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2.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3.xml" ContentType="application/vnd.openxmlformats-officedocument.themeOverride+xml"/>
  <Override PartName="/xl/drawings/drawing26.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defaultThemeVersion="166925"/>
  <mc:AlternateContent xmlns:mc="http://schemas.openxmlformats.org/markup-compatibility/2006">
    <mc:Choice Requires="x15">
      <x15ac:absPath xmlns:x15ac="http://schemas.microsoft.com/office/spreadsheetml/2010/11/ac" url="C:\Users\kristina.stulpiniene\Desktop\"/>
    </mc:Choice>
  </mc:AlternateContent>
  <xr:revisionPtr revIDLastSave="0" documentId="8_{4D3BA485-8AEA-452E-897A-444D9AF5136D}" xr6:coauthVersionLast="47" xr6:coauthVersionMax="47" xr10:uidLastSave="{00000000-0000-0000-0000-000000000000}"/>
  <workbookProtection workbookAlgorithmName="SHA-512" workbookHashValue="zGnLDNVJstuHapJqjkKeNrCPLo5PCHjT8AGJHl0Soe/NjqeSEo7tuSVvbiGrqfOQSqTUbKAeJSBaCIFVHNFlSg==" workbookSaltValue="G0kYQb9m+RWDNCS1+md/aA==" workbookSpinCount="100000" lockStructure="1"/>
  <bookViews>
    <workbookView xWindow="-120" yWindow="-120" windowWidth="29040" windowHeight="15720" tabRatio="804" xr2:uid="{03085A17-47CB-4E26-AFF9-DD7635D0A3FF}"/>
  </bookViews>
  <sheets>
    <sheet name="Įvadas" sheetId="1" r:id="rId1"/>
    <sheet name="Turinys" sheetId="2" r:id="rId2"/>
    <sheet name="VAP" sheetId="4" state="hidden" r:id="rId3"/>
    <sheet name="Taršos faktoriai" sheetId="18" state="hidden" r:id="rId4"/>
    <sheet name="Savivaldybė" sheetId="20" r:id="rId5"/>
    <sheet name="Savivaldybė - Prielaidos" sheetId="37" state="hidden" r:id="rId6"/>
    <sheet name="I. Energetika – Suvestinė" sheetId="3" r:id="rId7"/>
    <sheet name="I. Energetika – Įvestis" sheetId="27" r:id="rId8"/>
    <sheet name="I. Energetika – Prielaidos" sheetId="32" state="hidden" r:id="rId9"/>
    <sheet name="II. Transportas – Suvestinė " sheetId="21" r:id="rId10"/>
    <sheet name="II. Transportas – Įvestis" sheetId="7" r:id="rId11"/>
    <sheet name="II. Transportas – Prielaidos" sheetId="24" state="hidden" r:id="rId12"/>
    <sheet name="III. Atliekos – Suvestinė" sheetId="22" r:id="rId13"/>
    <sheet name="III. Atliekos – Įvestis" sheetId="9" r:id="rId14"/>
    <sheet name="III. Atliekos – Prielaidos" sheetId="35" state="hidden" r:id="rId15"/>
    <sheet name="IV. Pramonė – Suvestinė" sheetId="25" r:id="rId16"/>
    <sheet name="IV. Pramonė – Įvestis" sheetId="26" r:id="rId17"/>
    <sheet name="IV. Pramonė – Prielaidos" sheetId="36" state="hidden" r:id="rId18"/>
    <sheet name="V.1|3 Žemės ūkis - Suvestinė" sheetId="40" r:id="rId19"/>
    <sheet name="V.1|3 Žemės ūkis – Įvestis" sheetId="41" r:id="rId20"/>
    <sheet name="V.1|3 Žemės ūkis – Prielaidos" sheetId="42" state="hidden" r:id="rId21"/>
    <sheet name="V.2 ŽNŽNKM – Suvestinė" sheetId="28" r:id="rId22"/>
    <sheet name="V.2 ŽNŽNKM – Įvestis" sheetId="13" r:id="rId23"/>
    <sheet name="V.2 ŽNŽNKM – Prielaidos" sheetId="31" state="hidden" r:id="rId24"/>
    <sheet name="CIRIS" sheetId="17" r:id="rId25"/>
    <sheet name="Merų paktas" sheetId="15" r:id="rId26"/>
    <sheet name="Grafikai" sheetId="16" r:id="rId27"/>
    <sheet name="ŠESD pokyčio stebėsena" sheetId="38"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s>
  <definedNames>
    <definedName name="____W.O.R.K.B.O.O.K..C.O.N.T.E.N.T.S____">#REF!</definedName>
    <definedName name="_xlnm._FilterDatabase" localSheetId="7" hidden="1">'I. Energetika – Įvestis'!$B$13:$J$20</definedName>
    <definedName name="BEIs">#REF!</definedName>
    <definedName name="CRF_4_KP__Doc">'[1]4(KP)'!$A$17:$E$18</definedName>
    <definedName name="CRF_4_KP__Main">'[1]4(KP)'!$A$5:$E$15</definedName>
    <definedName name="CRF_4_KP_I_A.1.1_Doc">#REF!</definedName>
    <definedName name="CRF_4_KP_I_A.1.1_Main">'[2]4(KP-I)A.1'!$A$6:$O$18</definedName>
    <definedName name="CRF_4_KP_I_A.1_Doc">'[3]4(KP-I)A'!$A$18:$AA$19</definedName>
    <definedName name="CRF_4_KP_I_A.1_Main">'[3]4(KP-I)A'!$A$6:$AA$16</definedName>
    <definedName name="CRF_4_KP_I_A.2.1_Doc">#REF!</definedName>
    <definedName name="CRF_4_KP_I_A.2.1_Main">'[4]4(KP-I)A.2'!$A$6:$B$9</definedName>
    <definedName name="CRF_4_KP_I_A.2_Doc">#REF!</definedName>
    <definedName name="CRF_4_KP_I_A.2_Main1">'[5]4(KP-I)A'!$A$6:$AA$16</definedName>
    <definedName name="CRF_4_KP_I_A.2_Main2">'[5]4(KP-I)A'!$A$20:$AA$26</definedName>
    <definedName name="CRF_4_KP_I_B.1.1_Doc">#REF!</definedName>
    <definedName name="CRF_4_KP_I_B.1.1_Main">'[6]4(KP-I)B.1'!$A$6:$C$10</definedName>
    <definedName name="CRF_4_KP_I_B.1.2_Doc">'[7]4(KP-I)B.1'!$A$13:$J$14</definedName>
    <definedName name="CRF_4_KP_I_B.1.2_Main">'[7]4(KP-I)B.1'!$A$7:$J$11</definedName>
    <definedName name="CRF_4_KP_I_B.1.3_Doc">#REF!</definedName>
    <definedName name="CRF_4_KP_I_B.1.3_Main">'[8]4(KP-I)B.1'!$A$6:$O$18</definedName>
    <definedName name="CRF_4_KP_I_B.1_Doc">'[9]4(KP-I)B'!$A$22:$AB$23</definedName>
    <definedName name="CRF_4_KP_I_B.1_Main">'[9]4(KP-I)B'!$A$6:$AB$20</definedName>
    <definedName name="CRF_4_KP_I_B.2_Doc">'[10]4(KP-I)B'!$A$13:$Z$14</definedName>
    <definedName name="CRF_4_KP_I_B.2_Main">'[10]4(KP-I)B'!$A$6:$Z$11</definedName>
    <definedName name="CRF_4_KP_I_B.3_Doc">'[11]4(KP-I)B'!$A$13:$Z$14</definedName>
    <definedName name="CRF_4_KP_I_B.3_Main">'[11]4(KP-I)B'!$A$6:$Z$11</definedName>
    <definedName name="CRF_4_KP_I_B.4_Doc">'[12]4(KP-I)B'!$A$13:$Z$14</definedName>
    <definedName name="CRF_4_KP_I_B.4_Main">'[12]4(KP-I)B'!$A$6:$Z$11</definedName>
    <definedName name="CRF_4_KP_I_B.5_Doc">'[13]4(KP-I)B'!$A$13:$Z$14</definedName>
    <definedName name="CRF_4_KP_I_B.5_Main">'[13]4(KP-I)B'!$A$6:$Z$11</definedName>
    <definedName name="CRF_4_KP_II_1_Doc">'[14]4(KP-II)1'!$A$15:$D$16</definedName>
    <definedName name="CRF_4_KP_II_1_Main">'[14]4(KP-II)1'!$A$6:$D$13</definedName>
    <definedName name="CRF_4_KP_II_2_Doc">'[15]4(KP-II)2'!$A$38:$F$39</definedName>
    <definedName name="CRF_4_KP_II_2_Main">'[15]4(KP-II)2'!$A$6:$F$36</definedName>
    <definedName name="CRF_4_KP_II_3_Doc">'[16]4(KP-II)3'!$A$24:$E$25</definedName>
    <definedName name="CRF_4_KP_II_3_Main">'[16]4(KP-II)3'!$A$6:$E$22</definedName>
    <definedName name="CRF_4_KP_II_4_Doc">'[17]4(KP-II)4'!$A$47:$J$48</definedName>
    <definedName name="CRF_4_KP_II_4_Main">'[17]4(KP-II)4'!$A$6:$J$45</definedName>
    <definedName name="CRF_4_KP_Recalculations_Doc">'[18]4(KP)Recalculations'!$A$74:$R$75</definedName>
    <definedName name="CRF_4_KP_Recalculations_Main1">'[18]4(KP)Recalculations'!$A$5:$R$60</definedName>
    <definedName name="CRF_4_KP_Recalculations_Main2">'[18]4(KP)Recalculations'!$A$62:$F$70</definedName>
    <definedName name="CRF_accounting_Main">[19]accounting!$A$7:$M$29</definedName>
    <definedName name="CRF_NIR_1_Add">'[20]NIR-1'!$A$33:$C$36</definedName>
    <definedName name="CRF_NIR_1_Main">'[20]NIR-1'!$A$5:$P$16</definedName>
    <definedName name="CRF_NIR_2.1_Main">'[21]NIR-2'!$A$5:$C$10</definedName>
    <definedName name="CRF_NIR_2_Main">'[22]NIR-2'!$A$5:$J$18</definedName>
    <definedName name="CRF_NIR_3_Main">'[23]NIR-3'!$A$5:$F$8</definedName>
    <definedName name="CRF_Table3.B_a_s2_Add">#REF!</definedName>
    <definedName name="CRF_Table3.D_Add">#REF!</definedName>
    <definedName name="CRF_Table3.D_Doc">#REF!</definedName>
    <definedName name="CRF_Table3.D_Main">#REF!</definedName>
    <definedName name="CRF_Table7_Main">#REF!</definedName>
    <definedName name="DataSource">#REF!</definedName>
    <definedName name="DQ">#REF!</definedName>
    <definedName name="EmissionFactor">#REF!</definedName>
    <definedName name="EnergyUnitsAll">#REF!</definedName>
    <definedName name="Gases">#REF!</definedName>
    <definedName name="GPC_Stationary">#REF!</definedName>
    <definedName name="Grid">#REF!</definedName>
    <definedName name="NK">#REF!</definedName>
    <definedName name="Rows">#REF!</definedName>
    <definedName name="Tick">#REF!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54" i="15" l="1"/>
  <c r="G44" i="15"/>
  <c r="F44" i="15"/>
  <c r="D44" i="15"/>
  <c r="C91" i="7"/>
  <c r="E9" i="20"/>
  <c r="E10" i="20"/>
  <c r="C21" i="27"/>
  <c r="C20" i="27" s="1"/>
  <c r="C49" i="27"/>
  <c r="C48" i="27" s="1"/>
  <c r="D75" i="15"/>
  <c r="C18" i="27"/>
  <c r="C42" i="27"/>
  <c r="C83" i="27"/>
  <c r="C54" i="9"/>
  <c r="C39" i="9"/>
  <c r="C19" i="13"/>
  <c r="C47" i="41"/>
  <c r="C19" i="41"/>
  <c r="E27" i="27" l="1"/>
  <c r="D27" i="27"/>
  <c r="C27" i="27"/>
  <c r="Q44" i="15"/>
  <c r="L44" i="15"/>
  <c r="O115" i="15"/>
  <c r="K115" i="15"/>
  <c r="I115" i="15"/>
  <c r="H115" i="15"/>
  <c r="G115" i="15"/>
  <c r="P51" i="15"/>
  <c r="K51" i="15"/>
  <c r="D127" i="15"/>
  <c r="C127" i="15"/>
  <c r="E137" i="15"/>
  <c r="E14" i="22"/>
  <c r="E135" i="15" s="1"/>
  <c r="I17" i="7"/>
  <c r="J17" i="7"/>
  <c r="H17" i="7"/>
  <c r="G17" i="7"/>
  <c r="Q155" i="16"/>
  <c r="R155" i="16"/>
  <c r="O154" i="16"/>
  <c r="D22" i="13"/>
  <c r="E22" i="13" s="1"/>
  <c r="E16" i="28" s="1"/>
  <c r="P154" i="16" s="1"/>
  <c r="D17" i="13"/>
  <c r="D16" i="13"/>
  <c r="E16" i="13" s="1"/>
  <c r="O152" i="16" l="1"/>
  <c r="O153" i="16"/>
  <c r="O151" i="16"/>
  <c r="G16" i="3"/>
  <c r="D15" i="3"/>
  <c r="D16" i="3"/>
  <c r="D17" i="3"/>
  <c r="D18" i="3"/>
  <c r="D19" i="3"/>
  <c r="D14" i="3"/>
  <c r="E19" i="27"/>
  <c r="E49" i="32"/>
  <c r="E154" i="27"/>
  <c r="J154" i="27" s="1"/>
  <c r="D31" i="3"/>
  <c r="E39" i="27"/>
  <c r="E32" i="3" s="1"/>
  <c r="B39" i="27"/>
  <c r="D32" i="3" s="1"/>
  <c r="H27" i="24"/>
  <c r="H24" i="24" s="1"/>
  <c r="I27" i="24"/>
  <c r="I24" i="24" s="1"/>
  <c r="J27" i="24"/>
  <c r="J24" i="24" s="1"/>
  <c r="C22" i="31"/>
  <c r="D18" i="13"/>
  <c r="D19" i="13"/>
  <c r="D61" i="7"/>
  <c r="D60" i="7"/>
  <c r="L31" i="21"/>
  <c r="O32" i="21"/>
  <c r="P32" i="21"/>
  <c r="F80" i="7"/>
  <c r="M58" i="21" s="1"/>
  <c r="G80" i="7"/>
  <c r="N58" i="21" s="1"/>
  <c r="I80" i="7"/>
  <c r="P58" i="21" s="1"/>
  <c r="J28" i="24"/>
  <c r="I28" i="24"/>
  <c r="H28" i="24"/>
  <c r="L47" i="18"/>
  <c r="C177" i="24"/>
  <c r="C169" i="24"/>
  <c r="C164" i="24"/>
  <c r="C172" i="24" s="1"/>
  <c r="C161" i="24"/>
  <c r="C152" i="24"/>
  <c r="C156" i="24"/>
  <c r="N28" i="24" s="1"/>
  <c r="C192" i="24"/>
  <c r="D56" i="7" s="1"/>
  <c r="F56" i="7" s="1"/>
  <c r="P47" i="21"/>
  <c r="F23" i="7"/>
  <c r="I32" i="24"/>
  <c r="S9" i="16"/>
  <c r="O9" i="16"/>
  <c r="R91" i="16"/>
  <c r="Q91" i="16"/>
  <c r="O91" i="16"/>
  <c r="M60" i="21"/>
  <c r="N60" i="21"/>
  <c r="M61" i="21"/>
  <c r="N61" i="21"/>
  <c r="L61" i="21"/>
  <c r="M48" i="21"/>
  <c r="N48" i="21"/>
  <c r="M49" i="21"/>
  <c r="N49" i="21"/>
  <c r="L49" i="21"/>
  <c r="E77" i="7"/>
  <c r="L60" i="21" s="1"/>
  <c r="E58" i="7"/>
  <c r="L48" i="21" s="1"/>
  <c r="D78" i="7"/>
  <c r="E61" i="21" s="1"/>
  <c r="D77" i="7"/>
  <c r="E60" i="21" s="1"/>
  <c r="D58" i="7"/>
  <c r="E48" i="21" s="1"/>
  <c r="L31" i="22"/>
  <c r="L30" i="22"/>
  <c r="E30" i="22"/>
  <c r="G39" i="9"/>
  <c r="N30" i="22" s="1"/>
  <c r="F39" i="9"/>
  <c r="H39" i="9" s="1"/>
  <c r="H59" i="7"/>
  <c r="O49" i="21" s="1"/>
  <c r="H58" i="7"/>
  <c r="H78" i="7"/>
  <c r="O61" i="21" s="1"/>
  <c r="H77" i="7"/>
  <c r="C21" i="35"/>
  <c r="E31" i="22" s="1"/>
  <c r="L37" i="22"/>
  <c r="P29" i="22"/>
  <c r="L29" i="22"/>
  <c r="M21" i="22"/>
  <c r="N21" i="22"/>
  <c r="B81" i="27"/>
  <c r="G192" i="24"/>
  <c r="D64" i="7" s="1"/>
  <c r="F40" i="9" l="1"/>
  <c r="M30" i="22"/>
  <c r="G40" i="9"/>
  <c r="N31" i="22" s="1"/>
  <c r="N29" i="22" s="1"/>
  <c r="E136" i="15"/>
  <c r="E17" i="13"/>
  <c r="D15" i="13"/>
  <c r="E18" i="13"/>
  <c r="E14" i="28" s="1"/>
  <c r="P152" i="16" s="1"/>
  <c r="E19" i="13"/>
  <c r="E15" i="28" s="1"/>
  <c r="P153" i="16" s="1"/>
  <c r="F19" i="27"/>
  <c r="G19" i="27"/>
  <c r="H19" i="27"/>
  <c r="F39" i="27"/>
  <c r="G39" i="27"/>
  <c r="H32" i="3" s="1"/>
  <c r="H39" i="27"/>
  <c r="I32" i="3" s="1"/>
  <c r="H154" i="27"/>
  <c r="D80" i="7"/>
  <c r="E58" i="21" s="1"/>
  <c r="D76" i="7"/>
  <c r="F76" i="7" s="1"/>
  <c r="D57" i="7"/>
  <c r="E57" i="7" s="1"/>
  <c r="D63" i="7"/>
  <c r="F64" i="7" s="1"/>
  <c r="L28" i="24"/>
  <c r="H80" i="7"/>
  <c r="O58" i="21"/>
  <c r="M28" i="24"/>
  <c r="K28" i="24"/>
  <c r="O45" i="16"/>
  <c r="O7" i="16"/>
  <c r="O6" i="16"/>
  <c r="O44" i="16"/>
  <c r="E61" i="7"/>
  <c r="D59" i="7"/>
  <c r="E49" i="21" s="1"/>
  <c r="E27" i="9"/>
  <c r="H27" i="9" s="1"/>
  <c r="E26" i="9"/>
  <c r="H26" i="9" s="1"/>
  <c r="E23" i="22"/>
  <c r="P21" i="22"/>
  <c r="E22" i="22"/>
  <c r="O129" i="16"/>
  <c r="O130" i="16"/>
  <c r="O131" i="16"/>
  <c r="O128" i="16"/>
  <c r="C17" i="42"/>
  <c r="I15" i="40"/>
  <c r="G36" i="42"/>
  <c r="C15" i="42"/>
  <c r="C14" i="42"/>
  <c r="C36" i="41"/>
  <c r="C35" i="41"/>
  <c r="C34" i="41"/>
  <c r="C33" i="41"/>
  <c r="C32" i="41"/>
  <c r="C30" i="41"/>
  <c r="F18" i="41"/>
  <c r="H18" i="41" s="1"/>
  <c r="F17" i="41"/>
  <c r="H17" i="41" s="1"/>
  <c r="F16" i="41"/>
  <c r="H16" i="41" s="1"/>
  <c r="F15" i="41"/>
  <c r="H15" i="41" s="1"/>
  <c r="F13" i="41"/>
  <c r="F14" i="9"/>
  <c r="O42" i="16"/>
  <c r="O47" i="16"/>
  <c r="O43" i="16"/>
  <c r="O59" i="16"/>
  <c r="O60" i="16"/>
  <c r="O61" i="16"/>
  <c r="O62" i="16"/>
  <c r="O58" i="16"/>
  <c r="O76" i="16"/>
  <c r="O75" i="16"/>
  <c r="O74" i="16"/>
  <c r="O109" i="16"/>
  <c r="O108" i="16"/>
  <c r="C9" i="38"/>
  <c r="C6" i="38"/>
  <c r="O92" i="16"/>
  <c r="O89" i="16"/>
  <c r="O90" i="16"/>
  <c r="C15" i="36"/>
  <c r="D15" i="36" s="1"/>
  <c r="C16" i="36"/>
  <c r="D16" i="36" s="1"/>
  <c r="C14" i="36"/>
  <c r="D14" i="36" s="1"/>
  <c r="E14" i="36" s="1"/>
  <c r="H14" i="36" s="1"/>
  <c r="D18" i="25"/>
  <c r="E18" i="25"/>
  <c r="F18" i="25"/>
  <c r="G18" i="25"/>
  <c r="H18" i="25"/>
  <c r="I18" i="25"/>
  <c r="J18" i="25"/>
  <c r="D43" i="32"/>
  <c r="D41" i="32"/>
  <c r="D39" i="32"/>
  <c r="E151" i="3"/>
  <c r="F151" i="3"/>
  <c r="F150" i="3"/>
  <c r="E150" i="3"/>
  <c r="D151" i="3"/>
  <c r="D150" i="3"/>
  <c r="I163" i="27"/>
  <c r="J151" i="3" s="1"/>
  <c r="J131" i="3"/>
  <c r="F131" i="3"/>
  <c r="J130" i="3"/>
  <c r="F130" i="3"/>
  <c r="E131" i="3"/>
  <c r="E130" i="3"/>
  <c r="D131" i="3"/>
  <c r="D130" i="3"/>
  <c r="I143" i="27"/>
  <c r="B40" i="27"/>
  <c r="E83" i="27"/>
  <c r="H83" i="27" s="1"/>
  <c r="B83" i="27"/>
  <c r="E129" i="27"/>
  <c r="H129" i="27" s="1"/>
  <c r="B129" i="27"/>
  <c r="F88" i="3"/>
  <c r="E88" i="3"/>
  <c r="D88" i="3"/>
  <c r="D87" i="3"/>
  <c r="F43" i="3"/>
  <c r="F44" i="3"/>
  <c r="F45" i="3"/>
  <c r="E43" i="3"/>
  <c r="E44" i="3"/>
  <c r="D45" i="15" s="1"/>
  <c r="E45" i="3"/>
  <c r="D43" i="3"/>
  <c r="D44" i="3"/>
  <c r="D45" i="3"/>
  <c r="I97" i="27"/>
  <c r="J88" i="3" s="1"/>
  <c r="I96" i="27"/>
  <c r="I51" i="27"/>
  <c r="J45" i="3" s="1"/>
  <c r="I50" i="27"/>
  <c r="J44" i="3" s="1"/>
  <c r="C30" i="38" s="1"/>
  <c r="I48" i="27"/>
  <c r="I49" i="27"/>
  <c r="J43" i="3" s="1"/>
  <c r="F22" i="3"/>
  <c r="E22" i="3"/>
  <c r="I21" i="27"/>
  <c r="J22" i="3" s="1"/>
  <c r="I20" i="27"/>
  <c r="D148" i="3"/>
  <c r="D146" i="3"/>
  <c r="C35" i="35"/>
  <c r="I142" i="27"/>
  <c r="E107" i="3"/>
  <c r="E108" i="3"/>
  <c r="E109" i="3"/>
  <c r="J115" i="15" s="1"/>
  <c r="E110" i="3"/>
  <c r="E111" i="3"/>
  <c r="E112" i="3"/>
  <c r="E106" i="3"/>
  <c r="E99" i="3"/>
  <c r="E100" i="3"/>
  <c r="E101" i="3"/>
  <c r="E102" i="3"/>
  <c r="E103" i="3"/>
  <c r="E104" i="3"/>
  <c r="E98" i="3"/>
  <c r="E39" i="36"/>
  <c r="E38" i="36"/>
  <c r="E40" i="36" s="1"/>
  <c r="J32" i="25" s="1"/>
  <c r="K30" i="25"/>
  <c r="I30" i="25"/>
  <c r="H30" i="25"/>
  <c r="G30" i="25"/>
  <c r="F19" i="7"/>
  <c r="F13" i="7"/>
  <c r="O30" i="22" l="1"/>
  <c r="H40" i="9"/>
  <c r="M31" i="22"/>
  <c r="O31" i="22" s="1"/>
  <c r="E15" i="13"/>
  <c r="E13" i="28" s="1"/>
  <c r="I19" i="27"/>
  <c r="E132" i="3"/>
  <c r="I39" i="27"/>
  <c r="J32" i="3" s="1"/>
  <c r="G32" i="3"/>
  <c r="I64" i="7"/>
  <c r="G63" i="7"/>
  <c r="I63" i="7"/>
  <c r="F63" i="7"/>
  <c r="M46" i="21" s="1"/>
  <c r="G64" i="7"/>
  <c r="H64" i="7" s="1"/>
  <c r="E46" i="21"/>
  <c r="E76" i="7"/>
  <c r="H76" i="7" s="1"/>
  <c r="G76" i="7"/>
  <c r="E152" i="3"/>
  <c r="D27" i="36"/>
  <c r="L22" i="22"/>
  <c r="L23" i="22"/>
  <c r="J132" i="3"/>
  <c r="C50" i="41"/>
  <c r="C16" i="42"/>
  <c r="H13" i="41"/>
  <c r="C31" i="41"/>
  <c r="C37" i="41" s="1"/>
  <c r="I17" i="40" s="1"/>
  <c r="J17" i="40" s="1"/>
  <c r="F14" i="41"/>
  <c r="G30" i="41"/>
  <c r="F30" i="41"/>
  <c r="G32" i="41"/>
  <c r="F32" i="41"/>
  <c r="G33" i="41"/>
  <c r="F33" i="41"/>
  <c r="G34" i="41"/>
  <c r="F34" i="41"/>
  <c r="G35" i="41"/>
  <c r="F35" i="41"/>
  <c r="G36" i="41"/>
  <c r="F36" i="41"/>
  <c r="E27" i="25"/>
  <c r="E29" i="25"/>
  <c r="E16" i="36"/>
  <c r="E28" i="25"/>
  <c r="E15" i="36"/>
  <c r="I78" i="18"/>
  <c r="I79" i="18"/>
  <c r="I77" i="18"/>
  <c r="J129" i="3"/>
  <c r="L33" i="18"/>
  <c r="L30" i="18"/>
  <c r="L31" i="18"/>
  <c r="L19" i="18"/>
  <c r="L16" i="18"/>
  <c r="L15" i="18"/>
  <c r="L36" i="18"/>
  <c r="L37" i="18"/>
  <c r="L38" i="18"/>
  <c r="L35" i="18"/>
  <c r="L13" i="18"/>
  <c r="E117" i="3"/>
  <c r="M115" i="15" s="1"/>
  <c r="E118" i="3"/>
  <c r="E119" i="3"/>
  <c r="E120" i="3"/>
  <c r="E121" i="3"/>
  <c r="E122" i="3"/>
  <c r="E124" i="3"/>
  <c r="E125" i="3"/>
  <c r="E126" i="3"/>
  <c r="E127" i="3"/>
  <c r="E128" i="3"/>
  <c r="E115" i="3"/>
  <c r="F115" i="15" s="1"/>
  <c r="E114" i="3"/>
  <c r="J16" i="25"/>
  <c r="J17" i="25"/>
  <c r="I16" i="25"/>
  <c r="I17" i="25"/>
  <c r="H16" i="25"/>
  <c r="H17" i="25"/>
  <c r="G16" i="25"/>
  <c r="G17" i="25"/>
  <c r="F15" i="25"/>
  <c r="F16" i="25"/>
  <c r="F17" i="25"/>
  <c r="E16" i="25"/>
  <c r="E17" i="25"/>
  <c r="D16" i="25"/>
  <c r="D17" i="25"/>
  <c r="D105" i="3"/>
  <c r="D113" i="3"/>
  <c r="D116" i="3"/>
  <c r="D123" i="3"/>
  <c r="D97" i="3"/>
  <c r="B130" i="27"/>
  <c r="D75" i="3" s="1"/>
  <c r="B131" i="27"/>
  <c r="D119" i="3" s="1"/>
  <c r="B132" i="27"/>
  <c r="D120" i="3" s="1"/>
  <c r="B133" i="27"/>
  <c r="D121" i="3" s="1"/>
  <c r="B134" i="27"/>
  <c r="D122" i="3" s="1"/>
  <c r="D74" i="3"/>
  <c r="D72" i="3"/>
  <c r="B126" i="27"/>
  <c r="D71" i="3" s="1"/>
  <c r="B118" i="27"/>
  <c r="D107" i="3" s="1"/>
  <c r="B119" i="27"/>
  <c r="D65" i="3" s="1"/>
  <c r="B120" i="27"/>
  <c r="D66" i="3" s="1"/>
  <c r="B121" i="27"/>
  <c r="D110" i="3" s="1"/>
  <c r="B123" i="27"/>
  <c r="D111" i="3" s="1"/>
  <c r="B124" i="27"/>
  <c r="D112" i="3" s="1"/>
  <c r="B117" i="27"/>
  <c r="D63" i="3" s="1"/>
  <c r="B110" i="27"/>
  <c r="D56" i="3" s="1"/>
  <c r="B111" i="27"/>
  <c r="D57" i="3" s="1"/>
  <c r="B112" i="27"/>
  <c r="D58" i="3" s="1"/>
  <c r="B113" i="27"/>
  <c r="D102" i="3" s="1"/>
  <c r="B114" i="27"/>
  <c r="D60" i="3" s="1"/>
  <c r="B115" i="27"/>
  <c r="D104" i="3" s="1"/>
  <c r="B80" i="27"/>
  <c r="B72" i="27"/>
  <c r="B73" i="27"/>
  <c r="B74" i="27"/>
  <c r="B75" i="27"/>
  <c r="B77" i="27"/>
  <c r="B78" i="27"/>
  <c r="B71" i="27"/>
  <c r="D62" i="3"/>
  <c r="D73" i="3"/>
  <c r="D80" i="3"/>
  <c r="D70" i="3"/>
  <c r="E63" i="27"/>
  <c r="F63" i="27" s="1"/>
  <c r="G55" i="3" s="1"/>
  <c r="M29" i="22" l="1"/>
  <c r="O29" i="22"/>
  <c r="J41" i="17" s="1"/>
  <c r="D136" i="15" s="1"/>
  <c r="P46" i="21"/>
  <c r="P91" i="16"/>
  <c r="N115" i="15"/>
  <c r="E12" i="28"/>
  <c r="P151" i="16"/>
  <c r="P155" i="16" s="1"/>
  <c r="H63" i="7"/>
  <c r="N46" i="21"/>
  <c r="O46" i="21" s="1"/>
  <c r="H34" i="41"/>
  <c r="H36" i="41"/>
  <c r="H32" i="41"/>
  <c r="H33" i="41"/>
  <c r="H35" i="41"/>
  <c r="P130" i="16"/>
  <c r="O22" i="22"/>
  <c r="L21" i="22"/>
  <c r="O23" i="22"/>
  <c r="G38" i="42"/>
  <c r="C54" i="41" s="1"/>
  <c r="G54" i="41" s="1"/>
  <c r="H54" i="41" s="1"/>
  <c r="G34" i="42"/>
  <c r="G33" i="42"/>
  <c r="G29" i="42"/>
  <c r="G28" i="42"/>
  <c r="G27" i="42" s="1"/>
  <c r="C53" i="41" s="1"/>
  <c r="G53" i="41" s="1"/>
  <c r="H30" i="41"/>
  <c r="H14" i="41"/>
  <c r="H20" i="41" s="1"/>
  <c r="F20" i="41"/>
  <c r="H15" i="40" s="1"/>
  <c r="G31" i="41"/>
  <c r="G37" i="41" s="1"/>
  <c r="I16" i="40" s="1"/>
  <c r="I14" i="40" s="1"/>
  <c r="J52" i="17" s="1"/>
  <c r="F31" i="41"/>
  <c r="D61" i="3"/>
  <c r="D64" i="3"/>
  <c r="D118" i="3"/>
  <c r="D76" i="3"/>
  <c r="D77" i="3"/>
  <c r="D79" i="3"/>
  <c r="D68" i="3"/>
  <c r="D69" i="3"/>
  <c r="D59" i="3"/>
  <c r="D67" i="3"/>
  <c r="D78" i="3"/>
  <c r="D103" i="3"/>
  <c r="E55" i="3"/>
  <c r="I51" i="15" s="1"/>
  <c r="D117" i="3"/>
  <c r="D109" i="3"/>
  <c r="D101" i="3"/>
  <c r="D108" i="3"/>
  <c r="D100" i="3"/>
  <c r="D99" i="3"/>
  <c r="D114" i="3"/>
  <c r="D106" i="3"/>
  <c r="H63" i="27"/>
  <c r="I55" i="3" s="1"/>
  <c r="G63" i="27"/>
  <c r="H55" i="3" s="1"/>
  <c r="J15" i="40" l="1"/>
  <c r="O21" i="22"/>
  <c r="J40" i="17" s="1"/>
  <c r="D137" i="15" s="1"/>
  <c r="D115" i="15"/>
  <c r="H53" i="41"/>
  <c r="I18" i="40"/>
  <c r="H31" i="41"/>
  <c r="H37" i="41" s="1"/>
  <c r="F37" i="41"/>
  <c r="H16" i="40" s="1"/>
  <c r="J16" i="40" s="1"/>
  <c r="P129" i="16" s="1"/>
  <c r="I63" i="27"/>
  <c r="J55" i="3" s="1"/>
  <c r="I13" i="40" l="1"/>
  <c r="J54" i="17"/>
  <c r="P128" i="16"/>
  <c r="J14" i="40"/>
  <c r="H14" i="40"/>
  <c r="H13" i="40" s="1"/>
  <c r="J18" i="40"/>
  <c r="B64" i="27"/>
  <c r="B65" i="27"/>
  <c r="B66" i="27"/>
  <c r="B67" i="27"/>
  <c r="B68" i="27"/>
  <c r="B69" i="27"/>
  <c r="B63" i="27"/>
  <c r="B109" i="27"/>
  <c r="Q8" i="16" l="1"/>
  <c r="J13" i="40"/>
  <c r="P131" i="16"/>
  <c r="P132" i="16" s="1"/>
  <c r="D98" i="3"/>
  <c r="D55" i="3"/>
  <c r="Q108" i="16"/>
  <c r="R108" i="16"/>
  <c r="Q109" i="16"/>
  <c r="R109" i="16"/>
  <c r="Q89" i="16"/>
  <c r="R89" i="16"/>
  <c r="Q90" i="16"/>
  <c r="R90" i="16"/>
  <c r="Q92" i="16"/>
  <c r="R92" i="16"/>
  <c r="P90" i="16"/>
  <c r="R74" i="16"/>
  <c r="R75" i="16"/>
  <c r="Q76" i="16"/>
  <c r="R76" i="16"/>
  <c r="P62" i="16"/>
  <c r="Q62" i="16"/>
  <c r="R62" i="16"/>
  <c r="R77" i="16" l="1"/>
  <c r="R93" i="16"/>
  <c r="Q93" i="16"/>
  <c r="R110" i="16"/>
  <c r="Q110" i="16"/>
  <c r="R132" i="16"/>
  <c r="Q132" i="16"/>
  <c r="R6" i="16"/>
  <c r="S8" i="16"/>
  <c r="S7" i="16"/>
  <c r="R8" i="16"/>
  <c r="R7" i="16"/>
  <c r="E70" i="27"/>
  <c r="F70" i="27" s="1"/>
  <c r="H70" i="27" l="1"/>
  <c r="G70" i="27"/>
  <c r="D141" i="3"/>
  <c r="D142" i="3"/>
  <c r="D143" i="3"/>
  <c r="D144" i="3"/>
  <c r="D145" i="3"/>
  <c r="D140" i="3"/>
  <c r="E156" i="27"/>
  <c r="H156" i="27" s="1"/>
  <c r="I143" i="3" s="1"/>
  <c r="E141" i="3"/>
  <c r="E127" i="27"/>
  <c r="F127" i="27" s="1"/>
  <c r="G115" i="3" s="1"/>
  <c r="G129" i="27"/>
  <c r="H117" i="3" s="1"/>
  <c r="B137" i="27"/>
  <c r="B138" i="27"/>
  <c r="B139" i="27"/>
  <c r="B140" i="27"/>
  <c r="B136" i="27"/>
  <c r="E79" i="27"/>
  <c r="H79" i="27" s="1"/>
  <c r="E81" i="27"/>
  <c r="E82" i="27"/>
  <c r="H82" i="27" s="1"/>
  <c r="E40" i="27"/>
  <c r="D27" i="25"/>
  <c r="H40" i="27" l="1"/>
  <c r="G40" i="27"/>
  <c r="D84" i="3"/>
  <c r="D127" i="3"/>
  <c r="I74" i="3"/>
  <c r="E74" i="3"/>
  <c r="Q51" i="15" s="1"/>
  <c r="D125" i="3"/>
  <c r="D82" i="3"/>
  <c r="D83" i="3"/>
  <c r="D126" i="3"/>
  <c r="H81" i="27"/>
  <c r="I72" i="3" s="1"/>
  <c r="E72" i="3"/>
  <c r="F51" i="15" s="1"/>
  <c r="D124" i="3"/>
  <c r="D81" i="3"/>
  <c r="D85" i="3"/>
  <c r="D128" i="3"/>
  <c r="F156" i="27"/>
  <c r="G143" i="3" s="1"/>
  <c r="E143" i="3"/>
  <c r="I141" i="3"/>
  <c r="K141" i="3"/>
  <c r="G154" i="27"/>
  <c r="G156" i="27"/>
  <c r="H143" i="3" s="1"/>
  <c r="J53" i="17"/>
  <c r="J55" i="17" s="1"/>
  <c r="E33" i="3"/>
  <c r="H127" i="27"/>
  <c r="I115" i="3" s="1"/>
  <c r="G127" i="27"/>
  <c r="H115" i="3" s="1"/>
  <c r="J40" i="27"/>
  <c r="K33" i="3" s="1"/>
  <c r="J129" i="27"/>
  <c r="K117" i="3" s="1"/>
  <c r="F79" i="27"/>
  <c r="G79" i="27"/>
  <c r="J83" i="27"/>
  <c r="K74" i="3" s="1"/>
  <c r="G83" i="27"/>
  <c r="H74" i="3" s="1"/>
  <c r="F82" i="27"/>
  <c r="G82" i="27"/>
  <c r="F81" i="27"/>
  <c r="G72" i="3" s="1"/>
  <c r="G81" i="27"/>
  <c r="H72" i="3" s="1"/>
  <c r="K26" i="25"/>
  <c r="I26" i="25"/>
  <c r="H26" i="25"/>
  <c r="K13" i="25"/>
  <c r="G14" i="25"/>
  <c r="P37" i="22"/>
  <c r="N13" i="22"/>
  <c r="P13" i="22"/>
  <c r="L13" i="22"/>
  <c r="C176" i="24"/>
  <c r="P57" i="21"/>
  <c r="P56" i="21" s="1"/>
  <c r="P41" i="21"/>
  <c r="P19" i="21"/>
  <c r="L28" i="17"/>
  <c r="R61" i="16" s="1"/>
  <c r="K28" i="17"/>
  <c r="Q61" i="16" s="1"/>
  <c r="C28" i="35"/>
  <c r="C31" i="35" s="1"/>
  <c r="C27" i="35"/>
  <c r="C33" i="35" s="1"/>
  <c r="M57" i="21"/>
  <c r="M56" i="21" s="1"/>
  <c r="G57" i="7"/>
  <c r="E56" i="7"/>
  <c r="I162" i="27"/>
  <c r="J150" i="3" s="1"/>
  <c r="F87" i="3"/>
  <c r="F89" i="3" s="1"/>
  <c r="E87" i="3"/>
  <c r="H37" i="18"/>
  <c r="B92" i="27"/>
  <c r="E89" i="3" l="1"/>
  <c r="D51" i="15"/>
  <c r="C32" i="38"/>
  <c r="C33" i="38" s="1"/>
  <c r="J152" i="3"/>
  <c r="J149" i="3"/>
  <c r="F60" i="7"/>
  <c r="M44" i="21" s="1"/>
  <c r="E60" i="7"/>
  <c r="L44" i="21" s="1"/>
  <c r="L42" i="21"/>
  <c r="G61" i="7"/>
  <c r="N45" i="21" s="1"/>
  <c r="L45" i="21"/>
  <c r="H15" i="36"/>
  <c r="H16" i="36"/>
  <c r="I129" i="27"/>
  <c r="J117" i="3" s="1"/>
  <c r="I117" i="3"/>
  <c r="M54" i="17"/>
  <c r="C48" i="35"/>
  <c r="C50" i="35" s="1"/>
  <c r="I127" i="27"/>
  <c r="J115" i="3" s="1"/>
  <c r="I154" i="27"/>
  <c r="H141" i="3"/>
  <c r="J141" i="3" s="1"/>
  <c r="J143" i="3"/>
  <c r="E92" i="27"/>
  <c r="E138" i="27"/>
  <c r="I156" i="27"/>
  <c r="N57" i="21"/>
  <c r="N56" i="21" s="1"/>
  <c r="F61" i="7"/>
  <c r="M45" i="21" s="1"/>
  <c r="L57" i="21"/>
  <c r="L56" i="21" s="1"/>
  <c r="F57" i="7"/>
  <c r="G60" i="7"/>
  <c r="N44" i="21" s="1"/>
  <c r="J87" i="3"/>
  <c r="O44" i="21" l="1"/>
  <c r="O45" i="21"/>
  <c r="G56" i="7"/>
  <c r="N42" i="21" s="1"/>
  <c r="M42" i="21"/>
  <c r="L43" i="21"/>
  <c r="H57" i="7"/>
  <c r="J138" i="27"/>
  <c r="K126" i="3" s="1"/>
  <c r="F138" i="27"/>
  <c r="G126" i="3" s="1"/>
  <c r="J89" i="3"/>
  <c r="L27" i="17" s="1"/>
  <c r="R60" i="16" s="1"/>
  <c r="J86" i="3"/>
  <c r="E83" i="3"/>
  <c r="F92" i="27"/>
  <c r="J92" i="27"/>
  <c r="H138" i="27"/>
  <c r="I126" i="3" s="1"/>
  <c r="G138" i="27"/>
  <c r="H126" i="3" s="1"/>
  <c r="H92" i="27"/>
  <c r="I83" i="3" s="1"/>
  <c r="G92" i="27"/>
  <c r="H83" i="3" s="1"/>
  <c r="J27" i="25"/>
  <c r="G27" i="25"/>
  <c r="L41" i="21" l="1"/>
  <c r="O42" i="21"/>
  <c r="I138" i="27"/>
  <c r="J126" i="3" s="1"/>
  <c r="I33" i="3"/>
  <c r="H33" i="3"/>
  <c r="D33" i="32"/>
  <c r="D29" i="32"/>
  <c r="D26" i="32"/>
  <c r="D21" i="32"/>
  <c r="D17" i="32"/>
  <c r="D14" i="32"/>
  <c r="I40" i="27" l="1"/>
  <c r="J33" i="3" s="1"/>
  <c r="F21" i="3" l="1"/>
  <c r="E21" i="3"/>
  <c r="D50" i="15" s="1"/>
  <c r="O60" i="21" l="1"/>
  <c r="O59" i="21" s="1"/>
  <c r="K33" i="17" s="1"/>
  <c r="Q75" i="16" s="1"/>
  <c r="O48" i="21"/>
  <c r="O47" i="21" s="1"/>
  <c r="H24" i="18"/>
  <c r="D42" i="32" s="1"/>
  <c r="C157" i="24"/>
  <c r="C162" i="24"/>
  <c r="C160" i="24" s="1"/>
  <c r="C168" i="24"/>
  <c r="C170" i="24"/>
  <c r="E80" i="27" l="1"/>
  <c r="E71" i="3" s="1"/>
  <c r="E126" i="27"/>
  <c r="D65" i="15"/>
  <c r="O19" i="21"/>
  <c r="D32" i="32"/>
  <c r="D20" i="32"/>
  <c r="N40" i="24"/>
  <c r="N39" i="24"/>
  <c r="N31" i="24"/>
  <c r="L7" i="17"/>
  <c r="L6" i="17"/>
  <c r="D6" i="17"/>
  <c r="D7" i="17"/>
  <c r="E38" i="22"/>
  <c r="E140" i="15" s="1"/>
  <c r="M38" i="22"/>
  <c r="C36" i="35"/>
  <c r="C38" i="35" s="1"/>
  <c r="C41" i="35" s="1"/>
  <c r="G53" i="9"/>
  <c r="N38" i="22" s="1"/>
  <c r="N37" i="22" s="1"/>
  <c r="H14" i="9"/>
  <c r="O38" i="22" l="1"/>
  <c r="K32" i="17"/>
  <c r="Q74" i="16" s="1"/>
  <c r="Q77" i="16" s="1"/>
  <c r="H80" i="27"/>
  <c r="I71" i="3" s="1"/>
  <c r="G80" i="27"/>
  <c r="H71" i="3" s="1"/>
  <c r="F80" i="27"/>
  <c r="G71" i="3" s="1"/>
  <c r="G126" i="27"/>
  <c r="H114" i="3" s="1"/>
  <c r="H126" i="27"/>
  <c r="I114" i="3" s="1"/>
  <c r="F126" i="27"/>
  <c r="G114" i="3" s="1"/>
  <c r="M14" i="22"/>
  <c r="M13" i="22" s="1"/>
  <c r="O14" i="22" l="1"/>
  <c r="I126" i="27"/>
  <c r="J114" i="3" s="1"/>
  <c r="F53" i="9"/>
  <c r="H53" i="9" s="1"/>
  <c r="H56" i="7"/>
  <c r="E15" i="25"/>
  <c r="G15" i="25"/>
  <c r="G13" i="25" s="1"/>
  <c r="H15" i="25"/>
  <c r="I15" i="25"/>
  <c r="J15" i="25"/>
  <c r="D15" i="25"/>
  <c r="F14" i="25"/>
  <c r="H14" i="25"/>
  <c r="I14" i="25"/>
  <c r="J14" i="25"/>
  <c r="E14" i="25"/>
  <c r="D14" i="25"/>
  <c r="E42" i="3"/>
  <c r="F42" i="3"/>
  <c r="F46" i="3" s="1"/>
  <c r="D42" i="3"/>
  <c r="F23" i="3"/>
  <c r="E23" i="3"/>
  <c r="J42" i="3"/>
  <c r="E18" i="27"/>
  <c r="E19" i="3" s="1"/>
  <c r="G50" i="15" s="1"/>
  <c r="L25" i="18"/>
  <c r="K27" i="17"/>
  <c r="Q60" i="16" s="1"/>
  <c r="L12" i="18"/>
  <c r="L18" i="18"/>
  <c r="L21" i="18"/>
  <c r="L9" i="18"/>
  <c r="H8" i="18"/>
  <c r="H9" i="18"/>
  <c r="E65" i="27" s="1"/>
  <c r="H10" i="18"/>
  <c r="H11" i="18"/>
  <c r="E67" i="27" s="1"/>
  <c r="H12" i="18"/>
  <c r="E68" i="27" s="1"/>
  <c r="H13" i="18"/>
  <c r="E69" i="27" s="1"/>
  <c r="H15" i="18"/>
  <c r="H16" i="18"/>
  <c r="E153" i="27" s="1"/>
  <c r="F153" i="27" s="1"/>
  <c r="H17" i="18"/>
  <c r="H18" i="18"/>
  <c r="D37" i="32" s="1"/>
  <c r="H19" i="18"/>
  <c r="H22" i="18"/>
  <c r="H21" i="18"/>
  <c r="D38" i="32" s="1"/>
  <c r="H29" i="18"/>
  <c r="H30" i="18"/>
  <c r="H31" i="18"/>
  <c r="H32" i="18"/>
  <c r="H33" i="18"/>
  <c r="E46" i="27" s="1"/>
  <c r="H34" i="18"/>
  <c r="E89" i="27" s="1"/>
  <c r="H35" i="18"/>
  <c r="H36" i="18"/>
  <c r="H38" i="18"/>
  <c r="H39" i="18"/>
  <c r="G7" i="18"/>
  <c r="E46" i="3" l="1"/>
  <c r="E64" i="27"/>
  <c r="G64" i="27" s="1"/>
  <c r="H56" i="3" s="1"/>
  <c r="E160" i="27"/>
  <c r="E66" i="27"/>
  <c r="H66" i="27" s="1"/>
  <c r="I58" i="3" s="1"/>
  <c r="D40" i="32"/>
  <c r="D44" i="32" s="1"/>
  <c r="E161" i="27"/>
  <c r="E47" i="27"/>
  <c r="E39" i="3"/>
  <c r="J46" i="27"/>
  <c r="K39" i="3" s="1"/>
  <c r="H46" i="27"/>
  <c r="I39" i="3" s="1"/>
  <c r="G46" i="27"/>
  <c r="E159" i="27"/>
  <c r="E45" i="27"/>
  <c r="O13" i="22"/>
  <c r="J39" i="17" s="1"/>
  <c r="D135" i="15" s="1"/>
  <c r="J41" i="3"/>
  <c r="K26" i="17" s="1"/>
  <c r="Q59" i="16" s="1"/>
  <c r="J46" i="3"/>
  <c r="L26" i="17" s="1"/>
  <c r="R59" i="16" s="1"/>
  <c r="G68" i="27"/>
  <c r="H60" i="3" s="1"/>
  <c r="H68" i="27"/>
  <c r="I60" i="3" s="1"/>
  <c r="E60" i="3"/>
  <c r="F68" i="27"/>
  <c r="G69" i="27"/>
  <c r="H61" i="3" s="1"/>
  <c r="F69" i="27"/>
  <c r="H69" i="27"/>
  <c r="I61" i="3" s="1"/>
  <c r="E61" i="3"/>
  <c r="E58" i="3"/>
  <c r="G51" i="15" s="1"/>
  <c r="G66" i="27"/>
  <c r="H58" i="3" s="1"/>
  <c r="F66" i="27"/>
  <c r="H67" i="27"/>
  <c r="I59" i="3" s="1"/>
  <c r="F67" i="27"/>
  <c r="E59" i="3"/>
  <c r="G67" i="27"/>
  <c r="H59" i="3" s="1"/>
  <c r="F65" i="27"/>
  <c r="G65" i="27"/>
  <c r="H57" i="3" s="1"/>
  <c r="H65" i="27"/>
  <c r="I57" i="3" s="1"/>
  <c r="E57" i="3"/>
  <c r="E86" i="27"/>
  <c r="E77" i="3" s="1"/>
  <c r="E132" i="27"/>
  <c r="E118" i="27"/>
  <c r="E72" i="27"/>
  <c r="E64" i="3" s="1"/>
  <c r="E110" i="27"/>
  <c r="E94" i="27"/>
  <c r="E85" i="3" s="1"/>
  <c r="E140" i="27"/>
  <c r="J140" i="27" s="1"/>
  <c r="E137" i="27"/>
  <c r="E91" i="27"/>
  <c r="E82" i="3" s="1"/>
  <c r="E155" i="27"/>
  <c r="E124" i="27"/>
  <c r="E41" i="27"/>
  <c r="E78" i="27"/>
  <c r="E69" i="3" s="1"/>
  <c r="E115" i="27"/>
  <c r="E85" i="27"/>
  <c r="E76" i="3" s="1"/>
  <c r="E131" i="27"/>
  <c r="E71" i="27"/>
  <c r="E63" i="3" s="1"/>
  <c r="E117" i="27"/>
  <c r="E139" i="27"/>
  <c r="E93" i="27"/>
  <c r="E84" i="3" s="1"/>
  <c r="E84" i="27"/>
  <c r="E75" i="3" s="1"/>
  <c r="E130" i="27"/>
  <c r="E136" i="27"/>
  <c r="E90" i="27"/>
  <c r="E81" i="3" s="1"/>
  <c r="H89" i="27"/>
  <c r="F89" i="27"/>
  <c r="G89" i="27"/>
  <c r="E113" i="27"/>
  <c r="E38" i="27"/>
  <c r="E120" i="27"/>
  <c r="E74" i="27"/>
  <c r="E66" i="3" s="1"/>
  <c r="L51" i="15" s="1"/>
  <c r="E112" i="27"/>
  <c r="E44" i="27"/>
  <c r="G44" i="27" s="1"/>
  <c r="E158" i="27"/>
  <c r="E43" i="27"/>
  <c r="E157" i="27"/>
  <c r="E109" i="27"/>
  <c r="E77" i="27"/>
  <c r="E68" i="3" s="1"/>
  <c r="E123" i="27"/>
  <c r="E114" i="27"/>
  <c r="E121" i="27"/>
  <c r="E75" i="27"/>
  <c r="E67" i="3" s="1"/>
  <c r="E134" i="27"/>
  <c r="E88" i="27"/>
  <c r="E79" i="3" s="1"/>
  <c r="E87" i="27"/>
  <c r="E78" i="3" s="1"/>
  <c r="N51" i="15" s="1"/>
  <c r="E133" i="27"/>
  <c r="E119" i="27"/>
  <c r="E73" i="27"/>
  <c r="E65" i="3" s="1"/>
  <c r="E111" i="27"/>
  <c r="H18" i="27"/>
  <c r="I19" i="3" s="1"/>
  <c r="F18" i="27"/>
  <c r="G19" i="3" s="1"/>
  <c r="G18" i="27"/>
  <c r="H19" i="3" s="1"/>
  <c r="E42" i="27"/>
  <c r="I13" i="25"/>
  <c r="H13" i="25"/>
  <c r="J13" i="25"/>
  <c r="J48" i="17" s="1"/>
  <c r="P108" i="16" s="1"/>
  <c r="D27" i="32"/>
  <c r="D15" i="32"/>
  <c r="D28" i="32"/>
  <c r="D16" i="32"/>
  <c r="D30" i="32"/>
  <c r="D18" i="32"/>
  <c r="D31" i="32"/>
  <c r="D19" i="32"/>
  <c r="J21" i="3"/>
  <c r="M39" i="22"/>
  <c r="M37" i="22" s="1"/>
  <c r="E57" i="21"/>
  <c r="E45" i="21"/>
  <c r="E44" i="21"/>
  <c r="N43" i="21"/>
  <c r="N41" i="21" s="1"/>
  <c r="M43" i="21"/>
  <c r="E42" i="21"/>
  <c r="I81" i="27"/>
  <c r="J72" i="3" s="1"/>
  <c r="E43" i="21"/>
  <c r="I60" i="15" s="1"/>
  <c r="D28" i="25"/>
  <c r="D29" i="25"/>
  <c r="P89" i="16" l="1"/>
  <c r="F64" i="27"/>
  <c r="G56" i="3" s="1"/>
  <c r="E38" i="32"/>
  <c r="E37" i="32"/>
  <c r="E40" i="3"/>
  <c r="N44" i="15" s="1"/>
  <c r="J47" i="27"/>
  <c r="K40" i="3" s="1"/>
  <c r="G47" i="27"/>
  <c r="H47" i="27"/>
  <c r="I40" i="3" s="1"/>
  <c r="D34" i="32"/>
  <c r="E148" i="3"/>
  <c r="J161" i="27"/>
  <c r="K148" i="3" s="1"/>
  <c r="G161" i="27"/>
  <c r="H161" i="27"/>
  <c r="I148" i="3" s="1"/>
  <c r="E38" i="3"/>
  <c r="G45" i="27"/>
  <c r="J45" i="27"/>
  <c r="K38" i="3" s="1"/>
  <c r="H45" i="27"/>
  <c r="I38" i="3" s="1"/>
  <c r="E146" i="3"/>
  <c r="J159" i="27"/>
  <c r="K146" i="3" s="1"/>
  <c r="H159" i="27"/>
  <c r="I146" i="3" s="1"/>
  <c r="G159" i="27"/>
  <c r="E56" i="3"/>
  <c r="H51" i="15" s="1"/>
  <c r="I46" i="27"/>
  <c r="J39" i="3" s="1"/>
  <c r="H39" i="3"/>
  <c r="E40" i="32"/>
  <c r="H64" i="27"/>
  <c r="I56" i="3" s="1"/>
  <c r="E41" i="32"/>
  <c r="E43" i="32"/>
  <c r="E39" i="32"/>
  <c r="E42" i="32"/>
  <c r="E147" i="3"/>
  <c r="H160" i="27"/>
  <c r="I147" i="3" s="1"/>
  <c r="G160" i="27"/>
  <c r="H147" i="3" s="1"/>
  <c r="F160" i="27"/>
  <c r="O43" i="21"/>
  <c r="O41" i="21" s="1"/>
  <c r="M41" i="21"/>
  <c r="G59" i="3"/>
  <c r="I67" i="27"/>
  <c r="J59" i="3" s="1"/>
  <c r="G61" i="3"/>
  <c r="I69" i="27"/>
  <c r="J61" i="3" s="1"/>
  <c r="G58" i="3"/>
  <c r="I66" i="27"/>
  <c r="J58" i="3" s="1"/>
  <c r="G60" i="3"/>
  <c r="I68" i="27"/>
  <c r="J60" i="3" s="1"/>
  <c r="G57" i="3"/>
  <c r="I65" i="27"/>
  <c r="J57" i="3" s="1"/>
  <c r="J20" i="3"/>
  <c r="K25" i="17" s="1"/>
  <c r="Q58" i="16" s="1"/>
  <c r="Q63" i="16" s="1"/>
  <c r="H86" i="27"/>
  <c r="I77" i="3" s="1"/>
  <c r="G86" i="27"/>
  <c r="H77" i="3" s="1"/>
  <c r="J86" i="27"/>
  <c r="K77" i="3" s="1"/>
  <c r="H87" i="27"/>
  <c r="I78" i="3" s="1"/>
  <c r="J87" i="27"/>
  <c r="K78" i="3" s="1"/>
  <c r="G87" i="27"/>
  <c r="H78" i="3" s="1"/>
  <c r="E34" i="3"/>
  <c r="H41" i="27"/>
  <c r="I34" i="3" s="1"/>
  <c r="F41" i="27"/>
  <c r="G34" i="3" s="1"/>
  <c r="G41" i="27"/>
  <c r="H34" i="3" s="1"/>
  <c r="H94" i="27"/>
  <c r="I85" i="3" s="1"/>
  <c r="J94" i="27"/>
  <c r="K85" i="3" s="1"/>
  <c r="G94" i="27"/>
  <c r="H114" i="27"/>
  <c r="I103" i="3" s="1"/>
  <c r="G114" i="27"/>
  <c r="H103" i="3" s="1"/>
  <c r="F114" i="27"/>
  <c r="G103" i="3" s="1"/>
  <c r="H133" i="27"/>
  <c r="I121" i="3" s="1"/>
  <c r="J133" i="27"/>
  <c r="G133" i="27"/>
  <c r="H121" i="3" s="1"/>
  <c r="G123" i="27"/>
  <c r="H111" i="3" s="1"/>
  <c r="H123" i="27"/>
  <c r="I111" i="3" s="1"/>
  <c r="F123" i="27"/>
  <c r="G111" i="3" s="1"/>
  <c r="G112" i="27"/>
  <c r="H101" i="3" s="1"/>
  <c r="H112" i="27"/>
  <c r="I101" i="3" s="1"/>
  <c r="F112" i="27"/>
  <c r="G101" i="3" s="1"/>
  <c r="F93" i="27"/>
  <c r="G84" i="3" s="1"/>
  <c r="H93" i="27"/>
  <c r="I84" i="3" s="1"/>
  <c r="G93" i="27"/>
  <c r="H84" i="3" s="1"/>
  <c r="H78" i="27"/>
  <c r="I69" i="3" s="1"/>
  <c r="G78" i="27"/>
  <c r="H69" i="3" s="1"/>
  <c r="F78" i="27"/>
  <c r="G69" i="3" s="1"/>
  <c r="H140" i="27"/>
  <c r="I128" i="3" s="1"/>
  <c r="G140" i="27"/>
  <c r="K128" i="3"/>
  <c r="H77" i="27"/>
  <c r="I68" i="3" s="1"/>
  <c r="G77" i="27"/>
  <c r="H68" i="3" s="1"/>
  <c r="F77" i="27"/>
  <c r="G68" i="3" s="1"/>
  <c r="G139" i="27"/>
  <c r="H127" i="3" s="1"/>
  <c r="H139" i="27"/>
  <c r="I127" i="3" s="1"/>
  <c r="F139" i="27"/>
  <c r="G127" i="3" s="1"/>
  <c r="H88" i="27"/>
  <c r="I79" i="3" s="1"/>
  <c r="J88" i="27"/>
  <c r="K79" i="3" s="1"/>
  <c r="G88" i="27"/>
  <c r="H79" i="3" s="1"/>
  <c r="H109" i="27"/>
  <c r="I98" i="3" s="1"/>
  <c r="G109" i="27"/>
  <c r="H98" i="3" s="1"/>
  <c r="F109" i="27"/>
  <c r="G98" i="3" s="1"/>
  <c r="F74" i="27"/>
  <c r="G66" i="3" s="1"/>
  <c r="H74" i="27"/>
  <c r="I66" i="3" s="1"/>
  <c r="G74" i="27"/>
  <c r="H66" i="3" s="1"/>
  <c r="G117" i="27"/>
  <c r="H106" i="3" s="1"/>
  <c r="F117" i="27"/>
  <c r="G106" i="3" s="1"/>
  <c r="H117" i="27"/>
  <c r="I106" i="3" s="1"/>
  <c r="H124" i="27"/>
  <c r="I112" i="3" s="1"/>
  <c r="G124" i="27"/>
  <c r="H112" i="3" s="1"/>
  <c r="F124" i="27"/>
  <c r="G112" i="3" s="1"/>
  <c r="G110" i="27"/>
  <c r="H99" i="3" s="1"/>
  <c r="H110" i="27"/>
  <c r="I99" i="3" s="1"/>
  <c r="F110" i="27"/>
  <c r="G99" i="3" s="1"/>
  <c r="H84" i="27"/>
  <c r="I75" i="3" s="1"/>
  <c r="J84" i="27"/>
  <c r="K75" i="3" s="1"/>
  <c r="G84" i="27"/>
  <c r="H75" i="3" s="1"/>
  <c r="J134" i="27"/>
  <c r="K122" i="3" s="1"/>
  <c r="G134" i="27"/>
  <c r="H122" i="3" s="1"/>
  <c r="H134" i="27"/>
  <c r="I122" i="3" s="1"/>
  <c r="G120" i="27"/>
  <c r="H109" i="3" s="1"/>
  <c r="H120" i="27"/>
  <c r="I109" i="3" s="1"/>
  <c r="F120" i="27"/>
  <c r="G109" i="3" s="1"/>
  <c r="G90" i="27"/>
  <c r="H81" i="3" s="1"/>
  <c r="H90" i="27"/>
  <c r="I81" i="3" s="1"/>
  <c r="F90" i="27"/>
  <c r="G81" i="3" s="1"/>
  <c r="H71" i="27"/>
  <c r="I63" i="3" s="1"/>
  <c r="F71" i="27"/>
  <c r="G63" i="3" s="1"/>
  <c r="G71" i="27"/>
  <c r="H63" i="3" s="1"/>
  <c r="G75" i="27"/>
  <c r="H67" i="3" s="1"/>
  <c r="H75" i="27"/>
  <c r="I67" i="3" s="1"/>
  <c r="F75" i="27"/>
  <c r="G67" i="3" s="1"/>
  <c r="F38" i="27"/>
  <c r="E31" i="3"/>
  <c r="G38" i="27"/>
  <c r="H31" i="3" s="1"/>
  <c r="H38" i="27"/>
  <c r="I31" i="3" s="1"/>
  <c r="G136" i="27"/>
  <c r="H124" i="3" s="1"/>
  <c r="H136" i="27"/>
  <c r="I124" i="3" s="1"/>
  <c r="F136" i="27"/>
  <c r="G124" i="3" s="1"/>
  <c r="G131" i="27"/>
  <c r="H119" i="3" s="1"/>
  <c r="H131" i="27"/>
  <c r="I119" i="3" s="1"/>
  <c r="J131" i="27"/>
  <c r="K119" i="3" s="1"/>
  <c r="H72" i="27"/>
  <c r="I64" i="3" s="1"/>
  <c r="F72" i="27"/>
  <c r="G64" i="3" s="1"/>
  <c r="G72" i="27"/>
  <c r="H64" i="3" s="1"/>
  <c r="H121" i="27"/>
  <c r="I110" i="3" s="1"/>
  <c r="F121" i="27"/>
  <c r="G110" i="3" s="1"/>
  <c r="G121" i="27"/>
  <c r="H110" i="3" s="1"/>
  <c r="H43" i="27"/>
  <c r="I36" i="3" s="1"/>
  <c r="E36" i="3"/>
  <c r="F43" i="27"/>
  <c r="G43" i="27"/>
  <c r="H36" i="3" s="1"/>
  <c r="E140" i="3"/>
  <c r="H153" i="27"/>
  <c r="I140" i="3" s="1"/>
  <c r="G153" i="27"/>
  <c r="H140" i="3" s="1"/>
  <c r="H85" i="27"/>
  <c r="I76" i="3" s="1"/>
  <c r="G85" i="27"/>
  <c r="H76" i="3" s="1"/>
  <c r="J85" i="27"/>
  <c r="K76" i="3" s="1"/>
  <c r="G137" i="27"/>
  <c r="H137" i="27"/>
  <c r="I125" i="3" s="1"/>
  <c r="J137" i="27"/>
  <c r="K125" i="3" s="1"/>
  <c r="G118" i="27"/>
  <c r="H107" i="3" s="1"/>
  <c r="H118" i="27"/>
  <c r="I107" i="3" s="1"/>
  <c r="F118" i="27"/>
  <c r="G107" i="3" s="1"/>
  <c r="G119" i="27"/>
  <c r="H108" i="3" s="1"/>
  <c r="H119" i="27"/>
  <c r="I108" i="3" s="1"/>
  <c r="F119" i="27"/>
  <c r="G108" i="3" s="1"/>
  <c r="H44" i="27"/>
  <c r="I37" i="3" s="1"/>
  <c r="H37" i="3"/>
  <c r="E37" i="3"/>
  <c r="F44" i="27"/>
  <c r="G37" i="3" s="1"/>
  <c r="G115" i="27"/>
  <c r="H104" i="3" s="1"/>
  <c r="H115" i="27"/>
  <c r="I104" i="3" s="1"/>
  <c r="F115" i="27"/>
  <c r="G104" i="3" s="1"/>
  <c r="E144" i="3"/>
  <c r="H157" i="27"/>
  <c r="I144" i="3" s="1"/>
  <c r="F157" i="27"/>
  <c r="E142" i="3"/>
  <c r="F155" i="27"/>
  <c r="G155" i="27"/>
  <c r="H142" i="3" s="1"/>
  <c r="H155" i="27"/>
  <c r="I142" i="3" s="1"/>
  <c r="H111" i="27"/>
  <c r="I100" i="3" s="1"/>
  <c r="F111" i="27"/>
  <c r="G100" i="3" s="1"/>
  <c r="G111" i="27"/>
  <c r="H100" i="3" s="1"/>
  <c r="J91" i="27"/>
  <c r="K82" i="3" s="1"/>
  <c r="G91" i="27"/>
  <c r="H82" i="3" s="1"/>
  <c r="H91" i="27"/>
  <c r="I82" i="3" s="1"/>
  <c r="H73" i="27"/>
  <c r="I65" i="3" s="1"/>
  <c r="F73" i="27"/>
  <c r="G65" i="3" s="1"/>
  <c r="G73" i="27"/>
  <c r="H65" i="3" s="1"/>
  <c r="H158" i="27"/>
  <c r="I145" i="3" s="1"/>
  <c r="E145" i="3"/>
  <c r="F158" i="27"/>
  <c r="G113" i="27"/>
  <c r="H102" i="3" s="1"/>
  <c r="H113" i="27"/>
  <c r="I102" i="3" s="1"/>
  <c r="F113" i="27"/>
  <c r="G102" i="3" s="1"/>
  <c r="H130" i="27"/>
  <c r="I118" i="3" s="1"/>
  <c r="J130" i="27"/>
  <c r="K118" i="3" s="1"/>
  <c r="G130" i="27"/>
  <c r="H118" i="3" s="1"/>
  <c r="H132" i="27"/>
  <c r="I120" i="3" s="1"/>
  <c r="G132" i="27"/>
  <c r="H120" i="3" s="1"/>
  <c r="J132" i="27"/>
  <c r="K120" i="3" s="1"/>
  <c r="E35" i="3"/>
  <c r="H42" i="27"/>
  <c r="I35" i="3" s="1"/>
  <c r="G42" i="27"/>
  <c r="H35" i="3" s="1"/>
  <c r="F42" i="27"/>
  <c r="G35" i="3" s="1"/>
  <c r="O39" i="22"/>
  <c r="O37" i="22" s="1"/>
  <c r="D22" i="32"/>
  <c r="E15" i="32" s="1"/>
  <c r="I83" i="27"/>
  <c r="J74" i="3" s="1"/>
  <c r="J23" i="3"/>
  <c r="L25" i="17" s="1"/>
  <c r="R58" i="16" s="1"/>
  <c r="R63" i="16" s="1"/>
  <c r="H61" i="7"/>
  <c r="H60" i="7"/>
  <c r="G28" i="25"/>
  <c r="I18" i="27"/>
  <c r="J19" i="3" s="1"/>
  <c r="I80" i="27"/>
  <c r="J71" i="3" s="1"/>
  <c r="H56" i="24"/>
  <c r="I56" i="24"/>
  <c r="J56" i="24"/>
  <c r="J23" i="24"/>
  <c r="J25" i="24"/>
  <c r="J31" i="24"/>
  <c r="J32" i="24"/>
  <c r="J39" i="24"/>
  <c r="J40" i="24"/>
  <c r="J43" i="24"/>
  <c r="J47" i="24"/>
  <c r="I23" i="24"/>
  <c r="I25" i="24"/>
  <c r="I31" i="24"/>
  <c r="I39" i="24"/>
  <c r="I40" i="24"/>
  <c r="I43" i="24"/>
  <c r="I47" i="24"/>
  <c r="H23" i="24"/>
  <c r="H25" i="24"/>
  <c r="H31" i="24"/>
  <c r="H32" i="24"/>
  <c r="H39" i="24"/>
  <c r="H40" i="24"/>
  <c r="H43" i="24"/>
  <c r="H47" i="24"/>
  <c r="G31" i="3" l="1"/>
  <c r="I38" i="27"/>
  <c r="K30" i="3"/>
  <c r="I64" i="27"/>
  <c r="J56" i="3" s="1"/>
  <c r="H148" i="3"/>
  <c r="J148" i="3" s="1"/>
  <c r="I161" i="27"/>
  <c r="K139" i="3"/>
  <c r="I160" i="27"/>
  <c r="G147" i="3"/>
  <c r="J147" i="3" s="1"/>
  <c r="I45" i="27"/>
  <c r="J38" i="3" s="1"/>
  <c r="H38" i="3"/>
  <c r="I47" i="27"/>
  <c r="J40" i="3" s="1"/>
  <c r="H40" i="3"/>
  <c r="I159" i="27"/>
  <c r="H146" i="3"/>
  <c r="J146" i="3" s="1"/>
  <c r="J42" i="17"/>
  <c r="D140" i="15" s="1"/>
  <c r="E27" i="32"/>
  <c r="I139" i="3"/>
  <c r="H125" i="3"/>
  <c r="I137" i="27"/>
  <c r="J125" i="3" s="1"/>
  <c r="H128" i="3"/>
  <c r="I140" i="27"/>
  <c r="J128" i="3" s="1"/>
  <c r="I30" i="3"/>
  <c r="H85" i="3"/>
  <c r="H53" i="3" s="1"/>
  <c r="I94" i="27"/>
  <c r="J85" i="3" s="1"/>
  <c r="I91" i="27"/>
  <c r="J82" i="3" s="1"/>
  <c r="E115" i="15"/>
  <c r="K121" i="3"/>
  <c r="K96" i="3" s="1"/>
  <c r="I77" i="27"/>
  <c r="J68" i="3" s="1"/>
  <c r="I71" i="27"/>
  <c r="J63" i="3" s="1"/>
  <c r="I93" i="27"/>
  <c r="J84" i="3" s="1"/>
  <c r="I114" i="27"/>
  <c r="J103" i="3" s="1"/>
  <c r="I132" i="27"/>
  <c r="J120" i="3" s="1"/>
  <c r="I96" i="3"/>
  <c r="I44" i="27"/>
  <c r="J37" i="3" s="1"/>
  <c r="I117" i="27"/>
  <c r="J106" i="3" s="1"/>
  <c r="I41" i="27"/>
  <c r="J34" i="3" s="1"/>
  <c r="I131" i="27"/>
  <c r="J119" i="3" s="1"/>
  <c r="I78" i="27"/>
  <c r="J69" i="3" s="1"/>
  <c r="I115" i="27"/>
  <c r="J104" i="3" s="1"/>
  <c r="I119" i="27"/>
  <c r="J108" i="3" s="1"/>
  <c r="I136" i="27"/>
  <c r="J124" i="3" s="1"/>
  <c r="I112" i="27"/>
  <c r="J101" i="3" s="1"/>
  <c r="I73" i="27"/>
  <c r="J65" i="3" s="1"/>
  <c r="I53" i="3"/>
  <c r="I43" i="27"/>
  <c r="J36" i="3" s="1"/>
  <c r="I75" i="27"/>
  <c r="J67" i="3" s="1"/>
  <c r="I124" i="27"/>
  <c r="J112" i="3" s="1"/>
  <c r="I139" i="27"/>
  <c r="J127" i="3" s="1"/>
  <c r="I85" i="27"/>
  <c r="J76" i="3" s="1"/>
  <c r="I72" i="27"/>
  <c r="J64" i="3" s="1"/>
  <c r="I121" i="27"/>
  <c r="J110" i="3" s="1"/>
  <c r="I42" i="27"/>
  <c r="J35" i="3" s="1"/>
  <c r="J31" i="3"/>
  <c r="G36" i="3"/>
  <c r="I118" i="27"/>
  <c r="J107" i="3" s="1"/>
  <c r="I84" i="27"/>
  <c r="J75" i="3" s="1"/>
  <c r="I109" i="27"/>
  <c r="J98" i="3" s="1"/>
  <c r="I123" i="27"/>
  <c r="J111" i="3" s="1"/>
  <c r="I87" i="27"/>
  <c r="J78" i="3" s="1"/>
  <c r="G158" i="27"/>
  <c r="H145" i="3" s="1"/>
  <c r="G145" i="3"/>
  <c r="G144" i="3"/>
  <c r="G157" i="27"/>
  <c r="H144" i="3" s="1"/>
  <c r="I90" i="27"/>
  <c r="J81" i="3" s="1"/>
  <c r="I130" i="27"/>
  <c r="J118" i="3" s="1"/>
  <c r="I111" i="27"/>
  <c r="J100" i="3" s="1"/>
  <c r="I120" i="27"/>
  <c r="J109" i="3" s="1"/>
  <c r="G142" i="3"/>
  <c r="J142" i="3" s="1"/>
  <c r="I155" i="27"/>
  <c r="I134" i="27"/>
  <c r="J122" i="3" s="1"/>
  <c r="G140" i="3"/>
  <c r="I153" i="27"/>
  <c r="I110" i="27"/>
  <c r="J99" i="3" s="1"/>
  <c r="I88" i="27"/>
  <c r="J79" i="3" s="1"/>
  <c r="I133" i="27"/>
  <c r="J121" i="3" s="1"/>
  <c r="I74" i="27"/>
  <c r="J66" i="3" s="1"/>
  <c r="I113" i="27"/>
  <c r="J102" i="3" s="1"/>
  <c r="I86" i="27"/>
  <c r="J77" i="3" s="1"/>
  <c r="F15" i="32"/>
  <c r="G15" i="32"/>
  <c r="E18" i="32"/>
  <c r="E26" i="32"/>
  <c r="E33" i="32"/>
  <c r="E29" i="32"/>
  <c r="E32" i="32"/>
  <c r="E28" i="32"/>
  <c r="E19" i="32"/>
  <c r="E21" i="32"/>
  <c r="E14" i="32"/>
  <c r="E17" i="32"/>
  <c r="E20" i="32"/>
  <c r="F27" i="32"/>
  <c r="G27" i="32"/>
  <c r="E30" i="32"/>
  <c r="E16" i="32"/>
  <c r="E31" i="32"/>
  <c r="G29" i="25"/>
  <c r="G26" i="25" s="1"/>
  <c r="G25" i="7"/>
  <c r="G24" i="7"/>
  <c r="G20" i="7"/>
  <c r="N56" i="24"/>
  <c r="D91" i="7" s="1"/>
  <c r="D93" i="7" s="1"/>
  <c r="M40" i="24"/>
  <c r="K39" i="24"/>
  <c r="C159" i="24"/>
  <c r="K31" i="24"/>
  <c r="G30" i="3" l="1"/>
  <c r="H30" i="3"/>
  <c r="C50" i="32"/>
  <c r="I93" i="7"/>
  <c r="P70" i="21" s="1"/>
  <c r="P68" i="21" s="1"/>
  <c r="E70" i="21"/>
  <c r="G93" i="7"/>
  <c r="N70" i="21" s="1"/>
  <c r="F93" i="7"/>
  <c r="D50" i="32"/>
  <c r="P92" i="16"/>
  <c r="P93" i="16" s="1"/>
  <c r="N43" i="24"/>
  <c r="G27" i="7" s="1"/>
  <c r="E17" i="21" s="1"/>
  <c r="E30" i="21" s="1"/>
  <c r="C167" i="24"/>
  <c r="G139" i="3"/>
  <c r="H139" i="3"/>
  <c r="J30" i="3"/>
  <c r="C31" i="38" s="1"/>
  <c r="G43" i="32"/>
  <c r="F43" i="32"/>
  <c r="G42" i="32"/>
  <c r="F42" i="32"/>
  <c r="G41" i="32"/>
  <c r="F41" i="32"/>
  <c r="G40" i="32"/>
  <c r="F40" i="32"/>
  <c r="G39" i="32"/>
  <c r="F39" i="32"/>
  <c r="G38" i="32"/>
  <c r="F38" i="32"/>
  <c r="G37" i="32"/>
  <c r="F37" i="32"/>
  <c r="J145" i="3"/>
  <c r="I158" i="27"/>
  <c r="G96" i="3"/>
  <c r="I157" i="27"/>
  <c r="J144" i="3"/>
  <c r="H96" i="3"/>
  <c r="J140" i="3"/>
  <c r="E69" i="21"/>
  <c r="I70" i="15" s="1"/>
  <c r="F33" i="32"/>
  <c r="G33" i="32"/>
  <c r="F26" i="32"/>
  <c r="G26" i="32"/>
  <c r="E34" i="32"/>
  <c r="F29" i="32"/>
  <c r="G29" i="32"/>
  <c r="F31" i="32"/>
  <c r="G31" i="32"/>
  <c r="F16" i="32"/>
  <c r="G16" i="32"/>
  <c r="G21" i="32"/>
  <c r="F21" i="32"/>
  <c r="G30" i="32"/>
  <c r="F30" i="32"/>
  <c r="G19" i="32"/>
  <c r="F19" i="32"/>
  <c r="G18" i="32"/>
  <c r="F18" i="32"/>
  <c r="G28" i="32"/>
  <c r="F28" i="32"/>
  <c r="C51" i="32" s="1"/>
  <c r="G17" i="32"/>
  <c r="F17" i="32"/>
  <c r="F14" i="32"/>
  <c r="E22" i="32"/>
  <c r="G14" i="32"/>
  <c r="F20" i="32"/>
  <c r="G20" i="32"/>
  <c r="G32" i="32"/>
  <c r="D55" i="32" s="1"/>
  <c r="F32" i="32"/>
  <c r="J28" i="25"/>
  <c r="J29" i="25"/>
  <c r="K32" i="24"/>
  <c r="H21" i="7" s="1"/>
  <c r="N32" i="24"/>
  <c r="G21" i="7" s="1"/>
  <c r="K43" i="24"/>
  <c r="L56" i="24"/>
  <c r="M56" i="24"/>
  <c r="K56" i="24"/>
  <c r="K47" i="24"/>
  <c r="N47" i="24"/>
  <c r="L40" i="24"/>
  <c r="M43" i="24"/>
  <c r="M39" i="24"/>
  <c r="L31" i="24"/>
  <c r="L32" i="24"/>
  <c r="K40" i="24"/>
  <c r="M31" i="24"/>
  <c r="M32" i="24"/>
  <c r="L43" i="24"/>
  <c r="L39" i="24"/>
  <c r="M47" i="24"/>
  <c r="L47" i="24"/>
  <c r="H20" i="7"/>
  <c r="H24" i="7"/>
  <c r="J25" i="7"/>
  <c r="C153" i="24"/>
  <c r="N25" i="24" s="1"/>
  <c r="C151" i="24"/>
  <c r="J26" i="17" l="1"/>
  <c r="P59" i="16" s="1"/>
  <c r="C55" i="32"/>
  <c r="D53" i="32"/>
  <c r="C52" i="32"/>
  <c r="C54" i="32"/>
  <c r="D51" i="32"/>
  <c r="D56" i="32"/>
  <c r="D54" i="32"/>
  <c r="C56" i="32"/>
  <c r="M70" i="21"/>
  <c r="O70" i="21" s="1"/>
  <c r="H93" i="7"/>
  <c r="C53" i="32"/>
  <c r="D52" i="32"/>
  <c r="C150" i="24"/>
  <c r="D24" i="36" s="1"/>
  <c r="D26" i="36" s="1"/>
  <c r="D28" i="36" s="1"/>
  <c r="J31" i="25" s="1"/>
  <c r="J30" i="25" s="1"/>
  <c r="J49" i="17" s="1"/>
  <c r="J139" i="3"/>
  <c r="C49" i="32"/>
  <c r="J26" i="25"/>
  <c r="E50" i="32"/>
  <c r="F50" i="32" s="1"/>
  <c r="J96" i="3"/>
  <c r="J28" i="17" s="1"/>
  <c r="P61" i="16" s="1"/>
  <c r="I29" i="7"/>
  <c r="I20" i="7"/>
  <c r="H29" i="7"/>
  <c r="G16" i="7"/>
  <c r="E16" i="21" s="1"/>
  <c r="G65" i="15" s="1"/>
  <c r="J27" i="7"/>
  <c r="N17" i="21" s="1"/>
  <c r="N30" i="21" s="1"/>
  <c r="I27" i="7"/>
  <c r="M17" i="21" s="1"/>
  <c r="M30" i="21" s="1"/>
  <c r="F91" i="7"/>
  <c r="L69" i="21" s="1"/>
  <c r="L68" i="21" s="1"/>
  <c r="I25" i="7"/>
  <c r="J21" i="7"/>
  <c r="H27" i="7"/>
  <c r="L17" i="21" s="1"/>
  <c r="L30" i="21" s="1"/>
  <c r="J29" i="7"/>
  <c r="E91" i="7"/>
  <c r="G91" i="7"/>
  <c r="M69" i="21" s="1"/>
  <c r="J20" i="7"/>
  <c r="J24" i="7"/>
  <c r="I24" i="7"/>
  <c r="H25" i="7"/>
  <c r="I21" i="7"/>
  <c r="G29" i="7"/>
  <c r="F22" i="32"/>
  <c r="G34" i="32"/>
  <c r="F34" i="32"/>
  <c r="D49" i="32"/>
  <c r="G22" i="32"/>
  <c r="N24" i="24"/>
  <c r="N23" i="24"/>
  <c r="M23" i="24"/>
  <c r="K25" i="24"/>
  <c r="L25" i="24"/>
  <c r="M25" i="24"/>
  <c r="K23" i="24"/>
  <c r="L23" i="24"/>
  <c r="K24" i="24"/>
  <c r="L24" i="24"/>
  <c r="M24" i="24"/>
  <c r="L11" i="18"/>
  <c r="L8" i="18"/>
  <c r="L10" i="18"/>
  <c r="L7" i="18"/>
  <c r="L22" i="18"/>
  <c r="L17" i="18"/>
  <c r="L24" i="18"/>
  <c r="L27" i="18"/>
  <c r="L29" i="18"/>
  <c r="L32" i="18"/>
  <c r="L39" i="18"/>
  <c r="L41" i="18"/>
  <c r="L42" i="18"/>
  <c r="C29" i="38" s="1"/>
  <c r="L43" i="18"/>
  <c r="L44" i="18"/>
  <c r="L45" i="18"/>
  <c r="L46" i="18"/>
  <c r="P109" i="16" l="1"/>
  <c r="P110" i="16" s="1"/>
  <c r="E13" i="27"/>
  <c r="M68" i="21"/>
  <c r="E29" i="21"/>
  <c r="E56" i="32"/>
  <c r="F56" i="32" s="1"/>
  <c r="E54" i="32"/>
  <c r="F54" i="32" s="1"/>
  <c r="E17" i="27" s="1"/>
  <c r="E18" i="3" s="1"/>
  <c r="H50" i="15" s="1"/>
  <c r="E51" i="32"/>
  <c r="F51" i="32" s="1"/>
  <c r="K24" i="7"/>
  <c r="E55" i="32"/>
  <c r="F55" i="32" s="1"/>
  <c r="E52" i="32"/>
  <c r="F52" i="32" s="1"/>
  <c r="E15" i="27" s="1"/>
  <c r="E16" i="3" s="1"/>
  <c r="M50" i="15" s="1"/>
  <c r="E53" i="32"/>
  <c r="F53" i="32" s="1"/>
  <c r="E16" i="27" s="1"/>
  <c r="E17" i="3" s="1"/>
  <c r="F50" i="15" s="1"/>
  <c r="K25" i="7"/>
  <c r="K27" i="7"/>
  <c r="O17" i="21" s="1"/>
  <c r="O30" i="21" s="1"/>
  <c r="K20" i="7"/>
  <c r="K29" i="7"/>
  <c r="K21" i="7"/>
  <c r="G14" i="7"/>
  <c r="H14" i="7"/>
  <c r="L14" i="21" s="1"/>
  <c r="L27" i="21" s="1"/>
  <c r="J15" i="7"/>
  <c r="N15" i="21" s="1"/>
  <c r="N28" i="21" s="1"/>
  <c r="I14" i="7"/>
  <c r="M14" i="21" s="1"/>
  <c r="M27" i="21" s="1"/>
  <c r="G15" i="7"/>
  <c r="J16" i="7"/>
  <c r="N16" i="21" s="1"/>
  <c r="N29" i="21" s="1"/>
  <c r="I15" i="7"/>
  <c r="M15" i="21" s="1"/>
  <c r="M28" i="21" s="1"/>
  <c r="J14" i="7"/>
  <c r="N14" i="21" s="1"/>
  <c r="N27" i="21" s="1"/>
  <c r="H15" i="7"/>
  <c r="L15" i="21" s="1"/>
  <c r="L28" i="21" s="1"/>
  <c r="I16" i="7"/>
  <c r="M16" i="21" s="1"/>
  <c r="M29" i="21" s="1"/>
  <c r="H16" i="7"/>
  <c r="L16" i="21" s="1"/>
  <c r="L29" i="21" s="1"/>
  <c r="H91" i="7"/>
  <c r="N69" i="21" s="1"/>
  <c r="D57" i="32"/>
  <c r="C57" i="32"/>
  <c r="F49" i="32"/>
  <c r="M57" i="17"/>
  <c r="M53" i="17"/>
  <c r="M52" i="17"/>
  <c r="J50" i="17"/>
  <c r="H17" i="17" s="1"/>
  <c r="Q7" i="16" s="1"/>
  <c r="Q45" i="16" s="1"/>
  <c r="M48" i="17"/>
  <c r="H16" i="17"/>
  <c r="M42" i="17"/>
  <c r="M40" i="17"/>
  <c r="L46" i="17"/>
  <c r="J15" i="17" s="1"/>
  <c r="S6" i="16" s="1"/>
  <c r="M39" i="17"/>
  <c r="M35" i="17"/>
  <c r="M34" i="17"/>
  <c r="L37" i="17"/>
  <c r="J14" i="17" s="1"/>
  <c r="S5" i="16" s="1"/>
  <c r="M29" i="17"/>
  <c r="M28" i="17"/>
  <c r="M26" i="17"/>
  <c r="L30" i="17"/>
  <c r="J19" i="17"/>
  <c r="H13" i="27" l="1"/>
  <c r="I14" i="3" s="1"/>
  <c r="E14" i="3"/>
  <c r="L50" i="15" s="1"/>
  <c r="M55" i="17"/>
  <c r="H16" i="27"/>
  <c r="I17" i="3" s="1"/>
  <c r="G16" i="27"/>
  <c r="H17" i="3" s="1"/>
  <c r="F16" i="27"/>
  <c r="G17" i="3" s="1"/>
  <c r="H15" i="27"/>
  <c r="I16" i="3" s="1"/>
  <c r="G15" i="27"/>
  <c r="H16" i="3" s="1"/>
  <c r="J15" i="27"/>
  <c r="K16" i="3" s="1"/>
  <c r="E14" i="27"/>
  <c r="E15" i="3" s="1"/>
  <c r="P50" i="15" s="1"/>
  <c r="G13" i="27"/>
  <c r="H14" i="3" s="1"/>
  <c r="F13" i="27"/>
  <c r="G14" i="3" s="1"/>
  <c r="H17" i="27"/>
  <c r="I18" i="3" s="1"/>
  <c r="E15" i="21"/>
  <c r="I65" i="15" s="1"/>
  <c r="G32" i="7"/>
  <c r="E14" i="21"/>
  <c r="J65" i="15" s="1"/>
  <c r="G31" i="7"/>
  <c r="L26" i="21"/>
  <c r="M19" i="17"/>
  <c r="Q47" i="16"/>
  <c r="M46" i="17"/>
  <c r="L13" i="21"/>
  <c r="O69" i="21"/>
  <c r="N68" i="21"/>
  <c r="K17" i="7"/>
  <c r="K16" i="7"/>
  <c r="O16" i="21" s="1"/>
  <c r="O29" i="21" s="1"/>
  <c r="K15" i="7"/>
  <c r="O15" i="21" s="1"/>
  <c r="O28" i="21" s="1"/>
  <c r="K14" i="7"/>
  <c r="O14" i="21" s="1"/>
  <c r="O27" i="21" s="1"/>
  <c r="L58" i="17"/>
  <c r="J12" i="17"/>
  <c r="S4" i="16" s="1"/>
  <c r="L17" i="17"/>
  <c r="M17" i="17"/>
  <c r="J46" i="17"/>
  <c r="H18" i="17"/>
  <c r="Q46" i="16" s="1"/>
  <c r="K30" i="17"/>
  <c r="K37" i="17"/>
  <c r="I14" i="17" s="1"/>
  <c r="R5" i="16" s="1"/>
  <c r="M49" i="17"/>
  <c r="M50" i="17" s="1"/>
  <c r="I15" i="27" l="1"/>
  <c r="J16" i="3" s="1"/>
  <c r="I16" i="27"/>
  <c r="J17" i="3" s="1"/>
  <c r="H14" i="27"/>
  <c r="I15" i="3" s="1"/>
  <c r="G14" i="27"/>
  <c r="H15" i="3" s="1"/>
  <c r="F14" i="27"/>
  <c r="G15" i="3" s="1"/>
  <c r="K13" i="3"/>
  <c r="G17" i="27"/>
  <c r="H18" i="3" s="1"/>
  <c r="F17" i="27"/>
  <c r="G18" i="3" s="1"/>
  <c r="E18" i="21"/>
  <c r="P65" i="15" s="1"/>
  <c r="L31" i="7"/>
  <c r="J31" i="7"/>
  <c r="I31" i="7"/>
  <c r="E27" i="21"/>
  <c r="L32" i="7"/>
  <c r="I32" i="7"/>
  <c r="J32" i="7"/>
  <c r="E28" i="21"/>
  <c r="O68" i="21"/>
  <c r="J36" i="17" s="1"/>
  <c r="H15" i="17"/>
  <c r="Q6" i="16" s="1"/>
  <c r="Q44" i="16" s="1"/>
  <c r="I13" i="27"/>
  <c r="J14" i="3" s="1"/>
  <c r="J20" i="17"/>
  <c r="K58" i="17"/>
  <c r="I12" i="17"/>
  <c r="M18" i="17"/>
  <c r="L18" i="17"/>
  <c r="J18" i="3" l="1"/>
  <c r="P18" i="21"/>
  <c r="P31" i="21" s="1"/>
  <c r="P26" i="21" s="1"/>
  <c r="I14" i="27"/>
  <c r="J15" i="3" s="1"/>
  <c r="I17" i="27"/>
  <c r="I13" i="3"/>
  <c r="G13" i="3"/>
  <c r="K32" i="7"/>
  <c r="P76" i="16"/>
  <c r="M36" i="17"/>
  <c r="K31" i="7"/>
  <c r="M18" i="21"/>
  <c r="N18" i="21"/>
  <c r="H13" i="3"/>
  <c r="E31" i="21"/>
  <c r="K15" i="17"/>
  <c r="M15" i="17"/>
  <c r="L15" i="17"/>
  <c r="I20" i="17"/>
  <c r="R4" i="16"/>
  <c r="P13" i="21" l="1"/>
  <c r="J13" i="3"/>
  <c r="J25" i="17" s="1"/>
  <c r="P58" i="16" s="1"/>
  <c r="N31" i="21"/>
  <c r="N26" i="21" s="1"/>
  <c r="N13" i="21"/>
  <c r="M31" i="21"/>
  <c r="M26" i="21" s="1"/>
  <c r="O18" i="21"/>
  <c r="M13" i="21"/>
  <c r="T151" i="15"/>
  <c r="E134" i="15"/>
  <c r="D134" i="15"/>
  <c r="R117" i="15"/>
  <c r="Q117" i="15"/>
  <c r="P117" i="15"/>
  <c r="O117" i="15"/>
  <c r="N117" i="15"/>
  <c r="M117" i="15"/>
  <c r="L117" i="15"/>
  <c r="K117" i="15"/>
  <c r="J117" i="15"/>
  <c r="I117" i="15"/>
  <c r="H117" i="15"/>
  <c r="G117" i="15"/>
  <c r="F117" i="15"/>
  <c r="E117" i="15"/>
  <c r="D117" i="15"/>
  <c r="R107" i="15"/>
  <c r="Q107" i="15"/>
  <c r="P107" i="15"/>
  <c r="O107" i="15"/>
  <c r="N107" i="15"/>
  <c r="M107" i="15"/>
  <c r="L107" i="15"/>
  <c r="K107" i="15"/>
  <c r="J107" i="15"/>
  <c r="I107" i="15"/>
  <c r="H107" i="15"/>
  <c r="G107" i="15"/>
  <c r="F107" i="15"/>
  <c r="E107" i="15"/>
  <c r="D107" i="15"/>
  <c r="D98" i="15"/>
  <c r="F97" i="15"/>
  <c r="F96" i="15"/>
  <c r="F95" i="15"/>
  <c r="F94" i="15"/>
  <c r="F93" i="15"/>
  <c r="S75" i="15"/>
  <c r="R75" i="15"/>
  <c r="Q75" i="15"/>
  <c r="P75" i="15"/>
  <c r="O75" i="15"/>
  <c r="N75" i="15"/>
  <c r="M75" i="15"/>
  <c r="L75" i="15"/>
  <c r="K75" i="15"/>
  <c r="J75" i="15"/>
  <c r="I75" i="15"/>
  <c r="H75" i="15"/>
  <c r="G75" i="15"/>
  <c r="F75" i="15"/>
  <c r="E75" i="15"/>
  <c r="T74" i="15"/>
  <c r="T73" i="15"/>
  <c r="T70" i="15"/>
  <c r="T69" i="15"/>
  <c r="T68" i="15"/>
  <c r="T67" i="15"/>
  <c r="T66" i="15"/>
  <c r="T65" i="15"/>
  <c r="S64" i="15"/>
  <c r="R64" i="15"/>
  <c r="Q64" i="15"/>
  <c r="P64" i="15"/>
  <c r="O64" i="15"/>
  <c r="N64" i="15"/>
  <c r="M64" i="15"/>
  <c r="L64" i="15"/>
  <c r="K64" i="15"/>
  <c r="J64" i="15"/>
  <c r="I64" i="15"/>
  <c r="H64" i="15"/>
  <c r="G64" i="15"/>
  <c r="F64" i="15"/>
  <c r="E64" i="15"/>
  <c r="D64" i="15"/>
  <c r="T63" i="15"/>
  <c r="T62" i="15"/>
  <c r="T61" i="15"/>
  <c r="T60" i="15"/>
  <c r="S59" i="15"/>
  <c r="R59" i="15"/>
  <c r="Q59" i="15"/>
  <c r="P59" i="15"/>
  <c r="O59" i="15"/>
  <c r="N59" i="15"/>
  <c r="M59" i="15"/>
  <c r="L59" i="15"/>
  <c r="K59" i="15"/>
  <c r="J59" i="15"/>
  <c r="I59" i="15"/>
  <c r="H59" i="15"/>
  <c r="G59" i="15"/>
  <c r="F59" i="15"/>
  <c r="E59" i="15"/>
  <c r="D59" i="15"/>
  <c r="T58" i="15"/>
  <c r="T57" i="15"/>
  <c r="S56" i="15"/>
  <c r="R56" i="15"/>
  <c r="Q56" i="15"/>
  <c r="P56" i="15"/>
  <c r="O56" i="15"/>
  <c r="N56" i="15"/>
  <c r="M56" i="15"/>
  <c r="L56" i="15"/>
  <c r="K56" i="15"/>
  <c r="J56" i="15"/>
  <c r="I56" i="15"/>
  <c r="H56" i="15"/>
  <c r="G56" i="15"/>
  <c r="F56" i="15"/>
  <c r="E56" i="15"/>
  <c r="D56" i="15"/>
  <c r="T53" i="15"/>
  <c r="T52" i="15"/>
  <c r="T51" i="15"/>
  <c r="T50" i="15"/>
  <c r="T49" i="15"/>
  <c r="T48" i="15"/>
  <c r="S47" i="15"/>
  <c r="R47" i="15"/>
  <c r="Q47" i="15"/>
  <c r="P47" i="15"/>
  <c r="O47" i="15"/>
  <c r="N47" i="15"/>
  <c r="M47" i="15"/>
  <c r="L47" i="15"/>
  <c r="K47" i="15"/>
  <c r="J47" i="15"/>
  <c r="I47" i="15"/>
  <c r="H47" i="15"/>
  <c r="G47" i="15"/>
  <c r="F47" i="15"/>
  <c r="E47" i="15"/>
  <c r="D47" i="15"/>
  <c r="T46" i="15"/>
  <c r="T45" i="15"/>
  <c r="T44" i="15"/>
  <c r="S43" i="15"/>
  <c r="S54" i="15" s="1"/>
  <c r="R43" i="15"/>
  <c r="R54" i="15" s="1"/>
  <c r="Q43" i="15"/>
  <c r="P43" i="15"/>
  <c r="O43" i="15"/>
  <c r="N43" i="15"/>
  <c r="M43" i="15"/>
  <c r="L43" i="15"/>
  <c r="K43" i="15"/>
  <c r="J43" i="15"/>
  <c r="I43" i="15"/>
  <c r="H43" i="15"/>
  <c r="G43" i="15"/>
  <c r="F43" i="15"/>
  <c r="E43" i="15"/>
  <c r="D43" i="15"/>
  <c r="U31" i="15"/>
  <c r="F98" i="15" l="1"/>
  <c r="S71" i="15"/>
  <c r="S76" i="15" s="1"/>
  <c r="R71" i="15"/>
  <c r="R76" i="15" s="1"/>
  <c r="Q71" i="15"/>
  <c r="P71" i="15"/>
  <c r="O71" i="15"/>
  <c r="N71" i="15"/>
  <c r="M71" i="15"/>
  <c r="L71" i="15"/>
  <c r="K71" i="15"/>
  <c r="J71" i="15"/>
  <c r="H71" i="15"/>
  <c r="G71" i="15"/>
  <c r="F71" i="15"/>
  <c r="E71" i="15"/>
  <c r="D71" i="15"/>
  <c r="I54" i="15"/>
  <c r="J54" i="15"/>
  <c r="K54" i="15"/>
  <c r="L54" i="15"/>
  <c r="M54" i="15"/>
  <c r="N54" i="15"/>
  <c r="O54" i="15"/>
  <c r="P54" i="15"/>
  <c r="Q54" i="15"/>
  <c r="H54" i="15"/>
  <c r="G54" i="15"/>
  <c r="F54" i="15"/>
  <c r="F76" i="15" s="1"/>
  <c r="E54" i="15"/>
  <c r="T47" i="15"/>
  <c r="D76" i="15"/>
  <c r="I71" i="15"/>
  <c r="M25" i="17"/>
  <c r="O31" i="21"/>
  <c r="O26" i="21" s="1"/>
  <c r="J32" i="17" s="1"/>
  <c r="O13" i="21"/>
  <c r="T75" i="15"/>
  <c r="T56" i="15"/>
  <c r="T59" i="15"/>
  <c r="T64" i="15"/>
  <c r="T43" i="15"/>
  <c r="O57" i="21"/>
  <c r="Q76" i="15" l="1"/>
  <c r="O76" i="15"/>
  <c r="N76" i="15"/>
  <c r="M76" i="15"/>
  <c r="K76" i="15"/>
  <c r="J76" i="15"/>
  <c r="E76" i="15"/>
  <c r="I76" i="15"/>
  <c r="T54" i="15"/>
  <c r="T71" i="15"/>
  <c r="O56" i="21"/>
  <c r="J33" i="17" s="1"/>
  <c r="M32" i="17"/>
  <c r="P74" i="16"/>
  <c r="G76" i="15"/>
  <c r="P76" i="15"/>
  <c r="H76" i="15"/>
  <c r="L76" i="15"/>
  <c r="P75" i="16" l="1"/>
  <c r="P77" i="16" s="1"/>
  <c r="M33" i="17"/>
  <c r="M37" i="17" s="1"/>
  <c r="J37" i="17"/>
  <c r="H14" i="17" s="1"/>
  <c r="Q5" i="16" s="1"/>
  <c r="Q43" i="16" s="1"/>
  <c r="T76" i="15"/>
  <c r="M14" i="17" l="1"/>
  <c r="L14" i="17"/>
  <c r="K14" i="17"/>
  <c r="I92" i="27"/>
  <c r="J83" i="3" s="1"/>
  <c r="J53" i="3" s="1"/>
  <c r="J27" i="17" s="1"/>
  <c r="J30" i="17" s="1"/>
  <c r="J58" i="17" s="1"/>
  <c r="K83" i="3"/>
  <c r="K53" i="3" s="1"/>
  <c r="G83" i="3"/>
  <c r="G53" i="3" s="1"/>
  <c r="P60" i="16" l="1"/>
  <c r="P63" i="16" s="1"/>
  <c r="H12" i="17"/>
  <c r="M27" i="17"/>
  <c r="M30" i="17" s="1"/>
  <c r="M58" i="17" s="1"/>
  <c r="K12" i="17" l="1"/>
  <c r="K20" i="17" s="1"/>
  <c r="H20" i="17"/>
  <c r="M12" i="17"/>
  <c r="M20" i="17" s="1"/>
  <c r="L12" i="17"/>
  <c r="L20" i="17" s="1"/>
  <c r="Q4" i="16"/>
  <c r="Q42" i="16" s="1"/>
  <c r="Q48" i="16" s="1"/>
  <c r="C8" i="38" l="1"/>
  <c r="C14" i="38" s="1"/>
  <c r="I24" i="38" s="1"/>
  <c r="I34" i="38" s="1"/>
  <c r="C23" i="38"/>
  <c r="C28" i="38" l="1"/>
  <c r="C27" i="38"/>
  <c r="C10" i="38"/>
  <c r="C26" i="38" s="1"/>
  <c r="C15" i="38"/>
  <c r="T24" i="38" s="1"/>
  <c r="C16" i="38"/>
  <c r="AD24" i="38" s="1"/>
  <c r="AD25" i="38" l="1"/>
  <c r="AD34" i="38"/>
  <c r="T25" i="38"/>
  <c r="T34" i="38"/>
  <c r="I25" i="3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tc={D75AD841-72B0-4D7F-8312-A0D893655010}</author>
    <author>tc={BE16FE10-5CE1-4860-B2CC-C220F262E8AC}</author>
    <author>tc={6B14D16D-F803-4ECA-8472-EC2F32D117C0}</author>
    <author>tc={5C4F4427-9E90-4919-925B-BEE084EA5F7F}</author>
    <author>tc={32882869-5AE9-4AB0-90AC-7CAA13990160}</author>
    <author>tc={F0CB2512-81F1-4ED4-A863-21FCD319470A}</author>
    <author>tc={D4854109-6D66-4ACF-9B92-9E8B4EACA7F9}</author>
    <author>tc={B856C5E5-00FB-4DCE-8CDF-8546E99399C8}</author>
    <author>tc={D2768550-5646-431F-853B-D3E815670A6E}</author>
  </authors>
  <commentList>
    <comment ref="J27" authorId="0" shapeId="0" xr:uid="{D75AD841-72B0-4D7F-8312-A0D893655010}">
      <text>
        <t>[Komentarų gija]
„Excel“ versija leidžia jums skaityti šią komentarų giją, tačiau visi jos taisymai bus pašalinti, jei failas atidaromas naudojant naujesnę „Excel“ versiją. Daugiau informacijos: https://go.microsoft.com/fwlink/?linkid=870924.
Komentaras:
    Vidurkis</t>
      </text>
    </comment>
    <comment ref="K27" authorId="1" shapeId="0" xr:uid="{BE16FE10-5CE1-4860-B2CC-C220F262E8AC}">
      <text>
        <t>[Komentarų gija]
„Excel“ versija leidžia jums skaityti šią komentarų giją, tačiau visi jos taisymai bus pašalinti, jei failas atidaromas naudojant naujesnę „Excel“ versiją. Daugiau informacijos: https://go.microsoft.com/fwlink/?linkid=870924.
Komentaras:
    Vidurkis</t>
      </text>
    </comment>
    <comment ref="N27" authorId="2" shapeId="0" xr:uid="{6B14D16D-F803-4ECA-8472-EC2F32D117C0}">
      <text>
        <t>[Komentarų gija]
„Excel“ versija leidžia jums skaityti šią komentarų giją, tačiau visi jos taisymai bus pašalinti, jei failas atidaromas naudojant naujesnę „Excel“ versiją. Daugiau informacijos: https://go.microsoft.com/fwlink/?linkid=870924.
Komentaras:
    Pagal LEI atliktą studiją "ŠESD nacionalinių emisijų rodiklių energetikos sektoriuje atnaujinimas" S/14-374 .</t>
      </text>
    </comment>
    <comment ref="J28" authorId="3" shapeId="0" xr:uid="{5C4F4427-9E90-4919-925B-BEE084EA5F7F}">
      <text>
        <t>[Komentarų gija]
„Excel“ versija leidžia jums skaityti šią komentarų giją, tačiau visi jos taisymai bus pašalinti, jei failas atidaromas naudojant naujesnę „Excel“ versiją. Daugiau informacijos: https://go.microsoft.com/fwlink/?linkid=870924.
Komentaras:
    Vidurkis</t>
      </text>
    </comment>
    <comment ref="K28" authorId="4" shapeId="0" xr:uid="{32882869-5AE9-4AB0-90AC-7CAA13990160}">
      <text>
        <t>[Komentarų gija]
„Excel“ versija leidžia jums skaityti šią komentarų giją, tačiau visi jos taisymai bus pašalinti, jei failas atidaromas naudojant naujesnę „Excel“ versiją. Daugiau informacijos: https://go.microsoft.com/fwlink/?linkid=870924.
Komentaras:
    Vidurkis</t>
      </text>
    </comment>
    <comment ref="N28" authorId="5" shapeId="0" xr:uid="{F0CB2512-81F1-4ED4-A863-21FCD319470A}">
      <text>
        <t xml:space="preserve">[Komentarų gija]
„Excel“ versija leidžia jums skaityti šią komentarų giją, tačiau visi jos taisymai bus pašalinti, jei failas atidaromas naudojant naujesnę „Excel“ versiją. Daugiau informacijos: https://go.microsoft.com/fwlink/?linkid=870924.
Komentaras:
    Pagal LEI atliktą studiją "ŠESD nacionalinių emisijų rodiklių energetikos sektoriuje atnaujinimas" S/14-374 .
</t>
      </text>
    </comment>
    <comment ref="N50" authorId="6" shapeId="0" xr:uid="{D4854109-6D66-4ACF-9B92-9E8B4EACA7F9}">
      <text>
        <t>[Komentarų gija]
„Excel“ versija leidžia jums skaityti šią komentarų giją, tačiau visi jos taisymai bus pašalinti, jei failas atidaromas naudojant naujesnę „Excel“ versiją. Daugiau informacijos: https://go.microsoft.com/fwlink/?linkid=870924.
Komentaras:
    https://www.aib-net.org/facts/european-residual-mix/2022</t>
      </text>
    </comment>
    <comment ref="N51" authorId="7" shapeId="0" xr:uid="{B856C5E5-00FB-4DCE-8CDF-8546E99399C8}">
      <text>
        <t>[Komentarų gija]
„Excel“ versija leidžia jums skaityti šią komentarų giją, tačiau visi jos taisymai bus pašalinti, jei failas atidaromas naudojant naujesnę „Excel“ versiją. Daugiau informacijos: https://go.microsoft.com/fwlink/?linkid=870924.
Komentaras:
    https://e-seimas.lrs.lt/portal/legalAct/lt/TAD/TAIS.369461/asr</t>
      </text>
    </comment>
    <comment ref="I76" authorId="8" shapeId="0" xr:uid="{D2768550-5646-431F-853B-D3E815670A6E}">
      <text>
        <t>[Komentarų gija]
„Excel“ versija leidžia jums skaityti šią komentarų giją, tačiau visi jos taisymai bus pašalinti, jei failas atidaromas naudojant naujesnę „Excel“ versiją. Daugiau informacijos: https://go.microsoft.com/fwlink/?linkid=870924.
Komentaras:
    Skaičiavimo formulė CO2 išmetimai = NMVOC x 0,6 x 44/12 (šaltinis NIR 2023)</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tc={BDDC8C2A-195A-4E97-96DC-9847E602749A}</author>
    <author>tc={D241B558-204E-42E3-B152-036D639AC1A4}</author>
    <author>tc={C4C36BDF-EAE6-4884-8C80-192B877BB0F7}</author>
    <author>tc={E5E1DE45-1B99-4E2E-864F-F5416A2CDEB6}</author>
    <author>tc={83C1BD7A-DF81-48F5-A8A1-5BE6D8D51314}</author>
    <author>tc={1763C739-50E0-457A-A2DF-AD73D4F6F7A9}</author>
    <author>tc={6AD994EB-0E73-4DBA-8FAD-5545040AC748}</author>
    <author>tc={AF600C12-77F7-468A-A1D9-2E31D6D1DCD0}</author>
    <author>tc={4EAC9033-ED0A-477F-B475-5384B6A56E69}</author>
    <author>tc={B410A87B-9835-4A1A-A30D-9980E81BE5DE}</author>
    <author>tc={0CC90BAB-B1DB-48B5-AD64-DB510D03866D}</author>
    <author>tc={0D1439BF-4CDC-4316-AEAE-74084D8084E0}</author>
    <author>tc={D2C4F617-AE43-46F1-ACA3-5941D4301325}</author>
  </authors>
  <commentList>
    <comment ref="C18" authorId="0" shapeId="0" xr:uid="{BDDC8C2A-195A-4E97-96DC-9847E602749A}">
      <text>
        <t xml:space="preserve">[Komentarų gija]
„Excel“ versija leidžia jums skaityti šią komentarų giją, tačiau visi jos taisymai bus pašalinti, jei failas atidaromas naudojant naujesnę „Excel“ versiją. Daugiau informacijos: https://go.microsoft.com/fwlink/?linkid=870924.
Komentaras:
    Fizinių asmenų suvartojimas: https://data.gov.lt/datasets/2622/ </t>
      </text>
    </comment>
    <comment ref="C20" authorId="1" shapeId="0" xr:uid="{D241B558-204E-42E3-B152-036D639AC1A4}">
      <text>
        <t>[Komentarų gija]
„Excel“ versija leidžia jums skaityti šią komentarų giją, tačiau visi jos taisymai bus pašalinti, jei failas atidaromas naudojant naujesnę „Excel“ versiją. Daugiau informacijos: https://go.microsoft.com/fwlink/?linkid=870924.
Komentaras:
    Pateikė  Energetikos agentūra 2024 m.</t>
      </text>
    </comment>
    <comment ref="C21" authorId="2" shapeId="0" xr:uid="{C4C36BDF-EAE6-4884-8C80-192B877BB0F7}">
      <text>
        <t>[Komentarų gija]
„Excel“ versija leidžia jums skaityti šią komentarų giją, tačiau visi jos taisymai bus pašalinti, jei failas atidaromas naudojant naujesnę „Excel“ versiją. Daugiau informacijos: https://go.microsoft.com/fwlink/?linkid=870924.
Komentaras:
    Atsinaujinančių išteklių energijos dalis nustatoma pagal AIE plano metines ataskaitas</t>
      </text>
    </comment>
    <comment ref="C27" authorId="3" shapeId="0" xr:uid="{E5E1DE45-1B99-4E2E-864F-F5416A2CDEB6}">
      <text>
        <t>[Komentarų gija]
„Excel“ versija leidžia jums skaityti šią komentarų giją, tačiau visi jos taisymai bus pašalinti, jei failas atidaromas naudojant naujesnę „Excel“ versiją. Daugiau informacijos: https://go.microsoft.com/fwlink/?linkid=870924.
Komentaras:
    Naujausia informacija 2020 m. https://is.energis.lt/report-list/3502</t>
      </text>
    </comment>
    <comment ref="D27" authorId="4" shapeId="0" xr:uid="{83C1BD7A-DF81-48F5-A8A1-5BE6D8D51314}">
      <text>
        <t xml:space="preserve">[Komentarų gija]
„Excel“ versija leidžia jums skaityti šią komentarų giją, tačiau visi jos taisymai bus pašalinti, jei failas atidaromas naudojant naujesnę „Excel“ versiją. Daugiau informacijos: https://go.microsoft.com/fwlink/?linkid=870924.
Komentaras:
    Naujausia informacija 2020 m. https://is.energis.lt/report-list/3502
</t>
      </text>
    </comment>
    <comment ref="C42" authorId="5" shapeId="0" xr:uid="{1763C739-50E0-457A-A2DF-AD73D4F6F7A9}">
      <text>
        <t>[Komentarų gija]
„Excel“ versija leidžia jums skaityti šią komentarų giją, tačiau visi jos taisymai bus pašalinti, jei failas atidaromas naudojant naujesnę „Excel“ versiją. Daugiau informacijos: https://go.microsoft.com/fwlink/?linkid=870924.
Komentaras:
    Juridinių asmenų suvartojimas: https://data.gov.lt/datasets/2621/</t>
      </text>
    </comment>
    <comment ref="C44" authorId="6" shapeId="0" xr:uid="{6AD994EB-0E73-4DBA-8FAD-5545040AC748}">
      <text>
        <t xml:space="preserve">[Komentarų gija]
„Excel“ versija leidžia jums skaityti šią komentarų giją, tačiau visi jos taisymai bus pašalinti, jei failas atidaromas naudojant naujesnę „Excel“ versiją. Daugiau informacijos: https://go.microsoft.com/fwlink/?linkid=870924.
Komentaras:
    Pateikė savivaldybė, 2024 m. (mokyklos, darželiai) </t>
      </text>
    </comment>
    <comment ref="C45" authorId="7" shapeId="0" xr:uid="{AF600C12-77F7-468A-A1D9-2E31D6D1DCD0}">
      <text>
        <t xml:space="preserve">[Komentarų gija]
„Excel“ versija leidžia jums skaityti šią komentarų giją, tačiau visi jos taisymai bus pašalinti, jei failas atidaromas naudojant naujesnę „Excel“ versiją. Daugiau informacijos: https://go.microsoft.com/fwlink/?linkid=870924.
Komentaras:
    Pateikė savivaldybė, 2024 m. (mokyklos, darželiai) </t>
      </text>
    </comment>
    <comment ref="C48" authorId="8" shapeId="0" xr:uid="{4EAC9033-ED0A-477F-B475-5384B6A56E69}">
      <text>
        <t>[Komentarų gija]
„Excel“ versija leidžia jums skaityti šią komentarų giją, tačiau visi jos taisymai bus pašalinti, jei failas atidaromas naudojant naujesnę „Excel“ versiją. Daugiau informacijos: https://go.microsoft.com/fwlink/?linkid=870924.
Komentaras:
    Pateikė  Energetikos agentūra 2024 m.</t>
      </text>
    </comment>
    <comment ref="C49" authorId="9" shapeId="0" xr:uid="{B410A87B-9835-4A1A-A30D-9980E81BE5DE}">
      <text>
        <t>[Komentarų gija]
„Excel“ versija leidžia jums skaityti šią komentarų giją, tačiau visi jos taisymai bus pašalinti, jei failas atidaromas naudojant naujesnę „Excel“ versiją. Daugiau informacijos: https://go.microsoft.com/fwlink/?linkid=870924.
Komentaras:
    Atsinaujinančių išteklių energijos dalis nustatoma pagal AIE plano metines ataskaitas</t>
      </text>
    </comment>
    <comment ref="D83" authorId="10" shapeId="0" xr:uid="{0CC90BAB-B1DB-48B5-AD64-DB510D03866D}">
      <text>
        <t>[Komentarų gija]
„Excel“ versija leidžia jums skaityti šią komentarų giją, tačiau visi jos taisymai bus pašalinti, jei failas atidaromas naudojant naujesnę „Excel“ versiją. Daugiau informacijos: https://go.microsoft.com/fwlink/?linkid=870924.
Komentaras:
    Vidutinis pusiau išdžiūvusiso medienos svoris 582 kg/m3</t>
      </text>
    </comment>
    <comment ref="J92" authorId="11" shapeId="0" xr:uid="{0D1439BF-4CDC-4316-AEAE-74084D8084E0}">
      <text>
        <t>[Komentarų gija]
„Excel“ versija leidžia jums skaityti šią komentarų giją, tačiau visi jos taisymai bus pašalinti, jei failas atidaromas naudojant naujesnę „Excel“ versiją. Daugiau informacijos: https://go.microsoft.com/fwlink/?linkid=870924.
Komentaras:
    23,7 proc. padangų atliekų priskiriama atsinaujinančioms atliekoms</t>
      </text>
    </comment>
    <comment ref="D129" authorId="12" shapeId="0" xr:uid="{D2C4F617-AE43-46F1-ACA3-5941D4301325}">
      <text>
        <t>[Komentarų gija]
„Excel“ versija leidžia jums skaityti šią komentarų giją, tačiau visi jos taisymai bus pašalinti, jei failas atidaromas naudojant naujesnę „Excel“ versiją. Daugiau informacijos: https://go.microsoft.com/fwlink/?linkid=870924.
Komentaras:
    Vidutinis pusiau išdžiūvusiso medienos svoris 582 kg/m3</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tc={8445B3EA-FEF4-43B3-9C9B-6D666C20DFFC}</author>
  </authors>
  <commentList>
    <comment ref="C91" authorId="0" shapeId="0" xr:uid="{8445B3EA-FEF4-43B3-9C9B-6D666C20DFFC}">
      <text>
        <t>[Komentarų gija]
„Excel“ versija leidžia jums skaityti šią komentarų giją, tačiau visi jos taisymai bus pašalinti, jei failas atidaromas naudojant naujesnę „Excel“ versiją. Daugiau informacijos: https://go.microsoft.com/fwlink/?linkid=870924.
Komentaras:
    Plius dyzeliniai motociklai</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tc={E1699D7B-88B5-499A-A5DE-EE5E9FE21F75}</author>
    <author>tc={C66D86D1-2B85-4FC4-85F0-B9CD49B0F166}</author>
    <author>tc={62AAFB0B-97AE-414C-A175-5677EE8DDDB4}</author>
    <author>tc={DDB676C9-C44C-4645-A393-EB8E77DAC7B8}</author>
  </authors>
  <commentList>
    <comment ref="C14" authorId="0" shapeId="0" xr:uid="{E1699D7B-88B5-499A-A5DE-EE5E9FE21F75}">
      <text>
        <t>[Komentarų gija]
„Excel“ versija leidžia jums skaityti šią komentarų giją, tačiau visi jos taisymai bus pašalinti, jei failas atidaromas naudojant naujesnę „Excel“ versiją. Daugiau informacijos: https://go.microsoft.com/fwlink/?linkid=870924.
Komentaras:
    2023 m. 
https://aaa.lrv.lt/lt/veiklos-sritys/atliekos/atlieku-apskaita/informacija-apie-komunaliniu-atlieku-tvarkymo-sistemas-lietuvos-savivaldybese/
Atsakyti:
Pagal KRATC - per 2024 m. pašalinta komunalinių atliekų nebuvo.</t>
      </text>
    </comment>
    <comment ref="C39" authorId="1" shapeId="0" xr:uid="{C66D86D1-2B85-4FC4-85F0-B9CD49B0F166}">
      <text>
        <t>[Komentarų gija]
„Excel“ versija leidžia jums skaityti šią komentarų giją, tačiau visi jos taisymai bus pašalinti, jei failas atidaromas naudojant naujesnę „Excel“ versiją. Daugiau informacijos: https://go.microsoft.com/fwlink/?linkid=870924.
Komentaras:
    2024 m. 
https://www.gargzdusvara.eu/uploads/Finansiniu%20ataskaitu%20rinkiniai/Direktoriaus%20veiklos%20ataskaita%202024%20m-.pdf
Atsakyti:
Plius iš KRATC info per 2024 metus iš fizinių ir juridinių asmenų už papildomą mokestį iš Klaipėdos rajono savivaldybės priėmėme 776,5 t kompostuojamų atliekų.</t>
      </text>
    </comment>
    <comment ref="C54" authorId="2" shapeId="0" xr:uid="{62AAFB0B-97AE-414C-A175-5677EE8DDDB4}">
      <text>
        <t>[Komentarų gija]
„Excel“ versija leidžia jums skaityti šią komentarų giją, tačiau visi jos taisymai bus pašalinti, jei failas atidaromas naudojant naujesnę „Excel“ versiją. Daugiau informacijos: https://go.microsoft.com/fwlink/?linkid=870924.
Komentaras:
    2024 m. https://www.vanduo.lt/finansiniu-ataskaitu-rinkiniai/</t>
      </text>
    </comment>
    <comment ref="C55" authorId="3" shapeId="0" xr:uid="{DDB676C9-C44C-4645-A393-EB8E77DAC7B8}">
      <text>
        <t>[Komentarų gija]
„Excel“ versija leidžia jums skaityti šią komentarų giją, tačiau visi jos taisymai bus pašalinti, jei failas atidaromas naudojant naujesnę „Excel“ versiją. Daugiau informacijos: https://go.microsoft.com/fwlink/?linkid=870924.
Komentaras:
    2024 m. https://www.vanduo.lt/finansiniu-ataskaitu-rinkiniai/</t>
      </text>
    </comment>
  </commentList>
</comments>
</file>

<file path=xl/sharedStrings.xml><?xml version="1.0" encoding="utf-8"?>
<sst xmlns="http://schemas.openxmlformats.org/spreadsheetml/2006/main" count="3045" uniqueCount="1404">
  <si>
    <t>Turinys</t>
  </si>
  <si>
    <t>ŠESD IŠMETIMŲ SKAIČIUOKLĖ SAVIVALDYBĖMS</t>
  </si>
  <si>
    <t>Ši skaičiuoklė skirta apskaičiuoti savivaldybės ribose išmetamą ŠESD kiekį. Skaičiuoklė paremta plačiausiai naudojamomis tarptautinėmis metodinėmis rekomendacijomis ir ŠESD pėdsako skaičiavimo standartais, tokiais kaip ŠESD protokolu ir jo standartu bendruomenėms. Plačiau https://ghgprotocol.org/ ir https://ghgprotocol.org/ghg-protocol-cities  
Taip pat skaičiuoklė pritaikyta teikti ŠESD išmetimų ataskaitas pagal ES Merų pakto iniciatyvą, daugiau https://eu-mayors.ec.europa.eu/lt/about. 
Kartu su šia skaičiuokle pateikiama metodinė medžiaga ir vartotojo vadovas, kuriame išsamiau aprašoma skaičiavimo metodika, reikiamų duomenų šaltiniai ir kita svarbi informacija. Metodinė medžiaga ir ŠESD išmetimų skaičiavimo savivaldybių lygmenyje skaičiuoklės vartotojo vadovas yra prieinami https://am.lrv.lt/</t>
  </si>
  <si>
    <r>
      <rPr>
        <b/>
        <sz val="12"/>
        <color rgb="FF000000"/>
        <rFont val="Calibri"/>
        <family val="2"/>
      </rPr>
      <t xml:space="preserve">Skaičiuoklėje ŠESD šaltiniai suskirstyti į penkis sektorius: 
</t>
    </r>
    <r>
      <rPr>
        <sz val="12"/>
        <color rgb="FF000000"/>
        <rFont val="Calibri"/>
        <family val="2"/>
      </rPr>
      <t>I. Energetika;
II. Transportas;
III. Atliekos;
IV. Pramonė;
V. Žemės ūkis ir žemės naudojimas, naudojimo keitimas ir miškininkystė.</t>
    </r>
  </si>
  <si>
    <t>ŠESD įtrauktos į skaičiuoklę:</t>
  </si>
  <si>
    <r>
      <t>– anglies dioksidas (CO</t>
    </r>
    <r>
      <rPr>
        <vertAlign val="subscript"/>
        <sz val="12"/>
        <color theme="1"/>
        <rFont val="Calibri"/>
        <family val="2"/>
        <scheme val="minor"/>
      </rPr>
      <t>2</t>
    </r>
    <r>
      <rPr>
        <sz val="12"/>
        <color theme="1"/>
        <rFont val="Calibri"/>
        <family val="2"/>
        <charset val="186"/>
        <scheme val="minor"/>
      </rPr>
      <t>)</t>
    </r>
  </si>
  <si>
    <r>
      <t>– metanas (CH</t>
    </r>
    <r>
      <rPr>
        <vertAlign val="subscript"/>
        <sz val="12"/>
        <color theme="1"/>
        <rFont val="Calibri"/>
        <family val="2"/>
        <scheme val="minor"/>
      </rPr>
      <t>4</t>
    </r>
    <r>
      <rPr>
        <sz val="12"/>
        <color theme="1"/>
        <rFont val="Calibri"/>
        <family val="2"/>
        <charset val="186"/>
        <scheme val="minor"/>
      </rPr>
      <t>)</t>
    </r>
  </si>
  <si>
    <r>
      <t>– azoto suboksidas (N</t>
    </r>
    <r>
      <rPr>
        <vertAlign val="subscript"/>
        <sz val="12"/>
        <color theme="1"/>
        <rFont val="Calibri"/>
        <family val="2"/>
        <scheme val="minor"/>
      </rPr>
      <t>2</t>
    </r>
    <r>
      <rPr>
        <sz val="12"/>
        <color theme="1"/>
        <rFont val="Calibri"/>
        <family val="2"/>
        <charset val="186"/>
        <scheme val="minor"/>
      </rPr>
      <t>O)</t>
    </r>
  </si>
  <si>
    <t>– hidrofluorangliavandeniliai (HFC)</t>
  </si>
  <si>
    <r>
      <t>Atskirai įvertinami biogeninės kilmės anglies dioksido CO</t>
    </r>
    <r>
      <rPr>
        <vertAlign val="subscript"/>
        <sz val="12"/>
        <color theme="1"/>
        <rFont val="Calibri"/>
        <family val="2"/>
        <charset val="186"/>
        <scheme val="minor"/>
      </rPr>
      <t>2</t>
    </r>
    <r>
      <rPr>
        <sz val="12"/>
        <color theme="1"/>
        <rFont val="Calibri"/>
        <family val="2"/>
        <charset val="186"/>
        <scheme val="minor"/>
      </rPr>
      <t xml:space="preserve"> (b) išmetimai.</t>
    </r>
  </si>
  <si>
    <t>Kitos ŠESD nėra vertinamos dėl skaičiavimams atlikti reikalingų duomenų trūkumo savivaldybės lygmeniu.</t>
  </si>
  <si>
    <r>
      <t>Į skaičiuoklę įtrauktų skirtingų ŠESD dujų konvertavimui į bendrą rodiklį, išreikštą CO</t>
    </r>
    <r>
      <rPr>
        <vertAlign val="subscript"/>
        <sz val="12"/>
        <color theme="1"/>
        <rFont val="Calibri"/>
        <family val="2"/>
        <charset val="186"/>
        <scheme val="minor"/>
      </rPr>
      <t>2</t>
    </r>
    <r>
      <rPr>
        <sz val="12"/>
        <color theme="1"/>
        <rFont val="Calibri"/>
        <family val="2"/>
        <charset val="186"/>
        <scheme val="minor"/>
      </rPr>
      <t xml:space="preserve"> ekvivalentais (CO</t>
    </r>
    <r>
      <rPr>
        <vertAlign val="subscript"/>
        <sz val="12"/>
        <color theme="1"/>
        <rFont val="Calibri"/>
        <family val="2"/>
        <charset val="186"/>
        <scheme val="minor"/>
      </rPr>
      <t>2</t>
    </r>
    <r>
      <rPr>
        <sz val="12"/>
        <color theme="1"/>
        <rFont val="Calibri"/>
        <family val="2"/>
        <charset val="186"/>
        <scheme val="minor"/>
      </rPr>
      <t>e) naudojamos Tarpvyriausybinės klimato kaitos komisijos penktojoje vertinimo ataskaitoje pateiktos visuotinio atšilimo potencialo (VAP) reikšmės (TKKK, 5(AR)).</t>
    </r>
  </si>
  <si>
    <t>ŠESD protokolas bendruomenėms reikalauja, kad ŠESD išmetimai butų suskirstyti pagal vertinimo sritis ir ŠESD šaltinius. ŠESD išmetimai gali būti savivaldybės ribose, bei už savivaldybės ribų. Norint atskirti šiuos išmetimus ŠESD išmetimai yra skirstomi į I, II ir III vertinimo sritis.  
I vertinimo sritis – ŠESD išmetimų šaltiniai esantys miesto ar savivaldybės ribose, pavyzdžiui, kuro deginimas miesto ribose esančiose katilinėse.
II vertinimo sritis – ŠESD išmetimai susiję su tinklais tiekiamos elektros, šilumos, garo ir (arba) vėsinimo energija miesto ar savivaldybės ribose.
III vertinimo sritis – Visi kiti ŠESD išmetimai, atsirandantys už miesto ar savivaldybės ribų, tačiau dėl veiklos vykdomos miesto ar savivaldybės ribose, pavyzdžiui, komunalinių atliekų šalinimas regioniniame sąvartyne.</t>
  </si>
  <si>
    <r>
      <rPr>
        <sz val="12"/>
        <color rgb="FF000000"/>
        <rFont val="Calibri"/>
        <family val="2"/>
        <scheme val="minor"/>
      </rPr>
      <t xml:space="preserve">ŠESD išmetimų skaičiuoklės savivaldybėms </t>
    </r>
    <r>
      <rPr>
        <sz val="12"/>
        <color rgb="FFFF0000"/>
        <rFont val="Calibri"/>
        <family val="2"/>
        <scheme val="minor"/>
      </rPr>
      <t xml:space="preserve">
</t>
    </r>
    <r>
      <rPr>
        <sz val="12"/>
        <color rgb="FF000000"/>
        <rFont val="Calibri"/>
        <family val="2"/>
        <scheme val="minor"/>
      </rPr>
      <t xml:space="preserve">Skaičiuoklė parengta LR aplinkos ministerijos užsakymu atliekant projektą „Klimatui neutralių savivaldybių gairių parengimas“ (2023 m. rugpjūčio 28 d. sutartis su UAB „Vesta consulting“ Nr. VPS–69)
Keitimų istorija:
v 1.0 </t>
    </r>
  </si>
  <si>
    <t>ŠESD IŠMETIMŲ SKAIČIUOKLĖ SAVIVALDYBĖMS – TURINYS</t>
  </si>
  <si>
    <t>ŠESD skaičiuoklės langelių reikšmės</t>
  </si>
  <si>
    <t>Įvadas</t>
  </si>
  <si>
    <t>Skaičiuoklės aprašymas</t>
  </si>
  <si>
    <t>Vartojimo duomenų įvestis - savivaldybės atstovo pildomas laukelis</t>
  </si>
  <si>
    <t>Skaičiuoklės turinys</t>
  </si>
  <si>
    <t>Iš pateikto sąrašo pasirenkama įvestis - savivaldybės atstovo pildomas laukelis</t>
  </si>
  <si>
    <t>Savivaldybė</t>
  </si>
  <si>
    <t>Informacija apie savivaldybę</t>
  </si>
  <si>
    <t>Duomenų įvestis - už skaičiuoklės atnaujinimą atsakingų asmenų pildomas laukelis</t>
  </si>
  <si>
    <t>I. Energetika</t>
  </si>
  <si>
    <t>Energetika - Suvestinė</t>
  </si>
  <si>
    <t>Skaičiavimo rezultatų lapas</t>
  </si>
  <si>
    <t>Energetika - Įvestis</t>
  </si>
  <si>
    <t>Įvesties duomenų lapas</t>
  </si>
  <si>
    <t>II. Transportas</t>
  </si>
  <si>
    <t>Transportas - Suvestinė</t>
  </si>
  <si>
    <t>Transportas - Įvestis</t>
  </si>
  <si>
    <t>III. Atliekos</t>
  </si>
  <si>
    <t>Atliekos - Suvestinė</t>
  </si>
  <si>
    <t>Atliekos - Įvestis</t>
  </si>
  <si>
    <t>IV. Pramonės procesai ir produktų naudojimas</t>
  </si>
  <si>
    <t>Pramonė - Suvestinė</t>
  </si>
  <si>
    <t>Pramonė - Įvestis</t>
  </si>
  <si>
    <t xml:space="preserve">V.1|3 Žemės ūkis </t>
  </si>
  <si>
    <t>Žemės ūkis - Suvestinė</t>
  </si>
  <si>
    <t>Žemės ūkis - Įvestis</t>
  </si>
  <si>
    <t>V.2 Žemės naudojimas, žemės naudojimo keitimas ir miškininkystė (ŽNŽNKM)</t>
  </si>
  <si>
    <t>ŽNŽNKM - Suvestinė</t>
  </si>
  <si>
    <t>ŽNŽNKM - Įvestis</t>
  </si>
  <si>
    <t>CIRIS</t>
  </si>
  <si>
    <t>ŠESD išmetimų ataskaita pagal ŠESD protokolą bendruomenėms</t>
  </si>
  <si>
    <t>Merų Paktas</t>
  </si>
  <si>
    <t>ŠESD išmetimų ataskaita pagal ES Merų pakto iniciatyvą</t>
  </si>
  <si>
    <t>Grafikai</t>
  </si>
  <si>
    <t>ŠESD išmetimų rezultatų grafinė suvestinė</t>
  </si>
  <si>
    <t>ŠESD pokyčio stebėsena</t>
  </si>
  <si>
    <t xml:space="preserve">ŠESD pokyčio stebėjimas pagal užsibrėžtus ŠESD išmetimų mažinimo tikslus </t>
  </si>
  <si>
    <t>Visuotinio atšilimo potencialo (VAP) reikšmės</t>
  </si>
  <si>
    <t>ŠESD</t>
  </si>
  <si>
    <t>TKKK ataskaita</t>
  </si>
  <si>
    <t>Formulė</t>
  </si>
  <si>
    <t>Pavadinimas (LT)</t>
  </si>
  <si>
    <t>Bendrinis pavadinimas/ pramonėje naudojamas žymuo</t>
  </si>
  <si>
    <t>5AR</t>
  </si>
  <si>
    <r>
      <t>CO</t>
    </r>
    <r>
      <rPr>
        <vertAlign val="subscript"/>
        <sz val="11"/>
        <color rgb="FF000000"/>
        <rFont val="Calibri"/>
        <family val="2"/>
        <scheme val="minor"/>
      </rPr>
      <t>2</t>
    </r>
    <r>
      <rPr>
        <sz val="11"/>
        <color rgb="FF000000"/>
        <rFont val="Calibri"/>
        <family val="2"/>
        <scheme val="minor"/>
      </rPr>
      <t>e</t>
    </r>
  </si>
  <si>
    <r>
      <t>CO</t>
    </r>
    <r>
      <rPr>
        <vertAlign val="subscript"/>
        <sz val="11"/>
        <color theme="1"/>
        <rFont val="Calibri"/>
        <family val="2"/>
        <scheme val="minor"/>
      </rPr>
      <t>2</t>
    </r>
  </si>
  <si>
    <t>Anglies dioksidas</t>
  </si>
  <si>
    <r>
      <t>CH</t>
    </r>
    <r>
      <rPr>
        <vertAlign val="subscript"/>
        <sz val="11"/>
        <color theme="1"/>
        <rFont val="Calibri"/>
        <family val="2"/>
        <scheme val="minor"/>
      </rPr>
      <t>4</t>
    </r>
  </si>
  <si>
    <t>Metanas</t>
  </si>
  <si>
    <r>
      <t>N</t>
    </r>
    <r>
      <rPr>
        <vertAlign val="subscript"/>
        <sz val="11"/>
        <color theme="1"/>
        <rFont val="Calibri"/>
        <family val="2"/>
        <scheme val="minor"/>
      </rPr>
      <t>2</t>
    </r>
    <r>
      <rPr>
        <sz val="11"/>
        <color theme="1"/>
        <rFont val="Calibri"/>
        <family val="2"/>
        <scheme val="minor"/>
      </rPr>
      <t>O</t>
    </r>
  </si>
  <si>
    <t>Azoto oksidas</t>
  </si>
  <si>
    <t xml:space="preserve">Fluorintos ŠESD </t>
  </si>
  <si>
    <r>
      <t>SF</t>
    </r>
    <r>
      <rPr>
        <vertAlign val="subscript"/>
        <sz val="11"/>
        <color theme="1"/>
        <rFont val="Calibri"/>
        <family val="2"/>
        <scheme val="minor"/>
      </rPr>
      <t>6</t>
    </r>
  </si>
  <si>
    <t>Sieros heksafluoridas</t>
  </si>
  <si>
    <r>
      <t>CF</t>
    </r>
    <r>
      <rPr>
        <vertAlign val="subscript"/>
        <sz val="11"/>
        <color theme="1"/>
        <rFont val="Calibri"/>
        <family val="2"/>
        <scheme val="minor"/>
      </rPr>
      <t>4</t>
    </r>
  </si>
  <si>
    <t>Tetrafruormetanas</t>
  </si>
  <si>
    <t>PFC-14</t>
  </si>
  <si>
    <r>
      <t>C</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6</t>
    </r>
  </si>
  <si>
    <t>Heksafluoretanas</t>
  </si>
  <si>
    <t>PFC-116</t>
  </si>
  <si>
    <r>
      <t>CHF</t>
    </r>
    <r>
      <rPr>
        <vertAlign val="subscript"/>
        <sz val="11"/>
        <color theme="1"/>
        <rFont val="Calibri"/>
        <family val="2"/>
        <scheme val="minor"/>
      </rPr>
      <t>3</t>
    </r>
  </si>
  <si>
    <t>Trifluormetanas (fluoroformas)</t>
  </si>
  <si>
    <t>HFC-23</t>
  </si>
  <si>
    <r>
      <t>CH</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2</t>
    </r>
  </si>
  <si>
    <t>Difluormetanas</t>
  </si>
  <si>
    <t>HFC-32</t>
  </si>
  <si>
    <r>
      <t>CH</t>
    </r>
    <r>
      <rPr>
        <vertAlign val="subscript"/>
        <sz val="11"/>
        <color theme="1"/>
        <rFont val="Calibri"/>
        <family val="2"/>
        <scheme val="minor"/>
      </rPr>
      <t>3</t>
    </r>
    <r>
      <rPr>
        <sz val="11"/>
        <color theme="1"/>
        <rFont val="Calibri"/>
        <family val="2"/>
        <scheme val="minor"/>
      </rPr>
      <t>F</t>
    </r>
  </si>
  <si>
    <t xml:space="preserve">Fluormetanas </t>
  </si>
  <si>
    <t>HFC-41</t>
  </si>
  <si>
    <r>
      <t>C</t>
    </r>
    <r>
      <rPr>
        <vertAlign val="subscript"/>
        <sz val="11"/>
        <color theme="1"/>
        <rFont val="Calibri"/>
        <family val="2"/>
        <scheme val="minor"/>
      </rPr>
      <t>2</t>
    </r>
    <r>
      <rPr>
        <sz val="11"/>
        <color theme="1"/>
        <rFont val="Calibri"/>
        <family val="2"/>
        <scheme val="minor"/>
      </rPr>
      <t>HF</t>
    </r>
    <r>
      <rPr>
        <vertAlign val="subscript"/>
        <sz val="11"/>
        <color theme="1"/>
        <rFont val="Calibri"/>
        <family val="2"/>
        <scheme val="minor"/>
      </rPr>
      <t>5</t>
    </r>
  </si>
  <si>
    <t>Pentafluoretanas</t>
  </si>
  <si>
    <t>HFC-125</t>
  </si>
  <si>
    <r>
      <t>C</t>
    </r>
    <r>
      <rPr>
        <vertAlign val="subscript"/>
        <sz val="11"/>
        <color theme="1"/>
        <rFont val="Calibri"/>
        <family val="2"/>
        <scheme val="minor"/>
      </rPr>
      <t>2</t>
    </r>
    <r>
      <rPr>
        <sz val="11"/>
        <color theme="1"/>
        <rFont val="Calibri"/>
        <family val="2"/>
        <scheme val="minor"/>
      </rPr>
      <t>H</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4</t>
    </r>
  </si>
  <si>
    <t>1,1,2,2-tetrafluoretanas</t>
  </si>
  <si>
    <t>HFC-134</t>
  </si>
  <si>
    <r>
      <t>CH</t>
    </r>
    <r>
      <rPr>
        <vertAlign val="subscript"/>
        <sz val="11"/>
        <color theme="1"/>
        <rFont val="Calibri"/>
        <family val="2"/>
        <scheme val="minor"/>
      </rPr>
      <t>2</t>
    </r>
    <r>
      <rPr>
        <sz val="11"/>
        <color theme="1"/>
        <rFont val="Calibri"/>
        <family val="2"/>
        <scheme val="minor"/>
      </rPr>
      <t>FCF</t>
    </r>
    <r>
      <rPr>
        <vertAlign val="subscript"/>
        <sz val="11"/>
        <color theme="1"/>
        <rFont val="Calibri"/>
        <family val="2"/>
        <scheme val="minor"/>
      </rPr>
      <t>3</t>
    </r>
  </si>
  <si>
    <t>1,1,1,2-tetrafluoretanas</t>
  </si>
  <si>
    <t>HFC-134a</t>
  </si>
  <si>
    <r>
      <t>C</t>
    </r>
    <r>
      <rPr>
        <vertAlign val="subscript"/>
        <sz val="11"/>
        <color theme="1"/>
        <rFont val="Calibri"/>
        <family val="2"/>
        <scheme val="minor"/>
      </rPr>
      <t>2</t>
    </r>
    <r>
      <rPr>
        <sz val="11"/>
        <color theme="1"/>
        <rFont val="Calibri"/>
        <family val="2"/>
        <scheme val="minor"/>
      </rPr>
      <t>H</t>
    </r>
    <r>
      <rPr>
        <vertAlign val="subscript"/>
        <sz val="11"/>
        <color theme="1"/>
        <rFont val="Calibri"/>
        <family val="2"/>
        <scheme val="minor"/>
      </rPr>
      <t>3</t>
    </r>
    <r>
      <rPr>
        <sz val="11"/>
        <color theme="1"/>
        <rFont val="Calibri"/>
        <family val="2"/>
        <scheme val="minor"/>
      </rPr>
      <t>F</t>
    </r>
    <r>
      <rPr>
        <vertAlign val="subscript"/>
        <sz val="11"/>
        <color theme="1"/>
        <rFont val="Calibri"/>
        <family val="2"/>
        <scheme val="minor"/>
      </rPr>
      <t>3</t>
    </r>
  </si>
  <si>
    <t>1,1,2-trifluoretanas</t>
  </si>
  <si>
    <t>HFC-143</t>
  </si>
  <si>
    <r>
      <t>C</t>
    </r>
    <r>
      <rPr>
        <vertAlign val="subscript"/>
        <sz val="11"/>
        <color theme="1"/>
        <rFont val="Calibri"/>
        <family val="2"/>
        <scheme val="minor"/>
      </rPr>
      <t>2</t>
    </r>
    <r>
      <rPr>
        <sz val="11"/>
        <color theme="1"/>
        <rFont val="Calibri"/>
        <family val="2"/>
        <scheme val="minor"/>
      </rPr>
      <t>H</t>
    </r>
    <r>
      <rPr>
        <vertAlign val="subscript"/>
        <sz val="11"/>
        <color theme="1"/>
        <rFont val="Calibri"/>
        <family val="2"/>
        <scheme val="minor"/>
      </rPr>
      <t>4</t>
    </r>
    <r>
      <rPr>
        <sz val="11"/>
        <color theme="1"/>
        <rFont val="Calibri"/>
        <family val="2"/>
        <scheme val="minor"/>
      </rPr>
      <t>F</t>
    </r>
    <r>
      <rPr>
        <vertAlign val="subscript"/>
        <sz val="11"/>
        <color theme="1"/>
        <rFont val="Calibri"/>
        <family val="2"/>
        <scheme val="minor"/>
      </rPr>
      <t>3</t>
    </r>
  </si>
  <si>
    <t>1,1,1-trifluoretanas</t>
  </si>
  <si>
    <t>HFC-143a</t>
  </si>
  <si>
    <r>
      <t>C</t>
    </r>
    <r>
      <rPr>
        <vertAlign val="subscript"/>
        <sz val="11"/>
        <color theme="1"/>
        <rFont val="Calibri"/>
        <family val="2"/>
        <scheme val="minor"/>
      </rPr>
      <t>2</t>
    </r>
    <r>
      <rPr>
        <sz val="11"/>
        <color theme="1"/>
        <rFont val="Calibri"/>
        <family val="2"/>
        <scheme val="minor"/>
      </rPr>
      <t>H</t>
    </r>
    <r>
      <rPr>
        <vertAlign val="subscript"/>
        <sz val="11"/>
        <color theme="1"/>
        <rFont val="Calibri"/>
        <family val="2"/>
        <scheme val="minor"/>
      </rPr>
      <t>4</t>
    </r>
    <r>
      <rPr>
        <sz val="11"/>
        <color theme="1"/>
        <rFont val="Calibri"/>
        <family val="2"/>
        <scheme val="minor"/>
      </rPr>
      <t>F</t>
    </r>
    <r>
      <rPr>
        <vertAlign val="subscript"/>
        <sz val="11"/>
        <color theme="1"/>
        <rFont val="Calibri"/>
        <family val="2"/>
        <scheme val="minor"/>
      </rPr>
      <t>2</t>
    </r>
  </si>
  <si>
    <t>1,2-difluoretanas</t>
  </si>
  <si>
    <t>HFC-152a</t>
  </si>
  <si>
    <r>
      <t>C</t>
    </r>
    <r>
      <rPr>
        <vertAlign val="subscript"/>
        <sz val="11"/>
        <color theme="1"/>
        <rFont val="Calibri"/>
        <family val="2"/>
        <scheme val="minor"/>
      </rPr>
      <t>3</t>
    </r>
    <r>
      <rPr>
        <sz val="11"/>
        <color theme="1"/>
        <rFont val="Calibri"/>
        <family val="2"/>
        <scheme val="minor"/>
      </rPr>
      <t>HF</t>
    </r>
    <r>
      <rPr>
        <vertAlign val="subscript"/>
        <sz val="11"/>
        <color theme="1"/>
        <rFont val="Calibri"/>
        <family val="2"/>
        <scheme val="minor"/>
      </rPr>
      <t>7</t>
    </r>
  </si>
  <si>
    <t>1,1,1,2,3,3,3-heptafluorpropanas</t>
  </si>
  <si>
    <t>HFC-227ea</t>
  </si>
  <si>
    <r>
      <t>C</t>
    </r>
    <r>
      <rPr>
        <vertAlign val="subscript"/>
        <sz val="11"/>
        <color theme="1"/>
        <rFont val="Calibri"/>
        <family val="2"/>
        <scheme val="minor"/>
      </rPr>
      <t>3</t>
    </r>
    <r>
      <rPr>
        <sz val="11"/>
        <color theme="1"/>
        <rFont val="Calibri"/>
        <family val="2"/>
        <scheme val="minor"/>
      </rPr>
      <t>H</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6</t>
    </r>
  </si>
  <si>
    <t>1,1,1,3,3,3-heksafluorpropanas</t>
  </si>
  <si>
    <t>HFC-236fa</t>
  </si>
  <si>
    <r>
      <t>C</t>
    </r>
    <r>
      <rPr>
        <vertAlign val="subscript"/>
        <sz val="11"/>
        <color theme="1"/>
        <rFont val="Calibri"/>
        <family val="2"/>
        <scheme val="minor"/>
      </rPr>
      <t>3</t>
    </r>
    <r>
      <rPr>
        <sz val="11"/>
        <color theme="1"/>
        <rFont val="Calibri"/>
        <family val="2"/>
        <scheme val="minor"/>
      </rPr>
      <t>H</t>
    </r>
    <r>
      <rPr>
        <vertAlign val="subscript"/>
        <sz val="11"/>
        <color theme="1"/>
        <rFont val="Calibri"/>
        <family val="2"/>
        <scheme val="minor"/>
      </rPr>
      <t>3</t>
    </r>
    <r>
      <rPr>
        <sz val="11"/>
        <color theme="1"/>
        <rFont val="Calibri"/>
        <family val="2"/>
        <scheme val="minor"/>
      </rPr>
      <t>F</t>
    </r>
    <r>
      <rPr>
        <vertAlign val="subscript"/>
        <sz val="11"/>
        <color theme="1"/>
        <rFont val="Calibri"/>
        <family val="2"/>
        <scheme val="minor"/>
      </rPr>
      <t>5</t>
    </r>
  </si>
  <si>
    <t>1,1,2,2,3-pentafluorptopanas</t>
  </si>
  <si>
    <t>HFC-245ca</t>
  </si>
  <si>
    <r>
      <t>NF</t>
    </r>
    <r>
      <rPr>
        <vertAlign val="subscript"/>
        <sz val="11"/>
        <color theme="1"/>
        <rFont val="Calibri"/>
        <family val="2"/>
        <scheme val="minor"/>
      </rPr>
      <t>3</t>
    </r>
  </si>
  <si>
    <t>Azoto trifluoridas</t>
  </si>
  <si>
    <t>Taršos faktoriai</t>
  </si>
  <si>
    <t>Kuro ir energijos rūšis</t>
  </si>
  <si>
    <t>Matavimo vienetas</t>
  </si>
  <si>
    <t>Veikla</t>
  </si>
  <si>
    <t xml:space="preserve">Vertinimo sritis </t>
  </si>
  <si>
    <t>Kuro tankis kg/l</t>
  </si>
  <si>
    <t>Kuro šilumingumas GJ/t</t>
  </si>
  <si>
    <t>Kuro šilumingumas TJ/t</t>
  </si>
  <si>
    <r>
      <t>tCO</t>
    </r>
    <r>
      <rPr>
        <b/>
        <vertAlign val="subscript"/>
        <sz val="12"/>
        <color theme="0"/>
        <rFont val="Calibri"/>
        <family val="2"/>
        <scheme val="minor"/>
      </rPr>
      <t>2</t>
    </r>
    <r>
      <rPr>
        <b/>
        <sz val="12"/>
        <color theme="0"/>
        <rFont val="Calibri"/>
        <family val="2"/>
        <scheme val="minor"/>
      </rPr>
      <t>/TJ</t>
    </r>
  </si>
  <si>
    <r>
      <t>kgCH</t>
    </r>
    <r>
      <rPr>
        <b/>
        <vertAlign val="subscript"/>
        <sz val="12"/>
        <color theme="0"/>
        <rFont val="Calibri"/>
        <family val="2"/>
        <scheme val="minor"/>
      </rPr>
      <t>4</t>
    </r>
    <r>
      <rPr>
        <b/>
        <sz val="12"/>
        <color theme="0"/>
        <rFont val="Calibri"/>
        <family val="2"/>
        <scheme val="minor"/>
      </rPr>
      <t>/TJ</t>
    </r>
  </si>
  <si>
    <r>
      <t>kgN</t>
    </r>
    <r>
      <rPr>
        <b/>
        <vertAlign val="subscript"/>
        <sz val="12"/>
        <color theme="0"/>
        <rFont val="Calibri"/>
        <family val="2"/>
        <scheme val="minor"/>
      </rPr>
      <t>2</t>
    </r>
    <r>
      <rPr>
        <b/>
        <sz val="12"/>
        <color theme="0"/>
        <rFont val="Calibri"/>
        <family val="2"/>
        <scheme val="minor"/>
      </rPr>
      <t>O/TJ</t>
    </r>
  </si>
  <si>
    <r>
      <t>tCO</t>
    </r>
    <r>
      <rPr>
        <b/>
        <vertAlign val="subscript"/>
        <sz val="12"/>
        <color theme="0"/>
        <rFont val="Calibri"/>
        <family val="2"/>
        <scheme val="minor"/>
      </rPr>
      <t>2</t>
    </r>
    <r>
      <rPr>
        <b/>
        <sz val="12"/>
        <color theme="0"/>
        <rFont val="Calibri"/>
        <family val="2"/>
        <scheme val="minor"/>
      </rPr>
      <t>e/TJ</t>
    </r>
  </si>
  <si>
    <r>
      <t>tCO</t>
    </r>
    <r>
      <rPr>
        <b/>
        <vertAlign val="subscript"/>
        <sz val="12"/>
        <color theme="0"/>
        <rFont val="Calibri"/>
        <family val="2"/>
        <charset val="186"/>
      </rPr>
      <t>2</t>
    </r>
    <r>
      <rPr>
        <b/>
        <sz val="12"/>
        <color theme="0"/>
        <rFont val="Calibri"/>
        <family val="2"/>
        <charset val="186"/>
      </rPr>
      <t>e/MWh</t>
    </r>
  </si>
  <si>
    <t>Šaltinis</t>
  </si>
  <si>
    <t>Skystasis kuras</t>
  </si>
  <si>
    <t>Kūrenimui skirti ir kiti gazoliai (įskaitant dyzeliną)</t>
  </si>
  <si>
    <t>t</t>
  </si>
  <si>
    <t>Šilumos ir energijos gamyba</t>
  </si>
  <si>
    <t>I</t>
  </si>
  <si>
    <t>NIR 2023</t>
  </si>
  <si>
    <t>Skystasis kuras (mazutas), turintis mažiau kaip 1% sieros</t>
  </si>
  <si>
    <t>Skystasis kuras (mazutas), turintis 1% ir daugiau sieros</t>
  </si>
  <si>
    <t>Suskystintos naftos dujos</t>
  </si>
  <si>
    <t>Skalūnų alyva ir kiti distiliatai</t>
  </si>
  <si>
    <t>Žalia nafta</t>
  </si>
  <si>
    <t>Naftos koksas</t>
  </si>
  <si>
    <t>Kietas kuras</t>
  </si>
  <si>
    <t>Koksas ir puskoksis</t>
  </si>
  <si>
    <t>Kitos bituminės anglys</t>
  </si>
  <si>
    <t>Antracitas</t>
  </si>
  <si>
    <t>Subbituminės akmens anglys</t>
  </si>
  <si>
    <t>Lignitas arba rusvosios anglys</t>
  </si>
  <si>
    <t>Kita</t>
  </si>
  <si>
    <t>Durpių briketai</t>
  </si>
  <si>
    <t>Durpės kurui</t>
  </si>
  <si>
    <t>Dujinis kuras</t>
  </si>
  <si>
    <t>Gamtinės dujos, MWh</t>
  </si>
  <si>
    <t>MWh</t>
  </si>
  <si>
    <r>
      <t>Gamtinės dujos, 1000 m</t>
    </r>
    <r>
      <rPr>
        <vertAlign val="superscript"/>
        <sz val="12"/>
        <color theme="1"/>
        <rFont val="Calibri"/>
        <family val="2"/>
        <scheme val="minor"/>
      </rPr>
      <t>3</t>
    </r>
  </si>
  <si>
    <r>
      <t>1000 m</t>
    </r>
    <r>
      <rPr>
        <vertAlign val="superscript"/>
        <sz val="12"/>
        <color theme="1"/>
        <rFont val="Calibri"/>
        <family val="2"/>
        <scheme val="minor"/>
      </rPr>
      <t>3</t>
    </r>
  </si>
  <si>
    <t>Biokuras</t>
  </si>
  <si>
    <t>Malkos ir kurui skirtos medienos atliekos (namų ūkiai)</t>
  </si>
  <si>
    <r>
      <t>m</t>
    </r>
    <r>
      <rPr>
        <vertAlign val="superscript"/>
        <sz val="12"/>
        <color theme="1"/>
        <rFont val="Calibri"/>
        <family val="2"/>
        <scheme val="minor"/>
      </rPr>
      <t>3</t>
    </r>
  </si>
  <si>
    <t>LEI 2023</t>
  </si>
  <si>
    <t>Malkos ir kurui skirtos medienos atliekos (paslaugų sektorius)</t>
  </si>
  <si>
    <t>Kitas kietasis biokuras (žemės ūkio atliekos)</t>
  </si>
  <si>
    <t>Bioetanolis</t>
  </si>
  <si>
    <t>Biodyzelinas - metilo (etilo) esteris</t>
  </si>
  <si>
    <t xml:space="preserve">Biodujos, </t>
  </si>
  <si>
    <t>Medžio anglys</t>
  </si>
  <si>
    <t>Atliekos</t>
  </si>
  <si>
    <t>Pramoninės atliekos (neatsinaujinančios)</t>
  </si>
  <si>
    <t>Pramoninės atliekos (atsinaujinančios)</t>
  </si>
  <si>
    <t>Kitas iškastinis kuras (padangos)</t>
  </si>
  <si>
    <t>Komunalinės atliekos (neatsinaujinančios)</t>
  </si>
  <si>
    <t>Komunalinės atliekos (atsinaujinančios)</t>
  </si>
  <si>
    <t>Kitas kuras ir energija</t>
  </si>
  <si>
    <t>Benzinas</t>
  </si>
  <si>
    <t>l</t>
  </si>
  <si>
    <t>Kelių transportas</t>
  </si>
  <si>
    <t>Dyzelinas</t>
  </si>
  <si>
    <t>Biodyzelinas</t>
  </si>
  <si>
    <t>Gamtinės dujos</t>
  </si>
  <si>
    <t>Geležinkelių transportas</t>
  </si>
  <si>
    <t>Elektros energija (ne AEI)</t>
  </si>
  <si>
    <t>Energija iš tinklų</t>
  </si>
  <si>
    <t>II</t>
  </si>
  <si>
    <t>AIB 2022</t>
  </si>
  <si>
    <t>Elektros energija (AEI)</t>
  </si>
  <si>
    <t>LR Aplinkos ministro įsakymas Nr.D1-275</t>
  </si>
  <si>
    <t>Šilumos energija</t>
  </si>
  <si>
    <t>STR 2.01.02:2016</t>
  </si>
  <si>
    <t>Žemės ūkis</t>
  </si>
  <si>
    <r>
      <t>kg CH</t>
    </r>
    <r>
      <rPr>
        <b/>
        <vertAlign val="subscript"/>
        <sz val="12"/>
        <color theme="0"/>
        <rFont val="Calibri"/>
        <family val="2"/>
        <scheme val="minor"/>
      </rPr>
      <t>4</t>
    </r>
    <r>
      <rPr>
        <b/>
        <sz val="12"/>
        <color theme="0"/>
        <rFont val="Calibri"/>
        <family val="2"/>
        <scheme val="minor"/>
      </rPr>
      <t>/galvą</t>
    </r>
  </si>
  <si>
    <t>kg N2O/galvą</t>
  </si>
  <si>
    <t>Gyvulininkystė</t>
  </si>
  <si>
    <t>Pieninės karvės</t>
  </si>
  <si>
    <t>vnt.</t>
  </si>
  <si>
    <t>Žarnyno fermentacija</t>
  </si>
  <si>
    <t>Kiti galvijai</t>
  </si>
  <si>
    <t>Avys</t>
  </si>
  <si>
    <t>Ožkos</t>
  </si>
  <si>
    <t>Kiaulės</t>
  </si>
  <si>
    <t>Arkliai</t>
  </si>
  <si>
    <t>Mėšlo susidarymas ir tvarkymas</t>
  </si>
  <si>
    <t>Paukščiai (vištos, žąsys, kalakutai, antys)</t>
  </si>
  <si>
    <r>
      <t>Netiesioginiai N</t>
    </r>
    <r>
      <rPr>
        <vertAlign val="subscript"/>
        <sz val="12"/>
        <color theme="1"/>
        <rFont val="Calibri"/>
        <family val="2"/>
        <charset val="186"/>
        <scheme val="minor"/>
      </rPr>
      <t>2</t>
    </r>
    <r>
      <rPr>
        <sz val="12"/>
        <color theme="1"/>
        <rFont val="Calibri"/>
        <family val="2"/>
        <scheme val="minor"/>
      </rPr>
      <t xml:space="preserve">O išmetimai iš mėšlo tvarkymo </t>
    </r>
  </si>
  <si>
    <t>Produktų naudojimas</t>
  </si>
  <si>
    <t>NMVOC žm/metus</t>
  </si>
  <si>
    <r>
      <t>CO</t>
    </r>
    <r>
      <rPr>
        <b/>
        <vertAlign val="subscript"/>
        <sz val="12"/>
        <color theme="0"/>
        <rFont val="Calibri"/>
        <family val="2"/>
        <scheme val="minor"/>
      </rPr>
      <t xml:space="preserve">2 </t>
    </r>
    <r>
      <rPr>
        <b/>
        <sz val="12"/>
        <color theme="0"/>
        <rFont val="Calibri"/>
        <family val="2"/>
        <scheme val="minor"/>
      </rPr>
      <t>kg/žm/m (perskaičiuota)</t>
    </r>
  </si>
  <si>
    <t>Riebalų šalinimas</t>
  </si>
  <si>
    <t>kg</t>
  </si>
  <si>
    <t>NIR 2023 4.5.3.2 skyrius, EMEP/EEA guidebook</t>
  </si>
  <si>
    <t>Buitinių tirpiklių naudojimas</t>
  </si>
  <si>
    <t>Cheminių medžiagų naudojimas</t>
  </si>
  <si>
    <t xml:space="preserve">Informacija apie savivaldybę </t>
  </si>
  <si>
    <t>Savivaldybės pavadinimas</t>
  </si>
  <si>
    <t>Akmenės r. sav.</t>
  </si>
  <si>
    <t>ŠESD apskaitos metai</t>
  </si>
  <si>
    <r>
      <t>Savivaldybės plotas, km</t>
    </r>
    <r>
      <rPr>
        <vertAlign val="superscript"/>
        <sz val="12"/>
        <color theme="1"/>
        <rFont val="Calibri"/>
        <family val="2"/>
        <scheme val="minor"/>
      </rPr>
      <t>2</t>
    </r>
  </si>
  <si>
    <t xml:space="preserve">Gyventojų skaičius savivaldybėje, gyv. </t>
  </si>
  <si>
    <t>Keleivių vežimas kelių transportu, iš viso, kel./metus</t>
  </si>
  <si>
    <t>Sumokėti ir į savivaldybių biudžetus įskaityti mokesčiai, iš viso, Eur/metus</t>
  </si>
  <si>
    <t xml:space="preserve">ŠESD apskaitos pildymo data, MMMM-MM-DD		</t>
  </si>
  <si>
    <t>ŠESD apskaitą pildantis specialistas, Vardas Pavardė</t>
  </si>
  <si>
    <t>ŠESD inventoriaus metai</t>
  </si>
  <si>
    <t>Alytaus m. sav.</t>
  </si>
  <si>
    <t>Alytaus r. sav.</t>
  </si>
  <si>
    <t>Anykščių r. sav.</t>
  </si>
  <si>
    <t>Birštono sav.</t>
  </si>
  <si>
    <t>Biržų r. sav.</t>
  </si>
  <si>
    <t>Druskininkų sav.</t>
  </si>
  <si>
    <t>Elektrėnų sav.</t>
  </si>
  <si>
    <t>Ignalinos r. sav.</t>
  </si>
  <si>
    <t>Jonavos r. sav.</t>
  </si>
  <si>
    <t>Joniškio r. sav.</t>
  </si>
  <si>
    <t>Jurbarko r. sav.</t>
  </si>
  <si>
    <t>Kaišiadorių r. sav.</t>
  </si>
  <si>
    <t>Kalvarijos sav.</t>
  </si>
  <si>
    <t>Kauno m. sav.</t>
  </si>
  <si>
    <t>Kauno r. sav.</t>
  </si>
  <si>
    <t>Kazlų Rūdos sav.</t>
  </si>
  <si>
    <t>Kelmės r. sav.</t>
  </si>
  <si>
    <t>Kėdainių r. sav.</t>
  </si>
  <si>
    <t>Klaipėdos m. sav.</t>
  </si>
  <si>
    <t>Klaipėdos r. sav.</t>
  </si>
  <si>
    <t>Kretingos r. sav.</t>
  </si>
  <si>
    <t>Kupiškio r. sav.</t>
  </si>
  <si>
    <t>Lazdijų r. sav.</t>
  </si>
  <si>
    <t>Marijampolės sav.</t>
  </si>
  <si>
    <t>Mažeikių r. sav.</t>
  </si>
  <si>
    <t>Molėtų r. sav.</t>
  </si>
  <si>
    <t>Neringos sav.</t>
  </si>
  <si>
    <t>Pagėgių sav.</t>
  </si>
  <si>
    <t>Pakruojo r. sav.</t>
  </si>
  <si>
    <t>Palangos m. sav.</t>
  </si>
  <si>
    <t>Panevėžio m. sav.</t>
  </si>
  <si>
    <t>Panevėžio r. sav.</t>
  </si>
  <si>
    <t>Pasvalio r. sav.</t>
  </si>
  <si>
    <t>Plungės r. sav.</t>
  </si>
  <si>
    <t>Prienų r. sav.</t>
  </si>
  <si>
    <t>Radviliškio r. sav.</t>
  </si>
  <si>
    <t>Raseinių r. sav.</t>
  </si>
  <si>
    <t>Rietavo sav.</t>
  </si>
  <si>
    <t>Rokiškio r. sav.</t>
  </si>
  <si>
    <t>Skuodo r. sav.</t>
  </si>
  <si>
    <t>Šakių r. sav.</t>
  </si>
  <si>
    <t>Šalčininkų r. sav.</t>
  </si>
  <si>
    <t>Šiaulių m. sav.</t>
  </si>
  <si>
    <t>Šiaulių r. sav.</t>
  </si>
  <si>
    <t>Šilalės r. sav.</t>
  </si>
  <si>
    <t>Šilutės r. sav.</t>
  </si>
  <si>
    <t>Širvintų r. sav.</t>
  </si>
  <si>
    <t>Švenčionių r. sav.</t>
  </si>
  <si>
    <t>Tauragės r. sav.</t>
  </si>
  <si>
    <t>Telšių r. sav.</t>
  </si>
  <si>
    <t>Trakų r. sav.</t>
  </si>
  <si>
    <t>Ukmergės r. sav.</t>
  </si>
  <si>
    <t>Utenos r. sav.</t>
  </si>
  <si>
    <t>Varėnos r. sav.</t>
  </si>
  <si>
    <t>Vilkaviškio r. sav.</t>
  </si>
  <si>
    <t>Vilniaus m. sav.</t>
  </si>
  <si>
    <t>Vilniaus r. sav.</t>
  </si>
  <si>
    <t>Visagino m. sav.</t>
  </si>
  <si>
    <t>Zarasų r. sav.</t>
  </si>
  <si>
    <t>ENERGETIKA – SUVESTINĖ</t>
  </si>
  <si>
    <t>Tiesioginiai ir netiesioginiai ŠESD išmetimai susiję su energijos gamyba ir energijos, gaunamos iš tinklų suvartojimu savivaldybės ribose. ŠESD į atmosferą patenka deginat kurą energijos gamybos įrenginiuose, tokiuose kaip katilinės. Šiame sektoriuje taip pat vertinamas ŠESD kiekis išmetamas vartojant elektros energiją, įvertinama energijos perdavimo ir paskirstymo nuostoliai. Sektorius suskirstytas į sub-sektorius pagal šaltinių kilmę, tai reikalinga norint teikti ataskaitas pagal ES Merų pakto metodiką.</t>
  </si>
  <si>
    <t>I.1 GYVENAMIEJI PASTATAI</t>
  </si>
  <si>
    <t xml:space="preserve">ŠESD protokolo sektorius </t>
  </si>
  <si>
    <t>Veiklos sritis (angl. Scope)</t>
  </si>
  <si>
    <t>ŠESD išmetimų šaltinis</t>
  </si>
  <si>
    <t>Veiklos duomenys</t>
  </si>
  <si>
    <r>
      <t>ŠESD išmetimai (t CO</t>
    </r>
    <r>
      <rPr>
        <b/>
        <vertAlign val="subscript"/>
        <sz val="12"/>
        <color theme="0"/>
        <rFont val="Calibri"/>
        <family val="2"/>
      </rPr>
      <t>2</t>
    </r>
    <r>
      <rPr>
        <b/>
        <sz val="12"/>
        <color theme="0"/>
        <rFont val="Calibri"/>
        <family val="2"/>
      </rPr>
      <t>e)</t>
    </r>
  </si>
  <si>
    <t>Kiekis</t>
  </si>
  <si>
    <t>Matavimo vienetai</t>
  </si>
  <si>
    <r>
      <t>CO</t>
    </r>
    <r>
      <rPr>
        <b/>
        <vertAlign val="subscript"/>
        <sz val="12"/>
        <color theme="0"/>
        <rFont val="Calibri"/>
        <family val="2"/>
      </rPr>
      <t>2</t>
    </r>
  </si>
  <si>
    <r>
      <t>CH</t>
    </r>
    <r>
      <rPr>
        <b/>
        <vertAlign val="subscript"/>
        <sz val="12"/>
        <color theme="0"/>
        <rFont val="Calibri"/>
        <family val="2"/>
      </rPr>
      <t>4</t>
    </r>
  </si>
  <si>
    <r>
      <t>N</t>
    </r>
    <r>
      <rPr>
        <b/>
        <vertAlign val="subscript"/>
        <sz val="12"/>
        <color theme="0"/>
        <rFont val="Calibri"/>
        <family val="2"/>
      </rPr>
      <t>2</t>
    </r>
    <r>
      <rPr>
        <b/>
        <sz val="12"/>
        <color theme="0"/>
        <rFont val="Calibri"/>
        <family val="2"/>
      </rPr>
      <t>O</t>
    </r>
  </si>
  <si>
    <r>
      <rPr>
        <b/>
        <sz val="12"/>
        <color rgb="FFFFFFFF"/>
        <rFont val="Calibri"/>
        <family val="2"/>
        <charset val="186"/>
      </rPr>
      <t>Iš viso t CO</t>
    </r>
    <r>
      <rPr>
        <b/>
        <vertAlign val="subscript"/>
        <sz val="12"/>
        <color rgb="FFFFFFFF"/>
        <rFont val="Calibri"/>
        <family val="2"/>
        <charset val="186"/>
      </rPr>
      <t>2</t>
    </r>
    <r>
      <rPr>
        <b/>
        <sz val="12"/>
        <color rgb="FFFFFFFF"/>
        <rFont val="Calibri"/>
        <family val="2"/>
        <charset val="186"/>
      </rPr>
      <t>e</t>
    </r>
  </si>
  <si>
    <r>
      <t>CO</t>
    </r>
    <r>
      <rPr>
        <b/>
        <vertAlign val="subscript"/>
        <sz val="12"/>
        <color theme="0"/>
        <rFont val="Calibri"/>
        <family val="2"/>
      </rPr>
      <t>2</t>
    </r>
    <r>
      <rPr>
        <b/>
        <sz val="12"/>
        <color theme="0"/>
        <rFont val="Calibri"/>
        <family val="2"/>
      </rPr>
      <t>(b)</t>
    </r>
  </si>
  <si>
    <t>I.1.1</t>
  </si>
  <si>
    <t>ŠESD išmetimai iš kuro suvartojimo stacionariuose taršos šaltiniuose</t>
  </si>
  <si>
    <t>TJ</t>
  </si>
  <si>
    <t>I.1.2</t>
  </si>
  <si>
    <t>ŠESD išmetimai iš energijos, gaunamos iš tinklų, suvartojimo gyvenamuosiuose pastatuose savivaldybės ribose</t>
  </si>
  <si>
    <t>I.1.3</t>
  </si>
  <si>
    <t>III</t>
  </si>
  <si>
    <t xml:space="preserve">Elektros energijos perdavimo ir paskirstymo nuostoliai </t>
  </si>
  <si>
    <t>I.2 KOMERCINIAI IR INSTITUCINIAI PASTATAI IR ĮRENGINIAI</t>
  </si>
  <si>
    <t>I.2.1</t>
  </si>
  <si>
    <t>Biokuras (malkos, medienos atliekos)</t>
  </si>
  <si>
    <t>Durpės ir durpių briketai</t>
  </si>
  <si>
    <t>Kūrenimui skirtas gazolis</t>
  </si>
  <si>
    <t>Suskystintos naftos dujos (SND)</t>
  </si>
  <si>
    <t>Biodujos</t>
  </si>
  <si>
    <t>I.2.2</t>
  </si>
  <si>
    <t>ŠESD išmetimai iš energijos, gaunamos iš tinklų, suvartojimo komerciniuose ir instituciniuose pastatuose ir įrenginiuose savivaldybės ribose</t>
  </si>
  <si>
    <t>I.2.3</t>
  </si>
  <si>
    <t>I.3 GAMYBOS PRAMONĖ IR STATYBA</t>
  </si>
  <si>
    <t>I.3.1</t>
  </si>
  <si>
    <t>I.3.2</t>
  </si>
  <si>
    <t>ŠESD išmetimai iš energijos, gaunamos iš tinklų, suvartojimo pramonės ir statybų sektoriuje savivaldybės ribose</t>
  </si>
  <si>
    <t>I.3.3</t>
  </si>
  <si>
    <t>I.4 ENERGETIKOS PRAMONĖ</t>
  </si>
  <si>
    <t>I.4.1</t>
  </si>
  <si>
    <r>
      <t>Gamtinės dujos, 1000 m</t>
    </r>
    <r>
      <rPr>
        <vertAlign val="superscript"/>
        <sz val="12"/>
        <rFont val="Calibri"/>
        <family val="2"/>
        <charset val="186"/>
      </rPr>
      <t>3</t>
    </r>
  </si>
  <si>
    <t>I.4.2</t>
  </si>
  <si>
    <t>ŠESD išmetimai iš energijos, gaunamos iš tinklų, suvartojimo energijos gamybos pramonėje savivaldybės ribose</t>
  </si>
  <si>
    <t>I.4.3</t>
  </si>
  <si>
    <t>I.5 ŽEMĖS ŪKIS IR MIŠKININKYSTĖ</t>
  </si>
  <si>
    <t>I.5.1</t>
  </si>
  <si>
    <t>Mazutas</t>
  </si>
  <si>
    <t>I.5.2</t>
  </si>
  <si>
    <t>ŠESD išmetimai iš energijos, gaunamos iš tinklų, suvartojimo žemės ūkio ir miškininkystės sektoriuje savivaldybės ribose</t>
  </si>
  <si>
    <t>I.5.3</t>
  </si>
  <si>
    <t>kWh</t>
  </si>
  <si>
    <t>ENERGETIKA – ĮVESTIS</t>
  </si>
  <si>
    <t>Sub-sektoriaus aprašymas</t>
  </si>
  <si>
    <t>Reikalingi duomenys</t>
  </si>
  <si>
    <t>Duomenų šaltinis</t>
  </si>
  <si>
    <t>Duomenų šaltinio nuoroda</t>
  </si>
  <si>
    <t>Papildoma informacija</t>
  </si>
  <si>
    <t>Šiame sub-sektoriuje vertinami ŠESD išmetimai susiję su kuro deginimu ir energijos suvartojimu namų ūkiuose savivaldybės ribose.</t>
  </si>
  <si>
    <t>Skirtingų kuro ir energijos rūšių suvartojimas namų ūkiuose.</t>
  </si>
  <si>
    <t xml:space="preserve">AB "Energijos skirstymo operatorius" (ESO) informacija apie buitinių vartotojų gamtinių dujų ir elektros energijos suvartojimą. ESO pateikia bendra elektros energijos suvartojimą, neskirstant jos pagal kilmę ar iš AEI ar ne AEI, tad jeigu neturima papildomos informacijos viską priskirti "Elektros energija (ne AEI)" suvartojimui. Kitos kuro rūšys pagal savivaldybės turimą informaciją arba teorinius skaičiavimus*. </t>
  </si>
  <si>
    <t>Užklausa dėl informacijos pateikimo</t>
  </si>
  <si>
    <t xml:space="preserve">Užklausos šablonas - Vartotojo vadovo 1 priedas. </t>
  </si>
  <si>
    <t xml:space="preserve">Kuro ir energijos rūšis </t>
  </si>
  <si>
    <t>Suvartojimas per metus</t>
  </si>
  <si>
    <t xml:space="preserve">Kuro  konvertavimas į TJ </t>
  </si>
  <si>
    <t>Durpės kurui ir durpių briketai</t>
  </si>
  <si>
    <t>Malkos, kurui skirta mediena ir žemės ūkio atliekos</t>
  </si>
  <si>
    <t>Suskystintos naftos dujos (SND) maisto ruošai</t>
  </si>
  <si>
    <t xml:space="preserve">*PASTABA: Jei savivaldybė neturi informacijos apie kitas kuro rūšis sunaudotas namų ūkiuose, tuomet vertinamas teorinis kuro pasiskirstymas (tik šildymo ir karšto vandens ruošimui) pagal gyvenamųjų pastatų, neprijungtų prie CŠT plotą. Tokiu atveju kuro ir energijos rūšių "suvartojimo per metus" stulpelio reikšmes, pagal kuro rūšis, kurių nežinomas suvartojimas -  palikti tuščias; rašyti 0 tik tuo atveju, kai žinoma, kad atitinkama kuro rūšis nevartojama. Šiuo metu nėra galimybės įvertinti kuro ir energijos poreikį maisto ruošimui savivaldybės lygmenyje, jei savivaldybė turi duomenų apie suskystintų naftos dujų balionų naudojimą namų ūkiuose, įrašyti duomenis C27 langelyje. Galimi informacijos šaltiniai apie savivaldybės teritorijoje esančių gyvenamųjų pastatų, neprijungtų prie CŠT plotą:  
a. – Energijos geografinėje informacinėje sistemoje https://energis.lt/report-list; 
b. – apskaičiuoti pagal savivaldybės Atsinaujinančių išteklių energijos naudojimo plėtros veiksmų plane aprašytą metodiką;
c. – apskaičiuoti pagal savivaldybės turimą statistinę informaciją. </t>
  </si>
  <si>
    <t>Individualūs gyvenamieji pastatai neprijungti prie CŠT</t>
  </si>
  <si>
    <t>Daugiabučiai gyvenamieji pastatai neprijungti prie CŠT</t>
  </si>
  <si>
    <t>Bendras plotas</t>
  </si>
  <si>
    <r>
      <t>Plotas, m</t>
    </r>
    <r>
      <rPr>
        <vertAlign val="superscript"/>
        <sz val="12"/>
        <color theme="1"/>
        <rFont val="Calibri"/>
        <family val="2"/>
        <scheme val="minor"/>
      </rPr>
      <t>2</t>
    </r>
  </si>
  <si>
    <t>Suskystintos naftos dujos (SND) maisto ruošai, t</t>
  </si>
  <si>
    <t xml:space="preserve">Šiame sub-sektoriuje vertinami ŠESD išmetimai susiję su kuro deginimu ir energijos suvartojimu komerciniuose ir instituciniuose pastatuose bei įrenginiuose savivaldybės ribose. </t>
  </si>
  <si>
    <t xml:space="preserve">Skirtingų kuro  ir energijos rūšių suvartojimas komerciniuose ir instituciniuose pastatuose bei įrenginiuose. </t>
  </si>
  <si>
    <t>ESO informacija apie komercinių vartotojų gamtinių dujų ir elektros energijos suvartojimą. ESO pateikiama informacija apie bendrą elektros energijos suvartojimą, nepriklausomai nuo jos kilmės (ar iš atsinaujinančių energijos išteklių (AEI) ar ne iš AEI), tad jeigu neturima papildomos informacijos viską priskirti „Elektros energija (ne AEI)". Kitos kuro rūšys pagal savivaldybės turimą informaciją arba pateikiant užklausą komercinių pastatų naudotojams. Savivaldybei priklausančių viešųjų pastatų ir įrenginių kuro ir energijos suvartojimo informacija yra savivaldybės kaupiama informacija.</t>
  </si>
  <si>
    <t>Užklausos šablonas - Vartotojo vadovo 1 Priedas.</t>
  </si>
  <si>
    <t>Suvartojimas</t>
  </si>
  <si>
    <t>Matavimo vienetai/metus</t>
  </si>
  <si>
    <t xml:space="preserve">Kuro konvertavimas į TJ </t>
  </si>
  <si>
    <t>Elektros energija gatvių apšvietimui (ne  AEI)</t>
  </si>
  <si>
    <t>Elektros energija gatvių apšvietimui (AEI)</t>
  </si>
  <si>
    <t xml:space="preserve">Šiame sub-sektoriuje vertinami ŠESD išmetimai susiję su elektros suvartojimu bei kuro deginimu stacionariuose įrenginiuose pramonėje ir statybose savivaldybės ribose.  </t>
  </si>
  <si>
    <t xml:space="preserve">Skirtingų kuro ir energijos rūšių suvartojimas pramonėje. </t>
  </si>
  <si>
    <t xml:space="preserve">AB "Energijos skirstymo operatorius" (ESO) informacija apie  gamtinių dujų ir elektros energijos paskirstymą pramonės sub-sektoriaus vartotojams. ESO pateikiama informacija apie bendrą elektros energijos suvartojimą, nepriklausomai nuo jos kilmės (ar iš atsinaujinančių energijos išteklių (AEI) ar ne iš AEI), tad jeigu neturima papildomos informacijos viską priskirti „Elektros energija (ne AEI)".  Kitos kuro rūšys: pateikiant užklausą Aplinkos apsaugos agentūrai apie savivaldybėje ūkinės veiklos objektus eksploatuojančių įmonių sunaudoto kuro rūšis ir kiekius.  </t>
  </si>
  <si>
    <t>Užklausos šablonas - Vartotojo vadovo 2 Priedas.</t>
  </si>
  <si>
    <t>Kuro konvertavimas į TJ</t>
  </si>
  <si>
    <t>Kietasis kuras</t>
  </si>
  <si>
    <t>Kitas kuras</t>
  </si>
  <si>
    <r>
      <t>m</t>
    </r>
    <r>
      <rPr>
        <vertAlign val="superscript"/>
        <sz val="12"/>
        <color theme="1"/>
        <rFont val="Calibri"/>
        <family val="2"/>
        <scheme val="minor"/>
      </rPr>
      <t>3</t>
    </r>
    <r>
      <rPr>
        <sz val="12"/>
        <color theme="1"/>
        <rFont val="Calibri"/>
        <family val="2"/>
        <scheme val="minor"/>
      </rPr>
      <t xml:space="preserve"> </t>
    </r>
  </si>
  <si>
    <t>Biodyzelinas – metilo (etilo) esteris</t>
  </si>
  <si>
    <t>Energija</t>
  </si>
  <si>
    <t xml:space="preserve">Šiame sub-sektoriuje vertinami ŠESD išmetimai susiję su kuro deginimu ir energijos suvartojimu stacionariuose įrenginiuose energetikos pramonėje, dažniausiai tai apima katilines, kogeneracinius įrenginius, naftos perdirbimą, durpių bei žalios naftos gavybos įmones ir elektros, dujų, garo bei oro kondicionavimo įmones (įskaitant kurą sudegintą SGD terminale). </t>
  </si>
  <si>
    <t xml:space="preserve">Skirtingų kuro rūšių ir energijos suvartojimas energetikos pramonėje. </t>
  </si>
  <si>
    <t xml:space="preserve">AB "Energijos skirstymo operatorius" (ESO) informacija apie  gamtinių dujų ir elektros paskirstymą energetikos pramonei. ESO pateikiama informacija apie bendrą elektros energijos suvartojimą, nepriklausomai nuo jos kilmės (ar iš atsinaujinančių energijos išteklių (AEI) ar ne iš AEI), tad jeigu neturima papildomos informacijos viską priskirti „Elektros energija (ne AEI)". Kitos kuro rūšys: Aplinkos apsaugos agentūros informacija apie savivaldybėje ūkinės veiklos objektus eksploatuojančių įmonių sunaudoto kuro rūšis ir kiekius arba užklausa veiklos vykdytojams. </t>
  </si>
  <si>
    <r>
      <t>Gamtinės dujos, 1000 m</t>
    </r>
    <r>
      <rPr>
        <vertAlign val="superscript"/>
        <sz val="12"/>
        <color theme="1"/>
        <rFont val="Calibri"/>
        <family val="2"/>
        <charset val="186"/>
        <scheme val="minor"/>
      </rPr>
      <t>3</t>
    </r>
  </si>
  <si>
    <t xml:space="preserve">Šiame sub-sektoriuje vertinami ŠESD išmetimai susiję su kuro deginimu žemės ūkyje ir miškininkystės sektoriuje savivaldybės ribose. </t>
  </si>
  <si>
    <t xml:space="preserve">Skirtingų kuro ir energijos rūšių suvartojimas žemės ūkyje ir miškininkystėje.  </t>
  </si>
  <si>
    <t xml:space="preserve">AB "Energijos skirstymo operatorius" (ESO) informacija apie  gamtinių dujų ir elektros energijos paskirstymą žemės ūkio ir miškininkystės sektoriaus vartotojams. ESO pateikiama informacija apie bendrą elektros energijos suvartojimą, nepriklausomai nuo jos kilmės (ar iš atsinaujinančių energijos išteklių (AEI) ar ne iš AEI), tad jeigu neturima papildomos informacijos viską priskirti „Elektros energija (ne AEI)". Kitos kuro rūšys: savivaldybių turima informacija arba užklausa veiklos vykdytojams. </t>
  </si>
  <si>
    <t>Akmens anglis</t>
  </si>
  <si>
    <t>I- ENERGETIKA – Prielaidos</t>
  </si>
  <si>
    <t xml:space="preserve">I.1. Informacija reikalinga išskaičiuoti kuro suvartojimą namų ūkiuose </t>
  </si>
  <si>
    <t>Rodiklis</t>
  </si>
  <si>
    <t>Komentaras</t>
  </si>
  <si>
    <t>Šaltinio nuoroda</t>
  </si>
  <si>
    <r>
      <t>Energijos poreikis šildymui, kWh/m</t>
    </r>
    <r>
      <rPr>
        <vertAlign val="superscript"/>
        <sz val="12"/>
        <color theme="1"/>
        <rFont val="Calibri"/>
        <family val="2"/>
        <scheme val="minor"/>
      </rPr>
      <t>2</t>
    </r>
    <r>
      <rPr>
        <sz val="12"/>
        <color theme="1"/>
        <rFont val="Calibri"/>
        <family val="2"/>
        <scheme val="minor"/>
      </rPr>
      <t>/metus</t>
    </r>
  </si>
  <si>
    <t xml:space="preserve">Šilumos energijos suvartojimo poreikis vertinamas pagal Energijos geografinės informacinės sistemos pateiktus duomenis.   </t>
  </si>
  <si>
    <t>EnerGIS</t>
  </si>
  <si>
    <r>
      <t>Energijos poreikis karštam vandeniui, kWh/m</t>
    </r>
    <r>
      <rPr>
        <vertAlign val="superscript"/>
        <sz val="12"/>
        <color theme="1"/>
        <rFont val="Calibri"/>
        <family val="2"/>
        <scheme val="minor"/>
      </rPr>
      <t>2</t>
    </r>
    <r>
      <rPr>
        <sz val="12"/>
        <color theme="1"/>
        <rFont val="Calibri"/>
        <family val="2"/>
        <scheme val="minor"/>
      </rPr>
      <t>/metus</t>
    </r>
  </si>
  <si>
    <t>STR 2.01.09:2016 „Pastatų energinio naudingumo projektavimas ir sertifikavimas“ 2 priedo 2.4 lentelėje nurodytas standartines pastatų rodiklių vertes pastatų energinio naudingumo skaičiavimui. Priimama, kad metinis energijos poreikis karštam vandeniui gyvenamosios paskirties 1–2 butų pastatuose yra 10 kWh/kv. m, o daugiabučiuose ir namuose įvairioms socialinėms grupėms – 20 kWh/kv. m. šildomo ploto per metus.</t>
  </si>
  <si>
    <t xml:space="preserve">Dėl statybos techninio reglamento STR 2.01.02:2016 "Pastatų energinio naudingumo projektavimas ir sertifikavimas" patvirtinimo </t>
  </si>
  <si>
    <t xml:space="preserve">https://e-seimas.lrs.lt/portal/legalAct/lt/TAD/15767120a80711e68987e8320e9a5185/asr </t>
  </si>
  <si>
    <t>IŠSKAIČIUOJAMAS SKIRTINGŲ KURO RŪŠIŲ SUVARTOJIMAS BŪSTUI ŠILDYTI</t>
  </si>
  <si>
    <t>Šalies kuro suvartojimas namų ūkiuose</t>
  </si>
  <si>
    <t>Būstui šildyti</t>
  </si>
  <si>
    <t>Kuras TJ</t>
  </si>
  <si>
    <t>Procentinė dalis šalies suvartojime, %</t>
  </si>
  <si>
    <r>
      <t>Individualių gyvenamųjų pastatų kuro rūšių pasiskirstymas, kWh/m</t>
    </r>
    <r>
      <rPr>
        <b/>
        <vertAlign val="superscript"/>
        <sz val="12"/>
        <color theme="0"/>
        <rFont val="Calibri"/>
        <family val="2"/>
        <scheme val="minor"/>
      </rPr>
      <t>2</t>
    </r>
    <r>
      <rPr>
        <b/>
        <sz val="12"/>
        <color theme="0"/>
        <rFont val="Calibri"/>
        <family val="2"/>
        <scheme val="minor"/>
      </rPr>
      <t>/metus</t>
    </r>
  </si>
  <si>
    <r>
      <t>Daugiabučių gyvenamųjų pastatų kuro rūšių pasiskirstymas,  kWh/m</t>
    </r>
    <r>
      <rPr>
        <b/>
        <vertAlign val="superscript"/>
        <sz val="12"/>
        <color theme="0"/>
        <rFont val="Calibri"/>
        <family val="2"/>
        <scheme val="minor"/>
      </rPr>
      <t>2</t>
    </r>
    <r>
      <rPr>
        <b/>
        <sz val="12"/>
        <color theme="0"/>
        <rFont val="Calibri"/>
        <family val="2"/>
        <scheme val="minor"/>
      </rPr>
      <t>/metus</t>
    </r>
  </si>
  <si>
    <t>Aplinkos šiluminė energija (šilumos siurbliai), GWh</t>
  </si>
  <si>
    <t xml:space="preserve">Kuro ir energijos suvartojimas namų ūkiuose. Oficialios statistikos portalas - Energetika-Energijos suvartojimas namų ūkiuose: </t>
  </si>
  <si>
    <t>Akmens anglys, tūkst. tonų</t>
  </si>
  <si>
    <t>Durpės kurui ir durpių briketai, tūkst. tonų</t>
  </si>
  <si>
    <r>
      <t>Malkos, kurui skirta mediena ir žemės ūkio atliekos, tūkst.  m</t>
    </r>
    <r>
      <rPr>
        <vertAlign val="superscript"/>
        <sz val="12"/>
        <color theme="1"/>
        <rFont val="Calibri"/>
        <family val="2"/>
        <scheme val="minor"/>
      </rPr>
      <t>3</t>
    </r>
  </si>
  <si>
    <t>Suskystintos naftos dujos, tūkst. tonų</t>
  </si>
  <si>
    <t>Statistinių rodiklių analizė</t>
  </si>
  <si>
    <t>Kūrenimui skirtas gazolis, tūkst. tonų</t>
  </si>
  <si>
    <t>Gamtinės dujos, GWh</t>
  </si>
  <si>
    <t>Elektros energija, GWh</t>
  </si>
  <si>
    <t>IŠSKAIČIUOJAMAS SKIRTINGŲ KURO RŪŠIŲ SUVARTOJIMAS KARŠTAM VANDENIUI RUOŠTI</t>
  </si>
  <si>
    <t>Karštam vandeniui ruošti</t>
  </si>
  <si>
    <r>
      <t>Daugiabučių gyvenamųjų pastatų kuro rūšių pasiskirstymas, kWh/m</t>
    </r>
    <r>
      <rPr>
        <b/>
        <vertAlign val="superscript"/>
        <sz val="12"/>
        <color theme="0"/>
        <rFont val="Calibri"/>
        <family val="2"/>
        <scheme val="minor"/>
      </rPr>
      <t>2</t>
    </r>
    <r>
      <rPr>
        <b/>
        <sz val="12"/>
        <color theme="0"/>
        <rFont val="Calibri"/>
        <family val="2"/>
        <scheme val="minor"/>
      </rPr>
      <t>/metus</t>
    </r>
  </si>
  <si>
    <t>Malkos, kurui skirta mediena ir žemės ūkio atliekos, tūkst. kubinių metrų</t>
  </si>
  <si>
    <t>IŠSKAIČIUOJAMAS SKIRTINGŲ KURO RŪŠIŲ SUVARTOJIMAS MAISTUI RUOŠTI</t>
  </si>
  <si>
    <t>Kuro suvartojimas namų ūkiuose</t>
  </si>
  <si>
    <t>Kuro suvartojimas namų ūkiuose kWh/metus</t>
  </si>
  <si>
    <t>Kuro suvartojimas namų ūkiuose TJ/metus</t>
  </si>
  <si>
    <t>Pastaba</t>
  </si>
  <si>
    <t>Aplinkos šiluminė energija (šilumos siurbliai)</t>
  </si>
  <si>
    <t>Galutiniame balanse nevertinama.</t>
  </si>
  <si>
    <t>Galutiniame balanse nevertinama, nes priskiriama gamtinių dujų suvartojimui pagal ESO duomenis</t>
  </si>
  <si>
    <t>Elektros energija</t>
  </si>
  <si>
    <t>Galutiniame balanse nevertinama, nes priskiriama elektros energijos suvartojimui pagal ESO duomenis</t>
  </si>
  <si>
    <t>Iš viso</t>
  </si>
  <si>
    <t xml:space="preserve">I.7. NUOTĖKIAI IŠ GAMTINIŲ DUJŲ PERDAVIMO </t>
  </si>
  <si>
    <t>Sub-sektorius</t>
  </si>
  <si>
    <t xml:space="preserve">Šioje kategorijoje vertinami ŠESD išmetimai susiję su nuostoliais gamtinių dujų perdavimo sistemose, savivaldybės ribose.  </t>
  </si>
  <si>
    <t>Kategorija nėra vertinama, nes savivaldybės nekaupia duomenų apie savivaldybės teritorijoje esantį dujotiekio ilgį, bei gamtinių dujų perdavimo nuostolius trasoje savivaldybės ribose. Šalies mastu šie skaičiavimai sudaro minimalų indėlį į šalies ŠESD išmetimus, savivaldybė neturi tiesioginės įtakos šių išmetimų sumažinimui.</t>
  </si>
  <si>
    <t>TRANSPORTAS  –  SUVESTINĖ</t>
  </si>
  <si>
    <t>ŠESD išmetimai susiję su kuro suvartojimu transporto sektoriuje. ŠESD į atmosferą patenka deginat kurą transporto priemonėse. Sektorius suskirstytas į sub-sektorius pagal šaltinių kilmę, tai reikalinga norint teikti ataskaitas pagal ES Merų pakto metodiką.</t>
  </si>
  <si>
    <t>II.1 KELIŲ TRANSPORTAS  (IŠSKYRUS VIEŠĄJĮ TRANSPORTĄ)</t>
  </si>
  <si>
    <t>Emisijų faktorius</t>
  </si>
  <si>
    <r>
      <t>Iš viso tCO</t>
    </r>
    <r>
      <rPr>
        <b/>
        <vertAlign val="subscript"/>
        <sz val="12"/>
        <color theme="0"/>
        <rFont val="Calibri"/>
        <family val="2"/>
      </rPr>
      <t>2</t>
    </r>
    <r>
      <rPr>
        <b/>
        <sz val="12"/>
        <color theme="0"/>
        <rFont val="Calibri"/>
        <family val="2"/>
      </rPr>
      <t>e</t>
    </r>
  </si>
  <si>
    <t>II.1.1</t>
  </si>
  <si>
    <t>ŠESD išmetimai iš kuro transporto priemonėse savivaldybės ribose</t>
  </si>
  <si>
    <t>SND</t>
  </si>
  <si>
    <t>SGD</t>
  </si>
  <si>
    <t>Biodegalai</t>
  </si>
  <si>
    <t>II.1.2</t>
  </si>
  <si>
    <t>ŠESD išmetimai iš energijos, gaunamos iš tinklų, suvartojimo transporto priemonėse savivaldybės ribose</t>
  </si>
  <si>
    <t>Įtraukta prie energetikos sektoriaus</t>
  </si>
  <si>
    <t>II.1.A KELIŲ TRANSPORTAS: VIEŠASIS</t>
  </si>
  <si>
    <t xml:space="preserve">II.2 GELEŽINKELIŲ TRANSPORTAS </t>
  </si>
  <si>
    <r>
      <rPr>
        <b/>
        <sz val="12"/>
        <color rgb="FFFFFFFF"/>
        <rFont val="Calibri"/>
        <family val="2"/>
      </rPr>
      <t>Iš viso t CO</t>
    </r>
    <r>
      <rPr>
        <b/>
        <vertAlign val="subscript"/>
        <sz val="12"/>
        <color rgb="FFFFFFFF"/>
        <rFont val="Calibri"/>
        <family val="2"/>
      </rPr>
      <t>2</t>
    </r>
    <r>
      <rPr>
        <b/>
        <sz val="12"/>
        <color rgb="FFFFFFFF"/>
        <rFont val="Calibri"/>
        <family val="2"/>
      </rPr>
      <t>e</t>
    </r>
  </si>
  <si>
    <t>II.2.1</t>
  </si>
  <si>
    <t>ŠESD išmetimai iš kuro suvartojimo geležinkelių transporte savivaldybės ribose</t>
  </si>
  <si>
    <t>II.2.2</t>
  </si>
  <si>
    <t>ŠESD išmetimai iš energijos, gaunamos iš tinklų, suvartojimo geležinkelio transporte,  savivaldybės ribose</t>
  </si>
  <si>
    <t>II.3 BEKELĖS TRANSPORTAS (Ž.Ū.TECHNIKA)</t>
  </si>
  <si>
    <t>II.5.1</t>
  </si>
  <si>
    <t>TRANSPORTAS  –  ĮVESTIS</t>
  </si>
  <si>
    <t>II.1 KELIŲ TRANSPORTAS IŠ VISO</t>
  </si>
  <si>
    <t xml:space="preserve">Šiame sub-sektoriuje vertinami ŠESD išmetimai susiję su kuro suvartojimu transporte savivaldybės ribose. Kadangi nėra duomenų apie skirtingų transporto rūšių, skirtingų kuro rūšių suvartojimą savivaldybėje, skaičiavimai atliekami teoriškai išskaičiuojant taršos faktorių kiekvienai transporto ir kuro rūšiai iš nacionalinės ŠESD ataskaitos. </t>
  </si>
  <si>
    <t>Transporto priemonių skaičius savivaldybėje pagal transporto priemonės tipą (pvz. lengvasis automobilis, sunkiasvoris automobilis, autobusas ir tt.) ir pagal naudojamo kuro rūšį (pvz. benzinas, dyzelinas ir tt.)</t>
  </si>
  <si>
    <t>VšĮ Regitra informacija apie įregistruotų transporto priemonių skaičių pagal degalų rūšį ir savivaldybes.</t>
  </si>
  <si>
    <t>Valstybės įmonė „REGITRA“</t>
  </si>
  <si>
    <t>Įregistruotų transporto priemonių skaičius</t>
  </si>
  <si>
    <t>Šioje lentelėje pateikiamas transporto priemonių grupavimas pagal skirtingas kuro rūšių kombinacijas, pateiktas VĮ Regitra informacinėje sistemoje ir reikalingas ŠESD skaičiavimui</t>
  </si>
  <si>
    <t>Transporto priemonė ir degalų rūšis</t>
  </si>
  <si>
    <t>Transporto priemonių skaičius, vnt.</t>
  </si>
  <si>
    <t>Kuro suvartojimas, TJ (be biodegalų dalies), Elektros suvartojimas kWh</t>
  </si>
  <si>
    <t>Transporto priemonių registre nurodyta kuro rūšis</t>
  </si>
  <si>
    <t>Kuro rūšis skaičiavimams</t>
  </si>
  <si>
    <r>
      <t>CO</t>
    </r>
    <r>
      <rPr>
        <b/>
        <vertAlign val="subscript"/>
        <sz val="12"/>
        <color theme="0"/>
        <rFont val="Calibri"/>
        <family val="2"/>
        <scheme val="minor"/>
      </rPr>
      <t>2</t>
    </r>
  </si>
  <si>
    <r>
      <t>CH</t>
    </r>
    <r>
      <rPr>
        <b/>
        <vertAlign val="subscript"/>
        <sz val="12"/>
        <color theme="0"/>
        <rFont val="Calibri"/>
        <family val="2"/>
        <scheme val="minor"/>
      </rPr>
      <t>4</t>
    </r>
  </si>
  <si>
    <r>
      <t>N</t>
    </r>
    <r>
      <rPr>
        <b/>
        <vertAlign val="subscript"/>
        <sz val="12"/>
        <color theme="0"/>
        <rFont val="Calibri"/>
        <family val="2"/>
        <scheme val="minor"/>
      </rPr>
      <t>2</t>
    </r>
    <r>
      <rPr>
        <b/>
        <sz val="12"/>
        <color theme="0"/>
        <rFont val="Calibri"/>
        <family val="2"/>
        <scheme val="minor"/>
      </rPr>
      <t>O</t>
    </r>
  </si>
  <si>
    <r>
      <t>CO</t>
    </r>
    <r>
      <rPr>
        <b/>
        <vertAlign val="subscript"/>
        <sz val="12"/>
        <color theme="0"/>
        <rFont val="Calibri"/>
        <family val="2"/>
        <scheme val="minor"/>
      </rPr>
      <t>2</t>
    </r>
    <r>
      <rPr>
        <b/>
        <sz val="12"/>
        <color theme="0"/>
        <rFont val="Calibri"/>
        <family val="2"/>
        <scheme val="minor"/>
      </rPr>
      <t>(b)</t>
    </r>
  </si>
  <si>
    <r>
      <t>i. Lengvieji automobiliai (</t>
    </r>
    <r>
      <rPr>
        <b/>
        <sz val="12"/>
        <color theme="1"/>
        <rFont val="Calibri"/>
        <family val="2"/>
        <charset val="186"/>
        <scheme val="minor"/>
      </rPr>
      <t>M1, GK</t>
    </r>
    <r>
      <rPr>
        <sz val="12"/>
        <color theme="1"/>
        <rFont val="Calibri"/>
        <family val="2"/>
        <charset val="186"/>
        <scheme val="minor"/>
      </rPr>
      <t xml:space="preserve"> kategorija)</t>
    </r>
  </si>
  <si>
    <t>Benzinas/Biometanas</t>
  </si>
  <si>
    <t>Benzinas/Dujos</t>
  </si>
  <si>
    <t>Benzinas/Dujos/Elektra</t>
  </si>
  <si>
    <t>Benzinas/Elektra</t>
  </si>
  <si>
    <t>Gamtinės dujos (SGD)</t>
  </si>
  <si>
    <t>Benzinas/Etanolis</t>
  </si>
  <si>
    <t>Benzinas/Etanolis/Dujos</t>
  </si>
  <si>
    <r>
      <t>ii.  Lengvieji kroviniai automobiliai (</t>
    </r>
    <r>
      <rPr>
        <b/>
        <sz val="12"/>
        <rFont val="Calibri"/>
        <family val="2"/>
        <charset val="186"/>
        <scheme val="minor"/>
      </rPr>
      <t>N1</t>
    </r>
    <r>
      <rPr>
        <sz val="12"/>
        <rFont val="Calibri"/>
        <family val="2"/>
        <charset val="186"/>
        <scheme val="minor"/>
      </rPr>
      <t>)</t>
    </r>
  </si>
  <si>
    <t>Benzinas/Etanolis/Elektra</t>
  </si>
  <si>
    <t>Benzinas/Etanolis/Suskystintos gamtinės dujos</t>
  </si>
  <si>
    <t>Benzinas/Etanolis/Suskystintos naftos dujos</t>
  </si>
  <si>
    <t>Benzinas/Gamtinės dujos</t>
  </si>
  <si>
    <r>
      <t>iii.  Sunkvežimiai ir autobusai (</t>
    </r>
    <r>
      <rPr>
        <b/>
        <sz val="12"/>
        <rFont val="Calibri"/>
        <family val="2"/>
        <charset val="186"/>
        <scheme val="minor"/>
      </rPr>
      <t>M2,M3, N2, N3</t>
    </r>
    <r>
      <rPr>
        <sz val="12"/>
        <rFont val="Calibri"/>
        <family val="2"/>
        <charset val="186"/>
        <scheme val="minor"/>
      </rPr>
      <t>)</t>
    </r>
  </si>
  <si>
    <t>Benzinas/Suskystintos gamtinės dujos</t>
  </si>
  <si>
    <t>Benzinas/Suskystintos gamtinės dujos/Elektra</t>
  </si>
  <si>
    <t>Benzinas/Suskystintos naftos dujos</t>
  </si>
  <si>
    <t>Benzinas/Suskystintos naftos dujos/Elektra</t>
  </si>
  <si>
    <t>Gamtinės dujos (SGD), biometanas</t>
  </si>
  <si>
    <t>Benzinas/Suslėgtos gamtinės dujos</t>
  </si>
  <si>
    <r>
      <t>iv.  Motociklai (</t>
    </r>
    <r>
      <rPr>
        <b/>
        <sz val="12"/>
        <rFont val="Calibri"/>
        <family val="2"/>
        <charset val="186"/>
        <scheme val="minor"/>
      </rPr>
      <t>L1,L2,L3,L4,L5,L6,L7</t>
    </r>
    <r>
      <rPr>
        <sz val="12"/>
        <rFont val="Calibri"/>
        <family val="2"/>
        <charset val="186"/>
        <scheme val="minor"/>
      </rPr>
      <t>)</t>
    </r>
  </si>
  <si>
    <t>Dyzelinas/Dujos</t>
  </si>
  <si>
    <t>Dyzelinas/Elektra</t>
  </si>
  <si>
    <t>Bioetanolis kelių transporto benzine</t>
  </si>
  <si>
    <t>Dyzelinas/Gamtinės dujos</t>
  </si>
  <si>
    <t xml:space="preserve">Gamtinės dujos (SGD) </t>
  </si>
  <si>
    <t>Biodyzelinas kelių transporto dyzeline</t>
  </si>
  <si>
    <t>Dyzelinas/Suskystintos gamtinės dujos</t>
  </si>
  <si>
    <t>Dyzelinas/Suskystintos naftos dujos</t>
  </si>
  <si>
    <t>Dyzelinas/Suslėgtos gamtinės dujos</t>
  </si>
  <si>
    <t>Dujos</t>
  </si>
  <si>
    <t>Etanolis</t>
  </si>
  <si>
    <t>Etanolis/Elektra</t>
  </si>
  <si>
    <t>Gamtines dujos (SGD)</t>
  </si>
  <si>
    <t>Gamtinės dujos/Elektra</t>
  </si>
  <si>
    <t>Suskystintos gamtinės dujos</t>
  </si>
  <si>
    <t>Suslėgtos gamtinės dujos</t>
  </si>
  <si>
    <t>Nenustatyta</t>
  </si>
  <si>
    <t>II.1.A KELIŲ TRANSPORTAS: VIEŠASIS TRANSPORTAS</t>
  </si>
  <si>
    <t xml:space="preserve">Šiame sub-sektoriuje vertinami ŠESD išmetimai susiję su kuro suvartojimu viešajame transporte savivaldybės ribose. </t>
  </si>
  <si>
    <t xml:space="preserve">Skirtingo kuro suvartojimas viešajame transporte savivaldybėje. </t>
  </si>
  <si>
    <t>Savivaldybės viešojo transporto paslaugų teikėjas</t>
  </si>
  <si>
    <t>Viešojo transporto kuro suvartojimas per metus</t>
  </si>
  <si>
    <t>Kuro/energijos suvartojimas</t>
  </si>
  <si>
    <t>Kuro suvartojimas, TJ (be biodegalų dalies)</t>
  </si>
  <si>
    <t>Benzinas, l</t>
  </si>
  <si>
    <t>Dyzelinas, l</t>
  </si>
  <si>
    <t>Elektros energija (ne AEI), MWh</t>
  </si>
  <si>
    <t>Elektros energija (AEI), MWh</t>
  </si>
  <si>
    <t>Suskystintos naftos dujos (SND), l</t>
  </si>
  <si>
    <t>Suskystintos gamtinės dujos (SGD), Biometanas, MWh</t>
  </si>
  <si>
    <t>II.2. GELEŽINKELIŲ TRANSPORTAS</t>
  </si>
  <si>
    <t xml:space="preserve">Šiame sub-sektoriuje vertinami ŠESD išmetimai susiję su kuro suvartojimu geležinkelių transporte savivaldybės ribose. </t>
  </si>
  <si>
    <t xml:space="preserve">Kuro suvartojimas geležinkelių transporte savivaldybėje. </t>
  </si>
  <si>
    <t>Lietuvos geležinkelių informacija</t>
  </si>
  <si>
    <t>Geležinkelio transporto kuro rūšis</t>
  </si>
  <si>
    <t>Kuro suvartojimas</t>
  </si>
  <si>
    <t>Kuro suvartojimas, TJ  (be biodegalų dalies)</t>
  </si>
  <si>
    <t>Biodyzelinas geležinkelių transporto dyzeline</t>
  </si>
  <si>
    <t>II.3 BEKELĖS TRANSPORTAS (Ž.Ū. TECHNIKA)</t>
  </si>
  <si>
    <t xml:space="preserve">Šiame sub-sektoriuje vertinami ŠESD išmetimai susiję su kuro suvartojimu bekelės transporte (tame tarpe traktoriai, kombainai, savaeigės ž.ū. mašinos). </t>
  </si>
  <si>
    <t xml:space="preserve">Bekelės transporto priemonių skaičius registruotas savivaldybės ribose, bekelės transporto taršos emisijų faktoriai.  </t>
  </si>
  <si>
    <t xml:space="preserve">VĮ Žemės ūkio informacijos ir kaimo verslo centro statistinė informacija apie žemės ūkio technikos registrą. </t>
  </si>
  <si>
    <t xml:space="preserve">ŽŪTRS statistika </t>
  </si>
  <si>
    <t>Statistika</t>
  </si>
  <si>
    <t>Bekelės transporto kuro rūšis</t>
  </si>
  <si>
    <t>Transporto priemonių skaičius</t>
  </si>
  <si>
    <t>TRANSPORTAS  – Prielaidos</t>
  </si>
  <si>
    <t>I.1 KELIŲ TRANSPORTAS IŠ VISO</t>
  </si>
  <si>
    <t>Šiame lape AM reikia įkopijuoti duomenis iš CRF ir VĮ Regitra</t>
  </si>
  <si>
    <t>Apskaičiuojamas santykinis vienos transporto priemonės ŠESD išmetimas ir kuro suvartojimas TJ, informacija iš CRF 1.A(a) lentelės</t>
  </si>
  <si>
    <t>TABLE 1.A(a)  SECTORAL BACKGROUND DATA  FOR  ENERGY</t>
  </si>
  <si>
    <t>Inventory 2021</t>
  </si>
  <si>
    <t>Fuel combustion activities - sectoral approach</t>
  </si>
  <si>
    <t>Submission 2023 v1</t>
  </si>
  <si>
    <t>(Sheet 3 of 4)</t>
  </si>
  <si>
    <t>LITHUANIA</t>
  </si>
  <si>
    <t>GREENHOUSE GAS SOURCE AND SINK CATEGORIES</t>
  </si>
  <si>
    <t>Emisijos iš viso</t>
  </si>
  <si>
    <t>Santykinės emisijos</t>
  </si>
  <si>
    <t>Santykinis suvartojimas</t>
  </si>
  <si>
    <r>
      <t xml:space="preserve"> CO</t>
    </r>
    <r>
      <rPr>
        <b/>
        <vertAlign val="subscript"/>
        <sz val="12"/>
        <color theme="0"/>
        <rFont val="Calibri"/>
        <family val="2"/>
        <scheme val="minor"/>
      </rPr>
      <t>2</t>
    </r>
  </si>
  <si>
    <r>
      <t xml:space="preserve"> kt CO</t>
    </r>
    <r>
      <rPr>
        <b/>
        <vertAlign val="subscript"/>
        <sz val="12"/>
        <color theme="0"/>
        <rFont val="Calibri"/>
        <family val="2"/>
        <scheme val="minor"/>
      </rPr>
      <t>2</t>
    </r>
    <r>
      <rPr>
        <b/>
        <sz val="12"/>
        <color theme="0"/>
        <rFont val="Calibri"/>
        <family val="2"/>
        <scheme val="minor"/>
      </rPr>
      <t>e</t>
    </r>
  </si>
  <si>
    <r>
      <t>CH</t>
    </r>
    <r>
      <rPr>
        <b/>
        <vertAlign val="subscript"/>
        <sz val="12"/>
        <color theme="0"/>
        <rFont val="Calibri"/>
        <family val="2"/>
        <scheme val="minor"/>
      </rPr>
      <t>4</t>
    </r>
    <r>
      <rPr>
        <b/>
        <sz val="12"/>
        <color theme="0"/>
        <rFont val="Calibri"/>
        <family val="2"/>
        <scheme val="minor"/>
      </rPr>
      <t xml:space="preserve"> (kt CO</t>
    </r>
    <r>
      <rPr>
        <b/>
        <vertAlign val="subscript"/>
        <sz val="12"/>
        <color theme="0"/>
        <rFont val="Calibri"/>
        <family val="2"/>
        <scheme val="minor"/>
      </rPr>
      <t>2</t>
    </r>
    <r>
      <rPr>
        <b/>
        <sz val="12"/>
        <color theme="0"/>
        <rFont val="Calibri"/>
        <family val="2"/>
        <scheme val="minor"/>
      </rPr>
      <t>e)</t>
    </r>
  </si>
  <si>
    <r>
      <t>N</t>
    </r>
    <r>
      <rPr>
        <b/>
        <vertAlign val="subscript"/>
        <sz val="12"/>
        <color theme="0"/>
        <rFont val="Calibri"/>
        <family val="2"/>
        <scheme val="minor"/>
      </rPr>
      <t>2</t>
    </r>
    <r>
      <rPr>
        <b/>
        <sz val="12"/>
        <color theme="0"/>
        <rFont val="Calibri"/>
        <family val="2"/>
        <scheme val="minor"/>
      </rPr>
      <t>O (kt CO</t>
    </r>
    <r>
      <rPr>
        <b/>
        <vertAlign val="subscript"/>
        <sz val="12"/>
        <color theme="0"/>
        <rFont val="Calibri"/>
        <family val="2"/>
        <scheme val="minor"/>
      </rPr>
      <t>2</t>
    </r>
    <r>
      <rPr>
        <b/>
        <sz val="12"/>
        <color theme="0"/>
        <rFont val="Calibri"/>
        <family val="2"/>
        <scheme val="minor"/>
      </rPr>
      <t>e)</t>
    </r>
  </si>
  <si>
    <r>
      <t>t CO</t>
    </r>
    <r>
      <rPr>
        <b/>
        <vertAlign val="subscript"/>
        <sz val="12"/>
        <color theme="0"/>
        <rFont val="Calibri"/>
        <family val="2"/>
        <scheme val="minor"/>
      </rPr>
      <t>2</t>
    </r>
    <r>
      <rPr>
        <b/>
        <sz val="12"/>
        <color theme="0"/>
        <rFont val="Calibri"/>
        <family val="2"/>
        <scheme val="minor"/>
      </rPr>
      <t>e/vnt.</t>
    </r>
  </si>
  <si>
    <r>
      <t>CH</t>
    </r>
    <r>
      <rPr>
        <b/>
        <vertAlign val="subscript"/>
        <sz val="12"/>
        <color theme="0"/>
        <rFont val="Calibri"/>
        <family val="2"/>
        <scheme val="minor"/>
      </rPr>
      <t>4</t>
    </r>
    <r>
      <rPr>
        <b/>
        <sz val="12"/>
        <color theme="0"/>
        <rFont val="Calibri"/>
        <family val="2"/>
        <scheme val="minor"/>
      </rPr>
      <t xml:space="preserve"> (t CO</t>
    </r>
    <r>
      <rPr>
        <b/>
        <vertAlign val="subscript"/>
        <sz val="12"/>
        <color theme="0"/>
        <rFont val="Calibri"/>
        <family val="2"/>
        <scheme val="minor"/>
      </rPr>
      <t>2</t>
    </r>
    <r>
      <rPr>
        <b/>
        <sz val="12"/>
        <color theme="0"/>
        <rFont val="Calibri"/>
        <family val="2"/>
        <scheme val="minor"/>
      </rPr>
      <t>e/vnt.)</t>
    </r>
  </si>
  <si>
    <r>
      <t>N</t>
    </r>
    <r>
      <rPr>
        <b/>
        <vertAlign val="subscript"/>
        <sz val="12"/>
        <color theme="0"/>
        <rFont val="Calibri"/>
        <family val="2"/>
        <scheme val="minor"/>
      </rPr>
      <t>2</t>
    </r>
    <r>
      <rPr>
        <b/>
        <sz val="12"/>
        <color theme="0"/>
        <rFont val="Calibri"/>
        <family val="2"/>
        <scheme val="minor"/>
      </rPr>
      <t>O (t CO</t>
    </r>
    <r>
      <rPr>
        <b/>
        <vertAlign val="subscript"/>
        <sz val="12"/>
        <color theme="0"/>
        <rFont val="Calibri"/>
        <family val="2"/>
        <scheme val="minor"/>
      </rPr>
      <t>2</t>
    </r>
    <r>
      <rPr>
        <b/>
        <sz val="12"/>
        <color theme="0"/>
        <rFont val="Calibri"/>
        <family val="2"/>
        <scheme val="minor"/>
      </rPr>
      <t>e/vnt.)</t>
    </r>
  </si>
  <si>
    <t>TJ/vnt.</t>
  </si>
  <si>
    <t>(kt)</t>
  </si>
  <si>
    <t>1.A.3  Transport</t>
  </si>
  <si>
    <t>1.A.3 Transportas</t>
  </si>
  <si>
    <r>
      <t>b.  Road transportation</t>
    </r>
    <r>
      <rPr>
        <vertAlign val="superscript"/>
        <sz val="12"/>
        <rFont val="Calibri"/>
        <family val="2"/>
        <charset val="186"/>
        <scheme val="minor"/>
      </rPr>
      <t>(11)</t>
    </r>
  </si>
  <si>
    <t>b. Kelių transportas</t>
  </si>
  <si>
    <t>i.  Cars</t>
  </si>
  <si>
    <t>i. Lengvieji automobiliai  (M1, GK)</t>
  </si>
  <si>
    <t>Gasoline</t>
  </si>
  <si>
    <t>Diesel oil</t>
  </si>
  <si>
    <t>Liquefied petroleum gases (LPG)</t>
  </si>
  <si>
    <t>LPG</t>
  </si>
  <si>
    <r>
      <t>Other liquid fuels (</t>
    </r>
    <r>
      <rPr>
        <i/>
        <sz val="12"/>
        <rFont val="Calibri"/>
        <family val="2"/>
        <charset val="186"/>
        <scheme val="minor"/>
      </rPr>
      <t>please specify</t>
    </r>
    <r>
      <rPr>
        <sz val="12"/>
        <rFont val="Calibri"/>
        <family val="2"/>
        <charset val="186"/>
        <scheme val="minor"/>
      </rPr>
      <t>)</t>
    </r>
  </si>
  <si>
    <t>Kitas skystas kuras:</t>
  </si>
  <si>
    <t>Fossil part of biodiesel</t>
  </si>
  <si>
    <t>Biodegalų iškastinė dalis</t>
  </si>
  <si>
    <t>Gaseous fuels</t>
  </si>
  <si>
    <r>
      <t xml:space="preserve">Other fossil fuels </t>
    </r>
    <r>
      <rPr>
        <i/>
        <sz val="12"/>
        <rFont val="Calibri"/>
        <family val="2"/>
        <charset val="186"/>
        <scheme val="minor"/>
      </rPr>
      <t>(please specify)</t>
    </r>
    <r>
      <rPr>
        <vertAlign val="superscript"/>
        <sz val="12"/>
        <rFont val="Calibri"/>
        <family val="2"/>
        <charset val="186"/>
        <scheme val="minor"/>
      </rPr>
      <t>(4)</t>
    </r>
  </si>
  <si>
    <t>ii.  Light duty trucks</t>
  </si>
  <si>
    <t>Lengvieji kroviniai automobiliai (N1)</t>
  </si>
  <si>
    <r>
      <t>Biomass</t>
    </r>
    <r>
      <rPr>
        <vertAlign val="superscript"/>
        <sz val="12"/>
        <rFont val="Calibri"/>
        <family val="2"/>
        <charset val="186"/>
        <scheme val="minor"/>
      </rPr>
      <t>(6)</t>
    </r>
  </si>
  <si>
    <t>iii.  Heavy duty trucks and buses</t>
  </si>
  <si>
    <t>Sunkvežimiai ir autobusai (M2,M3, N2, N3)</t>
  </si>
  <si>
    <r>
      <t>Other liquid fFuels (</t>
    </r>
    <r>
      <rPr>
        <i/>
        <sz val="12"/>
        <rFont val="Calibri"/>
        <family val="2"/>
        <charset val="186"/>
        <scheme val="minor"/>
      </rPr>
      <t>please specify</t>
    </r>
    <r>
      <rPr>
        <sz val="12"/>
        <rFont val="Calibri"/>
        <family val="2"/>
        <charset val="186"/>
        <scheme val="minor"/>
      </rPr>
      <t>)</t>
    </r>
  </si>
  <si>
    <t>iv.  Motorcycles</t>
  </si>
  <si>
    <t>Motociklai (L1,L2,L3,L4,L5,L6,L7)</t>
  </si>
  <si>
    <r>
      <t>ii. Other</t>
    </r>
    <r>
      <rPr>
        <i/>
        <sz val="12"/>
        <color indexed="8"/>
        <rFont val="Calibri"/>
        <family val="2"/>
        <charset val="186"/>
        <scheme val="minor"/>
      </rPr>
      <t xml:space="preserve"> (please specify)</t>
    </r>
  </si>
  <si>
    <t>Off-road transport</t>
  </si>
  <si>
    <t>Bekelės transportas</t>
  </si>
  <si>
    <t>Liquid Fuels</t>
  </si>
  <si>
    <t>Solid Fuels</t>
  </si>
  <si>
    <t>Gaseous Fuels</t>
  </si>
  <si>
    <t>Other Fossil Fuels</t>
  </si>
  <si>
    <t>Biomass</t>
  </si>
  <si>
    <t xml:space="preserve">Informacija apie šalies transporto priemonių skaičių pagal kuro rūšis, pagal Regitra duomenis. Skirtingos spalvos žymi kuro rūšių priskyrimą. </t>
  </si>
  <si>
    <t>Įregistruotų transporto priemonių skaičius pagal degalų rūšį ir savivaldybes (2023 m. lapkričio 1 d. duomenys)</t>
  </si>
  <si>
    <t>PAVADINIMAS</t>
  </si>
  <si>
    <t>KATEGORIJA</t>
  </si>
  <si>
    <t>IŠ VISO</t>
  </si>
  <si>
    <t>GK</t>
  </si>
  <si>
    <t>L1</t>
  </si>
  <si>
    <t>L2</t>
  </si>
  <si>
    <t>L3</t>
  </si>
  <si>
    <t>L4</t>
  </si>
  <si>
    <t>L5</t>
  </si>
  <si>
    <t>L6</t>
  </si>
  <si>
    <t>L7</t>
  </si>
  <si>
    <t>M1</t>
  </si>
  <si>
    <t>M2</t>
  </si>
  <si>
    <t>M3</t>
  </si>
  <si>
    <t>N1</t>
  </si>
  <si>
    <t>N2</t>
  </si>
  <si>
    <t>N3</t>
  </si>
  <si>
    <t>O1</t>
  </si>
  <si>
    <t>O2</t>
  </si>
  <si>
    <t>O3</t>
  </si>
  <si>
    <t>O4</t>
  </si>
  <si>
    <t>Elektra</t>
  </si>
  <si>
    <t>Vandenilis /Elektra</t>
  </si>
  <si>
    <t>Nenurodyta</t>
  </si>
  <si>
    <t>Transporto priemonės rūšies priskyrimas CRF kategorijai</t>
  </si>
  <si>
    <t>GK, M1</t>
  </si>
  <si>
    <t>M2, N1</t>
  </si>
  <si>
    <t>M3, N2, N3</t>
  </si>
  <si>
    <t>L</t>
  </si>
  <si>
    <t xml:space="preserve"> Regitra ir CRF lentelių kuro atitikimo lentelė</t>
  </si>
  <si>
    <t>CRF</t>
  </si>
  <si>
    <t>Regitra</t>
  </si>
  <si>
    <t>CRF kategorija</t>
  </si>
  <si>
    <t>Registruotų transporto priemonių skaičius, vnt.</t>
  </si>
  <si>
    <t>Paaiškinimai</t>
  </si>
  <si>
    <t>i.  Cars M1</t>
  </si>
  <si>
    <t>CRF lentelėje nėra šios kuro rūšies. Nedidelė apimtis, neįtraukta į skaičiavimą.</t>
  </si>
  <si>
    <t>ii.  Light duty trucks M2, N1</t>
  </si>
  <si>
    <t>CRF lentelėje nėra šios kuro rūšies. Todėl visas šis kiekis priskirtas prie benzino</t>
  </si>
  <si>
    <t>CRF lentelėje nėra šios kuro rūšies. Todėl šis kiekis priskirtas prie  iii.  Heavy duty trucks and buses. Gaseous fuels</t>
  </si>
  <si>
    <t>iii.  Heavy duty trucks and buses M3, N2, N3</t>
  </si>
  <si>
    <t>CRF lentelėje nėra šios kuro rūšies. Todėl šis kiekis paskirstytas prie benzino ir dyzelino</t>
  </si>
  <si>
    <t>CRF lentelėje nėra šios kuro rūšies. Todėl šis kiekis priskirtas prie bekelės transporto</t>
  </si>
  <si>
    <t>Visi priskiriami dyzeliniam transportui. Duomenų šaltinis - https://www.vic.lt/zutrs/traktoriu-registras/statistika/</t>
  </si>
  <si>
    <t>Biodegalai kelių transporto kure</t>
  </si>
  <si>
    <t>Kuro ir energijos galutinis suvartojimas transporte</t>
  </si>
  <si>
    <t xml:space="preserve">Automobilių benzinas (su biodegalais), tūkst. tonų </t>
  </si>
  <si>
    <t xml:space="preserve">Kelių transporto dyzelinas (su biodegalais), tūkst. tonų </t>
  </si>
  <si>
    <t>Biokuro procentinė dalis kiekvienoje kuro rūsyje yra išskaičiuojama iš bendro šalies kuro suvartojimo rodiklių. Informacija apie kuro rūšių suvartojimą yra gaunama iš Valstybės duomenų agentūros - Oficialiosios statistikos portalo puslapio einant šia seka: osp.stat.gov.lt – rodiklių duomenų bazė – aplinkosauga ir energetika – energetika – metiniai energetikos rodikliai -  kuro ir energijos galutinis suvartojimas transporte – lentelėje „kelių transportas“.</t>
  </si>
  <si>
    <t xml:space="preserve">Bioetanolis automobilių benzine, tūkst. tonų </t>
  </si>
  <si>
    <t xml:space="preserve">Biodyzelinas kelių transporto dyzeline, tūkst. tonų </t>
  </si>
  <si>
    <t>Bioetanolis automobilių benzine, procentinė dalis</t>
  </si>
  <si>
    <t>Biodyzelinas kelių transporto dyzeline, procentinė dalis</t>
  </si>
  <si>
    <t>ATLIEKOS – SUVESTINĖ</t>
  </si>
  <si>
    <t>ŠESD išmetimai susiję su atliekų tvarkymu. Sektorius suskirstytas į sub-sektorius pagal šaltinių kilmę.</t>
  </si>
  <si>
    <t>III.1 KOMUNALINIŲ ATLIEKŲ TVARKYMAS</t>
  </si>
  <si>
    <t>III.1.1</t>
  </si>
  <si>
    <t>Komunalinių atliekų šalinimas sąvartyne</t>
  </si>
  <si>
    <t>III.2 ATLIEKŲ DEGINIMAS BE ENERGIJOS GAMYBOS</t>
  </si>
  <si>
    <t>III.2.1</t>
  </si>
  <si>
    <t>Pavojingos atliekos</t>
  </si>
  <si>
    <t>Medicininės atliekos</t>
  </si>
  <si>
    <t>III.3 BIOLOGINIS ATLIEKŲ APDOROJIMAS</t>
  </si>
  <si>
    <r>
      <t>ŠESD išmetimai (t CO</t>
    </r>
    <r>
      <rPr>
        <b/>
        <vertAlign val="subscript"/>
        <sz val="12"/>
        <color theme="0"/>
        <rFont val="Calibri"/>
        <family val="2"/>
        <charset val="186"/>
      </rPr>
      <t>2</t>
    </r>
    <r>
      <rPr>
        <b/>
        <sz val="12"/>
        <color theme="0"/>
        <rFont val="Calibri"/>
        <family val="2"/>
        <charset val="186"/>
      </rPr>
      <t>e)</t>
    </r>
  </si>
  <si>
    <r>
      <t>CO</t>
    </r>
    <r>
      <rPr>
        <b/>
        <vertAlign val="subscript"/>
        <sz val="12"/>
        <color theme="0"/>
        <rFont val="Calibri"/>
        <family val="2"/>
        <charset val="186"/>
      </rPr>
      <t>2</t>
    </r>
  </si>
  <si>
    <r>
      <t>CH</t>
    </r>
    <r>
      <rPr>
        <b/>
        <vertAlign val="subscript"/>
        <sz val="12"/>
        <color theme="0"/>
        <rFont val="Calibri"/>
        <family val="2"/>
        <charset val="186"/>
      </rPr>
      <t>4</t>
    </r>
  </si>
  <si>
    <r>
      <t>N</t>
    </r>
    <r>
      <rPr>
        <b/>
        <vertAlign val="subscript"/>
        <sz val="12"/>
        <color theme="0"/>
        <rFont val="Calibri"/>
        <family val="2"/>
        <charset val="186"/>
      </rPr>
      <t>2</t>
    </r>
    <r>
      <rPr>
        <b/>
        <sz val="12"/>
        <color theme="0"/>
        <rFont val="Calibri"/>
        <family val="2"/>
        <charset val="186"/>
      </rPr>
      <t>O</t>
    </r>
  </si>
  <si>
    <r>
      <t>Iš viso tCO</t>
    </r>
    <r>
      <rPr>
        <b/>
        <vertAlign val="subscript"/>
        <sz val="12"/>
        <color theme="0"/>
        <rFont val="Calibri"/>
        <family val="2"/>
        <charset val="186"/>
      </rPr>
      <t>2</t>
    </r>
    <r>
      <rPr>
        <b/>
        <sz val="12"/>
        <color theme="0"/>
        <rFont val="Calibri"/>
        <family val="2"/>
        <charset val="186"/>
      </rPr>
      <t>e</t>
    </r>
  </si>
  <si>
    <r>
      <t>CO</t>
    </r>
    <r>
      <rPr>
        <b/>
        <vertAlign val="subscript"/>
        <sz val="12"/>
        <color theme="0"/>
        <rFont val="Calibri"/>
        <family val="2"/>
        <charset val="186"/>
      </rPr>
      <t>2</t>
    </r>
    <r>
      <rPr>
        <b/>
        <sz val="12"/>
        <color theme="0"/>
        <rFont val="Calibri"/>
        <family val="2"/>
        <charset val="186"/>
      </rPr>
      <t>(b)</t>
    </r>
  </si>
  <si>
    <r>
      <t>Iš viso t CO</t>
    </r>
    <r>
      <rPr>
        <b/>
        <vertAlign val="subscript"/>
        <sz val="12"/>
        <color theme="0"/>
        <rFont val="Calibri"/>
        <family val="2"/>
        <charset val="186"/>
      </rPr>
      <t>2</t>
    </r>
    <r>
      <rPr>
        <b/>
        <sz val="12"/>
        <color theme="0"/>
        <rFont val="Calibri"/>
        <family val="2"/>
        <charset val="186"/>
      </rPr>
      <t>e</t>
    </r>
  </si>
  <si>
    <t>III.3.1</t>
  </si>
  <si>
    <t>Biologiškai skaidžių atliekų kompostavimas</t>
  </si>
  <si>
    <t>Nuotekų dumblo kompostavimas</t>
  </si>
  <si>
    <t>IIII.4 NUOTEKŲ TVARKYMAS IR ŠALINIMAS</t>
  </si>
  <si>
    <t>III.4.1</t>
  </si>
  <si>
    <t>Nuotekų tvarkymas ir šalinimas centralizuotai</t>
  </si>
  <si>
    <t>Nuotekų tvarkymas ir šalinimas individualiuose įrenginiuose</t>
  </si>
  <si>
    <t>ATLIEKOS – ĮVESTIS</t>
  </si>
  <si>
    <t xml:space="preserve">Šiame sub-sektoriuje vertinami ŠESD išmetimai susiję su komunalinių atliekų šalinimu regioniniame sąvartyne. </t>
  </si>
  <si>
    <t>Sąvartyne pašalintų komunalinių atliekų kiekis, tonomis</t>
  </si>
  <si>
    <t xml:space="preserve">Aplinkos apsaugos agentūra  skelbiama Apibendrinta informacija apie komunalinių atliekų tvarkymo sistemas Lietuvos savivaldybėse </t>
  </si>
  <si>
    <t>Informacija apie komunalinių atliekų tvarkymo sistemas Lietuvos savivaldybėse</t>
  </si>
  <si>
    <t>Atliekų tvarkymo būdas</t>
  </si>
  <si>
    <t>Pašalinta komunalinių atliekų</t>
  </si>
  <si>
    <t>Šiame sub-sektoriuje vertinami ŠESD išmetimai susiję su pavojingų atliekų deginimu. Išmetimai susiję su komunalinių atliekų deginimu vertinami energetikos sektoriuje.</t>
  </si>
  <si>
    <t>Sudegintų pavojingų ir medicininių atliekų kiekis, tonomis</t>
  </si>
  <si>
    <t xml:space="preserve">Įmonių, deginančių atliekas informacija arba Aplinkos apsaugos agentūros informacija apie savivaldybėje ūkinės veiklos objektus eksploatuojančių įmonių sunaudoto kuro rūšis ir kiekius.  </t>
  </si>
  <si>
    <t>Sudeginta pavojingų atliekų</t>
  </si>
  <si>
    <t>Sudeginta medicininių atliekų</t>
  </si>
  <si>
    <t>Šiame sub-sektoriuje vertinami ŠESD išmetimai susiję su biologiškai skaidžių atliekų ir nuotekų dumblo kompostavimu.</t>
  </si>
  <si>
    <t>Kompostuojamų komunalinių atliekų ir kompostuojamo nuotekų dumblo kiekis savivaldybėje, tonomis</t>
  </si>
  <si>
    <t>Kompostuojamam kiekiui: savivaldybės turima informacija, arba Regioninio atliekų tvarkymo centro viešai skelbiama informacija apie sutvarkytą atliekų kiekį. Kompostuojamo dumblo kiekis imamas iš viešojo vandens tiekėjo ataskaitos</t>
  </si>
  <si>
    <t>Kompostuojamų komunalinių atliekų kiekis</t>
  </si>
  <si>
    <t>Kompostuojamo dumblo kiekis</t>
  </si>
  <si>
    <r>
      <t>m</t>
    </r>
    <r>
      <rPr>
        <vertAlign val="superscript"/>
        <sz val="12"/>
        <color theme="1"/>
        <rFont val="Calibri"/>
        <family val="2"/>
        <charset val="186"/>
        <scheme val="minor"/>
      </rPr>
      <t>3</t>
    </r>
  </si>
  <si>
    <t>III.3 NUOTEKŲ TVARKYMAS IR ŠALINIMAS</t>
  </si>
  <si>
    <t>Šiame sub-sektoriuje vertinami ŠESD išmetimai susiję su buitinių nuotekų tvarkymu ir šalinimu.</t>
  </si>
  <si>
    <t>Gyventojų skaičius savivaldybėje
Vartotojų aptarnaujamoje teritorijoje
Aptarnaujamų nuotekų tvarkymo paslaugomis vartotojų skaičius
Centralizuoto nuotekų surinkimo procentas
Centralizuotai išvalytas nuotekų kiekis
BDS7 atitekančių nuotekų</t>
  </si>
  <si>
    <t>Viešai skelbiama viešojo vandens tiekėjo ataskaita</t>
  </si>
  <si>
    <t>Veiklos rodiklis</t>
  </si>
  <si>
    <t>Prisijungusių prie nuotekų surinkimo sistemos gyventojų dalis, proc.</t>
  </si>
  <si>
    <t>proc.</t>
  </si>
  <si>
    <t>Centralizuotai išvalytas nuotekų kiekis</t>
  </si>
  <si>
    <t>BDS7 atitekančių nuotekų</t>
  </si>
  <si>
    <t>mg/l</t>
  </si>
  <si>
    <t>ATLIEKOS – Prielaidos</t>
  </si>
  <si>
    <t>Vertė</t>
  </si>
  <si>
    <t>Komunalinių atliekų šalinimo sąvartyne šaliai būdingas taršos faktorius</t>
  </si>
  <si>
    <r>
      <t>t CH</t>
    </r>
    <r>
      <rPr>
        <vertAlign val="subscript"/>
        <sz val="12"/>
        <color theme="1"/>
        <rFont val="Calibri"/>
        <family val="2"/>
        <scheme val="minor"/>
      </rPr>
      <t>4</t>
    </r>
    <r>
      <rPr>
        <sz val="12"/>
        <color theme="1"/>
        <rFont val="Calibri"/>
        <family val="2"/>
        <scheme val="minor"/>
      </rPr>
      <t>/t</t>
    </r>
  </si>
  <si>
    <t>CRF Table5.A Cell E11</t>
  </si>
  <si>
    <t>Komunalinių atliekų, šalinamų sąvartyne, bioskaidi dalis</t>
  </si>
  <si>
    <t>Proc.</t>
  </si>
  <si>
    <r>
      <t>NIR Table 7-18. Biodegradable components in landfilled waste evaluated for calculation of CH</t>
    </r>
    <r>
      <rPr>
        <vertAlign val="subscript"/>
        <sz val="12"/>
        <color theme="1"/>
        <rFont val="Calibri"/>
        <family val="2"/>
        <scheme val="minor"/>
      </rPr>
      <t>4</t>
    </r>
    <r>
      <rPr>
        <sz val="12"/>
        <color theme="1"/>
        <rFont val="Calibri"/>
        <family val="2"/>
        <charset val="186"/>
        <scheme val="minor"/>
      </rPr>
      <t xml:space="preserve"> generation</t>
    </r>
  </si>
  <si>
    <t>Pavojingų atliekų deginimo šaliai būdingas taršos faktorius</t>
  </si>
  <si>
    <t>kg/t atliekų</t>
  </si>
  <si>
    <t>CRF TABLE 5.C  SECTORAL BACKGROUND DATA  FOR WASTE						 
Incineration and open burning of waste						
Cell C19</t>
  </si>
  <si>
    <t>Medicininių atliekų deginimo šaliai būdingas taršos faktorius</t>
  </si>
  <si>
    <t>CRF TABLE 5.C  SECTORAL BACKGROUND DATA  FOR WASTE						 
Incineration and open burning of waste						
Cell C20</t>
  </si>
  <si>
    <t>Nuotekų dumblo tankis</t>
  </si>
  <si>
    <r>
      <t>kg/m</t>
    </r>
    <r>
      <rPr>
        <vertAlign val="superscript"/>
        <sz val="12"/>
        <color theme="1"/>
        <rFont val="Calibri"/>
        <family val="2"/>
        <charset val="186"/>
        <scheme val="minor"/>
      </rPr>
      <t>3</t>
    </r>
  </si>
  <si>
    <t>Kompostuojamo nuotekų dumblo kiekis</t>
  </si>
  <si>
    <r>
      <t>g CH</t>
    </r>
    <r>
      <rPr>
        <vertAlign val="subscript"/>
        <sz val="12"/>
        <color theme="1"/>
        <rFont val="Calibri"/>
        <family val="2"/>
        <charset val="186"/>
        <scheme val="minor"/>
      </rPr>
      <t>4</t>
    </r>
    <r>
      <rPr>
        <sz val="12"/>
        <color theme="1"/>
        <rFont val="Calibri"/>
        <family val="2"/>
        <charset val="186"/>
        <scheme val="minor"/>
      </rPr>
      <t>/kg</t>
    </r>
  </si>
  <si>
    <t>2006 IPCC Guidelines for National Greenhouse Gas Inventories
Volume 5
TABLE 4.1 DEFAULT EMISSION FACTORS FOR CH4 AND N2O EMISSIONS FROM BIOLOGICAL TREATMENT OF WASTE</t>
  </si>
  <si>
    <r>
      <t>g N</t>
    </r>
    <r>
      <rPr>
        <vertAlign val="subscript"/>
        <sz val="12"/>
        <color theme="1"/>
        <rFont val="Calibri"/>
        <family val="2"/>
        <charset val="186"/>
        <scheme val="minor"/>
      </rPr>
      <t>2</t>
    </r>
    <r>
      <rPr>
        <sz val="12"/>
        <color theme="1"/>
        <rFont val="Calibri"/>
        <family val="2"/>
        <charset val="186"/>
        <scheme val="minor"/>
      </rPr>
      <t>O/kg</t>
    </r>
  </si>
  <si>
    <r>
      <t>2007 IPCC Guidelines for National Greenhouse Gas Inventories
Volume 5
TABLE 4.1 DEFAULT EMISSION FACTORS FOR CH</t>
    </r>
    <r>
      <rPr>
        <vertAlign val="subscript"/>
        <sz val="12"/>
        <color theme="1"/>
        <rFont val="Calibri"/>
        <family val="2"/>
        <charset val="186"/>
        <scheme val="minor"/>
      </rPr>
      <t>4</t>
    </r>
    <r>
      <rPr>
        <sz val="12"/>
        <color theme="1"/>
        <rFont val="Calibri"/>
        <family val="2"/>
        <charset val="186"/>
        <scheme val="minor"/>
      </rPr>
      <t xml:space="preserve"> AND N</t>
    </r>
    <r>
      <rPr>
        <vertAlign val="subscript"/>
        <sz val="12"/>
        <color theme="1"/>
        <rFont val="Calibri"/>
        <family val="2"/>
        <charset val="186"/>
        <scheme val="minor"/>
      </rPr>
      <t>2</t>
    </r>
    <r>
      <rPr>
        <sz val="12"/>
        <color theme="1"/>
        <rFont val="Calibri"/>
        <family val="2"/>
        <charset val="186"/>
        <scheme val="minor"/>
      </rPr>
      <t>O EMISSIONS FROM BIOLOGICAL TREATMENT OF WASTE</t>
    </r>
  </si>
  <si>
    <t>Gyventojų skaičius savivaldybėje</t>
  </si>
  <si>
    <t>gyv.</t>
  </si>
  <si>
    <t>TOW influent</t>
  </si>
  <si>
    <t>B0</t>
  </si>
  <si>
    <r>
      <t>maximum CH</t>
    </r>
    <r>
      <rPr>
        <vertAlign val="subscript"/>
        <sz val="12"/>
        <color theme="1"/>
        <rFont val="Calibri"/>
        <family val="2"/>
        <scheme val="minor"/>
      </rPr>
      <t>4</t>
    </r>
    <r>
      <rPr>
        <sz val="12"/>
        <color theme="1"/>
        <rFont val="Calibri"/>
        <family val="2"/>
        <scheme val="minor"/>
      </rPr>
      <t xml:space="preserve"> producing capacity, kg CH</t>
    </r>
    <r>
      <rPr>
        <vertAlign val="subscript"/>
        <sz val="12"/>
        <color theme="1"/>
        <rFont val="Calibri"/>
        <family val="2"/>
        <scheme val="minor"/>
      </rPr>
      <t>4</t>
    </r>
    <r>
      <rPr>
        <sz val="12"/>
        <color theme="1"/>
        <rFont val="Calibri"/>
        <family val="2"/>
        <scheme val="minor"/>
      </rPr>
      <t>/kg BOD. Default value of Bo, 0.6 kg CH</t>
    </r>
    <r>
      <rPr>
        <vertAlign val="subscript"/>
        <sz val="12"/>
        <color theme="1"/>
        <rFont val="Calibri"/>
        <family val="2"/>
        <scheme val="minor"/>
      </rPr>
      <t>4</t>
    </r>
    <r>
      <rPr>
        <sz val="12"/>
        <color theme="1"/>
        <rFont val="Calibri"/>
        <family val="2"/>
        <scheme val="minor"/>
      </rPr>
      <t>/kg BOD was used (2006 IPCC Guidelines, Volume 5, Table 6.2);</t>
    </r>
  </si>
  <si>
    <t>MCF</t>
  </si>
  <si>
    <t>Priimta kaip Anaerobic shallow lagoons iš NIR. Table 7-50. MCF values used for calculation of methane emissions</t>
  </si>
  <si>
    <r>
      <t>CH</t>
    </r>
    <r>
      <rPr>
        <vertAlign val="subscript"/>
        <sz val="12"/>
        <color theme="1"/>
        <rFont val="Calibri"/>
        <family val="2"/>
        <scheme val="minor"/>
      </rPr>
      <t>4</t>
    </r>
    <r>
      <rPr>
        <sz val="12"/>
        <color theme="1"/>
        <rFont val="Calibri"/>
        <family val="2"/>
        <scheme val="minor"/>
      </rPr>
      <t xml:space="preserve"> iš nuotekų tvarkymo centralizuotai</t>
    </r>
  </si>
  <si>
    <t>Gyventojų skaičius, nuotekas tvarkančių ir šalinančių individualiai</t>
  </si>
  <si>
    <t>BOD generavimas vienam žmogui per dieną</t>
  </si>
  <si>
    <t>g/žmogui/dieną</t>
  </si>
  <si>
    <t>per capita BOD in inventory year (60 g/person/day, 2006 IPCC Guidelines, Volume. 5, Table 6.4</t>
  </si>
  <si>
    <t>BOD generavimas vienam žmogui per metus</t>
  </si>
  <si>
    <t>kg/gyv./metus</t>
  </si>
  <si>
    <t>BOD generavimas per metus</t>
  </si>
  <si>
    <t>kg/metus</t>
  </si>
  <si>
    <t>Organinė dalis, pašalinama kaip dumblas</t>
  </si>
  <si>
    <t>dalis</t>
  </si>
  <si>
    <t>NIR 485 psl. "fraction of organic component removed as sludge in inventory year, kg BOD/yr., assumed = 0.3"</t>
  </si>
  <si>
    <t>TOW</t>
  </si>
  <si>
    <t>septic systems</t>
  </si>
  <si>
    <t>NIR. Table 7-50. MCF values used for calculation of methane emissions</t>
  </si>
  <si>
    <t>Bo</t>
  </si>
  <si>
    <r>
      <t>kg CH</t>
    </r>
    <r>
      <rPr>
        <vertAlign val="subscript"/>
        <sz val="12"/>
        <color theme="1"/>
        <rFont val="Calibri"/>
        <family val="2"/>
        <scheme val="minor"/>
      </rPr>
      <t>4</t>
    </r>
    <r>
      <rPr>
        <sz val="12"/>
        <color theme="1"/>
        <rFont val="Calibri"/>
        <family val="2"/>
        <scheme val="minor"/>
      </rPr>
      <t>/kg BOD</t>
    </r>
  </si>
  <si>
    <r>
      <t>maximum CH</t>
    </r>
    <r>
      <rPr>
        <vertAlign val="subscript"/>
        <sz val="12"/>
        <color rgb="FF000000"/>
        <rFont val="Calibri"/>
        <family val="2"/>
        <charset val="186"/>
        <scheme val="minor"/>
      </rPr>
      <t>4</t>
    </r>
    <r>
      <rPr>
        <sz val="12"/>
        <color rgb="FF000000"/>
        <rFont val="Calibri"/>
        <family val="2"/>
        <charset val="186"/>
        <scheme val="minor"/>
      </rPr>
      <t xml:space="preserve"> producing capacity, kg CH</t>
    </r>
    <r>
      <rPr>
        <vertAlign val="subscript"/>
        <sz val="12"/>
        <color rgb="FF000000"/>
        <rFont val="Calibri"/>
        <family val="2"/>
        <charset val="186"/>
        <scheme val="minor"/>
      </rPr>
      <t>4</t>
    </r>
    <r>
      <rPr>
        <sz val="12"/>
        <color rgb="FF000000"/>
        <rFont val="Calibri"/>
        <family val="2"/>
        <charset val="186"/>
        <scheme val="minor"/>
      </rPr>
      <t>/kg BOD. Default value of Bo, 0.6 kg CH</t>
    </r>
    <r>
      <rPr>
        <vertAlign val="subscript"/>
        <sz val="12"/>
        <color rgb="FF000000"/>
        <rFont val="Calibri"/>
        <family val="2"/>
        <scheme val="minor"/>
      </rPr>
      <t>4</t>
    </r>
    <r>
      <rPr>
        <sz val="12"/>
        <color rgb="FF000000"/>
        <rFont val="Calibri"/>
        <family val="2"/>
        <charset val="186"/>
        <scheme val="minor"/>
      </rPr>
      <t xml:space="preserve">/kg BOD was used (2006 IPCC Guidelines, Volume 5, Table 6.2); </t>
    </r>
  </si>
  <si>
    <r>
      <t>CH</t>
    </r>
    <r>
      <rPr>
        <vertAlign val="subscript"/>
        <sz val="12"/>
        <color theme="1"/>
        <rFont val="Calibri"/>
        <family val="2"/>
        <scheme val="minor"/>
      </rPr>
      <t>4</t>
    </r>
    <r>
      <rPr>
        <sz val="12"/>
        <color theme="1"/>
        <rFont val="Calibri"/>
        <family val="2"/>
        <scheme val="minor"/>
      </rPr>
      <t xml:space="preserve">  iš nuotekų tvarkymo individualiai</t>
    </r>
  </si>
  <si>
    <t>Apskaičiuota pagal 2006 IPCC Guidelines, Volume 5, section 6.2.2.1 Equation 6.1</t>
  </si>
  <si>
    <t>proteino suvartojimas</t>
  </si>
  <si>
    <t>kg/žmogui/metai</t>
  </si>
  <si>
    <t>NIR. Table 7-45. Evaluated N2O emissions from wastewater treatment and discharge</t>
  </si>
  <si>
    <t>N frakcija</t>
  </si>
  <si>
    <t>kg N/kg proteino</t>
  </si>
  <si>
    <t>NIR  486 psl. fraction of nitrogen in protein, default = 0.16, kg N/kg protein;</t>
  </si>
  <si>
    <t>FNON-CON</t>
  </si>
  <si>
    <t>2006 IPCC Guidelines, Volume 5, section 6.3.1.3</t>
  </si>
  <si>
    <t>į kanalizaciją kartu išleidžiamų pramoninių ir komercinių proteinų koeficientas (factor for industrial and commercial co-discharged protein into the sewer system)</t>
  </si>
  <si>
    <t>su dumblu pašalintas azotas (nitrogen removed with sludge)</t>
  </si>
  <si>
    <t xml:space="preserve"> kg N/metus</t>
  </si>
  <si>
    <t>NIR  486 psl.  nitrogen removed with sludge (default = zero), kg N/yr.</t>
  </si>
  <si>
    <t>𝑁𝐸𝐹𝐹𝐿𝑈𝐸𝑁T</t>
  </si>
  <si>
    <t>kg N/metus</t>
  </si>
  <si>
    <r>
      <t>į nuotekas išleidžiamų N</t>
    </r>
    <r>
      <rPr>
        <vertAlign val="subscript"/>
        <sz val="12"/>
        <color theme="1"/>
        <rFont val="Calibri"/>
        <family val="2"/>
        <scheme val="minor"/>
      </rPr>
      <t>2</t>
    </r>
    <r>
      <rPr>
        <sz val="12"/>
        <color theme="1"/>
        <rFont val="Calibri"/>
        <family val="2"/>
        <scheme val="minor"/>
      </rPr>
      <t>O emisijų koeficientas (emission factor for N</t>
    </r>
    <r>
      <rPr>
        <vertAlign val="subscript"/>
        <sz val="12"/>
        <color theme="1"/>
        <rFont val="Calibri"/>
        <family val="2"/>
        <scheme val="minor"/>
      </rPr>
      <t>2</t>
    </r>
    <r>
      <rPr>
        <sz val="12"/>
        <color theme="1"/>
        <rFont val="Calibri"/>
        <family val="2"/>
        <scheme val="minor"/>
      </rPr>
      <t>O emissions from discharged to wastewater)</t>
    </r>
  </si>
  <si>
    <r>
      <t>g N</t>
    </r>
    <r>
      <rPr>
        <vertAlign val="subscript"/>
        <sz val="12"/>
        <color theme="1"/>
        <rFont val="Calibri"/>
        <family val="2"/>
        <scheme val="minor"/>
      </rPr>
      <t>2</t>
    </r>
    <r>
      <rPr>
        <sz val="12"/>
        <color theme="1"/>
        <rFont val="Calibri"/>
        <family val="2"/>
        <scheme val="minor"/>
      </rPr>
      <t>O-N/kg N</t>
    </r>
  </si>
  <si>
    <t>2006 IPCC Guidelines, Volume 5, section 6.3.1.2</t>
  </si>
  <si>
    <r>
      <t>N</t>
    </r>
    <r>
      <rPr>
        <vertAlign val="subscript"/>
        <sz val="12"/>
        <color theme="1"/>
        <rFont val="Calibri"/>
        <family val="2"/>
        <scheme val="minor"/>
      </rPr>
      <t>2</t>
    </r>
    <r>
      <rPr>
        <sz val="12"/>
        <color theme="1"/>
        <rFont val="Calibri"/>
        <family val="2"/>
        <scheme val="minor"/>
      </rPr>
      <t>O emisijos</t>
    </r>
  </si>
  <si>
    <r>
      <t>kg N</t>
    </r>
    <r>
      <rPr>
        <vertAlign val="subscript"/>
        <sz val="12"/>
        <color theme="1"/>
        <rFont val="Calibri"/>
        <family val="2"/>
        <scheme val="minor"/>
      </rPr>
      <t>2</t>
    </r>
    <r>
      <rPr>
        <sz val="12"/>
        <color theme="1"/>
        <rFont val="Calibri"/>
        <family val="2"/>
        <scheme val="minor"/>
      </rPr>
      <t>O</t>
    </r>
  </si>
  <si>
    <t>PRAMONĖS PROCESAI IR PRODUKTŲ NAUDOJIMAS – SUVESTINĖ</t>
  </si>
  <si>
    <t xml:space="preserve">ŠESD išmetimai susiję su pramonės procesais ir pramoninių produktų naudojimu. Sektorius suskirstytas į sub-sektorius pagal šaltinių kilmę. </t>
  </si>
  <si>
    <t>IV.1 PRAMONĖS  PROCESAI</t>
  </si>
  <si>
    <t>IV.1.1</t>
  </si>
  <si>
    <t>Pramonės procesai</t>
  </si>
  <si>
    <t>IV.2 PRODUKTŲ NAUDOJIMAS</t>
  </si>
  <si>
    <t>IV.2.1</t>
  </si>
  <si>
    <t>Tirpiklių naudojimas</t>
  </si>
  <si>
    <t>IV.2.2</t>
  </si>
  <si>
    <t xml:space="preserve">F-dujų naudojimas </t>
  </si>
  <si>
    <t>Mobilus oro kondicionavimas</t>
  </si>
  <si>
    <t>Komercinis ir pramoninis šaldymas</t>
  </si>
  <si>
    <t>PRAMONĖS PROCESAI IR PRODUKTŲ NAUDOJIMAS – ĮVESTIS</t>
  </si>
  <si>
    <t>IV.1 PRAMONĖS PROCESAI</t>
  </si>
  <si>
    <t>Šiame sub-sektoriuje vertinami  ŠESD išmetimai susiję su pramonės procesais vykstančiais savivaldybės ribose.</t>
  </si>
  <si>
    <r>
      <t>Pramonės procesas, išsiskirianti medžiaga, medžiagos kiekis, medžiagos sugeneruojamas CO</t>
    </r>
    <r>
      <rPr>
        <vertAlign val="subscript"/>
        <sz val="12"/>
        <color rgb="FF000000"/>
        <rFont val="Calibri"/>
        <family val="2"/>
        <charset val="186"/>
      </rPr>
      <t>2</t>
    </r>
    <r>
      <rPr>
        <sz val="12"/>
        <color rgb="FF000000"/>
        <rFont val="Calibri"/>
        <family val="2"/>
        <charset val="186"/>
      </rPr>
      <t>e kiekis.</t>
    </r>
  </si>
  <si>
    <t>Informacija iš įmonių, dalyvaujančių ES ATL prekybos sistemoje, metinių išmetamųjų ŠESD kiekio ataskaitų *.</t>
  </si>
  <si>
    <t>Veiklos vykdytojų metinių išmetamųjų ŠESD kiekio ataskaitų archyvas - Aplinkos apsaugos agentūra</t>
  </si>
  <si>
    <t xml:space="preserve">2022 metų veiklos vykdytojų metinių išmetamųjų ŠESD kiekio ataskaitos </t>
  </si>
  <si>
    <t>Pramonės procesas</t>
  </si>
  <si>
    <t>Veiklos duomenys, kiekis</t>
  </si>
  <si>
    <r>
      <rPr>
        <b/>
        <sz val="12"/>
        <color rgb="FFFFFFFF"/>
        <rFont val="Calibri"/>
        <family val="2"/>
        <charset val="186"/>
        <scheme val="minor"/>
      </rPr>
      <t>Iš viso t CO</t>
    </r>
    <r>
      <rPr>
        <b/>
        <vertAlign val="subscript"/>
        <sz val="12"/>
        <color rgb="FFFFFFFF"/>
        <rFont val="Calibri"/>
        <family val="2"/>
        <charset val="186"/>
        <scheme val="minor"/>
      </rPr>
      <t>2</t>
    </r>
    <r>
      <rPr>
        <b/>
        <sz val="12"/>
        <color rgb="FFFFFFFF"/>
        <rFont val="Calibri"/>
        <family val="2"/>
        <charset val="186"/>
        <scheme val="minor"/>
      </rPr>
      <t>e</t>
    </r>
  </si>
  <si>
    <t xml:space="preserve">*PASTABA: Jonavos sav. - AB Achema - amoniako gamybos procesu metu išmetamas ŠESD kiekis ES ATL priskaičiuojamas prie "Deginimo" proceso, todėl reikia atskirti ŠESD išmetimus susijusius su amoniako gamybos įrenginiais ir priskirti šį kiekį prie pramoninių procesų sub-kategorijos.  </t>
  </si>
  <si>
    <t>Šiame sub-sektoriuje vertinami ŠESD išmetimai susiję su tirpiklių ir kitų produktų naudojimu namų ūkiuose savivaldybės ribose.</t>
  </si>
  <si>
    <t>Savivaldybės gyventojų skaičius; tirpiklių NMLOJ faktoriai.</t>
  </si>
  <si>
    <t>Savivaldybės gyventojų skaičius įvestas puslapyje "Savivaldybė".</t>
  </si>
  <si>
    <t>IV.3 F-DUJOS</t>
  </si>
  <si>
    <t xml:space="preserve">Šiame sub-sektoriuje vertinami ŠESD išmetimai susiję su F-dujų naudojimu transporto priemonėse, komercinės ir pramoninės paskirties objektuose. </t>
  </si>
  <si>
    <t xml:space="preserve">F-dujų išmetimai susiję su transporto priemonių oro kondicionavimo sistemomis apskaičiuojami iš jau pateiktų duomenų prie transporto sektoriaus. Reikalingi duomenys tik apie komercinės ir pramoninės paskirties objektų plotą savivaldybės ribose. </t>
  </si>
  <si>
    <t>VĮ Registrų centras. Viešbučių, prekybos, paslaugų, maitinimo ir poilsio paskirties pastatai</t>
  </si>
  <si>
    <t xml:space="preserve">Pastatai | VĮ Registrų centras   </t>
  </si>
  <si>
    <t>VĮ Registrų centras. Gamybos, pramonės, sandėliavimo, transporto ir garažų paskirties pastatai</t>
  </si>
  <si>
    <t>Reikšmė</t>
  </si>
  <si>
    <t>Komercinės paskirties objektų plotas, m2</t>
  </si>
  <si>
    <t>Komercinės paskirties objektų plotas, m3</t>
  </si>
  <si>
    <r>
      <t>Komercinės paskirties objektų plotas, m</t>
    </r>
    <r>
      <rPr>
        <vertAlign val="superscript"/>
        <sz val="11"/>
        <color theme="1"/>
        <rFont val="Calibri"/>
        <family val="2"/>
        <scheme val="minor"/>
      </rPr>
      <t>2</t>
    </r>
  </si>
  <si>
    <r>
      <t>Pramoninės paskirties objektų plotas, m</t>
    </r>
    <r>
      <rPr>
        <vertAlign val="superscript"/>
        <sz val="11"/>
        <color theme="1"/>
        <rFont val="Calibri"/>
        <family val="2"/>
        <scheme val="minor"/>
      </rPr>
      <t>2</t>
    </r>
  </si>
  <si>
    <t>PRAMONINIAI PROCESAI IR PRODUKTŲ NAUDOJIMAS – Prielaidos</t>
  </si>
  <si>
    <t xml:space="preserve">Produktų naudojimo sub-kategorijoje yra vertinamas tirpiklių naudojimas namų ūkiuose ir F-dujų išmetimai iš transporto priemonių oro kondicionavimo ir komercinės bei pramoninės paskirties objektų šaldymo sistemų. </t>
  </si>
  <si>
    <t>IV.2.1 TIRPIKLIŲ NAUDOJIMAS</t>
  </si>
  <si>
    <r>
      <t>Tirpiklių naudojimas apima netiesioginį ŠESD kiekį, kuris atsiranda dėl metano savo sudėtyje neturinčių lakiųjų organinių junginių išsiskyrimo. Vertinamas tirpiklių naudojimas namų ūkiuose, veikloms, kurios naudojamos daugumoje namų ūkių: riebalų šalinimas, buitinių tirpiklių naudojimas ir cheminių medžiagų naudojimas. CO</t>
    </r>
    <r>
      <rPr>
        <vertAlign val="subscript"/>
        <sz val="12"/>
        <color rgb="FF000000"/>
        <rFont val="Calibri"/>
        <family val="2"/>
        <charset val="186"/>
      </rPr>
      <t>2</t>
    </r>
    <r>
      <rPr>
        <sz val="12"/>
        <color rgb="FF000000"/>
        <rFont val="Calibri"/>
        <family val="2"/>
        <charset val="186"/>
      </rPr>
      <t xml:space="preserve"> išmetimai apskaičiuoti remiantis savivaldybės gyventojų skaičiumi ir numatytais taršos faktoriais, siūlomais EMEP/EAA išmetamų oro teršalų aprašo vadove ir naudojamais Nacionalinėje ŠESD ataskaitoje (NIR 2023 4.5.3.2 skyrius, EMEP/EEA guidebook). Apskaičiuojant ŠESD išmetimus iš tirpiklių naudojama formulė CO</t>
    </r>
    <r>
      <rPr>
        <vertAlign val="subscript"/>
        <sz val="12"/>
        <color rgb="FF000000"/>
        <rFont val="Calibri"/>
        <family val="2"/>
        <charset val="186"/>
      </rPr>
      <t>2</t>
    </r>
    <r>
      <rPr>
        <sz val="12"/>
        <color rgb="FF000000"/>
        <rFont val="Calibri"/>
        <family val="2"/>
        <charset val="186"/>
      </rPr>
      <t xml:space="preserve"> = NMLOJ *0,6*44/12. Apskaičiuojama automatiškai pagal jau pateiktus duomenis.</t>
    </r>
  </si>
  <si>
    <t>Pramoninių produktų naudojimas</t>
  </si>
  <si>
    <t>Taršos koeficientas</t>
  </si>
  <si>
    <t>Vartojimo duomenys</t>
  </si>
  <si>
    <t>NMLOJ kg/žm/metus</t>
  </si>
  <si>
    <r>
      <t>Iš viso t CO</t>
    </r>
    <r>
      <rPr>
        <b/>
        <vertAlign val="subscript"/>
        <sz val="12"/>
        <color theme="0"/>
        <rFont val="Calibri"/>
        <family val="2"/>
        <scheme val="minor"/>
      </rPr>
      <t>2</t>
    </r>
    <r>
      <rPr>
        <b/>
        <sz val="12"/>
        <color theme="0"/>
        <rFont val="Calibri"/>
        <family val="2"/>
        <scheme val="minor"/>
      </rPr>
      <t>e</t>
    </r>
  </si>
  <si>
    <t xml:space="preserve">IV. 3 F-dujų naudojimas </t>
  </si>
  <si>
    <t xml:space="preserve">F-dujų išmetimai iš mobilaus oro kondicionavimo sistemų (lengvuosiuose automobiliuose, krovininiuose automobiliuose ir autobusuose) savivaldybės ribose apskaičiuojamas naudojant F-dujų išmetimo koeficientą transporto priemonei pagal nacionalinėje ataskaitoje pateiktus F-dujų išmetimus mobilių taršos šaltinių kategorijoje neįtraukiant geležinkelių transporto (geležinkelių transporto informacija savivaldybės lygmeniu nėra renkama ir nėra aktuali visoms savivaldybėms). </t>
  </si>
  <si>
    <t>Transporto priemonių (M1, M2, M3, N1, N2, N3) skaičius šalyje, vnt.</t>
  </si>
  <si>
    <t>VĮ Regitra, duomenys iš "II. Transportas - Prielaidos" lapo</t>
  </si>
  <si>
    <r>
      <t>F-dujų naudojimas , kt. CO</t>
    </r>
    <r>
      <rPr>
        <vertAlign val="subscript"/>
        <sz val="12"/>
        <color theme="1"/>
        <rFont val="Calibri"/>
        <family val="2"/>
        <charset val="186"/>
        <scheme val="minor"/>
      </rPr>
      <t>2</t>
    </r>
    <r>
      <rPr>
        <sz val="12"/>
        <color theme="1"/>
        <rFont val="Calibri"/>
        <family val="2"/>
        <scheme val="minor"/>
      </rPr>
      <t>e</t>
    </r>
  </si>
  <si>
    <r>
      <t>Norint eliminuoti geležinkelių transporto išmetimus iš F-dujų, duomenys imami iš NIR 2023, 4-38 lentelės " Emissions from vehicles with air conditioning, kt. CO</t>
    </r>
    <r>
      <rPr>
        <vertAlign val="subscript"/>
        <sz val="12"/>
        <color theme="1"/>
        <rFont val="Calibri"/>
        <family val="2"/>
        <scheme val="minor"/>
      </rPr>
      <t>2</t>
    </r>
    <r>
      <rPr>
        <sz val="12"/>
        <color theme="1"/>
        <rFont val="Calibri"/>
        <family val="2"/>
        <scheme val="minor"/>
      </rPr>
      <t>e"</t>
    </r>
  </si>
  <si>
    <t>Santykinis rodiklis F-dujų naudojimas  t CO2e/transporto priemonę</t>
  </si>
  <si>
    <t>Savivaldybės transporto priemonių skaičius, vnt.</t>
  </si>
  <si>
    <r>
      <t>F-dujų naudojimas  savivaldybėje iš mobilaus oro kondicionavimo, t CO</t>
    </r>
    <r>
      <rPr>
        <vertAlign val="subscript"/>
        <sz val="12"/>
        <color theme="1"/>
        <rFont val="Calibri"/>
        <family val="2"/>
        <charset val="186"/>
        <scheme val="minor"/>
      </rPr>
      <t>2</t>
    </r>
    <r>
      <rPr>
        <sz val="12"/>
        <color theme="1"/>
        <rFont val="Calibri"/>
        <family val="2"/>
        <scheme val="minor"/>
      </rPr>
      <t>e</t>
    </r>
  </si>
  <si>
    <t>F-dujų išmetimai iš komercinio ir pramoninio šaldymo sistemų savivaldybės ribose apskaičiuojamas pagal komercinės ir pramoninės paskirties pastatų plotą savivaldybės ribose taikant F-dujų išmetimo koeficientą, išskaičiuotą iš  nacionalinėje ataskaitoje pateiktų F-dujų išmetimų iš komercinio ir pramoninio šaldymo sistemų kategorijos pagal šalies komercinės ir pramoninės paskirties pastatų plotą.</t>
  </si>
  <si>
    <t>Nuoroda</t>
  </si>
  <si>
    <r>
      <t>Komercinės paskirties objektų plotas šalyje, m</t>
    </r>
    <r>
      <rPr>
        <vertAlign val="superscript"/>
        <sz val="12"/>
        <color theme="1"/>
        <rFont val="Calibri"/>
        <family val="2"/>
        <scheme val="minor"/>
      </rPr>
      <t>2</t>
    </r>
  </si>
  <si>
    <t>Pastatai | VĮ Registrų centras (registrucentras.lt)</t>
  </si>
  <si>
    <r>
      <t>Pramoninės paskirties objektų plotas šalyje, m</t>
    </r>
    <r>
      <rPr>
        <vertAlign val="superscript"/>
        <sz val="12"/>
        <color theme="1"/>
        <rFont val="Calibri"/>
        <family val="2"/>
        <scheme val="minor"/>
      </rPr>
      <t>2</t>
    </r>
  </si>
  <si>
    <r>
      <t>ŠESD išmetimai iš F-dujų naudojimo komercinės paskirties objektų šaldymo sistemose šalyje, kt. CO</t>
    </r>
    <r>
      <rPr>
        <vertAlign val="subscript"/>
        <sz val="12"/>
        <color theme="1"/>
        <rFont val="Calibri"/>
        <family val="2"/>
        <charset val="186"/>
        <scheme val="minor"/>
      </rPr>
      <t>2</t>
    </r>
    <r>
      <rPr>
        <sz val="12"/>
        <color theme="1"/>
        <rFont val="Calibri"/>
        <family val="2"/>
        <scheme val="minor"/>
      </rPr>
      <t>e</t>
    </r>
  </si>
  <si>
    <r>
      <t>NIR 2023, lentelė 4-32 "Emissions from commercial refigeration, kt. CO</t>
    </r>
    <r>
      <rPr>
        <vertAlign val="subscript"/>
        <sz val="12"/>
        <color theme="1"/>
        <rFont val="Calibri"/>
        <family val="2"/>
        <scheme val="minor"/>
      </rPr>
      <t>2</t>
    </r>
    <r>
      <rPr>
        <sz val="12"/>
        <color theme="1"/>
        <rFont val="Calibri"/>
        <family val="2"/>
        <scheme val="minor"/>
      </rPr>
      <t>eq."</t>
    </r>
  </si>
  <si>
    <r>
      <t>ŠESD išmetimai iš F-dujų naudojimo pramoninės paskirties objektų šaldymo sistemose šalyje, kt. CO</t>
    </r>
    <r>
      <rPr>
        <vertAlign val="subscript"/>
        <sz val="12"/>
        <color theme="1"/>
        <rFont val="Calibri"/>
        <family val="2"/>
        <charset val="186"/>
        <scheme val="minor"/>
      </rPr>
      <t>2</t>
    </r>
    <r>
      <rPr>
        <sz val="12"/>
        <color theme="1"/>
        <rFont val="Calibri"/>
        <family val="2"/>
        <scheme val="minor"/>
      </rPr>
      <t>e</t>
    </r>
  </si>
  <si>
    <r>
      <t>NIR 2023, lentelė 4-32 "Emissions from industrial refigeration, kt. CO</t>
    </r>
    <r>
      <rPr>
        <vertAlign val="subscript"/>
        <sz val="12"/>
        <color theme="1"/>
        <rFont val="Calibri"/>
        <family val="2"/>
        <scheme val="minor"/>
      </rPr>
      <t>2</t>
    </r>
    <r>
      <rPr>
        <sz val="12"/>
        <color theme="1"/>
        <rFont val="Calibri"/>
        <family val="2"/>
        <scheme val="minor"/>
      </rPr>
      <t>eq."</t>
    </r>
  </si>
  <si>
    <r>
      <t>Santykinis F-dujų išmetimo koeficientas komercinės paskirties objektų šaldymo sistemose, t CO</t>
    </r>
    <r>
      <rPr>
        <vertAlign val="subscript"/>
        <sz val="12"/>
        <color theme="1"/>
        <rFont val="Calibri"/>
        <family val="2"/>
        <scheme val="minor"/>
      </rPr>
      <t>2</t>
    </r>
    <r>
      <rPr>
        <sz val="12"/>
        <color theme="1"/>
        <rFont val="Calibri"/>
        <family val="2"/>
        <scheme val="minor"/>
      </rPr>
      <t>e/m</t>
    </r>
    <r>
      <rPr>
        <vertAlign val="superscript"/>
        <sz val="12"/>
        <color theme="1"/>
        <rFont val="Calibri"/>
        <family val="2"/>
        <scheme val="minor"/>
      </rPr>
      <t>2</t>
    </r>
  </si>
  <si>
    <r>
      <t>Santykinis F-dujų išmetimo koeficientas pramoninės paskirties objektų kondicionavimo sistemose, t CO</t>
    </r>
    <r>
      <rPr>
        <vertAlign val="subscript"/>
        <sz val="12"/>
        <color theme="1"/>
        <rFont val="Calibri"/>
        <family val="2"/>
        <scheme val="minor"/>
      </rPr>
      <t>2</t>
    </r>
    <r>
      <rPr>
        <sz val="12"/>
        <color theme="1"/>
        <rFont val="Calibri"/>
        <family val="2"/>
        <scheme val="minor"/>
      </rPr>
      <t>e/m</t>
    </r>
    <r>
      <rPr>
        <vertAlign val="superscript"/>
        <sz val="12"/>
        <color theme="1"/>
        <rFont val="Calibri"/>
        <family val="2"/>
        <charset val="186"/>
        <scheme val="minor"/>
      </rPr>
      <t>2</t>
    </r>
  </si>
  <si>
    <r>
      <t>F-dujų naudojimas  savivaldybėje iš komercinio ir pramoninio šaldymo sistemų, t CO</t>
    </r>
    <r>
      <rPr>
        <vertAlign val="subscript"/>
        <sz val="12"/>
        <color theme="1"/>
        <rFont val="Calibri"/>
        <family val="2"/>
        <charset val="186"/>
        <scheme val="minor"/>
      </rPr>
      <t>2</t>
    </r>
    <r>
      <rPr>
        <sz val="12"/>
        <color theme="1"/>
        <rFont val="Calibri"/>
        <family val="2"/>
        <scheme val="minor"/>
      </rPr>
      <t>e</t>
    </r>
  </si>
  <si>
    <t>ŽEMĖS ŪKIS  – SUVESTINĖ</t>
  </si>
  <si>
    <t xml:space="preserve">ŠESD išmetimai susiję su žemės ūkio veikla savivaldybėje. Sektorius apima gyvulių žarnyno fermentaciją, mėšlo susidarymą ir tvarkymą, mineralinių ir organinių trąšų naudojimą žemės ūkio naudmenose. </t>
  </si>
  <si>
    <t>V.1 ŽEMĖS ŪKIS</t>
  </si>
  <si>
    <r>
      <rPr>
        <b/>
        <sz val="12"/>
        <color rgb="FFFFFFFF"/>
        <rFont val="Calibri"/>
        <family val="2"/>
        <charset val="186"/>
      </rPr>
      <t>ŠESD išmetimai (t CO</t>
    </r>
    <r>
      <rPr>
        <b/>
        <vertAlign val="subscript"/>
        <sz val="12"/>
        <color rgb="FFFFFFFF"/>
        <rFont val="Calibri"/>
        <family val="2"/>
        <charset val="186"/>
      </rPr>
      <t>2</t>
    </r>
    <r>
      <rPr>
        <b/>
        <sz val="12"/>
        <color rgb="FFFFFFFF"/>
        <rFont val="Calibri"/>
        <family val="2"/>
        <charset val="186"/>
      </rPr>
      <t>e)</t>
    </r>
  </si>
  <si>
    <t>V.1, V.3</t>
  </si>
  <si>
    <t>V.1</t>
  </si>
  <si>
    <t>Netiesioginiai išmetimai iš mėšlo tvarkymo</t>
  </si>
  <si>
    <t>V.3</t>
  </si>
  <si>
    <t>Augalininkystė (trąšų naudojimas ir kita)</t>
  </si>
  <si>
    <t>V.1 ŽEMĖS ŪKIS – ĮVESTIS</t>
  </si>
  <si>
    <t>V.1.1. ŽARNYNO FERMENTACIJA</t>
  </si>
  <si>
    <t>Šiame sub-sektoriuje vertinami  ŠESD išmetimai susiję su ūkio gyvūnų, registruotų savivaldybės teritorijoje, žarnyno fermentacija.</t>
  </si>
  <si>
    <t>Ūkio gyvūnų kiekis savivaldybėje. Vertinama žarnyno fermentacija: karvės, kiti galvijai, avys, ožkos, kiaulės, arkliai.</t>
  </si>
  <si>
    <t xml:space="preserve">VĮ Žemės ūkio duomenų centras, ūkinių gyvūnų registras, metinės ataskaitos. </t>
  </si>
  <si>
    <t>GPSAS metinės ataskaitos</t>
  </si>
  <si>
    <t>Metinė ataskaita</t>
  </si>
  <si>
    <t>Ūkio gyvūnai</t>
  </si>
  <si>
    <t>Karvės</t>
  </si>
  <si>
    <t>Paukščiai (Vištos, žąsys, kalakutai, antys)</t>
  </si>
  <si>
    <t>V.1.2. ŪKIO GYVŪNŲ MĖŠLO SUSIDARYMAS IR TVARKYMAS</t>
  </si>
  <si>
    <t>Šiame sub-sektoriuje vertinami  ŠESD išmetimai susiję su ūkio gyvūnų, registruotų savivaldybės teritorijoje, mėšlo susidarymu ir tvarkymu.</t>
  </si>
  <si>
    <t>Ūkio gyvūnų kiekis savivaldybėje. Vertinamas mėšlo susidarymas ir tvarkymas šių gyvūnų: karvės, kiti galvijai, avys, ožkos, kiaulės, paukščiai, arkliai.</t>
  </si>
  <si>
    <t>VĮ Žemės ūkio duomenų centras, ūkinių gyvūnų registras, metinės ataskaitos</t>
  </si>
  <si>
    <t>GPSAS statistinė ataskaita</t>
  </si>
  <si>
    <t>V.3. AUGALININKYSTĖ (TRĄŠŲ NAUDOJIMAS IR KITA)</t>
  </si>
  <si>
    <t xml:space="preserve">Šiame sub-sektoriuje vertinami  ŠESD išmetimai susiję su trąšų naudojimu ir durpžemių kultivavimu savivaldybės teritorijoje. Daroma prielaida, kad trąšos naudojamos tik žemės ūkio naudmenose. Ekologinių ūkių plotas nėra įskaičiuojamas. </t>
  </si>
  <si>
    <t xml:space="preserve">Žemės ūkio naudmenų ir ekologinių ūkių plotas savivaldybės teritorijoje. Ne miško žemės paskirties nusausintų durpžemių plotas savivaldybėje.  </t>
  </si>
  <si>
    <t xml:space="preserve">Nacionalinė žemės tarnyba prie Aplinkos ministerijos. Lietuvos Respublikos žemės fondas. Duomenys apie žemės naudmenas.  Nusausintų durpžemių plotas savivaldybėje pateiktas žemiau esančioje lentelėje. </t>
  </si>
  <si>
    <t xml:space="preserve">Lietuvos Respublikos žemės fondas </t>
  </si>
  <si>
    <t xml:space="preserve">https://nzt.lrv.lt/media/viesa/saugykla/2023/11/EKXagSynoPc.pdf </t>
  </si>
  <si>
    <t>Veiklos duomenys, ha</t>
  </si>
  <si>
    <r>
      <t>Iš viso tCO</t>
    </r>
    <r>
      <rPr>
        <b/>
        <vertAlign val="subscript"/>
        <sz val="12"/>
        <color theme="0"/>
        <rFont val="Calibri"/>
        <family val="2"/>
        <scheme val="minor"/>
      </rPr>
      <t>2</t>
    </r>
    <r>
      <rPr>
        <b/>
        <sz val="12"/>
        <color theme="0"/>
        <rFont val="Calibri"/>
        <family val="2"/>
        <scheme val="minor"/>
      </rPr>
      <t>e</t>
    </r>
  </si>
  <si>
    <t>Ariamoji žemė ir sodai</t>
  </si>
  <si>
    <t>ha</t>
  </si>
  <si>
    <t>Pievos ir natūralios ganyklos</t>
  </si>
  <si>
    <t>Ekologinių ūkių plotas savivaldybėje</t>
  </si>
  <si>
    <t>Iš viso žemės ūkio naudmenos savivaldybėje be ekologinių ūkių</t>
  </si>
  <si>
    <t>Nusausintų durpžemių plotas savivaldybėje</t>
  </si>
  <si>
    <t>Tiesiogiai/netiesiogiai susidaręs azotas</t>
  </si>
  <si>
    <t>Tiesiogiai susidaręs N</t>
  </si>
  <si>
    <t>Netiesiogiai susidaręs N</t>
  </si>
  <si>
    <t>Žemės ūkio naudmenos, ha </t>
  </si>
  <si>
    <t>Savivaldybė </t>
  </si>
  <si>
    <t>Nusausinta </t>
  </si>
  <si>
    <t>Nenusausinta </t>
  </si>
  <si>
    <t>Akmenės r. </t>
  </si>
  <si>
    <t>1125,7 </t>
  </si>
  <si>
    <t>1943,3 </t>
  </si>
  <si>
    <t>Alytaus m. </t>
  </si>
  <si>
    <t>31,8 </t>
  </si>
  <si>
    <t>25,7 </t>
  </si>
  <si>
    <t>Alytaus r. </t>
  </si>
  <si>
    <t>12086,0 </t>
  </si>
  <si>
    <t>4356,6 </t>
  </si>
  <si>
    <t>Anykščių r. </t>
  </si>
  <si>
    <t>8611,0 </t>
  </si>
  <si>
    <t>1588,4 </t>
  </si>
  <si>
    <t>Birštono </t>
  </si>
  <si>
    <t>123,9 </t>
  </si>
  <si>
    <t>39,6 </t>
  </si>
  <si>
    <t>Biržų r. </t>
  </si>
  <si>
    <t>5267,1 </t>
  </si>
  <si>
    <t>795,3 </t>
  </si>
  <si>
    <t>Druskininkų </t>
  </si>
  <si>
    <t>1433,5 </t>
  </si>
  <si>
    <t>444,8 </t>
  </si>
  <si>
    <t>Elektrėnų </t>
  </si>
  <si>
    <t>3440,5 </t>
  </si>
  <si>
    <t>880,8 </t>
  </si>
  <si>
    <t>Ignalinos r. </t>
  </si>
  <si>
    <t>7297,8 </t>
  </si>
  <si>
    <t>4203,9 </t>
  </si>
  <si>
    <t>Jonavos r. </t>
  </si>
  <si>
    <t>2131,6 </t>
  </si>
  <si>
    <t>597,2 </t>
  </si>
  <si>
    <t>Joniškio r. </t>
  </si>
  <si>
    <t>1017,4 </t>
  </si>
  <si>
    <t>697,9 </t>
  </si>
  <si>
    <t>Kaišiadorių r. </t>
  </si>
  <si>
    <t>5791,5 </t>
  </si>
  <si>
    <t>684,6 </t>
  </si>
  <si>
    <t>Kalvarijos </t>
  </si>
  <si>
    <t>5830,2 </t>
  </si>
  <si>
    <t>1070,2 </t>
  </si>
  <si>
    <t>Kauno m. </t>
  </si>
  <si>
    <t>17,2 </t>
  </si>
  <si>
    <t>33,6 </t>
  </si>
  <si>
    <t>Kauno r. </t>
  </si>
  <si>
    <t>2365,4 </t>
  </si>
  <si>
    <t>1499,6 </t>
  </si>
  <si>
    <t>Kazlų Rūdos </t>
  </si>
  <si>
    <t>694,7 </t>
  </si>
  <si>
    <t>503,2 </t>
  </si>
  <si>
    <t>Kėdainių r. </t>
  </si>
  <si>
    <t>3334,4 </t>
  </si>
  <si>
    <t>262,8 </t>
  </si>
  <si>
    <t>Kelmės r. </t>
  </si>
  <si>
    <t>9808,3 </t>
  </si>
  <si>
    <t>3181,6 </t>
  </si>
  <si>
    <t>Klaipėdos m. </t>
  </si>
  <si>
    <t>27,8 </t>
  </si>
  <si>
    <t>1,9 </t>
  </si>
  <si>
    <t>Klaipėdos r. </t>
  </si>
  <si>
    <t>2636,9 </t>
  </si>
  <si>
    <t>1718,1 </t>
  </si>
  <si>
    <t>Kretingos r. </t>
  </si>
  <si>
    <t>1783,1 </t>
  </si>
  <si>
    <t>386,4 </t>
  </si>
  <si>
    <t>Kupiškio r. </t>
  </si>
  <si>
    <t>6085,6 </t>
  </si>
  <si>
    <t>2940,4 </t>
  </si>
  <si>
    <t>Lazdijų r. </t>
  </si>
  <si>
    <t>12521,7 </t>
  </si>
  <si>
    <t>1999,3 </t>
  </si>
  <si>
    <t>Marijampolės </t>
  </si>
  <si>
    <t>4315,1 </t>
  </si>
  <si>
    <t>1915,9 </t>
  </si>
  <si>
    <t>Neringos </t>
  </si>
  <si>
    <t>0,0 </t>
  </si>
  <si>
    <t>2,8 </t>
  </si>
  <si>
    <t>Palangos m. </t>
  </si>
  <si>
    <t>674,0 </t>
  </si>
  <si>
    <t>21,7 </t>
  </si>
  <si>
    <t>Panevėžio m. </t>
  </si>
  <si>
    <t>134,2 </t>
  </si>
  <si>
    <t>1,0 </t>
  </si>
  <si>
    <t>Šiaulių m. </t>
  </si>
  <si>
    <t>222,4 </t>
  </si>
  <si>
    <t>264,9 </t>
  </si>
  <si>
    <t>Varėnos r. </t>
  </si>
  <si>
    <t>9663,3 </t>
  </si>
  <si>
    <t>4571,1 </t>
  </si>
  <si>
    <t>Vilkaviškio r. </t>
  </si>
  <si>
    <t>5778,9 </t>
  </si>
  <si>
    <t>1271,5 </t>
  </si>
  <si>
    <t>Vilniaus m. </t>
  </si>
  <si>
    <t>335,5 </t>
  </si>
  <si>
    <t>99,2 </t>
  </si>
  <si>
    <t>Vilniaus r. </t>
  </si>
  <si>
    <t>12785,9 </t>
  </si>
  <si>
    <t>4576,4 </t>
  </si>
  <si>
    <t>Visagino </t>
  </si>
  <si>
    <t>51,4 </t>
  </si>
  <si>
    <t>286,3 </t>
  </si>
  <si>
    <t>Zarasų r. </t>
  </si>
  <si>
    <t>7469,8 </t>
  </si>
  <si>
    <t>4147,9 </t>
  </si>
  <si>
    <t>Jurbarko r. </t>
  </si>
  <si>
    <t>381,4 </t>
  </si>
  <si>
    <t>279,0 </t>
  </si>
  <si>
    <t>Mažeikių r. </t>
  </si>
  <si>
    <t>1311,2 </t>
  </si>
  <si>
    <t>492,1 </t>
  </si>
  <si>
    <t>Molėtų r. </t>
  </si>
  <si>
    <t>11455,5 </t>
  </si>
  <si>
    <t>4111,1 </t>
  </si>
  <si>
    <t>Pagėgių r.</t>
  </si>
  <si>
    <t>1691,1 </t>
  </si>
  <si>
    <t>97,5 </t>
  </si>
  <si>
    <t>Pakruojo r. </t>
  </si>
  <si>
    <t>966,9 </t>
  </si>
  <si>
    <t>264,8 </t>
  </si>
  <si>
    <t>Panevėžio r. </t>
  </si>
  <si>
    <t>7829,3 </t>
  </si>
  <si>
    <t>995,8 </t>
  </si>
  <si>
    <t>Pasvalio r. </t>
  </si>
  <si>
    <t>1652,2 </t>
  </si>
  <si>
    <t>155,2 </t>
  </si>
  <si>
    <t>Plungės r. </t>
  </si>
  <si>
    <t>5964,0 </t>
  </si>
  <si>
    <t>1968,1 </t>
  </si>
  <si>
    <t>Prienų r. </t>
  </si>
  <si>
    <t>4116,7 </t>
  </si>
  <si>
    <t>1424,8 </t>
  </si>
  <si>
    <t>Radviliškio r. </t>
  </si>
  <si>
    <t>7581,2 </t>
  </si>
  <si>
    <t>3053,4 </t>
  </si>
  <si>
    <t>Raseinių r. </t>
  </si>
  <si>
    <t>3699,2 </t>
  </si>
  <si>
    <t>277,1 </t>
  </si>
  <si>
    <t>Rietavo </t>
  </si>
  <si>
    <t>1949,5 </t>
  </si>
  <si>
    <t>617,9 </t>
  </si>
  <si>
    <t>Rokiškio r. </t>
  </si>
  <si>
    <t>11145,3 </t>
  </si>
  <si>
    <t>3324,9 </t>
  </si>
  <si>
    <t>Skuodo r. </t>
  </si>
  <si>
    <t>2336,4 </t>
  </si>
  <si>
    <t>428,1 </t>
  </si>
  <si>
    <t>Šakių r. </t>
  </si>
  <si>
    <t>206,0 </t>
  </si>
  <si>
    <t>288,6 </t>
  </si>
  <si>
    <t>Šalčininkų r. </t>
  </si>
  <si>
    <t>8560,9 </t>
  </si>
  <si>
    <t>1029,1 </t>
  </si>
  <si>
    <t>Šiaulių r. </t>
  </si>
  <si>
    <t>6443,1 </t>
  </si>
  <si>
    <t>1761,6 </t>
  </si>
  <si>
    <t>Šilalės r. </t>
  </si>
  <si>
    <t>4732,1 </t>
  </si>
  <si>
    <t>965,6 </t>
  </si>
  <si>
    <t>Šilutės r. </t>
  </si>
  <si>
    <t>10373,4 </t>
  </si>
  <si>
    <t>3457,3 </t>
  </si>
  <si>
    <t>Širvintų r. </t>
  </si>
  <si>
    <t>4224,6 </t>
  </si>
  <si>
    <t>1321,6 </t>
  </si>
  <si>
    <t>Švenčionių r. </t>
  </si>
  <si>
    <t>6216,8 </t>
  </si>
  <si>
    <t>3472,1 </t>
  </si>
  <si>
    <t>Tauragės r. </t>
  </si>
  <si>
    <t>1598,7 </t>
  </si>
  <si>
    <t>2033,6 </t>
  </si>
  <si>
    <t>Telšių r. </t>
  </si>
  <si>
    <t>9329,6 </t>
  </si>
  <si>
    <t>2357,5 </t>
  </si>
  <si>
    <t>Trakų r. </t>
  </si>
  <si>
    <t>8996,8 </t>
  </si>
  <si>
    <t>2696,2 </t>
  </si>
  <si>
    <t>Ukmergės r. </t>
  </si>
  <si>
    <t>7401,9 </t>
  </si>
  <si>
    <t>1074,0 </t>
  </si>
  <si>
    <t>Utenos r. </t>
  </si>
  <si>
    <t>8759,7 </t>
  </si>
  <si>
    <t>2149,6 </t>
  </si>
  <si>
    <t>273816,8 </t>
  </si>
  <si>
    <t>87110,4 </t>
  </si>
  <si>
    <t>Duomenų šaltinis - Valstybinė miškų tarnyba</t>
  </si>
  <si>
    <t>ŽEMĖS ŪKIS, ŽEMĖS NAUDOJIMAS, ŽEMĖS NAUDOJIMO KEITIMAS IR MIŠKININKYSTĖ – Prielaidos</t>
  </si>
  <si>
    <t xml:space="preserve">V.1 ŽEMĖS ŪKIS </t>
  </si>
  <si>
    <t>Duomenų šaltinis reikalingas išskaičiuoti  santykinį tiesioginių ir netiesioginių emisijų iš trąšų sunaudojimo per ha</t>
  </si>
  <si>
    <t xml:space="preserve">Rodiklis </t>
  </si>
  <si>
    <t>Ariamos žemės plotas, iš viso šalyje</t>
  </si>
  <si>
    <t>https://nzt.lrv.lt/media/viesa/saugykla/2023/11/EKXagSynoPc.pdf</t>
  </si>
  <si>
    <t>Sodai, iš viso šalyje</t>
  </si>
  <si>
    <t>Pievos ir natūralios ganyklos, iš viso šalyje</t>
  </si>
  <si>
    <t>Ekologinio žemės ūkio naudmenos, iš viso šalyje</t>
  </si>
  <si>
    <t>https://osp.stat.gov.lt/statistiniu-rodikliu-analize?hash=3717b757-ec9d-4b14-97b2-a638cfdbbd45#/</t>
  </si>
  <si>
    <t>Naudojama išskaičiuoti plotą, kuriame nenaudojamos mineralinės trąšos</t>
  </si>
  <si>
    <t>Žemės ūkio naudmenos, iš viso šalyje</t>
  </si>
  <si>
    <t>Žemės ūkio naudmenos be ekologinių ūkių ploto, iš viso šalyje</t>
  </si>
  <si>
    <t>Durpžemiai (nusausinta) žemės ūkio naudmenose iš viso šalyje</t>
  </si>
  <si>
    <t>Nusausintas organinių dirvožemių plotas ir korekcinis koeficientas ne miško žemei pateiktas NMI</t>
  </si>
  <si>
    <t>Naudojama išskaičiuoti "cultivation of organic soils"</t>
  </si>
  <si>
    <t>Korekcinis koeficientas</t>
  </si>
  <si>
    <t xml:space="preserve">TABLE 3.D  SECTORAL BACKGROUND DATA FOR AGRICULTURE </t>
  </si>
  <si>
    <r>
      <t>Direct and indirect N</t>
    </r>
    <r>
      <rPr>
        <b/>
        <vertAlign val="subscript"/>
        <sz val="12"/>
        <rFont val="Calibri"/>
        <family val="2"/>
        <scheme val="minor"/>
      </rPr>
      <t>2</t>
    </r>
    <r>
      <rPr>
        <b/>
        <sz val="12"/>
        <rFont val="Calibri"/>
        <family val="2"/>
        <scheme val="minor"/>
      </rPr>
      <t>O emissions from agricultural soils</t>
    </r>
  </si>
  <si>
    <t>(Sheet 1 of 1)</t>
  </si>
  <si>
    <t>ACTIVITY  DATA   AND  OTHER  RELATED  INFORMATION</t>
  </si>
  <si>
    <t>IMPLIED EMISSION FACTORS</t>
  </si>
  <si>
    <t>EMISSIONS</t>
  </si>
  <si>
    <t>Description</t>
  </si>
  <si>
    <t>Value</t>
  </si>
  <si>
    <r>
      <t>N</t>
    </r>
    <r>
      <rPr>
        <b/>
        <vertAlign val="subscript"/>
        <sz val="12"/>
        <rFont val="Calibri"/>
        <family val="2"/>
        <scheme val="minor"/>
      </rPr>
      <t>2</t>
    </r>
    <r>
      <rPr>
        <b/>
        <sz val="12"/>
        <rFont val="Calibri"/>
        <family val="2"/>
        <scheme val="minor"/>
      </rPr>
      <t>O</t>
    </r>
  </si>
  <si>
    <t>kg N/yr</t>
  </si>
  <si>
    <r>
      <t>kg N</t>
    </r>
    <r>
      <rPr>
        <b/>
        <vertAlign val="subscript"/>
        <sz val="12"/>
        <rFont val="Calibri"/>
        <family val="2"/>
        <scheme val="minor"/>
      </rPr>
      <t>2</t>
    </r>
    <r>
      <rPr>
        <b/>
        <sz val="12"/>
        <rFont val="Calibri"/>
        <family val="2"/>
        <scheme val="minor"/>
      </rPr>
      <t>O-N/kg N</t>
    </r>
    <r>
      <rPr>
        <b/>
        <vertAlign val="superscript"/>
        <sz val="12"/>
        <rFont val="Calibri"/>
        <family val="2"/>
        <scheme val="minor"/>
      </rPr>
      <t>(1)(2)</t>
    </r>
  </si>
  <si>
    <r>
      <t>Santykiniai tiesioginiai išmetimai, t N</t>
    </r>
    <r>
      <rPr>
        <b/>
        <vertAlign val="subscript"/>
        <sz val="12"/>
        <color theme="0"/>
        <rFont val="Calibri"/>
        <family val="2"/>
        <charset val="186"/>
      </rPr>
      <t>2</t>
    </r>
    <r>
      <rPr>
        <b/>
        <sz val="12"/>
        <color theme="0"/>
        <rFont val="Calibri"/>
        <family val="2"/>
        <charset val="186"/>
      </rPr>
      <t>O/ha</t>
    </r>
  </si>
  <si>
    <r>
      <t>a. Direct N</t>
    </r>
    <r>
      <rPr>
        <b/>
        <vertAlign val="subscript"/>
        <sz val="12"/>
        <rFont val="Calibri"/>
        <family val="2"/>
        <scheme val="minor"/>
      </rPr>
      <t>2</t>
    </r>
    <r>
      <rPr>
        <b/>
        <sz val="12"/>
        <rFont val="Calibri"/>
        <family val="2"/>
        <scheme val="minor"/>
      </rPr>
      <t xml:space="preserve">O emissions from managed soils </t>
    </r>
  </si>
  <si>
    <t/>
  </si>
  <si>
    <t xml:space="preserve">Skaičiuojama visos žemės ūkio naudmenos be ekologinių ūkių šalyje </t>
  </si>
  <si>
    <r>
      <t>1.   Inorganic N fertilizers</t>
    </r>
    <r>
      <rPr>
        <vertAlign val="superscript"/>
        <sz val="12"/>
        <rFont val="Calibri"/>
        <family val="2"/>
        <scheme val="minor"/>
      </rPr>
      <t>(3)</t>
    </r>
  </si>
  <si>
    <t>N input from application of inorganic fertilizers to cropland and grassland</t>
  </si>
  <si>
    <r>
      <t>2.   Organic N fertilizers</t>
    </r>
    <r>
      <rPr>
        <vertAlign val="superscript"/>
        <sz val="12"/>
        <rFont val="Calibri"/>
        <family val="2"/>
        <scheme val="minor"/>
      </rPr>
      <t>(3)</t>
    </r>
  </si>
  <si>
    <t>N input from organic N fertilizers to cropland and grassland</t>
  </si>
  <si>
    <t xml:space="preserve">      a. Animal manure applied to soils</t>
  </si>
  <si>
    <t>N input from manure applied to soils</t>
  </si>
  <si>
    <t xml:space="preserve">      b. Sewage sludge applied to soils</t>
  </si>
  <si>
    <t>N input from sewage sludge applied to soils</t>
  </si>
  <si>
    <t xml:space="preserve">      c. Other organic fertilizers applied to soils</t>
  </si>
  <si>
    <t>N input from application of other organic fertilizers</t>
  </si>
  <si>
    <t>3.   Urine and dung deposited by grazing animals</t>
  </si>
  <si>
    <t>N excretion on pasture, range and paddock</t>
  </si>
  <si>
    <t>4.   Crop residues</t>
  </si>
  <si>
    <t>N in crop residues returned to soils</t>
  </si>
  <si>
    <r>
      <t xml:space="preserve">5.  Mineralization/immobilization associated with loss/gain of soil organic matter </t>
    </r>
    <r>
      <rPr>
        <vertAlign val="superscript"/>
        <sz val="12"/>
        <rFont val="Calibri"/>
        <family val="2"/>
        <scheme val="minor"/>
      </rPr>
      <t>(4)(5)</t>
    </r>
  </si>
  <si>
    <t>N in mineral soils that is mineralized in association with loss of soil C</t>
  </si>
  <si>
    <t>NO</t>
  </si>
  <si>
    <r>
      <t>6.   Cultivation of organic soils (i.e. histosols)</t>
    </r>
    <r>
      <rPr>
        <vertAlign val="superscript"/>
        <sz val="12"/>
        <rFont val="Calibri"/>
        <family val="2"/>
        <scheme val="minor"/>
      </rPr>
      <t>(2)</t>
    </r>
  </si>
  <si>
    <t>Area of cultivated organic soils</t>
  </si>
  <si>
    <t>Skaičiuojama tik su žemės naudmenų nusausintų organinių dirvožemiu kiekiu, kiekio išskaičiavimas pateiktas žemiau.</t>
  </si>
  <si>
    <t>7.   Other</t>
  </si>
  <si>
    <r>
      <t>Santykiniai netiesioginiai išmetimai, t N</t>
    </r>
    <r>
      <rPr>
        <b/>
        <vertAlign val="subscript"/>
        <sz val="12"/>
        <color theme="0"/>
        <rFont val="Calibri"/>
        <family val="2"/>
        <charset val="186"/>
      </rPr>
      <t>2</t>
    </r>
    <r>
      <rPr>
        <b/>
        <sz val="12"/>
        <color theme="0"/>
        <rFont val="Calibri"/>
        <family val="2"/>
        <charset val="186"/>
      </rPr>
      <t>O/ha</t>
    </r>
  </si>
  <si>
    <t>Skaičiuojamos visos žemės ūkio naudmenos be ekologinių ūkių šalyje</t>
  </si>
  <si>
    <r>
      <t>b. Indirect N</t>
    </r>
    <r>
      <rPr>
        <b/>
        <vertAlign val="subscript"/>
        <sz val="12"/>
        <rFont val="Calibri"/>
        <family val="2"/>
        <scheme val="minor"/>
      </rPr>
      <t>2</t>
    </r>
    <r>
      <rPr>
        <b/>
        <sz val="12"/>
        <rFont val="Calibri"/>
        <family val="2"/>
        <scheme val="minor"/>
      </rPr>
      <t xml:space="preserve">O Emissions from managed soils </t>
    </r>
  </si>
  <si>
    <r>
      <t>1.   Atmospheric deposition</t>
    </r>
    <r>
      <rPr>
        <vertAlign val="superscript"/>
        <sz val="12"/>
        <rFont val="Calibri"/>
        <family val="2"/>
        <scheme val="minor"/>
      </rPr>
      <t>(6)</t>
    </r>
  </si>
  <si>
    <t>Volatilized N from agricultural inputs of N</t>
  </si>
  <si>
    <t>2.   Nitrogen leaching and run-off</t>
  </si>
  <si>
    <t>N from fertilizers and other agricultural inputs that is lost through leaching and run-off</t>
  </si>
  <si>
    <t>V.2 ŽEMĖS NAUDOJIMAS, ŽEMĖS NAUDOJIMO KEITIMAS IR MIŠKININKYSTĖ – SUVESTINĖ</t>
  </si>
  <si>
    <r>
      <t>Žemės naudojimo, žemės naudojimo keitimo ir miškininkystės (ŽNŽNKM) sektoriuje vertinami išmetamų ir absorbuotų (sugertų) CO</t>
    </r>
    <r>
      <rPr>
        <vertAlign val="subscript"/>
        <sz val="12"/>
        <rFont val="Calibri"/>
        <family val="2"/>
        <charset val="186"/>
        <scheme val="minor"/>
      </rPr>
      <t>2</t>
    </r>
    <r>
      <rPr>
        <sz val="12"/>
        <rFont val="Calibri"/>
        <family val="2"/>
        <scheme val="minor"/>
      </rPr>
      <t xml:space="preserve"> kiekiai skirtingose žemės naudmenose ir pavienių medžių, augančių savivaldybės teritorijoje.</t>
    </r>
  </si>
  <si>
    <t>V.2.1 ŽEMĖS NAUDOJIMAS, ŽEMĖS NAUDOJIMO KEITIMAS IR MIŠKININKYSTĖ</t>
  </si>
  <si>
    <r>
      <rPr>
        <b/>
        <sz val="12"/>
        <color rgb="FFFFFFFF"/>
        <rFont val="Calibri"/>
        <family val="2"/>
        <charset val="186"/>
      </rPr>
      <t>ŠESD išmetimai/ absorbcija (t CO</t>
    </r>
    <r>
      <rPr>
        <b/>
        <vertAlign val="subscript"/>
        <sz val="12"/>
        <color rgb="FFFFFFFF"/>
        <rFont val="Calibri"/>
        <family val="2"/>
        <charset val="186"/>
      </rPr>
      <t>2</t>
    </r>
    <r>
      <rPr>
        <b/>
        <sz val="12"/>
        <color rgb="FFFFFFFF"/>
        <rFont val="Calibri"/>
        <family val="2"/>
        <charset val="186"/>
      </rPr>
      <t>e)</t>
    </r>
  </si>
  <si>
    <t>V.2.1</t>
  </si>
  <si>
    <t xml:space="preserve">Žemės naudojimas </t>
  </si>
  <si>
    <t>Miškai (miško žemė)</t>
  </si>
  <si>
    <t>Žemės ūkio naudmenos (ariamoji žemė, sodai, pievos ir natūralios ganyklos)</t>
  </si>
  <si>
    <t>Užstatyta teritorija (užstatyta teritorija ir keliai)</t>
  </si>
  <si>
    <t>Pavieniai medžiai</t>
  </si>
  <si>
    <t>V.2. ŽEMĖS NAUDOJIMAS, ŽEMĖS NAUDOJIMO KEITIMAS IR MIŠKININKYSTĖ (ŽNŽNKM)</t>
  </si>
  <si>
    <t>V.2.2. ŽEMĖS NAUDOJIMAS</t>
  </si>
  <si>
    <r>
      <t>Šiame sub-sektoriuje vertinama CO</t>
    </r>
    <r>
      <rPr>
        <vertAlign val="subscript"/>
        <sz val="12"/>
        <color rgb="FF000000"/>
        <rFont val="Calibri"/>
        <family val="2"/>
        <charset val="186"/>
      </rPr>
      <t>2</t>
    </r>
    <r>
      <rPr>
        <sz val="12"/>
        <color rgb="FF000000"/>
        <rFont val="Calibri"/>
        <family val="2"/>
      </rPr>
      <t xml:space="preserve"> absorbcija ar išmetimas susijusi su miškais, žemės ūkio naudmenomis, užstatytomis teritorijomis ir pavieniais medžiais savivaldybės ribose.                                                                                                                                            </t>
    </r>
    <r>
      <rPr>
        <sz val="12"/>
        <color rgb="FF000000"/>
        <rFont val="Calibri"/>
        <family val="2"/>
        <charset val="186"/>
      </rPr>
      <t xml:space="preserve"> PASTABA: miestų ir rajoninių savivaldybių skaičiavimams naudojami skirtingi absorbcijos iš miško koeficientai, tad duomenis apie miško plotą įrašykite į atitinkamą laukelį priklausomai nuo savivaldybės tipo - miestas ar rajonas.</t>
    </r>
  </si>
  <si>
    <t>Miškų, žemės ūkio ir užstatytų teritorijų plotai savivaldybėje.</t>
  </si>
  <si>
    <t xml:space="preserve">Žemės ūkio naudmenos (ariamoji žemė, sodai, pievos ir natūralios ganyklos), užstatyta teritorija (keliai, užstatyta teritorija), miškai  (miško žemė)  - Nacionalinė žemės tarnyba prie Aplinkos ministerijos. Lietuvos respublikos žemės fondas. Duomenys apie žemės naudmenas.  </t>
  </si>
  <si>
    <t xml:space="preserve">Lietuvos respublikos žemės fondas </t>
  </si>
  <si>
    <t>Pavienių medžių skaičius savivaldybėje.</t>
  </si>
  <si>
    <t>Savivaldybės pavienių medžių inventorizacijos duomenys.</t>
  </si>
  <si>
    <t>Žemėnauda</t>
  </si>
  <si>
    <t>C absorbcija/išmetimas, t C/ha</t>
  </si>
  <si>
    <r>
      <t>Absorbcija/išmetimas, t CO</t>
    </r>
    <r>
      <rPr>
        <b/>
        <vertAlign val="subscript"/>
        <sz val="12"/>
        <color theme="0"/>
        <rFont val="Calibri"/>
        <family val="2"/>
        <scheme val="minor"/>
      </rPr>
      <t>2</t>
    </r>
    <r>
      <rPr>
        <b/>
        <sz val="12"/>
        <color theme="0"/>
        <rFont val="Calibri"/>
        <family val="2"/>
        <charset val="186"/>
        <scheme val="minor"/>
      </rPr>
      <t>e</t>
    </r>
  </si>
  <si>
    <t>Miškai (miško žemė) - miesto savivaldybė</t>
  </si>
  <si>
    <t>Miškai (miško žemė) - rajoninė savivaldybė</t>
  </si>
  <si>
    <t>Veiklos duomenys, vnt.</t>
  </si>
  <si>
    <t>C absorbcija, t C/ha</t>
  </si>
  <si>
    <r>
      <t>Absorbcija, t CO</t>
    </r>
    <r>
      <rPr>
        <b/>
        <vertAlign val="subscript"/>
        <sz val="12"/>
        <color theme="0"/>
        <rFont val="Calibri"/>
        <family val="2"/>
        <scheme val="minor"/>
      </rPr>
      <t>2</t>
    </r>
    <r>
      <rPr>
        <b/>
        <sz val="12"/>
        <color theme="0"/>
        <rFont val="Calibri"/>
        <family val="2"/>
        <charset val="186"/>
        <scheme val="minor"/>
      </rPr>
      <t>e</t>
    </r>
  </si>
  <si>
    <t xml:space="preserve"> ŽEMĖS NAUDOJIMAS, ŽEMĖS NAUDOJIMO KEITIMAS IR MIŠKININKYSTĖ – Prielaidos</t>
  </si>
  <si>
    <t xml:space="preserve">V.2.2. ŽEMĖS NAUDOJIMAS </t>
  </si>
  <si>
    <t xml:space="preserve">Anglies sankaupos/išmetimai apskaičiuojamos pagal žemės naudmenų tipą. Specifiniai anglies sukaupimo koeficientai pateikiami VMT specialistų.  </t>
  </si>
  <si>
    <t xml:space="preserve">Anglies sukaupimo koeficientas, t C/ha  </t>
  </si>
  <si>
    <t>Miškas lieka mišku - miesto savivaldybė</t>
  </si>
  <si>
    <t>Miškas lieka mišku - rajono savivaldybė</t>
  </si>
  <si>
    <t>Žemės ūkio naudmenos lieka ž.ū. naudmenomis</t>
  </si>
  <si>
    <t>Užstatyta teritorija</t>
  </si>
  <si>
    <t xml:space="preserve">Anglies sukaupimo koeficientas, t C/vnt.  </t>
  </si>
  <si>
    <r>
      <t>C konversija į CO</t>
    </r>
    <r>
      <rPr>
        <b/>
        <vertAlign val="subscript"/>
        <sz val="11"/>
        <color theme="1"/>
        <rFont val="Calibri"/>
        <family val="2"/>
        <charset val="186"/>
        <scheme val="minor"/>
      </rPr>
      <t>2</t>
    </r>
    <r>
      <rPr>
        <b/>
        <sz val="11"/>
        <color theme="1"/>
        <rFont val="Calibri"/>
        <family val="2"/>
        <charset val="186"/>
        <scheme val="minor"/>
      </rPr>
      <t xml:space="preserve"> e</t>
    </r>
  </si>
  <si>
    <t>SANTRAUKA (ŠESD PROTOKOLAS BENDRUOMENĖMS 4.4 SKYRIUS, 4.2 LENTELĖ, 41 PUSLAPIS)</t>
  </si>
  <si>
    <t>ŠESD protokolo bendruomenėms vertinimo dedamųjų reikšmės</t>
  </si>
  <si>
    <t>a</t>
  </si>
  <si>
    <r>
      <t xml:space="preserve">ŠESD išmetimų šaltiniai reikalingi </t>
    </r>
    <r>
      <rPr>
        <sz val="11"/>
        <rFont val="Calibri"/>
        <family val="2"/>
        <scheme val="minor"/>
      </rPr>
      <t>ataskaitai</t>
    </r>
  </si>
  <si>
    <t>SAVIVALDYBĖS PAVADINIMAS:</t>
  </si>
  <si>
    <t>GYVENTOJŲ SKAIČIUS (gyv.):</t>
  </si>
  <si>
    <r>
      <t xml:space="preserve">ŠESD išmetimų šaltiniai reikalingi bazinei (ang. </t>
    </r>
    <r>
      <rPr>
        <sz val="11"/>
        <rFont val="Calibri"/>
        <family val="2"/>
        <scheme val="minor"/>
      </rPr>
      <t>BASIC) ataskaitai</t>
    </r>
  </si>
  <si>
    <t>ŠESD INVENTORIAUS METAI:</t>
  </si>
  <si>
    <r>
      <t>PLOTAS (km</t>
    </r>
    <r>
      <rPr>
        <b/>
        <vertAlign val="superscript"/>
        <sz val="14"/>
        <color theme="4"/>
        <rFont val="Calibri"/>
        <family val="2"/>
      </rPr>
      <t>2</t>
    </r>
    <r>
      <rPr>
        <b/>
        <sz val="14"/>
        <color theme="4"/>
        <rFont val="Calibri"/>
        <family val="2"/>
      </rPr>
      <t>):</t>
    </r>
  </si>
  <si>
    <t>+</t>
  </si>
  <si>
    <r>
      <t xml:space="preserve">ŠESD išmetimų šaltiniai reikalingi bazinei+ (ang. </t>
    </r>
    <r>
      <rPr>
        <sz val="11"/>
        <rFont val="Calibri"/>
        <family val="2"/>
        <scheme val="minor"/>
      </rPr>
      <t>BASIC+) ataskaitai</t>
    </r>
  </si>
  <si>
    <t>papildomi I vertinimo srities šaltiniai reikalingi ŠESD išmetimų savivaldybės ribose skaičiavimui</t>
  </si>
  <si>
    <t>kiti III vertinimo srities ŠESD išmetimų šaltiniai</t>
  </si>
  <si>
    <t>ŠESD išmetimų šaltiniai (pagal sektorius)</t>
  </si>
  <si>
    <t>netaikytini ŠESD išmetimų šaltiniai</t>
  </si>
  <si>
    <t>I vertinimo sritis</t>
  </si>
  <si>
    <t>II vertinimo sritis</t>
  </si>
  <si>
    <t>III vertinimo sritis</t>
  </si>
  <si>
    <t>Bazinė (ang. BASIC)</t>
  </si>
  <si>
    <t>Bazinė+  (ang. BASIC+)</t>
  </si>
  <si>
    <t>Bazinė + III vertinimo sritis (ang. BASIC+ S3)</t>
  </si>
  <si>
    <t>ENERGETIKA</t>
  </si>
  <si>
    <t>Energijos naudojimas (visi išmetimai, išskyrus I.4.4)</t>
  </si>
  <si>
    <t>Į tinklą tiekiamos energijos gamyba (I.4.4)</t>
  </si>
  <si>
    <t>TRANSPORTAS</t>
  </si>
  <si>
    <t>(visi II sektoriaus išmetimai)</t>
  </si>
  <si>
    <t xml:space="preserve">   ATLIEKOS</t>
  </si>
  <si>
    <t>Atliekos, susidariusios savivaldybės ribose (III.X.1 and III.X.2)</t>
  </si>
  <si>
    <t>Atliekos, susidariusios už savivaldybės ribų (III.X.3)</t>
  </si>
  <si>
    <t>PRAMONĖ</t>
  </si>
  <si>
    <t>(visi IV sektoriaus išmetimai)</t>
  </si>
  <si>
    <t>ŽŪ_ŽNŽNKM</t>
  </si>
  <si>
    <t>(visi V sektoriaus išmetimai)</t>
  </si>
  <si>
    <t>KITA III VERTINIMO SRITIS</t>
  </si>
  <si>
    <t>(visi VI sektoriaus išmetimai)</t>
  </si>
  <si>
    <t>ŠESD protokolo sektorius</t>
  </si>
  <si>
    <t>ŠESD išmetimų šaltiniai (pagal sektorius ir subsektorius)</t>
  </si>
  <si>
    <r>
      <t>ŠESD išmetimai (t CO</t>
    </r>
    <r>
      <rPr>
        <b/>
        <vertAlign val="subscript"/>
        <sz val="12"/>
        <color rgb="FFFFFFFF"/>
        <rFont val="Calibri"/>
        <family val="2"/>
      </rPr>
      <t>2</t>
    </r>
    <r>
      <rPr>
        <b/>
        <sz val="12"/>
        <color rgb="FFFFFFFF"/>
        <rFont val="Calibri"/>
        <family val="2"/>
      </rPr>
      <t>e)</t>
    </r>
  </si>
  <si>
    <t>I.1</t>
  </si>
  <si>
    <t>Gyvenamieji pastatai</t>
  </si>
  <si>
    <t>I.2</t>
  </si>
  <si>
    <t>Komerciniai ir instituciniai pastatai ir įrenginiai</t>
  </si>
  <si>
    <t>I.3</t>
  </si>
  <si>
    <t>Gamybos pramonė ir statyba</t>
  </si>
  <si>
    <t>I.4</t>
  </si>
  <si>
    <t>Energijos gamybos pramonė</t>
  </si>
  <si>
    <t>I.5</t>
  </si>
  <si>
    <t>Žemės ūkis ir miškininkystė</t>
  </si>
  <si>
    <t>(tik savivaldybės ribose susidarę išmetimai)</t>
  </si>
  <si>
    <t>II.1</t>
  </si>
  <si>
    <t>II.2</t>
  </si>
  <si>
    <t>II.3</t>
  </si>
  <si>
    <t>Laivyba</t>
  </si>
  <si>
    <t>II.4</t>
  </si>
  <si>
    <t>Aviacija</t>
  </si>
  <si>
    <t>ATLIEKOS</t>
  </si>
  <si>
    <t>III.1</t>
  </si>
  <si>
    <t>Komunalinių atliekų tvarkymas</t>
  </si>
  <si>
    <t>III.2</t>
  </si>
  <si>
    <t>Atliekų deginimas be energijos gamybos</t>
  </si>
  <si>
    <t xml:space="preserve">Biologinis atliekų apdorojimas </t>
  </si>
  <si>
    <t>III.3</t>
  </si>
  <si>
    <t>Nuotekų tvarkymas ir šalinimas</t>
  </si>
  <si>
    <t>III.2.3</t>
  </si>
  <si>
    <t>Biologinis atliekų apdorojimas už savivaldybės ribų</t>
  </si>
  <si>
    <t>III.3.3</t>
  </si>
  <si>
    <t>Deginamos atliekos susidariusios už savivaldybės ribų</t>
  </si>
  <si>
    <t>III.4.3</t>
  </si>
  <si>
    <t>Nuotekos susidarančios už savivaldybės ribų</t>
  </si>
  <si>
    <t>IV</t>
  </si>
  <si>
    <t xml:space="preserve">PRAMONĖ </t>
  </si>
  <si>
    <t>IV.1</t>
  </si>
  <si>
    <t xml:space="preserve">Pramonės procesai </t>
  </si>
  <si>
    <t>IV.2</t>
  </si>
  <si>
    <t>V</t>
  </si>
  <si>
    <t xml:space="preserve">   ŽEMĖS ŪKIS ir ŽEMĖS NAUDOJIMAS, ŽEMĖS NAUDOJIMO KEITIMAS IR MIŠKININKYSTĖ</t>
  </si>
  <si>
    <t>V.2</t>
  </si>
  <si>
    <t>ŽNŽNKM</t>
  </si>
  <si>
    <t>Subsektorius</t>
  </si>
  <si>
    <t>VI</t>
  </si>
  <si>
    <t>VI.1</t>
  </si>
  <si>
    <t>Kita III vertinimo sritis</t>
  </si>
  <si>
    <t>Covenant of Mayors - Europe 
Reporting Template | Working document version 2.0 lapas "GHG emissions"</t>
  </si>
  <si>
    <r>
      <rPr>
        <b/>
        <sz val="14"/>
        <color indexed="9"/>
        <rFont val="Wingdings"/>
        <charset val="2"/>
      </rPr>
      <t>y</t>
    </r>
    <r>
      <rPr>
        <b/>
        <sz val="10"/>
        <color indexed="9"/>
        <rFont val="Tahoma"/>
        <family val="2"/>
      </rPr>
      <t xml:space="preserve"> </t>
    </r>
    <r>
      <rPr>
        <b/>
        <sz val="12"/>
        <color indexed="9"/>
        <rFont val="Arial"/>
        <family val="2"/>
      </rPr>
      <t>HOME</t>
    </r>
  </si>
  <si>
    <t>Emission Inventory</t>
  </si>
  <si>
    <t>1)</t>
  </si>
  <si>
    <t>Inventory year</t>
  </si>
  <si>
    <t>2)</t>
  </si>
  <si>
    <t>Population in the inventory year</t>
  </si>
  <si>
    <t>3)</t>
  </si>
  <si>
    <t xml:space="preserve">Emission factors </t>
  </si>
  <si>
    <t xml:space="preserve">  LCA (Life Cycle Assessment)</t>
  </si>
  <si>
    <t xml:space="preserve">  National/sub-national</t>
  </si>
  <si>
    <t>Specify</t>
  </si>
  <si>
    <t xml:space="preserve">Source </t>
  </si>
  <si>
    <t>4)</t>
  </si>
  <si>
    <t>Emission reporting unit</t>
  </si>
  <si>
    <t xml:space="preserve">5) </t>
  </si>
  <si>
    <t>Methodological note</t>
  </si>
  <si>
    <r>
      <rPr>
        <b/>
        <sz val="11"/>
        <color indexed="23"/>
        <rFont val="Webdings"/>
        <family val="1"/>
        <charset val="2"/>
      </rPr>
      <t>i</t>
    </r>
    <r>
      <rPr>
        <b/>
        <sz val="11"/>
        <color indexed="23"/>
        <rFont val="Arial"/>
        <family val="2"/>
      </rPr>
      <t xml:space="preserve"> </t>
    </r>
    <r>
      <rPr>
        <b/>
        <sz val="9"/>
        <color indexed="23"/>
        <rFont val="Arial"/>
        <family val="2"/>
      </rPr>
      <t>Please note that for separating decimals dot [.] is used. No thousand separators are allowed.</t>
    </r>
  </si>
  <si>
    <r>
      <rPr>
        <b/>
        <sz val="11"/>
        <color indexed="23"/>
        <rFont val="Webdings"/>
        <family val="1"/>
        <charset val="2"/>
      </rPr>
      <t>i</t>
    </r>
    <r>
      <rPr>
        <b/>
        <sz val="11"/>
        <color indexed="23"/>
        <rFont val="Arial"/>
        <family val="2"/>
      </rPr>
      <t xml:space="preserve"> </t>
    </r>
    <r>
      <rPr>
        <b/>
        <sz val="9"/>
        <color indexed="23"/>
        <rFont val="Arial"/>
        <family val="2"/>
      </rPr>
      <t>Click on the [+/-] buttons on the left to expand or collapse. Hide rows as appropriate to your emission inventory.</t>
    </r>
  </si>
  <si>
    <t>Sector</t>
  </si>
  <si>
    <t>Electricity</t>
  </si>
  <si>
    <t>District heating and cooling</t>
  </si>
  <si>
    <t>Fossil fuels</t>
  </si>
  <si>
    <t>Renewable energies</t>
  </si>
  <si>
    <t>Total</t>
  </si>
  <si>
    <t>Natural gas</t>
  </si>
  <si>
    <t>Liquid gas</t>
  </si>
  <si>
    <t>Heating oil</t>
  </si>
  <si>
    <t>Diesel</t>
  </si>
  <si>
    <t>Lignite</t>
  </si>
  <si>
    <t>Coal</t>
  </si>
  <si>
    <t>Other fossil fuels</t>
  </si>
  <si>
    <t>Biogas</t>
  </si>
  <si>
    <t>Plant oil</t>
  </si>
  <si>
    <t xml:space="preserve">Biofuel </t>
  </si>
  <si>
    <t>Other biomass</t>
  </si>
  <si>
    <t>Solar thermal</t>
  </si>
  <si>
    <t>Geothermal</t>
  </si>
  <si>
    <t>BUILDINGS, EQUIPMENT/FACILITIES AND INDUSTRIES</t>
  </si>
  <si>
    <t xml:space="preserve"> </t>
  </si>
  <si>
    <r>
      <t>Municipal buildings, equipment/facilities</t>
    </r>
    <r>
      <rPr>
        <sz val="10"/>
        <rFont val="Arial"/>
        <family val="2"/>
      </rPr>
      <t xml:space="preserve"> </t>
    </r>
  </si>
  <si>
    <t>Municipal buildings, equipment/facilities</t>
  </si>
  <si>
    <t>NE</t>
  </si>
  <si>
    <t>Public lighting</t>
  </si>
  <si>
    <t xml:space="preserve">Other </t>
  </si>
  <si>
    <r>
      <t>Tertiary (non municipal) buildings, equipment/facilities</t>
    </r>
    <r>
      <rPr>
        <sz val="10"/>
        <rFont val="Arial"/>
        <family val="2"/>
      </rPr>
      <t xml:space="preserve">  </t>
    </r>
  </si>
  <si>
    <t xml:space="preserve">Institutional buildings </t>
  </si>
  <si>
    <t>Residential buildings</t>
  </si>
  <si>
    <t>Industry</t>
  </si>
  <si>
    <t>Non-ETS</t>
  </si>
  <si>
    <r>
      <t>ETS</t>
    </r>
    <r>
      <rPr>
        <sz val="10"/>
        <rFont val="Arial"/>
        <family val="2"/>
      </rPr>
      <t xml:space="preserve"> </t>
    </r>
    <r>
      <rPr>
        <sz val="7.5"/>
        <color indexed="23"/>
        <rFont val="Arial"/>
        <family val="2"/>
      </rPr>
      <t>(not recommended)</t>
    </r>
  </si>
  <si>
    <t>Buildings, equipment/facilities and industries not allocated</t>
  </si>
  <si>
    <t xml:space="preserve">Subtotal </t>
  </si>
  <si>
    <t>TRANSPORT</t>
  </si>
  <si>
    <t>Municipal fleet</t>
  </si>
  <si>
    <t>Road</t>
  </si>
  <si>
    <t>Other</t>
  </si>
  <si>
    <t xml:space="preserve">Public transport </t>
  </si>
  <si>
    <t>Rail</t>
  </si>
  <si>
    <t>Local and domestic waterways</t>
  </si>
  <si>
    <t>Private and commercial transport</t>
  </si>
  <si>
    <t>Local aviation</t>
  </si>
  <si>
    <t>Transport not allocated</t>
  </si>
  <si>
    <r>
      <t xml:space="preserve">OTHER </t>
    </r>
    <r>
      <rPr>
        <b/>
        <i/>
        <sz val="10"/>
        <color theme="0"/>
        <rFont val="Arial"/>
        <family val="2"/>
      </rPr>
      <t xml:space="preserve"> </t>
    </r>
  </si>
  <si>
    <t>Agriculture, Forestry, Fisheries</t>
  </si>
  <si>
    <t>Other not allocated</t>
  </si>
  <si>
    <t>TOTAL</t>
  </si>
  <si>
    <t>Covenant Key Sectors</t>
  </si>
  <si>
    <t>B. Energy supply</t>
  </si>
  <si>
    <r>
      <rPr>
        <b/>
        <sz val="11"/>
        <color indexed="23"/>
        <rFont val="Webdings"/>
        <family val="1"/>
        <charset val="2"/>
      </rPr>
      <t>i</t>
    </r>
    <r>
      <rPr>
        <b/>
        <sz val="11"/>
        <color indexed="23"/>
        <rFont val="Arial"/>
        <family val="2"/>
      </rPr>
      <t xml:space="preserve"> </t>
    </r>
    <r>
      <rPr>
        <b/>
        <sz val="9"/>
        <color indexed="23"/>
        <rFont val="Arial"/>
        <family val="2"/>
      </rPr>
      <t>Hide sections or rows as appropriate to your emission inventory.</t>
    </r>
  </si>
  <si>
    <t>B1. Certified green electricity</t>
  </si>
  <si>
    <t>Certified green electricity</t>
  </si>
  <si>
    <t>Renewable electricity  [MWh]</t>
  </si>
  <si>
    <r>
      <t>CO</t>
    </r>
    <r>
      <rPr>
        <b/>
        <vertAlign val="subscript"/>
        <sz val="10"/>
        <color theme="0"/>
        <rFont val="Arial"/>
        <family val="2"/>
      </rPr>
      <t>2</t>
    </r>
    <r>
      <rPr>
        <b/>
        <sz val="10"/>
        <color theme="0"/>
        <rFont val="Arial"/>
        <family val="2"/>
      </rPr>
      <t xml:space="preserve"> / CO</t>
    </r>
    <r>
      <rPr>
        <b/>
        <vertAlign val="subscript"/>
        <sz val="10"/>
        <color theme="0"/>
        <rFont val="Arial"/>
        <family val="2"/>
      </rPr>
      <t xml:space="preserve">2 </t>
    </r>
    <r>
      <rPr>
        <b/>
        <sz val="10"/>
        <color theme="0"/>
        <rFont val="Arial"/>
        <family val="2"/>
      </rPr>
      <t>eq. Emission factor [t/MWh]</t>
    </r>
  </si>
  <si>
    <r>
      <t>Purchases Guarantees of Origins</t>
    </r>
    <r>
      <rPr>
        <sz val="10"/>
        <rFont val="Arial"/>
        <family val="2"/>
      </rPr>
      <t xml:space="preserve"> (within the municipality boundaries) </t>
    </r>
  </si>
  <si>
    <r>
      <t>Sales Guarantees of Origins</t>
    </r>
    <r>
      <rPr>
        <b/>
        <sz val="10"/>
        <rFont val="Arial"/>
        <family val="2"/>
      </rPr>
      <t xml:space="preserve"> </t>
    </r>
    <r>
      <rPr>
        <sz val="10"/>
        <rFont val="Arial"/>
        <family val="2"/>
      </rPr>
      <t xml:space="preserve">(within the municipality boundaries) </t>
    </r>
  </si>
  <si>
    <t>B2. Local/distributed electricity production (Renewable energy only)</t>
  </si>
  <si>
    <t>Local renewable electricity plants</t>
  </si>
  <si>
    <t>Renewable electricity produced [MWh]</t>
  </si>
  <si>
    <t>Emission factor [t/MWh produced]</t>
  </si>
  <si>
    <r>
      <t>CO</t>
    </r>
    <r>
      <rPr>
        <b/>
        <vertAlign val="subscript"/>
        <sz val="10"/>
        <color theme="0"/>
        <rFont val="Arial"/>
        <family val="2"/>
      </rPr>
      <t>2</t>
    </r>
    <r>
      <rPr>
        <b/>
        <sz val="10"/>
        <color theme="0"/>
        <rFont val="Arial"/>
        <family val="2"/>
      </rPr>
      <t xml:space="preserve"> / CO</t>
    </r>
    <r>
      <rPr>
        <b/>
        <vertAlign val="subscript"/>
        <sz val="10"/>
        <color theme="0"/>
        <rFont val="Arial"/>
        <family val="2"/>
      </rPr>
      <t xml:space="preserve">2 </t>
    </r>
    <r>
      <rPr>
        <b/>
        <sz val="10"/>
        <color theme="0"/>
        <rFont val="Arial"/>
        <family val="2"/>
      </rPr>
      <t>eq. emissions [t]</t>
    </r>
  </si>
  <si>
    <t xml:space="preserve">Wind </t>
  </si>
  <si>
    <t>Hydroelectric</t>
  </si>
  <si>
    <t>Photovoltaics</t>
  </si>
  <si>
    <t>B3. Local/distributed electricity production</t>
  </si>
  <si>
    <t>Local electricity production plants</t>
  </si>
  <si>
    <t>Electricity produced [MWh]</t>
  </si>
  <si>
    <t xml:space="preserve">  Energy carrier input [MWh]</t>
  </si>
  <si>
    <r>
      <t>CO</t>
    </r>
    <r>
      <rPr>
        <b/>
        <vertAlign val="subscript"/>
        <sz val="10"/>
        <color theme="0"/>
        <rFont val="Arial"/>
        <family val="2"/>
      </rPr>
      <t>2</t>
    </r>
    <r>
      <rPr>
        <b/>
        <sz val="10"/>
        <color theme="0"/>
        <rFont val="Arial"/>
        <family val="2"/>
      </rPr>
      <t xml:space="preserve"> / CO</t>
    </r>
    <r>
      <rPr>
        <b/>
        <vertAlign val="subscript"/>
        <sz val="10"/>
        <color theme="0"/>
        <rFont val="Arial"/>
        <family val="2"/>
      </rPr>
      <t>2</t>
    </r>
    <r>
      <rPr>
        <b/>
        <sz val="10"/>
        <color theme="0"/>
        <rFont val="Arial"/>
        <family val="2"/>
      </rPr>
      <t xml:space="preserve"> eq. emissions [t]</t>
    </r>
  </si>
  <si>
    <t>Waste</t>
  </si>
  <si>
    <t>Other renewable</t>
  </si>
  <si>
    <t>from renewable sources</t>
  </si>
  <si>
    <t>from non-renewable sources</t>
  </si>
  <si>
    <t>Fossil sources</t>
  </si>
  <si>
    <t>Renewable sources</t>
  </si>
  <si>
    <t xml:space="preserve">Combined Heat and Power </t>
  </si>
  <si>
    <r>
      <t xml:space="preserve">Other </t>
    </r>
    <r>
      <rPr>
        <sz val="10"/>
        <rFont val="Arial"/>
        <family val="2"/>
      </rPr>
      <t>(ETS and large-scale plants &gt; 20 MW not recommended)</t>
    </r>
  </si>
  <si>
    <t>B4. Local heat/cold production</t>
  </si>
  <si>
    <t>Local heat/cold production plants</t>
  </si>
  <si>
    <t>Heat/cold produced [MWh]</t>
  </si>
  <si>
    <r>
      <t xml:space="preserve">District heating </t>
    </r>
    <r>
      <rPr>
        <sz val="10"/>
        <rFont val="Arial"/>
        <family val="2"/>
      </rPr>
      <t>(heat-only)</t>
    </r>
    <r>
      <rPr>
        <b/>
        <sz val="10"/>
        <rFont val="Arial"/>
        <family val="2"/>
      </rPr>
      <t xml:space="preserve"> </t>
    </r>
  </si>
  <si>
    <r>
      <t>C. CO</t>
    </r>
    <r>
      <rPr>
        <b/>
        <vertAlign val="subscript"/>
        <sz val="11"/>
        <rFont val="Arial"/>
        <family val="2"/>
      </rPr>
      <t>2</t>
    </r>
    <r>
      <rPr>
        <b/>
        <sz val="11"/>
        <rFont val="Arial"/>
        <family val="2"/>
      </rPr>
      <t xml:space="preserve"> emissions</t>
    </r>
  </si>
  <si>
    <r>
      <t>C1. Please insert the CO</t>
    </r>
    <r>
      <rPr>
        <b/>
        <vertAlign val="subscript"/>
        <sz val="11"/>
        <rFont val="Arial"/>
        <family val="2"/>
      </rPr>
      <t xml:space="preserve">2 </t>
    </r>
    <r>
      <rPr>
        <b/>
        <sz val="11"/>
        <rFont val="Arial"/>
        <family val="2"/>
      </rPr>
      <t>emission factors adopted [t/MWh]:</t>
    </r>
  </si>
  <si>
    <r>
      <rPr>
        <b/>
        <sz val="11"/>
        <color theme="0" tint="-0.499984740745262"/>
        <rFont val="Webdings"/>
        <family val="1"/>
        <charset val="2"/>
      </rPr>
      <t>i</t>
    </r>
    <r>
      <rPr>
        <b/>
        <sz val="9"/>
        <color theme="0" tint="-0.499984740745262"/>
        <rFont val="Arial"/>
        <family val="2"/>
      </rPr>
      <t xml:space="preserve"> Click here to visualise fuel emission factors</t>
    </r>
  </si>
  <si>
    <t>Heat/cold</t>
  </si>
  <si>
    <t>National</t>
  </si>
  <si>
    <t>Local</t>
  </si>
  <si>
    <t>C2. Please complete in case non-energy related sectors are included:</t>
  </si>
  <si>
    <r>
      <rPr>
        <b/>
        <sz val="11"/>
        <color indexed="23"/>
        <rFont val="Webdings"/>
        <family val="1"/>
        <charset val="2"/>
      </rPr>
      <t>i</t>
    </r>
    <r>
      <rPr>
        <b/>
        <sz val="11"/>
        <color indexed="23"/>
        <rFont val="Arial"/>
        <family val="2"/>
      </rPr>
      <t xml:space="preserve"> </t>
    </r>
    <r>
      <rPr>
        <b/>
        <sz val="9"/>
        <color indexed="23"/>
        <rFont val="Arial"/>
        <family val="2"/>
      </rPr>
      <t>Click on the [+/-] buttons on the left to expand or collapse.</t>
    </r>
  </si>
  <si>
    <t>Non-energy related sectors</t>
  </si>
  <si>
    <r>
      <t>CO</t>
    </r>
    <r>
      <rPr>
        <b/>
        <vertAlign val="subscript"/>
        <sz val="10"/>
        <color theme="0"/>
        <rFont val="Arial"/>
        <family val="2"/>
      </rPr>
      <t>2</t>
    </r>
    <r>
      <rPr>
        <b/>
        <sz val="10"/>
        <color theme="0"/>
        <rFont val="Arial"/>
        <family val="2"/>
      </rPr>
      <t xml:space="preserve"> eq. emissions [t]</t>
    </r>
  </si>
  <si>
    <t>Activity data (tons)</t>
  </si>
  <si>
    <t>Waste management</t>
  </si>
  <si>
    <t xml:space="preserve">Solid waste disposal </t>
  </si>
  <si>
    <t>Biological Treatment of Solid Waste</t>
  </si>
  <si>
    <t>Incineration and Open Burning of Waste</t>
  </si>
  <si>
    <t>Activity data (m3)</t>
  </si>
  <si>
    <t>Wastewater treatment and discharge</t>
  </si>
  <si>
    <t>Other non-energy related such as fugitive emissions</t>
  </si>
  <si>
    <t>Emission Inventory Summary</t>
  </si>
  <si>
    <r>
      <rPr>
        <b/>
        <sz val="11"/>
        <color theme="0" tint="-0.499984740745262"/>
        <rFont val="Webdings"/>
        <family val="1"/>
        <charset val="2"/>
      </rPr>
      <t>i</t>
    </r>
    <r>
      <rPr>
        <b/>
        <sz val="11"/>
        <color theme="0" tint="-0.499984740745262"/>
        <rFont val="Arial"/>
        <family val="2"/>
      </rPr>
      <t xml:space="preserve"> The emission inventory summary table is automatically generated in the online platform (</t>
    </r>
    <r>
      <rPr>
        <b/>
        <i/>
        <sz val="11"/>
        <color theme="0" tint="-0.499984740745262"/>
        <rFont val="Arial"/>
        <family val="2"/>
      </rPr>
      <t>MyCovenant</t>
    </r>
    <r>
      <rPr>
        <b/>
        <sz val="11"/>
        <color theme="0" tint="-0.499984740745262"/>
        <rFont val="Arial"/>
        <family val="2"/>
      </rPr>
      <t xml:space="preserve">). </t>
    </r>
  </si>
  <si>
    <t>Additional comments</t>
  </si>
  <si>
    <r>
      <t>ŠESD išmetimai pagal skirtingus sektorius t CO</t>
    </r>
    <r>
      <rPr>
        <b/>
        <vertAlign val="subscript"/>
        <sz val="12"/>
        <color rgb="FF000000"/>
        <rFont val="Calibri"/>
        <family val="2"/>
        <scheme val="minor"/>
      </rPr>
      <t>2</t>
    </r>
    <r>
      <rPr>
        <b/>
        <sz val="11"/>
        <color rgb="FF000000"/>
        <rFont val="Calibri"/>
        <family val="2"/>
        <charset val="186"/>
        <scheme val="minor"/>
      </rPr>
      <t>e</t>
    </r>
  </si>
  <si>
    <t>ŽEMĖS ŪKIS</t>
  </si>
  <si>
    <r>
      <t>ŠESD išmetimai pagal skirtingus sektorius, t CO</t>
    </r>
    <r>
      <rPr>
        <b/>
        <vertAlign val="subscript"/>
        <sz val="12"/>
        <color rgb="FF000000"/>
        <rFont val="Calibri"/>
        <family val="2"/>
        <scheme val="minor"/>
      </rPr>
      <t>2</t>
    </r>
    <r>
      <rPr>
        <b/>
        <sz val="11"/>
        <color rgb="FF000000"/>
        <rFont val="Calibri"/>
        <family val="2"/>
        <charset val="186"/>
        <scheme val="minor"/>
      </rPr>
      <t>e</t>
    </r>
  </si>
  <si>
    <r>
      <t>Iš viso, t CO</t>
    </r>
    <r>
      <rPr>
        <b/>
        <vertAlign val="subscript"/>
        <sz val="12"/>
        <color rgb="FF000000"/>
        <rFont val="Calibri"/>
        <family val="2"/>
      </rPr>
      <t>2</t>
    </r>
    <r>
      <rPr>
        <b/>
        <sz val="12"/>
        <color rgb="FF000000"/>
        <rFont val="Calibri"/>
        <family val="2"/>
        <charset val="186"/>
      </rPr>
      <t>e:</t>
    </r>
  </si>
  <si>
    <r>
      <t>ŠESD išmetimai Energetikos sektoriuje, t CO</t>
    </r>
    <r>
      <rPr>
        <b/>
        <vertAlign val="subscript"/>
        <sz val="12"/>
        <color rgb="FF000000"/>
        <rFont val="Calibri"/>
        <family val="2"/>
        <scheme val="minor"/>
      </rPr>
      <t>2</t>
    </r>
    <r>
      <rPr>
        <b/>
        <sz val="11"/>
        <color rgb="FF000000"/>
        <rFont val="Calibri"/>
        <family val="2"/>
        <charset val="186"/>
        <scheme val="minor"/>
      </rPr>
      <t>e</t>
    </r>
  </si>
  <si>
    <r>
      <t>ŠESD išmetimai Transporto sektoriuje, t CO</t>
    </r>
    <r>
      <rPr>
        <b/>
        <vertAlign val="subscript"/>
        <sz val="12"/>
        <color rgb="FF000000"/>
        <rFont val="Calibri"/>
        <family val="2"/>
        <scheme val="minor"/>
      </rPr>
      <t>2</t>
    </r>
    <r>
      <rPr>
        <b/>
        <sz val="11"/>
        <color rgb="FF000000"/>
        <rFont val="Calibri"/>
        <family val="2"/>
        <charset val="186"/>
        <scheme val="minor"/>
      </rPr>
      <t>e</t>
    </r>
  </si>
  <si>
    <r>
      <t>I</t>
    </r>
    <r>
      <rPr>
        <b/>
        <sz val="12"/>
        <color rgb="FF000000"/>
        <rFont val="Calibri"/>
        <family val="2"/>
      </rPr>
      <t>š viso, t CO</t>
    </r>
    <r>
      <rPr>
        <b/>
        <vertAlign val="subscript"/>
        <sz val="12"/>
        <color rgb="FF000000"/>
        <rFont val="Calibri"/>
        <family val="2"/>
      </rPr>
      <t>2</t>
    </r>
    <r>
      <rPr>
        <b/>
        <sz val="12"/>
        <color rgb="FF000000"/>
        <rFont val="Calibri"/>
        <family val="2"/>
      </rPr>
      <t>e:</t>
    </r>
  </si>
  <si>
    <r>
      <t>ŠESD išmetimai Atliekų sektoriuje, t CO</t>
    </r>
    <r>
      <rPr>
        <b/>
        <vertAlign val="subscript"/>
        <sz val="12"/>
        <color rgb="FF000000"/>
        <rFont val="Calibri"/>
        <family val="2"/>
        <scheme val="minor"/>
      </rPr>
      <t>2</t>
    </r>
    <r>
      <rPr>
        <b/>
        <sz val="11"/>
        <color rgb="FF000000"/>
        <rFont val="Calibri"/>
        <family val="2"/>
        <charset val="186"/>
        <scheme val="minor"/>
      </rPr>
      <t>e</t>
    </r>
  </si>
  <si>
    <r>
      <t>ŠESD išmetimai Pramonės sektoriuje t CO</t>
    </r>
    <r>
      <rPr>
        <b/>
        <vertAlign val="subscript"/>
        <sz val="12"/>
        <color rgb="FF000000"/>
        <rFont val="Calibri"/>
        <family val="2"/>
      </rPr>
      <t>2</t>
    </r>
    <r>
      <rPr>
        <b/>
        <sz val="12"/>
        <color rgb="FF000000"/>
        <rFont val="Calibri"/>
        <family val="2"/>
        <charset val="186"/>
      </rPr>
      <t>e</t>
    </r>
  </si>
  <si>
    <r>
      <t>ŠESD išmetimai Žemės ūkio sektoriuje t CO</t>
    </r>
    <r>
      <rPr>
        <b/>
        <vertAlign val="subscript"/>
        <sz val="12"/>
        <color rgb="FF000000"/>
        <rFont val="Calibri"/>
        <family val="2"/>
      </rPr>
      <t>2</t>
    </r>
    <r>
      <rPr>
        <b/>
        <sz val="12"/>
        <color rgb="FF000000"/>
        <rFont val="Calibri"/>
        <family val="2"/>
        <charset val="186"/>
      </rPr>
      <t>e</t>
    </r>
  </si>
  <si>
    <t>-</t>
  </si>
  <si>
    <r>
      <t>CO</t>
    </r>
    <r>
      <rPr>
        <b/>
        <vertAlign val="subscript"/>
        <sz val="12"/>
        <color rgb="FF000000"/>
        <rFont val="Calibri"/>
        <family val="2"/>
        <charset val="186"/>
      </rPr>
      <t>2</t>
    </r>
    <r>
      <rPr>
        <b/>
        <sz val="12"/>
        <color rgb="FF000000"/>
        <rFont val="Calibri"/>
        <family val="2"/>
        <charset val="186"/>
      </rPr>
      <t xml:space="preserve"> absorbcija/išmetimai  ŽNŽNKM sektoriuje t CO</t>
    </r>
    <r>
      <rPr>
        <b/>
        <vertAlign val="subscript"/>
        <sz val="12"/>
        <color rgb="FF000000"/>
        <rFont val="Calibri"/>
        <family val="2"/>
        <charset val="186"/>
      </rPr>
      <t>2</t>
    </r>
  </si>
  <si>
    <t>INFORMACIJA APIE ŠESD IŠMETIMŲ SUMAŽINIMO TIKSLUS IR BAZINIUS METUS</t>
  </si>
  <si>
    <t>Baziniai metai</t>
  </si>
  <si>
    <r>
      <rPr>
        <sz val="12"/>
        <color rgb="FF000000"/>
        <rFont val="Calibri"/>
        <family val="2"/>
      </rPr>
      <t>Bazinių metų išmetimai, iš viso, t CO</t>
    </r>
    <r>
      <rPr>
        <vertAlign val="subscript"/>
        <sz val="12"/>
        <color rgb="FF000000"/>
        <rFont val="Calibri"/>
        <family val="2"/>
      </rPr>
      <t>2</t>
    </r>
    <r>
      <rPr>
        <sz val="12"/>
        <color rgb="FF000000"/>
        <rFont val="Calibri"/>
        <family val="2"/>
      </rPr>
      <t>e</t>
    </r>
  </si>
  <si>
    <t>Gyventojų skaičius savivaldybėje baziniais metais, gyv.</t>
  </si>
  <si>
    <r>
      <t>ŠESD išmetimai, t CO</t>
    </r>
    <r>
      <rPr>
        <vertAlign val="subscript"/>
        <sz val="12"/>
        <rFont val="Calibri"/>
        <family val="2"/>
      </rPr>
      <t>2</t>
    </r>
    <r>
      <rPr>
        <sz val="12"/>
        <rFont val="Calibri"/>
        <family val="2"/>
      </rPr>
      <t>e vienam savivaldybės gyventojui baziniais metais</t>
    </r>
  </si>
  <si>
    <t>ŠESD išmetimų sumažinimo tikslas 2030 metais, proc.</t>
  </si>
  <si>
    <t>ŠESD išmetimų sumažinimo tikslas 2040 metais, proc.</t>
  </si>
  <si>
    <t>ŠESD išmetimų sumažinimo tikslas 2050 metais, proc.</t>
  </si>
  <si>
    <r>
      <rPr>
        <sz val="12"/>
        <color rgb="FF000000"/>
        <rFont val="Calibri"/>
        <family val="2"/>
        <charset val="186"/>
      </rPr>
      <t>ŠESD išmetimų limitas 2030 metais, t CO</t>
    </r>
    <r>
      <rPr>
        <vertAlign val="subscript"/>
        <sz val="12"/>
        <color rgb="FF000000"/>
        <rFont val="Calibri"/>
        <family val="2"/>
        <charset val="186"/>
      </rPr>
      <t>2</t>
    </r>
    <r>
      <rPr>
        <sz val="12"/>
        <color rgb="FF000000"/>
        <rFont val="Calibri"/>
        <family val="2"/>
        <charset val="186"/>
      </rPr>
      <t>e</t>
    </r>
  </si>
  <si>
    <r>
      <rPr>
        <sz val="12"/>
        <color rgb="FF000000"/>
        <rFont val="Calibri"/>
        <family val="2"/>
        <charset val="186"/>
      </rPr>
      <t>ŠESD išmetimų limitas 2040 metais, t CO</t>
    </r>
    <r>
      <rPr>
        <vertAlign val="subscript"/>
        <sz val="12"/>
        <color rgb="FF000000"/>
        <rFont val="Calibri"/>
        <family val="2"/>
        <charset val="186"/>
      </rPr>
      <t>2</t>
    </r>
    <r>
      <rPr>
        <sz val="12"/>
        <color rgb="FF000000"/>
        <rFont val="Calibri"/>
        <family val="2"/>
        <charset val="186"/>
      </rPr>
      <t>e</t>
    </r>
  </si>
  <si>
    <r>
      <t>ŠESD išmetimų limitas 2050 metais, t CO</t>
    </r>
    <r>
      <rPr>
        <vertAlign val="subscript"/>
        <sz val="12"/>
        <rFont val="Calibri"/>
        <family val="2"/>
      </rPr>
      <t>2</t>
    </r>
    <r>
      <rPr>
        <sz val="12"/>
        <rFont val="Calibri"/>
        <family val="2"/>
      </rPr>
      <t>e</t>
    </r>
  </si>
  <si>
    <t>ŠESD STEBĖSENOS LENTELĖS PAVYZDYS</t>
  </si>
  <si>
    <r>
      <rPr>
        <sz val="12"/>
        <color rgb="FF000000"/>
        <rFont val="Calibri"/>
        <family val="2"/>
      </rPr>
      <t>ŠESD išmetimai iš viso, t CO</t>
    </r>
    <r>
      <rPr>
        <vertAlign val="subscript"/>
        <sz val="12"/>
        <color rgb="FF000000"/>
        <rFont val="Calibri"/>
        <family val="2"/>
      </rPr>
      <t>2</t>
    </r>
    <r>
      <rPr>
        <sz val="12"/>
        <color rgb="FF000000"/>
        <rFont val="Calibri"/>
        <family val="2"/>
      </rPr>
      <t>e</t>
    </r>
  </si>
  <si>
    <r>
      <t>ŠESD išmetimų limitas, t CO</t>
    </r>
    <r>
      <rPr>
        <vertAlign val="subscript"/>
        <sz val="12"/>
        <color rgb="FF000000"/>
        <rFont val="Calibri"/>
        <family val="2"/>
        <charset val="186"/>
      </rPr>
      <t>2</t>
    </r>
    <r>
      <rPr>
        <sz val="12"/>
        <color rgb="FF000000"/>
        <rFont val="Calibri"/>
        <family val="2"/>
        <charset val="186"/>
      </rPr>
      <t>e</t>
    </r>
  </si>
  <si>
    <t>Skirtumas tarp metinių išmetimų ir limito</t>
  </si>
  <si>
    <r>
      <rPr>
        <sz val="12"/>
        <color rgb="FF000000"/>
        <rFont val="Calibri"/>
        <family val="2"/>
      </rPr>
      <t>ŠESD išmetimai, t CO</t>
    </r>
    <r>
      <rPr>
        <vertAlign val="subscript"/>
        <sz val="12"/>
        <color rgb="FF000000"/>
        <rFont val="Calibri"/>
        <family val="2"/>
      </rPr>
      <t>2</t>
    </r>
    <r>
      <rPr>
        <sz val="12"/>
        <color rgb="FF000000"/>
        <rFont val="Calibri"/>
        <family val="2"/>
      </rPr>
      <t>e vienam savivaldybės gyventojui</t>
    </r>
  </si>
  <si>
    <t xml:space="preserve">ŠESD išmetimai iš transporto tenkantys vienam kelių transportu pervežtam keleiviui, t CO2e/keleivis </t>
  </si>
  <si>
    <t xml:space="preserve">ŠESD išmetimų santykis su sumokėtais ir į savivaldybių biudžetus įskaitytais mokesčiais, t CO2e/Eur </t>
  </si>
  <si>
    <r>
      <rPr>
        <sz val="12"/>
        <color rgb="FF000000"/>
        <rFont val="Calibri"/>
        <family val="2"/>
      </rPr>
      <t>ŠESD išmetimai iš viešojo transporto, t CO</t>
    </r>
    <r>
      <rPr>
        <vertAlign val="subscript"/>
        <sz val="12"/>
        <color rgb="FF000000"/>
        <rFont val="Calibri"/>
        <family val="2"/>
      </rPr>
      <t>2</t>
    </r>
    <r>
      <rPr>
        <sz val="12"/>
        <color rgb="FF000000"/>
        <rFont val="Calibri"/>
        <family val="2"/>
      </rPr>
      <t>e</t>
    </r>
  </si>
  <si>
    <r>
      <rPr>
        <sz val="12"/>
        <color rgb="FF000000"/>
        <rFont val="Calibri"/>
        <family val="2"/>
      </rPr>
      <t>ŠESD išmetimai iš elektros naudojimo gatvių apšvietimui, t CO</t>
    </r>
    <r>
      <rPr>
        <vertAlign val="subscript"/>
        <sz val="12"/>
        <color rgb="FF000000"/>
        <rFont val="Calibri"/>
        <family val="2"/>
      </rPr>
      <t>2</t>
    </r>
    <r>
      <rPr>
        <sz val="12"/>
        <color rgb="FF000000"/>
        <rFont val="Calibri"/>
        <family val="2"/>
      </rPr>
      <t>e</t>
    </r>
  </si>
  <si>
    <r>
      <t>ŠESD išmetimai iš savivaldybei priklausančių institucinių pastatų ir įrenginių, t CO</t>
    </r>
    <r>
      <rPr>
        <vertAlign val="subscript"/>
        <sz val="12"/>
        <color rgb="FF000000"/>
        <rFont val="Calibri"/>
        <family val="2"/>
        <charset val="186"/>
      </rPr>
      <t>2</t>
    </r>
    <r>
      <rPr>
        <sz val="12"/>
        <color rgb="FF000000"/>
        <rFont val="Calibri"/>
        <family val="2"/>
        <charset val="186"/>
      </rPr>
      <t>e</t>
    </r>
  </si>
  <si>
    <r>
      <rPr>
        <sz val="12"/>
        <color rgb="FF000000"/>
        <rFont val="Calibri"/>
        <family val="2"/>
      </rPr>
      <t>ŠESD pokytis dėl žemės naudojimo pakeitimo, t CO</t>
    </r>
    <r>
      <rPr>
        <vertAlign val="subscript"/>
        <sz val="12"/>
        <color rgb="FF000000"/>
        <rFont val="Calibri"/>
        <family val="2"/>
      </rPr>
      <t>2</t>
    </r>
    <r>
      <rPr>
        <sz val="12"/>
        <color rgb="FF000000"/>
        <rFont val="Calibri"/>
        <family val="2"/>
      </rPr>
      <t>e</t>
    </r>
  </si>
  <si>
    <r>
      <t>ŠESD pokytis dėl žemės naudojimo pakeitimo vienam km</t>
    </r>
    <r>
      <rPr>
        <vertAlign val="superscript"/>
        <sz val="12"/>
        <color rgb="FF000000"/>
        <rFont val="Calibri"/>
        <family val="2"/>
      </rPr>
      <t>2</t>
    </r>
    <r>
      <rPr>
        <sz val="12"/>
        <color rgb="FF000000"/>
        <rFont val="Calibri"/>
        <family val="2"/>
      </rPr>
      <t xml:space="preserve"> savivaldybės ploto, t CO</t>
    </r>
    <r>
      <rPr>
        <vertAlign val="subscript"/>
        <sz val="12"/>
        <color rgb="FF000000"/>
        <rFont val="Calibri"/>
        <family val="2"/>
      </rPr>
      <t>2</t>
    </r>
    <r>
      <rPr>
        <sz val="12"/>
        <color rgb="FF000000"/>
        <rFont val="Calibri"/>
        <family val="2"/>
      </rPr>
      <t>e/km</t>
    </r>
    <r>
      <rPr>
        <vertAlign val="superscript"/>
        <sz val="12"/>
        <color rgb="FF000000"/>
        <rFont val="Calibri"/>
        <family val="2"/>
      </rPr>
      <t>2</t>
    </r>
  </si>
  <si>
    <t>Ar pasiektas ŠESD išmetimų sumažinimo tikslas?</t>
  </si>
  <si>
    <t>YES</t>
  </si>
  <si>
    <t>i Please note that the following notation keys can be used in the table below: "NO" (not occuring), "IE" (included elsewhere), "" (not estimated) and "C" (confidential). More information in the Reporting Guidelis.</t>
  </si>
  <si>
    <t>FINAL ERGY CONSUMPTION [MWh]</t>
  </si>
  <si>
    <t>Rewable ergies</t>
  </si>
  <si>
    <t>Gasoli</t>
  </si>
  <si>
    <t xml:space="preserve">PASTABA: Tai tik informacinis pildymo pavyzdys, duomenis turite pasitikrinti ir suvesti į ES Merų pakto onli platformą. Forma yra aktyvi, tad veikia visos formulės ir savybės, kurios veiks onli versijoje. Galutinės ergijos (angl. Final Ergy Consumption MWh) suvartojimo duomenys yra kiekvieno sektoriaus suvestinės "veiklos duomenys" atitinkamo kuro suvartojimas išreikštas MWh. CO2e taršos koeficientus galima išskaičiuoti padalinus išmetamą ŠESD kiekį (t CO2e) iš veiklos duomenų (kuro/ergijos suvartojimas), konvertuotų iš TJ į MWh. Konvertavimui naudoti: 1 TJ = 277,78 MWh. </t>
  </si>
  <si>
    <t>i Copy as many "emission inventory" tabs as cessary. Minimun 1 "baseli emission inventory" (BEI) at the 1st reporting stage; at least 1 "monitoring emission inventory" (MEI) every 4 years.</t>
  </si>
  <si>
    <t xml:space="preserve">Please select only o option. </t>
  </si>
  <si>
    <t xml:space="preserve">  IPCC (Intergovernmental Pal on Climate Change)</t>
  </si>
  <si>
    <t xml:space="preserve">  tons CO2 </t>
  </si>
  <si>
    <t xml:space="preserve">  tons CO2 equivalent</t>
  </si>
  <si>
    <t>A. Final ergy consumption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</si>
</sst>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0;\-0;;@"/>
    <numFmt numFmtId="165" formatCode="0.000"/>
    <numFmt numFmtId="166" formatCode="#,##0.0000"/>
    <numFmt numFmtId="167" formatCode="_-* #,##0.00\ _F_-;\-* #,##0.00\ _F_-;_-* &quot;-&quot;??\ _F_-;_-@_-"/>
    <numFmt numFmtId="168" formatCode="0.0"/>
    <numFmt numFmtId="169" formatCode="0.0000"/>
    <numFmt numFmtId="170" formatCode="0.00000"/>
    <numFmt numFmtId="171" formatCode="0.000000"/>
  </numFmts>
  <fonts count="258" x14ac:knownFonts="1">
    <font>
      <sz val="11"/>
      <color theme="1"/>
      <name val="Calibri"/>
      <family val="2"/>
      <charset val="186"/>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FF0000"/>
      <name val="Calibri"/>
      <family val="2"/>
      <charset val="186"/>
      <scheme val="minor"/>
    </font>
    <font>
      <u/>
      <sz val="12"/>
      <color theme="10"/>
      <name val="Calibri"/>
      <family val="2"/>
      <scheme val="minor"/>
    </font>
    <font>
      <sz val="11"/>
      <color theme="1"/>
      <name val="Calibri"/>
      <family val="2"/>
      <scheme val="minor"/>
    </font>
    <font>
      <sz val="10"/>
      <name val="Arial"/>
      <family val="2"/>
    </font>
    <font>
      <b/>
      <sz val="11"/>
      <color rgb="FFFFFFFF"/>
      <name val="Calibri"/>
      <family val="2"/>
    </font>
    <font>
      <b/>
      <sz val="11"/>
      <color theme="4"/>
      <name val="Calibri"/>
      <family val="2"/>
    </font>
    <font>
      <b/>
      <sz val="24"/>
      <color indexed="9"/>
      <name val="Arial"/>
      <family val="2"/>
    </font>
    <font>
      <b/>
      <sz val="10"/>
      <color theme="0"/>
      <name val="Tahoma"/>
      <family val="2"/>
    </font>
    <font>
      <b/>
      <sz val="14"/>
      <color indexed="9"/>
      <name val="Wingdings"/>
      <charset val="2"/>
    </font>
    <font>
      <b/>
      <sz val="10"/>
      <color indexed="9"/>
      <name val="Tahoma"/>
      <family val="2"/>
    </font>
    <font>
      <b/>
      <sz val="12"/>
      <color indexed="9"/>
      <name val="Arial"/>
      <family val="2"/>
    </font>
    <font>
      <sz val="24"/>
      <name val="Arial"/>
      <family val="2"/>
    </font>
    <font>
      <sz val="12"/>
      <name val="Arial"/>
      <family val="2"/>
    </font>
    <font>
      <b/>
      <strike/>
      <sz val="11"/>
      <color indexed="23"/>
      <name val="Arial"/>
      <family val="2"/>
    </font>
    <font>
      <strike/>
      <sz val="11"/>
      <color theme="1"/>
      <name val="Arial"/>
      <family val="2"/>
    </font>
    <font>
      <b/>
      <sz val="11"/>
      <color indexed="23"/>
      <name val="Arial"/>
      <family val="2"/>
    </font>
    <font>
      <sz val="11"/>
      <color theme="1"/>
      <name val="Arial"/>
      <family val="2"/>
    </font>
    <font>
      <b/>
      <sz val="11"/>
      <color theme="0" tint="-0.499984740745262"/>
      <name val="Arial"/>
      <family val="2"/>
    </font>
    <font>
      <b/>
      <sz val="12"/>
      <color theme="0" tint="-0.499984740745262"/>
      <name val="Arial"/>
      <family val="2"/>
    </font>
    <font>
      <sz val="11"/>
      <color theme="0" tint="-0.499984740745262"/>
      <name val="Calibri"/>
      <family val="2"/>
      <scheme val="minor"/>
    </font>
    <font>
      <b/>
      <sz val="11"/>
      <color indexed="9"/>
      <name val="Arial"/>
      <family val="2"/>
    </font>
    <font>
      <sz val="11"/>
      <name val="Arial"/>
      <family val="2"/>
    </font>
    <font>
      <u val="double"/>
      <sz val="11"/>
      <name val="Arial"/>
      <family val="2"/>
    </font>
    <font>
      <b/>
      <sz val="10"/>
      <color theme="0"/>
      <name val="Arial"/>
      <family val="2"/>
    </font>
    <font>
      <strike/>
      <sz val="11"/>
      <name val="Arial"/>
      <family val="2"/>
    </font>
    <font>
      <b/>
      <sz val="11"/>
      <color rgb="FF0066CC"/>
      <name val="Arial"/>
      <family val="2"/>
    </font>
    <font>
      <b/>
      <sz val="11"/>
      <name val="Arial"/>
      <family val="2"/>
    </font>
    <font>
      <sz val="8"/>
      <name val="Arial"/>
      <family val="2"/>
    </font>
    <font>
      <strike/>
      <sz val="11"/>
      <color indexed="48"/>
      <name val="Arial"/>
      <family val="2"/>
    </font>
    <font>
      <i/>
      <sz val="11"/>
      <color indexed="23"/>
      <name val="Arial"/>
      <family val="2"/>
    </font>
    <font>
      <b/>
      <sz val="11"/>
      <color rgb="FFFF0000"/>
      <name val="Arial"/>
      <family val="2"/>
    </font>
    <font>
      <sz val="11"/>
      <color rgb="FFFF0000"/>
      <name val="Arial"/>
      <family val="2"/>
    </font>
    <font>
      <i/>
      <sz val="11"/>
      <color rgb="FFFF0000"/>
      <name val="Arial"/>
      <family val="2"/>
    </font>
    <font>
      <i/>
      <sz val="11"/>
      <name val="Arial"/>
      <family val="2"/>
    </font>
    <font>
      <sz val="8"/>
      <color theme="1" tint="0.34998626667073579"/>
      <name val="Arial"/>
      <family val="2"/>
    </font>
    <font>
      <sz val="11"/>
      <color indexed="10"/>
      <name val="Arial"/>
      <family val="2"/>
    </font>
    <font>
      <strike/>
      <sz val="11"/>
      <color rgb="FFFF0000"/>
      <name val="Arial"/>
      <family val="2"/>
    </font>
    <font>
      <b/>
      <sz val="11"/>
      <color indexed="23"/>
      <name val="Webdings"/>
      <family val="1"/>
      <charset val="2"/>
    </font>
    <font>
      <b/>
      <sz val="9"/>
      <color indexed="23"/>
      <name val="Arial"/>
      <family val="2"/>
    </font>
    <font>
      <b/>
      <sz val="11"/>
      <color theme="0" tint="-0.499984740745262"/>
      <name val="Webdings"/>
      <family val="1"/>
      <charset val="2"/>
    </font>
    <font>
      <b/>
      <sz val="9"/>
      <color theme="0" tint="-0.499984740745262"/>
      <name val="Arial"/>
      <family val="2"/>
    </font>
    <font>
      <sz val="10"/>
      <color theme="0"/>
      <name val="Arial"/>
      <family val="2"/>
    </font>
    <font>
      <sz val="10"/>
      <name val="Calibri"/>
      <family val="2"/>
      <scheme val="minor"/>
    </font>
    <font>
      <sz val="11"/>
      <color theme="0"/>
      <name val="Calibri"/>
      <family val="2"/>
      <scheme val="minor"/>
    </font>
    <font>
      <u val="double"/>
      <sz val="10"/>
      <name val="Arial"/>
      <family val="2"/>
    </font>
    <font>
      <b/>
      <sz val="10"/>
      <name val="Arial"/>
      <family val="2"/>
    </font>
    <font>
      <b/>
      <sz val="10"/>
      <color theme="1"/>
      <name val="Arial"/>
      <family val="2"/>
    </font>
    <font>
      <sz val="7.5"/>
      <color indexed="23"/>
      <name val="Arial"/>
      <family val="2"/>
    </font>
    <font>
      <b/>
      <i/>
      <sz val="10"/>
      <color theme="0"/>
      <name val="Arial"/>
      <family val="2"/>
    </font>
    <font>
      <b/>
      <i/>
      <sz val="11"/>
      <color theme="0" tint="-0.499984740745262"/>
      <name val="Arial"/>
      <family val="2"/>
    </font>
    <font>
      <i/>
      <u val="double"/>
      <sz val="9"/>
      <name val="Arial"/>
      <family val="2"/>
    </font>
    <font>
      <b/>
      <i/>
      <sz val="11"/>
      <color rgb="FFFF00FF"/>
      <name val="Arial"/>
      <family val="2"/>
    </font>
    <font>
      <b/>
      <sz val="11"/>
      <color rgb="FF00B050"/>
      <name val="Arial"/>
      <family val="2"/>
    </font>
    <font>
      <b/>
      <vertAlign val="subscript"/>
      <sz val="10"/>
      <color theme="0"/>
      <name val="Arial"/>
      <family val="2"/>
    </font>
    <font>
      <b/>
      <u val="double"/>
      <sz val="10"/>
      <name val="Arial"/>
      <family val="2"/>
    </font>
    <font>
      <i/>
      <sz val="11"/>
      <color theme="0" tint="-0.499984740745262"/>
      <name val="Arial"/>
      <family val="2"/>
    </font>
    <font>
      <b/>
      <vertAlign val="subscript"/>
      <sz val="11"/>
      <name val="Arial"/>
      <family val="2"/>
    </font>
    <font>
      <b/>
      <sz val="10"/>
      <color theme="0" tint="-0.499984740745262"/>
      <name val="Arial"/>
      <family val="2"/>
    </font>
    <font>
      <b/>
      <u/>
      <sz val="10"/>
      <color theme="0" tint="-0.499984740745262"/>
      <name val="Tahoma"/>
      <family val="2"/>
    </font>
    <font>
      <b/>
      <sz val="11"/>
      <color theme="0" tint="-0.499984740745262"/>
      <name val="Calibri"/>
      <family val="2"/>
      <scheme val="minor"/>
    </font>
    <font>
      <b/>
      <sz val="11"/>
      <color theme="0"/>
      <name val="Calibri"/>
      <family val="2"/>
      <scheme val="minor"/>
    </font>
    <font>
      <b/>
      <u val="double"/>
      <sz val="11"/>
      <color theme="0"/>
      <name val="Arial"/>
      <family val="2"/>
    </font>
    <font>
      <b/>
      <u val="double"/>
      <sz val="11"/>
      <color theme="0"/>
      <name val="Calibri"/>
      <family val="2"/>
      <scheme val="minor"/>
    </font>
    <font>
      <sz val="11"/>
      <color theme="0" tint="-4.9989318521683403E-2"/>
      <name val="Arial"/>
      <family val="2"/>
    </font>
    <font>
      <i/>
      <sz val="10"/>
      <color rgb="FFFF0000"/>
      <name val="Arial"/>
      <family val="2"/>
    </font>
    <font>
      <b/>
      <i/>
      <sz val="11"/>
      <color theme="0" tint="-4.9989318521683403E-2"/>
      <name val="Arial"/>
      <family val="2"/>
    </font>
    <font>
      <sz val="11"/>
      <name val="Calibri"/>
      <family val="2"/>
      <scheme val="minor"/>
    </font>
    <font>
      <sz val="8"/>
      <name val="Calibri"/>
      <family val="2"/>
      <charset val="186"/>
      <scheme val="minor"/>
    </font>
    <font>
      <b/>
      <sz val="16"/>
      <color theme="4"/>
      <name val="Calibri"/>
      <family val="2"/>
      <scheme val="minor"/>
    </font>
    <font>
      <sz val="16"/>
      <color theme="1"/>
      <name val="Calibri"/>
      <family val="2"/>
      <scheme val="minor"/>
    </font>
    <font>
      <sz val="12"/>
      <color theme="1"/>
      <name val="Calibri"/>
      <family val="2"/>
    </font>
    <font>
      <b/>
      <sz val="14"/>
      <color theme="4"/>
      <name val="Calibri"/>
      <family val="2"/>
    </font>
    <font>
      <sz val="14"/>
      <color theme="1"/>
      <name val="Calibri"/>
      <family val="2"/>
    </font>
    <font>
      <sz val="14"/>
      <color theme="4"/>
      <name val="Calibri"/>
      <family val="2"/>
    </font>
    <font>
      <b/>
      <sz val="14"/>
      <color theme="1"/>
      <name val="Calibri"/>
      <family val="2"/>
    </font>
    <font>
      <b/>
      <sz val="12"/>
      <color theme="0"/>
      <name val="Calibri"/>
      <family val="2"/>
    </font>
    <font>
      <b/>
      <sz val="12"/>
      <color theme="1"/>
      <name val="Calibri"/>
      <family val="2"/>
    </font>
    <font>
      <sz val="12"/>
      <color rgb="FF000000"/>
      <name val="Calibri"/>
      <family val="2"/>
    </font>
    <font>
      <b/>
      <sz val="12"/>
      <color rgb="FFFFFFFF"/>
      <name val="Calibri"/>
      <family val="2"/>
    </font>
    <font>
      <b/>
      <sz val="12"/>
      <color rgb="FF000000"/>
      <name val="Calibri"/>
      <family val="2"/>
    </font>
    <font>
      <sz val="11"/>
      <color theme="1"/>
      <name val="Calibri"/>
      <family val="2"/>
      <charset val="186"/>
      <scheme val="minor"/>
    </font>
    <font>
      <sz val="18"/>
      <color theme="3"/>
      <name val="Calibri Light"/>
      <family val="2"/>
      <charset val="186"/>
      <scheme val="major"/>
    </font>
    <font>
      <b/>
      <sz val="15"/>
      <color theme="3"/>
      <name val="Calibri"/>
      <family val="2"/>
      <charset val="186"/>
      <scheme val="minor"/>
    </font>
    <font>
      <b/>
      <sz val="13"/>
      <color theme="3"/>
      <name val="Calibri"/>
      <family val="2"/>
      <charset val="186"/>
      <scheme val="minor"/>
    </font>
    <font>
      <b/>
      <sz val="11"/>
      <color theme="3"/>
      <name val="Calibri"/>
      <family val="2"/>
      <charset val="186"/>
      <scheme val="minor"/>
    </font>
    <font>
      <sz val="11"/>
      <color rgb="FF006100"/>
      <name val="Calibri"/>
      <family val="2"/>
      <charset val="186"/>
      <scheme val="minor"/>
    </font>
    <font>
      <sz val="11"/>
      <color rgb="FF9C0006"/>
      <name val="Calibri"/>
      <family val="2"/>
      <charset val="186"/>
      <scheme val="minor"/>
    </font>
    <font>
      <sz val="11"/>
      <color rgb="FF9C5700"/>
      <name val="Calibri"/>
      <family val="2"/>
      <charset val="186"/>
      <scheme val="minor"/>
    </font>
    <font>
      <sz val="11"/>
      <color rgb="FF3F3F76"/>
      <name val="Calibri"/>
      <family val="2"/>
      <charset val="186"/>
      <scheme val="minor"/>
    </font>
    <font>
      <b/>
      <sz val="11"/>
      <color rgb="FF3F3F3F"/>
      <name val="Calibri"/>
      <family val="2"/>
      <charset val="186"/>
      <scheme val="minor"/>
    </font>
    <font>
      <b/>
      <sz val="11"/>
      <color rgb="FFFA7D00"/>
      <name val="Calibri"/>
      <family val="2"/>
      <charset val="186"/>
      <scheme val="minor"/>
    </font>
    <font>
      <sz val="11"/>
      <color rgb="FFFA7D00"/>
      <name val="Calibri"/>
      <family val="2"/>
      <charset val="186"/>
      <scheme val="minor"/>
    </font>
    <font>
      <b/>
      <sz val="11"/>
      <color theme="0"/>
      <name val="Calibri"/>
      <family val="2"/>
      <charset val="186"/>
      <scheme val="minor"/>
    </font>
    <font>
      <i/>
      <sz val="11"/>
      <color rgb="FF7F7F7F"/>
      <name val="Calibri"/>
      <family val="2"/>
      <charset val="186"/>
      <scheme val="minor"/>
    </font>
    <font>
      <b/>
      <sz val="11"/>
      <color theme="1"/>
      <name val="Calibri"/>
      <family val="2"/>
      <charset val="186"/>
      <scheme val="minor"/>
    </font>
    <font>
      <sz val="11"/>
      <color theme="0"/>
      <name val="Calibri"/>
      <family val="2"/>
      <charset val="186"/>
      <scheme val="minor"/>
    </font>
    <font>
      <b/>
      <sz val="9"/>
      <name val="Times New Roman"/>
      <family val="1"/>
    </font>
    <font>
      <sz val="9"/>
      <name val="Times New Roman"/>
      <family val="1"/>
    </font>
    <font>
      <sz val="9"/>
      <color indexed="8"/>
      <name val="Times New Roman"/>
      <family val="1"/>
    </font>
    <font>
      <b/>
      <sz val="12"/>
      <name val="Times New Roman"/>
      <family val="1"/>
    </font>
    <font>
      <sz val="12"/>
      <color indexed="8"/>
      <name val="Times New Roman"/>
      <family val="1"/>
    </font>
    <font>
      <b/>
      <sz val="12"/>
      <color indexed="8"/>
      <name val="Times New Roman"/>
      <family val="1"/>
    </font>
    <font>
      <sz val="11"/>
      <name val="Times New Roman"/>
      <family val="1"/>
      <charset val="186"/>
    </font>
    <font>
      <u/>
      <sz val="11"/>
      <color theme="10"/>
      <name val="Calibri"/>
      <family val="2"/>
      <charset val="186"/>
      <scheme val="minor"/>
    </font>
    <font>
      <u/>
      <sz val="10"/>
      <color indexed="12"/>
      <name val="Arial"/>
      <family val="2"/>
    </font>
    <font>
      <u/>
      <sz val="10"/>
      <color theme="5"/>
      <name val="Tahoma"/>
      <family val="2"/>
    </font>
    <font>
      <sz val="11"/>
      <color rgb="FF3F3F76"/>
      <name val="Calibri"/>
      <family val="2"/>
      <scheme val="minor"/>
    </font>
    <font>
      <sz val="11"/>
      <color indexed="8"/>
      <name val="Calibri"/>
      <family val="2"/>
    </font>
    <font>
      <u/>
      <sz val="10"/>
      <color indexed="12"/>
      <name val="Times New Roman"/>
      <family val="1"/>
    </font>
    <font>
      <u/>
      <sz val="11"/>
      <color theme="10"/>
      <name val="Calibri"/>
      <family val="2"/>
      <scheme val="minor"/>
    </font>
    <font>
      <b/>
      <sz val="11"/>
      <color rgb="FF3F3F3F"/>
      <name val="Calibri"/>
      <family val="2"/>
      <scheme val="minor"/>
    </font>
    <font>
      <b/>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indexed="8"/>
      <name val="Calibri"/>
      <family val="2"/>
      <charset val="186"/>
    </font>
    <font>
      <sz val="11"/>
      <color indexed="9"/>
      <name val="Calibri"/>
      <family val="2"/>
    </font>
    <font>
      <sz val="11"/>
      <color indexed="9"/>
      <name val="Calibri"/>
      <family val="2"/>
      <charset val="186"/>
    </font>
    <font>
      <b/>
      <sz val="11"/>
      <color indexed="63"/>
      <name val="Calibri"/>
      <family val="2"/>
    </font>
    <font>
      <sz val="11"/>
      <color indexed="20"/>
      <name val="Calibri"/>
      <family val="2"/>
      <charset val="186"/>
    </font>
    <font>
      <b/>
      <sz val="11"/>
      <color indexed="52"/>
      <name val="Calibri"/>
      <family val="2"/>
    </font>
    <font>
      <b/>
      <sz val="11"/>
      <color indexed="52"/>
      <name val="Calibri"/>
      <family val="2"/>
      <charset val="186"/>
    </font>
    <font>
      <b/>
      <sz val="11"/>
      <color indexed="9"/>
      <name val="Calibri"/>
      <family val="2"/>
      <charset val="186"/>
    </font>
    <font>
      <sz val="8"/>
      <name val="Helvetica"/>
      <family val="2"/>
    </font>
    <font>
      <sz val="11"/>
      <color indexed="62"/>
      <name val="Calibri"/>
      <family val="2"/>
    </font>
    <font>
      <b/>
      <sz val="11"/>
      <color indexed="8"/>
      <name val="Calibri"/>
      <family val="2"/>
    </font>
    <font>
      <i/>
      <sz val="11"/>
      <color indexed="23"/>
      <name val="Calibri"/>
      <family val="2"/>
    </font>
    <font>
      <i/>
      <sz val="11"/>
      <color indexed="23"/>
      <name val="Calibri"/>
      <family val="2"/>
      <charset val="186"/>
    </font>
    <font>
      <sz val="11"/>
      <color indexed="17"/>
      <name val="Calibri"/>
      <family val="2"/>
      <charset val="186"/>
    </font>
    <font>
      <sz val="11"/>
      <color indexed="17"/>
      <name val="Calibri"/>
      <family val="2"/>
    </font>
    <font>
      <b/>
      <sz val="15"/>
      <color indexed="56"/>
      <name val="Calibri"/>
      <family val="2"/>
      <charset val="186"/>
    </font>
    <font>
      <b/>
      <sz val="13"/>
      <color indexed="56"/>
      <name val="Calibri"/>
      <family val="2"/>
      <charset val="186"/>
    </font>
    <font>
      <b/>
      <sz val="11"/>
      <color indexed="56"/>
      <name val="Calibri"/>
      <family val="2"/>
      <charset val="186"/>
    </font>
    <font>
      <sz val="11"/>
      <color indexed="62"/>
      <name val="Calibri"/>
      <family val="2"/>
      <charset val="186"/>
    </font>
    <font>
      <sz val="11"/>
      <color indexed="52"/>
      <name val="Calibri"/>
      <family val="2"/>
      <charset val="186"/>
    </font>
    <font>
      <sz val="11"/>
      <color indexed="60"/>
      <name val="Calibri"/>
      <family val="2"/>
      <charset val="186"/>
    </font>
    <font>
      <sz val="10"/>
      <name val="Arial"/>
      <family val="2"/>
      <charset val="186"/>
    </font>
    <font>
      <b/>
      <sz val="11"/>
      <color indexed="63"/>
      <name val="Calibri"/>
      <family val="2"/>
      <charset val="186"/>
    </font>
    <font>
      <sz val="11"/>
      <color indexed="20"/>
      <name val="Calibri"/>
      <family val="2"/>
    </font>
    <font>
      <b/>
      <sz val="18"/>
      <color indexed="56"/>
      <name val="Cambria"/>
      <family val="2"/>
      <charset val="186"/>
    </font>
    <font>
      <b/>
      <sz val="11"/>
      <color indexed="8"/>
      <name val="Calibri"/>
      <family val="2"/>
      <charset val="186"/>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sz val="11"/>
      <color indexed="10"/>
      <name val="Calibri"/>
      <family val="2"/>
      <charset val="186"/>
    </font>
    <font>
      <b/>
      <sz val="11"/>
      <color indexed="9"/>
      <name val="Calibri"/>
      <family val="2"/>
    </font>
    <font>
      <u/>
      <sz val="10"/>
      <color indexed="12"/>
      <name val="Times New Roman"/>
      <family val="1"/>
      <charset val="186"/>
    </font>
    <font>
      <sz val="10"/>
      <name val="Arial"/>
      <family val="2"/>
      <charset val="204"/>
    </font>
    <font>
      <b/>
      <sz val="11"/>
      <color indexed="12"/>
      <name val="Arial"/>
      <family val="2"/>
      <charset val="204"/>
    </font>
    <font>
      <sz val="11"/>
      <color indexed="60"/>
      <name val="Calibri"/>
      <family val="2"/>
    </font>
    <font>
      <sz val="10"/>
      <name val="Times New Roman"/>
      <family val="1"/>
    </font>
    <font>
      <sz val="12"/>
      <color theme="1"/>
      <name val="Times New Roman"/>
      <family val="2"/>
      <charset val="186"/>
    </font>
    <font>
      <b/>
      <sz val="12"/>
      <color rgb="FFFFFFFF"/>
      <name val="Calibri"/>
      <family val="2"/>
      <scheme val="minor"/>
    </font>
    <font>
      <b/>
      <sz val="12"/>
      <color rgb="FF000000"/>
      <name val="Calibri"/>
      <family val="2"/>
      <scheme val="minor"/>
    </font>
    <font>
      <sz val="20"/>
      <color theme="1"/>
      <name val="Calibri"/>
      <family val="2"/>
      <charset val="186"/>
      <scheme val="minor"/>
    </font>
    <font>
      <sz val="12"/>
      <color rgb="FF202124"/>
      <name val="Calibri"/>
      <family val="2"/>
      <charset val="186"/>
      <scheme val="minor"/>
    </font>
    <font>
      <sz val="12"/>
      <color theme="1"/>
      <name val="Calibri"/>
      <family val="2"/>
      <charset val="186"/>
      <scheme val="minor"/>
    </font>
    <font>
      <b/>
      <sz val="12"/>
      <color theme="1"/>
      <name val="Calibri"/>
      <family val="2"/>
      <charset val="186"/>
      <scheme val="minor"/>
    </font>
    <font>
      <sz val="12"/>
      <name val="Calibri"/>
      <family val="2"/>
      <scheme val="minor"/>
    </font>
    <font>
      <sz val="10"/>
      <color rgb="FF000000"/>
      <name val="Marlett"/>
      <charset val="2"/>
    </font>
    <font>
      <sz val="12"/>
      <color theme="1"/>
      <name val="Marlett"/>
      <charset val="2"/>
    </font>
    <font>
      <sz val="11"/>
      <name val="Calibri"/>
      <family val="2"/>
      <charset val="186"/>
      <scheme val="minor"/>
    </font>
    <font>
      <b/>
      <sz val="14"/>
      <color theme="0"/>
      <name val="Calibri"/>
      <family val="2"/>
      <charset val="186"/>
      <scheme val="minor"/>
    </font>
    <font>
      <b/>
      <sz val="11"/>
      <name val="Calibri"/>
      <family val="2"/>
      <charset val="186"/>
      <scheme val="minor"/>
    </font>
    <font>
      <sz val="9"/>
      <color theme="1"/>
      <name val="Calibri"/>
      <family val="2"/>
      <charset val="186"/>
      <scheme val="minor"/>
    </font>
    <font>
      <vertAlign val="subscript"/>
      <sz val="12"/>
      <color theme="1"/>
      <name val="Calibri"/>
      <family val="2"/>
      <scheme val="minor"/>
    </font>
    <font>
      <vertAlign val="subscript"/>
      <sz val="11"/>
      <color theme="1"/>
      <name val="Calibri"/>
      <family val="2"/>
      <scheme val="minor"/>
    </font>
    <font>
      <sz val="11"/>
      <color rgb="FF000000"/>
      <name val="Calibri"/>
      <family val="2"/>
      <scheme val="minor"/>
    </font>
    <font>
      <b/>
      <sz val="12"/>
      <color theme="0"/>
      <name val="Calibri"/>
      <family val="2"/>
      <charset val="186"/>
      <scheme val="minor"/>
    </font>
    <font>
      <b/>
      <vertAlign val="superscript"/>
      <sz val="14"/>
      <color theme="4"/>
      <name val="Calibri"/>
      <family val="2"/>
    </font>
    <font>
      <sz val="10"/>
      <name val="Marlett"/>
      <charset val="2"/>
    </font>
    <font>
      <b/>
      <sz val="12"/>
      <name val="Calibri"/>
      <family val="2"/>
      <scheme val="minor"/>
    </font>
    <font>
      <b/>
      <sz val="12"/>
      <name val="Calibri"/>
      <family val="2"/>
    </font>
    <font>
      <sz val="12"/>
      <color rgb="FFFF0000"/>
      <name val="Calibri"/>
      <family val="2"/>
      <charset val="186"/>
      <scheme val="minor"/>
    </font>
    <font>
      <b/>
      <vertAlign val="subscript"/>
      <sz val="12"/>
      <color theme="0"/>
      <name val="Calibri"/>
      <family val="2"/>
    </font>
    <font>
      <b/>
      <vertAlign val="subscript"/>
      <sz val="12"/>
      <color rgb="FFFFFFFF"/>
      <name val="Calibri"/>
      <family val="2"/>
    </font>
    <font>
      <sz val="12"/>
      <color theme="1"/>
      <name val="Calibri"/>
      <family val="2"/>
      <scheme val="minor"/>
    </font>
    <font>
      <sz val="12"/>
      <color rgb="FF000000"/>
      <name val="Calibri"/>
      <family val="2"/>
      <scheme val="minor"/>
    </font>
    <font>
      <b/>
      <sz val="12"/>
      <color theme="1"/>
      <name val="Calibri"/>
      <family val="2"/>
      <scheme val="minor"/>
    </font>
    <font>
      <b/>
      <sz val="11"/>
      <color rgb="FFFFFFFF"/>
      <name val="Calibri"/>
      <family val="2"/>
      <scheme val="minor"/>
    </font>
    <font>
      <b/>
      <sz val="11"/>
      <color rgb="FF000000"/>
      <name val="Calibri"/>
      <family val="2"/>
      <scheme val="minor"/>
    </font>
    <font>
      <vertAlign val="subscript"/>
      <sz val="11"/>
      <color rgb="FF000000"/>
      <name val="Calibri"/>
      <family val="2"/>
      <scheme val="minor"/>
    </font>
    <font>
      <b/>
      <sz val="12"/>
      <color theme="0"/>
      <name val="Calibri"/>
      <family val="2"/>
      <scheme val="minor"/>
    </font>
    <font>
      <b/>
      <vertAlign val="subscript"/>
      <sz val="12"/>
      <color theme="0"/>
      <name val="Calibri"/>
      <family val="2"/>
      <scheme val="minor"/>
    </font>
    <font>
      <vertAlign val="superscript"/>
      <sz val="12"/>
      <color theme="1"/>
      <name val="Calibri"/>
      <family val="2"/>
      <scheme val="minor"/>
    </font>
    <font>
      <sz val="12"/>
      <color rgb="FFFF0000"/>
      <name val="Calibri"/>
      <family val="2"/>
      <scheme val="minor"/>
    </font>
    <font>
      <sz val="12"/>
      <color theme="0"/>
      <name val="Calibri"/>
      <family val="2"/>
      <scheme val="minor"/>
    </font>
    <font>
      <sz val="12"/>
      <name val="Calibri"/>
      <family val="2"/>
    </font>
    <font>
      <b/>
      <sz val="12"/>
      <color theme="5"/>
      <name val="Calibri"/>
      <family val="2"/>
      <scheme val="minor"/>
    </font>
    <font>
      <sz val="12"/>
      <color theme="5"/>
      <name val="Calibri"/>
      <family val="2"/>
      <scheme val="minor"/>
    </font>
    <font>
      <b/>
      <vertAlign val="superscript"/>
      <sz val="12"/>
      <color theme="0"/>
      <name val="Calibri"/>
      <family val="2"/>
      <scheme val="minor"/>
    </font>
    <font>
      <sz val="12"/>
      <name val="Calibri"/>
      <family val="2"/>
      <charset val="186"/>
      <scheme val="minor"/>
    </font>
    <font>
      <b/>
      <sz val="12"/>
      <name val="Calibri"/>
      <family val="2"/>
      <charset val="186"/>
      <scheme val="minor"/>
    </font>
    <font>
      <sz val="12"/>
      <color theme="0"/>
      <name val="Calibri"/>
      <family val="2"/>
      <charset val="186"/>
      <scheme val="minor"/>
    </font>
    <font>
      <b/>
      <vertAlign val="subscript"/>
      <sz val="12"/>
      <name val="Calibri"/>
      <family val="2"/>
      <scheme val="minor"/>
    </font>
    <font>
      <b/>
      <vertAlign val="superscript"/>
      <sz val="12"/>
      <name val="Calibri"/>
      <family val="2"/>
      <scheme val="minor"/>
    </font>
    <font>
      <vertAlign val="superscript"/>
      <sz val="12"/>
      <name val="Calibri"/>
      <family val="2"/>
      <scheme val="minor"/>
    </font>
    <font>
      <sz val="12"/>
      <name val="Arial"/>
      <family val="2"/>
      <charset val="186"/>
    </font>
    <font>
      <sz val="12"/>
      <color rgb="FF000000"/>
      <name val="Calibri"/>
      <family val="2"/>
      <charset val="186"/>
      <scheme val="minor"/>
    </font>
    <font>
      <sz val="12"/>
      <color rgb="FF000000"/>
      <name val="Calibri"/>
      <family val="2"/>
      <charset val="186"/>
    </font>
    <font>
      <b/>
      <sz val="12"/>
      <color rgb="FFFF0000"/>
      <name val="Calibri"/>
      <family val="2"/>
      <scheme val="minor"/>
    </font>
    <font>
      <sz val="12"/>
      <color rgb="FFFF0000"/>
      <name val="Calibri"/>
      <family val="2"/>
      <charset val="186"/>
    </font>
    <font>
      <b/>
      <sz val="12"/>
      <name val="Calibri"/>
      <family val="2"/>
      <charset val="186"/>
    </font>
    <font>
      <sz val="11"/>
      <color rgb="FF000000"/>
      <name val="Calibri"/>
      <family val="2"/>
      <charset val="186"/>
    </font>
    <font>
      <b/>
      <sz val="12"/>
      <color rgb="FFFFFFFF"/>
      <name val="Calibri"/>
      <family val="2"/>
      <charset val="186"/>
    </font>
    <font>
      <b/>
      <vertAlign val="subscript"/>
      <sz val="12"/>
      <color rgb="FFFFFFFF"/>
      <name val="Calibri"/>
      <family val="2"/>
      <charset val="186"/>
    </font>
    <font>
      <b/>
      <sz val="11"/>
      <color rgb="FFFFFFFF"/>
      <name val="Calibri"/>
      <family val="2"/>
      <charset val="186"/>
      <scheme val="minor"/>
    </font>
    <font>
      <b/>
      <sz val="11"/>
      <color rgb="FF000000"/>
      <name val="Calibri"/>
      <family val="2"/>
      <charset val="186"/>
      <scheme val="minor"/>
    </font>
    <font>
      <b/>
      <sz val="12"/>
      <color rgb="FF000000"/>
      <name val="Calibri"/>
      <family val="2"/>
      <charset val="186"/>
    </font>
    <font>
      <sz val="12"/>
      <color theme="1"/>
      <name val="Calibri"/>
      <family val="2"/>
      <charset val="186"/>
      <scheme val="minor"/>
    </font>
    <font>
      <u/>
      <sz val="12"/>
      <color theme="10"/>
      <name val="Calibri"/>
      <family val="2"/>
      <charset val="186"/>
      <scheme val="minor"/>
    </font>
    <font>
      <sz val="12"/>
      <name val="Calibri"/>
      <family val="2"/>
      <charset val="186"/>
      <scheme val="minor"/>
    </font>
    <font>
      <vertAlign val="superscript"/>
      <sz val="12"/>
      <name val="Calibri"/>
      <family val="2"/>
      <charset val="186"/>
      <scheme val="minor"/>
    </font>
    <font>
      <i/>
      <sz val="12"/>
      <name val="Calibri"/>
      <family val="2"/>
      <charset val="186"/>
      <scheme val="minor"/>
    </font>
    <font>
      <sz val="12"/>
      <color indexed="8"/>
      <name val="Calibri"/>
      <family val="2"/>
      <charset val="186"/>
      <scheme val="minor"/>
    </font>
    <font>
      <i/>
      <sz val="12"/>
      <color indexed="8"/>
      <name val="Calibri"/>
      <family val="2"/>
      <charset val="186"/>
      <scheme val="minor"/>
    </font>
    <font>
      <sz val="9"/>
      <color rgb="FFFF0000"/>
      <name val="Calibri"/>
      <family val="2"/>
      <charset val="186"/>
      <scheme val="minor"/>
    </font>
    <font>
      <b/>
      <sz val="12"/>
      <color theme="0"/>
      <name val="Calibri"/>
      <family val="2"/>
      <charset val="186"/>
    </font>
    <font>
      <b/>
      <vertAlign val="subscript"/>
      <sz val="12"/>
      <color theme="0"/>
      <name val="Calibri"/>
      <family val="2"/>
      <charset val="186"/>
    </font>
    <font>
      <vertAlign val="subscript"/>
      <sz val="12"/>
      <color rgb="FF000000"/>
      <name val="Calibri"/>
      <family val="2"/>
      <charset val="186"/>
    </font>
    <font>
      <vertAlign val="subscript"/>
      <sz val="12"/>
      <color theme="1"/>
      <name val="Calibri"/>
      <family val="2"/>
      <charset val="186"/>
      <scheme val="minor"/>
    </font>
    <font>
      <vertAlign val="subscript"/>
      <sz val="12"/>
      <color rgb="FF000000"/>
      <name val="Calibri"/>
      <family val="2"/>
      <charset val="186"/>
      <scheme val="minor"/>
    </font>
    <font>
      <b/>
      <sz val="12"/>
      <color rgb="FFFFFFFF"/>
      <name val="Calibri"/>
      <family val="2"/>
      <charset val="186"/>
      <scheme val="minor"/>
    </font>
    <font>
      <b/>
      <vertAlign val="subscript"/>
      <sz val="12"/>
      <color rgb="FFFFFFFF"/>
      <name val="Calibri"/>
      <family val="2"/>
      <charset val="186"/>
      <scheme val="minor"/>
    </font>
    <font>
      <vertAlign val="subscript"/>
      <sz val="12"/>
      <color rgb="FF000000"/>
      <name val="Calibri"/>
      <family val="2"/>
      <scheme val="minor"/>
    </font>
    <font>
      <vertAlign val="superscript"/>
      <sz val="11"/>
      <color theme="1"/>
      <name val="Calibri"/>
      <family val="2"/>
      <scheme val="minor"/>
    </font>
    <font>
      <b/>
      <sz val="12"/>
      <color theme="1"/>
      <name val="Calibri"/>
      <family val="2"/>
      <charset val="186"/>
    </font>
    <font>
      <b/>
      <vertAlign val="subscript"/>
      <sz val="12"/>
      <color rgb="FF000000"/>
      <name val="Calibri"/>
      <family val="2"/>
    </font>
    <font>
      <b/>
      <vertAlign val="subscript"/>
      <sz val="12"/>
      <color rgb="FF000000"/>
      <name val="Calibri"/>
      <family val="2"/>
      <scheme val="minor"/>
    </font>
    <font>
      <vertAlign val="subscript"/>
      <sz val="12"/>
      <name val="Calibri"/>
      <family val="2"/>
    </font>
    <font>
      <u/>
      <sz val="11"/>
      <color rgb="FFFF0000"/>
      <name val="Calibri"/>
      <family val="2"/>
      <charset val="186"/>
      <scheme val="minor"/>
    </font>
    <font>
      <b/>
      <vertAlign val="subscript"/>
      <sz val="12"/>
      <color rgb="FF000000"/>
      <name val="Calibri"/>
      <family val="2"/>
      <charset val="186"/>
    </font>
    <font>
      <vertAlign val="superscript"/>
      <sz val="12"/>
      <color theme="1"/>
      <name val="Calibri"/>
      <family val="2"/>
      <charset val="186"/>
      <scheme val="minor"/>
    </font>
    <font>
      <sz val="12"/>
      <color rgb="FF000000"/>
      <name val="Calibri"/>
      <family val="2"/>
    </font>
    <font>
      <vertAlign val="superscript"/>
      <sz val="12"/>
      <color rgb="FF000000"/>
      <name val="Calibri"/>
      <family val="2"/>
    </font>
    <font>
      <vertAlign val="subscript"/>
      <sz val="12"/>
      <color rgb="FF000000"/>
      <name val="Calibri"/>
      <family val="2"/>
    </font>
    <font>
      <sz val="12"/>
      <name val="Calibri"/>
      <family val="2"/>
    </font>
    <font>
      <b/>
      <sz val="12"/>
      <color rgb="FF000000"/>
      <name val="Calibri"/>
      <family val="2"/>
    </font>
    <font>
      <b/>
      <sz val="12"/>
      <color theme="0"/>
      <name val="Calibri"/>
      <family val="2"/>
    </font>
    <font>
      <b/>
      <sz val="12"/>
      <color rgb="FFFFFFFF"/>
      <name val="Calibri"/>
      <family val="2"/>
    </font>
    <font>
      <b/>
      <vertAlign val="subscript"/>
      <sz val="11"/>
      <color theme="1"/>
      <name val="Calibri"/>
      <family val="2"/>
      <charset val="186"/>
      <scheme val="minor"/>
    </font>
    <font>
      <vertAlign val="subscript"/>
      <sz val="12"/>
      <name val="Calibri"/>
      <family val="2"/>
      <charset val="186"/>
      <scheme val="minor"/>
    </font>
    <font>
      <vertAlign val="superscript"/>
      <sz val="12"/>
      <name val="Calibri"/>
      <family val="2"/>
      <charset val="186"/>
    </font>
    <font>
      <b/>
      <sz val="10"/>
      <name val="Arial"/>
      <family val="2"/>
    </font>
    <font>
      <b/>
      <sz val="10"/>
      <color theme="0"/>
      <name val="Arial"/>
      <family val="2"/>
    </font>
    <font>
      <sz val="11"/>
      <name val="Arial"/>
      <family val="2"/>
    </font>
    <font>
      <b/>
      <sz val="12"/>
      <color theme="1"/>
      <name val="Calibri"/>
      <family val="2"/>
    </font>
    <font>
      <sz val="10"/>
      <name val="Arial"/>
      <family val="2"/>
    </font>
    <font>
      <sz val="10"/>
      <name val="Calibri"/>
      <family val="2"/>
      <charset val="186"/>
      <scheme val="minor"/>
    </font>
    <font>
      <b/>
      <sz val="10"/>
      <color theme="1"/>
      <name val="Arial"/>
      <family val="2"/>
    </font>
  </fonts>
  <fills count="111">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9" tint="0.79998168889431442"/>
        <bgColor indexed="64"/>
      </patternFill>
    </fill>
    <fill>
      <patternFill patternType="solid">
        <fgColor rgb="FFE2F2E0"/>
        <bgColor indexed="64"/>
      </patternFill>
    </fill>
    <fill>
      <patternFill patternType="solid">
        <fgColor rgb="FFB8CDE7"/>
        <bgColor indexed="64"/>
      </patternFill>
    </fill>
    <fill>
      <patternFill patternType="solid">
        <fgColor theme="3" tint="0.79998168889431442"/>
        <bgColor indexed="64"/>
      </patternFill>
    </fill>
    <fill>
      <patternFill patternType="solid">
        <fgColor rgb="FF003068"/>
        <bgColor indexed="64"/>
      </patternFill>
    </fill>
    <fill>
      <patternFill patternType="solid">
        <fgColor rgb="FF0099A9"/>
        <bgColor indexed="64"/>
      </patternFill>
    </fill>
    <fill>
      <patternFill patternType="solid">
        <fgColor rgb="FF97B42A"/>
        <bgColor indexed="64"/>
      </patternFill>
    </fill>
    <fill>
      <patternFill patternType="solid">
        <fgColor rgb="FFFFD500"/>
        <bgColor indexed="64"/>
      </patternFill>
    </fill>
    <fill>
      <patternFill patternType="solid">
        <fgColor rgb="FF013068"/>
        <bgColor indexed="64"/>
      </patternFill>
    </fill>
    <fill>
      <patternFill patternType="solid">
        <fgColor rgb="FFE6E899"/>
        <bgColor indexed="64"/>
      </patternFill>
    </fill>
    <fill>
      <patternFill patternType="solid">
        <fgColor theme="7"/>
        <bgColor indexed="64"/>
      </patternFill>
    </fill>
    <fill>
      <patternFill patternType="solid">
        <fgColor rgb="FFF1F2C4"/>
        <bgColor indexed="64"/>
      </patternFill>
    </fill>
    <fill>
      <patternFill patternType="solid">
        <fgColor rgb="FF66AACD"/>
        <bgColor indexed="64"/>
      </patternFill>
    </fill>
    <fill>
      <patternFill patternType="solid">
        <fgColor rgb="FFEEECE1"/>
        <bgColor indexed="64"/>
      </patternFill>
    </fill>
    <fill>
      <patternFill patternType="solid">
        <fgColor rgb="FF9AC7DE"/>
        <bgColor indexed="64"/>
      </patternFill>
    </fill>
    <fill>
      <patternFill patternType="solid">
        <fgColor theme="0" tint="-0.34998626667073579"/>
        <bgColor indexed="64"/>
      </patternFill>
    </fill>
    <fill>
      <patternFill patternType="solid">
        <fgColor rgb="FFFFFFFF"/>
        <bgColor indexed="64"/>
      </patternFill>
    </fill>
    <fill>
      <patternFill patternType="solid">
        <fgColor theme="2"/>
        <bgColor indexed="64"/>
      </patternFill>
    </fill>
    <fill>
      <patternFill patternType="solid">
        <fgColor theme="0" tint="-0.249977111117893"/>
        <bgColor indexed="64"/>
      </patternFill>
    </fill>
    <fill>
      <patternFill patternType="solid">
        <fgColor rgb="FFF2F2C4"/>
        <bgColor indexed="64"/>
      </patternFill>
    </fill>
    <fill>
      <patternFill patternType="solid">
        <fgColor rgb="FFEAF1DD"/>
        <bgColor indexed="64"/>
      </patternFill>
    </fill>
    <fill>
      <patternFill patternType="solid">
        <fgColor rgb="FFE6D5ED"/>
        <bgColor indexed="64"/>
      </patternFill>
    </fill>
    <fill>
      <patternFill patternType="solid">
        <fgColor theme="0" tint="-0.14999847407452621"/>
        <bgColor indexed="64"/>
      </patternFill>
    </fill>
    <fill>
      <patternFill patternType="solid">
        <fgColor rgb="FFFDE9D9"/>
        <bgColor indexed="64"/>
      </patternFill>
    </fill>
    <fill>
      <patternFill patternType="solid">
        <fgColor theme="4"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7"/>
        <bgColor indexed="64"/>
      </patternFill>
    </fill>
    <fill>
      <patternFill patternType="solid">
        <fgColor indexed="55"/>
        <bgColor indexed="64"/>
      </patternFill>
    </fill>
    <fill>
      <patternFill patternType="solid">
        <fgColor indexed="42"/>
        <bgColor indexed="64"/>
      </patternFill>
    </fill>
    <fill>
      <patternFill patternType="solid">
        <fgColor indexed="27"/>
        <bgColor indexed="64"/>
      </patternFill>
    </fill>
    <fill>
      <patternFill patternType="solid">
        <fgColor indexed="22"/>
        <bgColor indexed="64"/>
      </patternFill>
    </fill>
    <fill>
      <patternFill patternType="solid">
        <fgColor indexed="2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darkTrellis"/>
    </fill>
    <fill>
      <patternFill patternType="solid">
        <fgColor theme="4" tint="0.79998168889431442"/>
        <bgColor rgb="FF000000"/>
      </patternFill>
    </fill>
    <fill>
      <patternFill patternType="solid">
        <fgColor theme="9"/>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theme="3" tint="0.39997558519241921"/>
        <bgColor indexed="64"/>
      </patternFill>
    </fill>
    <fill>
      <patternFill patternType="solid">
        <fgColor indexed="9"/>
        <bgColor indexed="64"/>
      </patternFill>
    </fill>
    <fill>
      <patternFill patternType="solid">
        <fgColor rgb="FFFFFFFF"/>
      </patternFill>
    </fill>
    <fill>
      <patternFill patternType="solid">
        <fgColor rgb="FFFFCC99"/>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rgb="FF969696"/>
      </patternFill>
    </fill>
    <fill>
      <patternFill patternType="solid">
        <fgColor theme="1" tint="0.499984740745262"/>
        <bgColor indexed="64"/>
      </patternFill>
    </fill>
    <fill>
      <patternFill patternType="solid">
        <fgColor rgb="FF92D050"/>
        <bgColor indexed="64"/>
      </patternFill>
    </fill>
    <fill>
      <patternFill patternType="solid">
        <fgColor theme="2" tint="-9.9978637043366805E-2"/>
        <bgColor indexed="64"/>
      </patternFill>
    </fill>
    <fill>
      <patternFill patternType="solid">
        <fgColor rgb="FFFFFF99"/>
        <bgColor indexed="64"/>
      </patternFill>
    </fill>
    <fill>
      <patternFill patternType="solid">
        <fgColor rgb="FFFFFFFF"/>
        <bgColor rgb="FF000000"/>
      </patternFill>
    </fill>
    <fill>
      <patternFill patternType="solid">
        <fgColor rgb="FFFEFFFE"/>
        <bgColor indexed="64"/>
      </patternFill>
    </fill>
    <fill>
      <patternFill patternType="solid">
        <fgColor rgb="FF7030A0"/>
        <bgColor indexed="64"/>
      </patternFill>
    </fill>
  </fills>
  <borders count="340">
    <border>
      <left/>
      <right/>
      <top/>
      <bottom/>
      <diagonal/>
    </border>
    <border>
      <left style="thin">
        <color theme="4"/>
      </left>
      <right style="thin">
        <color theme="0"/>
      </right>
      <top style="thin">
        <color theme="4"/>
      </top>
      <bottom/>
      <diagonal/>
    </border>
    <border>
      <left style="thin">
        <color theme="0"/>
      </left>
      <right style="thin">
        <color theme="0"/>
      </right>
      <top style="thin">
        <color theme="4"/>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theme="4"/>
      </right>
      <top/>
      <bottom style="thin">
        <color auto="1"/>
      </bottom>
      <diagonal/>
    </border>
    <border>
      <left style="thin">
        <color theme="4"/>
      </left>
      <right style="thin">
        <color theme="4"/>
      </right>
      <top/>
      <bottom style="thin">
        <color auto="1"/>
      </bottom>
      <diagonal/>
    </border>
    <border>
      <left style="thin">
        <color theme="4"/>
      </left>
      <right style="thin">
        <color theme="0"/>
      </right>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diagonal/>
    </border>
    <border>
      <left style="thin">
        <color theme="1" tint="0.34998626667073579"/>
      </left>
      <right style="thin">
        <color theme="1" tint="0.34998626667073579"/>
      </right>
      <top/>
      <bottom style="thin">
        <color theme="1"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ck">
        <color theme="4"/>
      </bottom>
      <diagonal/>
    </border>
    <border>
      <left style="thin">
        <color theme="3"/>
      </left>
      <right/>
      <top style="thin">
        <color theme="3"/>
      </top>
      <bottom/>
      <diagonal/>
    </border>
    <border>
      <left/>
      <right/>
      <top style="thin">
        <color theme="3"/>
      </top>
      <bottom/>
      <diagonal/>
    </border>
    <border>
      <left/>
      <right style="thin">
        <color theme="0"/>
      </right>
      <top style="thin">
        <color theme="3"/>
      </top>
      <bottom/>
      <diagonal/>
    </border>
    <border>
      <left style="thin">
        <color theme="0"/>
      </left>
      <right/>
      <top style="thin">
        <color theme="3"/>
      </top>
      <bottom style="thin">
        <color theme="0"/>
      </bottom>
      <diagonal/>
    </border>
    <border>
      <left/>
      <right/>
      <top style="thin">
        <color theme="3"/>
      </top>
      <bottom style="thin">
        <color theme="0"/>
      </bottom>
      <diagonal/>
    </border>
    <border>
      <left/>
      <right style="thin">
        <color auto="1"/>
      </right>
      <top style="thin">
        <color theme="3"/>
      </top>
      <bottom style="thin">
        <color theme="0"/>
      </bottom>
      <diagonal/>
    </border>
    <border>
      <left style="thin">
        <color theme="3"/>
      </left>
      <right/>
      <top/>
      <bottom style="thin">
        <color theme="3"/>
      </bottom>
      <diagonal/>
    </border>
    <border>
      <left/>
      <right/>
      <top/>
      <bottom style="thin">
        <color theme="3"/>
      </bottom>
      <diagonal/>
    </border>
    <border>
      <left/>
      <right style="thin">
        <color theme="0"/>
      </right>
      <top/>
      <bottom style="thin">
        <color theme="3"/>
      </bottom>
      <diagonal/>
    </border>
    <border>
      <left style="thin">
        <color theme="0"/>
      </left>
      <right style="thin">
        <color auto="1"/>
      </right>
      <top style="thin">
        <color theme="0"/>
      </top>
      <bottom/>
      <diagonal/>
    </border>
    <border>
      <left/>
      <right style="thin">
        <color theme="3"/>
      </right>
      <top style="thin">
        <color theme="3"/>
      </top>
      <bottom/>
      <diagonal/>
    </border>
    <border>
      <left style="thin">
        <color theme="3"/>
      </left>
      <right/>
      <top style="thin">
        <color theme="3"/>
      </top>
      <bottom style="thin">
        <color theme="3"/>
      </bottom>
      <diagonal/>
    </border>
    <border>
      <left/>
      <right/>
      <top style="thin">
        <color theme="3"/>
      </top>
      <bottom style="thin">
        <color theme="3"/>
      </bottom>
      <diagonal/>
    </border>
    <border>
      <left/>
      <right style="thin">
        <color theme="3"/>
      </right>
      <top style="thin">
        <color theme="3"/>
      </top>
      <bottom style="thin">
        <color theme="3"/>
      </bottom>
      <diagonal/>
    </border>
    <border>
      <left style="thin">
        <color theme="3"/>
      </left>
      <right style="thin">
        <color theme="3"/>
      </right>
      <top style="thin">
        <color theme="3"/>
      </top>
      <bottom style="thin">
        <color theme="3"/>
      </bottom>
      <diagonal/>
    </border>
    <border>
      <left style="thin">
        <color theme="3"/>
      </left>
      <right style="thin">
        <color auto="1"/>
      </right>
      <top style="thin">
        <color theme="3"/>
      </top>
      <bottom style="thin">
        <color theme="3"/>
      </bottom>
      <diagonal/>
    </border>
    <border>
      <left/>
      <right style="thin">
        <color theme="3"/>
      </right>
      <top/>
      <bottom style="thin">
        <color theme="3"/>
      </bottom>
      <diagonal/>
    </border>
    <border>
      <left style="thin">
        <color theme="3"/>
      </left>
      <right style="thin">
        <color theme="0"/>
      </right>
      <top style="thin">
        <color theme="3"/>
      </top>
      <bottom/>
      <diagonal/>
    </border>
    <border>
      <left style="thin">
        <color theme="0"/>
      </left>
      <right/>
      <top style="thin">
        <color theme="3"/>
      </top>
      <bottom/>
      <diagonal/>
    </border>
    <border>
      <left/>
      <right style="thin">
        <color theme="3"/>
      </right>
      <top style="thin">
        <color theme="3"/>
      </top>
      <bottom style="thin">
        <color theme="0"/>
      </bottom>
      <diagonal/>
    </border>
    <border>
      <left style="thin">
        <color theme="3"/>
      </left>
      <right style="thin">
        <color theme="0"/>
      </right>
      <top/>
      <bottom style="thin">
        <color theme="3"/>
      </bottom>
      <diagonal/>
    </border>
    <border>
      <left style="thin">
        <color theme="0"/>
      </left>
      <right/>
      <top/>
      <bottom style="thin">
        <color auto="1"/>
      </bottom>
      <diagonal/>
    </border>
    <border>
      <left/>
      <right style="thin">
        <color theme="0"/>
      </right>
      <top/>
      <bottom style="thin">
        <color auto="1"/>
      </bottom>
      <diagonal/>
    </border>
    <border>
      <left style="thin">
        <color theme="0"/>
      </left>
      <right style="thin">
        <color theme="3"/>
      </right>
      <top style="thin">
        <color theme="0"/>
      </top>
      <bottom/>
      <diagonal/>
    </border>
    <border>
      <left style="thin">
        <color auto="1"/>
      </left>
      <right/>
      <top/>
      <bottom style="thin">
        <color auto="1"/>
      </bottom>
      <diagonal/>
    </border>
    <border>
      <left/>
      <right style="thin">
        <color auto="1"/>
      </right>
      <top/>
      <bottom style="thin">
        <color auto="1"/>
      </bottom>
      <diagonal/>
    </border>
    <border>
      <left style="thin">
        <color theme="3"/>
      </left>
      <right style="thin">
        <color theme="3"/>
      </right>
      <top/>
      <bottom style="thin">
        <color theme="3"/>
      </bottom>
      <diagonal/>
    </border>
    <border>
      <left style="thin">
        <color theme="3"/>
      </left>
      <right style="thin">
        <color theme="3"/>
      </right>
      <top style="thin">
        <color theme="3"/>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style="thin">
        <color rgb="FFABABAB"/>
      </left>
      <right/>
      <top/>
      <bottom/>
      <diagonal/>
    </border>
    <border>
      <left style="thin">
        <color rgb="FFABABAB"/>
      </left>
      <right/>
      <top style="thin">
        <color rgb="FFABABAB"/>
      </top>
      <bottom style="thin">
        <color rgb="FFABABAB"/>
      </bottom>
      <diagonal/>
    </border>
    <border>
      <left style="thin">
        <color indexed="64"/>
      </left>
      <right/>
      <top style="thin">
        <color indexed="64"/>
      </top>
      <bottom style="double">
        <color indexed="64"/>
      </bottom>
      <diagonal/>
    </border>
    <border>
      <left style="medium">
        <color indexed="64"/>
      </left>
      <right style="medium">
        <color indexed="64"/>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right style="thin">
        <color theme="0"/>
      </right>
      <top/>
      <bottom/>
      <diagonal/>
    </border>
    <border>
      <left style="thin">
        <color rgb="FF000000"/>
      </left>
      <right style="thin">
        <color rgb="FF000000"/>
      </right>
      <top style="thin">
        <color rgb="FF000000"/>
      </top>
      <bottom style="thin">
        <color rgb="FF000000"/>
      </bottom>
      <diagonal/>
    </border>
    <border>
      <left style="thin">
        <color theme="0"/>
      </left>
      <right style="thin">
        <color indexed="64"/>
      </right>
      <top style="thin">
        <color theme="4"/>
      </top>
      <bottom/>
      <diagonal/>
    </border>
    <border>
      <left style="thin">
        <color theme="0"/>
      </left>
      <right style="thin">
        <color indexed="64"/>
      </right>
      <top/>
      <bottom style="thin">
        <color auto="1"/>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style="thin">
        <color indexed="64"/>
      </left>
      <right/>
      <top/>
      <bottom style="double">
        <color indexed="64"/>
      </bottom>
      <diagonal/>
    </border>
    <border>
      <left style="thin">
        <color rgb="FF000000"/>
      </left>
      <right style="thin">
        <color rgb="FF000000"/>
      </right>
      <top style="thin">
        <color rgb="FF000000"/>
      </top>
      <bottom/>
      <diagonal/>
    </border>
    <border>
      <left style="thin">
        <color auto="1"/>
      </left>
      <right style="thin">
        <color auto="1"/>
      </right>
      <top/>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diagonal/>
    </border>
    <border>
      <left style="thin">
        <color theme="0"/>
      </left>
      <right/>
      <top style="thin">
        <color theme="4"/>
      </top>
      <bottom/>
      <diagonal/>
    </border>
    <border>
      <left style="thin">
        <color theme="0"/>
      </left>
      <right/>
      <top/>
      <bottom/>
      <diagonal/>
    </border>
    <border>
      <left/>
      <right style="thin">
        <color theme="0"/>
      </right>
      <top style="thin">
        <color theme="0"/>
      </top>
      <bottom/>
      <diagonal/>
    </border>
    <border>
      <left style="thin">
        <color indexed="64"/>
      </left>
      <right style="thin">
        <color indexed="64"/>
      </right>
      <top style="thin">
        <color indexed="64"/>
      </top>
      <bottom style="thin">
        <color indexed="64"/>
      </bottom>
      <diagonal/>
    </border>
    <border>
      <left/>
      <right style="thin">
        <color auto="1"/>
      </right>
      <top style="thin">
        <color theme="3"/>
      </top>
      <bottom style="thin">
        <color theme="3"/>
      </bottom>
      <diagonal/>
    </border>
    <border>
      <left/>
      <right style="thin">
        <color auto="1"/>
      </right>
      <top/>
      <bottom style="thin">
        <color theme="3"/>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4"/>
      </left>
      <right style="thin">
        <color indexed="64"/>
      </right>
      <top style="thin">
        <color theme="4"/>
      </top>
      <bottom/>
      <diagonal/>
    </border>
    <border>
      <left/>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theme="0"/>
      </right>
      <top style="thin">
        <color indexed="64"/>
      </top>
      <bottom/>
      <diagonal/>
    </border>
    <border>
      <left style="thin">
        <color theme="0"/>
      </left>
      <right style="thin">
        <color theme="0"/>
      </right>
      <top style="thin">
        <color indexed="64"/>
      </top>
      <bottom/>
      <diagonal/>
    </border>
    <border>
      <left style="thin">
        <color indexed="64"/>
      </left>
      <right/>
      <top style="thin">
        <color indexed="64"/>
      </top>
      <bottom/>
      <diagonal/>
    </border>
    <border>
      <left style="medium">
        <color indexed="64"/>
      </left>
      <right style="thin">
        <color auto="1"/>
      </right>
      <top style="thin">
        <color auto="1"/>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rgb="FF000000"/>
      </left>
      <right style="thin">
        <color rgb="FF000000"/>
      </right>
      <top/>
      <bottom/>
      <diagonal/>
    </border>
    <border>
      <left/>
      <right/>
      <top style="thin">
        <color indexed="64"/>
      </top>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bottom style="thin">
        <color rgb="FF000000"/>
      </bottom>
      <diagonal/>
    </border>
    <border>
      <left style="thin">
        <color rgb="FF000000"/>
      </left>
      <right style="thin">
        <color rgb="FF000000"/>
      </right>
      <top style="thin">
        <color rgb="FF000000"/>
      </top>
      <bottom style="thin">
        <color auto="1"/>
      </bottom>
      <diagonal/>
    </border>
    <border>
      <left style="thin">
        <color rgb="FF000000"/>
      </left>
      <right style="thin">
        <color rgb="FF000000"/>
      </right>
      <top style="thin">
        <color auto="1"/>
      </top>
      <bottom/>
      <diagonal/>
    </border>
    <border>
      <left style="thin">
        <color indexed="64"/>
      </left>
      <right/>
      <top style="thin">
        <color rgb="FF000000"/>
      </top>
      <bottom/>
      <diagonal/>
    </border>
    <border>
      <left style="thin">
        <color indexed="64"/>
      </left>
      <right/>
      <top style="medium">
        <color rgb="FF000000"/>
      </top>
      <bottom/>
      <diagonal/>
    </border>
    <border>
      <left style="thin">
        <color indexed="64"/>
      </left>
      <right/>
      <top/>
      <bottom style="medium">
        <color rgb="FF000000"/>
      </bottom>
      <diagonal/>
    </border>
  </borders>
  <cellStyleXfs count="52830">
    <xf numFmtId="0" fontId="0" fillId="0" borderId="0"/>
    <xf numFmtId="0" fontId="6" fillId="0" borderId="0" applyNumberFormat="0" applyFill="0" applyBorder="0" applyAlignment="0" applyProtection="0"/>
    <xf numFmtId="0" fontId="7" fillId="0" borderId="0"/>
    <xf numFmtId="0" fontId="8" fillId="0" borderId="0"/>
    <xf numFmtId="0" fontId="8" fillId="0" borderId="0"/>
    <xf numFmtId="0" fontId="86" fillId="0" borderId="0" applyNumberFormat="0" applyFill="0" applyBorder="0" applyAlignment="0" applyProtection="0"/>
    <xf numFmtId="0" fontId="87" fillId="0" borderId="34" applyNumberFormat="0" applyFill="0" applyAlignment="0" applyProtection="0"/>
    <xf numFmtId="0" fontId="88" fillId="0" borderId="63" applyNumberFormat="0" applyFill="0" applyAlignment="0" applyProtection="0"/>
    <xf numFmtId="0" fontId="89" fillId="0" borderId="64" applyNumberFormat="0" applyFill="0" applyAlignment="0" applyProtection="0"/>
    <xf numFmtId="0" fontId="89" fillId="0" borderId="0" applyNumberFormat="0" applyFill="0" applyBorder="0" applyAlignment="0" applyProtection="0"/>
    <xf numFmtId="0" fontId="90" fillId="29" borderId="0" applyNumberFormat="0" applyBorder="0" applyAlignment="0" applyProtection="0"/>
    <xf numFmtId="0" fontId="91" fillId="30" borderId="0" applyNumberFormat="0" applyBorder="0" applyAlignment="0" applyProtection="0"/>
    <xf numFmtId="0" fontId="92" fillId="31" borderId="0" applyNumberFormat="0" applyBorder="0" applyAlignment="0" applyProtection="0"/>
    <xf numFmtId="0" fontId="93" fillId="32" borderId="65" applyNumberFormat="0" applyAlignment="0" applyProtection="0"/>
    <xf numFmtId="0" fontId="94" fillId="33" borderId="66" applyNumberFormat="0" applyAlignment="0" applyProtection="0"/>
    <xf numFmtId="0" fontId="95" fillId="33" borderId="65" applyNumberFormat="0" applyAlignment="0" applyProtection="0"/>
    <xf numFmtId="0" fontId="96" fillId="0" borderId="67" applyNumberFormat="0" applyFill="0" applyAlignment="0" applyProtection="0"/>
    <xf numFmtId="0" fontId="97" fillId="34" borderId="68" applyNumberFormat="0" applyAlignment="0" applyProtection="0"/>
    <xf numFmtId="0" fontId="5" fillId="0" borderId="0" applyNumberFormat="0" applyFill="0" applyBorder="0" applyAlignment="0" applyProtection="0"/>
    <xf numFmtId="0" fontId="85" fillId="35" borderId="69" applyNumberFormat="0" applyFont="0" applyAlignment="0" applyProtection="0"/>
    <xf numFmtId="0" fontId="98" fillId="0" borderId="0" applyNumberFormat="0" applyFill="0" applyBorder="0" applyAlignment="0" applyProtection="0"/>
    <xf numFmtId="0" fontId="99" fillId="0" borderId="70" applyNumberFormat="0" applyFill="0" applyAlignment="0" applyProtection="0"/>
    <xf numFmtId="0" fontId="100" fillId="36" borderId="0" applyNumberFormat="0" applyBorder="0" applyAlignment="0" applyProtection="0"/>
    <xf numFmtId="0" fontId="85" fillId="37" borderId="0" applyNumberFormat="0" applyBorder="0" applyAlignment="0" applyProtection="0"/>
    <xf numFmtId="0" fontId="85" fillId="38" borderId="0" applyNumberFormat="0" applyBorder="0" applyAlignment="0" applyProtection="0"/>
    <xf numFmtId="0" fontId="85" fillId="39" borderId="0" applyNumberFormat="0" applyBorder="0" applyAlignment="0" applyProtection="0"/>
    <xf numFmtId="0" fontId="100" fillId="40" borderId="0" applyNumberFormat="0" applyBorder="0" applyAlignment="0" applyProtection="0"/>
    <xf numFmtId="0" fontId="85" fillId="41" borderId="0" applyNumberFormat="0" applyBorder="0" applyAlignment="0" applyProtection="0"/>
    <xf numFmtId="0" fontId="85" fillId="42" borderId="0" applyNumberFormat="0" applyBorder="0" applyAlignment="0" applyProtection="0"/>
    <xf numFmtId="0" fontId="85" fillId="43" borderId="0" applyNumberFormat="0" applyBorder="0" applyAlignment="0" applyProtection="0"/>
    <xf numFmtId="0" fontId="100" fillId="44" borderId="0" applyNumberFormat="0" applyBorder="0" applyAlignment="0" applyProtection="0"/>
    <xf numFmtId="0" fontId="85" fillId="45" borderId="0" applyNumberFormat="0" applyBorder="0" applyAlignment="0" applyProtection="0"/>
    <xf numFmtId="0" fontId="85" fillId="46" borderId="0" applyNumberFormat="0" applyBorder="0" applyAlignment="0" applyProtection="0"/>
    <xf numFmtId="0" fontId="85" fillId="47" borderId="0" applyNumberFormat="0" applyBorder="0" applyAlignment="0" applyProtection="0"/>
    <xf numFmtId="0" fontId="100" fillId="48" borderId="0" applyNumberFormat="0" applyBorder="0" applyAlignment="0" applyProtection="0"/>
    <xf numFmtId="0" fontId="85" fillId="49" borderId="0" applyNumberFormat="0" applyBorder="0" applyAlignment="0" applyProtection="0"/>
    <xf numFmtId="0" fontId="85" fillId="50" borderId="0" applyNumberFormat="0" applyBorder="0" applyAlignment="0" applyProtection="0"/>
    <xf numFmtId="0" fontId="85" fillId="51" borderId="0" applyNumberFormat="0" applyBorder="0" applyAlignment="0" applyProtection="0"/>
    <xf numFmtId="0" fontId="100" fillId="52" borderId="0" applyNumberFormat="0" applyBorder="0" applyAlignment="0" applyProtection="0"/>
    <xf numFmtId="0" fontId="85" fillId="53" borderId="0" applyNumberFormat="0" applyBorder="0" applyAlignment="0" applyProtection="0"/>
    <xf numFmtId="0" fontId="85" fillId="54" borderId="0" applyNumberFormat="0" applyBorder="0" applyAlignment="0" applyProtection="0"/>
    <xf numFmtId="0" fontId="85" fillId="55" borderId="0" applyNumberFormat="0" applyBorder="0" applyAlignment="0" applyProtection="0"/>
    <xf numFmtId="0" fontId="100" fillId="56" borderId="0" applyNumberFormat="0" applyBorder="0" applyAlignment="0" applyProtection="0"/>
    <xf numFmtId="0" fontId="85" fillId="57" borderId="0" applyNumberFormat="0" applyBorder="0" applyAlignment="0" applyProtection="0"/>
    <xf numFmtId="0" fontId="85" fillId="58" borderId="0" applyNumberFormat="0" applyBorder="0" applyAlignment="0" applyProtection="0"/>
    <xf numFmtId="0" fontId="85" fillId="59" borderId="0" applyNumberFormat="0" applyBorder="0" applyAlignment="0" applyProtection="0"/>
    <xf numFmtId="0" fontId="145" fillId="0" borderId="151" applyNumberFormat="0" applyFill="0" applyAlignment="0" applyProtection="0"/>
    <xf numFmtId="9" fontId="85" fillId="0" borderId="0" applyFont="0" applyFill="0" applyBorder="0" applyAlignment="0" applyProtection="0"/>
    <xf numFmtId="4" fontId="8" fillId="0" borderId="0"/>
    <xf numFmtId="0" fontId="7" fillId="0" borderId="0"/>
    <xf numFmtId="0" fontId="107" fillId="0" borderId="0"/>
    <xf numFmtId="0" fontId="108" fillId="0" borderId="0" applyNumberFormat="0" applyFill="0" applyBorder="0" applyAlignment="0" applyProtection="0"/>
    <xf numFmtId="0" fontId="109" fillId="0" borderId="0" applyNumberFormat="0" applyFill="0" applyBorder="0" applyAlignment="0" applyProtection="0">
      <alignment vertical="top"/>
      <protection locked="0"/>
    </xf>
    <xf numFmtId="43" fontId="85" fillId="0" borderId="0" applyFont="0" applyFill="0" applyBorder="0" applyAlignment="0" applyProtection="0"/>
    <xf numFmtId="0" fontId="8" fillId="0" borderId="0"/>
    <xf numFmtId="0" fontId="110" fillId="0" borderId="0" applyNumberFormat="0" applyBorder="0">
      <alignment vertical="center"/>
    </xf>
    <xf numFmtId="0" fontId="8" fillId="0" borderId="0"/>
    <xf numFmtId="0" fontId="8" fillId="0" borderId="0" applyNumberFormat="0" applyFont="0" applyFill="0" applyBorder="0" applyProtection="0">
      <alignment horizontal="left" vertical="center" indent="2"/>
    </xf>
    <xf numFmtId="0" fontId="8" fillId="0" borderId="78"/>
    <xf numFmtId="0" fontId="103" fillId="0" borderId="0" applyNumberFormat="0">
      <alignment horizontal="right"/>
    </xf>
    <xf numFmtId="0" fontId="104" fillId="0" borderId="0" applyNumberFormat="0" applyFill="0" applyBorder="0" applyAlignment="0" applyProtection="0"/>
    <xf numFmtId="0" fontId="102" fillId="0" borderId="75">
      <alignment horizontal="left" vertical="center" wrapText="1" indent="2"/>
    </xf>
    <xf numFmtId="0" fontId="103" fillId="60" borderId="3">
      <alignment horizontal="right" vertical="center"/>
    </xf>
    <xf numFmtId="0" fontId="102" fillId="61" borderId="3"/>
    <xf numFmtId="0" fontId="102" fillId="0" borderId="0"/>
    <xf numFmtId="0" fontId="8" fillId="0" borderId="0" applyNumberFormat="0" applyFont="0" applyFill="0" applyBorder="0" applyProtection="0">
      <alignment horizontal="left" vertical="center" indent="5"/>
    </xf>
    <xf numFmtId="0" fontId="111" fillId="32" borderId="65" applyNumberFormat="0" applyAlignment="0" applyProtection="0"/>
    <xf numFmtId="0" fontId="103" fillId="60" borderId="89">
      <alignment horizontal="right" vertical="center"/>
    </xf>
    <xf numFmtId="0" fontId="103" fillId="62" borderId="3">
      <alignment horizontal="right" vertical="center"/>
    </xf>
    <xf numFmtId="0" fontId="101" fillId="0" borderId="0" applyNumberFormat="0" applyFill="0" applyBorder="0" applyProtection="0">
      <alignment horizontal="left" vertical="center"/>
    </xf>
    <xf numFmtId="0" fontId="102" fillId="62" borderId="0" applyBorder="0">
      <alignment horizontal="right" vertical="center"/>
    </xf>
    <xf numFmtId="0" fontId="102" fillId="62" borderId="74">
      <alignment horizontal="right" vertical="center"/>
    </xf>
    <xf numFmtId="0" fontId="102" fillId="60" borderId="91">
      <alignment horizontal="left" vertical="center" wrapText="1" indent="2"/>
    </xf>
    <xf numFmtId="0" fontId="102" fillId="62" borderId="0" applyBorder="0">
      <alignment horizontal="right" vertical="center"/>
    </xf>
    <xf numFmtId="0" fontId="102" fillId="0" borderId="0" applyBorder="0">
      <alignment horizontal="right" vertical="center"/>
    </xf>
    <xf numFmtId="0" fontId="125" fillId="84" borderId="81" applyNumberFormat="0" applyAlignment="0" applyProtection="0"/>
    <xf numFmtId="0" fontId="102" fillId="62" borderId="89">
      <alignment horizontal="left" vertical="center"/>
    </xf>
    <xf numFmtId="0" fontId="8" fillId="61" borderId="0" applyNumberFormat="0" applyFont="0" applyBorder="0" applyAlignment="0" applyProtection="0"/>
    <xf numFmtId="0" fontId="102" fillId="0" borderId="3" applyNumberFormat="0" applyFill="0" applyAlignment="0" applyProtection="0"/>
    <xf numFmtId="0" fontId="103" fillId="0" borderId="79">
      <alignment horizontal="left" vertical="top" wrapText="1"/>
    </xf>
    <xf numFmtId="0" fontId="103" fillId="60" borderId="3">
      <alignment horizontal="right" vertical="center"/>
    </xf>
    <xf numFmtId="0" fontId="125" fillId="84" borderId="81" applyNumberFormat="0" applyAlignment="0" applyProtection="0"/>
    <xf numFmtId="0" fontId="116" fillId="33" borderId="65" applyNumberFormat="0" applyAlignment="0" applyProtection="0"/>
    <xf numFmtId="0" fontId="103" fillId="60" borderId="71">
      <alignment horizontal="right" vertical="center"/>
    </xf>
    <xf numFmtId="0" fontId="102" fillId="0" borderId="3">
      <alignment horizontal="right" vertical="center"/>
    </xf>
    <xf numFmtId="0" fontId="105" fillId="62" borderId="3">
      <alignment horizontal="right" vertical="center"/>
    </xf>
    <xf numFmtId="0" fontId="7" fillId="54" borderId="0" applyNumberFormat="0" applyBorder="0" applyAlignment="0" applyProtection="0"/>
    <xf numFmtId="0" fontId="103" fillId="62" borderId="3">
      <alignment horizontal="right" vertical="center"/>
    </xf>
    <xf numFmtId="0" fontId="103" fillId="62" borderId="76">
      <alignment horizontal="right" vertical="center"/>
    </xf>
    <xf numFmtId="0" fontId="102" fillId="0" borderId="76">
      <alignment horizontal="right" vertical="center"/>
    </xf>
    <xf numFmtId="4" fontId="8" fillId="0" borderId="0"/>
    <xf numFmtId="0" fontId="103" fillId="60" borderId="77">
      <alignment horizontal="right" vertical="center"/>
    </xf>
    <xf numFmtId="0" fontId="103" fillId="60" borderId="76">
      <alignment horizontal="right" vertical="center"/>
    </xf>
    <xf numFmtId="0" fontId="103" fillId="60" borderId="72">
      <alignment horizontal="right" vertical="center"/>
    </xf>
    <xf numFmtId="0" fontId="103" fillId="62" borderId="3">
      <alignment horizontal="right" vertical="center"/>
    </xf>
    <xf numFmtId="4" fontId="103" fillId="60" borderId="71">
      <alignment horizontal="right" vertical="center"/>
    </xf>
    <xf numFmtId="0" fontId="123" fillId="84" borderId="80" applyNumberFormat="0" applyAlignment="0" applyProtection="0"/>
    <xf numFmtId="0" fontId="102" fillId="63" borderId="3">
      <alignment horizontal="right" vertical="center"/>
    </xf>
    <xf numFmtId="0" fontId="102" fillId="63" borderId="0" applyBorder="0">
      <alignment horizontal="right" vertical="center"/>
    </xf>
    <xf numFmtId="0" fontId="8" fillId="0" borderId="0"/>
    <xf numFmtId="0" fontId="8" fillId="65" borderId="3"/>
    <xf numFmtId="4" fontId="8" fillId="0" borderId="0"/>
    <xf numFmtId="4" fontId="102" fillId="0" borderId="3" applyFill="0" applyBorder="0" applyProtection="0">
      <alignment horizontal="right" vertical="center"/>
    </xf>
    <xf numFmtId="0" fontId="113" fillId="0" borderId="0" applyNumberFormat="0" applyFill="0" applyBorder="0" applyAlignment="0" applyProtection="0"/>
    <xf numFmtId="0" fontId="102" fillId="0" borderId="0"/>
    <xf numFmtId="4" fontId="8" fillId="0" borderId="0"/>
    <xf numFmtId="4" fontId="8" fillId="0" borderId="0"/>
    <xf numFmtId="0" fontId="7" fillId="0" borderId="0"/>
    <xf numFmtId="0" fontId="114" fillId="0" borderId="0" applyNumberFormat="0" applyFill="0" applyBorder="0" applyAlignment="0" applyProtection="0"/>
    <xf numFmtId="0" fontId="102" fillId="61" borderId="3"/>
    <xf numFmtId="0" fontId="103" fillId="60" borderId="71">
      <alignment horizontal="right" vertical="center"/>
    </xf>
    <xf numFmtId="0" fontId="102" fillId="0" borderId="3">
      <alignment horizontal="right" vertical="center"/>
    </xf>
    <xf numFmtId="4" fontId="105" fillId="62" borderId="3">
      <alignment horizontal="right" vertical="center"/>
    </xf>
    <xf numFmtId="166" fontId="102" fillId="88" borderId="3" applyNumberFormat="0" applyFont="0" applyBorder="0" applyAlignment="0" applyProtection="0">
      <alignment horizontal="right" vertical="center"/>
    </xf>
    <xf numFmtId="0" fontId="102" fillId="0" borderId="3" applyNumberFormat="0" applyFill="0" applyAlignment="0" applyProtection="0"/>
    <xf numFmtId="4" fontId="103" fillId="60" borderId="90">
      <alignment horizontal="right" vertical="center"/>
    </xf>
    <xf numFmtId="0" fontId="115" fillId="33" borderId="66" applyNumberFormat="0" applyAlignment="0" applyProtection="0"/>
    <xf numFmtId="0" fontId="116" fillId="33" borderId="65" applyNumberFormat="0" applyAlignment="0" applyProtection="0"/>
    <xf numFmtId="0" fontId="145" fillId="0" borderId="83" applyNumberFormat="0" applyFill="0" applyAlignment="0" applyProtection="0"/>
    <xf numFmtId="0" fontId="125" fillId="84" borderId="81" applyNumberFormat="0" applyAlignment="0" applyProtection="0"/>
    <xf numFmtId="0" fontId="117" fillId="0" borderId="0" applyNumberFormat="0" applyFill="0" applyBorder="0" applyAlignment="0" applyProtection="0"/>
    <xf numFmtId="49" fontId="101" fillId="0" borderId="3" applyNumberFormat="0" applyFill="0" applyBorder="0" applyProtection="0">
      <alignment horizontal="left" vertical="center"/>
    </xf>
    <xf numFmtId="0" fontId="118" fillId="0" borderId="0" applyNumberFormat="0" applyFill="0" applyBorder="0" applyAlignment="0" applyProtection="0"/>
    <xf numFmtId="0" fontId="119"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8" fillId="39" borderId="0" applyNumberFormat="0" applyBorder="0" applyAlignment="0" applyProtection="0"/>
    <xf numFmtId="0" fontId="105" fillId="62" borderId="3">
      <alignment horizontal="right" vertical="center"/>
    </xf>
    <xf numFmtId="0" fontId="7" fillId="41"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8"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8"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8" fillId="59" borderId="0" applyNumberFormat="0" applyBorder="0" applyAlignment="0" applyProtection="0"/>
    <xf numFmtId="0" fontId="102" fillId="0" borderId="3" applyNumberFormat="0" applyFill="0" applyAlignment="0" applyProtection="0"/>
    <xf numFmtId="0" fontId="103" fillId="60" borderId="3">
      <alignment horizontal="right" vertical="center"/>
    </xf>
    <xf numFmtId="0" fontId="103" fillId="60" borderId="3">
      <alignment horizontal="right" vertical="center"/>
    </xf>
    <xf numFmtId="0" fontId="102" fillId="0" borderId="75">
      <alignment horizontal="left" vertical="center" wrapText="1" indent="2"/>
    </xf>
    <xf numFmtId="0" fontId="103" fillId="60" borderId="71">
      <alignment horizontal="right" vertical="center"/>
    </xf>
    <xf numFmtId="0" fontId="102" fillId="0" borderId="3">
      <alignment horizontal="right" vertical="center"/>
    </xf>
    <xf numFmtId="0" fontId="105" fillId="62" borderId="3">
      <alignment horizontal="right" vertical="center"/>
    </xf>
    <xf numFmtId="0" fontId="102" fillId="61" borderId="3"/>
    <xf numFmtId="0" fontId="103" fillId="62" borderId="3">
      <alignment horizontal="right" vertical="center"/>
    </xf>
    <xf numFmtId="0" fontId="103" fillId="60" borderId="72">
      <alignment horizontal="right" vertical="center"/>
    </xf>
    <xf numFmtId="0" fontId="50" fillId="0" borderId="0" applyNumberFormat="0" applyFill="0" applyBorder="0" applyAlignment="0" applyProtection="0"/>
    <xf numFmtId="0" fontId="120" fillId="66" borderId="0" applyNumberFormat="0" applyBorder="0" applyAlignment="0" applyProtection="0"/>
    <xf numFmtId="0" fontId="120" fillId="67" borderId="0" applyNumberFormat="0" applyBorder="0" applyAlignment="0" applyProtection="0"/>
    <xf numFmtId="0" fontId="120" fillId="68" borderId="0" applyNumberFormat="0" applyBorder="0" applyAlignment="0" applyProtection="0"/>
    <xf numFmtId="0" fontId="120" fillId="69" borderId="0" applyNumberFormat="0" applyBorder="0" applyAlignment="0" applyProtection="0"/>
    <xf numFmtId="0" fontId="120" fillId="70" borderId="0" applyNumberFormat="0" applyBorder="0" applyAlignment="0" applyProtection="0"/>
    <xf numFmtId="0" fontId="120" fillId="71" borderId="0" applyNumberFormat="0" applyBorder="0" applyAlignment="0" applyProtection="0"/>
    <xf numFmtId="0" fontId="8" fillId="0" borderId="0" applyNumberFormat="0" applyFont="0" applyFill="0" applyBorder="0" applyProtection="0">
      <alignment horizontal="left" vertical="center" indent="2"/>
    </xf>
    <xf numFmtId="0" fontId="8" fillId="0" borderId="0" applyNumberFormat="0" applyFont="0" applyFill="0" applyBorder="0" applyProtection="0">
      <alignment horizontal="left" vertical="center" indent="2"/>
    </xf>
    <xf numFmtId="49" fontId="102" fillId="0" borderId="3" applyNumberFormat="0" applyFont="0" applyFill="0" applyBorder="0" applyProtection="0">
      <alignment horizontal="left" vertical="center" indent="2"/>
    </xf>
    <xf numFmtId="0" fontId="120" fillId="72" borderId="0" applyNumberFormat="0" applyBorder="0" applyAlignment="0" applyProtection="0"/>
    <xf numFmtId="0" fontId="120" fillId="73" borderId="0" applyNumberFormat="0" applyBorder="0" applyAlignment="0" applyProtection="0"/>
    <xf numFmtId="0" fontId="120" fillId="74" borderId="0" applyNumberFormat="0" applyBorder="0" applyAlignment="0" applyProtection="0"/>
    <xf numFmtId="0" fontId="120" fillId="69" borderId="0" applyNumberFormat="0" applyBorder="0" applyAlignment="0" applyProtection="0"/>
    <xf numFmtId="0" fontId="120" fillId="72" borderId="0" applyNumberFormat="0" applyBorder="0" applyAlignment="0" applyProtection="0"/>
    <xf numFmtId="0" fontId="120" fillId="75" borderId="0" applyNumberFormat="0" applyBorder="0" applyAlignment="0" applyProtection="0"/>
    <xf numFmtId="0" fontId="8" fillId="0" borderId="0" applyNumberFormat="0" applyFont="0" applyFill="0" applyBorder="0" applyProtection="0">
      <alignment horizontal="left" vertical="center" indent="5"/>
    </xf>
    <xf numFmtId="0" fontId="8" fillId="0" borderId="0" applyNumberFormat="0" applyFont="0" applyFill="0" applyBorder="0" applyProtection="0">
      <alignment horizontal="left" vertical="center" indent="5"/>
    </xf>
    <xf numFmtId="49" fontId="102" fillId="0" borderId="72" applyNumberFormat="0" applyFont="0" applyFill="0" applyBorder="0" applyProtection="0">
      <alignment horizontal="left" vertical="center" indent="5"/>
    </xf>
    <xf numFmtId="0" fontId="122" fillId="76" borderId="0" applyNumberFormat="0" applyBorder="0" applyAlignment="0" applyProtection="0"/>
    <xf numFmtId="0" fontId="122" fillId="73" borderId="0" applyNumberFormat="0" applyBorder="0" applyAlignment="0" applyProtection="0"/>
    <xf numFmtId="0" fontId="122" fillId="74" borderId="0" applyNumberFormat="0" applyBorder="0" applyAlignment="0" applyProtection="0"/>
    <xf numFmtId="0" fontId="122" fillId="77" borderId="0" applyNumberFormat="0" applyBorder="0" applyAlignment="0" applyProtection="0"/>
    <xf numFmtId="0" fontId="122" fillId="78" borderId="0" applyNumberFormat="0" applyBorder="0" applyAlignment="0" applyProtection="0"/>
    <xf numFmtId="0" fontId="122" fillId="79" borderId="0" applyNumberFormat="0" applyBorder="0" applyAlignment="0" applyProtection="0"/>
    <xf numFmtId="0" fontId="122" fillId="80" borderId="0" applyNumberFormat="0" applyBorder="0" applyAlignment="0" applyProtection="0"/>
    <xf numFmtId="0" fontId="122" fillId="81" borderId="0" applyNumberFormat="0" applyBorder="0" applyAlignment="0" applyProtection="0"/>
    <xf numFmtId="0" fontId="122" fillId="82" borderId="0" applyNumberFormat="0" applyBorder="0" applyAlignment="0" applyProtection="0"/>
    <xf numFmtId="0" fontId="122" fillId="77" borderId="0" applyNumberFormat="0" applyBorder="0" applyAlignment="0" applyProtection="0"/>
    <xf numFmtId="0" fontId="122" fillId="78" borderId="0" applyNumberFormat="0" applyBorder="0" applyAlignment="0" applyProtection="0"/>
    <xf numFmtId="0" fontId="122" fillId="83" borderId="0" applyNumberFormat="0" applyBorder="0" applyAlignment="0" applyProtection="0"/>
    <xf numFmtId="0" fontId="101" fillId="63" borderId="0" applyBorder="0" applyAlignment="0"/>
    <xf numFmtId="4" fontId="101" fillId="63" borderId="0" applyBorder="0" applyAlignment="0"/>
    <xf numFmtId="4" fontId="102" fillId="63" borderId="0" applyBorder="0">
      <alignment horizontal="right" vertical="center"/>
    </xf>
    <xf numFmtId="4" fontId="102" fillId="62" borderId="0" applyBorder="0">
      <alignment horizontal="right" vertical="center"/>
    </xf>
    <xf numFmtId="4" fontId="102" fillId="62" borderId="0" applyBorder="0">
      <alignment horizontal="right" vertical="center"/>
    </xf>
    <xf numFmtId="4" fontId="103" fillId="62" borderId="3">
      <alignment horizontal="right" vertical="center"/>
    </xf>
    <xf numFmtId="4" fontId="105" fillId="62" borderId="3">
      <alignment horizontal="right" vertical="center"/>
    </xf>
    <xf numFmtId="4" fontId="103" fillId="60" borderId="3">
      <alignment horizontal="right" vertical="center"/>
    </xf>
    <xf numFmtId="4" fontId="103" fillId="60" borderId="3">
      <alignment horizontal="right" vertical="center"/>
    </xf>
    <xf numFmtId="4" fontId="103" fillId="60" borderId="72">
      <alignment horizontal="right" vertical="center"/>
    </xf>
    <xf numFmtId="4" fontId="103" fillId="60" borderId="71">
      <alignment horizontal="right" vertical="center"/>
    </xf>
    <xf numFmtId="0" fontId="121" fillId="80" borderId="0" applyNumberFormat="0" applyBorder="0" applyAlignment="0" applyProtection="0"/>
    <xf numFmtId="0" fontId="121" fillId="81" borderId="0" applyNumberFormat="0" applyBorder="0" applyAlignment="0" applyProtection="0"/>
    <xf numFmtId="0" fontId="121" fillId="82" borderId="0" applyNumberFormat="0" applyBorder="0" applyAlignment="0" applyProtection="0"/>
    <xf numFmtId="0" fontId="121" fillId="77" borderId="0" applyNumberFormat="0" applyBorder="0" applyAlignment="0" applyProtection="0"/>
    <xf numFmtId="0" fontId="121" fillId="78" borderId="0" applyNumberFormat="0" applyBorder="0" applyAlignment="0" applyProtection="0"/>
    <xf numFmtId="0" fontId="121" fillId="83" borderId="0" applyNumberFormat="0" applyBorder="0" applyAlignment="0" applyProtection="0"/>
    <xf numFmtId="0" fontId="124" fillId="67" borderId="0" applyNumberFormat="0" applyBorder="0" applyAlignment="0" applyProtection="0"/>
    <xf numFmtId="4" fontId="101" fillId="0" borderId="73" applyFill="0" applyBorder="0" applyProtection="0">
      <alignment horizontal="right" vertical="center"/>
    </xf>
    <xf numFmtId="0" fontId="126" fillId="84" borderId="81" applyNumberFormat="0" applyAlignment="0" applyProtection="0"/>
    <xf numFmtId="0" fontId="127" fillId="85" borderId="82" applyNumberFormat="0" applyAlignment="0" applyProtection="0"/>
    <xf numFmtId="43" fontId="112" fillId="0" borderId="0" applyFont="0" applyFill="0" applyBorder="0" applyAlignment="0" applyProtection="0"/>
    <xf numFmtId="167" fontId="128" fillId="0" borderId="0" applyFont="0" applyFill="0" applyBorder="0" applyAlignment="0" applyProtection="0"/>
    <xf numFmtId="43" fontId="112" fillId="0" borderId="0" applyFont="0" applyFill="0" applyBorder="0" applyAlignment="0" applyProtection="0"/>
    <xf numFmtId="0" fontId="102" fillId="60" borderId="75">
      <alignment horizontal="left" vertical="center" wrapText="1" indent="2"/>
    </xf>
    <xf numFmtId="0" fontId="102" fillId="62" borderId="72">
      <alignment horizontal="left" vertical="center"/>
    </xf>
    <xf numFmtId="0" fontId="132" fillId="0" borderId="0" applyNumberFormat="0" applyFill="0" applyBorder="0" applyAlignment="0" applyProtection="0"/>
    <xf numFmtId="0" fontId="133" fillId="68" borderId="0" applyNumberFormat="0" applyBorder="0" applyAlignment="0" applyProtection="0"/>
    <xf numFmtId="0" fontId="134" fillId="68" borderId="0" applyNumberFormat="0" applyBorder="0" applyAlignment="0" applyProtection="0"/>
    <xf numFmtId="0" fontId="135" fillId="0" borderId="84" applyNumberFormat="0" applyFill="0" applyAlignment="0" applyProtection="0"/>
    <xf numFmtId="0" fontId="136" fillId="0" borderId="85" applyNumberFormat="0" applyFill="0" applyAlignment="0" applyProtection="0"/>
    <xf numFmtId="0" fontId="137" fillId="0" borderId="86" applyNumberFormat="0" applyFill="0" applyAlignment="0" applyProtection="0"/>
    <xf numFmtId="0" fontId="137" fillId="0" borderId="0" applyNumberFormat="0" applyFill="0" applyBorder="0" applyAlignment="0" applyProtection="0"/>
    <xf numFmtId="0" fontId="138" fillId="71" borderId="81" applyNumberFormat="0" applyAlignment="0" applyProtection="0"/>
    <xf numFmtId="4" fontId="102" fillId="0" borderId="0" applyBorder="0">
      <alignment horizontal="right" vertical="center"/>
    </xf>
    <xf numFmtId="0" fontId="102" fillId="0" borderId="4">
      <alignment horizontal="right" vertical="center"/>
    </xf>
    <xf numFmtId="4" fontId="102" fillId="0" borderId="3">
      <alignment horizontal="right" vertical="center"/>
    </xf>
    <xf numFmtId="1" fontId="106" fillId="62" borderId="0" applyBorder="0">
      <alignment horizontal="right" vertical="center"/>
    </xf>
    <xf numFmtId="0" fontId="139" fillId="0" borderId="87" applyNumberFormat="0" applyFill="0" applyAlignment="0" applyProtection="0"/>
    <xf numFmtId="0" fontId="140" fillId="86" borderId="0" applyNumberFormat="0" applyBorder="0" applyAlignment="0" applyProtection="0"/>
    <xf numFmtId="0" fontId="8" fillId="0" borderId="0"/>
    <xf numFmtId="0" fontId="8" fillId="0" borderId="0"/>
    <xf numFmtId="4" fontId="102" fillId="0" borderId="3" applyFill="0" applyBorder="0" applyProtection="0">
      <alignment horizontal="right" vertical="center"/>
    </xf>
    <xf numFmtId="0" fontId="102" fillId="0" borderId="3" applyNumberFormat="0" applyFill="0" applyAlignment="0" applyProtection="0"/>
    <xf numFmtId="0" fontId="128" fillId="0" borderId="0"/>
    <xf numFmtId="4" fontId="141" fillId="0" borderId="0"/>
    <xf numFmtId="0" fontId="8" fillId="0" borderId="0"/>
    <xf numFmtId="0" fontId="8" fillId="0" borderId="0"/>
    <xf numFmtId="0" fontId="8" fillId="0" borderId="0"/>
    <xf numFmtId="0" fontId="8" fillId="0" borderId="0"/>
    <xf numFmtId="0" fontId="7" fillId="0" borderId="0"/>
    <xf numFmtId="4" fontId="102" fillId="0" borderId="0" applyFill="0" applyBorder="0" applyProtection="0">
      <alignment horizontal="right" vertical="center"/>
    </xf>
    <xf numFmtId="4" fontId="102" fillId="0" borderId="0" applyFill="0" applyBorder="0" applyProtection="0">
      <alignment horizontal="right" vertical="center"/>
    </xf>
    <xf numFmtId="4" fontId="102" fillId="0" borderId="3" applyFill="0" applyBorder="0" applyProtection="0">
      <alignment horizontal="right" vertical="center"/>
    </xf>
    <xf numFmtId="0" fontId="101" fillId="0" borderId="0" applyNumberFormat="0" applyFill="0" applyBorder="0" applyProtection="0">
      <alignment horizontal="left" vertical="center"/>
    </xf>
    <xf numFmtId="49" fontId="101" fillId="0" borderId="3" applyNumberFormat="0" applyFill="0" applyBorder="0" applyProtection="0">
      <alignment horizontal="left" vertical="center"/>
    </xf>
    <xf numFmtId="0" fontId="8" fillId="61" borderId="0" applyNumberFormat="0" applyFont="0" applyBorder="0" applyAlignment="0" applyProtection="0"/>
    <xf numFmtId="4" fontId="8" fillId="61" borderId="0" applyNumberFormat="0" applyFont="0" applyBorder="0" applyAlignment="0" applyProtection="0"/>
    <xf numFmtId="4" fontId="8" fillId="61" borderId="0" applyNumberFormat="0" applyFont="0" applyBorder="0" applyAlignment="0" applyProtection="0"/>
    <xf numFmtId="0" fontId="8" fillId="61" borderId="0" applyNumberFormat="0" applyFont="0" applyBorder="0" applyAlignment="0" applyProtection="0"/>
    <xf numFmtId="0" fontId="8" fillId="61" borderId="0" applyNumberFormat="0" applyFont="0" applyBorder="0" applyAlignment="0" applyProtection="0"/>
    <xf numFmtId="0" fontId="128" fillId="64" borderId="0" applyNumberFormat="0" applyFont="0" applyBorder="0" applyAlignment="0" applyProtection="0"/>
    <xf numFmtId="0" fontId="120" fillId="87" borderId="88" applyNumberFormat="0" applyFont="0" applyAlignment="0" applyProtection="0"/>
    <xf numFmtId="0" fontId="8" fillId="87" borderId="88" applyNumberFormat="0" applyFont="0" applyAlignment="0" applyProtection="0"/>
    <xf numFmtId="0" fontId="142" fillId="84" borderId="80" applyNumberFormat="0" applyAlignment="0" applyProtection="0"/>
    <xf numFmtId="166" fontId="102" fillId="88" borderId="3" applyNumberFormat="0" applyFont="0" applyBorder="0" applyAlignment="0" applyProtection="0">
      <alignment horizontal="right" vertical="center"/>
    </xf>
    <xf numFmtId="9" fontId="128" fillId="0" borderId="0" applyFont="0" applyFill="0" applyBorder="0" applyAlignment="0" applyProtection="0"/>
    <xf numFmtId="0" fontId="143" fillId="67" borderId="0" applyNumberFormat="0" applyBorder="0" applyAlignment="0" applyProtection="0"/>
    <xf numFmtId="4" fontId="102" fillId="61" borderId="3"/>
    <xf numFmtId="0" fontId="102" fillId="61" borderId="76"/>
    <xf numFmtId="0" fontId="144" fillId="0" borderId="0" applyNumberFormat="0" applyFill="0" applyBorder="0" applyAlignment="0" applyProtection="0"/>
    <xf numFmtId="0" fontId="145" fillId="0" borderId="83" applyNumberFormat="0" applyFill="0" applyAlignment="0" applyProtection="0"/>
    <xf numFmtId="0" fontId="146" fillId="0" borderId="0" applyNumberFormat="0" applyFill="0" applyBorder="0" applyAlignment="0" applyProtection="0"/>
    <xf numFmtId="0" fontId="147" fillId="0" borderId="84" applyNumberFormat="0" applyFill="0" applyAlignment="0" applyProtection="0"/>
    <xf numFmtId="0" fontId="148" fillId="0" borderId="85" applyNumberFormat="0" applyFill="0" applyAlignment="0" applyProtection="0"/>
    <xf numFmtId="0" fontId="149" fillId="0" borderId="86" applyNumberFormat="0" applyFill="0" applyAlignment="0" applyProtection="0"/>
    <xf numFmtId="0" fontId="149" fillId="0" borderId="0" applyNumberFormat="0" applyFill="0" applyBorder="0" applyAlignment="0" applyProtection="0"/>
    <xf numFmtId="0" fontId="150" fillId="0" borderId="87" applyNumberFormat="0" applyFill="0" applyAlignment="0" applyProtection="0"/>
    <xf numFmtId="0" fontId="152" fillId="0" borderId="0" applyNumberFormat="0" applyFill="0" applyBorder="0" applyAlignment="0" applyProtection="0"/>
    <xf numFmtId="0" fontId="153" fillId="85" borderId="82" applyNumberFormat="0" applyAlignment="0" applyProtection="0"/>
    <xf numFmtId="0" fontId="113" fillId="0" borderId="0" applyNumberFormat="0" applyFill="0" applyBorder="0" applyAlignment="0" applyProtection="0"/>
    <xf numFmtId="0" fontId="154" fillId="0" borderId="0" applyNumberFormat="0" applyFill="0" applyBorder="0" applyAlignment="0" applyProtection="0"/>
    <xf numFmtId="0" fontId="8" fillId="0" borderId="0" applyNumberFormat="0" applyFont="0" applyFill="0" applyBorder="0" applyProtection="0">
      <alignment horizontal="left" vertical="center"/>
    </xf>
    <xf numFmtId="0" fontId="102" fillId="62" borderId="0" applyBorder="0">
      <alignment horizontal="right" vertical="center"/>
    </xf>
    <xf numFmtId="0" fontId="102" fillId="62" borderId="0" applyBorder="0">
      <alignment horizontal="right" vertical="center"/>
    </xf>
    <xf numFmtId="0" fontId="102" fillId="0" borderId="0" applyBorder="0">
      <alignment horizontal="right" vertical="center"/>
    </xf>
    <xf numFmtId="4" fontId="8" fillId="0" borderId="0"/>
    <xf numFmtId="0" fontId="155" fillId="0" borderId="0"/>
    <xf numFmtId="0" fontId="8" fillId="61" borderId="0" applyNumberFormat="0" applyFont="0" applyBorder="0" applyAlignment="0" applyProtection="0"/>
    <xf numFmtId="0" fontId="113" fillId="0" borderId="0" applyNumberFormat="0" applyFill="0" applyBorder="0" applyAlignment="0" applyProtection="0"/>
    <xf numFmtId="0" fontId="120" fillId="66" borderId="0" applyNumberFormat="0" applyBorder="0" applyAlignment="0" applyProtection="0"/>
    <xf numFmtId="0" fontId="120" fillId="67" borderId="0" applyNumberFormat="0" applyBorder="0" applyAlignment="0" applyProtection="0"/>
    <xf numFmtId="0" fontId="120" fillId="68" borderId="0" applyNumberFormat="0" applyBorder="0" applyAlignment="0" applyProtection="0"/>
    <xf numFmtId="0" fontId="120" fillId="69" borderId="0" applyNumberFormat="0" applyBorder="0" applyAlignment="0" applyProtection="0"/>
    <xf numFmtId="0" fontId="120" fillId="70" borderId="0" applyNumberFormat="0" applyBorder="0" applyAlignment="0" applyProtection="0"/>
    <xf numFmtId="0" fontId="120" fillId="71" borderId="0" applyNumberFormat="0" applyBorder="0" applyAlignment="0" applyProtection="0"/>
    <xf numFmtId="0" fontId="120" fillId="72" borderId="0" applyNumberFormat="0" applyBorder="0" applyAlignment="0" applyProtection="0"/>
    <xf numFmtId="0" fontId="120" fillId="73" borderId="0" applyNumberFormat="0" applyBorder="0" applyAlignment="0" applyProtection="0"/>
    <xf numFmtId="0" fontId="120" fillId="74" borderId="0" applyNumberFormat="0" applyBorder="0" applyAlignment="0" applyProtection="0"/>
    <xf numFmtId="0" fontId="120" fillId="69" borderId="0" applyNumberFormat="0" applyBorder="0" applyAlignment="0" applyProtection="0"/>
    <xf numFmtId="0" fontId="120" fillId="72" borderId="0" applyNumberFormat="0" applyBorder="0" applyAlignment="0" applyProtection="0"/>
    <xf numFmtId="0" fontId="120" fillId="75" borderId="0" applyNumberFormat="0" applyBorder="0" applyAlignment="0" applyProtection="0"/>
    <xf numFmtId="0" fontId="122" fillId="76" borderId="0" applyNumberFormat="0" applyBorder="0" applyAlignment="0" applyProtection="0"/>
    <xf numFmtId="0" fontId="122" fillId="73" borderId="0" applyNumberFormat="0" applyBorder="0" applyAlignment="0" applyProtection="0"/>
    <xf numFmtId="0" fontId="122" fillId="74" borderId="0" applyNumberFormat="0" applyBorder="0" applyAlignment="0" applyProtection="0"/>
    <xf numFmtId="0" fontId="122" fillId="77" borderId="0" applyNumberFormat="0" applyBorder="0" applyAlignment="0" applyProtection="0"/>
    <xf numFmtId="0" fontId="122" fillId="78" borderId="0" applyNumberFormat="0" applyBorder="0" applyAlignment="0" applyProtection="0"/>
    <xf numFmtId="0" fontId="122" fillId="79" borderId="0" applyNumberFormat="0" applyBorder="0" applyAlignment="0" applyProtection="0"/>
    <xf numFmtId="0" fontId="122" fillId="80" borderId="0" applyNumberFormat="0" applyBorder="0" applyAlignment="0" applyProtection="0"/>
    <xf numFmtId="0" fontId="122" fillId="81" borderId="0" applyNumberFormat="0" applyBorder="0" applyAlignment="0" applyProtection="0"/>
    <xf numFmtId="0" fontId="122" fillId="82" borderId="0" applyNumberFormat="0" applyBorder="0" applyAlignment="0" applyProtection="0"/>
    <xf numFmtId="0" fontId="122" fillId="77" borderId="0" applyNumberFormat="0" applyBorder="0" applyAlignment="0" applyProtection="0"/>
    <xf numFmtId="0" fontId="122" fillId="78" borderId="0" applyNumberFormat="0" applyBorder="0" applyAlignment="0" applyProtection="0"/>
    <xf numFmtId="0" fontId="122" fillId="83" borderId="0" applyNumberFormat="0" applyBorder="0" applyAlignment="0" applyProtection="0"/>
    <xf numFmtId="0" fontId="124" fillId="67" borderId="0" applyNumberFormat="0" applyBorder="0" applyAlignment="0" applyProtection="0"/>
    <xf numFmtId="0" fontId="126" fillId="84" borderId="81" applyNumberFormat="0" applyAlignment="0" applyProtection="0"/>
    <xf numFmtId="0" fontId="127" fillId="85" borderId="82" applyNumberFormat="0" applyAlignment="0" applyProtection="0"/>
    <xf numFmtId="0" fontId="132" fillId="0" borderId="0" applyNumberFormat="0" applyFill="0" applyBorder="0" applyAlignment="0" applyProtection="0"/>
    <xf numFmtId="0" fontId="133" fillId="68" borderId="0" applyNumberFormat="0" applyBorder="0" applyAlignment="0" applyProtection="0"/>
    <xf numFmtId="0" fontId="135" fillId="0" borderId="84" applyNumberFormat="0" applyFill="0" applyAlignment="0" applyProtection="0"/>
    <xf numFmtId="0" fontId="136" fillId="0" borderId="85" applyNumberFormat="0" applyFill="0" applyAlignment="0" applyProtection="0"/>
    <xf numFmtId="0" fontId="137" fillId="0" borderId="86" applyNumberFormat="0" applyFill="0" applyAlignment="0" applyProtection="0"/>
    <xf numFmtId="0" fontId="137" fillId="0" borderId="0" applyNumberFormat="0" applyFill="0" applyBorder="0" applyAlignment="0" applyProtection="0"/>
    <xf numFmtId="0" fontId="138" fillId="71" borderId="81" applyNumberFormat="0" applyAlignment="0" applyProtection="0"/>
    <xf numFmtId="0" fontId="139" fillId="0" borderId="87" applyNumberFormat="0" applyFill="0" applyAlignment="0" applyProtection="0"/>
    <xf numFmtId="0" fontId="140" fillId="86" borderId="0" applyNumberFormat="0" applyBorder="0" applyAlignment="0" applyProtection="0"/>
    <xf numFmtId="0" fontId="8" fillId="0" borderId="0"/>
    <xf numFmtId="0" fontId="120" fillId="87" borderId="88" applyNumberFormat="0" applyFont="0" applyAlignment="0" applyProtection="0"/>
    <xf numFmtId="0" fontId="142" fillId="84" borderId="80" applyNumberFormat="0" applyAlignment="0" applyProtection="0"/>
    <xf numFmtId="0" fontId="144" fillId="0" borderId="0" applyNumberFormat="0" applyFill="0" applyBorder="0" applyAlignment="0" applyProtection="0"/>
    <xf numFmtId="0" fontId="145" fillId="0" borderId="83" applyNumberFormat="0" applyFill="0" applyAlignment="0" applyProtection="0"/>
    <xf numFmtId="0" fontId="152" fillId="0" borderId="0" applyNumberFormat="0" applyFill="0" applyBorder="0" applyAlignment="0" applyProtection="0"/>
    <xf numFmtId="0" fontId="156" fillId="0" borderId="0">
      <alignment horizontal="left" vertical="center" indent="1"/>
    </xf>
    <xf numFmtId="0" fontId="120" fillId="66" borderId="0" applyNumberFormat="0" applyBorder="0" applyAlignment="0" applyProtection="0"/>
    <xf numFmtId="0" fontId="120" fillId="67" borderId="0" applyNumberFormat="0" applyBorder="0" applyAlignment="0" applyProtection="0"/>
    <xf numFmtId="0" fontId="120" fillId="68" borderId="0" applyNumberFormat="0" applyBorder="0" applyAlignment="0" applyProtection="0"/>
    <xf numFmtId="0" fontId="120" fillId="69" borderId="0" applyNumberFormat="0" applyBorder="0" applyAlignment="0" applyProtection="0"/>
    <xf numFmtId="0" fontId="120" fillId="70" borderId="0" applyNumberFormat="0" applyBorder="0" applyAlignment="0" applyProtection="0"/>
    <xf numFmtId="0" fontId="120" fillId="71" borderId="0" applyNumberFormat="0" applyBorder="0" applyAlignment="0" applyProtection="0"/>
    <xf numFmtId="0" fontId="120" fillId="72" borderId="0" applyNumberFormat="0" applyBorder="0" applyAlignment="0" applyProtection="0"/>
    <xf numFmtId="0" fontId="120" fillId="73" borderId="0" applyNumberFormat="0" applyBorder="0" applyAlignment="0" applyProtection="0"/>
    <xf numFmtId="0" fontId="120" fillId="74" borderId="0" applyNumberFormat="0" applyBorder="0" applyAlignment="0" applyProtection="0"/>
    <xf numFmtId="0" fontId="120" fillId="69" borderId="0" applyNumberFormat="0" applyBorder="0" applyAlignment="0" applyProtection="0"/>
    <xf numFmtId="0" fontId="120" fillId="72" borderId="0" applyNumberFormat="0" applyBorder="0" applyAlignment="0" applyProtection="0"/>
    <xf numFmtId="0" fontId="120" fillId="75" borderId="0" applyNumberFormat="0" applyBorder="0" applyAlignment="0" applyProtection="0"/>
    <xf numFmtId="0" fontId="122" fillId="76" borderId="0" applyNumberFormat="0" applyBorder="0" applyAlignment="0" applyProtection="0"/>
    <xf numFmtId="0" fontId="122" fillId="73" borderId="0" applyNumberFormat="0" applyBorder="0" applyAlignment="0" applyProtection="0"/>
    <xf numFmtId="0" fontId="122" fillId="74" borderId="0" applyNumberFormat="0" applyBorder="0" applyAlignment="0" applyProtection="0"/>
    <xf numFmtId="0" fontId="122" fillId="77" borderId="0" applyNumberFormat="0" applyBorder="0" applyAlignment="0" applyProtection="0"/>
    <xf numFmtId="0" fontId="122" fillId="78" borderId="0" applyNumberFormat="0" applyBorder="0" applyAlignment="0" applyProtection="0"/>
    <xf numFmtId="0" fontId="122" fillId="79" borderId="0" applyNumberFormat="0" applyBorder="0" applyAlignment="0" applyProtection="0"/>
    <xf numFmtId="0" fontId="103" fillId="62" borderId="3">
      <alignment horizontal="right" vertical="center"/>
    </xf>
    <xf numFmtId="4" fontId="103" fillId="62" borderId="3">
      <alignment horizontal="right" vertical="center"/>
    </xf>
    <xf numFmtId="0" fontId="105" fillId="62" borderId="3">
      <alignment horizontal="right" vertical="center"/>
    </xf>
    <xf numFmtId="4" fontId="105" fillId="62" borderId="3">
      <alignment horizontal="right" vertical="center"/>
    </xf>
    <xf numFmtId="0" fontId="103" fillId="60" borderId="3">
      <alignment horizontal="right" vertical="center"/>
    </xf>
    <xf numFmtId="4" fontId="103" fillId="60" borderId="3">
      <alignment horizontal="right" vertical="center"/>
    </xf>
    <xf numFmtId="0" fontId="103" fillId="60" borderId="3">
      <alignment horizontal="right" vertical="center"/>
    </xf>
    <xf numFmtId="4" fontId="103" fillId="60" borderId="3">
      <alignment horizontal="right" vertical="center"/>
    </xf>
    <xf numFmtId="0" fontId="103" fillId="60" borderId="89">
      <alignment horizontal="right" vertical="center"/>
    </xf>
    <xf numFmtId="4" fontId="103" fillId="60" borderId="89">
      <alignment horizontal="right" vertical="center"/>
    </xf>
    <xf numFmtId="0" fontId="103" fillId="60" borderId="90">
      <alignment horizontal="right" vertical="center"/>
    </xf>
    <xf numFmtId="4" fontId="103" fillId="60" borderId="90">
      <alignment horizontal="right" vertical="center"/>
    </xf>
    <xf numFmtId="0" fontId="126" fillId="84" borderId="81" applyNumberFormat="0" applyAlignment="0" applyProtection="0"/>
    <xf numFmtId="0" fontId="102" fillId="60" borderId="91">
      <alignment horizontal="left" vertical="center" wrapText="1" indent="2"/>
    </xf>
    <xf numFmtId="0" fontId="102" fillId="0" borderId="91">
      <alignment horizontal="left" vertical="center" wrapText="1" indent="2"/>
    </xf>
    <xf numFmtId="0" fontId="102" fillId="62" borderId="89">
      <alignment horizontal="left" vertical="center"/>
    </xf>
    <xf numFmtId="0" fontId="132" fillId="0" borderId="0" applyNumberFormat="0" applyFill="0" applyBorder="0" applyAlignment="0" applyProtection="0"/>
    <xf numFmtId="0" fontId="138" fillId="71" borderId="81" applyNumberFormat="0" applyAlignment="0" applyProtection="0"/>
    <xf numFmtId="0" fontId="102" fillId="0" borderId="3">
      <alignment horizontal="right" vertical="center"/>
    </xf>
    <xf numFmtId="4" fontId="102" fillId="0" borderId="3">
      <alignment horizontal="right" vertical="center"/>
    </xf>
    <xf numFmtId="0" fontId="7" fillId="0" borderId="0"/>
    <xf numFmtId="0" fontId="102" fillId="0" borderId="3" applyNumberFormat="0" applyFill="0" applyAlignment="0" applyProtection="0"/>
    <xf numFmtId="0" fontId="142" fillId="84" borderId="80" applyNumberFormat="0" applyAlignment="0" applyProtection="0"/>
    <xf numFmtId="166" fontId="102" fillId="88" borderId="3" applyNumberFormat="0" applyFont="0" applyBorder="0" applyAlignment="0" applyProtection="0">
      <alignment horizontal="right" vertical="center"/>
    </xf>
    <xf numFmtId="0" fontId="102" fillId="61" borderId="3"/>
    <xf numFmtId="4" fontId="102" fillId="61" borderId="3"/>
    <xf numFmtId="0" fontId="145" fillId="0" borderId="83" applyNumberFormat="0" applyFill="0" applyAlignment="0" applyProtection="0"/>
    <xf numFmtId="0" fontId="152"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1" fillId="32" borderId="65" applyNumberFormat="0" applyAlignment="0" applyProtection="0"/>
    <xf numFmtId="0" fontId="102" fillId="62" borderId="0" applyBorder="0">
      <alignment horizontal="right" vertical="center"/>
    </xf>
    <xf numFmtId="0" fontId="102" fillId="62" borderId="0" applyBorder="0">
      <alignment horizontal="right" vertical="center"/>
    </xf>
    <xf numFmtId="0" fontId="102" fillId="0" borderId="0" applyBorder="0">
      <alignment horizontal="right" vertical="center"/>
    </xf>
    <xf numFmtId="0" fontId="8" fillId="0" borderId="0"/>
    <xf numFmtId="49" fontId="102" fillId="0" borderId="3" applyNumberFormat="0" applyFont="0" applyFill="0" applyBorder="0" applyProtection="0">
      <alignment horizontal="left" vertical="center" indent="2"/>
    </xf>
    <xf numFmtId="49" fontId="102" fillId="0" borderId="89" applyNumberFormat="0" applyFont="0" applyFill="0" applyBorder="0" applyProtection="0">
      <alignment horizontal="left" vertical="center" indent="5"/>
    </xf>
    <xf numFmtId="0" fontId="121" fillId="80" borderId="0" applyNumberFormat="0" applyBorder="0" applyAlignment="0" applyProtection="0"/>
    <xf numFmtId="0" fontId="121" fillId="81" borderId="0" applyNumberFormat="0" applyBorder="0" applyAlignment="0" applyProtection="0"/>
    <xf numFmtId="0" fontId="121" fillId="82" borderId="0" applyNumberFormat="0" applyBorder="0" applyAlignment="0" applyProtection="0"/>
    <xf numFmtId="0" fontId="121" fillId="77" borderId="0" applyNumberFormat="0" applyBorder="0" applyAlignment="0" applyProtection="0"/>
    <xf numFmtId="0" fontId="121" fillId="78" borderId="0" applyNumberFormat="0" applyBorder="0" applyAlignment="0" applyProtection="0"/>
    <xf numFmtId="0" fontId="121" fillId="83" borderId="0" applyNumberFormat="0" applyBorder="0" applyAlignment="0" applyProtection="0"/>
    <xf numFmtId="0" fontId="134" fillId="68" borderId="0" applyNumberFormat="0" applyBorder="0" applyAlignment="0" applyProtection="0"/>
    <xf numFmtId="4" fontId="8" fillId="0" borderId="0"/>
    <xf numFmtId="0" fontId="8" fillId="0" borderId="0"/>
    <xf numFmtId="0" fontId="7" fillId="0" borderId="0"/>
    <xf numFmtId="4" fontId="102" fillId="0" borderId="3" applyFill="0" applyBorder="0" applyProtection="0">
      <alignment horizontal="right" vertical="center"/>
    </xf>
    <xf numFmtId="49" fontId="101" fillId="0" borderId="3" applyNumberFormat="0" applyFill="0" applyBorder="0" applyProtection="0">
      <alignment horizontal="left" vertical="center"/>
    </xf>
    <xf numFmtId="0" fontId="8" fillId="61" borderId="0" applyNumberFormat="0" applyFont="0" applyBorder="0" applyAlignment="0" applyProtection="0"/>
    <xf numFmtId="0" fontId="143" fillId="67" borderId="0" applyNumberFormat="0" applyBorder="0" applyAlignment="0" applyProtection="0"/>
    <xf numFmtId="0" fontId="147" fillId="0" borderId="84" applyNumberFormat="0" applyFill="0" applyAlignment="0" applyProtection="0"/>
    <xf numFmtId="0" fontId="148" fillId="0" borderId="85" applyNumberFormat="0" applyFill="0" applyAlignment="0" applyProtection="0"/>
    <xf numFmtId="0" fontId="149" fillId="0" borderId="86" applyNumberFormat="0" applyFill="0" applyAlignment="0" applyProtection="0"/>
    <xf numFmtId="0" fontId="149" fillId="0" borderId="0" applyNumberFormat="0" applyFill="0" applyBorder="0" applyAlignment="0" applyProtection="0"/>
    <xf numFmtId="0" fontId="150" fillId="0" borderId="87" applyNumberFormat="0" applyFill="0" applyAlignment="0" applyProtection="0"/>
    <xf numFmtId="0" fontId="153" fillId="85" borderId="82" applyNumberFormat="0" applyAlignment="0" applyProtection="0"/>
    <xf numFmtId="0" fontId="113" fillId="0" borderId="0" applyNumberFormat="0" applyFill="0" applyBorder="0" applyAlignment="0" applyProtection="0"/>
    <xf numFmtId="0" fontId="7" fillId="0" borderId="0"/>
    <xf numFmtId="0" fontId="111" fillId="32" borderId="65" applyNumberFormat="0" applyAlignment="0" applyProtection="0"/>
    <xf numFmtId="0" fontId="112" fillId="66" borderId="0" applyNumberFormat="0" applyBorder="0" applyAlignment="0" applyProtection="0"/>
    <xf numFmtId="0" fontId="112" fillId="67" borderId="0" applyNumberFormat="0" applyBorder="0" applyAlignment="0" applyProtection="0"/>
    <xf numFmtId="0" fontId="112" fillId="68" borderId="0" applyNumberFormat="0" applyBorder="0" applyAlignment="0" applyProtection="0"/>
    <xf numFmtId="0" fontId="112" fillId="69" borderId="0" applyNumberFormat="0" applyBorder="0" applyAlignment="0" applyProtection="0"/>
    <xf numFmtId="0" fontId="112" fillId="70" borderId="0" applyNumberFormat="0" applyBorder="0" applyAlignment="0" applyProtection="0"/>
    <xf numFmtId="0" fontId="112" fillId="71" borderId="0" applyNumberFormat="0" applyBorder="0" applyAlignment="0" applyProtection="0"/>
    <xf numFmtId="0" fontId="112" fillId="72" borderId="0" applyNumberFormat="0" applyBorder="0" applyAlignment="0" applyProtection="0"/>
    <xf numFmtId="0" fontId="112" fillId="73" borderId="0" applyNumberFormat="0" applyBorder="0" applyAlignment="0" applyProtection="0"/>
    <xf numFmtId="0" fontId="112" fillId="74" borderId="0" applyNumberFormat="0" applyBorder="0" applyAlignment="0" applyProtection="0"/>
    <xf numFmtId="0" fontId="112" fillId="69" borderId="0" applyNumberFormat="0" applyBorder="0" applyAlignment="0" applyProtection="0"/>
    <xf numFmtId="0" fontId="112" fillId="72" borderId="0" applyNumberFormat="0" applyBorder="0" applyAlignment="0" applyProtection="0"/>
    <xf numFmtId="0" fontId="112" fillId="75" borderId="0" applyNumberFormat="0" applyBorder="0" applyAlignment="0" applyProtection="0"/>
    <xf numFmtId="0" fontId="121" fillId="76" borderId="0" applyNumberFormat="0" applyBorder="0" applyAlignment="0" applyProtection="0"/>
    <xf numFmtId="0" fontId="121" fillId="73" borderId="0" applyNumberFormat="0" applyBorder="0" applyAlignment="0" applyProtection="0"/>
    <xf numFmtId="0" fontId="121" fillId="74" borderId="0" applyNumberFormat="0" applyBorder="0" applyAlignment="0" applyProtection="0"/>
    <xf numFmtId="0" fontId="121" fillId="77" borderId="0" applyNumberFormat="0" applyBorder="0" applyAlignment="0" applyProtection="0"/>
    <xf numFmtId="0" fontId="121" fillId="78" borderId="0" applyNumberFormat="0" applyBorder="0" applyAlignment="0" applyProtection="0"/>
    <xf numFmtId="0" fontId="121" fillId="79" borderId="0" applyNumberFormat="0" applyBorder="0" applyAlignment="0" applyProtection="0"/>
    <xf numFmtId="0" fontId="123" fillId="84" borderId="80" applyNumberFormat="0" applyAlignment="0" applyProtection="0"/>
    <xf numFmtId="0" fontId="125" fillId="84" borderId="81" applyNumberFormat="0" applyAlignment="0" applyProtection="0"/>
    <xf numFmtId="0" fontId="130" fillId="0" borderId="83" applyNumberFormat="0" applyFill="0" applyAlignment="0" applyProtection="0"/>
    <xf numFmtId="0" fontId="131" fillId="0" borderId="0" applyNumberFormat="0" applyFill="0" applyBorder="0" applyAlignment="0" applyProtection="0"/>
    <xf numFmtId="0" fontId="7" fillId="0" borderId="0"/>
    <xf numFmtId="0" fontId="151" fillId="0" borderId="0" applyNumberFormat="0" applyFill="0" applyBorder="0" applyAlignment="0" applyProtection="0"/>
    <xf numFmtId="0" fontId="7" fillId="0" borderId="0"/>
    <xf numFmtId="0" fontId="7" fillId="0" borderId="0"/>
    <xf numFmtId="0" fontId="7" fillId="0" borderId="0"/>
    <xf numFmtId="49" fontId="102" fillId="0" borderId="3" applyNumberFormat="0" applyFont="0" applyFill="0" applyBorder="0" applyProtection="0">
      <alignment horizontal="left" vertical="center" indent="2"/>
    </xf>
    <xf numFmtId="49" fontId="102" fillId="0" borderId="72" applyNumberFormat="0" applyFont="0" applyFill="0" applyBorder="0" applyProtection="0">
      <alignment horizontal="left" vertical="center" indent="5"/>
    </xf>
    <xf numFmtId="0" fontId="103" fillId="62" borderId="3">
      <alignment horizontal="right" vertical="center"/>
    </xf>
    <xf numFmtId="4" fontId="103" fillId="62" borderId="3">
      <alignment horizontal="right" vertical="center"/>
    </xf>
    <xf numFmtId="0" fontId="105" fillId="62" borderId="3">
      <alignment horizontal="right" vertical="center"/>
    </xf>
    <xf numFmtId="4" fontId="105" fillId="62" borderId="3">
      <alignment horizontal="right" vertical="center"/>
    </xf>
    <xf numFmtId="0" fontId="103" fillId="60" borderId="3">
      <alignment horizontal="right" vertical="center"/>
    </xf>
    <xf numFmtId="4" fontId="103" fillId="60" borderId="3">
      <alignment horizontal="right" vertical="center"/>
    </xf>
    <xf numFmtId="0" fontId="103" fillId="60" borderId="3">
      <alignment horizontal="right" vertical="center"/>
    </xf>
    <xf numFmtId="4" fontId="103" fillId="60" borderId="3">
      <alignment horizontal="right" vertical="center"/>
    </xf>
    <xf numFmtId="0" fontId="103" fillId="60" borderId="72">
      <alignment horizontal="right" vertical="center"/>
    </xf>
    <xf numFmtId="4" fontId="103" fillId="60" borderId="72">
      <alignment horizontal="right" vertical="center"/>
    </xf>
    <xf numFmtId="0" fontId="103" fillId="60" borderId="71">
      <alignment horizontal="right" vertical="center"/>
    </xf>
    <xf numFmtId="4" fontId="103" fillId="60" borderId="71">
      <alignment horizontal="right" vertical="center"/>
    </xf>
    <xf numFmtId="167" fontId="128" fillId="0" borderId="0" applyFont="0" applyFill="0" applyBorder="0" applyAlignment="0" applyProtection="0"/>
    <xf numFmtId="0" fontId="102" fillId="60" borderId="75">
      <alignment horizontal="left" vertical="center" wrapText="1" indent="2"/>
    </xf>
    <xf numFmtId="0" fontId="102" fillId="0" borderId="75">
      <alignment horizontal="left" vertical="center" wrapText="1" indent="2"/>
    </xf>
    <xf numFmtId="0" fontId="102" fillId="62" borderId="72">
      <alignment horizontal="left" vertical="center"/>
    </xf>
    <xf numFmtId="0" fontId="129" fillId="71" borderId="81" applyNumberFormat="0" applyAlignment="0" applyProtection="0"/>
    <xf numFmtId="0" fontId="102" fillId="0" borderId="3">
      <alignment horizontal="right" vertical="center"/>
    </xf>
    <xf numFmtId="4" fontId="102" fillId="0" borderId="3">
      <alignment horizontal="right" vertical="center"/>
    </xf>
    <xf numFmtId="0" fontId="128" fillId="0" borderId="0"/>
    <xf numFmtId="0" fontId="155" fillId="0" borderId="0"/>
    <xf numFmtId="0" fontId="155" fillId="0" borderId="0"/>
    <xf numFmtId="0" fontId="7" fillId="0" borderId="0"/>
    <xf numFmtId="0" fontId="7" fillId="0" borderId="0"/>
    <xf numFmtId="0" fontId="7" fillId="0" borderId="0"/>
    <xf numFmtId="0" fontId="7" fillId="0" borderId="0"/>
    <xf numFmtId="0" fontId="155" fillId="0" borderId="0"/>
    <xf numFmtId="0" fontId="8" fillId="0" borderId="0"/>
    <xf numFmtId="4" fontId="102" fillId="0" borderId="3" applyFill="0" applyBorder="0" applyProtection="0">
      <alignment horizontal="right" vertical="center"/>
    </xf>
    <xf numFmtId="49" fontId="101" fillId="0" borderId="3" applyNumberFormat="0" applyFill="0" applyBorder="0" applyProtection="0">
      <alignment horizontal="left" vertical="center"/>
    </xf>
    <xf numFmtId="0" fontId="102" fillId="0" borderId="3" applyNumberFormat="0" applyFill="0" applyAlignment="0" applyProtection="0"/>
    <xf numFmtId="0" fontId="128" fillId="64" borderId="0" applyNumberFormat="0" applyFont="0" applyBorder="0" applyAlignment="0" applyProtection="0"/>
    <xf numFmtId="166" fontId="102" fillId="88" borderId="3" applyNumberFormat="0" applyFont="0" applyBorder="0" applyAlignment="0" applyProtection="0">
      <alignment horizontal="right" vertical="center"/>
    </xf>
    <xf numFmtId="9" fontId="128" fillId="0" borderId="0" applyFont="0" applyFill="0" applyBorder="0" applyAlignment="0" applyProtection="0"/>
    <xf numFmtId="0" fontId="102" fillId="61" borderId="3"/>
    <xf numFmtId="4" fontId="102" fillId="61" borderId="3"/>
    <xf numFmtId="0" fontId="102" fillId="60" borderId="91">
      <alignment horizontal="left" vertical="center" wrapText="1" indent="2"/>
    </xf>
    <xf numFmtId="0" fontId="102" fillId="0" borderId="91">
      <alignment horizontal="left" vertical="center" wrapText="1" indent="2"/>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60" borderId="75">
      <alignment horizontal="left" vertical="center" wrapText="1" indent="2"/>
    </xf>
    <xf numFmtId="0" fontId="102" fillId="0" borderId="75">
      <alignment horizontal="left" vertical="center" wrapText="1" indent="2"/>
    </xf>
    <xf numFmtId="0" fontId="8" fillId="0" borderId="0"/>
    <xf numFmtId="4" fontId="103" fillId="60" borderId="3">
      <alignment horizontal="right" vertical="center"/>
    </xf>
    <xf numFmtId="0" fontId="102" fillId="61" borderId="3"/>
    <xf numFmtId="0" fontId="125" fillId="84" borderId="81" applyNumberFormat="0" applyAlignment="0" applyProtection="0"/>
    <xf numFmtId="0" fontId="103" fillId="62" borderId="3">
      <alignment horizontal="right" vertical="center"/>
    </xf>
    <xf numFmtId="0" fontId="102" fillId="0" borderId="3">
      <alignment horizontal="right" vertical="center"/>
    </xf>
    <xf numFmtId="0" fontId="145" fillId="0" borderId="83" applyNumberFormat="0" applyFill="0" applyAlignment="0" applyProtection="0"/>
    <xf numFmtId="0" fontId="102" fillId="62" borderId="89">
      <alignment horizontal="left" vertical="center"/>
    </xf>
    <xf numFmtId="0" fontId="138" fillId="71" borderId="81" applyNumberFormat="0" applyAlignment="0" applyProtection="0"/>
    <xf numFmtId="166" fontId="102" fillId="88" borderId="3" applyNumberFormat="0" applyFont="0" applyBorder="0" applyAlignment="0" applyProtection="0">
      <alignment horizontal="right" vertical="center"/>
    </xf>
    <xf numFmtId="0" fontId="120" fillId="87" borderId="88" applyNumberFormat="0" applyFont="0" applyAlignment="0" applyProtection="0"/>
    <xf numFmtId="0" fontId="102" fillId="0" borderId="91">
      <alignment horizontal="left" vertical="center" wrapText="1" indent="2"/>
    </xf>
    <xf numFmtId="4" fontId="102" fillId="61" borderId="3"/>
    <xf numFmtId="49" fontId="101" fillId="0" borderId="3" applyNumberFormat="0" applyFill="0" applyBorder="0" applyProtection="0">
      <alignment horizontal="left" vertical="center"/>
    </xf>
    <xf numFmtId="0" fontId="102" fillId="0" borderId="3">
      <alignment horizontal="right" vertical="center"/>
    </xf>
    <xf numFmtId="4" fontId="103" fillId="60" borderId="90">
      <alignment horizontal="right" vertical="center"/>
    </xf>
    <xf numFmtId="4" fontId="103" fillId="60" borderId="3">
      <alignment horizontal="right" vertical="center"/>
    </xf>
    <xf numFmtId="4" fontId="103" fillId="60" borderId="3">
      <alignment horizontal="right" vertical="center"/>
    </xf>
    <xf numFmtId="0" fontId="105" fillId="62" borderId="3">
      <alignment horizontal="right" vertical="center"/>
    </xf>
    <xf numFmtId="0" fontId="103" fillId="62" borderId="3">
      <alignment horizontal="right" vertical="center"/>
    </xf>
    <xf numFmtId="49" fontId="102" fillId="0" borderId="3" applyNumberFormat="0" applyFont="0" applyFill="0" applyBorder="0" applyProtection="0">
      <alignment horizontal="left" vertical="center" indent="2"/>
    </xf>
    <xf numFmtId="0" fontId="138" fillId="71" borderId="81" applyNumberFormat="0" applyAlignment="0" applyProtection="0"/>
    <xf numFmtId="0" fontId="123" fillId="84" borderId="80" applyNumberFormat="0" applyAlignment="0" applyProtection="0"/>
    <xf numFmtId="49" fontId="102" fillId="0" borderId="3" applyNumberFormat="0" applyFont="0" applyFill="0" applyBorder="0" applyProtection="0">
      <alignment horizontal="left" vertical="center" indent="2"/>
    </xf>
    <xf numFmtId="0" fontId="129" fillId="71" borderId="81" applyNumberFormat="0" applyAlignment="0" applyProtection="0"/>
    <xf numFmtId="4" fontId="102" fillId="0" borderId="3" applyFill="0" applyBorder="0" applyProtection="0">
      <alignment horizontal="right" vertical="center"/>
    </xf>
    <xf numFmtId="0" fontId="126" fillId="84" borderId="81" applyNumberFormat="0" applyAlignment="0" applyProtection="0"/>
    <xf numFmtId="0" fontId="145" fillId="0" borderId="83" applyNumberFormat="0" applyFill="0" applyAlignment="0" applyProtection="0"/>
    <xf numFmtId="0" fontId="142" fillId="84" borderId="80" applyNumberFormat="0" applyAlignment="0" applyProtection="0"/>
    <xf numFmtId="0" fontId="102" fillId="0" borderId="3" applyNumberFormat="0" applyFill="0" applyAlignment="0" applyProtection="0"/>
    <xf numFmtId="4" fontId="102" fillId="0" borderId="3">
      <alignment horizontal="right" vertical="center"/>
    </xf>
    <xf numFmtId="0" fontId="102" fillId="0" borderId="3">
      <alignment horizontal="right" vertical="center"/>
    </xf>
    <xf numFmtId="0" fontId="138" fillId="71" borderId="81" applyNumberFormat="0" applyAlignment="0" applyProtection="0"/>
    <xf numFmtId="0" fontId="123" fillId="84" borderId="80" applyNumberFormat="0" applyAlignment="0" applyProtection="0"/>
    <xf numFmtId="0" fontId="125" fillId="84" borderId="81" applyNumberFormat="0" applyAlignment="0" applyProtection="0"/>
    <xf numFmtId="0" fontId="102" fillId="60" borderId="91">
      <alignment horizontal="left" vertical="center" wrapText="1" indent="2"/>
    </xf>
    <xf numFmtId="0" fontId="126" fillId="84" borderId="81" applyNumberFormat="0" applyAlignment="0" applyProtection="0"/>
    <xf numFmtId="0" fontId="126" fillId="84" borderId="81" applyNumberFormat="0" applyAlignment="0" applyProtection="0"/>
    <xf numFmtId="4" fontId="103" fillId="60" borderId="89">
      <alignment horizontal="right" vertical="center"/>
    </xf>
    <xf numFmtId="0" fontId="103" fillId="60" borderId="89">
      <alignment horizontal="right" vertical="center"/>
    </xf>
    <xf numFmtId="0" fontId="103" fillId="60" borderId="3">
      <alignment horizontal="right" vertical="center"/>
    </xf>
    <xf numFmtId="4" fontId="105" fillId="62" borderId="3">
      <alignment horizontal="right" vertical="center"/>
    </xf>
    <xf numFmtId="0" fontId="129" fillId="71" borderId="81" applyNumberFormat="0" applyAlignment="0" applyProtection="0"/>
    <xf numFmtId="0" fontId="130" fillId="0" borderId="83" applyNumberFormat="0" applyFill="0" applyAlignment="0" applyProtection="0"/>
    <xf numFmtId="0" fontId="145" fillId="0" borderId="83" applyNumberFormat="0" applyFill="0" applyAlignment="0" applyProtection="0"/>
    <xf numFmtId="0" fontId="120" fillId="87" borderId="88" applyNumberFormat="0" applyFont="0" applyAlignment="0" applyProtection="0"/>
    <xf numFmtId="0" fontId="138" fillId="71" borderId="81" applyNumberFormat="0" applyAlignment="0" applyProtection="0"/>
    <xf numFmtId="49" fontId="101" fillId="0" borderId="3" applyNumberFormat="0" applyFill="0" applyBorder="0" applyProtection="0">
      <alignment horizontal="left" vertical="center"/>
    </xf>
    <xf numFmtId="0" fontId="102" fillId="60" borderId="91">
      <alignment horizontal="left" vertical="center" wrapText="1" indent="2"/>
    </xf>
    <xf numFmtId="0" fontId="126" fillId="84" borderId="81" applyNumberFormat="0" applyAlignment="0" applyProtection="0"/>
    <xf numFmtId="0" fontId="102" fillId="0" borderId="91">
      <alignment horizontal="left" vertical="center" wrapText="1" indent="2"/>
    </xf>
    <xf numFmtId="0" fontId="120" fillId="87" borderId="88" applyNumberFormat="0" applyFont="0" applyAlignment="0" applyProtection="0"/>
    <xf numFmtId="0" fontId="8" fillId="87" borderId="88" applyNumberFormat="0" applyFont="0" applyAlignment="0" applyProtection="0"/>
    <xf numFmtId="0" fontId="142" fillId="84" borderId="80" applyNumberFormat="0" applyAlignment="0" applyProtection="0"/>
    <xf numFmtId="0" fontId="145" fillId="0" borderId="83" applyNumberFormat="0" applyFill="0" applyAlignment="0" applyProtection="0"/>
    <xf numFmtId="4" fontId="102" fillId="61" borderId="3"/>
    <xf numFmtId="0" fontId="103" fillId="60" borderId="3">
      <alignment horizontal="right" vertical="center"/>
    </xf>
    <xf numFmtId="0" fontId="145" fillId="0" borderId="83" applyNumberFormat="0" applyFill="0" applyAlignment="0" applyProtection="0"/>
    <xf numFmtId="4" fontId="103" fillId="60" borderId="90">
      <alignment horizontal="right" vertical="center"/>
    </xf>
    <xf numFmtId="0" fontId="125" fillId="84" borderId="81" applyNumberFormat="0" applyAlignment="0" applyProtection="0"/>
    <xf numFmtId="0" fontId="103" fillId="60" borderId="89">
      <alignment horizontal="right" vertical="center"/>
    </xf>
    <xf numFmtId="0" fontId="126" fillId="84" borderId="81" applyNumberFormat="0" applyAlignment="0" applyProtection="0"/>
    <xf numFmtId="0" fontId="130" fillId="0" borderId="83" applyNumberFormat="0" applyFill="0" applyAlignment="0" applyProtection="0"/>
    <xf numFmtId="0" fontId="120" fillId="87" borderId="88" applyNumberFormat="0" applyFont="0" applyAlignment="0" applyProtection="0"/>
    <xf numFmtId="4" fontId="103" fillId="60" borderId="89">
      <alignment horizontal="right" vertical="center"/>
    </xf>
    <xf numFmtId="0" fontId="102" fillId="60" borderId="91">
      <alignment horizontal="left" vertical="center" wrapText="1" indent="2"/>
    </xf>
    <xf numFmtId="0" fontId="102" fillId="61" borderId="3"/>
    <xf numFmtId="166" fontId="102" fillId="88" borderId="3" applyNumberFormat="0" applyFont="0" applyBorder="0" applyAlignment="0" applyProtection="0">
      <alignment horizontal="right" vertical="center"/>
    </xf>
    <xf numFmtId="0" fontId="102" fillId="0" borderId="3" applyNumberFormat="0" applyFill="0" applyAlignment="0" applyProtection="0"/>
    <xf numFmtId="4" fontId="102" fillId="0" borderId="3" applyFill="0" applyBorder="0" applyProtection="0">
      <alignment horizontal="right" vertical="center"/>
    </xf>
    <xf numFmtId="4" fontId="103" fillId="62" borderId="3">
      <alignment horizontal="right" vertical="center"/>
    </xf>
    <xf numFmtId="0" fontId="130" fillId="0" borderId="83" applyNumberFormat="0" applyFill="0" applyAlignment="0" applyProtection="0"/>
    <xf numFmtId="49" fontId="101" fillId="0" borderId="3" applyNumberFormat="0" applyFill="0" applyBorder="0" applyProtection="0">
      <alignment horizontal="left" vertical="center"/>
    </xf>
    <xf numFmtId="49" fontId="102" fillId="0" borderId="89" applyNumberFormat="0" applyFont="0" applyFill="0" applyBorder="0" applyProtection="0">
      <alignment horizontal="left" vertical="center" indent="5"/>
    </xf>
    <xf numFmtId="0" fontId="102" fillId="62" borderId="89">
      <alignment horizontal="left" vertical="center"/>
    </xf>
    <xf numFmtId="0" fontId="126" fillId="84" borderId="81" applyNumberFormat="0" applyAlignment="0" applyProtection="0"/>
    <xf numFmtId="4" fontId="103" fillId="60" borderId="90">
      <alignment horizontal="right" vertical="center"/>
    </xf>
    <xf numFmtId="0" fontId="138" fillId="71" borderId="81" applyNumberFormat="0" applyAlignment="0" applyProtection="0"/>
    <xf numFmtId="0" fontId="138" fillId="71" borderId="81" applyNumberFormat="0" applyAlignment="0" applyProtection="0"/>
    <xf numFmtId="0" fontId="120" fillId="87" borderId="88" applyNumberFormat="0" applyFont="0" applyAlignment="0" applyProtection="0"/>
    <xf numFmtId="0" fontId="142" fillId="84" borderId="80" applyNumberFormat="0" applyAlignment="0" applyProtection="0"/>
    <xf numFmtId="0" fontId="145" fillId="0" borderId="83" applyNumberFormat="0" applyFill="0" applyAlignment="0" applyProtection="0"/>
    <xf numFmtId="0" fontId="103" fillId="60" borderId="3">
      <alignment horizontal="right" vertical="center"/>
    </xf>
    <xf numFmtId="0" fontId="8" fillId="87" borderId="88" applyNumberFormat="0" applyFont="0" applyAlignment="0" applyProtection="0"/>
    <xf numFmtId="4" fontId="102" fillId="0" borderId="3">
      <alignment horizontal="right" vertical="center"/>
    </xf>
    <xf numFmtId="0" fontId="145" fillId="0" borderId="83" applyNumberFormat="0" applyFill="0" applyAlignment="0" applyProtection="0"/>
    <xf numFmtId="0" fontId="103" fillId="60" borderId="3">
      <alignment horizontal="right" vertical="center"/>
    </xf>
    <xf numFmtId="0" fontId="103" fillId="60" borderId="3">
      <alignment horizontal="right" vertical="center"/>
    </xf>
    <xf numFmtId="4" fontId="105" fillId="62" borderId="3">
      <alignment horizontal="right" vertical="center"/>
    </xf>
    <xf numFmtId="0" fontId="103" fillId="62" borderId="3">
      <alignment horizontal="right" vertical="center"/>
    </xf>
    <xf numFmtId="4" fontId="103" fillId="62" borderId="3">
      <alignment horizontal="right" vertical="center"/>
    </xf>
    <xf numFmtId="0" fontId="105" fillId="62" borderId="3">
      <alignment horizontal="right" vertical="center"/>
    </xf>
    <xf numFmtId="4" fontId="105" fillId="62" borderId="3">
      <alignment horizontal="right" vertical="center"/>
    </xf>
    <xf numFmtId="0" fontId="103" fillId="60" borderId="3">
      <alignment horizontal="right" vertical="center"/>
    </xf>
    <xf numFmtId="4" fontId="103" fillId="60" borderId="3">
      <alignment horizontal="right" vertical="center"/>
    </xf>
    <xf numFmtId="0" fontId="103" fillId="60" borderId="3">
      <alignment horizontal="right" vertical="center"/>
    </xf>
    <xf numFmtId="4" fontId="103" fillId="60" borderId="3">
      <alignment horizontal="right" vertical="center"/>
    </xf>
    <xf numFmtId="0" fontId="103" fillId="60" borderId="89">
      <alignment horizontal="right" vertical="center"/>
    </xf>
    <xf numFmtId="4" fontId="103" fillId="60" borderId="89">
      <alignment horizontal="right" vertical="center"/>
    </xf>
    <xf numFmtId="0" fontId="103" fillId="60" borderId="90">
      <alignment horizontal="right" vertical="center"/>
    </xf>
    <xf numFmtId="4" fontId="103" fillId="60" borderId="90">
      <alignment horizontal="right" vertical="center"/>
    </xf>
    <xf numFmtId="0" fontId="126" fillId="84" borderId="81" applyNumberFormat="0" applyAlignment="0" applyProtection="0"/>
    <xf numFmtId="0" fontId="102" fillId="60" borderId="91">
      <alignment horizontal="left" vertical="center" wrapText="1" indent="2"/>
    </xf>
    <xf numFmtId="0" fontId="102" fillId="0" borderId="91">
      <alignment horizontal="left" vertical="center" wrapText="1" indent="2"/>
    </xf>
    <xf numFmtId="0" fontId="102" fillId="62" borderId="89">
      <alignment horizontal="left" vertical="center"/>
    </xf>
    <xf numFmtId="0" fontId="138" fillId="71" borderId="81" applyNumberFormat="0" applyAlignment="0" applyProtection="0"/>
    <xf numFmtId="0" fontId="102" fillId="0" borderId="3">
      <alignment horizontal="right" vertical="center"/>
    </xf>
    <xf numFmtId="4" fontId="102" fillId="0" borderId="3">
      <alignment horizontal="right" vertical="center"/>
    </xf>
    <xf numFmtId="0" fontId="102" fillId="0" borderId="3" applyNumberFormat="0" applyFill="0" applyAlignment="0" applyProtection="0"/>
    <xf numFmtId="0" fontId="142" fillId="84" borderId="80" applyNumberFormat="0" applyAlignment="0" applyProtection="0"/>
    <xf numFmtId="166" fontId="102" fillId="88" borderId="3" applyNumberFormat="0" applyFont="0" applyBorder="0" applyAlignment="0" applyProtection="0">
      <alignment horizontal="right" vertical="center"/>
    </xf>
    <xf numFmtId="0" fontId="102" fillId="61" borderId="3"/>
    <xf numFmtId="4" fontId="102" fillId="61" borderId="3"/>
    <xf numFmtId="0" fontId="145" fillId="0" borderId="83" applyNumberFormat="0" applyFill="0" applyAlignment="0" applyProtection="0"/>
    <xf numFmtId="0" fontId="8" fillId="87" borderId="88" applyNumberFormat="0" applyFont="0" applyAlignment="0" applyProtection="0"/>
    <xf numFmtId="0" fontId="120" fillId="87" borderId="88" applyNumberFormat="0" applyFont="0" applyAlignment="0" applyProtection="0"/>
    <xf numFmtId="0" fontId="102" fillId="0" borderId="3" applyNumberFormat="0" applyFill="0" applyAlignment="0" applyProtection="0"/>
    <xf numFmtId="0" fontId="130" fillId="0" borderId="83" applyNumberFormat="0" applyFill="0" applyAlignment="0" applyProtection="0"/>
    <xf numFmtId="0" fontId="145" fillId="0" borderId="83" applyNumberFormat="0" applyFill="0" applyAlignment="0" applyProtection="0"/>
    <xf numFmtId="0" fontId="129" fillId="71" borderId="81" applyNumberFormat="0" applyAlignment="0" applyProtection="0"/>
    <xf numFmtId="0" fontId="126" fillId="84" borderId="81" applyNumberFormat="0" applyAlignment="0" applyProtection="0"/>
    <xf numFmtId="4" fontId="105" fillId="62" borderId="3">
      <alignment horizontal="right" vertical="center"/>
    </xf>
    <xf numFmtId="0" fontId="103" fillId="62" borderId="3">
      <alignment horizontal="right" vertical="center"/>
    </xf>
    <xf numFmtId="166" fontId="102" fillId="88" borderId="3" applyNumberFormat="0" applyFont="0" applyBorder="0" applyAlignment="0" applyProtection="0">
      <alignment horizontal="right" vertical="center"/>
    </xf>
    <xf numFmtId="0" fontId="130" fillId="0" borderId="83" applyNumberFormat="0" applyFill="0" applyAlignment="0" applyProtection="0"/>
    <xf numFmtId="49" fontId="102" fillId="0" borderId="3" applyNumberFormat="0" applyFont="0" applyFill="0" applyBorder="0" applyProtection="0">
      <alignment horizontal="left" vertical="center" indent="2"/>
    </xf>
    <xf numFmtId="49" fontId="102" fillId="0" borderId="89" applyNumberFormat="0" applyFont="0" applyFill="0" applyBorder="0" applyProtection="0">
      <alignment horizontal="left" vertical="center" indent="5"/>
    </xf>
    <xf numFmtId="49" fontId="102" fillId="0" borderId="3" applyNumberFormat="0" applyFont="0" applyFill="0" applyBorder="0" applyProtection="0">
      <alignment horizontal="left" vertical="center" indent="2"/>
    </xf>
    <xf numFmtId="4" fontId="102" fillId="0" borderId="3" applyFill="0" applyBorder="0" applyProtection="0">
      <alignment horizontal="right" vertical="center"/>
    </xf>
    <xf numFmtId="49" fontId="101" fillId="0" borderId="3" applyNumberFormat="0" applyFill="0" applyBorder="0" applyProtection="0">
      <alignment horizontal="left" vertical="center"/>
    </xf>
    <xf numFmtId="0" fontId="102" fillId="0" borderId="91">
      <alignment horizontal="left" vertical="center" wrapText="1" indent="2"/>
    </xf>
    <xf numFmtId="0" fontId="142" fillId="84" borderId="80" applyNumberFormat="0" applyAlignment="0" applyProtection="0"/>
    <xf numFmtId="0" fontId="103" fillId="60" borderId="90">
      <alignment horizontal="right" vertical="center"/>
    </xf>
    <xf numFmtId="0" fontId="129" fillId="71" borderId="81" applyNumberFormat="0" applyAlignment="0" applyProtection="0"/>
    <xf numFmtId="0" fontId="103" fillId="60" borderId="90">
      <alignment horizontal="right" vertical="center"/>
    </xf>
    <xf numFmtId="4" fontId="103" fillId="60" borderId="3">
      <alignment horizontal="right" vertical="center"/>
    </xf>
    <xf numFmtId="0" fontId="103" fillId="60" borderId="3">
      <alignment horizontal="right" vertical="center"/>
    </xf>
    <xf numFmtId="0" fontId="123" fillId="84" borderId="80" applyNumberFormat="0" applyAlignment="0" applyProtection="0"/>
    <xf numFmtId="0" fontId="125" fillId="84" borderId="81" applyNumberFormat="0" applyAlignment="0" applyProtection="0"/>
    <xf numFmtId="0" fontId="130" fillId="0" borderId="83" applyNumberFormat="0" applyFill="0" applyAlignment="0" applyProtection="0"/>
    <xf numFmtId="0" fontId="102" fillId="61" borderId="3"/>
    <xf numFmtId="4" fontId="102" fillId="61" borderId="3"/>
    <xf numFmtId="4" fontId="103" fillId="60" borderId="3">
      <alignment horizontal="right" vertical="center"/>
    </xf>
    <xf numFmtId="0" fontId="105" fillId="62" borderId="3">
      <alignment horizontal="right" vertical="center"/>
    </xf>
    <xf numFmtId="0" fontId="129" fillId="71" borderId="81" applyNumberFormat="0" applyAlignment="0" applyProtection="0"/>
    <xf numFmtId="0" fontId="126" fillId="84" borderId="81" applyNumberFormat="0" applyAlignment="0" applyProtection="0"/>
    <xf numFmtId="4" fontId="102" fillId="0" borderId="3">
      <alignment horizontal="right" vertical="center"/>
    </xf>
    <xf numFmtId="0" fontId="102" fillId="60" borderId="91">
      <alignment horizontal="left" vertical="center" wrapText="1" indent="2"/>
    </xf>
    <xf numFmtId="0" fontId="102" fillId="0" borderId="91">
      <alignment horizontal="left" vertical="center" wrapText="1" indent="2"/>
    </xf>
    <xf numFmtId="0" fontId="142" fillId="84" borderId="80" applyNumberFormat="0" applyAlignment="0" applyProtection="0"/>
    <xf numFmtId="0" fontId="138" fillId="71" borderId="81" applyNumberFormat="0" applyAlignment="0" applyProtection="0"/>
    <xf numFmtId="0" fontId="125" fillId="84" borderId="81" applyNumberFormat="0" applyAlignment="0" applyProtection="0"/>
    <xf numFmtId="0" fontId="123" fillId="84" borderId="80" applyNumberFormat="0" applyAlignment="0" applyProtection="0"/>
    <xf numFmtId="0" fontId="103" fillId="60" borderId="90">
      <alignment horizontal="right" vertical="center"/>
    </xf>
    <xf numFmtId="0" fontId="105" fillId="62" borderId="3">
      <alignment horizontal="right" vertical="center"/>
    </xf>
    <xf numFmtId="4" fontId="103" fillId="62" borderId="3">
      <alignment horizontal="right" vertical="center"/>
    </xf>
    <xf numFmtId="4" fontId="103" fillId="60" borderId="3">
      <alignment horizontal="right" vertical="center"/>
    </xf>
    <xf numFmtId="49" fontId="102" fillId="0" borderId="89" applyNumberFormat="0" applyFont="0" applyFill="0" applyBorder="0" applyProtection="0">
      <alignment horizontal="left" vertical="center" indent="5"/>
    </xf>
    <xf numFmtId="4" fontId="102" fillId="0" borderId="3" applyFill="0" applyBorder="0" applyProtection="0">
      <alignment horizontal="right" vertical="center"/>
    </xf>
    <xf numFmtId="4" fontId="103" fillId="62" borderId="3">
      <alignment horizontal="right" vertical="center"/>
    </xf>
    <xf numFmtId="0" fontId="8" fillId="0" borderId="0"/>
    <xf numFmtId="0" fontId="138" fillId="71" borderId="81" applyNumberFormat="0" applyAlignment="0" applyProtection="0"/>
    <xf numFmtId="0" fontId="129" fillId="71" borderId="81" applyNumberFormat="0" applyAlignment="0" applyProtection="0"/>
    <xf numFmtId="0" fontId="125" fillId="84" borderId="81" applyNumberFormat="0" applyAlignment="0" applyProtection="0"/>
    <xf numFmtId="0" fontId="102" fillId="60" borderId="91">
      <alignment horizontal="left" vertical="center" wrapText="1" indent="2"/>
    </xf>
    <xf numFmtId="0" fontId="102" fillId="0" borderId="91">
      <alignment horizontal="left" vertical="center" wrapText="1" indent="2"/>
    </xf>
    <xf numFmtId="0" fontId="102" fillId="60" borderId="91">
      <alignment horizontal="left" vertical="center" wrapText="1" indent="2"/>
    </xf>
    <xf numFmtId="0" fontId="102" fillId="0" borderId="91">
      <alignment horizontal="left" vertical="center" wrapText="1" indent="2"/>
    </xf>
    <xf numFmtId="0" fontId="123" fillId="84" borderId="80" applyNumberFormat="0" applyAlignment="0" applyProtection="0"/>
    <xf numFmtId="0" fontId="125" fillId="84" borderId="81" applyNumberFormat="0" applyAlignment="0" applyProtection="0"/>
    <xf numFmtId="0" fontId="126" fillId="84" borderId="81" applyNumberFormat="0" applyAlignment="0" applyProtection="0"/>
    <xf numFmtId="0" fontId="129" fillId="71" borderId="81" applyNumberFormat="0" applyAlignment="0" applyProtection="0"/>
    <xf numFmtId="0" fontId="130" fillId="0" borderId="83" applyNumberFormat="0" applyFill="0" applyAlignment="0" applyProtection="0"/>
    <xf numFmtId="0" fontId="138" fillId="71" borderId="81" applyNumberFormat="0" applyAlignment="0" applyProtection="0"/>
    <xf numFmtId="0" fontId="120" fillId="87" borderId="88" applyNumberFormat="0" applyFont="0" applyAlignment="0" applyProtection="0"/>
    <xf numFmtId="0" fontId="8" fillId="87" borderId="88" applyNumberFormat="0" applyFont="0" applyAlignment="0" applyProtection="0"/>
    <xf numFmtId="0" fontId="142" fillId="84" borderId="80" applyNumberFormat="0" applyAlignment="0" applyProtection="0"/>
    <xf numFmtId="0" fontId="145" fillId="0" borderId="83" applyNumberFormat="0" applyFill="0" applyAlignment="0" applyProtection="0"/>
    <xf numFmtId="0" fontId="126" fillId="84" borderId="81" applyNumberFormat="0" applyAlignment="0" applyProtection="0"/>
    <xf numFmtId="0" fontId="138" fillId="71" borderId="81" applyNumberFormat="0" applyAlignment="0" applyProtection="0"/>
    <xf numFmtId="0" fontId="120" fillId="87" borderId="88" applyNumberFormat="0" applyFont="0" applyAlignment="0" applyProtection="0"/>
    <xf numFmtId="0" fontId="142" fillId="84" borderId="80" applyNumberFormat="0" applyAlignment="0" applyProtection="0"/>
    <xf numFmtId="0" fontId="145" fillId="0" borderId="83" applyNumberFormat="0" applyFill="0" applyAlignment="0" applyProtection="0"/>
    <xf numFmtId="0" fontId="103" fillId="60" borderId="72">
      <alignment horizontal="right" vertical="center"/>
    </xf>
    <xf numFmtId="4" fontId="103" fillId="60" borderId="72">
      <alignment horizontal="right" vertical="center"/>
    </xf>
    <xf numFmtId="0" fontId="103" fillId="60" borderId="71">
      <alignment horizontal="right" vertical="center"/>
    </xf>
    <xf numFmtId="4" fontId="103" fillId="60" borderId="71">
      <alignment horizontal="right" vertical="center"/>
    </xf>
    <xf numFmtId="0" fontId="126" fillId="84" borderId="81" applyNumberFormat="0" applyAlignment="0" applyProtection="0"/>
    <xf numFmtId="0" fontId="102" fillId="60" borderId="75">
      <alignment horizontal="left" vertical="center" wrapText="1" indent="2"/>
    </xf>
    <xf numFmtId="0" fontId="102" fillId="0" borderId="75">
      <alignment horizontal="left" vertical="center" wrapText="1" indent="2"/>
    </xf>
    <xf numFmtId="0" fontId="102" fillId="62" borderId="72">
      <alignment horizontal="left" vertical="center"/>
    </xf>
    <xf numFmtId="0" fontId="138" fillId="71" borderId="81" applyNumberFormat="0" applyAlignment="0" applyProtection="0"/>
    <xf numFmtId="0" fontId="142" fillId="84" borderId="80" applyNumberFormat="0" applyAlignment="0" applyProtection="0"/>
    <xf numFmtId="0" fontId="145" fillId="0" borderId="83" applyNumberFormat="0" applyFill="0" applyAlignment="0" applyProtection="0"/>
    <xf numFmtId="49" fontId="102" fillId="0" borderId="72" applyNumberFormat="0" applyFont="0" applyFill="0" applyBorder="0" applyProtection="0">
      <alignment horizontal="left" vertical="center" indent="5"/>
    </xf>
    <xf numFmtId="0" fontId="123" fillId="84" borderId="80" applyNumberFormat="0" applyAlignment="0" applyProtection="0"/>
    <xf numFmtId="0" fontId="125" fillId="84" borderId="81" applyNumberFormat="0" applyAlignment="0" applyProtection="0"/>
    <xf numFmtId="0" fontId="130" fillId="0" borderId="83" applyNumberFormat="0" applyFill="0" applyAlignment="0" applyProtection="0"/>
    <xf numFmtId="49" fontId="102" fillId="0" borderId="3" applyNumberFormat="0" applyFont="0" applyFill="0" applyBorder="0" applyProtection="0">
      <alignment horizontal="left" vertical="center" indent="2"/>
    </xf>
    <xf numFmtId="0" fontId="103" fillId="62" borderId="3">
      <alignment horizontal="right" vertical="center"/>
    </xf>
    <xf numFmtId="4" fontId="103" fillId="62" borderId="3">
      <alignment horizontal="right" vertical="center"/>
    </xf>
    <xf numFmtId="0" fontId="105" fillId="62" borderId="3">
      <alignment horizontal="right" vertical="center"/>
    </xf>
    <xf numFmtId="4" fontId="105" fillId="62" borderId="3">
      <alignment horizontal="right" vertical="center"/>
    </xf>
    <xf numFmtId="0" fontId="103" fillId="60" borderId="3">
      <alignment horizontal="right" vertical="center"/>
    </xf>
    <xf numFmtId="4" fontId="103" fillId="60" borderId="3">
      <alignment horizontal="right" vertical="center"/>
    </xf>
    <xf numFmtId="0" fontId="103" fillId="60" borderId="3">
      <alignment horizontal="right" vertical="center"/>
    </xf>
    <xf numFmtId="4" fontId="103" fillId="60" borderId="3">
      <alignment horizontal="right" vertical="center"/>
    </xf>
    <xf numFmtId="0" fontId="129" fillId="71" borderId="81" applyNumberFormat="0" applyAlignment="0" applyProtection="0"/>
    <xf numFmtId="0" fontId="102" fillId="0" borderId="3">
      <alignment horizontal="right" vertical="center"/>
    </xf>
    <xf numFmtId="4" fontId="102" fillId="0" borderId="3">
      <alignment horizontal="right" vertical="center"/>
    </xf>
    <xf numFmtId="4" fontId="102" fillId="0" borderId="3" applyFill="0" applyBorder="0" applyProtection="0">
      <alignment horizontal="right" vertical="center"/>
    </xf>
    <xf numFmtId="49" fontId="101" fillId="0" borderId="3" applyNumberFormat="0" applyFill="0" applyBorder="0" applyProtection="0">
      <alignment horizontal="left" vertical="center"/>
    </xf>
    <xf numFmtId="0" fontId="102" fillId="0" borderId="3" applyNumberFormat="0" applyFill="0" applyAlignment="0" applyProtection="0"/>
    <xf numFmtId="166" fontId="102" fillId="88" borderId="3" applyNumberFormat="0" applyFont="0" applyBorder="0" applyAlignment="0" applyProtection="0">
      <alignment horizontal="right" vertical="center"/>
    </xf>
    <xf numFmtId="0" fontId="102" fillId="61" borderId="3"/>
    <xf numFmtId="4" fontId="102" fillId="61" borderId="3"/>
    <xf numFmtId="4" fontId="103" fillId="60" borderId="3">
      <alignment horizontal="right" vertical="center"/>
    </xf>
    <xf numFmtId="0" fontId="102" fillId="61" borderId="3"/>
    <xf numFmtId="0" fontId="125" fillId="84" borderId="81" applyNumberFormat="0" applyAlignment="0" applyProtection="0"/>
    <xf numFmtId="0" fontId="103" fillId="62" borderId="3">
      <alignment horizontal="right" vertical="center"/>
    </xf>
    <xf numFmtId="0" fontId="102" fillId="0" borderId="3">
      <alignment horizontal="right" vertical="center"/>
    </xf>
    <xf numFmtId="0" fontId="145" fillId="0" borderId="83" applyNumberFormat="0" applyFill="0" applyAlignment="0" applyProtection="0"/>
    <xf numFmtId="0" fontId="102" fillId="62" borderId="89">
      <alignment horizontal="left" vertical="center"/>
    </xf>
    <xf numFmtId="0" fontId="138" fillId="71" borderId="81" applyNumberFormat="0" applyAlignment="0" applyProtection="0"/>
    <xf numFmtId="166" fontId="102" fillId="88" borderId="3" applyNumberFormat="0" applyFont="0" applyBorder="0" applyAlignment="0" applyProtection="0">
      <alignment horizontal="right" vertical="center"/>
    </xf>
    <xf numFmtId="0" fontId="120" fillId="87" borderId="88" applyNumberFormat="0" applyFont="0" applyAlignment="0" applyProtection="0"/>
    <xf numFmtId="0" fontId="102" fillId="0" borderId="91">
      <alignment horizontal="left" vertical="center" wrapText="1" indent="2"/>
    </xf>
    <xf numFmtId="4" fontId="102" fillId="61" borderId="3"/>
    <xf numFmtId="49" fontId="101" fillId="0" borderId="3" applyNumberFormat="0" applyFill="0" applyBorder="0" applyProtection="0">
      <alignment horizontal="left" vertical="center"/>
    </xf>
    <xf numFmtId="0" fontId="102" fillId="0" borderId="3">
      <alignment horizontal="right" vertical="center"/>
    </xf>
    <xf numFmtId="4" fontId="103" fillId="60" borderId="90">
      <alignment horizontal="right" vertical="center"/>
    </xf>
    <xf numFmtId="4" fontId="103" fillId="60" borderId="3">
      <alignment horizontal="right" vertical="center"/>
    </xf>
    <xf numFmtId="4" fontId="103" fillId="60" borderId="3">
      <alignment horizontal="right" vertical="center"/>
    </xf>
    <xf numFmtId="0" fontId="105" fillId="62" borderId="3">
      <alignment horizontal="right" vertical="center"/>
    </xf>
    <xf numFmtId="0" fontId="103" fillId="62" borderId="3">
      <alignment horizontal="right" vertical="center"/>
    </xf>
    <xf numFmtId="49" fontId="102" fillId="0" borderId="3" applyNumberFormat="0" applyFont="0" applyFill="0" applyBorder="0" applyProtection="0">
      <alignment horizontal="left" vertical="center" indent="2"/>
    </xf>
    <xf numFmtId="0" fontId="138" fillId="71" borderId="81" applyNumberFormat="0" applyAlignment="0" applyProtection="0"/>
    <xf numFmtId="0" fontId="123" fillId="84" borderId="80" applyNumberFormat="0" applyAlignment="0" applyProtection="0"/>
    <xf numFmtId="49" fontId="102" fillId="0" borderId="3" applyNumberFormat="0" applyFont="0" applyFill="0" applyBorder="0" applyProtection="0">
      <alignment horizontal="left" vertical="center" indent="2"/>
    </xf>
    <xf numFmtId="0" fontId="129" fillId="71" borderId="81" applyNumberFormat="0" applyAlignment="0" applyProtection="0"/>
    <xf numFmtId="4" fontId="102" fillId="0" borderId="3" applyFill="0" applyBorder="0" applyProtection="0">
      <alignment horizontal="right" vertical="center"/>
    </xf>
    <xf numFmtId="0" fontId="126" fillId="84" borderId="81" applyNumberFormat="0" applyAlignment="0" applyProtection="0"/>
    <xf numFmtId="0" fontId="145" fillId="0" borderId="83" applyNumberFormat="0" applyFill="0" applyAlignment="0" applyProtection="0"/>
    <xf numFmtId="0" fontId="142" fillId="84" borderId="80" applyNumberFormat="0" applyAlignment="0" applyProtection="0"/>
    <xf numFmtId="0" fontId="102" fillId="0" borderId="3" applyNumberFormat="0" applyFill="0" applyAlignment="0" applyProtection="0"/>
    <xf numFmtId="4" fontId="102" fillId="0" borderId="3">
      <alignment horizontal="right" vertical="center"/>
    </xf>
    <xf numFmtId="0" fontId="102" fillId="0" borderId="3">
      <alignment horizontal="right" vertical="center"/>
    </xf>
    <xf numFmtId="0" fontId="138" fillId="71" borderId="81" applyNumberFormat="0" applyAlignment="0" applyProtection="0"/>
    <xf numFmtId="0" fontId="123" fillId="84" borderId="80" applyNumberFormat="0" applyAlignment="0" applyProtection="0"/>
    <xf numFmtId="0" fontId="125" fillId="84" borderId="81" applyNumberFormat="0" applyAlignment="0" applyProtection="0"/>
    <xf numFmtId="0" fontId="102" fillId="60" borderId="91">
      <alignment horizontal="left" vertical="center" wrapText="1" indent="2"/>
    </xf>
    <xf numFmtId="0" fontId="126" fillId="84" borderId="81" applyNumberFormat="0" applyAlignment="0" applyProtection="0"/>
    <xf numFmtId="0" fontId="126" fillId="84" borderId="81" applyNumberFormat="0" applyAlignment="0" applyProtection="0"/>
    <xf numFmtId="4" fontId="103" fillId="60" borderId="89">
      <alignment horizontal="right" vertical="center"/>
    </xf>
    <xf numFmtId="0" fontId="103" fillId="60" borderId="89">
      <alignment horizontal="right" vertical="center"/>
    </xf>
    <xf numFmtId="0" fontId="103" fillId="60" borderId="3">
      <alignment horizontal="right" vertical="center"/>
    </xf>
    <xf numFmtId="4" fontId="105" fillId="62" borderId="3">
      <alignment horizontal="right" vertical="center"/>
    </xf>
    <xf numFmtId="0" fontId="129" fillId="71" borderId="81" applyNumberFormat="0" applyAlignment="0" applyProtection="0"/>
    <xf numFmtId="0" fontId="130" fillId="0" borderId="83" applyNumberFormat="0" applyFill="0" applyAlignment="0" applyProtection="0"/>
    <xf numFmtId="0" fontId="145" fillId="0" borderId="83" applyNumberFormat="0" applyFill="0" applyAlignment="0" applyProtection="0"/>
    <xf numFmtId="0" fontId="120" fillId="87" borderId="88" applyNumberFormat="0" applyFont="0" applyAlignment="0" applyProtection="0"/>
    <xf numFmtId="0" fontId="138" fillId="71" borderId="81" applyNumberFormat="0" applyAlignment="0" applyProtection="0"/>
    <xf numFmtId="49" fontId="101" fillId="0" borderId="3" applyNumberFormat="0" applyFill="0" applyBorder="0" applyProtection="0">
      <alignment horizontal="left" vertical="center"/>
    </xf>
    <xf numFmtId="0" fontId="102" fillId="60" borderId="91">
      <alignment horizontal="left" vertical="center" wrapText="1" indent="2"/>
    </xf>
    <xf numFmtId="0" fontId="126" fillId="84" borderId="81" applyNumberFormat="0" applyAlignment="0" applyProtection="0"/>
    <xf numFmtId="0" fontId="102" fillId="0" borderId="91">
      <alignment horizontal="left" vertical="center" wrapText="1" indent="2"/>
    </xf>
    <xf numFmtId="0" fontId="120" fillId="87" borderId="88" applyNumberFormat="0" applyFont="0" applyAlignment="0" applyProtection="0"/>
    <xf numFmtId="0" fontId="8" fillId="87" borderId="88" applyNumberFormat="0" applyFont="0" applyAlignment="0" applyProtection="0"/>
    <xf numFmtId="0" fontId="142" fillId="84" borderId="80" applyNumberFormat="0" applyAlignment="0" applyProtection="0"/>
    <xf numFmtId="0" fontId="145" fillId="0" borderId="83" applyNumberFormat="0" applyFill="0" applyAlignment="0" applyProtection="0"/>
    <xf numFmtId="4" fontId="102" fillId="61" borderId="3"/>
    <xf numFmtId="0" fontId="103" fillId="60" borderId="3">
      <alignment horizontal="right" vertical="center"/>
    </xf>
    <xf numFmtId="0" fontId="145" fillId="0" borderId="83" applyNumberFormat="0" applyFill="0" applyAlignment="0" applyProtection="0"/>
    <xf numFmtId="4" fontId="103" fillId="60" borderId="90">
      <alignment horizontal="right" vertical="center"/>
    </xf>
    <xf numFmtId="0" fontId="125" fillId="84" borderId="81" applyNumberFormat="0" applyAlignment="0" applyProtection="0"/>
    <xf numFmtId="0" fontId="103" fillId="60" borderId="89">
      <alignment horizontal="right" vertical="center"/>
    </xf>
    <xf numFmtId="0" fontId="126" fillId="84" borderId="81" applyNumberFormat="0" applyAlignment="0" applyProtection="0"/>
    <xf numFmtId="0" fontId="130" fillId="0" borderId="83" applyNumberFormat="0" applyFill="0" applyAlignment="0" applyProtection="0"/>
    <xf numFmtId="0" fontId="120" fillId="87" borderId="88" applyNumberFormat="0" applyFont="0" applyAlignment="0" applyProtection="0"/>
    <xf numFmtId="4" fontId="103" fillId="60" borderId="89">
      <alignment horizontal="right" vertical="center"/>
    </xf>
    <xf numFmtId="0" fontId="102" fillId="60" borderId="91">
      <alignment horizontal="left" vertical="center" wrapText="1" indent="2"/>
    </xf>
    <xf numFmtId="0" fontId="102" fillId="61" borderId="3"/>
    <xf numFmtId="166" fontId="102" fillId="88" borderId="3" applyNumberFormat="0" applyFont="0" applyBorder="0" applyAlignment="0" applyProtection="0">
      <alignment horizontal="right" vertical="center"/>
    </xf>
    <xf numFmtId="0" fontId="102" fillId="0" borderId="3" applyNumberFormat="0" applyFill="0" applyAlignment="0" applyProtection="0"/>
    <xf numFmtId="4" fontId="102" fillId="0" borderId="3" applyFill="0" applyBorder="0" applyProtection="0">
      <alignment horizontal="right" vertical="center"/>
    </xf>
    <xf numFmtId="4" fontId="103" fillId="62" borderId="3">
      <alignment horizontal="right" vertical="center"/>
    </xf>
    <xf numFmtId="0" fontId="130" fillId="0" borderId="83" applyNumberFormat="0" applyFill="0" applyAlignment="0" applyProtection="0"/>
    <xf numFmtId="49" fontId="101" fillId="0" borderId="3" applyNumberFormat="0" applyFill="0" applyBorder="0" applyProtection="0">
      <alignment horizontal="left" vertical="center"/>
    </xf>
    <xf numFmtId="49" fontId="102" fillId="0" borderId="89" applyNumberFormat="0" applyFont="0" applyFill="0" applyBorder="0" applyProtection="0">
      <alignment horizontal="left" vertical="center" indent="5"/>
    </xf>
    <xf numFmtId="0" fontId="102" fillId="62" borderId="89">
      <alignment horizontal="left" vertical="center"/>
    </xf>
    <xf numFmtId="0" fontId="126" fillId="84" borderId="81" applyNumberFormat="0" applyAlignment="0" applyProtection="0"/>
    <xf numFmtId="4" fontId="103" fillId="60" borderId="90">
      <alignment horizontal="right" vertical="center"/>
    </xf>
    <xf numFmtId="0" fontId="138" fillId="71" borderId="81" applyNumberFormat="0" applyAlignment="0" applyProtection="0"/>
    <xf numFmtId="0" fontId="138" fillId="71" borderId="81" applyNumberFormat="0" applyAlignment="0" applyProtection="0"/>
    <xf numFmtId="0" fontId="120" fillId="87" borderId="88" applyNumberFormat="0" applyFont="0" applyAlignment="0" applyProtection="0"/>
    <xf numFmtId="0" fontId="142" fillId="84" borderId="80" applyNumberFormat="0" applyAlignment="0" applyProtection="0"/>
    <xf numFmtId="0" fontId="145" fillId="0" borderId="83" applyNumberFormat="0" applyFill="0" applyAlignment="0" applyProtection="0"/>
    <xf numFmtId="0" fontId="103" fillId="60" borderId="3">
      <alignment horizontal="right" vertical="center"/>
    </xf>
    <xf numFmtId="0" fontId="8" fillId="87" borderId="88" applyNumberFormat="0" applyFont="0" applyAlignment="0" applyProtection="0"/>
    <xf numFmtId="4" fontId="102" fillId="0" borderId="3">
      <alignment horizontal="right" vertical="center"/>
    </xf>
    <xf numFmtId="0" fontId="145" fillId="0" borderId="83" applyNumberFormat="0" applyFill="0" applyAlignment="0" applyProtection="0"/>
    <xf numFmtId="0" fontId="103" fillId="60" borderId="3">
      <alignment horizontal="right" vertical="center"/>
    </xf>
    <xf numFmtId="0" fontId="103" fillId="60" borderId="3">
      <alignment horizontal="right" vertical="center"/>
    </xf>
    <xf numFmtId="4" fontId="105" fillId="62" borderId="3">
      <alignment horizontal="right" vertical="center"/>
    </xf>
    <xf numFmtId="0" fontId="103" fillId="62" borderId="3">
      <alignment horizontal="right" vertical="center"/>
    </xf>
    <xf numFmtId="4" fontId="103" fillId="62" borderId="3">
      <alignment horizontal="right" vertical="center"/>
    </xf>
    <xf numFmtId="0" fontId="105" fillId="62" borderId="3">
      <alignment horizontal="right" vertical="center"/>
    </xf>
    <xf numFmtId="4" fontId="105" fillId="62" borderId="3">
      <alignment horizontal="right" vertical="center"/>
    </xf>
    <xf numFmtId="0" fontId="103" fillId="60" borderId="3">
      <alignment horizontal="right" vertical="center"/>
    </xf>
    <xf numFmtId="4" fontId="103" fillId="60" borderId="3">
      <alignment horizontal="right" vertical="center"/>
    </xf>
    <xf numFmtId="0" fontId="103" fillId="60" borderId="3">
      <alignment horizontal="right" vertical="center"/>
    </xf>
    <xf numFmtId="4" fontId="103" fillId="60" borderId="3">
      <alignment horizontal="right" vertical="center"/>
    </xf>
    <xf numFmtId="0" fontId="103" fillId="60" borderId="89">
      <alignment horizontal="right" vertical="center"/>
    </xf>
    <xf numFmtId="4" fontId="103" fillId="60" borderId="89">
      <alignment horizontal="right" vertical="center"/>
    </xf>
    <xf numFmtId="0" fontId="103" fillId="60" borderId="90">
      <alignment horizontal="right" vertical="center"/>
    </xf>
    <xf numFmtId="4" fontId="103" fillId="60" borderId="90">
      <alignment horizontal="right" vertical="center"/>
    </xf>
    <xf numFmtId="0" fontId="126" fillId="84" borderId="81" applyNumberFormat="0" applyAlignment="0" applyProtection="0"/>
    <xf numFmtId="0" fontId="102" fillId="60" borderId="91">
      <alignment horizontal="left" vertical="center" wrapText="1" indent="2"/>
    </xf>
    <xf numFmtId="0" fontId="102" fillId="0" borderId="91">
      <alignment horizontal="left" vertical="center" wrapText="1" indent="2"/>
    </xf>
    <xf numFmtId="0" fontId="102" fillId="62" borderId="89">
      <alignment horizontal="left" vertical="center"/>
    </xf>
    <xf numFmtId="0" fontId="138" fillId="71" borderId="81" applyNumberFormat="0" applyAlignment="0" applyProtection="0"/>
    <xf numFmtId="0" fontId="102" fillId="0" borderId="3">
      <alignment horizontal="right" vertical="center"/>
    </xf>
    <xf numFmtId="4" fontId="102" fillId="0" borderId="3">
      <alignment horizontal="right" vertical="center"/>
    </xf>
    <xf numFmtId="0" fontId="102" fillId="0" borderId="3" applyNumberFormat="0" applyFill="0" applyAlignment="0" applyProtection="0"/>
    <xf numFmtId="0" fontId="142" fillId="84" borderId="80" applyNumberFormat="0" applyAlignment="0" applyProtection="0"/>
    <xf numFmtId="166" fontId="102" fillId="88" borderId="3" applyNumberFormat="0" applyFont="0" applyBorder="0" applyAlignment="0" applyProtection="0">
      <alignment horizontal="right" vertical="center"/>
    </xf>
    <xf numFmtId="0" fontId="102" fillId="61" borderId="3"/>
    <xf numFmtId="4" fontId="102" fillId="61" borderId="3"/>
    <xf numFmtId="0" fontId="145" fillId="0" borderId="83" applyNumberFormat="0" applyFill="0" applyAlignment="0" applyProtection="0"/>
    <xf numFmtId="0" fontId="8" fillId="87" borderId="88" applyNumberFormat="0" applyFont="0" applyAlignment="0" applyProtection="0"/>
    <xf numFmtId="0" fontId="120" fillId="87" borderId="88" applyNumberFormat="0" applyFont="0" applyAlignment="0" applyProtection="0"/>
    <xf numFmtId="0" fontId="102" fillId="0" borderId="3" applyNumberFormat="0" applyFill="0" applyAlignment="0" applyProtection="0"/>
    <xf numFmtId="0" fontId="130" fillId="0" borderId="83" applyNumberFormat="0" applyFill="0" applyAlignment="0" applyProtection="0"/>
    <xf numFmtId="0" fontId="145" fillId="0" borderId="83" applyNumberFormat="0" applyFill="0" applyAlignment="0" applyProtection="0"/>
    <xf numFmtId="0" fontId="129" fillId="71" borderId="81" applyNumberFormat="0" applyAlignment="0" applyProtection="0"/>
    <xf numFmtId="0" fontId="126" fillId="84" borderId="81" applyNumberFormat="0" applyAlignment="0" applyProtection="0"/>
    <xf numFmtId="4" fontId="105" fillId="62" borderId="3">
      <alignment horizontal="right" vertical="center"/>
    </xf>
    <xf numFmtId="0" fontId="103" fillId="62" borderId="3">
      <alignment horizontal="right" vertical="center"/>
    </xf>
    <xf numFmtId="166" fontId="102" fillId="88" borderId="3" applyNumberFormat="0" applyFont="0" applyBorder="0" applyAlignment="0" applyProtection="0">
      <alignment horizontal="right" vertical="center"/>
    </xf>
    <xf numFmtId="0" fontId="130" fillId="0" borderId="83" applyNumberFormat="0" applyFill="0" applyAlignment="0" applyProtection="0"/>
    <xf numFmtId="49" fontId="102" fillId="0" borderId="3" applyNumberFormat="0" applyFont="0" applyFill="0" applyBorder="0" applyProtection="0">
      <alignment horizontal="left" vertical="center" indent="2"/>
    </xf>
    <xf numFmtId="49" fontId="102" fillId="0" borderId="89" applyNumberFormat="0" applyFont="0" applyFill="0" applyBorder="0" applyProtection="0">
      <alignment horizontal="left" vertical="center" indent="5"/>
    </xf>
    <xf numFmtId="49" fontId="102" fillId="0" borderId="3" applyNumberFormat="0" applyFont="0" applyFill="0" applyBorder="0" applyProtection="0">
      <alignment horizontal="left" vertical="center" indent="2"/>
    </xf>
    <xf numFmtId="4" fontId="102" fillId="0" borderId="3" applyFill="0" applyBorder="0" applyProtection="0">
      <alignment horizontal="right" vertical="center"/>
    </xf>
    <xf numFmtId="49" fontId="101" fillId="0" borderId="3" applyNumberFormat="0" applyFill="0" applyBorder="0" applyProtection="0">
      <alignment horizontal="left" vertical="center"/>
    </xf>
    <xf numFmtId="0" fontId="102" fillId="0" borderId="91">
      <alignment horizontal="left" vertical="center" wrapText="1" indent="2"/>
    </xf>
    <xf numFmtId="0" fontId="142" fillId="84" borderId="80" applyNumberFormat="0" applyAlignment="0" applyProtection="0"/>
    <xf numFmtId="0" fontId="103" fillId="60" borderId="90">
      <alignment horizontal="right" vertical="center"/>
    </xf>
    <xf numFmtId="0" fontId="129" fillId="71" borderId="81" applyNumberFormat="0" applyAlignment="0" applyProtection="0"/>
    <xf numFmtId="0" fontId="103" fillId="60" borderId="90">
      <alignment horizontal="right" vertical="center"/>
    </xf>
    <xf numFmtId="4" fontId="103" fillId="60" borderId="3">
      <alignment horizontal="right" vertical="center"/>
    </xf>
    <xf numFmtId="0" fontId="103" fillId="60" borderId="3">
      <alignment horizontal="right" vertical="center"/>
    </xf>
    <xf numFmtId="0" fontId="123" fillId="84" borderId="80" applyNumberFormat="0" applyAlignment="0" applyProtection="0"/>
    <xf numFmtId="0" fontId="125" fillId="84" borderId="81" applyNumberFormat="0" applyAlignment="0" applyProtection="0"/>
    <xf numFmtId="0" fontId="130" fillId="0" borderId="83" applyNumberFormat="0" applyFill="0" applyAlignment="0" applyProtection="0"/>
    <xf numFmtId="0" fontId="102" fillId="61" borderId="3"/>
    <xf numFmtId="4" fontId="102" fillId="61" borderId="3"/>
    <xf numFmtId="4" fontId="103" fillId="60" borderId="3">
      <alignment horizontal="right" vertical="center"/>
    </xf>
    <xf numFmtId="0" fontId="105" fillId="62" borderId="3">
      <alignment horizontal="right" vertical="center"/>
    </xf>
    <xf numFmtId="0" fontId="129" fillId="71" borderId="81" applyNumberFormat="0" applyAlignment="0" applyProtection="0"/>
    <xf numFmtId="0" fontId="126" fillId="84" borderId="81" applyNumberFormat="0" applyAlignment="0" applyProtection="0"/>
    <xf numFmtId="4" fontId="102" fillId="0" borderId="3">
      <alignment horizontal="right" vertical="center"/>
    </xf>
    <xf numFmtId="0" fontId="102" fillId="60" borderId="91">
      <alignment horizontal="left" vertical="center" wrapText="1" indent="2"/>
    </xf>
    <xf numFmtId="0" fontId="102" fillId="0" borderId="91">
      <alignment horizontal="left" vertical="center" wrapText="1" indent="2"/>
    </xf>
    <xf numFmtId="0" fontId="142" fillId="84" borderId="80" applyNumberFormat="0" applyAlignment="0" applyProtection="0"/>
    <xf numFmtId="0" fontId="138" fillId="71" borderId="81" applyNumberFormat="0" applyAlignment="0" applyProtection="0"/>
    <xf numFmtId="0" fontId="125" fillId="84" borderId="81" applyNumberFormat="0" applyAlignment="0" applyProtection="0"/>
    <xf numFmtId="0" fontId="123" fillId="84" borderId="80" applyNumberFormat="0" applyAlignment="0" applyProtection="0"/>
    <xf numFmtId="0" fontId="103" fillId="60" borderId="90">
      <alignment horizontal="right" vertical="center"/>
    </xf>
    <xf numFmtId="0" fontId="105" fillId="62" borderId="3">
      <alignment horizontal="right" vertical="center"/>
    </xf>
    <xf numFmtId="4" fontId="103" fillId="62" borderId="3">
      <alignment horizontal="right" vertical="center"/>
    </xf>
    <xf numFmtId="4" fontId="103" fillId="60" borderId="3">
      <alignment horizontal="right" vertical="center"/>
    </xf>
    <xf numFmtId="49" fontId="102" fillId="0" borderId="89" applyNumberFormat="0" applyFont="0" applyFill="0" applyBorder="0" applyProtection="0">
      <alignment horizontal="left" vertical="center" indent="5"/>
    </xf>
    <xf numFmtId="4" fontId="102" fillId="0" borderId="3" applyFill="0" applyBorder="0" applyProtection="0">
      <alignment horizontal="right" vertical="center"/>
    </xf>
    <xf numFmtId="4" fontId="103" fillId="62" borderId="3">
      <alignment horizontal="right" vertical="center"/>
    </xf>
    <xf numFmtId="0" fontId="138" fillId="71" borderId="81" applyNumberFormat="0" applyAlignment="0" applyProtection="0"/>
    <xf numFmtId="0" fontId="129" fillId="71" borderId="81" applyNumberFormat="0" applyAlignment="0" applyProtection="0"/>
    <xf numFmtId="0" fontId="125" fillId="84" borderId="81" applyNumberFormat="0" applyAlignment="0" applyProtection="0"/>
    <xf numFmtId="0" fontId="102" fillId="60" borderId="91">
      <alignment horizontal="left" vertical="center" wrapText="1" indent="2"/>
    </xf>
    <xf numFmtId="0" fontId="102" fillId="0" borderId="91">
      <alignment horizontal="left" vertical="center" wrapText="1" indent="2"/>
    </xf>
    <xf numFmtId="0" fontId="102" fillId="60" borderId="91">
      <alignment horizontal="left" vertical="center" wrapText="1" indent="2"/>
    </xf>
    <xf numFmtId="0" fontId="7" fillId="0" borderId="0"/>
    <xf numFmtId="4" fontId="102" fillId="0" borderId="3">
      <alignment horizontal="right" vertical="center"/>
    </xf>
    <xf numFmtId="0" fontId="102" fillId="61" borderId="3"/>
    <xf numFmtId="0" fontId="130" fillId="0" borderId="83" applyNumberFormat="0" applyFill="0" applyAlignment="0" applyProtection="0"/>
    <xf numFmtId="4" fontId="103" fillId="62" borderId="3">
      <alignment horizontal="right" vertical="center"/>
    </xf>
    <xf numFmtId="166" fontId="102" fillId="88" borderId="3" applyNumberFormat="0" applyFont="0" applyBorder="0" applyAlignment="0" applyProtection="0">
      <alignment horizontal="right" vertical="center"/>
    </xf>
    <xf numFmtId="0" fontId="120" fillId="87" borderId="88" applyNumberFormat="0" applyFont="0" applyAlignment="0" applyProtection="0"/>
    <xf numFmtId="166" fontId="102" fillId="88" borderId="3" applyNumberFormat="0" applyFont="0" applyBorder="0" applyAlignment="0" applyProtection="0">
      <alignment horizontal="right" vertical="center"/>
    </xf>
    <xf numFmtId="0" fontId="48" fillId="55" borderId="0" applyNumberFormat="0" applyBorder="0" applyAlignment="0" applyProtection="0"/>
    <xf numFmtId="0" fontId="102" fillId="61" borderId="3"/>
    <xf numFmtId="4" fontId="103" fillId="60" borderId="3">
      <alignment horizontal="right" vertical="center"/>
    </xf>
    <xf numFmtId="0" fontId="102" fillId="61" borderId="3"/>
    <xf numFmtId="0" fontId="120" fillId="87" borderId="88" applyNumberFormat="0" applyFont="0" applyAlignment="0" applyProtection="0"/>
    <xf numFmtId="4" fontId="102" fillId="61" borderId="3"/>
    <xf numFmtId="0" fontId="129" fillId="71" borderId="81" applyNumberFormat="0" applyAlignment="0" applyProtection="0"/>
    <xf numFmtId="0" fontId="129" fillId="71" borderId="81" applyNumberFormat="0" applyAlignment="0" applyProtection="0"/>
    <xf numFmtId="49" fontId="102" fillId="0" borderId="3" applyNumberFormat="0" applyFont="0" applyFill="0" applyBorder="0" applyProtection="0">
      <alignment horizontal="left" vertical="center" indent="2"/>
    </xf>
    <xf numFmtId="4" fontId="103" fillId="60" borderId="3">
      <alignment horizontal="right" vertical="center"/>
    </xf>
    <xf numFmtId="0" fontId="102" fillId="60" borderId="91">
      <alignment horizontal="left" vertical="center" wrapText="1" indent="2"/>
    </xf>
    <xf numFmtId="0" fontId="126" fillId="84" borderId="81" applyNumberFormat="0" applyAlignment="0" applyProtection="0"/>
    <xf numFmtId="0" fontId="116" fillId="33" borderId="65" applyNumberFormat="0" applyAlignment="0" applyProtection="0"/>
    <xf numFmtId="49" fontId="102" fillId="0" borderId="89" applyNumberFormat="0" applyFont="0" applyFill="0" applyBorder="0" applyProtection="0">
      <alignment horizontal="left" vertical="center" indent="5"/>
    </xf>
    <xf numFmtId="4" fontId="103" fillId="60" borderId="90">
      <alignment horizontal="right" vertical="center"/>
    </xf>
    <xf numFmtId="0" fontId="102" fillId="60" borderId="91">
      <alignment horizontal="left" vertical="center" wrapText="1" indent="2"/>
    </xf>
    <xf numFmtId="0" fontId="103" fillId="60" borderId="3">
      <alignment horizontal="right" vertical="center"/>
    </xf>
    <xf numFmtId="4" fontId="102" fillId="0" borderId="3">
      <alignment horizontal="right" vertical="center"/>
    </xf>
    <xf numFmtId="0" fontId="105" fillId="62" borderId="3">
      <alignment horizontal="right" vertical="center"/>
    </xf>
    <xf numFmtId="4" fontId="102" fillId="61" borderId="3"/>
    <xf numFmtId="0" fontId="129" fillId="71" borderId="81" applyNumberFormat="0" applyAlignment="0" applyProtection="0"/>
    <xf numFmtId="4" fontId="103" fillId="60" borderId="89">
      <alignment horizontal="right" vertical="center"/>
    </xf>
    <xf numFmtId="0" fontId="126" fillId="84" borderId="81" applyNumberFormat="0" applyAlignment="0" applyProtection="0"/>
    <xf numFmtId="0" fontId="48" fillId="47" borderId="0" applyNumberFormat="0" applyBorder="0" applyAlignment="0" applyProtection="0"/>
    <xf numFmtId="0" fontId="115" fillId="33" borderId="66" applyNumberFormat="0" applyAlignment="0" applyProtection="0"/>
    <xf numFmtId="0" fontId="116" fillId="33" borderId="65" applyNumberFormat="0" applyAlignment="0" applyProtection="0"/>
    <xf numFmtId="0" fontId="103" fillId="62" borderId="3">
      <alignment horizontal="right" vertical="center"/>
    </xf>
    <xf numFmtId="0" fontId="123" fillId="84" borderId="80" applyNumberFormat="0" applyAlignment="0" applyProtection="0"/>
    <xf numFmtId="0" fontId="117" fillId="0" borderId="0" applyNumberFormat="0" applyFill="0" applyBorder="0" applyAlignment="0" applyProtection="0"/>
    <xf numFmtId="0" fontId="142" fillId="84" borderId="80" applyNumberFormat="0" applyAlignment="0" applyProtection="0"/>
    <xf numFmtId="0" fontId="118" fillId="0" borderId="0" applyNumberFormat="0" applyFill="0" applyBorder="0" applyAlignment="0" applyProtection="0"/>
    <xf numFmtId="0" fontId="119" fillId="0" borderId="70" applyNumberFormat="0" applyFill="0" applyAlignment="0" applyProtection="0"/>
    <xf numFmtId="49" fontId="101" fillId="0" borderId="3" applyNumberFormat="0" applyFill="0" applyBorder="0" applyProtection="0">
      <alignment horizontal="left" vertical="center"/>
    </xf>
    <xf numFmtId="0" fontId="7" fillId="37" borderId="0" applyNumberFormat="0" applyBorder="0" applyAlignment="0" applyProtection="0"/>
    <xf numFmtId="0" fontId="7" fillId="38" borderId="0" applyNumberFormat="0" applyBorder="0" applyAlignment="0" applyProtection="0"/>
    <xf numFmtId="0" fontId="48"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8" fillId="47" borderId="0" applyNumberFormat="0" applyBorder="0" applyAlignment="0" applyProtection="0"/>
    <xf numFmtId="0" fontId="120" fillId="87" borderId="88" applyNumberFormat="0" applyFont="0" applyAlignment="0" applyProtection="0"/>
    <xf numFmtId="0" fontId="7" fillId="49" borderId="0" applyNumberFormat="0" applyBorder="0" applyAlignment="0" applyProtection="0"/>
    <xf numFmtId="0" fontId="7" fillId="50" borderId="0" applyNumberFormat="0" applyBorder="0" applyAlignment="0" applyProtection="0"/>
    <xf numFmtId="0" fontId="48" fillId="51" borderId="0" applyNumberFormat="0" applyBorder="0" applyAlignment="0" applyProtection="0"/>
    <xf numFmtId="4" fontId="103" fillId="60" borderId="3">
      <alignment horizontal="right" vertical="center"/>
    </xf>
    <xf numFmtId="0" fontId="7" fillId="53"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8" fillId="59" borderId="0" applyNumberFormat="0" applyBorder="0" applyAlignment="0" applyProtection="0"/>
    <xf numFmtId="0" fontId="123" fillId="84" borderId="80" applyNumberFormat="0" applyAlignment="0" applyProtection="0"/>
    <xf numFmtId="0" fontId="138" fillId="71" borderId="81" applyNumberFormat="0" applyAlignment="0" applyProtection="0"/>
    <xf numFmtId="0" fontId="102" fillId="61" borderId="3"/>
    <xf numFmtId="0" fontId="126" fillId="84" borderId="81" applyNumberFormat="0" applyAlignment="0" applyProtection="0"/>
    <xf numFmtId="0" fontId="145" fillId="0" borderId="83" applyNumberFormat="0" applyFill="0" applyAlignment="0" applyProtection="0"/>
    <xf numFmtId="0" fontId="105" fillId="62" borderId="3">
      <alignment horizontal="right" vertical="center"/>
    </xf>
    <xf numFmtId="0" fontId="120" fillId="87" borderId="88" applyNumberFormat="0" applyFont="0" applyAlignment="0" applyProtection="0"/>
    <xf numFmtId="0" fontId="103" fillId="62" borderId="3">
      <alignment horizontal="right" vertical="center"/>
    </xf>
    <xf numFmtId="0" fontId="48" fillId="59" borderId="0" applyNumberFormat="0" applyBorder="0" applyAlignment="0" applyProtection="0"/>
    <xf numFmtId="0" fontId="103" fillId="60" borderId="90">
      <alignment horizontal="right" vertical="center"/>
    </xf>
    <xf numFmtId="4" fontId="102" fillId="61" borderId="3"/>
    <xf numFmtId="0" fontId="118" fillId="0" borderId="0" applyNumberFormat="0" applyFill="0" applyBorder="0" applyAlignment="0" applyProtection="0"/>
    <xf numFmtId="49" fontId="102" fillId="0" borderId="3" applyNumberFormat="0" applyFont="0" applyFill="0" applyBorder="0" applyProtection="0">
      <alignment horizontal="left" vertical="center" indent="2"/>
    </xf>
    <xf numFmtId="0" fontId="129" fillId="71" borderId="81" applyNumberFormat="0" applyAlignment="0" applyProtection="0"/>
    <xf numFmtId="4" fontId="103" fillId="60" borderId="90">
      <alignment horizontal="right" vertical="center"/>
    </xf>
    <xf numFmtId="4" fontId="102" fillId="61" borderId="3"/>
    <xf numFmtId="4" fontId="102" fillId="61" borderId="3"/>
    <xf numFmtId="0" fontId="126" fillId="84" borderId="81" applyNumberFormat="0" applyAlignment="0" applyProtection="0"/>
    <xf numFmtId="4" fontId="103" fillId="60" borderId="3">
      <alignment horizontal="right" vertical="center"/>
    </xf>
    <xf numFmtId="49" fontId="101" fillId="0" borderId="3" applyNumberFormat="0" applyFill="0" applyBorder="0" applyProtection="0">
      <alignment horizontal="left" vertical="center"/>
    </xf>
    <xf numFmtId="0" fontId="7" fillId="49" borderId="0" applyNumberFormat="0" applyBorder="0" applyAlignment="0" applyProtection="0"/>
    <xf numFmtId="4" fontId="103" fillId="60" borderId="3">
      <alignment horizontal="right" vertical="center"/>
    </xf>
    <xf numFmtId="0" fontId="8" fillId="87" borderId="88" applyNumberFormat="0" applyFont="0" applyAlignment="0" applyProtection="0"/>
    <xf numFmtId="0" fontId="145" fillId="0" borderId="83" applyNumberFormat="0" applyFill="0" applyAlignment="0" applyProtection="0"/>
    <xf numFmtId="0" fontId="103" fillId="60" borderId="3">
      <alignment horizontal="right" vertical="center"/>
    </xf>
    <xf numFmtId="0" fontId="7" fillId="49" borderId="0" applyNumberFormat="0" applyBorder="0" applyAlignment="0" applyProtection="0"/>
    <xf numFmtId="0" fontId="145" fillId="0" borderId="83" applyNumberFormat="0" applyFill="0" applyAlignment="0" applyProtection="0"/>
    <xf numFmtId="0" fontId="115" fillId="33" borderId="66" applyNumberFormat="0" applyAlignment="0" applyProtection="0"/>
    <xf numFmtId="0" fontId="103" fillId="60" borderId="89">
      <alignment horizontal="right" vertical="center"/>
    </xf>
    <xf numFmtId="4" fontId="103" fillId="60" borderId="89">
      <alignment horizontal="right" vertical="center"/>
    </xf>
    <xf numFmtId="0" fontId="102" fillId="62" borderId="89">
      <alignment horizontal="left" vertical="center"/>
    </xf>
    <xf numFmtId="0" fontId="142" fillId="84" borderId="80" applyNumberFormat="0" applyAlignment="0" applyProtection="0"/>
    <xf numFmtId="0" fontId="120" fillId="87" borderId="88" applyNumberFormat="0" applyFont="0" applyAlignment="0" applyProtection="0"/>
    <xf numFmtId="0" fontId="126" fillId="84" borderId="81" applyNumberFormat="0" applyAlignment="0" applyProtection="0"/>
    <xf numFmtId="0" fontId="138" fillId="71" borderId="81" applyNumberFormat="0" applyAlignment="0" applyProtection="0"/>
    <xf numFmtId="49" fontId="102" fillId="0" borderId="3" applyNumberFormat="0" applyFont="0" applyFill="0" applyBorder="0" applyProtection="0">
      <alignment horizontal="left" vertical="center" indent="2"/>
    </xf>
    <xf numFmtId="0" fontId="123" fillId="84" borderId="80" applyNumberFormat="0" applyAlignment="0" applyProtection="0"/>
    <xf numFmtId="0" fontId="48" fillId="39" borderId="0" applyNumberFormat="0" applyBorder="0" applyAlignment="0" applyProtection="0"/>
    <xf numFmtId="0" fontId="103" fillId="60" borderId="3">
      <alignment horizontal="right" vertical="center"/>
    </xf>
    <xf numFmtId="0" fontId="130" fillId="0" borderId="83" applyNumberFormat="0" applyFill="0" applyAlignment="0" applyProtection="0"/>
    <xf numFmtId="4" fontId="102" fillId="0" borderId="3">
      <alignment horizontal="right" vertical="center"/>
    </xf>
    <xf numFmtId="0" fontId="102" fillId="62" borderId="89">
      <alignment horizontal="left" vertical="center"/>
    </xf>
    <xf numFmtId="0" fontId="142" fillId="84" borderId="80" applyNumberFormat="0" applyAlignment="0" applyProtection="0"/>
    <xf numFmtId="0" fontId="129" fillId="71" borderId="81" applyNumberFormat="0" applyAlignment="0" applyProtection="0"/>
    <xf numFmtId="4" fontId="102" fillId="61" borderId="3"/>
    <xf numFmtId="0" fontId="138" fillId="71" borderId="81" applyNumberFormat="0" applyAlignment="0" applyProtection="0"/>
    <xf numFmtId="0" fontId="7" fillId="38" borderId="0" applyNumberFormat="0" applyBorder="0" applyAlignment="0" applyProtection="0"/>
    <xf numFmtId="0" fontId="48" fillId="39" borderId="0" applyNumberFormat="0" applyBorder="0" applyAlignment="0" applyProtection="0"/>
    <xf numFmtId="4" fontId="102" fillId="0" borderId="3">
      <alignment horizontal="right" vertical="center"/>
    </xf>
    <xf numFmtId="0" fontId="125" fillId="84" borderId="81" applyNumberFormat="0" applyAlignment="0" applyProtection="0"/>
    <xf numFmtId="0" fontId="138" fillId="71" borderId="81" applyNumberFormat="0" applyAlignment="0" applyProtection="0"/>
    <xf numFmtId="0" fontId="102" fillId="60" borderId="91">
      <alignment horizontal="left" vertical="center" wrapText="1" indent="2"/>
    </xf>
    <xf numFmtId="4" fontId="102" fillId="0" borderId="3" applyFill="0" applyBorder="0" applyProtection="0">
      <alignment horizontal="right" vertical="center"/>
    </xf>
    <xf numFmtId="0" fontId="102" fillId="60" borderId="91">
      <alignment horizontal="left" vertical="center" wrapText="1" indent="2"/>
    </xf>
    <xf numFmtId="4" fontId="103" fillId="62" borderId="3">
      <alignment horizontal="right" vertical="center"/>
    </xf>
    <xf numFmtId="0" fontId="120" fillId="87" borderId="88" applyNumberFormat="0" applyFont="0" applyAlignment="0" applyProtection="0"/>
    <xf numFmtId="0" fontId="138" fillId="71" borderId="81" applyNumberFormat="0" applyAlignment="0" applyProtection="0"/>
    <xf numFmtId="0" fontId="142" fillId="84" borderId="80" applyNumberFormat="0" applyAlignment="0" applyProtection="0"/>
    <xf numFmtId="4" fontId="105" fillId="62" borderId="3">
      <alignment horizontal="right" vertical="center"/>
    </xf>
    <xf numFmtId="166" fontId="102" fillId="88" borderId="3" applyNumberFormat="0" applyFont="0" applyBorder="0" applyAlignment="0" applyProtection="0">
      <alignment horizontal="right" vertical="center"/>
    </xf>
    <xf numFmtId="0" fontId="102" fillId="0" borderId="3" applyNumberFormat="0" applyFill="0" applyAlignment="0" applyProtection="0"/>
    <xf numFmtId="0" fontId="145" fillId="0" borderId="83" applyNumberFormat="0" applyFill="0" applyAlignment="0" applyProtection="0"/>
    <xf numFmtId="0" fontId="102" fillId="0" borderId="91">
      <alignment horizontal="left" vertical="center" wrapText="1" indent="2"/>
    </xf>
    <xf numFmtId="0" fontId="8" fillId="87" borderId="88" applyNumberFormat="0" applyFont="0" applyAlignment="0" applyProtection="0"/>
    <xf numFmtId="0" fontId="123" fillId="84" borderId="80" applyNumberFormat="0" applyAlignment="0" applyProtection="0"/>
    <xf numFmtId="4" fontId="103" fillId="62" borderId="3">
      <alignment horizontal="right" vertical="center"/>
    </xf>
    <xf numFmtId="4" fontId="103" fillId="60" borderId="90">
      <alignment horizontal="right" vertical="center"/>
    </xf>
    <xf numFmtId="0" fontId="130" fillId="0" borderId="83" applyNumberFormat="0" applyFill="0" applyAlignment="0" applyProtection="0"/>
    <xf numFmtId="0" fontId="8" fillId="87" borderId="88" applyNumberFormat="0" applyFont="0" applyAlignment="0" applyProtection="0"/>
    <xf numFmtId="0" fontId="103" fillId="60" borderId="90">
      <alignment horizontal="right" vertical="center"/>
    </xf>
    <xf numFmtId="0" fontId="103" fillId="60" borderId="3">
      <alignment horizontal="right" vertical="center"/>
    </xf>
    <xf numFmtId="0" fontId="102" fillId="61" borderId="3"/>
    <xf numFmtId="4" fontId="102" fillId="61" borderId="3"/>
    <xf numFmtId="0" fontId="102" fillId="0" borderId="91">
      <alignment horizontal="left" vertical="center" wrapText="1" indent="2"/>
    </xf>
    <xf numFmtId="0" fontId="119" fillId="0" borderId="70" applyNumberFormat="0" applyFill="0" applyAlignment="0" applyProtection="0"/>
    <xf numFmtId="0" fontId="126" fillId="84" borderId="81" applyNumberFormat="0" applyAlignment="0" applyProtection="0"/>
    <xf numFmtId="0" fontId="103" fillId="62" borderId="3">
      <alignment horizontal="right" vertical="center"/>
    </xf>
    <xf numFmtId="0" fontId="123" fillId="84" borderId="80" applyNumberFormat="0" applyAlignment="0" applyProtection="0"/>
    <xf numFmtId="0" fontId="103" fillId="60" borderId="90">
      <alignment horizontal="right" vertical="center"/>
    </xf>
    <xf numFmtId="0" fontId="118" fillId="0" borderId="0" applyNumberFormat="0" applyFill="0" applyBorder="0" applyAlignment="0" applyProtection="0"/>
    <xf numFmtId="0" fontId="7" fillId="57" borderId="0" applyNumberFormat="0" applyBorder="0" applyAlignment="0" applyProtection="0"/>
    <xf numFmtId="0" fontId="7" fillId="45" borderId="0" applyNumberFormat="0" applyBorder="0" applyAlignment="0" applyProtection="0"/>
    <xf numFmtId="49" fontId="102" fillId="0" borderId="3" applyNumberFormat="0" applyFont="0" applyFill="0" applyBorder="0" applyProtection="0">
      <alignment horizontal="left" vertical="center" indent="2"/>
    </xf>
    <xf numFmtId="0" fontId="7" fillId="46" borderId="0" applyNumberFormat="0" applyBorder="0" applyAlignment="0" applyProtection="0"/>
    <xf numFmtId="0" fontId="115" fillId="33" borderId="66" applyNumberFormat="0" applyAlignment="0" applyProtection="0"/>
    <xf numFmtId="4" fontId="102" fillId="0" borderId="3">
      <alignment horizontal="right" vertical="center"/>
    </xf>
    <xf numFmtId="0" fontId="142" fillId="84" borderId="80" applyNumberFormat="0" applyAlignment="0" applyProtection="0"/>
    <xf numFmtId="0" fontId="103" fillId="62" borderId="3">
      <alignment horizontal="right" vertical="center"/>
    </xf>
    <xf numFmtId="0" fontId="103" fillId="60" borderId="3">
      <alignment horizontal="right" vertical="center"/>
    </xf>
    <xf numFmtId="0" fontId="145" fillId="0" borderId="83" applyNumberFormat="0" applyFill="0" applyAlignment="0" applyProtection="0"/>
    <xf numFmtId="0" fontId="48" fillId="43" borderId="0" applyNumberFormat="0" applyBorder="0" applyAlignment="0" applyProtection="0"/>
    <xf numFmtId="0" fontId="102" fillId="61" borderId="3"/>
    <xf numFmtId="0" fontId="138" fillId="71" borderId="81" applyNumberFormat="0" applyAlignment="0" applyProtection="0"/>
    <xf numFmtId="4" fontId="102" fillId="0" borderId="3">
      <alignment horizontal="right" vertical="center"/>
    </xf>
    <xf numFmtId="0" fontId="145" fillId="0" borderId="83" applyNumberFormat="0" applyFill="0" applyAlignment="0" applyProtection="0"/>
    <xf numFmtId="4" fontId="103" fillId="60" borderId="89">
      <alignment horizontal="right" vertical="center"/>
    </xf>
    <xf numFmtId="0" fontId="130" fillId="0" borderId="83" applyNumberFormat="0" applyFill="0" applyAlignment="0" applyProtection="0"/>
    <xf numFmtId="0" fontId="117" fillId="0" borderId="0" applyNumberFormat="0" applyFill="0" applyBorder="0" applyAlignment="0" applyProtection="0"/>
    <xf numFmtId="0" fontId="126" fillId="84" borderId="81" applyNumberFormat="0" applyAlignment="0" applyProtection="0"/>
    <xf numFmtId="0" fontId="142" fillId="84" borderId="80" applyNumberFormat="0" applyAlignment="0" applyProtection="0"/>
    <xf numFmtId="4" fontId="105" fillId="62" borderId="3">
      <alignment horizontal="right" vertical="center"/>
    </xf>
    <xf numFmtId="0" fontId="8" fillId="87" borderId="88" applyNumberFormat="0" applyFont="0" applyAlignment="0" applyProtection="0"/>
    <xf numFmtId="0" fontId="118" fillId="0" borderId="0" applyNumberFormat="0" applyFill="0" applyBorder="0" applyAlignment="0" applyProtection="0"/>
    <xf numFmtId="0" fontId="142" fillId="84" borderId="80" applyNumberFormat="0" applyAlignment="0" applyProtection="0"/>
    <xf numFmtId="4" fontId="102" fillId="61" borderId="3"/>
    <xf numFmtId="0" fontId="48" fillId="59" borderId="0" applyNumberFormat="0" applyBorder="0" applyAlignment="0" applyProtection="0"/>
    <xf numFmtId="0" fontId="119" fillId="0" borderId="70" applyNumberFormat="0" applyFill="0" applyAlignment="0" applyProtection="0"/>
    <xf numFmtId="0" fontId="130" fillId="0" borderId="83" applyNumberFormat="0" applyFill="0" applyAlignment="0" applyProtection="0"/>
    <xf numFmtId="0" fontId="103" fillId="60" borderId="3">
      <alignment horizontal="right" vertical="center"/>
    </xf>
    <xf numFmtId="0" fontId="138" fillId="71" borderId="81" applyNumberFormat="0" applyAlignment="0" applyProtection="0"/>
    <xf numFmtId="0" fontId="123" fillId="84" borderId="80" applyNumberFormat="0" applyAlignment="0" applyProtection="0"/>
    <xf numFmtId="4" fontId="103" fillId="60" borderId="3">
      <alignment horizontal="right" vertical="center"/>
    </xf>
    <xf numFmtId="0" fontId="130" fillId="0" borderId="83" applyNumberFormat="0" applyFill="0" applyAlignment="0" applyProtection="0"/>
    <xf numFmtId="0" fontId="126" fillId="84" borderId="81" applyNumberFormat="0" applyAlignment="0" applyProtection="0"/>
    <xf numFmtId="4" fontId="103" fillId="60" borderId="89">
      <alignment horizontal="right" vertical="center"/>
    </xf>
    <xf numFmtId="0" fontId="102" fillId="60" borderId="91">
      <alignment horizontal="left" vertical="center" wrapText="1" indent="2"/>
    </xf>
    <xf numFmtId="49" fontId="101" fillId="0" borderId="3" applyNumberFormat="0" applyFill="0" applyBorder="0" applyProtection="0">
      <alignment horizontal="left" vertical="center"/>
    </xf>
    <xf numFmtId="0" fontId="138" fillId="71" borderId="81" applyNumberFormat="0" applyAlignment="0" applyProtection="0"/>
    <xf numFmtId="0" fontId="102" fillId="62" borderId="89">
      <alignment horizontal="left" vertical="center"/>
    </xf>
    <xf numFmtId="0" fontId="126" fillId="84" borderId="81" applyNumberFormat="0" applyAlignment="0" applyProtection="0"/>
    <xf numFmtId="0" fontId="125" fillId="84" borderId="81" applyNumberFormat="0" applyAlignment="0" applyProtection="0"/>
    <xf numFmtId="0" fontId="102" fillId="0" borderId="91">
      <alignment horizontal="left" vertical="center" wrapText="1" indent="2"/>
    </xf>
    <xf numFmtId="4" fontId="102" fillId="0" borderId="3" applyFill="0" applyBorder="0" applyProtection="0">
      <alignment horizontal="right" vertical="center"/>
    </xf>
    <xf numFmtId="4" fontId="103" fillId="60" borderId="89">
      <alignment horizontal="right" vertical="center"/>
    </xf>
    <xf numFmtId="0" fontId="138" fillId="71" borderId="81" applyNumberFormat="0" applyAlignment="0" applyProtection="0"/>
    <xf numFmtId="0" fontId="7" fillId="46" borderId="0" applyNumberFormat="0" applyBorder="0" applyAlignment="0" applyProtection="0"/>
    <xf numFmtId="0" fontId="123" fillId="84" borderId="80" applyNumberFormat="0" applyAlignment="0" applyProtection="0"/>
    <xf numFmtId="0" fontId="126" fillId="84" borderId="81" applyNumberFormat="0" applyAlignment="0" applyProtection="0"/>
    <xf numFmtId="0" fontId="48" fillId="51" borderId="0" applyNumberFormat="0" applyBorder="0" applyAlignment="0" applyProtection="0"/>
    <xf numFmtId="0" fontId="103" fillId="60" borderId="89">
      <alignment horizontal="right" vertical="center"/>
    </xf>
    <xf numFmtId="0" fontId="142" fillId="84" borderId="80" applyNumberFormat="0" applyAlignment="0" applyProtection="0"/>
    <xf numFmtId="0" fontId="116" fillId="33" borderId="65" applyNumberFormat="0" applyAlignment="0" applyProtection="0"/>
    <xf numFmtId="0" fontId="117" fillId="0" borderId="0" applyNumberFormat="0" applyFill="0" applyBorder="0" applyAlignment="0" applyProtection="0"/>
    <xf numFmtId="0" fontId="8" fillId="87" borderId="88" applyNumberFormat="0" applyFont="0" applyAlignment="0" applyProtection="0"/>
    <xf numFmtId="49" fontId="101" fillId="0" borderId="3" applyNumberFormat="0" applyFill="0" applyBorder="0" applyProtection="0">
      <alignment horizontal="left" vertical="center"/>
    </xf>
    <xf numFmtId="4" fontId="102" fillId="61" borderId="3"/>
    <xf numFmtId="49" fontId="102" fillId="0" borderId="89" applyNumberFormat="0" applyFont="0" applyFill="0" applyBorder="0" applyProtection="0">
      <alignment horizontal="left" vertical="center" indent="5"/>
    </xf>
    <xf numFmtId="0" fontId="103" fillId="60" borderId="3">
      <alignment horizontal="right" vertical="center"/>
    </xf>
    <xf numFmtId="49" fontId="102" fillId="0" borderId="89" applyNumberFormat="0" applyFont="0" applyFill="0" applyBorder="0" applyProtection="0">
      <alignment horizontal="left" vertical="center" indent="5"/>
    </xf>
    <xf numFmtId="0" fontId="126" fillId="84" borderId="81" applyNumberFormat="0" applyAlignment="0" applyProtection="0"/>
    <xf numFmtId="0" fontId="102" fillId="60" borderId="91">
      <alignment horizontal="left" vertical="center" wrapText="1" indent="2"/>
    </xf>
    <xf numFmtId="0" fontId="102" fillId="60" borderId="91">
      <alignment horizontal="left" vertical="center" wrapText="1" indent="2"/>
    </xf>
    <xf numFmtId="0" fontId="48" fillId="55" borderId="0" applyNumberFormat="0" applyBorder="0" applyAlignment="0" applyProtection="0"/>
    <xf numFmtId="4" fontId="102" fillId="61" borderId="3"/>
    <xf numFmtId="0" fontId="129" fillId="71" borderId="81" applyNumberFormat="0" applyAlignment="0" applyProtection="0"/>
    <xf numFmtId="4" fontId="103" fillId="60" borderId="89">
      <alignment horizontal="right" vertical="center"/>
    </xf>
    <xf numFmtId="0" fontId="102" fillId="0" borderId="3" applyNumberFormat="0" applyFill="0" applyAlignment="0" applyProtection="0"/>
    <xf numFmtId="0" fontId="103" fillId="60" borderId="3">
      <alignment horizontal="right" vertical="center"/>
    </xf>
    <xf numFmtId="0" fontId="102" fillId="0" borderId="3">
      <alignment horizontal="right" vertical="center"/>
    </xf>
    <xf numFmtId="4" fontId="103" fillId="62" borderId="3">
      <alignment horizontal="right" vertical="center"/>
    </xf>
    <xf numFmtId="0" fontId="145" fillId="0" borderId="83" applyNumberFormat="0" applyFill="0" applyAlignment="0" applyProtection="0"/>
    <xf numFmtId="0" fontId="138" fillId="71" borderId="81" applyNumberFormat="0" applyAlignment="0" applyProtection="0"/>
    <xf numFmtId="4" fontId="103" fillId="60" borderId="3">
      <alignment horizontal="right" vertical="center"/>
    </xf>
    <xf numFmtId="4" fontId="103" fillId="60" borderId="3">
      <alignment horizontal="right" vertical="center"/>
    </xf>
    <xf numFmtId="0" fontId="142" fillId="84" borderId="80" applyNumberFormat="0" applyAlignment="0" applyProtection="0"/>
    <xf numFmtId="0" fontId="138" fillId="71" borderId="81" applyNumberFormat="0" applyAlignment="0" applyProtection="0"/>
    <xf numFmtId="49" fontId="101" fillId="0" borderId="3" applyNumberFormat="0" applyFill="0" applyBorder="0" applyProtection="0">
      <alignment horizontal="left" vertical="center"/>
    </xf>
    <xf numFmtId="0" fontId="129" fillId="71" borderId="81" applyNumberFormat="0" applyAlignment="0" applyProtection="0"/>
    <xf numFmtId="0" fontId="126" fillId="84" borderId="81" applyNumberFormat="0" applyAlignment="0" applyProtection="0"/>
    <xf numFmtId="0" fontId="120" fillId="87" borderId="88" applyNumberFormat="0" applyFont="0" applyAlignment="0" applyProtection="0"/>
    <xf numFmtId="0" fontId="102" fillId="0" borderId="91">
      <alignment horizontal="left" vertical="center" wrapText="1" indent="2"/>
    </xf>
    <xf numFmtId="49" fontId="101" fillId="0" borderId="3" applyNumberFormat="0" applyFill="0" applyBorder="0" applyProtection="0">
      <alignment horizontal="left" vertical="center"/>
    </xf>
    <xf numFmtId="0" fontId="145" fillId="0" borderId="83" applyNumberFormat="0" applyFill="0" applyAlignment="0" applyProtection="0"/>
    <xf numFmtId="0" fontId="126" fillId="84" borderId="81" applyNumberFormat="0" applyAlignment="0" applyProtection="0"/>
    <xf numFmtId="4" fontId="102" fillId="61" borderId="3"/>
    <xf numFmtId="49" fontId="101" fillId="0" borderId="3" applyNumberFormat="0" applyFill="0" applyBorder="0" applyProtection="0">
      <alignment horizontal="left" vertical="center"/>
    </xf>
    <xf numFmtId="0" fontId="145" fillId="0" borderId="83" applyNumberFormat="0" applyFill="0" applyAlignment="0" applyProtection="0"/>
    <xf numFmtId="0" fontId="129" fillId="71" borderId="81" applyNumberFormat="0" applyAlignment="0" applyProtection="0"/>
    <xf numFmtId="0" fontId="102" fillId="0" borderId="91">
      <alignment horizontal="left" vertical="center" wrapText="1" indent="2"/>
    </xf>
    <xf numFmtId="0" fontId="129" fillId="71" borderId="81" applyNumberFormat="0" applyAlignment="0" applyProtection="0"/>
    <xf numFmtId="0" fontId="7" fillId="53" borderId="0" applyNumberFormat="0" applyBorder="0" applyAlignment="0" applyProtection="0"/>
    <xf numFmtId="0" fontId="120" fillId="87" borderId="88" applyNumberFormat="0" applyFont="0" applyAlignment="0" applyProtection="0"/>
    <xf numFmtId="0" fontId="103" fillId="62" borderId="3">
      <alignment horizontal="right" vertical="center"/>
    </xf>
    <xf numFmtId="0" fontId="126" fillId="84" borderId="81" applyNumberFormat="0" applyAlignment="0" applyProtection="0"/>
    <xf numFmtId="0" fontId="126" fillId="84" borderId="81" applyNumberFormat="0" applyAlignment="0" applyProtection="0"/>
    <xf numFmtId="0" fontId="125" fillId="84" borderId="81" applyNumberFormat="0" applyAlignment="0" applyProtection="0"/>
    <xf numFmtId="0" fontId="138" fillId="71" borderId="81" applyNumberFormat="0" applyAlignment="0" applyProtection="0"/>
    <xf numFmtId="0" fontId="126" fillId="84" borderId="81" applyNumberFormat="0" applyAlignment="0" applyProtection="0"/>
    <xf numFmtId="0" fontId="102" fillId="0" borderId="3">
      <alignment horizontal="right" vertical="center"/>
    </xf>
    <xf numFmtId="0" fontId="130" fillId="0" borderId="83" applyNumberFormat="0" applyFill="0" applyAlignment="0" applyProtection="0"/>
    <xf numFmtId="166" fontId="102" fillId="88" borderId="3" applyNumberFormat="0" applyFont="0" applyBorder="0" applyAlignment="0" applyProtection="0">
      <alignment horizontal="right" vertical="center"/>
    </xf>
    <xf numFmtId="0" fontId="145" fillId="0" borderId="83" applyNumberFormat="0" applyFill="0" applyAlignment="0" applyProtection="0"/>
    <xf numFmtId="0" fontId="102" fillId="0" borderId="91">
      <alignment horizontal="left" vertical="center" wrapText="1" indent="2"/>
    </xf>
    <xf numFmtId="0" fontId="103" fillId="60" borderId="3">
      <alignment horizontal="right" vertical="center"/>
    </xf>
    <xf numFmtId="0" fontId="103" fillId="62" borderId="3">
      <alignment horizontal="right" vertical="center"/>
    </xf>
    <xf numFmtId="49" fontId="102" fillId="0" borderId="3" applyNumberFormat="0" applyFont="0" applyFill="0" applyBorder="0" applyProtection="0">
      <alignment horizontal="left" vertical="center" indent="2"/>
    </xf>
    <xf numFmtId="4" fontId="103" fillId="60" borderId="89">
      <alignment horizontal="right" vertical="center"/>
    </xf>
    <xf numFmtId="0" fontId="138" fillId="71" borderId="81" applyNumberFormat="0" applyAlignment="0" applyProtection="0"/>
    <xf numFmtId="0" fontId="115" fillId="33" borderId="66" applyNumberFormat="0" applyAlignment="0" applyProtection="0"/>
    <xf numFmtId="0" fontId="103" fillId="60" borderId="3">
      <alignment horizontal="right" vertical="center"/>
    </xf>
    <xf numFmtId="0" fontId="125" fillId="84" borderId="81" applyNumberFormat="0" applyAlignment="0" applyProtection="0"/>
    <xf numFmtId="4" fontId="102" fillId="0" borderId="3">
      <alignment horizontal="right" vertical="center"/>
    </xf>
    <xf numFmtId="0" fontId="7" fillId="45" borderId="0" applyNumberFormat="0" applyBorder="0" applyAlignment="0" applyProtection="0"/>
    <xf numFmtId="0" fontId="138" fillId="71" borderId="81" applyNumberFormat="0" applyAlignment="0" applyProtection="0"/>
    <xf numFmtId="0" fontId="7" fillId="50" borderId="0" applyNumberFormat="0" applyBorder="0" applyAlignment="0" applyProtection="0"/>
    <xf numFmtId="4" fontId="103" fillId="60" borderId="90">
      <alignment horizontal="right" vertical="center"/>
    </xf>
    <xf numFmtId="0" fontId="129" fillId="71" borderId="81" applyNumberFormat="0" applyAlignment="0" applyProtection="0"/>
    <xf numFmtId="0" fontId="129" fillId="71" borderId="81" applyNumberFormat="0" applyAlignment="0" applyProtection="0"/>
    <xf numFmtId="0" fontId="102" fillId="61" borderId="3"/>
    <xf numFmtId="0" fontId="102" fillId="60" borderId="91">
      <alignment horizontal="left" vertical="center" wrapText="1" indent="2"/>
    </xf>
    <xf numFmtId="0" fontId="7" fillId="58" borderId="0" applyNumberFormat="0" applyBorder="0" applyAlignment="0" applyProtection="0"/>
    <xf numFmtId="166" fontId="102" fillId="88" borderId="3" applyNumberFormat="0" applyFont="0" applyBorder="0" applyAlignment="0" applyProtection="0">
      <alignment horizontal="right" vertical="center"/>
    </xf>
    <xf numFmtId="0" fontId="125" fillId="84" borderId="81" applyNumberFormat="0" applyAlignment="0" applyProtection="0"/>
    <xf numFmtId="0" fontId="102" fillId="0" borderId="3" applyNumberFormat="0" applyFill="0" applyAlignment="0" applyProtection="0"/>
    <xf numFmtId="4" fontId="105" fillId="62" borderId="3">
      <alignment horizontal="right" vertical="center"/>
    </xf>
    <xf numFmtId="0" fontId="120" fillId="87" borderId="88" applyNumberFormat="0" applyFont="0" applyAlignment="0" applyProtection="0"/>
    <xf numFmtId="0" fontId="48" fillId="51" borderId="0" applyNumberFormat="0" applyBorder="0" applyAlignment="0" applyProtection="0"/>
    <xf numFmtId="0" fontId="145" fillId="0" borderId="83" applyNumberFormat="0" applyFill="0" applyAlignment="0" applyProtection="0"/>
    <xf numFmtId="0" fontId="130" fillId="0" borderId="83" applyNumberFormat="0" applyFill="0" applyAlignment="0" applyProtection="0"/>
    <xf numFmtId="0" fontId="103" fillId="60" borderId="89">
      <alignment horizontal="right" vertical="center"/>
    </xf>
    <xf numFmtId="0" fontId="126" fillId="84" borderId="81" applyNumberFormat="0" applyAlignment="0" applyProtection="0"/>
    <xf numFmtId="0" fontId="142" fillId="84" borderId="80" applyNumberFormat="0" applyAlignment="0" applyProtection="0"/>
    <xf numFmtId="0" fontId="142" fillId="84" borderId="80" applyNumberFormat="0" applyAlignment="0" applyProtection="0"/>
    <xf numFmtId="0" fontId="102" fillId="0" borderId="3" applyNumberFormat="0" applyFill="0" applyAlignment="0" applyProtection="0"/>
    <xf numFmtId="0" fontId="126" fillId="84" borderId="81" applyNumberFormat="0" applyAlignment="0" applyProtection="0"/>
    <xf numFmtId="0" fontId="105" fillId="62" borderId="3">
      <alignment horizontal="right" vertical="center"/>
    </xf>
    <xf numFmtId="0" fontId="103" fillId="60" borderId="3">
      <alignment horizontal="right" vertical="center"/>
    </xf>
    <xf numFmtId="4" fontId="103" fillId="60" borderId="90">
      <alignment horizontal="right" vertical="center"/>
    </xf>
    <xf numFmtId="0" fontId="103" fillId="60" borderId="90">
      <alignment horizontal="right" vertical="center"/>
    </xf>
    <xf numFmtId="0" fontId="48" fillId="47" borderId="0" applyNumberFormat="0" applyBorder="0" applyAlignment="0" applyProtection="0"/>
    <xf numFmtId="0" fontId="102" fillId="0" borderId="3" applyNumberFormat="0" applyFill="0" applyAlignment="0" applyProtection="0"/>
    <xf numFmtId="0" fontId="102" fillId="62" borderId="89">
      <alignment horizontal="left" vertical="center"/>
    </xf>
    <xf numFmtId="0" fontId="129" fillId="71" borderId="81" applyNumberFormat="0" applyAlignment="0" applyProtection="0"/>
    <xf numFmtId="49" fontId="102" fillId="0" borderId="3" applyNumberFormat="0" applyFont="0" applyFill="0" applyBorder="0" applyProtection="0">
      <alignment horizontal="left" vertical="center" indent="2"/>
    </xf>
    <xf numFmtId="0" fontId="48" fillId="59" borderId="0" applyNumberFormat="0" applyBorder="0" applyAlignment="0" applyProtection="0"/>
    <xf numFmtId="0" fontId="103" fillId="62" borderId="3">
      <alignment horizontal="right" vertical="center"/>
    </xf>
    <xf numFmtId="0" fontId="103" fillId="60" borderId="3">
      <alignment horizontal="right" vertical="center"/>
    </xf>
    <xf numFmtId="0" fontId="142" fillId="84" borderId="80" applyNumberFormat="0" applyAlignment="0" applyProtection="0"/>
    <xf numFmtId="166" fontId="102" fillId="88" borderId="3" applyNumberFormat="0" applyFont="0" applyBorder="0" applyAlignment="0" applyProtection="0">
      <alignment horizontal="right" vertical="center"/>
    </xf>
    <xf numFmtId="0" fontId="8" fillId="87" borderId="88" applyNumberFormat="0" applyFont="0" applyAlignment="0" applyProtection="0"/>
    <xf numFmtId="49" fontId="101" fillId="0" borderId="3" applyNumberFormat="0" applyFill="0" applyBorder="0" applyProtection="0">
      <alignment horizontal="left" vertical="center"/>
    </xf>
    <xf numFmtId="4" fontId="103" fillId="62" borderId="3">
      <alignment horizontal="right" vertical="center"/>
    </xf>
    <xf numFmtId="0" fontId="125" fillId="84" borderId="81" applyNumberFormat="0" applyAlignment="0" applyProtection="0"/>
    <xf numFmtId="0" fontId="145" fillId="0" borderId="83" applyNumberFormat="0" applyFill="0" applyAlignment="0" applyProtection="0"/>
    <xf numFmtId="0" fontId="120" fillId="87" borderId="88" applyNumberFormat="0" applyFont="0" applyAlignment="0" applyProtection="0"/>
    <xf numFmtId="0" fontId="102" fillId="61" borderId="3"/>
    <xf numFmtId="0" fontId="102" fillId="0" borderId="91">
      <alignment horizontal="left" vertical="center" wrapText="1" indent="2"/>
    </xf>
    <xf numFmtId="4" fontId="102" fillId="0" borderId="3" applyFill="0" applyBorder="0" applyProtection="0">
      <alignment horizontal="right" vertical="center"/>
    </xf>
    <xf numFmtId="0" fontId="7" fillId="46" borderId="0" applyNumberFormat="0" applyBorder="0" applyAlignment="0" applyProtection="0"/>
    <xf numFmtId="0" fontId="102" fillId="0" borderId="3">
      <alignment horizontal="right" vertical="center"/>
    </xf>
    <xf numFmtId="4" fontId="103" fillId="60" borderId="3">
      <alignment horizontal="right" vertical="center"/>
    </xf>
    <xf numFmtId="0" fontId="7" fillId="41" borderId="0" applyNumberFormat="0" applyBorder="0" applyAlignment="0" applyProtection="0"/>
    <xf numFmtId="49" fontId="102" fillId="0" borderId="3" applyNumberFormat="0" applyFont="0" applyFill="0" applyBorder="0" applyProtection="0">
      <alignment horizontal="left" vertical="center" indent="2"/>
    </xf>
    <xf numFmtId="0" fontId="7" fillId="45" borderId="0" applyNumberFormat="0" applyBorder="0" applyAlignment="0" applyProtection="0"/>
    <xf numFmtId="4" fontId="105" fillId="62" borderId="3">
      <alignment horizontal="right" vertical="center"/>
    </xf>
    <xf numFmtId="0" fontId="125" fillId="84" borderId="81" applyNumberFormat="0" applyAlignment="0" applyProtection="0"/>
    <xf numFmtId="4" fontId="102" fillId="0" borderId="3" applyFill="0" applyBorder="0" applyProtection="0">
      <alignment horizontal="right" vertical="center"/>
    </xf>
    <xf numFmtId="0" fontId="102" fillId="0" borderId="91">
      <alignment horizontal="left" vertical="center" wrapText="1" indent="2"/>
    </xf>
    <xf numFmtId="4" fontId="105" fillId="62" borderId="3">
      <alignment horizontal="right" vertical="center"/>
    </xf>
    <xf numFmtId="4" fontId="105" fillId="62" borderId="3">
      <alignment horizontal="right" vertical="center"/>
    </xf>
    <xf numFmtId="0" fontId="126" fillId="84" borderId="81" applyNumberFormat="0" applyAlignment="0" applyProtection="0"/>
    <xf numFmtId="0" fontId="120" fillId="87" borderId="88" applyNumberFormat="0" applyFont="0" applyAlignment="0" applyProtection="0"/>
    <xf numFmtId="0" fontId="125" fillId="84" borderId="81" applyNumberFormat="0" applyAlignment="0" applyProtection="0"/>
    <xf numFmtId="0" fontId="103" fillId="60" borderId="3">
      <alignment horizontal="right" vertical="center"/>
    </xf>
    <xf numFmtId="0" fontId="145" fillId="0" borderId="83" applyNumberFormat="0" applyFill="0" applyAlignment="0" applyProtection="0"/>
    <xf numFmtId="4" fontId="103" fillId="60" borderId="90">
      <alignment horizontal="right" vertical="center"/>
    </xf>
    <xf numFmtId="0" fontId="130" fillId="0" borderId="83" applyNumberFormat="0" applyFill="0" applyAlignment="0" applyProtection="0"/>
    <xf numFmtId="0" fontId="117" fillId="0" borderId="0" applyNumberFormat="0" applyFill="0" applyBorder="0" applyAlignment="0" applyProtection="0"/>
    <xf numFmtId="0" fontId="123" fillId="84" borderId="80" applyNumberFormat="0" applyAlignment="0" applyProtection="0"/>
    <xf numFmtId="0" fontId="123" fillId="84" borderId="80" applyNumberFormat="0" applyAlignment="0" applyProtection="0"/>
    <xf numFmtId="0" fontId="126" fillId="84" borderId="81" applyNumberFormat="0" applyAlignment="0" applyProtection="0"/>
    <xf numFmtId="4" fontId="105" fillId="62" borderId="3">
      <alignment horizontal="right" vertical="center"/>
    </xf>
    <xf numFmtId="0" fontId="102" fillId="0" borderId="3">
      <alignment horizontal="right" vertical="center"/>
    </xf>
    <xf numFmtId="0" fontId="115" fillId="33" borderId="66" applyNumberFormat="0" applyAlignment="0" applyProtection="0"/>
    <xf numFmtId="0" fontId="102" fillId="0" borderId="3">
      <alignment horizontal="right" vertical="center"/>
    </xf>
    <xf numFmtId="4" fontId="102" fillId="0" borderId="3" applyFill="0" applyBorder="0" applyProtection="0">
      <alignment horizontal="right" vertical="center"/>
    </xf>
    <xf numFmtId="0" fontId="48" fillId="51" borderId="0" applyNumberFormat="0" applyBorder="0" applyAlignment="0" applyProtection="0"/>
    <xf numFmtId="0" fontId="102" fillId="0" borderId="3">
      <alignment horizontal="right" vertical="center"/>
    </xf>
    <xf numFmtId="0" fontId="103" fillId="60" borderId="89">
      <alignment horizontal="right" vertical="center"/>
    </xf>
    <xf numFmtId="0" fontId="103" fillId="60" borderId="89">
      <alignment horizontal="right" vertical="center"/>
    </xf>
    <xf numFmtId="4" fontId="103" fillId="60" borderId="3">
      <alignment horizontal="right" vertical="center"/>
    </xf>
    <xf numFmtId="4" fontId="103" fillId="60" borderId="3">
      <alignment horizontal="right" vertical="center"/>
    </xf>
    <xf numFmtId="0" fontId="116" fillId="33" borderId="65" applyNumberFormat="0" applyAlignment="0" applyProtection="0"/>
    <xf numFmtId="0" fontId="48" fillId="51" borderId="0" applyNumberFormat="0" applyBorder="0" applyAlignment="0" applyProtection="0"/>
    <xf numFmtId="0" fontId="125" fillId="84" borderId="81" applyNumberFormat="0" applyAlignment="0" applyProtection="0"/>
    <xf numFmtId="49" fontId="102" fillId="0" borderId="89" applyNumberFormat="0" applyFont="0" applyFill="0" applyBorder="0" applyProtection="0">
      <alignment horizontal="left" vertical="center" indent="5"/>
    </xf>
    <xf numFmtId="4" fontId="103" fillId="60" borderId="89">
      <alignment horizontal="right" vertical="center"/>
    </xf>
    <xf numFmtId="0" fontId="7" fillId="57" borderId="0" applyNumberFormat="0" applyBorder="0" applyAlignment="0" applyProtection="0"/>
    <xf numFmtId="49" fontId="101" fillId="0" borderId="3" applyNumberFormat="0" applyFill="0" applyBorder="0" applyProtection="0">
      <alignment horizontal="left" vertical="center"/>
    </xf>
    <xf numFmtId="4" fontId="103" fillId="60" borderId="90">
      <alignment horizontal="right" vertical="center"/>
    </xf>
    <xf numFmtId="166" fontId="102" fillId="88" borderId="3" applyNumberFormat="0" applyFont="0" applyBorder="0" applyAlignment="0" applyProtection="0">
      <alignment horizontal="right" vertical="center"/>
    </xf>
    <xf numFmtId="0" fontId="126" fillId="84" borderId="81" applyNumberFormat="0" applyAlignment="0" applyProtection="0"/>
    <xf numFmtId="0" fontId="102" fillId="0" borderId="91">
      <alignment horizontal="left" vertical="center" wrapText="1" indent="2"/>
    </xf>
    <xf numFmtId="0" fontId="102" fillId="0" borderId="3" applyNumberFormat="0" applyFill="0" applyAlignment="0" applyProtection="0"/>
    <xf numFmtId="0" fontId="145" fillId="0" borderId="83" applyNumberFormat="0" applyFill="0" applyAlignment="0" applyProtection="0"/>
    <xf numFmtId="0" fontId="129" fillId="71" borderId="81" applyNumberFormat="0" applyAlignment="0" applyProtection="0"/>
    <xf numFmtId="0" fontId="102" fillId="61" borderId="3"/>
    <xf numFmtId="49" fontId="101" fillId="0" borderId="3" applyNumberFormat="0" applyFill="0" applyBorder="0" applyProtection="0">
      <alignment horizontal="left" vertical="center"/>
    </xf>
    <xf numFmtId="0" fontId="123" fillId="84" borderId="80" applyNumberFormat="0" applyAlignment="0" applyProtection="0"/>
    <xf numFmtId="0" fontId="115" fillId="33" borderId="66" applyNumberFormat="0" applyAlignment="0" applyProtection="0"/>
    <xf numFmtId="0" fontId="123" fillId="84" borderId="80" applyNumberFormat="0" applyAlignment="0" applyProtection="0"/>
    <xf numFmtId="4" fontId="103" fillId="60" borderId="3">
      <alignment horizontal="right" vertical="center"/>
    </xf>
    <xf numFmtId="0" fontId="103" fillId="60" borderId="89">
      <alignment horizontal="right" vertical="center"/>
    </xf>
    <xf numFmtId="0" fontId="145" fillId="0" borderId="83" applyNumberFormat="0" applyFill="0" applyAlignment="0" applyProtection="0"/>
    <xf numFmtId="0" fontId="138" fillId="71" borderId="81" applyNumberFormat="0" applyAlignment="0" applyProtection="0"/>
    <xf numFmtId="4" fontId="103" fillId="60" borderId="89">
      <alignment horizontal="right" vertical="center"/>
    </xf>
    <xf numFmtId="0" fontId="7" fillId="57" borderId="0" applyNumberFormat="0" applyBorder="0" applyAlignment="0" applyProtection="0"/>
    <xf numFmtId="0" fontId="103" fillId="60" borderId="3">
      <alignment horizontal="right" vertical="center"/>
    </xf>
    <xf numFmtId="0" fontId="142" fillId="84" borderId="80" applyNumberFormat="0" applyAlignment="0" applyProtection="0"/>
    <xf numFmtId="0" fontId="126" fillId="84" borderId="81" applyNumberFormat="0" applyAlignment="0" applyProtection="0"/>
    <xf numFmtId="0" fontId="102" fillId="0" borderId="91">
      <alignment horizontal="left" vertical="center" wrapText="1" indent="2"/>
    </xf>
    <xf numFmtId="4" fontId="103" fillId="62" borderId="3">
      <alignment horizontal="right" vertical="center"/>
    </xf>
    <xf numFmtId="0" fontId="103" fillId="60" borderId="90">
      <alignment horizontal="right" vertical="center"/>
    </xf>
    <xf numFmtId="0" fontId="145" fillId="0" borderId="83" applyNumberFormat="0" applyFill="0" applyAlignment="0" applyProtection="0"/>
    <xf numFmtId="0" fontId="130" fillId="0" borderId="83" applyNumberFormat="0" applyFill="0" applyAlignment="0" applyProtection="0"/>
    <xf numFmtId="4" fontId="102" fillId="0" borderId="3" applyFill="0" applyBorder="0" applyProtection="0">
      <alignment horizontal="right" vertical="center"/>
    </xf>
    <xf numFmtId="166" fontId="102" fillId="88" borderId="3" applyNumberFormat="0" applyFont="0" applyBorder="0" applyAlignment="0" applyProtection="0">
      <alignment horizontal="right" vertical="center"/>
    </xf>
    <xf numFmtId="0" fontId="7" fillId="41" borderId="0" applyNumberFormat="0" applyBorder="0" applyAlignment="0" applyProtection="0"/>
    <xf numFmtId="4" fontId="103" fillId="60" borderId="90">
      <alignment horizontal="right" vertical="center"/>
    </xf>
    <xf numFmtId="0" fontId="7" fillId="37" borderId="0" applyNumberFormat="0" applyBorder="0" applyAlignment="0" applyProtection="0"/>
    <xf numFmtId="49" fontId="102" fillId="0" borderId="3" applyNumberFormat="0" applyFont="0" applyFill="0" applyBorder="0" applyProtection="0">
      <alignment horizontal="left" vertical="center" indent="2"/>
    </xf>
    <xf numFmtId="0" fontId="125" fillId="84" borderId="81" applyNumberFormat="0" applyAlignment="0" applyProtection="0"/>
    <xf numFmtId="4" fontId="102" fillId="0" borderId="3" applyFill="0" applyBorder="0" applyProtection="0">
      <alignment horizontal="right" vertical="center"/>
    </xf>
    <xf numFmtId="0" fontId="102" fillId="62" borderId="89">
      <alignment horizontal="left" vertical="center"/>
    </xf>
    <xf numFmtId="4" fontId="102" fillId="61" borderId="3"/>
    <xf numFmtId="4" fontId="103" fillId="60" borderId="3">
      <alignment horizontal="right" vertical="center"/>
    </xf>
    <xf numFmtId="0" fontId="105" fillId="62" borderId="3">
      <alignment horizontal="right" vertical="center"/>
    </xf>
    <xf numFmtId="0" fontId="103" fillId="60" borderId="90">
      <alignment horizontal="right" vertical="center"/>
    </xf>
    <xf numFmtId="49" fontId="102" fillId="0" borderId="89" applyNumberFormat="0" applyFont="0" applyFill="0" applyBorder="0" applyProtection="0">
      <alignment horizontal="left" vertical="center" indent="5"/>
    </xf>
    <xf numFmtId="0" fontId="145" fillId="0" borderId="83" applyNumberFormat="0" applyFill="0" applyAlignment="0" applyProtection="0"/>
    <xf numFmtId="4" fontId="103" fillId="60" borderId="3">
      <alignment horizontal="right" vertical="center"/>
    </xf>
    <xf numFmtId="0" fontId="138" fillId="71" borderId="81" applyNumberFormat="0" applyAlignment="0" applyProtection="0"/>
    <xf numFmtId="0" fontId="103" fillId="60" borderId="89">
      <alignment horizontal="right" vertical="center"/>
    </xf>
    <xf numFmtId="0" fontId="120" fillId="87" borderId="88" applyNumberFormat="0" applyFont="0" applyAlignment="0" applyProtection="0"/>
    <xf numFmtId="0" fontId="138" fillId="71" borderId="81" applyNumberFormat="0" applyAlignment="0" applyProtection="0"/>
    <xf numFmtId="0" fontId="130" fillId="0" borderId="83" applyNumberFormat="0" applyFill="0" applyAlignment="0" applyProtection="0"/>
    <xf numFmtId="0" fontId="103" fillId="60" borderId="3">
      <alignment horizontal="right" vertical="center"/>
    </xf>
    <xf numFmtId="4" fontId="103" fillId="62" borderId="3">
      <alignment horizontal="right" vertical="center"/>
    </xf>
    <xf numFmtId="0" fontId="102" fillId="0" borderId="3">
      <alignment horizontal="right" vertical="center"/>
    </xf>
    <xf numFmtId="4" fontId="102" fillId="61" borderId="3"/>
    <xf numFmtId="4" fontId="103" fillId="60" borderId="90">
      <alignment horizontal="right" vertical="center"/>
    </xf>
    <xf numFmtId="0" fontId="48" fillId="39" borderId="0" applyNumberFormat="0" applyBorder="0" applyAlignment="0" applyProtection="0"/>
    <xf numFmtId="0" fontId="138" fillId="71" borderId="81" applyNumberFormat="0" applyAlignment="0" applyProtection="0"/>
    <xf numFmtId="4" fontId="103" fillId="60" borderId="89">
      <alignment horizontal="right" vertical="center"/>
    </xf>
    <xf numFmtId="4" fontId="102" fillId="0" borderId="3">
      <alignment horizontal="right" vertical="center"/>
    </xf>
    <xf numFmtId="49" fontId="102" fillId="0" borderId="3" applyNumberFormat="0" applyFont="0" applyFill="0" applyBorder="0" applyProtection="0">
      <alignment horizontal="left" vertical="center" indent="2"/>
    </xf>
    <xf numFmtId="0" fontId="129" fillId="71" borderId="81" applyNumberFormat="0" applyAlignment="0" applyProtection="0"/>
    <xf numFmtId="49" fontId="102" fillId="0" borderId="3" applyNumberFormat="0" applyFont="0" applyFill="0" applyBorder="0" applyProtection="0">
      <alignment horizontal="left" vertical="center" indent="2"/>
    </xf>
    <xf numFmtId="4" fontId="103" fillId="62" borderId="3">
      <alignment horizontal="right" vertical="center"/>
    </xf>
    <xf numFmtId="0" fontId="7" fillId="49" borderId="0" applyNumberFormat="0" applyBorder="0" applyAlignment="0" applyProtection="0"/>
    <xf numFmtId="0" fontId="145" fillId="0" borderId="83" applyNumberFormat="0" applyFill="0" applyAlignment="0" applyProtection="0"/>
    <xf numFmtId="4" fontId="102" fillId="0" borderId="3">
      <alignment horizontal="right" vertical="center"/>
    </xf>
    <xf numFmtId="4" fontId="105" fillId="62" borderId="3">
      <alignment horizontal="right" vertical="center"/>
    </xf>
    <xf numFmtId="0" fontId="7" fillId="50" borderId="0" applyNumberFormat="0" applyBorder="0" applyAlignment="0" applyProtection="0"/>
    <xf numFmtId="0" fontId="7" fillId="37" borderId="0" applyNumberFormat="0" applyBorder="0" applyAlignment="0" applyProtection="0"/>
    <xf numFmtId="4" fontId="102" fillId="0" borderId="3">
      <alignment horizontal="right" vertical="center"/>
    </xf>
    <xf numFmtId="0" fontId="129" fillId="71" borderId="81" applyNumberFormat="0" applyAlignment="0" applyProtection="0"/>
    <xf numFmtId="4" fontId="102" fillId="0" borderId="3" applyFill="0" applyBorder="0" applyProtection="0">
      <alignment horizontal="right" vertical="center"/>
    </xf>
    <xf numFmtId="0" fontId="123" fillId="84" borderId="80" applyNumberFormat="0" applyAlignment="0" applyProtection="0"/>
    <xf numFmtId="4" fontId="103" fillId="60" borderId="3">
      <alignment horizontal="right" vertical="center"/>
    </xf>
    <xf numFmtId="0" fontId="48" fillId="43" borderId="0" applyNumberFormat="0" applyBorder="0" applyAlignment="0" applyProtection="0"/>
    <xf numFmtId="0" fontId="126" fillId="84" borderId="81" applyNumberFormat="0" applyAlignment="0" applyProtection="0"/>
    <xf numFmtId="0" fontId="48" fillId="43" borderId="0" applyNumberFormat="0" applyBorder="0" applyAlignment="0" applyProtection="0"/>
    <xf numFmtId="0" fontId="7" fillId="58" borderId="0" applyNumberFormat="0" applyBorder="0" applyAlignment="0" applyProtection="0"/>
    <xf numFmtId="4" fontId="103" fillId="60" borderId="89">
      <alignment horizontal="right" vertical="center"/>
    </xf>
    <xf numFmtId="0" fontId="102" fillId="0" borderId="91">
      <alignment horizontal="left" vertical="center" wrapText="1" indent="2"/>
    </xf>
    <xf numFmtId="0" fontId="126" fillId="84" borderId="81" applyNumberFormat="0" applyAlignment="0" applyProtection="0"/>
    <xf numFmtId="0" fontId="102" fillId="62" borderId="89">
      <alignment horizontal="left" vertical="center"/>
    </xf>
    <xf numFmtId="0" fontId="145" fillId="0" borderId="83" applyNumberFormat="0" applyFill="0" applyAlignment="0" applyProtection="0"/>
    <xf numFmtId="49" fontId="101" fillId="0" borderId="3" applyNumberFormat="0" applyFill="0" applyBorder="0" applyProtection="0">
      <alignment horizontal="left" vertical="center"/>
    </xf>
    <xf numFmtId="0" fontId="7" fillId="50" borderId="0" applyNumberFormat="0" applyBorder="0" applyAlignment="0" applyProtection="0"/>
    <xf numFmtId="0" fontId="103" fillId="60" borderId="3">
      <alignment horizontal="right" vertical="center"/>
    </xf>
    <xf numFmtId="0" fontId="7" fillId="54" borderId="0" applyNumberFormat="0" applyBorder="0" applyAlignment="0" applyProtection="0"/>
    <xf numFmtId="0" fontId="102" fillId="0" borderId="91">
      <alignment horizontal="left" vertical="center" wrapText="1" indent="2"/>
    </xf>
    <xf numFmtId="0" fontId="7" fillId="50" borderId="0" applyNumberFormat="0" applyBorder="0" applyAlignment="0" applyProtection="0"/>
    <xf numFmtId="0" fontId="142" fillId="84" borderId="80" applyNumberFormat="0" applyAlignment="0" applyProtection="0"/>
    <xf numFmtId="0" fontId="145" fillId="0" borderId="83" applyNumberFormat="0" applyFill="0" applyAlignment="0" applyProtection="0"/>
    <xf numFmtId="0" fontId="119" fillId="0" borderId="70" applyNumberFormat="0" applyFill="0" applyAlignment="0" applyProtection="0"/>
    <xf numFmtId="0" fontId="120" fillId="87" borderId="88" applyNumberFormat="0" applyFont="0" applyAlignment="0" applyProtection="0"/>
    <xf numFmtId="166" fontId="102" fillId="88" borderId="3" applyNumberFormat="0" applyFont="0" applyBorder="0" applyAlignment="0" applyProtection="0">
      <alignment horizontal="right" vertical="center"/>
    </xf>
    <xf numFmtId="0" fontId="102" fillId="61" borderId="3"/>
    <xf numFmtId="0" fontId="142" fillId="84" borderId="80" applyNumberFormat="0" applyAlignment="0" applyProtection="0"/>
    <xf numFmtId="0" fontId="145" fillId="0" borderId="83" applyNumberFormat="0" applyFill="0" applyAlignment="0" applyProtection="0"/>
    <xf numFmtId="0" fontId="125" fillId="84" borderId="81" applyNumberFormat="0" applyAlignment="0" applyProtection="0"/>
    <xf numFmtId="0" fontId="120" fillId="87" borderId="88" applyNumberFormat="0" applyFont="0" applyAlignment="0" applyProtection="0"/>
    <xf numFmtId="0" fontId="102" fillId="0" borderId="3" applyNumberFormat="0" applyFill="0" applyAlignment="0" applyProtection="0"/>
    <xf numFmtId="0" fontId="103" fillId="60" borderId="3">
      <alignment horizontal="right" vertical="center"/>
    </xf>
    <xf numFmtId="49" fontId="102" fillId="0" borderId="89" applyNumberFormat="0" applyFont="0" applyFill="0" applyBorder="0" applyProtection="0">
      <alignment horizontal="left" vertical="center" indent="5"/>
    </xf>
    <xf numFmtId="0" fontId="117" fillId="0" borderId="0" applyNumberFormat="0" applyFill="0" applyBorder="0" applyAlignment="0" applyProtection="0"/>
    <xf numFmtId="0" fontId="102" fillId="0" borderId="3" applyNumberFormat="0" applyFill="0" applyAlignment="0" applyProtection="0"/>
    <xf numFmtId="0" fontId="138" fillId="71" borderId="81" applyNumberFormat="0" applyAlignment="0" applyProtection="0"/>
    <xf numFmtId="0" fontId="126" fillId="84" borderId="81" applyNumberFormat="0" applyAlignment="0" applyProtection="0"/>
    <xf numFmtId="4" fontId="103" fillId="60" borderId="90">
      <alignment horizontal="right" vertical="center"/>
    </xf>
    <xf numFmtId="0" fontId="48" fillId="39" borderId="0" applyNumberFormat="0" applyBorder="0" applyAlignment="0" applyProtection="0"/>
    <xf numFmtId="0" fontId="102" fillId="0" borderId="3">
      <alignment horizontal="right" vertical="center"/>
    </xf>
    <xf numFmtId="0" fontId="102" fillId="60" borderId="91">
      <alignment horizontal="left" vertical="center" wrapText="1" indent="2"/>
    </xf>
    <xf numFmtId="4" fontId="103" fillId="60" borderId="90">
      <alignment horizontal="right" vertical="center"/>
    </xf>
    <xf numFmtId="0" fontId="126" fillId="84" borderId="81" applyNumberFormat="0" applyAlignment="0" applyProtection="0"/>
    <xf numFmtId="0" fontId="120" fillId="87" borderId="88" applyNumberFormat="0" applyFont="0" applyAlignment="0" applyProtection="0"/>
    <xf numFmtId="0" fontId="103" fillId="60" borderId="90">
      <alignment horizontal="right" vertical="center"/>
    </xf>
    <xf numFmtId="0" fontId="126" fillId="84" borderId="81" applyNumberFormat="0" applyAlignment="0" applyProtection="0"/>
    <xf numFmtId="49" fontId="101" fillId="0" borderId="3" applyNumberFormat="0" applyFill="0" applyBorder="0" applyProtection="0">
      <alignment horizontal="left" vertical="center"/>
    </xf>
    <xf numFmtId="0" fontId="120" fillId="87" borderId="88" applyNumberFormat="0" applyFont="0" applyAlignment="0" applyProtection="0"/>
    <xf numFmtId="0" fontId="119" fillId="0" borderId="70" applyNumberFormat="0" applyFill="0" applyAlignment="0" applyProtection="0"/>
    <xf numFmtId="0" fontId="7" fillId="42" borderId="0" applyNumberFormat="0" applyBorder="0" applyAlignment="0" applyProtection="0"/>
    <xf numFmtId="0" fontId="8" fillId="87" borderId="88" applyNumberFormat="0" applyFont="0" applyAlignment="0" applyProtection="0"/>
    <xf numFmtId="0" fontId="102" fillId="0" borderId="3">
      <alignment horizontal="right" vertical="center"/>
    </xf>
    <xf numFmtId="0" fontId="126" fillId="84" borderId="81" applyNumberFormat="0" applyAlignment="0" applyProtection="0"/>
    <xf numFmtId="0" fontId="138" fillId="71" borderId="81" applyNumberFormat="0" applyAlignment="0" applyProtection="0"/>
    <xf numFmtId="0" fontId="130" fillId="0" borderId="83" applyNumberFormat="0" applyFill="0" applyAlignment="0" applyProtection="0"/>
    <xf numFmtId="0" fontId="103" fillId="62" borderId="3">
      <alignment horizontal="right" vertical="center"/>
    </xf>
    <xf numFmtId="0" fontId="105" fillId="62" borderId="3">
      <alignment horizontal="right" vertical="center"/>
    </xf>
    <xf numFmtId="0" fontId="120" fillId="87" borderId="88" applyNumberFormat="0" applyFont="0" applyAlignment="0" applyProtection="0"/>
    <xf numFmtId="4" fontId="103" fillId="60" borderId="3">
      <alignment horizontal="right" vertical="center"/>
    </xf>
    <xf numFmtId="0" fontId="138" fillId="71" borderId="81" applyNumberFormat="0" applyAlignment="0" applyProtection="0"/>
    <xf numFmtId="0" fontId="126" fillId="84" borderId="81" applyNumberFormat="0" applyAlignment="0" applyProtection="0"/>
    <xf numFmtId="0" fontId="103" fillId="60" borderId="3">
      <alignment horizontal="right" vertical="center"/>
    </xf>
    <xf numFmtId="0" fontId="102" fillId="60" borderId="91">
      <alignment horizontal="left" vertical="center" wrapText="1" indent="2"/>
    </xf>
    <xf numFmtId="0" fontId="145" fillId="0" borderId="83" applyNumberFormat="0" applyFill="0" applyAlignment="0" applyProtection="0"/>
    <xf numFmtId="0" fontId="120" fillId="87" borderId="88" applyNumberFormat="0" applyFont="0" applyAlignment="0" applyProtection="0"/>
    <xf numFmtId="0" fontId="7" fillId="54" borderId="0" applyNumberFormat="0" applyBorder="0" applyAlignment="0" applyProtection="0"/>
    <xf numFmtId="0" fontId="145" fillId="0" borderId="83" applyNumberFormat="0" applyFill="0" applyAlignment="0" applyProtection="0"/>
    <xf numFmtId="49" fontId="102" fillId="0" borderId="3" applyNumberFormat="0" applyFont="0" applyFill="0" applyBorder="0" applyProtection="0">
      <alignment horizontal="left" vertical="center" indent="2"/>
    </xf>
    <xf numFmtId="0" fontId="138" fillId="71" borderId="81" applyNumberFormat="0" applyAlignment="0" applyProtection="0"/>
    <xf numFmtId="0" fontId="102" fillId="61" borderId="3"/>
    <xf numFmtId="0" fontId="102" fillId="0" borderId="91">
      <alignment horizontal="left" vertical="center" wrapText="1" indent="2"/>
    </xf>
    <xf numFmtId="0" fontId="102" fillId="0" borderId="91">
      <alignment horizontal="left" vertical="center" wrapText="1" indent="2"/>
    </xf>
    <xf numFmtId="0" fontId="125" fillId="84" borderId="81" applyNumberFormat="0" applyAlignment="0" applyProtection="0"/>
    <xf numFmtId="0" fontId="8" fillId="87" borderId="88" applyNumberFormat="0" applyFont="0" applyAlignment="0" applyProtection="0"/>
    <xf numFmtId="0" fontId="103" fillId="62" borderId="3">
      <alignment horizontal="right" vertical="center"/>
    </xf>
    <xf numFmtId="0" fontId="142" fillId="84" borderId="80" applyNumberFormat="0" applyAlignment="0" applyProtection="0"/>
    <xf numFmtId="0" fontId="123" fillId="84" borderId="80" applyNumberFormat="0" applyAlignment="0" applyProtection="0"/>
    <xf numFmtId="0" fontId="7" fillId="37" borderId="0" applyNumberFormat="0" applyBorder="0" applyAlignment="0" applyProtection="0"/>
    <xf numFmtId="0" fontId="138" fillId="71" borderId="81" applyNumberFormat="0" applyAlignment="0" applyProtection="0"/>
    <xf numFmtId="0" fontId="102" fillId="60" borderId="91">
      <alignment horizontal="left" vertical="center" wrapText="1" indent="2"/>
    </xf>
    <xf numFmtId="0" fontId="142" fillId="84" borderId="80" applyNumberFormat="0" applyAlignment="0" applyProtection="0"/>
    <xf numFmtId="0" fontId="142" fillId="84" borderId="80" applyNumberFormat="0" applyAlignment="0" applyProtection="0"/>
    <xf numFmtId="0" fontId="8" fillId="87" borderId="88" applyNumberFormat="0" applyFont="0" applyAlignment="0" applyProtection="0"/>
    <xf numFmtId="0" fontId="145" fillId="0" borderId="83" applyNumberFormat="0" applyFill="0" applyAlignment="0" applyProtection="0"/>
    <xf numFmtId="0" fontId="7" fillId="58" borderId="0" applyNumberFormat="0" applyBorder="0" applyAlignment="0" applyProtection="0"/>
    <xf numFmtId="0" fontId="103" fillId="62" borderId="3">
      <alignment horizontal="right" vertical="center"/>
    </xf>
    <xf numFmtId="4" fontId="103" fillId="60" borderId="3">
      <alignment horizontal="right" vertical="center"/>
    </xf>
    <xf numFmtId="49" fontId="102" fillId="0" borderId="89" applyNumberFormat="0" applyFont="0" applyFill="0" applyBorder="0" applyProtection="0">
      <alignment horizontal="left" vertical="center" indent="5"/>
    </xf>
    <xf numFmtId="0" fontId="7" fillId="46" borderId="0" applyNumberFormat="0" applyBorder="0" applyAlignment="0" applyProtection="0"/>
    <xf numFmtId="0" fontId="102" fillId="60" borderId="91">
      <alignment horizontal="left" vertical="center" wrapText="1" indent="2"/>
    </xf>
    <xf numFmtId="49" fontId="101" fillId="0" borderId="3" applyNumberFormat="0" applyFill="0" applyBorder="0" applyProtection="0">
      <alignment horizontal="left" vertical="center"/>
    </xf>
    <xf numFmtId="0" fontId="7" fillId="53" borderId="0" applyNumberFormat="0" applyBorder="0" applyAlignment="0" applyProtection="0"/>
    <xf numFmtId="0" fontId="102" fillId="0" borderId="3">
      <alignment horizontal="right" vertical="center"/>
    </xf>
    <xf numFmtId="4" fontId="102" fillId="0" borderId="3">
      <alignment horizontal="right" vertical="center"/>
    </xf>
    <xf numFmtId="0" fontId="7" fillId="42" borderId="0" applyNumberFormat="0" applyBorder="0" applyAlignment="0" applyProtection="0"/>
    <xf numFmtId="0" fontId="102" fillId="0" borderId="3">
      <alignment horizontal="right" vertical="center"/>
    </xf>
    <xf numFmtId="0" fontId="103" fillId="60" borderId="89">
      <alignment horizontal="right" vertical="center"/>
    </xf>
    <xf numFmtId="0" fontId="125" fillId="84" borderId="81" applyNumberFormat="0" applyAlignment="0" applyProtection="0"/>
    <xf numFmtId="0" fontId="120" fillId="87" borderId="88" applyNumberFormat="0" applyFont="0" applyAlignment="0" applyProtection="0"/>
    <xf numFmtId="4" fontId="103" fillId="60" borderId="3">
      <alignment horizontal="right" vertical="center"/>
    </xf>
    <xf numFmtId="0" fontId="102" fillId="62" borderId="89">
      <alignment horizontal="left" vertical="center"/>
    </xf>
    <xf numFmtId="0" fontId="103" fillId="60" borderId="3">
      <alignment horizontal="right" vertical="center"/>
    </xf>
    <xf numFmtId="0" fontId="7" fillId="45" borderId="0" applyNumberFormat="0" applyBorder="0" applyAlignment="0" applyProtection="0"/>
    <xf numFmtId="0" fontId="7" fillId="38" borderId="0" applyNumberFormat="0" applyBorder="0" applyAlignment="0" applyProtection="0"/>
    <xf numFmtId="49" fontId="102" fillId="0" borderId="3" applyNumberFormat="0" applyFont="0" applyFill="0" applyBorder="0" applyProtection="0">
      <alignment horizontal="left" vertical="center" indent="2"/>
    </xf>
    <xf numFmtId="0" fontId="105" fillId="62" borderId="3">
      <alignment horizontal="right" vertical="center"/>
    </xf>
    <xf numFmtId="0" fontId="123" fillId="84" borderId="80" applyNumberFormat="0" applyAlignment="0" applyProtection="0"/>
    <xf numFmtId="0" fontId="7" fillId="57" borderId="0" applyNumberFormat="0" applyBorder="0" applyAlignment="0" applyProtection="0"/>
    <xf numFmtId="0" fontId="125" fillId="84" borderId="81" applyNumberFormat="0" applyAlignment="0" applyProtection="0"/>
    <xf numFmtId="0" fontId="130" fillId="0" borderId="83" applyNumberFormat="0" applyFill="0" applyAlignment="0" applyProtection="0"/>
    <xf numFmtId="0" fontId="102" fillId="0" borderId="91">
      <alignment horizontal="left" vertical="center" wrapText="1" indent="2"/>
    </xf>
    <xf numFmtId="0" fontId="102" fillId="0" borderId="3" applyNumberFormat="0" applyFill="0" applyAlignment="0" applyProtection="0"/>
    <xf numFmtId="0" fontId="7" fillId="41" borderId="0" applyNumberFormat="0" applyBorder="0" applyAlignment="0" applyProtection="0"/>
    <xf numFmtId="0" fontId="102" fillId="62" borderId="89">
      <alignment horizontal="left" vertical="center"/>
    </xf>
    <xf numFmtId="0" fontId="48" fillId="55" borderId="0" applyNumberFormat="0" applyBorder="0" applyAlignment="0" applyProtection="0"/>
    <xf numFmtId="0" fontId="120" fillId="87" borderId="88" applyNumberFormat="0" applyFont="0" applyAlignment="0" applyProtection="0"/>
    <xf numFmtId="0" fontId="126" fillId="84" borderId="81" applyNumberFormat="0" applyAlignment="0" applyProtection="0"/>
    <xf numFmtId="4" fontId="103" fillId="62" borderId="3">
      <alignment horizontal="right" vertical="center"/>
    </xf>
    <xf numFmtId="0" fontId="130" fillId="0" borderId="83" applyNumberFormat="0" applyFill="0" applyAlignment="0" applyProtection="0"/>
    <xf numFmtId="4" fontId="103" fillId="62" borderId="3">
      <alignment horizontal="right" vertical="center"/>
    </xf>
    <xf numFmtId="0" fontId="103" fillId="60" borderId="3">
      <alignment horizontal="right" vertical="center"/>
    </xf>
    <xf numFmtId="4" fontId="102" fillId="61" borderId="3"/>
    <xf numFmtId="4" fontId="105" fillId="62" borderId="3">
      <alignment horizontal="right" vertical="center"/>
    </xf>
    <xf numFmtId="0" fontId="102" fillId="61" borderId="3"/>
    <xf numFmtId="0" fontId="48" fillId="39" borderId="0" applyNumberFormat="0" applyBorder="0" applyAlignment="0" applyProtection="0"/>
    <xf numFmtId="0" fontId="120" fillId="87" borderId="88" applyNumberFormat="0" applyFont="0" applyAlignment="0" applyProtection="0"/>
    <xf numFmtId="0" fontId="102" fillId="0" borderId="3" applyNumberFormat="0" applyFill="0" applyAlignment="0" applyProtection="0"/>
    <xf numFmtId="0" fontId="145" fillId="0" borderId="83" applyNumberFormat="0" applyFill="0" applyAlignment="0" applyProtection="0"/>
    <xf numFmtId="0" fontId="48" fillId="43" borderId="0" applyNumberFormat="0" applyBorder="0" applyAlignment="0" applyProtection="0"/>
    <xf numFmtId="4" fontId="103" fillId="60" borderId="3">
      <alignment horizontal="right" vertical="center"/>
    </xf>
    <xf numFmtId="0" fontId="142" fillId="84" borderId="80" applyNumberFormat="0" applyAlignment="0" applyProtection="0"/>
    <xf numFmtId="0" fontId="103" fillId="60" borderId="3">
      <alignment horizontal="right" vertical="center"/>
    </xf>
    <xf numFmtId="0" fontId="103" fillId="60" borderId="89">
      <alignment horizontal="right" vertical="center"/>
    </xf>
    <xf numFmtId="0" fontId="103" fillId="60" borderId="89">
      <alignment horizontal="right" vertical="center"/>
    </xf>
    <xf numFmtId="0" fontId="103" fillId="60" borderId="3">
      <alignment horizontal="right" vertical="center"/>
    </xf>
    <xf numFmtId="4" fontId="103" fillId="60" borderId="3">
      <alignment horizontal="right" vertical="center"/>
    </xf>
    <xf numFmtId="0" fontId="120" fillId="87" borderId="88" applyNumberFormat="0" applyFont="0" applyAlignment="0" applyProtection="0"/>
    <xf numFmtId="0" fontId="130" fillId="0" borderId="83" applyNumberFormat="0" applyFill="0" applyAlignment="0" applyProtection="0"/>
    <xf numFmtId="4" fontId="102" fillId="61" borderId="3"/>
    <xf numFmtId="0" fontId="145" fillId="0" borderId="83" applyNumberFormat="0" applyFill="0" applyAlignment="0" applyProtection="0"/>
    <xf numFmtId="4" fontId="103" fillId="60" borderId="90">
      <alignment horizontal="right" vertical="center"/>
    </xf>
    <xf numFmtId="0" fontId="125" fillId="84" borderId="81" applyNumberFormat="0" applyAlignment="0" applyProtection="0"/>
    <xf numFmtId="4" fontId="103" fillId="60" borderId="3">
      <alignment horizontal="right" vertical="center"/>
    </xf>
    <xf numFmtId="0" fontId="145" fillId="0" borderId="83" applyNumberFormat="0" applyFill="0" applyAlignment="0" applyProtection="0"/>
    <xf numFmtId="0" fontId="126" fillId="84" borderId="81" applyNumberFormat="0" applyAlignment="0" applyProtection="0"/>
    <xf numFmtId="0" fontId="117" fillId="0" borderId="0" applyNumberFormat="0" applyFill="0" applyBorder="0" applyAlignment="0" applyProtection="0"/>
    <xf numFmtId="0" fontId="48" fillId="55" borderId="0" applyNumberFormat="0" applyBorder="0" applyAlignment="0" applyProtection="0"/>
    <xf numFmtId="0" fontId="145" fillId="0" borderId="83" applyNumberFormat="0" applyFill="0" applyAlignment="0" applyProtection="0"/>
    <xf numFmtId="0" fontId="138" fillId="71" borderId="81" applyNumberFormat="0" applyAlignment="0" applyProtection="0"/>
    <xf numFmtId="0" fontId="138" fillId="71" borderId="81" applyNumberFormat="0" applyAlignment="0" applyProtection="0"/>
    <xf numFmtId="4" fontId="102" fillId="0" borderId="3" applyFill="0" applyBorder="0" applyProtection="0">
      <alignment horizontal="right" vertical="center"/>
    </xf>
    <xf numFmtId="4" fontId="102" fillId="61" borderId="3"/>
    <xf numFmtId="0" fontId="105" fillId="62" borderId="3">
      <alignment horizontal="right" vertical="center"/>
    </xf>
    <xf numFmtId="0" fontId="126" fillId="84" borderId="81" applyNumberFormat="0" applyAlignment="0" applyProtection="0"/>
    <xf numFmtId="0" fontId="116" fillId="33" borderId="65" applyNumberFormat="0" applyAlignment="0" applyProtection="0"/>
    <xf numFmtId="0" fontId="138" fillId="71" borderId="81" applyNumberFormat="0" applyAlignment="0" applyProtection="0"/>
    <xf numFmtId="0" fontId="142" fillId="84" borderId="80" applyNumberFormat="0" applyAlignment="0" applyProtection="0"/>
    <xf numFmtId="0" fontId="7" fillId="42" borderId="0" applyNumberFormat="0" applyBorder="0" applyAlignment="0" applyProtection="0"/>
    <xf numFmtId="0" fontId="145" fillId="0" borderId="83" applyNumberFormat="0" applyFill="0" applyAlignment="0" applyProtection="0"/>
    <xf numFmtId="0" fontId="142" fillId="84" borderId="80" applyNumberFormat="0" applyAlignment="0" applyProtection="0"/>
    <xf numFmtId="0" fontId="103" fillId="60" borderId="3">
      <alignment horizontal="right" vertical="center"/>
    </xf>
    <xf numFmtId="0" fontId="120" fillId="87" borderId="88" applyNumberFormat="0" applyFont="0" applyAlignment="0" applyProtection="0"/>
    <xf numFmtId="0" fontId="142" fillId="84" borderId="80" applyNumberFormat="0" applyAlignment="0" applyProtection="0"/>
    <xf numFmtId="0" fontId="145" fillId="0" borderId="83" applyNumberFormat="0" applyFill="0" applyAlignment="0" applyProtection="0"/>
    <xf numFmtId="49" fontId="101" fillId="0" borderId="3" applyNumberFormat="0" applyFill="0" applyBorder="0" applyProtection="0">
      <alignment horizontal="left" vertical="center"/>
    </xf>
    <xf numFmtId="0" fontId="7" fillId="49" borderId="0" applyNumberFormat="0" applyBorder="0" applyAlignment="0" applyProtection="0"/>
    <xf numFmtId="0" fontId="105" fillId="62" borderId="3">
      <alignment horizontal="right" vertical="center"/>
    </xf>
    <xf numFmtId="0" fontId="48" fillId="59" borderId="0" applyNumberFormat="0" applyBorder="0" applyAlignment="0" applyProtection="0"/>
    <xf numFmtId="0" fontId="129" fillId="71" borderId="81" applyNumberFormat="0" applyAlignment="0" applyProtection="0"/>
    <xf numFmtId="0" fontId="103" fillId="60" borderId="3">
      <alignment horizontal="right" vertical="center"/>
    </xf>
    <xf numFmtId="0" fontId="102" fillId="60" borderId="91">
      <alignment horizontal="left" vertical="center" wrapText="1" indent="2"/>
    </xf>
    <xf numFmtId="0" fontId="126" fillId="84" borderId="81" applyNumberFormat="0" applyAlignment="0" applyProtection="0"/>
    <xf numFmtId="0" fontId="7" fillId="41" borderId="0" applyNumberFormat="0" applyBorder="0" applyAlignment="0" applyProtection="0"/>
    <xf numFmtId="0" fontId="7" fillId="58" borderId="0" applyNumberFormat="0" applyBorder="0" applyAlignment="0" applyProtection="0"/>
    <xf numFmtId="0" fontId="125" fillId="84" borderId="81" applyNumberFormat="0" applyAlignment="0" applyProtection="0"/>
    <xf numFmtId="0" fontId="103" fillId="62" borderId="3">
      <alignment horizontal="right" vertical="center"/>
    </xf>
    <xf numFmtId="0" fontId="145" fillId="0" borderId="83" applyNumberFormat="0" applyFill="0" applyAlignment="0" applyProtection="0"/>
    <xf numFmtId="0" fontId="126" fillId="84" borderId="81" applyNumberFormat="0" applyAlignment="0" applyProtection="0"/>
    <xf numFmtId="4" fontId="105" fillId="62" borderId="3">
      <alignment horizontal="right" vertical="center"/>
    </xf>
    <xf numFmtId="0" fontId="102" fillId="0" borderId="91">
      <alignment horizontal="left" vertical="center" wrapText="1" indent="2"/>
    </xf>
    <xf numFmtId="0" fontId="48" fillId="47" borderId="0" applyNumberFormat="0" applyBorder="0" applyAlignment="0" applyProtection="0"/>
    <xf numFmtId="0" fontId="142" fillId="84" borderId="80" applyNumberFormat="0" applyAlignment="0" applyProtection="0"/>
    <xf numFmtId="4" fontId="103" fillId="60" borderId="89">
      <alignment horizontal="right" vertical="center"/>
    </xf>
    <xf numFmtId="4" fontId="103" fillId="60" borderId="90">
      <alignment horizontal="right" vertical="center"/>
    </xf>
    <xf numFmtId="0" fontId="130" fillId="0" borderId="83" applyNumberFormat="0" applyFill="0" applyAlignment="0" applyProtection="0"/>
    <xf numFmtId="4" fontId="103" fillId="60" borderId="3">
      <alignment horizontal="right" vertical="center"/>
    </xf>
    <xf numFmtId="0" fontId="138" fillId="71" borderId="81" applyNumberFormat="0" applyAlignment="0" applyProtection="0"/>
    <xf numFmtId="0" fontId="7" fillId="38" borderId="0" applyNumberFormat="0" applyBorder="0" applyAlignment="0" applyProtection="0"/>
    <xf numFmtId="0" fontId="126" fillId="84" borderId="81" applyNumberFormat="0" applyAlignment="0" applyProtection="0"/>
    <xf numFmtId="0" fontId="7" fillId="54" borderId="0" applyNumberFormat="0" applyBorder="0" applyAlignment="0" applyProtection="0"/>
    <xf numFmtId="0" fontId="103" fillId="60" borderId="90">
      <alignment horizontal="right" vertical="center"/>
    </xf>
    <xf numFmtId="0" fontId="103" fillId="60" borderId="3">
      <alignment horizontal="right" vertical="center"/>
    </xf>
    <xf numFmtId="0" fontId="102" fillId="60" borderId="91">
      <alignment horizontal="left" vertical="center" wrapText="1" indent="2"/>
    </xf>
    <xf numFmtId="0" fontId="7" fillId="37" borderId="0" applyNumberFormat="0" applyBorder="0" applyAlignment="0" applyProtection="0"/>
    <xf numFmtId="0" fontId="103" fillId="60" borderId="3">
      <alignment horizontal="right" vertical="center"/>
    </xf>
    <xf numFmtId="0" fontId="118" fillId="0" borderId="0" applyNumberFormat="0" applyFill="0" applyBorder="0" applyAlignment="0" applyProtection="0"/>
    <xf numFmtId="4" fontId="103" fillId="60" borderId="3">
      <alignment horizontal="right" vertical="center"/>
    </xf>
    <xf numFmtId="0" fontId="142" fillId="84" borderId="80" applyNumberFormat="0" applyAlignment="0" applyProtection="0"/>
    <xf numFmtId="0" fontId="123" fillId="84" borderId="80" applyNumberFormat="0" applyAlignment="0" applyProtection="0"/>
    <xf numFmtId="0" fontId="48" fillId="47" borderId="0" applyNumberFormat="0" applyBorder="0" applyAlignment="0" applyProtection="0"/>
    <xf numFmtId="0" fontId="105" fillId="62" borderId="3">
      <alignment horizontal="right" vertical="center"/>
    </xf>
    <xf numFmtId="0" fontId="130" fillId="0" borderId="83" applyNumberFormat="0" applyFill="0" applyAlignment="0" applyProtection="0"/>
    <xf numFmtId="0" fontId="102" fillId="60" borderId="91">
      <alignment horizontal="left" vertical="center" wrapText="1" indent="2"/>
    </xf>
    <xf numFmtId="0" fontId="103" fillId="60" borderId="3">
      <alignment horizontal="right" vertical="center"/>
    </xf>
    <xf numFmtId="4" fontId="103" fillId="60" borderId="89">
      <alignment horizontal="right" vertical="center"/>
    </xf>
    <xf numFmtId="0" fontId="103" fillId="60" borderId="3">
      <alignment horizontal="right" vertical="center"/>
    </xf>
    <xf numFmtId="0" fontId="129" fillId="71" borderId="81" applyNumberFormat="0" applyAlignment="0" applyProtection="0"/>
    <xf numFmtId="0" fontId="129" fillId="71" borderId="81" applyNumberFormat="0" applyAlignment="0" applyProtection="0"/>
    <xf numFmtId="0" fontId="102" fillId="0" borderId="91">
      <alignment horizontal="left" vertical="center" wrapText="1" indent="2"/>
    </xf>
    <xf numFmtId="0" fontId="125" fillId="84" borderId="81" applyNumberFormat="0" applyAlignment="0" applyProtection="0"/>
    <xf numFmtId="4" fontId="103" fillId="62" borderId="3">
      <alignment horizontal="right" vertical="center"/>
    </xf>
    <xf numFmtId="0" fontId="7" fillId="53" borderId="0" applyNumberFormat="0" applyBorder="0" applyAlignment="0" applyProtection="0"/>
    <xf numFmtId="0" fontId="103" fillId="60" borderId="90">
      <alignment horizontal="right" vertical="center"/>
    </xf>
    <xf numFmtId="0" fontId="102" fillId="61" borderId="3"/>
    <xf numFmtId="0" fontId="48" fillId="43" borderId="0" applyNumberFormat="0" applyBorder="0" applyAlignment="0" applyProtection="0"/>
    <xf numFmtId="0" fontId="130" fillId="0" borderId="83" applyNumberFormat="0" applyFill="0" applyAlignment="0" applyProtection="0"/>
    <xf numFmtId="0" fontId="7" fillId="42" borderId="0" applyNumberFormat="0" applyBorder="0" applyAlignment="0" applyProtection="0"/>
    <xf numFmtId="49" fontId="102" fillId="0" borderId="89" applyNumberFormat="0" applyFont="0" applyFill="0" applyBorder="0" applyProtection="0">
      <alignment horizontal="left" vertical="center" indent="5"/>
    </xf>
    <xf numFmtId="49" fontId="102" fillId="0" borderId="3" applyNumberFormat="0" applyFont="0" applyFill="0" applyBorder="0" applyProtection="0">
      <alignment horizontal="left" vertical="center" indent="2"/>
    </xf>
    <xf numFmtId="0" fontId="138" fillId="71" borderId="81" applyNumberFormat="0" applyAlignment="0" applyProtection="0"/>
    <xf numFmtId="0" fontId="142" fillId="84" borderId="80" applyNumberFormat="0" applyAlignment="0" applyProtection="0"/>
    <xf numFmtId="0" fontId="130" fillId="0" borderId="83" applyNumberFormat="0" applyFill="0" applyAlignment="0" applyProtection="0"/>
    <xf numFmtId="4" fontId="102" fillId="0" borderId="3">
      <alignment horizontal="right" vertical="center"/>
    </xf>
    <xf numFmtId="0" fontId="103" fillId="60" borderId="89">
      <alignment horizontal="right" vertical="center"/>
    </xf>
    <xf numFmtId="0" fontId="145" fillId="0" borderId="83" applyNumberFormat="0" applyFill="0" applyAlignment="0" applyProtection="0"/>
    <xf numFmtId="4" fontId="102" fillId="0" borderId="3">
      <alignment horizontal="right" vertical="center"/>
    </xf>
    <xf numFmtId="0" fontId="7" fillId="53" borderId="0" applyNumberFormat="0" applyBorder="0" applyAlignment="0" applyProtection="0"/>
    <xf numFmtId="0" fontId="103" fillId="62" borderId="3">
      <alignment horizontal="right" vertical="center"/>
    </xf>
    <xf numFmtId="4" fontId="103" fillId="60" borderId="3">
      <alignment horizontal="right" vertical="center"/>
    </xf>
    <xf numFmtId="0" fontId="102" fillId="0" borderId="3">
      <alignment horizontal="right" vertical="center"/>
    </xf>
    <xf numFmtId="0" fontId="7" fillId="50" borderId="0" applyNumberFormat="0" applyBorder="0" applyAlignment="0" applyProtection="0"/>
    <xf numFmtId="0" fontId="102" fillId="0" borderId="91">
      <alignment horizontal="left" vertical="center" wrapText="1" indent="2"/>
    </xf>
    <xf numFmtId="0" fontId="130" fillId="0" borderId="83" applyNumberFormat="0" applyFill="0" applyAlignment="0" applyProtection="0"/>
    <xf numFmtId="0" fontId="138" fillId="71" borderId="81" applyNumberFormat="0" applyAlignment="0" applyProtection="0"/>
    <xf numFmtId="4" fontId="103" fillId="60" borderId="90">
      <alignment horizontal="right" vertical="center"/>
    </xf>
    <xf numFmtId="0" fontId="145" fillId="0" borderId="83" applyNumberFormat="0" applyFill="0" applyAlignment="0" applyProtection="0"/>
    <xf numFmtId="0" fontId="103" fillId="60" borderId="90">
      <alignment horizontal="right" vertical="center"/>
    </xf>
    <xf numFmtId="0" fontId="102" fillId="0" borderId="3" applyNumberFormat="0" applyFill="0" applyAlignment="0" applyProtection="0"/>
    <xf numFmtId="0" fontId="126" fillId="84" borderId="81" applyNumberFormat="0" applyAlignment="0" applyProtection="0"/>
    <xf numFmtId="0" fontId="129" fillId="71" borderId="81" applyNumberFormat="0" applyAlignment="0" applyProtection="0"/>
    <xf numFmtId="166" fontId="102" fillId="88" borderId="3" applyNumberFormat="0" applyFont="0" applyBorder="0" applyAlignment="0" applyProtection="0">
      <alignment horizontal="right" vertical="center"/>
    </xf>
    <xf numFmtId="0" fontId="145" fillId="0" borderId="83" applyNumberFormat="0" applyFill="0" applyAlignment="0" applyProtection="0"/>
    <xf numFmtId="0" fontId="125" fillId="84" borderId="81" applyNumberFormat="0" applyAlignment="0" applyProtection="0"/>
    <xf numFmtId="166" fontId="102" fillId="88" borderId="3" applyNumberFormat="0" applyFont="0" applyBorder="0" applyAlignment="0" applyProtection="0">
      <alignment horizontal="right" vertical="center"/>
    </xf>
    <xf numFmtId="166" fontId="102" fillId="88" borderId="3" applyNumberFormat="0" applyFont="0" applyBorder="0" applyAlignment="0" applyProtection="0">
      <alignment horizontal="right" vertical="center"/>
    </xf>
    <xf numFmtId="0" fontId="103" fillId="60" borderId="90">
      <alignment horizontal="right" vertical="center"/>
    </xf>
    <xf numFmtId="4" fontId="105" fillId="62" borderId="3">
      <alignment horizontal="right" vertical="center"/>
    </xf>
    <xf numFmtId="0" fontId="125" fillId="84" borderId="81" applyNumberFormat="0" applyAlignment="0" applyProtection="0"/>
    <xf numFmtId="0" fontId="103" fillId="62" borderId="3">
      <alignment horizontal="right" vertical="center"/>
    </xf>
    <xf numFmtId="0" fontId="129" fillId="71" borderId="81" applyNumberFormat="0" applyAlignment="0" applyProtection="0"/>
    <xf numFmtId="0" fontId="7" fillId="38" borderId="0" applyNumberFormat="0" applyBorder="0" applyAlignment="0" applyProtection="0"/>
    <xf numFmtId="0" fontId="145" fillId="0" borderId="83" applyNumberFormat="0" applyFill="0" applyAlignment="0" applyProtection="0"/>
    <xf numFmtId="0" fontId="103" fillId="60" borderId="3">
      <alignment horizontal="right" vertical="center"/>
    </xf>
    <xf numFmtId="0" fontId="103" fillId="60" borderId="3">
      <alignment horizontal="right" vertical="center"/>
    </xf>
    <xf numFmtId="4" fontId="105" fillId="62" borderId="3">
      <alignment horizontal="right" vertical="center"/>
    </xf>
    <xf numFmtId="0" fontId="103" fillId="62" borderId="3">
      <alignment horizontal="right" vertical="center"/>
    </xf>
    <xf numFmtId="4" fontId="103" fillId="62" borderId="3">
      <alignment horizontal="right" vertical="center"/>
    </xf>
    <xf numFmtId="0" fontId="105" fillId="62" borderId="3">
      <alignment horizontal="right" vertical="center"/>
    </xf>
    <xf numFmtId="4" fontId="105" fillId="62" borderId="3">
      <alignment horizontal="right" vertical="center"/>
    </xf>
    <xf numFmtId="0" fontId="103" fillId="60" borderId="3">
      <alignment horizontal="right" vertical="center"/>
    </xf>
    <xf numFmtId="4" fontId="103" fillId="60" borderId="3">
      <alignment horizontal="right" vertical="center"/>
    </xf>
    <xf numFmtId="0" fontId="103" fillId="60" borderId="3">
      <alignment horizontal="right" vertical="center"/>
    </xf>
    <xf numFmtId="4" fontId="103" fillId="60" borderId="3">
      <alignment horizontal="right" vertical="center"/>
    </xf>
    <xf numFmtId="0" fontId="103" fillId="60" borderId="89">
      <alignment horizontal="right" vertical="center"/>
    </xf>
    <xf numFmtId="4" fontId="103" fillId="60" borderId="89">
      <alignment horizontal="right" vertical="center"/>
    </xf>
    <xf numFmtId="0" fontId="103" fillId="60" borderId="90">
      <alignment horizontal="right" vertical="center"/>
    </xf>
    <xf numFmtId="4" fontId="103" fillId="60" borderId="90">
      <alignment horizontal="right" vertical="center"/>
    </xf>
    <xf numFmtId="0" fontId="126" fillId="84" borderId="81" applyNumberFormat="0" applyAlignment="0" applyProtection="0"/>
    <xf numFmtId="0" fontId="102" fillId="60" borderId="91">
      <alignment horizontal="left" vertical="center" wrapText="1" indent="2"/>
    </xf>
    <xf numFmtId="0" fontId="102" fillId="0" borderId="91">
      <alignment horizontal="left" vertical="center" wrapText="1" indent="2"/>
    </xf>
    <xf numFmtId="0" fontId="102" fillId="62" borderId="89">
      <alignment horizontal="left" vertical="center"/>
    </xf>
    <xf numFmtId="0" fontId="138" fillId="71" borderId="81" applyNumberFormat="0" applyAlignment="0" applyProtection="0"/>
    <xf numFmtId="0" fontId="102" fillId="0" borderId="3">
      <alignment horizontal="right" vertical="center"/>
    </xf>
    <xf numFmtId="4" fontId="102" fillId="0" borderId="3">
      <alignment horizontal="right" vertical="center"/>
    </xf>
    <xf numFmtId="0" fontId="102" fillId="0" borderId="3" applyNumberFormat="0" applyFill="0" applyAlignment="0" applyProtection="0"/>
    <xf numFmtId="0" fontId="142" fillId="84" borderId="80" applyNumberFormat="0" applyAlignment="0" applyProtection="0"/>
    <xf numFmtId="166" fontId="102" fillId="88" borderId="3" applyNumberFormat="0" applyFont="0" applyBorder="0" applyAlignment="0" applyProtection="0">
      <alignment horizontal="right" vertical="center"/>
    </xf>
    <xf numFmtId="0" fontId="102" fillId="61" borderId="3"/>
    <xf numFmtId="4" fontId="102" fillId="61" borderId="3"/>
    <xf numFmtId="0" fontId="145" fillId="0" borderId="83" applyNumberFormat="0" applyFill="0" applyAlignment="0" applyProtection="0"/>
    <xf numFmtId="0" fontId="8" fillId="87" borderId="88" applyNumberFormat="0" applyFont="0" applyAlignment="0" applyProtection="0"/>
    <xf numFmtId="0" fontId="120" fillId="87" borderId="88" applyNumberFormat="0" applyFont="0" applyAlignment="0" applyProtection="0"/>
    <xf numFmtId="0" fontId="102" fillId="0" borderId="3" applyNumberFormat="0" applyFill="0" applyAlignment="0" applyProtection="0"/>
    <xf numFmtId="0" fontId="130" fillId="0" borderId="83" applyNumberFormat="0" applyFill="0" applyAlignment="0" applyProtection="0"/>
    <xf numFmtId="0" fontId="145" fillId="0" borderId="83" applyNumberFormat="0" applyFill="0" applyAlignment="0" applyProtection="0"/>
    <xf numFmtId="0" fontId="129" fillId="71" borderId="81" applyNumberFormat="0" applyAlignment="0" applyProtection="0"/>
    <xf numFmtId="0" fontId="126" fillId="84" borderId="81" applyNumberFormat="0" applyAlignment="0" applyProtection="0"/>
    <xf numFmtId="4" fontId="105" fillId="62" borderId="3">
      <alignment horizontal="right" vertical="center"/>
    </xf>
    <xf numFmtId="0" fontId="103" fillId="62" borderId="3">
      <alignment horizontal="right" vertical="center"/>
    </xf>
    <xf numFmtId="166" fontId="102" fillId="88" borderId="3" applyNumberFormat="0" applyFont="0" applyBorder="0" applyAlignment="0" applyProtection="0">
      <alignment horizontal="right" vertical="center"/>
    </xf>
    <xf numFmtId="0" fontId="130" fillId="0" borderId="83" applyNumberFormat="0" applyFill="0" applyAlignment="0" applyProtection="0"/>
    <xf numFmtId="49" fontId="102" fillId="0" borderId="3" applyNumberFormat="0" applyFont="0" applyFill="0" applyBorder="0" applyProtection="0">
      <alignment horizontal="left" vertical="center" indent="2"/>
    </xf>
    <xf numFmtId="49" fontId="102" fillId="0" borderId="89" applyNumberFormat="0" applyFont="0" applyFill="0" applyBorder="0" applyProtection="0">
      <alignment horizontal="left" vertical="center" indent="5"/>
    </xf>
    <xf numFmtId="49" fontId="102" fillId="0" borderId="3" applyNumberFormat="0" applyFont="0" applyFill="0" applyBorder="0" applyProtection="0">
      <alignment horizontal="left" vertical="center" indent="2"/>
    </xf>
    <xf numFmtId="4" fontId="102" fillId="0" borderId="3" applyFill="0" applyBorder="0" applyProtection="0">
      <alignment horizontal="right" vertical="center"/>
    </xf>
    <xf numFmtId="49" fontId="101" fillId="0" borderId="3" applyNumberFormat="0" applyFill="0" applyBorder="0" applyProtection="0">
      <alignment horizontal="left" vertical="center"/>
    </xf>
    <xf numFmtId="0" fontId="102" fillId="0" borderId="91">
      <alignment horizontal="left" vertical="center" wrapText="1" indent="2"/>
    </xf>
    <xf numFmtId="0" fontId="142" fillId="84" borderId="80" applyNumberFormat="0" applyAlignment="0" applyProtection="0"/>
    <xf numFmtId="0" fontId="103" fillId="60" borderId="90">
      <alignment horizontal="right" vertical="center"/>
    </xf>
    <xf numFmtId="0" fontId="129" fillId="71" borderId="81" applyNumberFormat="0" applyAlignment="0" applyProtection="0"/>
    <xf numFmtId="0" fontId="103" fillId="60" borderId="90">
      <alignment horizontal="right" vertical="center"/>
    </xf>
    <xf numFmtId="4" fontId="103" fillId="60" borderId="3">
      <alignment horizontal="right" vertical="center"/>
    </xf>
    <xf numFmtId="0" fontId="103" fillId="60" borderId="3">
      <alignment horizontal="right" vertical="center"/>
    </xf>
    <xf numFmtId="0" fontId="123" fillId="84" borderId="80" applyNumberFormat="0" applyAlignment="0" applyProtection="0"/>
    <xf numFmtId="0" fontId="125" fillId="84" borderId="81" applyNumberFormat="0" applyAlignment="0" applyProtection="0"/>
    <xf numFmtId="0" fontId="130" fillId="0" borderId="83" applyNumberFormat="0" applyFill="0" applyAlignment="0" applyProtection="0"/>
    <xf numFmtId="0" fontId="102" fillId="61" borderId="3"/>
    <xf numFmtId="4" fontId="102" fillId="61" borderId="3"/>
    <xf numFmtId="4" fontId="103" fillId="60" borderId="3">
      <alignment horizontal="right" vertical="center"/>
    </xf>
    <xf numFmtId="0" fontId="105" fillId="62" borderId="3">
      <alignment horizontal="right" vertical="center"/>
    </xf>
    <xf numFmtId="0" fontId="129" fillId="71" borderId="81" applyNumberFormat="0" applyAlignment="0" applyProtection="0"/>
    <xf numFmtId="0" fontId="126" fillId="84" borderId="81" applyNumberFormat="0" applyAlignment="0" applyProtection="0"/>
    <xf numFmtId="4" fontId="102" fillId="0" borderId="3">
      <alignment horizontal="right" vertical="center"/>
    </xf>
    <xf numFmtId="0" fontId="102" fillId="60" borderId="91">
      <alignment horizontal="left" vertical="center" wrapText="1" indent="2"/>
    </xf>
    <xf numFmtId="0" fontId="102" fillId="0" borderId="91">
      <alignment horizontal="left" vertical="center" wrapText="1" indent="2"/>
    </xf>
    <xf numFmtId="0" fontId="142" fillId="84" borderId="80" applyNumberFormat="0" applyAlignment="0" applyProtection="0"/>
    <xf numFmtId="0" fontId="138" fillId="71" borderId="81" applyNumberFormat="0" applyAlignment="0" applyProtection="0"/>
    <xf numFmtId="0" fontId="125" fillId="84" borderId="81" applyNumberFormat="0" applyAlignment="0" applyProtection="0"/>
    <xf numFmtId="0" fontId="123" fillId="84" borderId="80" applyNumberFormat="0" applyAlignment="0" applyProtection="0"/>
    <xf numFmtId="0" fontId="103" fillId="60" borderId="90">
      <alignment horizontal="right" vertical="center"/>
    </xf>
    <xf numFmtId="0" fontId="105" fillId="62" borderId="3">
      <alignment horizontal="right" vertical="center"/>
    </xf>
    <xf numFmtId="4" fontId="103" fillId="62" borderId="3">
      <alignment horizontal="right" vertical="center"/>
    </xf>
    <xf numFmtId="4" fontId="103" fillId="60" borderId="3">
      <alignment horizontal="right" vertical="center"/>
    </xf>
    <xf numFmtId="49" fontId="102" fillId="0" borderId="89" applyNumberFormat="0" applyFont="0" applyFill="0" applyBorder="0" applyProtection="0">
      <alignment horizontal="left" vertical="center" indent="5"/>
    </xf>
    <xf numFmtId="4" fontId="102" fillId="0" borderId="3" applyFill="0" applyBorder="0" applyProtection="0">
      <alignment horizontal="right" vertical="center"/>
    </xf>
    <xf numFmtId="4" fontId="103" fillId="62" borderId="3">
      <alignment horizontal="right" vertical="center"/>
    </xf>
    <xf numFmtId="0" fontId="138" fillId="71" borderId="81" applyNumberFormat="0" applyAlignment="0" applyProtection="0"/>
    <xf numFmtId="0" fontId="129" fillId="71" borderId="81" applyNumberFormat="0" applyAlignment="0" applyProtection="0"/>
    <xf numFmtId="0" fontId="125" fillId="84" borderId="81" applyNumberFormat="0" applyAlignment="0" applyProtection="0"/>
    <xf numFmtId="0" fontId="102" fillId="60" borderId="91">
      <alignment horizontal="left" vertical="center" wrapText="1" indent="2"/>
    </xf>
    <xf numFmtId="0" fontId="102" fillId="0" borderId="91">
      <alignment horizontal="left" vertical="center" wrapText="1" indent="2"/>
    </xf>
    <xf numFmtId="0" fontId="102" fillId="60" borderId="91">
      <alignment horizontal="left" vertical="center" wrapText="1" indent="2"/>
    </xf>
    <xf numFmtId="0" fontId="8" fillId="87" borderId="88" applyNumberFormat="0" applyFont="0" applyAlignment="0" applyProtection="0"/>
    <xf numFmtId="0" fontId="105" fillId="62" borderId="3">
      <alignment horizontal="right" vertical="center"/>
    </xf>
    <xf numFmtId="4" fontId="103" fillId="60" borderId="3">
      <alignment horizontal="right" vertical="center"/>
    </xf>
    <xf numFmtId="0" fontId="103" fillId="60" borderId="3">
      <alignment horizontal="right" vertical="center"/>
    </xf>
    <xf numFmtId="4" fontId="105" fillId="62" borderId="3">
      <alignment horizontal="right" vertical="center"/>
    </xf>
    <xf numFmtId="0" fontId="120" fillId="87" borderId="88" applyNumberFormat="0" applyFont="0" applyAlignment="0" applyProtection="0"/>
    <xf numFmtId="0" fontId="142" fillId="84" borderId="80" applyNumberFormat="0" applyAlignment="0" applyProtection="0"/>
    <xf numFmtId="0" fontId="138" fillId="71" borderId="81" applyNumberFormat="0" applyAlignment="0" applyProtection="0"/>
    <xf numFmtId="0" fontId="120" fillId="87" borderId="88" applyNumberFormat="0" applyFont="0" applyAlignment="0" applyProtection="0"/>
    <xf numFmtId="0" fontId="8" fillId="87" borderId="88" applyNumberFormat="0" applyFont="0" applyAlignment="0" applyProtection="0"/>
    <xf numFmtId="4" fontId="103" fillId="62" borderId="3">
      <alignment horizontal="right" vertical="center"/>
    </xf>
    <xf numFmtId="0" fontId="123" fillId="84" borderId="80" applyNumberFormat="0" applyAlignment="0" applyProtection="0"/>
    <xf numFmtId="4" fontId="103" fillId="62" borderId="3">
      <alignment horizontal="right" vertical="center"/>
    </xf>
    <xf numFmtId="0" fontId="103" fillId="60" borderId="3">
      <alignment horizontal="right" vertical="center"/>
    </xf>
    <xf numFmtId="49" fontId="102" fillId="0" borderId="89" applyNumberFormat="0" applyFont="0" applyFill="0" applyBorder="0" applyProtection="0">
      <alignment horizontal="left" vertical="center" indent="5"/>
    </xf>
    <xf numFmtId="0" fontId="102" fillId="0" borderId="91">
      <alignment horizontal="left" vertical="center" wrapText="1" indent="2"/>
    </xf>
    <xf numFmtId="0" fontId="138" fillId="71" borderId="81" applyNumberFormat="0" applyAlignment="0" applyProtection="0"/>
    <xf numFmtId="4" fontId="103" fillId="60" borderId="3">
      <alignment horizontal="right" vertical="center"/>
    </xf>
    <xf numFmtId="0" fontId="102" fillId="61" borderId="3"/>
    <xf numFmtId="0" fontId="142" fillId="84" borderId="80" applyNumberFormat="0" applyAlignment="0" applyProtection="0"/>
    <xf numFmtId="0" fontId="102" fillId="0" borderId="91">
      <alignment horizontal="left" vertical="center" wrapText="1" indent="2"/>
    </xf>
    <xf numFmtId="0" fontId="102" fillId="60" borderId="91">
      <alignment horizontal="left" vertical="center" wrapText="1" indent="2"/>
    </xf>
    <xf numFmtId="0" fontId="102" fillId="62" borderId="89">
      <alignment horizontal="left" vertical="center"/>
    </xf>
    <xf numFmtId="49" fontId="101" fillId="0" borderId="3" applyNumberFormat="0" applyFill="0" applyBorder="0" applyProtection="0">
      <alignment horizontal="left" vertical="center"/>
    </xf>
    <xf numFmtId="0" fontId="145" fillId="0" borderId="83" applyNumberFormat="0" applyFill="0" applyAlignment="0" applyProtection="0"/>
    <xf numFmtId="49" fontId="102" fillId="0" borderId="3" applyNumberFormat="0" applyFont="0" applyFill="0" applyBorder="0" applyProtection="0">
      <alignment horizontal="left" vertical="center" indent="2"/>
    </xf>
    <xf numFmtId="0" fontId="102" fillId="0" borderId="91">
      <alignment horizontal="left" vertical="center" wrapText="1" indent="2"/>
    </xf>
    <xf numFmtId="4" fontId="102" fillId="0" borderId="3" applyFill="0" applyBorder="0" applyProtection="0">
      <alignment horizontal="right" vertical="center"/>
    </xf>
    <xf numFmtId="0" fontId="102" fillId="62" borderId="89">
      <alignment horizontal="left" vertical="center"/>
    </xf>
    <xf numFmtId="0" fontId="103" fillId="60" borderId="3">
      <alignment horizontal="right" vertical="center"/>
    </xf>
    <xf numFmtId="0" fontId="102" fillId="0" borderId="3" applyNumberFormat="0" applyFill="0" applyAlignment="0" applyProtection="0"/>
    <xf numFmtId="49" fontId="102" fillId="0" borderId="3" applyNumberFormat="0" applyFont="0" applyFill="0" applyBorder="0" applyProtection="0">
      <alignment horizontal="left" vertical="center" indent="2"/>
    </xf>
    <xf numFmtId="0" fontId="48" fillId="55" borderId="0" applyNumberFormat="0" applyBorder="0" applyAlignment="0" applyProtection="0"/>
    <xf numFmtId="4" fontId="102" fillId="0" borderId="3">
      <alignment horizontal="right" vertical="center"/>
    </xf>
    <xf numFmtId="0" fontId="120" fillId="87" borderId="88" applyNumberFormat="0" applyFont="0" applyAlignment="0" applyProtection="0"/>
    <xf numFmtId="0" fontId="102" fillId="0" borderId="3">
      <alignment horizontal="right" vertical="center"/>
    </xf>
    <xf numFmtId="0" fontId="103" fillId="60" borderId="3">
      <alignment horizontal="right" vertical="center"/>
    </xf>
    <xf numFmtId="4" fontId="103" fillId="60" borderId="3">
      <alignment horizontal="right" vertical="center"/>
    </xf>
    <xf numFmtId="0" fontId="102" fillId="60" borderId="91">
      <alignment horizontal="left" vertical="center" wrapText="1" indent="2"/>
    </xf>
    <xf numFmtId="0" fontId="7" fillId="42" borderId="0" applyNumberFormat="0" applyBorder="0" applyAlignment="0" applyProtection="0"/>
    <xf numFmtId="0" fontId="102" fillId="61" borderId="3"/>
    <xf numFmtId="0" fontId="126" fillId="84" borderId="81" applyNumberFormat="0" applyAlignment="0" applyProtection="0"/>
    <xf numFmtId="4" fontId="102" fillId="0" borderId="3" applyFill="0" applyBorder="0" applyProtection="0">
      <alignment horizontal="right" vertical="center"/>
    </xf>
    <xf numFmtId="0" fontId="125" fillId="84" borderId="81" applyNumberFormat="0" applyAlignment="0" applyProtection="0"/>
    <xf numFmtId="0" fontId="145" fillId="0" borderId="83" applyNumberFormat="0" applyFill="0" applyAlignment="0" applyProtection="0"/>
    <xf numFmtId="49" fontId="101" fillId="0" borderId="3" applyNumberFormat="0" applyFill="0" applyBorder="0" applyProtection="0">
      <alignment horizontal="left" vertical="center"/>
    </xf>
    <xf numFmtId="0" fontId="7" fillId="49" borderId="0" applyNumberFormat="0" applyBorder="0" applyAlignment="0" applyProtection="0"/>
    <xf numFmtId="0" fontId="102" fillId="0" borderId="91">
      <alignment horizontal="left" vertical="center" wrapText="1" indent="2"/>
    </xf>
    <xf numFmtId="0" fontId="48" fillId="59" borderId="0" applyNumberFormat="0" applyBorder="0" applyAlignment="0" applyProtection="0"/>
    <xf numFmtId="0" fontId="8" fillId="87" borderId="88" applyNumberFormat="0" applyFont="0" applyAlignment="0" applyProtection="0"/>
    <xf numFmtId="0" fontId="103" fillId="62" borderId="3">
      <alignment horizontal="right" vertical="center"/>
    </xf>
    <xf numFmtId="4" fontId="105" fillId="62" borderId="3">
      <alignment horizontal="right" vertical="center"/>
    </xf>
    <xf numFmtId="166" fontId="102" fillId="88" borderId="3" applyNumberFormat="0" applyFont="0" applyBorder="0" applyAlignment="0" applyProtection="0">
      <alignment horizontal="right" vertical="center"/>
    </xf>
    <xf numFmtId="0" fontId="8" fillId="87" borderId="88" applyNumberFormat="0" applyFont="0" applyAlignment="0" applyProtection="0"/>
    <xf numFmtId="0" fontId="138" fillId="71" borderId="81" applyNumberFormat="0" applyAlignment="0" applyProtection="0"/>
    <xf numFmtId="0" fontId="138" fillId="71" borderId="81" applyNumberFormat="0" applyAlignment="0" applyProtection="0"/>
    <xf numFmtId="0" fontId="145" fillId="0" borderId="83" applyNumberFormat="0" applyFill="0" applyAlignment="0" applyProtection="0"/>
    <xf numFmtId="49" fontId="101" fillId="0" borderId="3" applyNumberFormat="0" applyFill="0" applyBorder="0" applyProtection="0">
      <alignment horizontal="left" vertical="center"/>
    </xf>
    <xf numFmtId="0" fontId="103" fillId="60" borderId="89">
      <alignment horizontal="right" vertical="center"/>
    </xf>
    <xf numFmtId="0" fontId="102" fillId="0" borderId="3">
      <alignment horizontal="right" vertical="center"/>
    </xf>
    <xf numFmtId="0" fontId="130" fillId="0" borderId="83" applyNumberFormat="0" applyFill="0" applyAlignment="0" applyProtection="0"/>
    <xf numFmtId="0" fontId="8" fillId="87" borderId="88" applyNumberFormat="0" applyFont="0" applyAlignment="0" applyProtection="0"/>
    <xf numFmtId="0" fontId="145" fillId="0" borderId="83" applyNumberFormat="0" applyFill="0" applyAlignment="0" applyProtection="0"/>
    <xf numFmtId="0" fontId="126" fillId="84" borderId="81" applyNumberFormat="0" applyAlignment="0" applyProtection="0"/>
    <xf numFmtId="0" fontId="7" fillId="38" borderId="0" applyNumberFormat="0" applyBorder="0" applyAlignment="0" applyProtection="0"/>
    <xf numFmtId="166" fontId="102" fillId="88" borderId="3" applyNumberFormat="0" applyFont="0" applyBorder="0" applyAlignment="0" applyProtection="0">
      <alignment horizontal="right" vertical="center"/>
    </xf>
    <xf numFmtId="0" fontId="145" fillId="0" borderId="83" applyNumberFormat="0" applyFill="0" applyAlignment="0" applyProtection="0"/>
    <xf numFmtId="49" fontId="102" fillId="0" borderId="3" applyNumberFormat="0" applyFont="0" applyFill="0" applyBorder="0" applyProtection="0">
      <alignment horizontal="left" vertical="center" indent="2"/>
    </xf>
    <xf numFmtId="0" fontId="118" fillId="0" borderId="0" applyNumberFormat="0" applyFill="0" applyBorder="0" applyAlignment="0" applyProtection="0"/>
    <xf numFmtId="4" fontId="102" fillId="0" borderId="3">
      <alignment horizontal="right" vertical="center"/>
    </xf>
    <xf numFmtId="0" fontId="130" fillId="0" borderId="83" applyNumberFormat="0" applyFill="0" applyAlignment="0" applyProtection="0"/>
    <xf numFmtId="0" fontId="138" fillId="71" borderId="81" applyNumberFormat="0" applyAlignment="0" applyProtection="0"/>
    <xf numFmtId="0" fontId="48" fillId="47" borderId="0" applyNumberFormat="0" applyBorder="0" applyAlignment="0" applyProtection="0"/>
    <xf numFmtId="4" fontId="102" fillId="0" borderId="3" applyFill="0" applyBorder="0" applyProtection="0">
      <alignment horizontal="right" vertical="center"/>
    </xf>
    <xf numFmtId="0" fontId="102" fillId="62" borderId="89">
      <alignment horizontal="left" vertical="center"/>
    </xf>
    <xf numFmtId="0" fontId="129" fillId="71" borderId="81" applyNumberFormat="0" applyAlignment="0" applyProtection="0"/>
    <xf numFmtId="0" fontId="105" fillId="62" borderId="3">
      <alignment horizontal="right" vertical="center"/>
    </xf>
    <xf numFmtId="4" fontId="102" fillId="61" borderId="3"/>
    <xf numFmtId="0" fontId="102" fillId="60" borderId="91">
      <alignment horizontal="left" vertical="center" wrapText="1" indent="2"/>
    </xf>
    <xf numFmtId="49" fontId="102" fillId="0" borderId="3" applyNumberFormat="0" applyFont="0" applyFill="0" applyBorder="0" applyProtection="0">
      <alignment horizontal="left" vertical="center" indent="2"/>
    </xf>
    <xf numFmtId="0" fontId="138" fillId="71" borderId="81" applyNumberFormat="0" applyAlignment="0" applyProtection="0"/>
    <xf numFmtId="0" fontId="7" fillId="53" borderId="0" applyNumberFormat="0" applyBorder="0" applyAlignment="0" applyProtection="0"/>
    <xf numFmtId="0" fontId="105" fillId="62" borderId="3">
      <alignment horizontal="right" vertical="center"/>
    </xf>
    <xf numFmtId="0" fontId="129" fillId="71" borderId="81" applyNumberFormat="0" applyAlignment="0" applyProtection="0"/>
    <xf numFmtId="166" fontId="102" fillId="88" borderId="3" applyNumberFormat="0" applyFont="0" applyBorder="0" applyAlignment="0" applyProtection="0">
      <alignment horizontal="right" vertical="center"/>
    </xf>
    <xf numFmtId="0" fontId="129" fillId="71" borderId="81" applyNumberFormat="0" applyAlignment="0" applyProtection="0"/>
    <xf numFmtId="4" fontId="102" fillId="0" borderId="3">
      <alignment horizontal="right" vertical="center"/>
    </xf>
    <xf numFmtId="49" fontId="102" fillId="0" borderId="3" applyNumberFormat="0" applyFont="0" applyFill="0" applyBorder="0" applyProtection="0">
      <alignment horizontal="left" vertical="center" indent="2"/>
    </xf>
    <xf numFmtId="166" fontId="102" fillId="88" borderId="3" applyNumberFormat="0" applyFont="0" applyBorder="0" applyAlignment="0" applyProtection="0">
      <alignment horizontal="right" vertical="center"/>
    </xf>
    <xf numFmtId="49" fontId="101" fillId="0" borderId="3" applyNumberFormat="0" applyFill="0" applyBorder="0" applyProtection="0">
      <alignment horizontal="left" vertical="center"/>
    </xf>
    <xf numFmtId="4" fontId="103" fillId="60" borderId="3">
      <alignment horizontal="right" vertical="center"/>
    </xf>
    <xf numFmtId="0" fontId="103" fillId="60" borderId="3">
      <alignment horizontal="right" vertical="center"/>
    </xf>
    <xf numFmtId="0" fontId="102" fillId="0" borderId="3">
      <alignment horizontal="right" vertical="center"/>
    </xf>
    <xf numFmtId="0" fontId="102" fillId="0" borderId="3">
      <alignment horizontal="right" vertical="center"/>
    </xf>
    <xf numFmtId="0" fontId="7" fillId="57" borderId="0" applyNumberFormat="0" applyBorder="0" applyAlignment="0" applyProtection="0"/>
    <xf numFmtId="0" fontId="48" fillId="51" borderId="0" applyNumberFormat="0" applyBorder="0" applyAlignment="0" applyProtection="0"/>
    <xf numFmtId="0" fontId="7" fillId="45" borderId="0" applyNumberFormat="0" applyBorder="0" applyAlignment="0" applyProtection="0"/>
    <xf numFmtId="0" fontId="105" fillId="62" borderId="3">
      <alignment horizontal="right" vertical="center"/>
    </xf>
    <xf numFmtId="4" fontId="103" fillId="60" borderId="90">
      <alignment horizontal="right" vertical="center"/>
    </xf>
    <xf numFmtId="0" fontId="102" fillId="60" borderId="91">
      <alignment horizontal="left" vertical="center" wrapText="1" indent="2"/>
    </xf>
    <xf numFmtId="0" fontId="138" fillId="71" borderId="81" applyNumberFormat="0" applyAlignment="0" applyProtection="0"/>
    <xf numFmtId="0" fontId="138" fillId="71" borderId="81" applyNumberFormat="0" applyAlignment="0" applyProtection="0"/>
    <xf numFmtId="0" fontId="120" fillId="87" borderId="88" applyNumberFormat="0" applyFont="0" applyAlignment="0" applyProtection="0"/>
    <xf numFmtId="0" fontId="102" fillId="60" borderId="91">
      <alignment horizontal="left" vertical="center" wrapText="1" indent="2"/>
    </xf>
    <xf numFmtId="0" fontId="120" fillId="87" borderId="88" applyNumberFormat="0" applyFont="0" applyAlignment="0" applyProtection="0"/>
    <xf numFmtId="0" fontId="102" fillId="0" borderId="3" applyNumberFormat="0" applyFill="0" applyAlignment="0" applyProtection="0"/>
    <xf numFmtId="0" fontId="142" fillId="84" borderId="80" applyNumberFormat="0" applyAlignment="0" applyProtection="0"/>
    <xf numFmtId="4" fontId="103" fillId="60" borderId="3">
      <alignment horizontal="right" vertical="center"/>
    </xf>
    <xf numFmtId="4" fontId="102" fillId="61" borderId="3"/>
    <xf numFmtId="0" fontId="145" fillId="0" borderId="83" applyNumberFormat="0" applyFill="0" applyAlignment="0" applyProtection="0"/>
    <xf numFmtId="0" fontId="123" fillId="84" borderId="80" applyNumberFormat="0" applyAlignment="0" applyProtection="0"/>
    <xf numFmtId="0" fontId="125" fillId="84" borderId="81" applyNumberFormat="0" applyAlignment="0" applyProtection="0"/>
    <xf numFmtId="0" fontId="126" fillId="84" borderId="81" applyNumberFormat="0" applyAlignment="0" applyProtection="0"/>
    <xf numFmtId="0" fontId="142" fillId="84" borderId="80" applyNumberFormat="0" applyAlignment="0" applyProtection="0"/>
    <xf numFmtId="4" fontId="102" fillId="0" borderId="3" applyFill="0" applyBorder="0" applyProtection="0">
      <alignment horizontal="right" vertical="center"/>
    </xf>
    <xf numFmtId="0" fontId="138" fillId="71" borderId="81" applyNumberFormat="0" applyAlignment="0" applyProtection="0"/>
    <xf numFmtId="0" fontId="103" fillId="62" borderId="3">
      <alignment horizontal="right" vertical="center"/>
    </xf>
    <xf numFmtId="0" fontId="119" fillId="0" borderId="70" applyNumberFormat="0" applyFill="0" applyAlignment="0" applyProtection="0"/>
    <xf numFmtId="0" fontId="145" fillId="0" borderId="83" applyNumberFormat="0" applyFill="0" applyAlignment="0" applyProtection="0"/>
    <xf numFmtId="4" fontId="103" fillId="60" borderId="3">
      <alignment horizontal="right" vertical="center"/>
    </xf>
    <xf numFmtId="0" fontId="102" fillId="60" borderId="91">
      <alignment horizontal="left" vertical="center" wrapText="1" indent="2"/>
    </xf>
    <xf numFmtId="0" fontId="126" fillId="84" borderId="81" applyNumberFormat="0" applyAlignment="0" applyProtection="0"/>
    <xf numFmtId="0" fontId="103" fillId="60" borderId="3">
      <alignment horizontal="right" vertical="center"/>
    </xf>
    <xf numFmtId="166" fontId="102" fillId="88" borderId="3" applyNumberFormat="0" applyFont="0" applyBorder="0" applyAlignment="0" applyProtection="0">
      <alignment horizontal="right" vertical="center"/>
    </xf>
    <xf numFmtId="0" fontId="8" fillId="87" borderId="88" applyNumberFormat="0" applyFont="0" applyAlignment="0" applyProtection="0"/>
    <xf numFmtId="0" fontId="102" fillId="60" borderId="91">
      <alignment horizontal="left" vertical="center" wrapText="1" indent="2"/>
    </xf>
    <xf numFmtId="0" fontId="138" fillId="71" borderId="81" applyNumberFormat="0" applyAlignment="0" applyProtection="0"/>
    <xf numFmtId="0" fontId="145" fillId="0" borderId="83" applyNumberFormat="0" applyFill="0" applyAlignment="0" applyProtection="0"/>
    <xf numFmtId="0" fontId="138" fillId="71" borderId="81" applyNumberFormat="0" applyAlignment="0" applyProtection="0"/>
    <xf numFmtId="0" fontId="130" fillId="0" borderId="83" applyNumberFormat="0" applyFill="0" applyAlignment="0" applyProtection="0"/>
    <xf numFmtId="0" fontId="103" fillId="62" borderId="3">
      <alignment horizontal="right" vertical="center"/>
    </xf>
    <xf numFmtId="0" fontId="120" fillId="87" borderId="88" applyNumberFormat="0" applyFont="0" applyAlignment="0" applyProtection="0"/>
    <xf numFmtId="0" fontId="129" fillId="71" borderId="81" applyNumberFormat="0" applyAlignment="0" applyProtection="0"/>
    <xf numFmtId="0" fontId="102" fillId="0" borderId="91">
      <alignment horizontal="left" vertical="center" wrapText="1" indent="2"/>
    </xf>
    <xf numFmtId="4" fontId="103" fillId="60" borderId="3">
      <alignment horizontal="right" vertical="center"/>
    </xf>
    <xf numFmtId="0" fontId="120" fillId="87" borderId="88" applyNumberFormat="0" applyFont="0" applyAlignment="0" applyProtection="0"/>
    <xf numFmtId="0" fontId="123" fillId="84" borderId="80" applyNumberFormat="0" applyAlignment="0" applyProtection="0"/>
    <xf numFmtId="0" fontId="7" fillId="54" borderId="0" applyNumberFormat="0" applyBorder="0" applyAlignment="0" applyProtection="0"/>
    <xf numFmtId="0" fontId="126" fillId="84" borderId="81" applyNumberFormat="0" applyAlignment="0" applyProtection="0"/>
    <xf numFmtId="0" fontId="138" fillId="71" borderId="81" applyNumberFormat="0" applyAlignment="0" applyProtection="0"/>
    <xf numFmtId="4" fontId="102" fillId="0" borderId="3">
      <alignment horizontal="right" vertical="center"/>
    </xf>
    <xf numFmtId="4" fontId="105" fillId="62" borderId="3">
      <alignment horizontal="right" vertical="center"/>
    </xf>
    <xf numFmtId="0" fontId="126" fillId="84" borderId="81" applyNumberFormat="0" applyAlignment="0" applyProtection="0"/>
    <xf numFmtId="0" fontId="7" fillId="41" borderId="0" applyNumberFormat="0" applyBorder="0" applyAlignment="0" applyProtection="0"/>
    <xf numFmtId="4" fontId="103" fillId="60" borderId="3">
      <alignment horizontal="right" vertical="center"/>
    </xf>
    <xf numFmtId="0" fontId="102" fillId="0" borderId="3" applyNumberFormat="0" applyFill="0" applyAlignment="0" applyProtection="0"/>
    <xf numFmtId="0" fontId="102" fillId="61" borderId="3"/>
    <xf numFmtId="0" fontId="142" fillId="84" borderId="80" applyNumberFormat="0" applyAlignment="0" applyProtection="0"/>
    <xf numFmtId="4" fontId="102" fillId="0" borderId="3" applyFill="0" applyBorder="0" applyProtection="0">
      <alignment horizontal="right" vertical="center"/>
    </xf>
    <xf numFmtId="0" fontId="102" fillId="60" borderId="91">
      <alignment horizontal="left" vertical="center" wrapText="1" indent="2"/>
    </xf>
    <xf numFmtId="0" fontId="7" fillId="58" borderId="0" applyNumberFormat="0" applyBorder="0" applyAlignment="0" applyProtection="0"/>
    <xf numFmtId="0" fontId="145" fillId="0" borderId="83" applyNumberFormat="0" applyFill="0" applyAlignment="0" applyProtection="0"/>
    <xf numFmtId="4" fontId="105" fillId="62" borderId="3">
      <alignment horizontal="right" vertical="center"/>
    </xf>
    <xf numFmtId="0" fontId="105" fillId="62" borderId="3">
      <alignment horizontal="right" vertical="center"/>
    </xf>
    <xf numFmtId="0" fontId="102" fillId="0" borderId="3" applyNumberFormat="0" applyFill="0" applyAlignment="0" applyProtection="0"/>
    <xf numFmtId="0" fontId="120" fillId="87" borderId="88" applyNumberFormat="0" applyFont="0" applyAlignment="0" applyProtection="0"/>
    <xf numFmtId="0" fontId="142" fillId="84" borderId="80" applyNumberFormat="0" applyAlignment="0" applyProtection="0"/>
    <xf numFmtId="0" fontId="130" fillId="0" borderId="83" applyNumberFormat="0" applyFill="0" applyAlignment="0" applyProtection="0"/>
    <xf numFmtId="4" fontId="102" fillId="0" borderId="3" applyFill="0" applyBorder="0" applyProtection="0">
      <alignment horizontal="right" vertical="center"/>
    </xf>
    <xf numFmtId="4" fontId="103" fillId="60" borderId="3">
      <alignment horizontal="right" vertical="center"/>
    </xf>
    <xf numFmtId="0" fontId="138" fillId="71" borderId="81" applyNumberFormat="0" applyAlignment="0" applyProtection="0"/>
    <xf numFmtId="4" fontId="103" fillId="62" borderId="3">
      <alignment horizontal="right" vertical="center"/>
    </xf>
    <xf numFmtId="0" fontId="103" fillId="60" borderId="3">
      <alignment horizontal="right" vertical="center"/>
    </xf>
    <xf numFmtId="0" fontId="126" fillId="84" borderId="81" applyNumberFormat="0" applyAlignment="0" applyProtection="0"/>
    <xf numFmtId="0" fontId="102" fillId="60" borderId="91">
      <alignment horizontal="left" vertical="center" wrapText="1" indent="2"/>
    </xf>
    <xf numFmtId="0" fontId="7" fillId="37" borderId="0" applyNumberFormat="0" applyBorder="0" applyAlignment="0" applyProtection="0"/>
    <xf numFmtId="0" fontId="138" fillId="71" borderId="81" applyNumberFormat="0" applyAlignment="0" applyProtection="0"/>
    <xf numFmtId="0" fontId="142" fillId="84" borderId="80" applyNumberFormat="0" applyAlignment="0" applyProtection="0"/>
    <xf numFmtId="0" fontId="130" fillId="0" borderId="83" applyNumberFormat="0" applyFill="0" applyAlignment="0" applyProtection="0"/>
    <xf numFmtId="0" fontId="102" fillId="0" borderId="3">
      <alignment horizontal="right" vertical="center"/>
    </xf>
    <xf numFmtId="4" fontId="103" fillId="62" borderId="3">
      <alignment horizontal="right" vertical="center"/>
    </xf>
    <xf numFmtId="0" fontId="102" fillId="62" borderId="89">
      <alignment horizontal="left" vertical="center"/>
    </xf>
    <xf numFmtId="0" fontId="7" fillId="46" borderId="0" applyNumberFormat="0" applyBorder="0" applyAlignment="0" applyProtection="0"/>
    <xf numFmtId="0" fontId="102" fillId="0" borderId="3" applyNumberFormat="0" applyFill="0" applyAlignment="0" applyProtection="0"/>
    <xf numFmtId="0" fontId="102" fillId="0" borderId="91">
      <alignment horizontal="left" vertical="center" wrapText="1" indent="2"/>
    </xf>
    <xf numFmtId="49" fontId="102" fillId="0" borderId="89" applyNumberFormat="0" applyFont="0" applyFill="0" applyBorder="0" applyProtection="0">
      <alignment horizontal="left" vertical="center" indent="5"/>
    </xf>
    <xf numFmtId="0" fontId="103" fillId="60" borderId="90">
      <alignment horizontal="right" vertical="center"/>
    </xf>
    <xf numFmtId="0" fontId="103" fillId="60" borderId="90">
      <alignment horizontal="right" vertical="center"/>
    </xf>
    <xf numFmtId="0" fontId="145" fillId="0" borderId="83" applyNumberFormat="0" applyFill="0" applyAlignment="0" applyProtection="0"/>
    <xf numFmtId="0" fontId="125" fillId="84" borderId="81" applyNumberFormat="0" applyAlignment="0" applyProtection="0"/>
    <xf numFmtId="49" fontId="102" fillId="0" borderId="89" applyNumberFormat="0" applyFont="0" applyFill="0" applyBorder="0" applyProtection="0">
      <alignment horizontal="left" vertical="center" indent="5"/>
    </xf>
    <xf numFmtId="0" fontId="130" fillId="0" borderId="83" applyNumberFormat="0" applyFill="0" applyAlignment="0" applyProtection="0"/>
    <xf numFmtId="4" fontId="103" fillId="60" borderId="3">
      <alignment horizontal="right" vertical="center"/>
    </xf>
    <xf numFmtId="4" fontId="105" fillId="62" borderId="3">
      <alignment horizontal="right" vertical="center"/>
    </xf>
    <xf numFmtId="0" fontId="102" fillId="61" borderId="3"/>
    <xf numFmtId="0" fontId="126" fillId="84" borderId="81" applyNumberFormat="0" applyAlignment="0" applyProtection="0"/>
    <xf numFmtId="0" fontId="102" fillId="0" borderId="3">
      <alignment horizontal="right" vertical="center"/>
    </xf>
    <xf numFmtId="0" fontId="130" fillId="0" borderId="83" applyNumberFormat="0" applyFill="0" applyAlignment="0" applyProtection="0"/>
    <xf numFmtId="0" fontId="102" fillId="61" borderId="3"/>
    <xf numFmtId="4" fontId="102" fillId="0" borderId="3" applyFill="0" applyBorder="0" applyProtection="0">
      <alignment horizontal="right" vertical="center"/>
    </xf>
    <xf numFmtId="4" fontId="103" fillId="60" borderId="90">
      <alignment horizontal="right" vertical="center"/>
    </xf>
    <xf numFmtId="0" fontId="105" fillId="62" borderId="3">
      <alignment horizontal="right" vertical="center"/>
    </xf>
    <xf numFmtId="0" fontId="129" fillId="71" borderId="81" applyNumberFormat="0" applyAlignment="0" applyProtection="0"/>
    <xf numFmtId="0" fontId="126" fillId="84" borderId="81" applyNumberFormat="0" applyAlignment="0" applyProtection="0"/>
    <xf numFmtId="4" fontId="102" fillId="0" borderId="3">
      <alignment horizontal="right" vertical="center"/>
    </xf>
    <xf numFmtId="0" fontId="102" fillId="60" borderId="91">
      <alignment horizontal="left" vertical="center" wrapText="1" indent="2"/>
    </xf>
    <xf numFmtId="0" fontId="102" fillId="0" borderId="91">
      <alignment horizontal="left" vertical="center" wrapText="1" indent="2"/>
    </xf>
    <xf numFmtId="0" fontId="142" fillId="84" borderId="80" applyNumberFormat="0" applyAlignment="0" applyProtection="0"/>
    <xf numFmtId="0" fontId="138" fillId="71" borderId="81" applyNumberFormat="0" applyAlignment="0" applyProtection="0"/>
    <xf numFmtId="0" fontId="125" fillId="84" borderId="81" applyNumberFormat="0" applyAlignment="0" applyProtection="0"/>
    <xf numFmtId="0" fontId="123" fillId="84" borderId="80" applyNumberFormat="0" applyAlignment="0" applyProtection="0"/>
    <xf numFmtId="0" fontId="103" fillId="60" borderId="90">
      <alignment horizontal="right" vertical="center"/>
    </xf>
    <xf numFmtId="0" fontId="105" fillId="62" borderId="3">
      <alignment horizontal="right" vertical="center"/>
    </xf>
    <xf numFmtId="4" fontId="103" fillId="62" borderId="3">
      <alignment horizontal="right" vertical="center"/>
    </xf>
    <xf numFmtId="4" fontId="103" fillId="60" borderId="3">
      <alignment horizontal="right" vertical="center"/>
    </xf>
    <xf numFmtId="49" fontId="102" fillId="0" borderId="89" applyNumberFormat="0" applyFont="0" applyFill="0" applyBorder="0" applyProtection="0">
      <alignment horizontal="left" vertical="center" indent="5"/>
    </xf>
    <xf numFmtId="4" fontId="102" fillId="0" borderId="3" applyFill="0" applyBorder="0" applyProtection="0">
      <alignment horizontal="right" vertical="center"/>
    </xf>
    <xf numFmtId="4" fontId="103" fillId="62" borderId="3">
      <alignment horizontal="right" vertical="center"/>
    </xf>
    <xf numFmtId="0" fontId="138" fillId="71" borderId="81" applyNumberFormat="0" applyAlignment="0" applyProtection="0"/>
    <xf numFmtId="0" fontId="129" fillId="71" borderId="81" applyNumberFormat="0" applyAlignment="0" applyProtection="0"/>
    <xf numFmtId="0" fontId="125" fillId="84" borderId="81" applyNumberFormat="0" applyAlignment="0" applyProtection="0"/>
    <xf numFmtId="0" fontId="102" fillId="60" borderId="91">
      <alignment horizontal="left" vertical="center" wrapText="1" indent="2"/>
    </xf>
    <xf numFmtId="0" fontId="102" fillId="0" borderId="91">
      <alignment horizontal="left" vertical="center" wrapText="1" indent="2"/>
    </xf>
    <xf numFmtId="0" fontId="102" fillId="60" borderId="91">
      <alignment horizontal="left" vertical="center" wrapText="1" indent="2"/>
    </xf>
    <xf numFmtId="0" fontId="141" fillId="0" borderId="0"/>
    <xf numFmtId="9" fontId="85" fillId="0" borderId="0" applyFont="0" applyFill="0" applyBorder="0" applyAlignment="0" applyProtection="0"/>
    <xf numFmtId="0" fontId="109" fillId="0" borderId="0" applyNumberFormat="0" applyFill="0" applyBorder="0" applyAlignment="0" applyProtection="0">
      <alignment vertical="top"/>
      <protection locked="0"/>
    </xf>
    <xf numFmtId="0" fontId="157" fillId="86" borderId="0" applyNumberFormat="0" applyBorder="0" applyAlignment="0" applyProtection="0"/>
    <xf numFmtId="0" fontId="8" fillId="87" borderId="88" applyNumberFormat="0" applyFont="0" applyAlignment="0" applyProtection="0"/>
    <xf numFmtId="0" fontId="8" fillId="0" borderId="0"/>
    <xf numFmtId="0" fontId="112" fillId="0" borderId="0"/>
    <xf numFmtId="0" fontId="8" fillId="87" borderId="88" applyNumberFormat="0" applyFont="0" applyAlignment="0" applyProtection="0"/>
    <xf numFmtId="0" fontId="85" fillId="0" borderId="0"/>
    <xf numFmtId="4" fontId="102" fillId="61" borderId="3"/>
    <xf numFmtId="0" fontId="48" fillId="43" borderId="0" applyNumberFormat="0" applyBorder="0" applyAlignment="0" applyProtection="0"/>
    <xf numFmtId="0" fontId="142" fillId="84" borderId="80" applyNumberFormat="0" applyAlignment="0" applyProtection="0"/>
    <xf numFmtId="0" fontId="48" fillId="39" borderId="0" applyNumberFormat="0" applyBorder="0" applyAlignment="0" applyProtection="0"/>
    <xf numFmtId="0" fontId="145" fillId="0" borderId="83" applyNumberFormat="0" applyFill="0" applyAlignment="0" applyProtection="0"/>
    <xf numFmtId="49" fontId="101" fillId="0" borderId="3" applyNumberFormat="0" applyFill="0" applyBorder="0" applyProtection="0">
      <alignment horizontal="left" vertical="center"/>
    </xf>
    <xf numFmtId="166" fontId="102" fillId="88" borderId="3" applyNumberFormat="0" applyFont="0" applyBorder="0" applyAlignment="0" applyProtection="0">
      <alignment horizontal="right" vertical="center"/>
    </xf>
    <xf numFmtId="49" fontId="102" fillId="0" borderId="89" applyNumberFormat="0" applyFont="0" applyFill="0" applyBorder="0" applyProtection="0">
      <alignment horizontal="left" vertical="center" indent="5"/>
    </xf>
    <xf numFmtId="0" fontId="7" fillId="46" borderId="0" applyNumberFormat="0" applyBorder="0" applyAlignment="0" applyProtection="0"/>
    <xf numFmtId="0" fontId="142" fillId="84" borderId="80" applyNumberFormat="0" applyAlignment="0" applyProtection="0"/>
    <xf numFmtId="0" fontId="115" fillId="33" borderId="66" applyNumberFormat="0" applyAlignment="0" applyProtection="0"/>
    <xf numFmtId="0" fontId="116" fillId="33" borderId="65" applyNumberFormat="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19"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8"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8"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8"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8" fillId="59" borderId="0" applyNumberFormat="0" applyBorder="0" applyAlignment="0" applyProtection="0"/>
    <xf numFmtId="0" fontId="7" fillId="37" borderId="0" applyNumberFormat="0" applyBorder="0" applyAlignment="0" applyProtection="0"/>
    <xf numFmtId="0" fontId="102" fillId="0" borderId="91">
      <alignment horizontal="left" vertical="center" wrapText="1" indent="2"/>
    </xf>
    <xf numFmtId="0" fontId="125" fillId="84" borderId="81" applyNumberFormat="0" applyAlignment="0" applyProtection="0"/>
    <xf numFmtId="4" fontId="102" fillId="0" borderId="3" applyFill="0" applyBorder="0" applyProtection="0">
      <alignment horizontal="right" vertical="center"/>
    </xf>
    <xf numFmtId="49" fontId="102" fillId="0" borderId="3" applyNumberFormat="0" applyFont="0" applyFill="0" applyBorder="0" applyProtection="0">
      <alignment horizontal="left" vertical="center" indent="2"/>
    </xf>
    <xf numFmtId="0" fontId="126" fillId="84" borderId="81" applyNumberFormat="0" applyAlignment="0" applyProtection="0"/>
    <xf numFmtId="43" fontId="112" fillId="0" borderId="0" applyFont="0" applyFill="0" applyBorder="0" applyAlignment="0" applyProtection="0"/>
    <xf numFmtId="43" fontId="112" fillId="0" borderId="0" applyFont="0" applyFill="0" applyBorder="0" applyAlignment="0" applyProtection="0"/>
    <xf numFmtId="0" fontId="138" fillId="71" borderId="81" applyNumberFormat="0" applyAlignment="0" applyProtection="0"/>
    <xf numFmtId="0" fontId="126" fillId="84" borderId="81" applyNumberFormat="0" applyAlignment="0" applyProtection="0"/>
    <xf numFmtId="0" fontId="48" fillId="47"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119" fillId="0" borderId="70" applyNumberFormat="0" applyFill="0" applyAlignment="0" applyProtection="0"/>
    <xf numFmtId="0" fontId="118" fillId="0" borderId="0" applyNumberFormat="0" applyFill="0" applyBorder="0" applyAlignment="0" applyProtection="0"/>
    <xf numFmtId="0" fontId="116" fillId="33" borderId="65" applyNumberFormat="0" applyAlignment="0" applyProtection="0"/>
    <xf numFmtId="0" fontId="115" fillId="33" borderId="66" applyNumberFormat="0" applyAlignment="0" applyProtection="0"/>
    <xf numFmtId="0" fontId="120" fillId="87" borderId="88" applyNumberFormat="0" applyFont="0" applyAlignment="0" applyProtection="0"/>
    <xf numFmtId="0" fontId="8" fillId="87" borderId="88" applyNumberFormat="0" applyFont="0" applyAlignment="0" applyProtection="0"/>
    <xf numFmtId="0" fontId="117" fillId="0" borderId="0" applyNumberFormat="0" applyFill="0" applyBorder="0" applyAlignment="0" applyProtection="0"/>
    <xf numFmtId="0" fontId="102" fillId="60" borderId="91">
      <alignment horizontal="left" vertical="center" wrapText="1" indent="2"/>
    </xf>
    <xf numFmtId="0" fontId="123" fillId="84" borderId="80" applyNumberFormat="0" applyAlignment="0" applyProtection="0"/>
    <xf numFmtId="0" fontId="126" fillId="84" borderId="81" applyNumberFormat="0" applyAlignment="0" applyProtection="0"/>
    <xf numFmtId="0" fontId="138" fillId="71" borderId="81" applyNumberFormat="0" applyAlignment="0" applyProtection="0"/>
    <xf numFmtId="0" fontId="7" fillId="53" borderId="0" applyNumberFormat="0" applyBorder="0" applyAlignment="0" applyProtection="0"/>
    <xf numFmtId="0" fontId="120" fillId="87" borderId="88" applyNumberFormat="0" applyFont="0" applyAlignment="0" applyProtection="0"/>
    <xf numFmtId="0" fontId="103" fillId="62" borderId="3">
      <alignment horizontal="right" vertical="center"/>
    </xf>
    <xf numFmtId="4" fontId="103" fillId="62" borderId="3">
      <alignment horizontal="right" vertical="center"/>
    </xf>
    <xf numFmtId="0" fontId="105" fillId="62" borderId="3">
      <alignment horizontal="right" vertical="center"/>
    </xf>
    <xf numFmtId="4" fontId="105" fillId="62" borderId="3">
      <alignment horizontal="right" vertical="center"/>
    </xf>
    <xf numFmtId="0" fontId="103" fillId="60" borderId="3">
      <alignment horizontal="right" vertical="center"/>
    </xf>
    <xf numFmtId="4" fontId="103" fillId="60" borderId="3">
      <alignment horizontal="right" vertical="center"/>
    </xf>
    <xf numFmtId="0" fontId="103" fillId="60" borderId="3">
      <alignment horizontal="right" vertical="center"/>
    </xf>
    <xf numFmtId="4" fontId="103" fillId="60" borderId="3">
      <alignment horizontal="right" vertical="center"/>
    </xf>
    <xf numFmtId="0" fontId="103" fillId="60" borderId="89">
      <alignment horizontal="right" vertical="center"/>
    </xf>
    <xf numFmtId="4" fontId="103" fillId="60" borderId="89">
      <alignment horizontal="right" vertical="center"/>
    </xf>
    <xf numFmtId="0" fontId="103" fillId="60" borderId="90">
      <alignment horizontal="right" vertical="center"/>
    </xf>
    <xf numFmtId="4" fontId="103" fillId="60" borderId="90">
      <alignment horizontal="right" vertical="center"/>
    </xf>
    <xf numFmtId="0" fontId="126" fillId="84" borderId="81" applyNumberFormat="0" applyAlignment="0" applyProtection="0"/>
    <xf numFmtId="0" fontId="102" fillId="60" borderId="91">
      <alignment horizontal="left" vertical="center" wrapText="1" indent="2"/>
    </xf>
    <xf numFmtId="0" fontId="102" fillId="0" borderId="91">
      <alignment horizontal="left" vertical="center" wrapText="1" indent="2"/>
    </xf>
    <xf numFmtId="0" fontId="102" fillId="62" borderId="89">
      <alignment horizontal="left" vertical="center"/>
    </xf>
    <xf numFmtId="0" fontId="138" fillId="71" borderId="81" applyNumberFormat="0" applyAlignment="0" applyProtection="0"/>
    <xf numFmtId="0" fontId="102" fillId="0" borderId="3">
      <alignment horizontal="right" vertical="center"/>
    </xf>
    <xf numFmtId="4" fontId="102" fillId="0" borderId="3">
      <alignment horizontal="right" vertical="center"/>
    </xf>
    <xf numFmtId="0" fontId="102" fillId="0" borderId="3" applyNumberFormat="0" applyFill="0" applyAlignment="0" applyProtection="0"/>
    <xf numFmtId="166" fontId="102" fillId="88" borderId="3" applyNumberFormat="0" applyFont="0" applyBorder="0" applyAlignment="0" applyProtection="0">
      <alignment horizontal="right" vertical="center"/>
    </xf>
    <xf numFmtId="0" fontId="102" fillId="61" borderId="3"/>
    <xf numFmtId="4" fontId="102" fillId="61" borderId="3"/>
    <xf numFmtId="0" fontId="102" fillId="60" borderId="91">
      <alignment horizontal="left" vertical="center" wrapText="1" indent="2"/>
    </xf>
    <xf numFmtId="0" fontId="7" fillId="54" borderId="0" applyNumberFormat="0" applyBorder="0" applyAlignment="0" applyProtection="0"/>
    <xf numFmtId="0" fontId="8" fillId="87" borderId="88" applyNumberFormat="0" applyFont="0" applyAlignment="0" applyProtection="0"/>
    <xf numFmtId="0" fontId="120" fillId="87" borderId="88" applyNumberFormat="0" applyFont="0" applyAlignment="0" applyProtection="0"/>
    <xf numFmtId="0" fontId="138" fillId="71" borderId="81" applyNumberFormat="0" applyAlignment="0" applyProtection="0"/>
    <xf numFmtId="0" fontId="145" fillId="0" borderId="83" applyNumberFormat="0" applyFill="0" applyAlignment="0" applyProtection="0"/>
    <xf numFmtId="0" fontId="7" fillId="58" borderId="0" applyNumberFormat="0" applyBorder="0" applyAlignment="0" applyProtection="0"/>
    <xf numFmtId="0" fontId="7" fillId="50" borderId="0" applyNumberFormat="0" applyBorder="0" applyAlignment="0" applyProtection="0"/>
    <xf numFmtId="0" fontId="120" fillId="87" borderId="88" applyNumberFormat="0" applyFont="0" applyAlignment="0" applyProtection="0"/>
    <xf numFmtId="0" fontId="138" fillId="71" borderId="81" applyNumberFormat="0" applyAlignment="0" applyProtection="0"/>
    <xf numFmtId="49" fontId="102" fillId="0" borderId="3" applyNumberFormat="0" applyFont="0" applyFill="0" applyBorder="0" applyProtection="0">
      <alignment horizontal="left" vertical="center" indent="2"/>
    </xf>
    <xf numFmtId="49" fontId="102" fillId="0" borderId="89" applyNumberFormat="0" applyFont="0" applyFill="0" applyBorder="0" applyProtection="0">
      <alignment horizontal="left" vertical="center" indent="5"/>
    </xf>
    <xf numFmtId="0" fontId="130" fillId="0" borderId="83" applyNumberFormat="0" applyFill="0" applyAlignment="0" applyProtection="0"/>
    <xf numFmtId="4" fontId="102" fillId="0" borderId="3" applyFill="0" applyBorder="0" applyProtection="0">
      <alignment horizontal="right" vertical="center"/>
    </xf>
    <xf numFmtId="49" fontId="101" fillId="0" borderId="3" applyNumberFormat="0" applyFill="0" applyBorder="0" applyProtection="0">
      <alignment horizontal="left" vertical="center"/>
    </xf>
    <xf numFmtId="0" fontId="145" fillId="0" borderId="83" applyNumberFormat="0" applyFill="0" applyAlignment="0" applyProtection="0"/>
    <xf numFmtId="0" fontId="102" fillId="61" borderId="3"/>
    <xf numFmtId="0" fontId="129" fillId="71" borderId="81" applyNumberFormat="0" applyAlignment="0" applyProtection="0"/>
    <xf numFmtId="0" fontId="125" fillId="84" borderId="81" applyNumberFormat="0" applyAlignment="0" applyProtection="0"/>
    <xf numFmtId="0" fontId="102" fillId="0" borderId="3" applyNumberFormat="0" applyFill="0" applyAlignment="0" applyProtection="0"/>
    <xf numFmtId="0" fontId="129" fillId="71" borderId="81" applyNumberFormat="0" applyAlignment="0" applyProtection="0"/>
    <xf numFmtId="0" fontId="48" fillId="51" borderId="0" applyNumberFormat="0" applyBorder="0" applyAlignment="0" applyProtection="0"/>
    <xf numFmtId="0" fontId="7" fillId="45" borderId="0" applyNumberFormat="0" applyBorder="0" applyAlignment="0" applyProtection="0"/>
    <xf numFmtId="0" fontId="7" fillId="38" borderId="0" applyNumberFormat="0" applyBorder="0" applyAlignment="0" applyProtection="0"/>
    <xf numFmtId="0" fontId="102" fillId="60" borderId="91">
      <alignment horizontal="left" vertical="center" wrapText="1" indent="2"/>
    </xf>
    <xf numFmtId="0" fontId="102" fillId="0" borderId="91">
      <alignment horizontal="left" vertical="center" wrapText="1" indent="2"/>
    </xf>
    <xf numFmtId="0" fontId="142" fillId="84" borderId="80" applyNumberFormat="0" applyAlignment="0" applyProtection="0"/>
    <xf numFmtId="0" fontId="126" fillId="84" borderId="81" applyNumberFormat="0" applyAlignment="0" applyProtection="0"/>
    <xf numFmtId="0" fontId="48" fillId="55" borderId="0" applyNumberFormat="0" applyBorder="0" applyAlignment="0" applyProtection="0"/>
    <xf numFmtId="0" fontId="48" fillId="59" borderId="0" applyNumberFormat="0" applyBorder="0" applyAlignment="0" applyProtection="0"/>
    <xf numFmtId="0" fontId="7" fillId="57" borderId="0" applyNumberFormat="0" applyBorder="0" applyAlignment="0" applyProtection="0"/>
    <xf numFmtId="0" fontId="7" fillId="49" borderId="0" applyNumberFormat="0" applyBorder="0" applyAlignment="0" applyProtection="0"/>
    <xf numFmtId="4" fontId="103" fillId="60" borderId="3">
      <alignment horizontal="right" vertical="center"/>
    </xf>
    <xf numFmtId="0" fontId="102" fillId="61" borderId="3"/>
    <xf numFmtId="0" fontId="125" fillId="84" borderId="81" applyNumberFormat="0" applyAlignment="0" applyProtection="0"/>
    <xf numFmtId="0" fontId="103" fillId="62" borderId="3">
      <alignment horizontal="right" vertical="center"/>
    </xf>
    <xf numFmtId="0" fontId="102" fillId="0" borderId="3">
      <alignment horizontal="right" vertical="center"/>
    </xf>
    <xf numFmtId="0" fontId="102" fillId="62" borderId="89">
      <alignment horizontal="left" vertical="center"/>
    </xf>
    <xf numFmtId="0" fontId="138" fillId="71" borderId="81" applyNumberFormat="0" applyAlignment="0" applyProtection="0"/>
    <xf numFmtId="166" fontId="102" fillId="88" borderId="3" applyNumberFormat="0" applyFont="0" applyBorder="0" applyAlignment="0" applyProtection="0">
      <alignment horizontal="right" vertical="center"/>
    </xf>
    <xf numFmtId="0" fontId="120" fillId="87" borderId="88" applyNumberFormat="0" applyFont="0" applyAlignment="0" applyProtection="0"/>
    <xf numFmtId="0" fontId="102" fillId="0" borderId="91">
      <alignment horizontal="left" vertical="center" wrapText="1" indent="2"/>
    </xf>
    <xf numFmtId="4" fontId="102" fillId="61" borderId="3"/>
    <xf numFmtId="49" fontId="101" fillId="0" borderId="3" applyNumberFormat="0" applyFill="0" applyBorder="0" applyProtection="0">
      <alignment horizontal="left" vertical="center"/>
    </xf>
    <xf numFmtId="0" fontId="102" fillId="0" borderId="3">
      <alignment horizontal="right" vertical="center"/>
    </xf>
    <xf numFmtId="4" fontId="103" fillId="60" borderId="90">
      <alignment horizontal="right" vertical="center"/>
    </xf>
    <xf numFmtId="4" fontId="103" fillId="60" borderId="3">
      <alignment horizontal="right" vertical="center"/>
    </xf>
    <xf numFmtId="4" fontId="103" fillId="60" borderId="3">
      <alignment horizontal="right" vertical="center"/>
    </xf>
    <xf numFmtId="0" fontId="105" fillId="62" borderId="3">
      <alignment horizontal="right" vertical="center"/>
    </xf>
    <xf numFmtId="0" fontId="103" fillId="62" borderId="3">
      <alignment horizontal="right" vertical="center"/>
    </xf>
    <xf numFmtId="49" fontId="102" fillId="0" borderId="3" applyNumberFormat="0" applyFont="0" applyFill="0" applyBorder="0" applyProtection="0">
      <alignment horizontal="left" vertical="center" indent="2"/>
    </xf>
    <xf numFmtId="0" fontId="138" fillId="71" borderId="81" applyNumberFormat="0" applyAlignment="0" applyProtection="0"/>
    <xf numFmtId="49" fontId="102" fillId="0" borderId="3" applyNumberFormat="0" applyFont="0" applyFill="0" applyBorder="0" applyProtection="0">
      <alignment horizontal="left" vertical="center" indent="2"/>
    </xf>
    <xf numFmtId="0" fontId="129" fillId="71" borderId="81" applyNumberFormat="0" applyAlignment="0" applyProtection="0"/>
    <xf numFmtId="4" fontId="102" fillId="0" borderId="3" applyFill="0" applyBorder="0" applyProtection="0">
      <alignment horizontal="right" vertical="center"/>
    </xf>
    <xf numFmtId="0" fontId="126" fillId="84" borderId="81" applyNumberFormat="0" applyAlignment="0" applyProtection="0"/>
    <xf numFmtId="0" fontId="103" fillId="60" borderId="90">
      <alignment horizontal="right" vertical="center"/>
    </xf>
    <xf numFmtId="0" fontId="102" fillId="0" borderId="3" applyNumberFormat="0" applyFill="0" applyAlignment="0" applyProtection="0"/>
    <xf numFmtId="4" fontId="102" fillId="0" borderId="3">
      <alignment horizontal="right" vertical="center"/>
    </xf>
    <xf numFmtId="0" fontId="102" fillId="0" borderId="3">
      <alignment horizontal="right" vertical="center"/>
    </xf>
    <xf numFmtId="0" fontId="138" fillId="71" borderId="81" applyNumberFormat="0" applyAlignment="0" applyProtection="0"/>
    <xf numFmtId="0" fontId="125" fillId="84" borderId="81" applyNumberFormat="0" applyAlignment="0" applyProtection="0"/>
    <xf numFmtId="0" fontId="102" fillId="60" borderId="91">
      <alignment horizontal="left" vertical="center" wrapText="1" indent="2"/>
    </xf>
    <xf numFmtId="0" fontId="126" fillId="84" borderId="81" applyNumberFormat="0" applyAlignment="0" applyProtection="0"/>
    <xf numFmtId="0" fontId="126" fillId="84" borderId="81" applyNumberFormat="0" applyAlignment="0" applyProtection="0"/>
    <xf numFmtId="4" fontId="103" fillId="60" borderId="89">
      <alignment horizontal="right" vertical="center"/>
    </xf>
    <xf numFmtId="0" fontId="103" fillId="60" borderId="89">
      <alignment horizontal="right" vertical="center"/>
    </xf>
    <xf numFmtId="0" fontId="103" fillId="60" borderId="3">
      <alignment horizontal="right" vertical="center"/>
    </xf>
    <xf numFmtId="4" fontId="105" fillId="62" borderId="3">
      <alignment horizontal="right" vertical="center"/>
    </xf>
    <xf numFmtId="0" fontId="129" fillId="71" borderId="81" applyNumberFormat="0" applyAlignment="0" applyProtection="0"/>
    <xf numFmtId="4" fontId="103" fillId="60" borderId="3">
      <alignment horizontal="right" vertical="center"/>
    </xf>
    <xf numFmtId="0" fontId="120" fillId="87" borderId="88" applyNumberFormat="0" applyFont="0" applyAlignment="0" applyProtection="0"/>
    <xf numFmtId="0" fontId="138" fillId="71" borderId="81" applyNumberFormat="0" applyAlignment="0" applyProtection="0"/>
    <xf numFmtId="49" fontId="101" fillId="0" borderId="3" applyNumberFormat="0" applyFill="0" applyBorder="0" applyProtection="0">
      <alignment horizontal="left" vertical="center"/>
    </xf>
    <xf numFmtId="0" fontId="102" fillId="60" borderId="91">
      <alignment horizontal="left" vertical="center" wrapText="1" indent="2"/>
    </xf>
    <xf numFmtId="0" fontId="126" fillId="84" borderId="81" applyNumberFormat="0" applyAlignment="0" applyProtection="0"/>
    <xf numFmtId="0" fontId="102" fillId="0" borderId="91">
      <alignment horizontal="left" vertical="center" wrapText="1" indent="2"/>
    </xf>
    <xf numFmtId="0" fontId="120" fillId="87" borderId="88" applyNumberFormat="0" applyFont="0" applyAlignment="0" applyProtection="0"/>
    <xf numFmtId="0" fontId="8" fillId="87" borderId="88" applyNumberFormat="0" applyFont="0" applyAlignment="0" applyProtection="0"/>
    <xf numFmtId="0" fontId="103" fillId="60" borderId="89">
      <alignment horizontal="right" vertical="center"/>
    </xf>
    <xf numFmtId="4" fontId="102" fillId="61" borderId="3"/>
    <xf numFmtId="0" fontId="103" fillId="60" borderId="3">
      <alignment horizontal="right" vertical="center"/>
    </xf>
    <xf numFmtId="4" fontId="103" fillId="60" borderId="90">
      <alignment horizontal="right" vertical="center"/>
    </xf>
    <xf numFmtId="0" fontId="125" fillId="84" borderId="81" applyNumberFormat="0" applyAlignment="0" applyProtection="0"/>
    <xf numFmtId="0" fontId="103" fillId="60" borderId="89">
      <alignment horizontal="right" vertical="center"/>
    </xf>
    <xf numFmtId="0" fontId="126" fillId="84" borderId="81" applyNumberFormat="0" applyAlignment="0" applyProtection="0"/>
    <xf numFmtId="0" fontId="120" fillId="87" borderId="88" applyNumberFormat="0" applyFont="0" applyAlignment="0" applyProtection="0"/>
    <xf numFmtId="4" fontId="103" fillId="60" borderId="89">
      <alignment horizontal="right" vertical="center"/>
    </xf>
    <xf numFmtId="0" fontId="102" fillId="60" borderId="91">
      <alignment horizontal="left" vertical="center" wrapText="1" indent="2"/>
    </xf>
    <xf numFmtId="0" fontId="102" fillId="61" borderId="3"/>
    <xf numFmtId="166" fontId="102" fillId="88" borderId="3" applyNumberFormat="0" applyFont="0" applyBorder="0" applyAlignment="0" applyProtection="0">
      <alignment horizontal="right" vertical="center"/>
    </xf>
    <xf numFmtId="0" fontId="102" fillId="0" borderId="3" applyNumberFormat="0" applyFill="0" applyAlignment="0" applyProtection="0"/>
    <xf numFmtId="4" fontId="102" fillId="0" borderId="3" applyFill="0" applyBorder="0" applyProtection="0">
      <alignment horizontal="right" vertical="center"/>
    </xf>
    <xf numFmtId="4" fontId="103" fillId="62" borderId="3">
      <alignment horizontal="right" vertical="center"/>
    </xf>
    <xf numFmtId="0" fontId="102" fillId="0" borderId="3">
      <alignment horizontal="right" vertical="center"/>
    </xf>
    <xf numFmtId="49" fontId="101" fillId="0" borderId="3" applyNumberFormat="0" applyFill="0" applyBorder="0" applyProtection="0">
      <alignment horizontal="left" vertical="center"/>
    </xf>
    <xf numFmtId="49" fontId="102" fillId="0" borderId="89" applyNumberFormat="0" applyFont="0" applyFill="0" applyBorder="0" applyProtection="0">
      <alignment horizontal="left" vertical="center" indent="5"/>
    </xf>
    <xf numFmtId="0" fontId="102" fillId="62" borderId="89">
      <alignment horizontal="left" vertical="center"/>
    </xf>
    <xf numFmtId="0" fontId="126" fillId="84" borderId="81" applyNumberFormat="0" applyAlignment="0" applyProtection="0"/>
    <xf numFmtId="4" fontId="103" fillId="60" borderId="90">
      <alignment horizontal="right" vertical="center"/>
    </xf>
    <xf numFmtId="0" fontId="138" fillId="71" borderId="81" applyNumberFormat="0" applyAlignment="0" applyProtection="0"/>
    <xf numFmtId="0" fontId="138" fillId="71" borderId="81" applyNumberFormat="0" applyAlignment="0" applyProtection="0"/>
    <xf numFmtId="0" fontId="120" fillId="87" borderId="88" applyNumberFormat="0" applyFont="0" applyAlignment="0" applyProtection="0"/>
    <xf numFmtId="0" fontId="103" fillId="60" borderId="3">
      <alignment horizontal="right" vertical="center"/>
    </xf>
    <xf numFmtId="0" fontId="8" fillId="87" borderId="88" applyNumberFormat="0" applyFont="0" applyAlignment="0" applyProtection="0"/>
    <xf numFmtId="4" fontId="102" fillId="0" borderId="3">
      <alignment horizontal="right" vertical="center"/>
    </xf>
    <xf numFmtId="0" fontId="103" fillId="60" borderId="3">
      <alignment horizontal="right" vertical="center"/>
    </xf>
    <xf numFmtId="0" fontId="103" fillId="60" borderId="3">
      <alignment horizontal="right" vertical="center"/>
    </xf>
    <xf numFmtId="4" fontId="105" fillId="62" borderId="3">
      <alignment horizontal="right" vertical="center"/>
    </xf>
    <xf numFmtId="0" fontId="103" fillId="62" borderId="3">
      <alignment horizontal="right" vertical="center"/>
    </xf>
    <xf numFmtId="4" fontId="103" fillId="62" borderId="3">
      <alignment horizontal="right" vertical="center"/>
    </xf>
    <xf numFmtId="0" fontId="105" fillId="62" borderId="3">
      <alignment horizontal="right" vertical="center"/>
    </xf>
    <xf numFmtId="4" fontId="105" fillId="62" borderId="3">
      <alignment horizontal="right" vertical="center"/>
    </xf>
    <xf numFmtId="0" fontId="103" fillId="60" borderId="3">
      <alignment horizontal="right" vertical="center"/>
    </xf>
    <xf numFmtId="4" fontId="103" fillId="60" borderId="3">
      <alignment horizontal="right" vertical="center"/>
    </xf>
    <xf numFmtId="0" fontId="103" fillId="60" borderId="3">
      <alignment horizontal="right" vertical="center"/>
    </xf>
    <xf numFmtId="4" fontId="103" fillId="60" borderId="3">
      <alignment horizontal="right" vertical="center"/>
    </xf>
    <xf numFmtId="0" fontId="103" fillId="60" borderId="89">
      <alignment horizontal="right" vertical="center"/>
    </xf>
    <xf numFmtId="4" fontId="103" fillId="60" borderId="89">
      <alignment horizontal="right" vertical="center"/>
    </xf>
    <xf numFmtId="0" fontId="103" fillId="60" borderId="90">
      <alignment horizontal="right" vertical="center"/>
    </xf>
    <xf numFmtId="4" fontId="103" fillId="60" borderId="90">
      <alignment horizontal="right" vertical="center"/>
    </xf>
    <xf numFmtId="0" fontId="126" fillId="84" borderId="81" applyNumberFormat="0" applyAlignment="0" applyProtection="0"/>
    <xf numFmtId="0" fontId="102" fillId="60" borderId="91">
      <alignment horizontal="left" vertical="center" wrapText="1" indent="2"/>
    </xf>
    <xf numFmtId="0" fontId="102" fillId="0" borderId="91">
      <alignment horizontal="left" vertical="center" wrapText="1" indent="2"/>
    </xf>
    <xf numFmtId="0" fontId="102" fillId="62" borderId="89">
      <alignment horizontal="left" vertical="center"/>
    </xf>
    <xf numFmtId="0" fontId="138" fillId="71" borderId="81" applyNumberFormat="0" applyAlignment="0" applyProtection="0"/>
    <xf numFmtId="0" fontId="102" fillId="0" borderId="3">
      <alignment horizontal="right" vertical="center"/>
    </xf>
    <xf numFmtId="4" fontId="102" fillId="0" borderId="3">
      <alignment horizontal="right" vertical="center"/>
    </xf>
    <xf numFmtId="0" fontId="102" fillId="0" borderId="3" applyNumberFormat="0" applyFill="0" applyAlignment="0" applyProtection="0"/>
    <xf numFmtId="166" fontId="102" fillId="88" borderId="3" applyNumberFormat="0" applyFont="0" applyBorder="0" applyAlignment="0" applyProtection="0">
      <alignment horizontal="right" vertical="center"/>
    </xf>
    <xf numFmtId="0" fontId="102" fillId="61" borderId="3"/>
    <xf numFmtId="4" fontId="102" fillId="61" borderId="3"/>
    <xf numFmtId="0" fontId="126" fillId="84" borderId="81" applyNumberFormat="0" applyAlignment="0" applyProtection="0"/>
    <xf numFmtId="0" fontId="8" fillId="87" borderId="88" applyNumberFormat="0" applyFont="0" applyAlignment="0" applyProtection="0"/>
    <xf numFmtId="0" fontId="120" fillId="87" borderId="88" applyNumberFormat="0" applyFont="0" applyAlignment="0" applyProtection="0"/>
    <xf numFmtId="0" fontId="102" fillId="0" borderId="3" applyNumberFormat="0" applyFill="0" applyAlignment="0" applyProtection="0"/>
    <xf numFmtId="4" fontId="105" fillId="62" borderId="3">
      <alignment horizontal="right" vertical="center"/>
    </xf>
    <xf numFmtId="0" fontId="129" fillId="71" borderId="81" applyNumberFormat="0" applyAlignment="0" applyProtection="0"/>
    <xf numFmtId="0" fontId="126" fillId="84" borderId="81" applyNumberFormat="0" applyAlignment="0" applyProtection="0"/>
    <xf numFmtId="4" fontId="105" fillId="62" borderId="3">
      <alignment horizontal="right" vertical="center"/>
    </xf>
    <xf numFmtId="0" fontId="103" fillId="62" borderId="3">
      <alignment horizontal="right" vertical="center"/>
    </xf>
    <xf numFmtId="166" fontId="102" fillId="88" borderId="3" applyNumberFormat="0" applyFont="0" applyBorder="0" applyAlignment="0" applyProtection="0">
      <alignment horizontal="right" vertical="center"/>
    </xf>
    <xf numFmtId="4" fontId="103" fillId="62" borderId="3">
      <alignment horizontal="right" vertical="center"/>
    </xf>
    <xf numFmtId="49" fontId="102" fillId="0" borderId="3" applyNumberFormat="0" applyFont="0" applyFill="0" applyBorder="0" applyProtection="0">
      <alignment horizontal="left" vertical="center" indent="2"/>
    </xf>
    <xf numFmtId="49" fontId="102" fillId="0" borderId="89" applyNumberFormat="0" applyFont="0" applyFill="0" applyBorder="0" applyProtection="0">
      <alignment horizontal="left" vertical="center" indent="5"/>
    </xf>
    <xf numFmtId="49" fontId="102" fillId="0" borderId="3" applyNumberFormat="0" applyFont="0" applyFill="0" applyBorder="0" applyProtection="0">
      <alignment horizontal="left" vertical="center" indent="2"/>
    </xf>
    <xf numFmtId="4" fontId="102" fillId="0" borderId="3" applyFill="0" applyBorder="0" applyProtection="0">
      <alignment horizontal="right" vertical="center"/>
    </xf>
    <xf numFmtId="49" fontId="101" fillId="0" borderId="3" applyNumberFormat="0" applyFill="0" applyBorder="0" applyProtection="0">
      <alignment horizontal="left" vertical="center"/>
    </xf>
    <xf numFmtId="0" fontId="102" fillId="0" borderId="91">
      <alignment horizontal="left" vertical="center" wrapText="1" indent="2"/>
    </xf>
    <xf numFmtId="0" fontId="103" fillId="60" borderId="90">
      <alignment horizontal="right" vertical="center"/>
    </xf>
    <xf numFmtId="0" fontId="129" fillId="71" borderId="81" applyNumberFormat="0" applyAlignment="0" applyProtection="0"/>
    <xf numFmtId="0" fontId="103" fillId="60" borderId="90">
      <alignment horizontal="right" vertical="center"/>
    </xf>
    <xf numFmtId="4" fontId="103" fillId="60" borderId="3">
      <alignment horizontal="right" vertical="center"/>
    </xf>
    <xf numFmtId="0" fontId="103" fillId="60" borderId="3">
      <alignment horizontal="right" vertical="center"/>
    </xf>
    <xf numFmtId="0" fontId="125" fillId="84" borderId="81" applyNumberFormat="0" applyAlignment="0" applyProtection="0"/>
    <xf numFmtId="0" fontId="102" fillId="61" borderId="3"/>
    <xf numFmtId="4" fontId="102" fillId="61" borderId="3"/>
    <xf numFmtId="4" fontId="103" fillId="60" borderId="3">
      <alignment horizontal="right" vertical="center"/>
    </xf>
    <xf numFmtId="0" fontId="105" fillId="62" borderId="3">
      <alignment horizontal="right" vertical="center"/>
    </xf>
    <xf numFmtId="0" fontId="129" fillId="71" borderId="81" applyNumberFormat="0" applyAlignment="0" applyProtection="0"/>
    <xf numFmtId="0" fontId="126" fillId="84" borderId="81" applyNumberFormat="0" applyAlignment="0" applyProtection="0"/>
    <xf numFmtId="4" fontId="102" fillId="0" borderId="3">
      <alignment horizontal="right" vertical="center"/>
    </xf>
    <xf numFmtId="0" fontId="102" fillId="60" borderId="91">
      <alignment horizontal="left" vertical="center" wrapText="1" indent="2"/>
    </xf>
    <xf numFmtId="0" fontId="102" fillId="0" borderId="91">
      <alignment horizontal="left" vertical="center" wrapText="1" indent="2"/>
    </xf>
    <xf numFmtId="0" fontId="138" fillId="71" borderId="81" applyNumberFormat="0" applyAlignment="0" applyProtection="0"/>
    <xf numFmtId="0" fontId="125" fillId="84" borderId="81" applyNumberFormat="0" applyAlignment="0" applyProtection="0"/>
    <xf numFmtId="0" fontId="103" fillId="60" borderId="90">
      <alignment horizontal="right" vertical="center"/>
    </xf>
    <xf numFmtId="0" fontId="105" fillId="62" borderId="3">
      <alignment horizontal="right" vertical="center"/>
    </xf>
    <xf numFmtId="4" fontId="103" fillId="62" borderId="3">
      <alignment horizontal="right" vertical="center"/>
    </xf>
    <xf numFmtId="4" fontId="103" fillId="60" borderId="3">
      <alignment horizontal="right" vertical="center"/>
    </xf>
    <xf numFmtId="49" fontId="102" fillId="0" borderId="89" applyNumberFormat="0" applyFont="0" applyFill="0" applyBorder="0" applyProtection="0">
      <alignment horizontal="left" vertical="center" indent="5"/>
    </xf>
    <xf numFmtId="4" fontId="102" fillId="0" borderId="3" applyFill="0" applyBorder="0" applyProtection="0">
      <alignment horizontal="right" vertical="center"/>
    </xf>
    <xf numFmtId="4" fontId="103" fillId="62" borderId="3">
      <alignment horizontal="right" vertical="center"/>
    </xf>
    <xf numFmtId="0" fontId="138" fillId="71" borderId="81" applyNumberFormat="0" applyAlignment="0" applyProtection="0"/>
    <xf numFmtId="0" fontId="129" fillId="71" borderId="81" applyNumberFormat="0" applyAlignment="0" applyProtection="0"/>
    <xf numFmtId="0" fontId="125" fillId="84" borderId="81" applyNumberFormat="0" applyAlignment="0" applyProtection="0"/>
    <xf numFmtId="0" fontId="102" fillId="60" borderId="91">
      <alignment horizontal="left" vertical="center" wrapText="1" indent="2"/>
    </xf>
    <xf numFmtId="0" fontId="102" fillId="0" borderId="91">
      <alignment horizontal="left" vertical="center" wrapText="1" indent="2"/>
    </xf>
    <xf numFmtId="0" fontId="102" fillId="60" borderId="91">
      <alignment horizontal="left" vertical="center" wrapText="1" indent="2"/>
    </xf>
    <xf numFmtId="0" fontId="102" fillId="0" borderId="91">
      <alignment horizontal="left" vertical="center" wrapText="1" indent="2"/>
    </xf>
    <xf numFmtId="0" fontId="125" fillId="84" borderId="81" applyNumberFormat="0" applyAlignment="0" applyProtection="0"/>
    <xf numFmtId="0" fontId="126" fillId="84" borderId="81" applyNumberFormat="0" applyAlignment="0" applyProtection="0"/>
    <xf numFmtId="0" fontId="129" fillId="71" borderId="81" applyNumberFormat="0" applyAlignment="0" applyProtection="0"/>
    <xf numFmtId="0" fontId="138" fillId="71" borderId="81" applyNumberFormat="0" applyAlignment="0" applyProtection="0"/>
    <xf numFmtId="0" fontId="120" fillId="87" borderId="88" applyNumberFormat="0" applyFont="0" applyAlignment="0" applyProtection="0"/>
    <xf numFmtId="0" fontId="8" fillId="87" borderId="88" applyNumberFormat="0" applyFont="0" applyAlignment="0" applyProtection="0"/>
    <xf numFmtId="0" fontId="126" fillId="84" borderId="81" applyNumberFormat="0" applyAlignment="0" applyProtection="0"/>
    <xf numFmtId="0" fontId="138" fillId="71" borderId="81" applyNumberFormat="0" applyAlignment="0" applyProtection="0"/>
    <xf numFmtId="0" fontId="120" fillId="87" borderId="88" applyNumberFormat="0" applyFont="0" applyAlignment="0" applyProtection="0"/>
    <xf numFmtId="0" fontId="126" fillId="84" borderId="81" applyNumberFormat="0" applyAlignment="0" applyProtection="0"/>
    <xf numFmtId="0" fontId="138" fillId="71" borderId="81" applyNumberFormat="0" applyAlignment="0" applyProtection="0"/>
    <xf numFmtId="0" fontId="103" fillId="60" borderId="3">
      <alignment horizontal="right" vertical="center"/>
    </xf>
    <xf numFmtId="0" fontId="125" fillId="84" borderId="81" applyNumberFormat="0" applyAlignment="0" applyProtection="0"/>
    <xf numFmtId="0" fontId="102" fillId="0" borderId="91">
      <alignment horizontal="left" vertical="center" wrapText="1" indent="2"/>
    </xf>
    <xf numFmtId="49" fontId="102" fillId="0" borderId="3" applyNumberFormat="0" applyFont="0" applyFill="0" applyBorder="0" applyProtection="0">
      <alignment horizontal="left" vertical="center" indent="2"/>
    </xf>
    <xf numFmtId="0" fontId="103" fillId="62" borderId="3">
      <alignment horizontal="right" vertical="center"/>
    </xf>
    <xf numFmtId="4" fontId="103" fillId="62" borderId="3">
      <alignment horizontal="right" vertical="center"/>
    </xf>
    <xf numFmtId="0" fontId="105" fillId="62" borderId="3">
      <alignment horizontal="right" vertical="center"/>
    </xf>
    <xf numFmtId="4" fontId="105" fillId="62" borderId="3">
      <alignment horizontal="right" vertical="center"/>
    </xf>
    <xf numFmtId="0" fontId="103" fillId="60" borderId="3">
      <alignment horizontal="right" vertical="center"/>
    </xf>
    <xf numFmtId="4" fontId="103" fillId="60" borderId="3">
      <alignment horizontal="right" vertical="center"/>
    </xf>
    <xf numFmtId="0" fontId="103" fillId="60" borderId="3">
      <alignment horizontal="right" vertical="center"/>
    </xf>
    <xf numFmtId="4" fontId="103" fillId="60" borderId="3">
      <alignment horizontal="right" vertical="center"/>
    </xf>
    <xf numFmtId="0" fontId="129" fillId="71" borderId="81" applyNumberFormat="0" applyAlignment="0" applyProtection="0"/>
    <xf numFmtId="0" fontId="102" fillId="0" borderId="3">
      <alignment horizontal="right" vertical="center"/>
    </xf>
    <xf numFmtId="4" fontId="102" fillId="0" borderId="3">
      <alignment horizontal="right" vertical="center"/>
    </xf>
    <xf numFmtId="4" fontId="102" fillId="0" borderId="3" applyFill="0" applyBorder="0" applyProtection="0">
      <alignment horizontal="right" vertical="center"/>
    </xf>
    <xf numFmtId="49" fontId="101" fillId="0" borderId="3" applyNumberFormat="0" applyFill="0" applyBorder="0" applyProtection="0">
      <alignment horizontal="left" vertical="center"/>
    </xf>
    <xf numFmtId="0" fontId="102" fillId="0" borderId="3" applyNumberFormat="0" applyFill="0" applyAlignment="0" applyProtection="0"/>
    <xf numFmtId="166" fontId="102" fillId="88" borderId="3" applyNumberFormat="0" applyFont="0" applyBorder="0" applyAlignment="0" applyProtection="0">
      <alignment horizontal="right" vertical="center"/>
    </xf>
    <xf numFmtId="0" fontId="102" fillId="61" borderId="3"/>
    <xf numFmtId="4" fontId="102" fillId="61" borderId="3"/>
    <xf numFmtId="4" fontId="103" fillId="60" borderId="3">
      <alignment horizontal="right" vertical="center"/>
    </xf>
    <xf numFmtId="0" fontId="102" fillId="61" borderId="3"/>
    <xf numFmtId="0" fontId="125" fillId="84" borderId="81" applyNumberFormat="0" applyAlignment="0" applyProtection="0"/>
    <xf numFmtId="0" fontId="103" fillId="62" borderId="3">
      <alignment horizontal="right" vertical="center"/>
    </xf>
    <xf numFmtId="0" fontId="102" fillId="0" borderId="3">
      <alignment horizontal="right" vertical="center"/>
    </xf>
    <xf numFmtId="0" fontId="102" fillId="62" borderId="89">
      <alignment horizontal="left" vertical="center"/>
    </xf>
    <xf numFmtId="0" fontId="138" fillId="71" borderId="81" applyNumberFormat="0" applyAlignment="0" applyProtection="0"/>
    <xf numFmtId="166" fontId="102" fillId="88" borderId="3" applyNumberFormat="0" applyFont="0" applyBorder="0" applyAlignment="0" applyProtection="0">
      <alignment horizontal="right" vertical="center"/>
    </xf>
    <xf numFmtId="0" fontId="120" fillId="87" borderId="88" applyNumberFormat="0" applyFont="0" applyAlignment="0" applyProtection="0"/>
    <xf numFmtId="0" fontId="102" fillId="0" borderId="91">
      <alignment horizontal="left" vertical="center" wrapText="1" indent="2"/>
    </xf>
    <xf numFmtId="4" fontId="102" fillId="61" borderId="3"/>
    <xf numFmtId="49" fontId="101" fillId="0" borderId="3" applyNumberFormat="0" applyFill="0" applyBorder="0" applyProtection="0">
      <alignment horizontal="left" vertical="center"/>
    </xf>
    <xf numFmtId="0" fontId="102" fillId="0" borderId="3">
      <alignment horizontal="right" vertical="center"/>
    </xf>
    <xf numFmtId="4" fontId="103" fillId="60" borderId="90">
      <alignment horizontal="right" vertical="center"/>
    </xf>
    <xf numFmtId="4" fontId="103" fillId="60" borderId="3">
      <alignment horizontal="right" vertical="center"/>
    </xf>
    <xf numFmtId="4" fontId="103" fillId="60" borderId="3">
      <alignment horizontal="right" vertical="center"/>
    </xf>
    <xf numFmtId="0" fontId="105" fillId="62" borderId="3">
      <alignment horizontal="right" vertical="center"/>
    </xf>
    <xf numFmtId="0" fontId="103" fillId="62" borderId="3">
      <alignment horizontal="right" vertical="center"/>
    </xf>
    <xf numFmtId="49" fontId="102" fillId="0" borderId="3" applyNumberFormat="0" applyFont="0" applyFill="0" applyBorder="0" applyProtection="0">
      <alignment horizontal="left" vertical="center" indent="2"/>
    </xf>
    <xf numFmtId="0" fontId="138" fillId="71" borderId="81" applyNumberFormat="0" applyAlignment="0" applyProtection="0"/>
    <xf numFmtId="49" fontId="102" fillId="0" borderId="3" applyNumberFormat="0" applyFont="0" applyFill="0" applyBorder="0" applyProtection="0">
      <alignment horizontal="left" vertical="center" indent="2"/>
    </xf>
    <xf numFmtId="0" fontId="129" fillId="71" borderId="81" applyNumberFormat="0" applyAlignment="0" applyProtection="0"/>
    <xf numFmtId="4" fontId="102" fillId="0" borderId="3" applyFill="0" applyBorder="0" applyProtection="0">
      <alignment horizontal="right" vertical="center"/>
    </xf>
    <xf numFmtId="0" fontId="126" fillId="84" borderId="81" applyNumberFormat="0" applyAlignment="0" applyProtection="0"/>
    <xf numFmtId="4" fontId="103" fillId="60" borderId="89">
      <alignment horizontal="right" vertical="center"/>
    </xf>
    <xf numFmtId="0" fontId="102" fillId="0" borderId="3" applyNumberFormat="0" applyFill="0" applyAlignment="0" applyProtection="0"/>
    <xf numFmtId="4" fontId="102" fillId="0" borderId="3">
      <alignment horizontal="right" vertical="center"/>
    </xf>
    <xf numFmtId="0" fontId="102" fillId="0" borderId="3">
      <alignment horizontal="right" vertical="center"/>
    </xf>
    <xf numFmtId="0" fontId="138" fillId="71" borderId="81" applyNumberFormat="0" applyAlignment="0" applyProtection="0"/>
    <xf numFmtId="0" fontId="125" fillId="84" borderId="81" applyNumberFormat="0" applyAlignment="0" applyProtection="0"/>
    <xf numFmtId="0" fontId="102" fillId="60" borderId="91">
      <alignment horizontal="left" vertical="center" wrapText="1" indent="2"/>
    </xf>
    <xf numFmtId="0" fontId="126" fillId="84" borderId="81" applyNumberFormat="0" applyAlignment="0" applyProtection="0"/>
    <xf numFmtId="0" fontId="126" fillId="84" borderId="81" applyNumberFormat="0" applyAlignment="0" applyProtection="0"/>
    <xf numFmtId="4" fontId="103" fillId="60" borderId="89">
      <alignment horizontal="right" vertical="center"/>
    </xf>
    <xf numFmtId="0" fontId="103" fillId="60" borderId="89">
      <alignment horizontal="right" vertical="center"/>
    </xf>
    <xf numFmtId="0" fontId="103" fillId="60" borderId="3">
      <alignment horizontal="right" vertical="center"/>
    </xf>
    <xf numFmtId="4" fontId="105" fillId="62" borderId="3">
      <alignment horizontal="right" vertical="center"/>
    </xf>
    <xf numFmtId="0" fontId="129" fillId="71" borderId="81" applyNumberFormat="0" applyAlignment="0" applyProtection="0"/>
    <xf numFmtId="0" fontId="103" fillId="60" borderId="3">
      <alignment horizontal="right" vertical="center"/>
    </xf>
    <xf numFmtId="0" fontId="120" fillId="87" borderId="88" applyNumberFormat="0" applyFont="0" applyAlignment="0" applyProtection="0"/>
    <xf numFmtId="0" fontId="138" fillId="71" borderId="81" applyNumberFormat="0" applyAlignment="0" applyProtection="0"/>
    <xf numFmtId="49" fontId="101" fillId="0" borderId="3" applyNumberFormat="0" applyFill="0" applyBorder="0" applyProtection="0">
      <alignment horizontal="left" vertical="center"/>
    </xf>
    <xf numFmtId="0" fontId="102" fillId="60" borderId="91">
      <alignment horizontal="left" vertical="center" wrapText="1" indent="2"/>
    </xf>
    <xf numFmtId="0" fontId="126" fillId="84" borderId="81" applyNumberFormat="0" applyAlignment="0" applyProtection="0"/>
    <xf numFmtId="0" fontId="102" fillId="0" borderId="91">
      <alignment horizontal="left" vertical="center" wrapText="1" indent="2"/>
    </xf>
    <xf numFmtId="0" fontId="120" fillId="87" borderId="88" applyNumberFormat="0" applyFont="0" applyAlignment="0" applyProtection="0"/>
    <xf numFmtId="0" fontId="8" fillId="87" borderId="88" applyNumberFormat="0" applyFont="0" applyAlignment="0" applyProtection="0"/>
    <xf numFmtId="4" fontId="103" fillId="60" borderId="3">
      <alignment horizontal="right" vertical="center"/>
    </xf>
    <xf numFmtId="4" fontId="102" fillId="61" borderId="3"/>
    <xf numFmtId="0" fontId="103" fillId="60" borderId="3">
      <alignment horizontal="right" vertical="center"/>
    </xf>
    <xf numFmtId="4" fontId="103" fillId="60" borderId="90">
      <alignment horizontal="right" vertical="center"/>
    </xf>
    <xf numFmtId="0" fontId="125" fillId="84" borderId="81" applyNumberFormat="0" applyAlignment="0" applyProtection="0"/>
    <xf numFmtId="0" fontId="103" fillId="60" borderId="89">
      <alignment horizontal="right" vertical="center"/>
    </xf>
    <xf numFmtId="0" fontId="126" fillId="84" borderId="81" applyNumberFormat="0" applyAlignment="0" applyProtection="0"/>
    <xf numFmtId="0" fontId="102" fillId="62" borderId="89">
      <alignment horizontal="left" vertical="center"/>
    </xf>
    <xf numFmtId="0" fontId="120" fillId="87" borderId="88" applyNumberFormat="0" applyFont="0" applyAlignment="0" applyProtection="0"/>
    <xf numFmtId="4" fontId="103" fillId="60" borderId="89">
      <alignment horizontal="right" vertical="center"/>
    </xf>
    <xf numFmtId="0" fontId="102" fillId="60" borderId="91">
      <alignment horizontal="left" vertical="center" wrapText="1" indent="2"/>
    </xf>
    <xf numFmtId="0" fontId="102" fillId="61" borderId="3"/>
    <xf numFmtId="166" fontId="102" fillId="88" borderId="3" applyNumberFormat="0" applyFont="0" applyBorder="0" applyAlignment="0" applyProtection="0">
      <alignment horizontal="right" vertical="center"/>
    </xf>
    <xf numFmtId="0" fontId="102" fillId="0" borderId="3" applyNumberFormat="0" applyFill="0" applyAlignment="0" applyProtection="0"/>
    <xf numFmtId="4" fontId="102" fillId="0" borderId="3" applyFill="0" applyBorder="0" applyProtection="0">
      <alignment horizontal="right" vertical="center"/>
    </xf>
    <xf numFmtId="4" fontId="103" fillId="62" borderId="3">
      <alignment horizontal="right" vertical="center"/>
    </xf>
    <xf numFmtId="0" fontId="138" fillId="71" borderId="81" applyNumberFormat="0" applyAlignment="0" applyProtection="0"/>
    <xf numFmtId="49" fontId="101" fillId="0" borderId="3" applyNumberFormat="0" applyFill="0" applyBorder="0" applyProtection="0">
      <alignment horizontal="left" vertical="center"/>
    </xf>
    <xf numFmtId="49" fontId="102" fillId="0" borderId="89" applyNumberFormat="0" applyFont="0" applyFill="0" applyBorder="0" applyProtection="0">
      <alignment horizontal="left" vertical="center" indent="5"/>
    </xf>
    <xf numFmtId="0" fontId="102" fillId="62" borderId="89">
      <alignment horizontal="left" vertical="center"/>
    </xf>
    <xf numFmtId="0" fontId="126" fillId="84" borderId="81" applyNumberFormat="0" applyAlignment="0" applyProtection="0"/>
    <xf numFmtId="4" fontId="103" fillId="60" borderId="90">
      <alignment horizontal="right" vertical="center"/>
    </xf>
    <xf numFmtId="0" fontId="138" fillId="71" borderId="81" applyNumberFormat="0" applyAlignment="0" applyProtection="0"/>
    <xf numFmtId="0" fontId="138" fillId="71" borderId="81" applyNumberFormat="0" applyAlignment="0" applyProtection="0"/>
    <xf numFmtId="0" fontId="120" fillId="87" borderId="88" applyNumberFormat="0" applyFont="0" applyAlignment="0" applyProtection="0"/>
    <xf numFmtId="0" fontId="103" fillId="60" borderId="3">
      <alignment horizontal="right" vertical="center"/>
    </xf>
    <xf numFmtId="0" fontId="8" fillId="87" borderId="88" applyNumberFormat="0" applyFont="0" applyAlignment="0" applyProtection="0"/>
    <xf numFmtId="4" fontId="102" fillId="0" borderId="3">
      <alignment horizontal="right" vertical="center"/>
    </xf>
    <xf numFmtId="0" fontId="103" fillId="60" borderId="3">
      <alignment horizontal="right" vertical="center"/>
    </xf>
    <xf numFmtId="0" fontId="103" fillId="60" borderId="3">
      <alignment horizontal="right" vertical="center"/>
    </xf>
    <xf numFmtId="4" fontId="105" fillId="62" borderId="3">
      <alignment horizontal="right" vertical="center"/>
    </xf>
    <xf numFmtId="0" fontId="103" fillId="62" borderId="3">
      <alignment horizontal="right" vertical="center"/>
    </xf>
    <xf numFmtId="4" fontId="103" fillId="62" borderId="3">
      <alignment horizontal="right" vertical="center"/>
    </xf>
    <xf numFmtId="0" fontId="105" fillId="62" borderId="3">
      <alignment horizontal="right" vertical="center"/>
    </xf>
    <xf numFmtId="4" fontId="105" fillId="62" borderId="3">
      <alignment horizontal="right" vertical="center"/>
    </xf>
    <xf numFmtId="0" fontId="103" fillId="60" borderId="3">
      <alignment horizontal="right" vertical="center"/>
    </xf>
    <xf numFmtId="4" fontId="103" fillId="60" borderId="3">
      <alignment horizontal="right" vertical="center"/>
    </xf>
    <xf numFmtId="0" fontId="103" fillId="60" borderId="3">
      <alignment horizontal="right" vertical="center"/>
    </xf>
    <xf numFmtId="4" fontId="103" fillId="60" borderId="3">
      <alignment horizontal="right" vertical="center"/>
    </xf>
    <xf numFmtId="0" fontId="103" fillId="60" borderId="89">
      <alignment horizontal="right" vertical="center"/>
    </xf>
    <xf numFmtId="4" fontId="103" fillId="60" borderId="89">
      <alignment horizontal="right" vertical="center"/>
    </xf>
    <xf numFmtId="0" fontId="103" fillId="60" borderId="90">
      <alignment horizontal="right" vertical="center"/>
    </xf>
    <xf numFmtId="4" fontId="103" fillId="60" borderId="90">
      <alignment horizontal="right" vertical="center"/>
    </xf>
    <xf numFmtId="0" fontId="126" fillId="84" borderId="81" applyNumberFormat="0" applyAlignment="0" applyProtection="0"/>
    <xf numFmtId="0" fontId="102" fillId="60" borderId="91">
      <alignment horizontal="left" vertical="center" wrapText="1" indent="2"/>
    </xf>
    <xf numFmtId="0" fontId="102" fillId="0" borderId="91">
      <alignment horizontal="left" vertical="center" wrapText="1" indent="2"/>
    </xf>
    <xf numFmtId="0" fontId="102" fillId="62" borderId="89">
      <alignment horizontal="left" vertical="center"/>
    </xf>
    <xf numFmtId="0" fontId="138" fillId="71" borderId="81" applyNumberFormat="0" applyAlignment="0" applyProtection="0"/>
    <xf numFmtId="0" fontId="102" fillId="0" borderId="3">
      <alignment horizontal="right" vertical="center"/>
    </xf>
    <xf numFmtId="4" fontId="102" fillId="0" borderId="3">
      <alignment horizontal="right" vertical="center"/>
    </xf>
    <xf numFmtId="0" fontId="102" fillId="0" borderId="3" applyNumberFormat="0" applyFill="0" applyAlignment="0" applyProtection="0"/>
    <xf numFmtId="166" fontId="102" fillId="88" borderId="3" applyNumberFormat="0" applyFont="0" applyBorder="0" applyAlignment="0" applyProtection="0">
      <alignment horizontal="right" vertical="center"/>
    </xf>
    <xf numFmtId="0" fontId="102" fillId="61" borderId="3"/>
    <xf numFmtId="4" fontId="102" fillId="61" borderId="3"/>
    <xf numFmtId="4" fontId="103" fillId="60" borderId="90">
      <alignment horizontal="right" vertical="center"/>
    </xf>
    <xf numFmtId="0" fontId="8" fillId="87" borderId="88" applyNumberFormat="0" applyFont="0" applyAlignment="0" applyProtection="0"/>
    <xf numFmtId="0" fontId="120" fillId="87" borderId="88" applyNumberFormat="0" applyFont="0" applyAlignment="0" applyProtection="0"/>
    <xf numFmtId="0" fontId="102" fillId="0" borderId="3" applyNumberFormat="0" applyFill="0" applyAlignment="0" applyProtection="0"/>
    <xf numFmtId="0" fontId="105" fillId="62" borderId="3">
      <alignment horizontal="right" vertical="center"/>
    </xf>
    <xf numFmtId="0" fontId="129" fillId="71" borderId="81" applyNumberFormat="0" applyAlignment="0" applyProtection="0"/>
    <xf numFmtId="0" fontId="126" fillId="84" borderId="81" applyNumberFormat="0" applyAlignment="0" applyProtection="0"/>
    <xf numFmtId="4" fontId="105" fillId="62" borderId="3">
      <alignment horizontal="right" vertical="center"/>
    </xf>
    <xf numFmtId="0" fontId="103" fillId="62" borderId="3">
      <alignment horizontal="right" vertical="center"/>
    </xf>
    <xf numFmtId="166" fontId="102" fillId="88" borderId="3" applyNumberFormat="0" applyFont="0" applyBorder="0" applyAlignment="0" applyProtection="0">
      <alignment horizontal="right" vertical="center"/>
    </xf>
    <xf numFmtId="0" fontId="103" fillId="62" borderId="3">
      <alignment horizontal="right" vertical="center"/>
    </xf>
    <xf numFmtId="49" fontId="102" fillId="0" borderId="3" applyNumberFormat="0" applyFont="0" applyFill="0" applyBorder="0" applyProtection="0">
      <alignment horizontal="left" vertical="center" indent="2"/>
    </xf>
    <xf numFmtId="49" fontId="102" fillId="0" borderId="89" applyNumberFormat="0" applyFont="0" applyFill="0" applyBorder="0" applyProtection="0">
      <alignment horizontal="left" vertical="center" indent="5"/>
    </xf>
    <xf numFmtId="49" fontId="102" fillId="0" borderId="3" applyNumberFormat="0" applyFont="0" applyFill="0" applyBorder="0" applyProtection="0">
      <alignment horizontal="left" vertical="center" indent="2"/>
    </xf>
    <xf numFmtId="4" fontId="102" fillId="0" borderId="3" applyFill="0" applyBorder="0" applyProtection="0">
      <alignment horizontal="right" vertical="center"/>
    </xf>
    <xf numFmtId="49" fontId="101" fillId="0" borderId="3" applyNumberFormat="0" applyFill="0" applyBorder="0" applyProtection="0">
      <alignment horizontal="left" vertical="center"/>
    </xf>
    <xf numFmtId="0" fontId="102" fillId="0" borderId="91">
      <alignment horizontal="left" vertical="center" wrapText="1" indent="2"/>
    </xf>
    <xf numFmtId="0" fontId="103" fillId="60" borderId="90">
      <alignment horizontal="right" vertical="center"/>
    </xf>
    <xf numFmtId="0" fontId="129" fillId="71" borderId="81" applyNumberFormat="0" applyAlignment="0" applyProtection="0"/>
    <xf numFmtId="0" fontId="103" fillId="60" borderId="90">
      <alignment horizontal="right" vertical="center"/>
    </xf>
    <xf numFmtId="4" fontId="103" fillId="60" borderId="3">
      <alignment horizontal="right" vertical="center"/>
    </xf>
    <xf numFmtId="0" fontId="103" fillId="60" borderId="3">
      <alignment horizontal="right" vertical="center"/>
    </xf>
    <xf numFmtId="0" fontId="125" fillId="84" borderId="81" applyNumberFormat="0" applyAlignment="0" applyProtection="0"/>
    <xf numFmtId="4" fontId="102" fillId="0" borderId="3">
      <alignment horizontal="right" vertical="center"/>
    </xf>
    <xf numFmtId="0" fontId="102" fillId="61" borderId="3"/>
    <xf numFmtId="4" fontId="102" fillId="61" borderId="3"/>
    <xf numFmtId="4" fontId="103" fillId="60" borderId="3">
      <alignment horizontal="right" vertical="center"/>
    </xf>
    <xf numFmtId="0" fontId="105" fillId="62" borderId="3">
      <alignment horizontal="right" vertical="center"/>
    </xf>
    <xf numFmtId="0" fontId="129" fillId="71" borderId="81" applyNumberFormat="0" applyAlignment="0" applyProtection="0"/>
    <xf numFmtId="0" fontId="126" fillId="84" borderId="81" applyNumberFormat="0" applyAlignment="0" applyProtection="0"/>
    <xf numFmtId="4" fontId="102" fillId="0" borderId="3">
      <alignment horizontal="right" vertical="center"/>
    </xf>
    <xf numFmtId="0" fontId="102" fillId="60" borderId="91">
      <alignment horizontal="left" vertical="center" wrapText="1" indent="2"/>
    </xf>
    <xf numFmtId="0" fontId="102" fillId="0" borderId="91">
      <alignment horizontal="left" vertical="center" wrapText="1" indent="2"/>
    </xf>
    <xf numFmtId="0" fontId="138" fillId="71" borderId="81" applyNumberFormat="0" applyAlignment="0" applyProtection="0"/>
    <xf numFmtId="0" fontId="125" fillId="84" borderId="81" applyNumberFormat="0" applyAlignment="0" applyProtection="0"/>
    <xf numFmtId="0" fontId="103" fillId="60" borderId="90">
      <alignment horizontal="right" vertical="center"/>
    </xf>
    <xf numFmtId="0" fontId="105" fillId="62" borderId="3">
      <alignment horizontal="right" vertical="center"/>
    </xf>
    <xf numFmtId="4" fontId="103" fillId="62" borderId="3">
      <alignment horizontal="right" vertical="center"/>
    </xf>
    <xf numFmtId="4" fontId="103" fillId="60" borderId="3">
      <alignment horizontal="right" vertical="center"/>
    </xf>
    <xf numFmtId="49" fontId="102" fillId="0" borderId="89" applyNumberFormat="0" applyFont="0" applyFill="0" applyBorder="0" applyProtection="0">
      <alignment horizontal="left" vertical="center" indent="5"/>
    </xf>
    <xf numFmtId="4" fontId="102" fillId="0" borderId="3" applyFill="0" applyBorder="0" applyProtection="0">
      <alignment horizontal="right" vertical="center"/>
    </xf>
    <xf numFmtId="4" fontId="103" fillId="62" borderId="3">
      <alignment horizontal="right" vertical="center"/>
    </xf>
    <xf numFmtId="0" fontId="138" fillId="71" borderId="81" applyNumberFormat="0" applyAlignment="0" applyProtection="0"/>
    <xf numFmtId="0" fontId="129" fillId="71" borderId="81" applyNumberFormat="0" applyAlignment="0" applyProtection="0"/>
    <xf numFmtId="0" fontId="125" fillId="84" borderId="81" applyNumberFormat="0" applyAlignment="0" applyProtection="0"/>
    <xf numFmtId="0" fontId="102" fillId="60" borderId="91">
      <alignment horizontal="left" vertical="center" wrapText="1" indent="2"/>
    </xf>
    <xf numFmtId="0" fontId="102" fillId="0" borderId="91">
      <alignment horizontal="left" vertical="center" wrapText="1" indent="2"/>
    </xf>
    <xf numFmtId="0" fontId="102" fillId="60" borderId="91">
      <alignment horizontal="left" vertical="center" wrapText="1" indent="2"/>
    </xf>
    <xf numFmtId="4" fontId="103" fillId="60" borderId="3">
      <alignment horizontal="right" vertical="center"/>
    </xf>
    <xf numFmtId="0" fontId="102" fillId="61" borderId="3"/>
    <xf numFmtId="0" fontId="125" fillId="84" borderId="81" applyNumberFormat="0" applyAlignment="0" applyProtection="0"/>
    <xf numFmtId="0" fontId="103" fillId="62" borderId="3">
      <alignment horizontal="right" vertical="center"/>
    </xf>
    <xf numFmtId="0" fontId="102" fillId="0" borderId="3">
      <alignment horizontal="right" vertical="center"/>
    </xf>
    <xf numFmtId="0" fontId="145" fillId="0" borderId="83" applyNumberFormat="0" applyFill="0" applyAlignment="0" applyProtection="0"/>
    <xf numFmtId="0" fontId="102" fillId="62" borderId="89">
      <alignment horizontal="left" vertical="center"/>
    </xf>
    <xf numFmtId="0" fontId="138" fillId="71" borderId="81" applyNumberFormat="0" applyAlignment="0" applyProtection="0"/>
    <xf numFmtId="166" fontId="102" fillId="88" borderId="3" applyNumberFormat="0" applyFont="0" applyBorder="0" applyAlignment="0" applyProtection="0">
      <alignment horizontal="right" vertical="center"/>
    </xf>
    <xf numFmtId="0" fontId="120" fillId="87" borderId="88" applyNumberFormat="0" applyFont="0" applyAlignment="0" applyProtection="0"/>
    <xf numFmtId="0" fontId="102" fillId="0" borderId="91">
      <alignment horizontal="left" vertical="center" wrapText="1" indent="2"/>
    </xf>
    <xf numFmtId="4" fontId="102" fillId="61" borderId="3"/>
    <xf numFmtId="49" fontId="101" fillId="0" borderId="3" applyNumberFormat="0" applyFill="0" applyBorder="0" applyProtection="0">
      <alignment horizontal="left" vertical="center"/>
    </xf>
    <xf numFmtId="0" fontId="102" fillId="0" borderId="3">
      <alignment horizontal="right" vertical="center"/>
    </xf>
    <xf numFmtId="4" fontId="103" fillId="60" borderId="90">
      <alignment horizontal="right" vertical="center"/>
    </xf>
    <xf numFmtId="4" fontId="103" fillId="60" borderId="3">
      <alignment horizontal="right" vertical="center"/>
    </xf>
    <xf numFmtId="4" fontId="103" fillId="60" borderId="3">
      <alignment horizontal="right" vertical="center"/>
    </xf>
    <xf numFmtId="0" fontId="105" fillId="62" borderId="3">
      <alignment horizontal="right" vertical="center"/>
    </xf>
    <xf numFmtId="0" fontId="103" fillId="62" borderId="3">
      <alignment horizontal="right" vertical="center"/>
    </xf>
    <xf numFmtId="49" fontId="102" fillId="0" borderId="3" applyNumberFormat="0" applyFont="0" applyFill="0" applyBorder="0" applyProtection="0">
      <alignment horizontal="left" vertical="center" indent="2"/>
    </xf>
    <xf numFmtId="0" fontId="138" fillId="71" borderId="81" applyNumberFormat="0" applyAlignment="0" applyProtection="0"/>
    <xf numFmtId="0" fontId="123" fillId="84" borderId="80" applyNumberFormat="0" applyAlignment="0" applyProtection="0"/>
    <xf numFmtId="49" fontId="102" fillId="0" borderId="3" applyNumberFormat="0" applyFont="0" applyFill="0" applyBorder="0" applyProtection="0">
      <alignment horizontal="left" vertical="center" indent="2"/>
    </xf>
    <xf numFmtId="0" fontId="129" fillId="71" borderId="81" applyNumberFormat="0" applyAlignment="0" applyProtection="0"/>
    <xf numFmtId="4" fontId="102" fillId="0" borderId="3" applyFill="0" applyBorder="0" applyProtection="0">
      <alignment horizontal="right" vertical="center"/>
    </xf>
    <xf numFmtId="0" fontId="126" fillId="84" borderId="81" applyNumberFormat="0" applyAlignment="0" applyProtection="0"/>
    <xf numFmtId="0" fontId="145" fillId="0" borderId="83" applyNumberFormat="0" applyFill="0" applyAlignment="0" applyProtection="0"/>
    <xf numFmtId="0" fontId="142" fillId="84" borderId="80" applyNumberFormat="0" applyAlignment="0" applyProtection="0"/>
    <xf numFmtId="0" fontId="102" fillId="0" borderId="3" applyNumberFormat="0" applyFill="0" applyAlignment="0" applyProtection="0"/>
    <xf numFmtId="4" fontId="102" fillId="0" borderId="3">
      <alignment horizontal="right" vertical="center"/>
    </xf>
    <xf numFmtId="0" fontId="102" fillId="0" borderId="3">
      <alignment horizontal="right" vertical="center"/>
    </xf>
    <xf numFmtId="0" fontId="138" fillId="71" borderId="81" applyNumberFormat="0" applyAlignment="0" applyProtection="0"/>
    <xf numFmtId="0" fontId="123" fillId="84" borderId="80" applyNumberFormat="0" applyAlignment="0" applyProtection="0"/>
    <xf numFmtId="0" fontId="125" fillId="84" borderId="81" applyNumberFormat="0" applyAlignment="0" applyProtection="0"/>
    <xf numFmtId="0" fontId="102" fillId="60" borderId="91">
      <alignment horizontal="left" vertical="center" wrapText="1" indent="2"/>
    </xf>
    <xf numFmtId="0" fontId="126" fillId="84" borderId="81" applyNumberFormat="0" applyAlignment="0" applyProtection="0"/>
    <xf numFmtId="0" fontId="126" fillId="84" borderId="81" applyNumberFormat="0" applyAlignment="0" applyProtection="0"/>
    <xf numFmtId="4" fontId="103" fillId="60" borderId="89">
      <alignment horizontal="right" vertical="center"/>
    </xf>
    <xf numFmtId="0" fontId="103" fillId="60" borderId="89">
      <alignment horizontal="right" vertical="center"/>
    </xf>
    <xf numFmtId="0" fontId="103" fillId="60" borderId="3">
      <alignment horizontal="right" vertical="center"/>
    </xf>
    <xf numFmtId="4" fontId="105" fillId="62" borderId="3">
      <alignment horizontal="right" vertical="center"/>
    </xf>
    <xf numFmtId="0" fontId="129" fillId="71" borderId="81" applyNumberFormat="0" applyAlignment="0" applyProtection="0"/>
    <xf numFmtId="0" fontId="130" fillId="0" borderId="83" applyNumberFormat="0" applyFill="0" applyAlignment="0" applyProtection="0"/>
    <xf numFmtId="0" fontId="145" fillId="0" borderId="83" applyNumberFormat="0" applyFill="0" applyAlignment="0" applyProtection="0"/>
    <xf numFmtId="0" fontId="120" fillId="87" borderId="88" applyNumberFormat="0" applyFont="0" applyAlignment="0" applyProtection="0"/>
    <xf numFmtId="0" fontId="138" fillId="71" borderId="81" applyNumberFormat="0" applyAlignment="0" applyProtection="0"/>
    <xf numFmtId="49" fontId="101" fillId="0" borderId="3" applyNumberFormat="0" applyFill="0" applyBorder="0" applyProtection="0">
      <alignment horizontal="left" vertical="center"/>
    </xf>
    <xf numFmtId="0" fontId="102" fillId="60" borderId="91">
      <alignment horizontal="left" vertical="center" wrapText="1" indent="2"/>
    </xf>
    <xf numFmtId="0" fontId="126" fillId="84" borderId="81" applyNumberFormat="0" applyAlignment="0" applyProtection="0"/>
    <xf numFmtId="0" fontId="102" fillId="0" borderId="91">
      <alignment horizontal="left" vertical="center" wrapText="1" indent="2"/>
    </xf>
    <xf numFmtId="0" fontId="120" fillId="87" borderId="88" applyNumberFormat="0" applyFont="0" applyAlignment="0" applyProtection="0"/>
    <xf numFmtId="0" fontId="8" fillId="87" borderId="88" applyNumberFormat="0" applyFont="0" applyAlignment="0" applyProtection="0"/>
    <xf numFmtId="0" fontId="142" fillId="84" borderId="80" applyNumberFormat="0" applyAlignment="0" applyProtection="0"/>
    <xf numFmtId="0" fontId="145" fillId="0" borderId="83" applyNumberFormat="0" applyFill="0" applyAlignment="0" applyProtection="0"/>
    <xf numFmtId="4" fontId="102" fillId="61" borderId="3"/>
    <xf numFmtId="0" fontId="103" fillId="60" borderId="3">
      <alignment horizontal="right" vertical="center"/>
    </xf>
    <xf numFmtId="0" fontId="145" fillId="0" borderId="83" applyNumberFormat="0" applyFill="0" applyAlignment="0" applyProtection="0"/>
    <xf numFmtId="4" fontId="103" fillId="60" borderId="90">
      <alignment horizontal="right" vertical="center"/>
    </xf>
    <xf numFmtId="0" fontId="125" fillId="84" borderId="81" applyNumberFormat="0" applyAlignment="0" applyProtection="0"/>
    <xf numFmtId="0" fontId="103" fillId="60" borderId="89">
      <alignment horizontal="right" vertical="center"/>
    </xf>
    <xf numFmtId="0" fontId="126" fillId="84" borderId="81" applyNumberFormat="0" applyAlignment="0" applyProtection="0"/>
    <xf numFmtId="0" fontId="130" fillId="0" borderId="83" applyNumberFormat="0" applyFill="0" applyAlignment="0" applyProtection="0"/>
    <xf numFmtId="0" fontId="120" fillId="87" borderId="88" applyNumberFormat="0" applyFont="0" applyAlignment="0" applyProtection="0"/>
    <xf numFmtId="4" fontId="103" fillId="60" borderId="89">
      <alignment horizontal="right" vertical="center"/>
    </xf>
    <xf numFmtId="0" fontId="102" fillId="60" borderId="91">
      <alignment horizontal="left" vertical="center" wrapText="1" indent="2"/>
    </xf>
    <xf numFmtId="0" fontId="102" fillId="61" borderId="3"/>
    <xf numFmtId="166" fontId="102" fillId="88" borderId="3" applyNumberFormat="0" applyFont="0" applyBorder="0" applyAlignment="0" applyProtection="0">
      <alignment horizontal="right" vertical="center"/>
    </xf>
    <xf numFmtId="0" fontId="102" fillId="0" borderId="3" applyNumberFormat="0" applyFill="0" applyAlignment="0" applyProtection="0"/>
    <xf numFmtId="4" fontId="102" fillId="0" borderId="3" applyFill="0" applyBorder="0" applyProtection="0">
      <alignment horizontal="right" vertical="center"/>
    </xf>
    <xf numFmtId="4" fontId="103" fillId="62" borderId="3">
      <alignment horizontal="right" vertical="center"/>
    </xf>
    <xf numFmtId="0" fontId="130" fillId="0" borderId="83" applyNumberFormat="0" applyFill="0" applyAlignment="0" applyProtection="0"/>
    <xf numFmtId="49" fontId="101" fillId="0" borderId="3" applyNumberFormat="0" applyFill="0" applyBorder="0" applyProtection="0">
      <alignment horizontal="left" vertical="center"/>
    </xf>
    <xf numFmtId="49" fontId="102" fillId="0" borderId="89" applyNumberFormat="0" applyFont="0" applyFill="0" applyBorder="0" applyProtection="0">
      <alignment horizontal="left" vertical="center" indent="5"/>
    </xf>
    <xf numFmtId="0" fontId="102" fillId="62" borderId="89">
      <alignment horizontal="left" vertical="center"/>
    </xf>
    <xf numFmtId="0" fontId="126" fillId="84" borderId="81" applyNumberFormat="0" applyAlignment="0" applyProtection="0"/>
    <xf numFmtId="4" fontId="103" fillId="60" borderId="90">
      <alignment horizontal="right" vertical="center"/>
    </xf>
    <xf numFmtId="0" fontId="138" fillId="71" borderId="81" applyNumberFormat="0" applyAlignment="0" applyProtection="0"/>
    <xf numFmtId="0" fontId="138" fillId="71" borderId="81" applyNumberFormat="0" applyAlignment="0" applyProtection="0"/>
    <xf numFmtId="0" fontId="120" fillId="87" borderId="88" applyNumberFormat="0" applyFont="0" applyAlignment="0" applyProtection="0"/>
    <xf numFmtId="0" fontId="142" fillId="84" borderId="80" applyNumberFormat="0" applyAlignment="0" applyProtection="0"/>
    <xf numFmtId="0" fontId="145" fillId="0" borderId="83" applyNumberFormat="0" applyFill="0" applyAlignment="0" applyProtection="0"/>
    <xf numFmtId="0" fontId="103" fillId="60" borderId="3">
      <alignment horizontal="right" vertical="center"/>
    </xf>
    <xf numFmtId="0" fontId="8" fillId="87" borderId="88" applyNumberFormat="0" applyFont="0" applyAlignment="0" applyProtection="0"/>
    <xf numFmtId="4" fontId="102" fillId="0" borderId="3">
      <alignment horizontal="right" vertical="center"/>
    </xf>
    <xf numFmtId="0" fontId="145" fillId="0" borderId="83" applyNumberFormat="0" applyFill="0" applyAlignment="0" applyProtection="0"/>
    <xf numFmtId="0" fontId="103" fillId="60" borderId="3">
      <alignment horizontal="right" vertical="center"/>
    </xf>
    <xf numFmtId="0" fontId="103" fillId="60" borderId="3">
      <alignment horizontal="right" vertical="center"/>
    </xf>
    <xf numFmtId="4" fontId="105" fillId="62" borderId="3">
      <alignment horizontal="right" vertical="center"/>
    </xf>
    <xf numFmtId="0" fontId="103" fillId="62" borderId="3">
      <alignment horizontal="right" vertical="center"/>
    </xf>
    <xf numFmtId="4" fontId="103" fillId="62" borderId="3">
      <alignment horizontal="right" vertical="center"/>
    </xf>
    <xf numFmtId="0" fontId="105" fillId="62" borderId="3">
      <alignment horizontal="right" vertical="center"/>
    </xf>
    <xf numFmtId="4" fontId="105" fillId="62" borderId="3">
      <alignment horizontal="right" vertical="center"/>
    </xf>
    <xf numFmtId="0" fontId="103" fillId="60" borderId="3">
      <alignment horizontal="right" vertical="center"/>
    </xf>
    <xf numFmtId="4" fontId="103" fillId="60" borderId="3">
      <alignment horizontal="right" vertical="center"/>
    </xf>
    <xf numFmtId="0" fontId="103" fillId="60" borderId="3">
      <alignment horizontal="right" vertical="center"/>
    </xf>
    <xf numFmtId="4" fontId="103" fillId="60" borderId="3">
      <alignment horizontal="right" vertical="center"/>
    </xf>
    <xf numFmtId="0" fontId="103" fillId="60" borderId="89">
      <alignment horizontal="right" vertical="center"/>
    </xf>
    <xf numFmtId="4" fontId="103" fillId="60" borderId="89">
      <alignment horizontal="right" vertical="center"/>
    </xf>
    <xf numFmtId="0" fontId="103" fillId="60" borderId="90">
      <alignment horizontal="right" vertical="center"/>
    </xf>
    <xf numFmtId="4" fontId="103" fillId="60" borderId="90">
      <alignment horizontal="right" vertical="center"/>
    </xf>
    <xf numFmtId="0" fontId="126" fillId="84" borderId="81" applyNumberFormat="0" applyAlignment="0" applyProtection="0"/>
    <xf numFmtId="0" fontId="102" fillId="60" borderId="91">
      <alignment horizontal="left" vertical="center" wrapText="1" indent="2"/>
    </xf>
    <xf numFmtId="0" fontId="102" fillId="0" borderId="91">
      <alignment horizontal="left" vertical="center" wrapText="1" indent="2"/>
    </xf>
    <xf numFmtId="0" fontId="102" fillId="62" borderId="89">
      <alignment horizontal="left" vertical="center"/>
    </xf>
    <xf numFmtId="0" fontId="138" fillId="71" borderId="81" applyNumberFormat="0" applyAlignment="0" applyProtection="0"/>
    <xf numFmtId="0" fontId="102" fillId="0" borderId="3">
      <alignment horizontal="right" vertical="center"/>
    </xf>
    <xf numFmtId="4" fontId="102" fillId="0" borderId="3">
      <alignment horizontal="right" vertical="center"/>
    </xf>
    <xf numFmtId="0" fontId="102" fillId="0" borderId="3" applyNumberFormat="0" applyFill="0" applyAlignment="0" applyProtection="0"/>
    <xf numFmtId="0" fontId="142" fillId="84" borderId="80" applyNumberFormat="0" applyAlignment="0" applyProtection="0"/>
    <xf numFmtId="166" fontId="102" fillId="88" borderId="3" applyNumberFormat="0" applyFont="0" applyBorder="0" applyAlignment="0" applyProtection="0">
      <alignment horizontal="right" vertical="center"/>
    </xf>
    <xf numFmtId="0" fontId="102" fillId="61" borderId="3"/>
    <xf numFmtId="4" fontId="102" fillId="61" borderId="3"/>
    <xf numFmtId="0" fontId="145" fillId="0" borderId="83" applyNumberFormat="0" applyFill="0" applyAlignment="0" applyProtection="0"/>
    <xf numFmtId="0" fontId="8" fillId="87" borderId="88" applyNumberFormat="0" applyFont="0" applyAlignment="0" applyProtection="0"/>
    <xf numFmtId="0" fontId="120" fillId="87" borderId="88" applyNumberFormat="0" applyFont="0" applyAlignment="0" applyProtection="0"/>
    <xf numFmtId="0" fontId="102" fillId="0" borderId="3" applyNumberFormat="0" applyFill="0" applyAlignment="0" applyProtection="0"/>
    <xf numFmtId="0" fontId="130" fillId="0" borderId="83" applyNumberFormat="0" applyFill="0" applyAlignment="0" applyProtection="0"/>
    <xf numFmtId="0" fontId="145" fillId="0" borderId="83" applyNumberFormat="0" applyFill="0" applyAlignment="0" applyProtection="0"/>
    <xf numFmtId="0" fontId="129" fillId="71" borderId="81" applyNumberFormat="0" applyAlignment="0" applyProtection="0"/>
    <xf numFmtId="0" fontId="126" fillId="84" borderId="81" applyNumberFormat="0" applyAlignment="0" applyProtection="0"/>
    <xf numFmtId="4" fontId="105" fillId="62" borderId="3">
      <alignment horizontal="right" vertical="center"/>
    </xf>
    <xf numFmtId="0" fontId="103" fillId="62" borderId="3">
      <alignment horizontal="right" vertical="center"/>
    </xf>
    <xf numFmtId="166" fontId="102" fillId="88" borderId="3" applyNumberFormat="0" applyFont="0" applyBorder="0" applyAlignment="0" applyProtection="0">
      <alignment horizontal="right" vertical="center"/>
    </xf>
    <xf numFmtId="0" fontId="130" fillId="0" borderId="83" applyNumberFormat="0" applyFill="0" applyAlignment="0" applyProtection="0"/>
    <xf numFmtId="49" fontId="102" fillId="0" borderId="3" applyNumberFormat="0" applyFont="0" applyFill="0" applyBorder="0" applyProtection="0">
      <alignment horizontal="left" vertical="center" indent="2"/>
    </xf>
    <xf numFmtId="49" fontId="102" fillId="0" borderId="89" applyNumberFormat="0" applyFont="0" applyFill="0" applyBorder="0" applyProtection="0">
      <alignment horizontal="left" vertical="center" indent="5"/>
    </xf>
    <xf numFmtId="49" fontId="102" fillId="0" borderId="3" applyNumberFormat="0" applyFont="0" applyFill="0" applyBorder="0" applyProtection="0">
      <alignment horizontal="left" vertical="center" indent="2"/>
    </xf>
    <xf numFmtId="4" fontId="102" fillId="0" borderId="3" applyFill="0" applyBorder="0" applyProtection="0">
      <alignment horizontal="right" vertical="center"/>
    </xf>
    <xf numFmtId="49" fontId="101" fillId="0" borderId="3" applyNumberFormat="0" applyFill="0" applyBorder="0" applyProtection="0">
      <alignment horizontal="left" vertical="center"/>
    </xf>
    <xf numFmtId="0" fontId="102" fillId="0" borderId="91">
      <alignment horizontal="left" vertical="center" wrapText="1" indent="2"/>
    </xf>
    <xf numFmtId="0" fontId="142" fillId="84" borderId="80" applyNumberFormat="0" applyAlignment="0" applyProtection="0"/>
    <xf numFmtId="0" fontId="103" fillId="60" borderId="90">
      <alignment horizontal="right" vertical="center"/>
    </xf>
    <xf numFmtId="0" fontId="129" fillId="71" borderId="81" applyNumberFormat="0" applyAlignment="0" applyProtection="0"/>
    <xf numFmtId="0" fontId="103" fillId="60" borderId="90">
      <alignment horizontal="right" vertical="center"/>
    </xf>
    <xf numFmtId="4" fontId="103" fillId="60" borderId="3">
      <alignment horizontal="right" vertical="center"/>
    </xf>
    <xf numFmtId="0" fontId="103" fillId="60" borderId="3">
      <alignment horizontal="right" vertical="center"/>
    </xf>
    <xf numFmtId="0" fontId="123" fillId="84" borderId="80" applyNumberFormat="0" applyAlignment="0" applyProtection="0"/>
    <xf numFmtId="0" fontId="125" fillId="84" borderId="81" applyNumberFormat="0" applyAlignment="0" applyProtection="0"/>
    <xf numFmtId="0" fontId="130" fillId="0" borderId="83" applyNumberFormat="0" applyFill="0" applyAlignment="0" applyProtection="0"/>
    <xf numFmtId="0" fontId="102" fillId="61" borderId="3"/>
    <xf numFmtId="4" fontId="102" fillId="61" borderId="3"/>
    <xf numFmtId="4" fontId="103" fillId="60" borderId="3">
      <alignment horizontal="right" vertical="center"/>
    </xf>
    <xf numFmtId="0" fontId="105" fillId="62" borderId="3">
      <alignment horizontal="right" vertical="center"/>
    </xf>
    <xf numFmtId="0" fontId="129" fillId="71" borderId="81" applyNumberFormat="0" applyAlignment="0" applyProtection="0"/>
    <xf numFmtId="0" fontId="126" fillId="84" borderId="81" applyNumberFormat="0" applyAlignment="0" applyProtection="0"/>
    <xf numFmtId="4" fontId="102" fillId="0" borderId="3">
      <alignment horizontal="right" vertical="center"/>
    </xf>
    <xf numFmtId="0" fontId="102" fillId="60" borderId="91">
      <alignment horizontal="left" vertical="center" wrapText="1" indent="2"/>
    </xf>
    <xf numFmtId="0" fontId="102" fillId="0" borderId="91">
      <alignment horizontal="left" vertical="center" wrapText="1" indent="2"/>
    </xf>
    <xf numFmtId="0" fontId="142" fillId="84" borderId="80" applyNumberFormat="0" applyAlignment="0" applyProtection="0"/>
    <xf numFmtId="0" fontId="138" fillId="71" borderId="81" applyNumberFormat="0" applyAlignment="0" applyProtection="0"/>
    <xf numFmtId="0" fontId="125" fillId="84" borderId="81" applyNumberFormat="0" applyAlignment="0" applyProtection="0"/>
    <xf numFmtId="0" fontId="123" fillId="84" borderId="80" applyNumberFormat="0" applyAlignment="0" applyProtection="0"/>
    <xf numFmtId="0" fontId="103" fillId="60" borderId="90">
      <alignment horizontal="right" vertical="center"/>
    </xf>
    <xf numFmtId="0" fontId="105" fillId="62" borderId="3">
      <alignment horizontal="right" vertical="center"/>
    </xf>
    <xf numFmtId="4" fontId="103" fillId="62" borderId="3">
      <alignment horizontal="right" vertical="center"/>
    </xf>
    <xf numFmtId="4" fontId="103" fillId="60" borderId="3">
      <alignment horizontal="right" vertical="center"/>
    </xf>
    <xf numFmtId="49" fontId="102" fillId="0" borderId="89" applyNumberFormat="0" applyFont="0" applyFill="0" applyBorder="0" applyProtection="0">
      <alignment horizontal="left" vertical="center" indent="5"/>
    </xf>
    <xf numFmtId="4" fontId="102" fillId="0" borderId="3" applyFill="0" applyBorder="0" applyProtection="0">
      <alignment horizontal="right" vertical="center"/>
    </xf>
    <xf numFmtId="4" fontId="103" fillId="62" borderId="3">
      <alignment horizontal="right" vertical="center"/>
    </xf>
    <xf numFmtId="0" fontId="138" fillId="71" borderId="81" applyNumberFormat="0" applyAlignment="0" applyProtection="0"/>
    <xf numFmtId="0" fontId="129" fillId="71" borderId="81" applyNumberFormat="0" applyAlignment="0" applyProtection="0"/>
    <xf numFmtId="0" fontId="125" fillId="84" borderId="81" applyNumberFormat="0" applyAlignment="0" applyProtection="0"/>
    <xf numFmtId="0" fontId="102" fillId="60" borderId="91">
      <alignment horizontal="left" vertical="center" wrapText="1" indent="2"/>
    </xf>
    <xf numFmtId="0" fontId="102" fillId="0" borderId="91">
      <alignment horizontal="left" vertical="center" wrapText="1" indent="2"/>
    </xf>
    <xf numFmtId="0" fontId="102" fillId="60" borderId="91">
      <alignment horizontal="left" vertical="center" wrapText="1" indent="2"/>
    </xf>
    <xf numFmtId="0" fontId="102" fillId="0" borderId="91">
      <alignment horizontal="left" vertical="center" wrapText="1" indent="2"/>
    </xf>
    <xf numFmtId="0" fontId="123" fillId="84" borderId="80" applyNumberFormat="0" applyAlignment="0" applyProtection="0"/>
    <xf numFmtId="0" fontId="125" fillId="84" borderId="81" applyNumberFormat="0" applyAlignment="0" applyProtection="0"/>
    <xf numFmtId="0" fontId="126" fillId="84" borderId="81" applyNumberFormat="0" applyAlignment="0" applyProtection="0"/>
    <xf numFmtId="0" fontId="129" fillId="71" borderId="81" applyNumberFormat="0" applyAlignment="0" applyProtection="0"/>
    <xf numFmtId="0" fontId="130" fillId="0" borderId="83" applyNumberFormat="0" applyFill="0" applyAlignment="0" applyProtection="0"/>
    <xf numFmtId="0" fontId="138" fillId="71" borderId="81" applyNumberFormat="0" applyAlignment="0" applyProtection="0"/>
    <xf numFmtId="0" fontId="120" fillId="87" borderId="88" applyNumberFormat="0" applyFont="0" applyAlignment="0" applyProtection="0"/>
    <xf numFmtId="0" fontId="8" fillId="87" borderId="88" applyNumberFormat="0" applyFont="0" applyAlignment="0" applyProtection="0"/>
    <xf numFmtId="0" fontId="142" fillId="84" borderId="80" applyNumberFormat="0" applyAlignment="0" applyProtection="0"/>
    <xf numFmtId="0" fontId="145" fillId="0" borderId="83" applyNumberFormat="0" applyFill="0" applyAlignment="0" applyProtection="0"/>
    <xf numFmtId="0" fontId="126" fillId="84" borderId="81" applyNumberFormat="0" applyAlignment="0" applyProtection="0"/>
    <xf numFmtId="0" fontId="138" fillId="71" borderId="81" applyNumberFormat="0" applyAlignment="0" applyProtection="0"/>
    <xf numFmtId="0" fontId="120" fillId="87" borderId="88" applyNumberFormat="0" applyFont="0" applyAlignment="0" applyProtection="0"/>
    <xf numFmtId="0" fontId="142" fillId="84" borderId="80" applyNumberFormat="0" applyAlignment="0" applyProtection="0"/>
    <xf numFmtId="0" fontId="145" fillId="0" borderId="83" applyNumberFormat="0" applyFill="0" applyAlignment="0" applyProtection="0"/>
    <xf numFmtId="0" fontId="126" fillId="84" borderId="81" applyNumberFormat="0" applyAlignment="0" applyProtection="0"/>
    <xf numFmtId="0" fontId="138" fillId="71" borderId="81" applyNumberFormat="0" applyAlignment="0" applyProtection="0"/>
    <xf numFmtId="0" fontId="142" fillId="84" borderId="80" applyNumberFormat="0" applyAlignment="0" applyProtection="0"/>
    <xf numFmtId="0" fontId="145" fillId="0" borderId="83" applyNumberFormat="0" applyFill="0" applyAlignment="0" applyProtection="0"/>
    <xf numFmtId="0" fontId="123" fillId="84" borderId="80" applyNumberFormat="0" applyAlignment="0" applyProtection="0"/>
    <xf numFmtId="0" fontId="125" fillId="84" borderId="81" applyNumberFormat="0" applyAlignment="0" applyProtection="0"/>
    <xf numFmtId="0" fontId="130" fillId="0" borderId="83" applyNumberFormat="0" applyFill="0" applyAlignment="0" applyProtection="0"/>
    <xf numFmtId="49" fontId="102" fillId="0" borderId="3" applyNumberFormat="0" applyFont="0" applyFill="0" applyBorder="0" applyProtection="0">
      <alignment horizontal="left" vertical="center" indent="2"/>
    </xf>
    <xf numFmtId="0" fontId="103" fillId="62" borderId="3">
      <alignment horizontal="right" vertical="center"/>
    </xf>
    <xf numFmtId="4" fontId="103" fillId="62" borderId="3">
      <alignment horizontal="right" vertical="center"/>
    </xf>
    <xf numFmtId="0" fontId="105" fillId="62" borderId="3">
      <alignment horizontal="right" vertical="center"/>
    </xf>
    <xf numFmtId="4" fontId="105" fillId="62" borderId="3">
      <alignment horizontal="right" vertical="center"/>
    </xf>
    <xf numFmtId="0" fontId="103" fillId="60" borderId="3">
      <alignment horizontal="right" vertical="center"/>
    </xf>
    <xf numFmtId="4" fontId="103" fillId="60" borderId="3">
      <alignment horizontal="right" vertical="center"/>
    </xf>
    <xf numFmtId="0" fontId="103" fillId="60" borderId="3">
      <alignment horizontal="right" vertical="center"/>
    </xf>
    <xf numFmtId="4" fontId="103" fillId="60" borderId="3">
      <alignment horizontal="right" vertical="center"/>
    </xf>
    <xf numFmtId="0" fontId="129" fillId="71" borderId="81" applyNumberFormat="0" applyAlignment="0" applyProtection="0"/>
    <xf numFmtId="0" fontId="102" fillId="0" borderId="3">
      <alignment horizontal="right" vertical="center"/>
    </xf>
    <xf numFmtId="4" fontId="102" fillId="0" borderId="3">
      <alignment horizontal="right" vertical="center"/>
    </xf>
    <xf numFmtId="4" fontId="102" fillId="0" borderId="3" applyFill="0" applyBorder="0" applyProtection="0">
      <alignment horizontal="right" vertical="center"/>
    </xf>
    <xf numFmtId="49" fontId="101" fillId="0" borderId="3" applyNumberFormat="0" applyFill="0" applyBorder="0" applyProtection="0">
      <alignment horizontal="left" vertical="center"/>
    </xf>
    <xf numFmtId="0" fontId="102" fillId="0" borderId="3" applyNumberFormat="0" applyFill="0" applyAlignment="0" applyProtection="0"/>
    <xf numFmtId="166" fontId="102" fillId="88" borderId="3" applyNumberFormat="0" applyFont="0" applyBorder="0" applyAlignment="0" applyProtection="0">
      <alignment horizontal="right" vertical="center"/>
    </xf>
    <xf numFmtId="0" fontId="102" fillId="61" borderId="3"/>
    <xf numFmtId="4" fontId="102" fillId="61" borderId="3"/>
    <xf numFmtId="4" fontId="103" fillId="60" borderId="3">
      <alignment horizontal="right" vertical="center"/>
    </xf>
    <xf numFmtId="0" fontId="102" fillId="61" borderId="3"/>
    <xf numFmtId="0" fontId="125" fillId="84" borderId="81" applyNumberFormat="0" applyAlignment="0" applyProtection="0"/>
    <xf numFmtId="0" fontId="103" fillId="62" borderId="3">
      <alignment horizontal="right" vertical="center"/>
    </xf>
    <xf numFmtId="0" fontId="102" fillId="0" borderId="3">
      <alignment horizontal="right" vertical="center"/>
    </xf>
    <xf numFmtId="0" fontId="145" fillId="0" borderId="83" applyNumberFormat="0" applyFill="0" applyAlignment="0" applyProtection="0"/>
    <xf numFmtId="0" fontId="102" fillId="62" borderId="89">
      <alignment horizontal="left" vertical="center"/>
    </xf>
    <xf numFmtId="0" fontId="138" fillId="71" borderId="81" applyNumberFormat="0" applyAlignment="0" applyProtection="0"/>
    <xf numFmtId="166" fontId="102" fillId="88" borderId="3" applyNumberFormat="0" applyFont="0" applyBorder="0" applyAlignment="0" applyProtection="0">
      <alignment horizontal="right" vertical="center"/>
    </xf>
    <xf numFmtId="0" fontId="120" fillId="87" borderId="88" applyNumberFormat="0" applyFont="0" applyAlignment="0" applyProtection="0"/>
    <xf numFmtId="0" fontId="102" fillId="0" borderId="91">
      <alignment horizontal="left" vertical="center" wrapText="1" indent="2"/>
    </xf>
    <xf numFmtId="4" fontId="102" fillId="61" borderId="3"/>
    <xf numFmtId="49" fontId="101" fillId="0" borderId="3" applyNumberFormat="0" applyFill="0" applyBorder="0" applyProtection="0">
      <alignment horizontal="left" vertical="center"/>
    </xf>
    <xf numFmtId="0" fontId="102" fillId="0" borderId="3">
      <alignment horizontal="right" vertical="center"/>
    </xf>
    <xf numFmtId="4" fontId="103" fillId="60" borderId="90">
      <alignment horizontal="right" vertical="center"/>
    </xf>
    <xf numFmtId="4" fontId="103" fillId="60" borderId="3">
      <alignment horizontal="right" vertical="center"/>
    </xf>
    <xf numFmtId="4" fontId="103" fillId="60" borderId="3">
      <alignment horizontal="right" vertical="center"/>
    </xf>
    <xf numFmtId="0" fontId="105" fillId="62" borderId="3">
      <alignment horizontal="right" vertical="center"/>
    </xf>
    <xf numFmtId="0" fontId="103" fillId="62" borderId="3">
      <alignment horizontal="right" vertical="center"/>
    </xf>
    <xf numFmtId="49" fontId="102" fillId="0" borderId="3" applyNumberFormat="0" applyFont="0" applyFill="0" applyBorder="0" applyProtection="0">
      <alignment horizontal="left" vertical="center" indent="2"/>
    </xf>
    <xf numFmtId="0" fontId="138" fillId="71" borderId="81" applyNumberFormat="0" applyAlignment="0" applyProtection="0"/>
    <xf numFmtId="0" fontId="123" fillId="84" borderId="80" applyNumberFormat="0" applyAlignment="0" applyProtection="0"/>
    <xf numFmtId="49" fontId="102" fillId="0" borderId="3" applyNumberFormat="0" applyFont="0" applyFill="0" applyBorder="0" applyProtection="0">
      <alignment horizontal="left" vertical="center" indent="2"/>
    </xf>
    <xf numFmtId="0" fontId="129" fillId="71" borderId="81" applyNumberFormat="0" applyAlignment="0" applyProtection="0"/>
    <xf numFmtId="4" fontId="102" fillId="0" borderId="3" applyFill="0" applyBorder="0" applyProtection="0">
      <alignment horizontal="right" vertical="center"/>
    </xf>
    <xf numFmtId="0" fontId="126" fillId="84" borderId="81" applyNumberFormat="0" applyAlignment="0" applyProtection="0"/>
    <xf numFmtId="0" fontId="145" fillId="0" borderId="83" applyNumberFormat="0" applyFill="0" applyAlignment="0" applyProtection="0"/>
    <xf numFmtId="0" fontId="142" fillId="84" borderId="80" applyNumberFormat="0" applyAlignment="0" applyProtection="0"/>
    <xf numFmtId="0" fontId="102" fillId="0" borderId="3" applyNumberFormat="0" applyFill="0" applyAlignment="0" applyProtection="0"/>
    <xf numFmtId="4" fontId="102" fillId="0" borderId="3">
      <alignment horizontal="right" vertical="center"/>
    </xf>
    <xf numFmtId="0" fontId="102" fillId="0" borderId="3">
      <alignment horizontal="right" vertical="center"/>
    </xf>
    <xf numFmtId="0" fontId="138" fillId="71" borderId="81" applyNumberFormat="0" applyAlignment="0" applyProtection="0"/>
    <xf numFmtId="0" fontId="123" fillId="84" borderId="80" applyNumberFormat="0" applyAlignment="0" applyProtection="0"/>
    <xf numFmtId="0" fontId="125" fillId="84" borderId="81" applyNumberFormat="0" applyAlignment="0" applyProtection="0"/>
    <xf numFmtId="0" fontId="102" fillId="60" borderId="91">
      <alignment horizontal="left" vertical="center" wrapText="1" indent="2"/>
    </xf>
    <xf numFmtId="0" fontId="126" fillId="84" borderId="81" applyNumberFormat="0" applyAlignment="0" applyProtection="0"/>
    <xf numFmtId="0" fontId="126" fillId="84" borderId="81" applyNumberFormat="0" applyAlignment="0" applyProtection="0"/>
    <xf numFmtId="4" fontId="103" fillId="60" borderId="89">
      <alignment horizontal="right" vertical="center"/>
    </xf>
    <xf numFmtId="0" fontId="103" fillId="60" borderId="89">
      <alignment horizontal="right" vertical="center"/>
    </xf>
    <xf numFmtId="0" fontId="103" fillId="60" borderId="3">
      <alignment horizontal="right" vertical="center"/>
    </xf>
    <xf numFmtId="4" fontId="105" fillId="62" borderId="3">
      <alignment horizontal="right" vertical="center"/>
    </xf>
    <xf numFmtId="0" fontId="129" fillId="71" borderId="81" applyNumberFormat="0" applyAlignment="0" applyProtection="0"/>
    <xf numFmtId="0" fontId="130" fillId="0" borderId="83" applyNumberFormat="0" applyFill="0" applyAlignment="0" applyProtection="0"/>
    <xf numFmtId="0" fontId="145" fillId="0" borderId="83" applyNumberFormat="0" applyFill="0" applyAlignment="0" applyProtection="0"/>
    <xf numFmtId="0" fontId="120" fillId="87" borderId="88" applyNumberFormat="0" applyFont="0" applyAlignment="0" applyProtection="0"/>
    <xf numFmtId="0" fontId="138" fillId="71" borderId="81" applyNumberFormat="0" applyAlignment="0" applyProtection="0"/>
    <xf numFmtId="49" fontId="101" fillId="0" borderId="3" applyNumberFormat="0" applyFill="0" applyBorder="0" applyProtection="0">
      <alignment horizontal="left" vertical="center"/>
    </xf>
    <xf numFmtId="0" fontId="102" fillId="60" borderId="91">
      <alignment horizontal="left" vertical="center" wrapText="1" indent="2"/>
    </xf>
    <xf numFmtId="0" fontId="126" fillId="84" borderId="81" applyNumberFormat="0" applyAlignment="0" applyProtection="0"/>
    <xf numFmtId="0" fontId="102" fillId="0" borderId="91">
      <alignment horizontal="left" vertical="center" wrapText="1" indent="2"/>
    </xf>
    <xf numFmtId="0" fontId="120" fillId="87" borderId="88" applyNumberFormat="0" applyFont="0" applyAlignment="0" applyProtection="0"/>
    <xf numFmtId="0" fontId="8" fillId="87" borderId="88" applyNumberFormat="0" applyFont="0" applyAlignment="0" applyProtection="0"/>
    <xf numFmtId="0" fontId="142" fillId="84" borderId="80" applyNumberFormat="0" applyAlignment="0" applyProtection="0"/>
    <xf numFmtId="0" fontId="145" fillId="0" borderId="83" applyNumberFormat="0" applyFill="0" applyAlignment="0" applyProtection="0"/>
    <xf numFmtId="4" fontId="102" fillId="61" borderId="3"/>
    <xf numFmtId="0" fontId="103" fillId="60" borderId="3">
      <alignment horizontal="right" vertical="center"/>
    </xf>
    <xf numFmtId="0" fontId="145" fillId="0" borderId="83" applyNumberFormat="0" applyFill="0" applyAlignment="0" applyProtection="0"/>
    <xf numFmtId="4" fontId="103" fillId="60" borderId="90">
      <alignment horizontal="right" vertical="center"/>
    </xf>
    <xf numFmtId="0" fontId="125" fillId="84" borderId="81" applyNumberFormat="0" applyAlignment="0" applyProtection="0"/>
    <xf numFmtId="0" fontId="103" fillId="60" borderId="89">
      <alignment horizontal="right" vertical="center"/>
    </xf>
    <xf numFmtId="0" fontId="126" fillId="84" borderId="81" applyNumberFormat="0" applyAlignment="0" applyProtection="0"/>
    <xf numFmtId="0" fontId="130" fillId="0" borderId="83" applyNumberFormat="0" applyFill="0" applyAlignment="0" applyProtection="0"/>
    <xf numFmtId="0" fontId="120" fillId="87" borderId="88" applyNumberFormat="0" applyFont="0" applyAlignment="0" applyProtection="0"/>
    <xf numFmtId="4" fontId="103" fillId="60" borderId="89">
      <alignment horizontal="right" vertical="center"/>
    </xf>
    <xf numFmtId="0" fontId="102" fillId="60" borderId="91">
      <alignment horizontal="left" vertical="center" wrapText="1" indent="2"/>
    </xf>
    <xf numFmtId="0" fontId="102" fillId="61" borderId="3"/>
    <xf numFmtId="166" fontId="102" fillId="88" borderId="3" applyNumberFormat="0" applyFont="0" applyBorder="0" applyAlignment="0" applyProtection="0">
      <alignment horizontal="right" vertical="center"/>
    </xf>
    <xf numFmtId="0" fontId="102" fillId="0" borderId="3" applyNumberFormat="0" applyFill="0" applyAlignment="0" applyProtection="0"/>
    <xf numFmtId="4" fontId="102" fillId="0" borderId="3" applyFill="0" applyBorder="0" applyProtection="0">
      <alignment horizontal="right" vertical="center"/>
    </xf>
    <xf numFmtId="4" fontId="103" fillId="62" borderId="3">
      <alignment horizontal="right" vertical="center"/>
    </xf>
    <xf numFmtId="0" fontId="130" fillId="0" borderId="83" applyNumberFormat="0" applyFill="0" applyAlignment="0" applyProtection="0"/>
    <xf numFmtId="49" fontId="101" fillId="0" borderId="3" applyNumberFormat="0" applyFill="0" applyBorder="0" applyProtection="0">
      <alignment horizontal="left" vertical="center"/>
    </xf>
    <xf numFmtId="49" fontId="102" fillId="0" borderId="89" applyNumberFormat="0" applyFont="0" applyFill="0" applyBorder="0" applyProtection="0">
      <alignment horizontal="left" vertical="center" indent="5"/>
    </xf>
    <xf numFmtId="0" fontId="102" fillId="62" borderId="89">
      <alignment horizontal="left" vertical="center"/>
    </xf>
    <xf numFmtId="0" fontId="126" fillId="84" borderId="81" applyNumberFormat="0" applyAlignment="0" applyProtection="0"/>
    <xf numFmtId="4" fontId="103" fillId="60" borderId="90">
      <alignment horizontal="right" vertical="center"/>
    </xf>
    <xf numFmtId="0" fontId="138" fillId="71" borderId="81" applyNumberFormat="0" applyAlignment="0" applyProtection="0"/>
    <xf numFmtId="0" fontId="138" fillId="71" borderId="81" applyNumberFormat="0" applyAlignment="0" applyProtection="0"/>
    <xf numFmtId="0" fontId="120" fillId="87" borderId="88" applyNumberFormat="0" applyFont="0" applyAlignment="0" applyProtection="0"/>
    <xf numFmtId="0" fontId="142" fillId="84" borderId="80" applyNumberFormat="0" applyAlignment="0" applyProtection="0"/>
    <xf numFmtId="0" fontId="145" fillId="0" borderId="83" applyNumberFormat="0" applyFill="0" applyAlignment="0" applyProtection="0"/>
    <xf numFmtId="0" fontId="103" fillId="60" borderId="3">
      <alignment horizontal="right" vertical="center"/>
    </xf>
    <xf numFmtId="0" fontId="8" fillId="87" borderId="88" applyNumberFormat="0" applyFont="0" applyAlignment="0" applyProtection="0"/>
    <xf numFmtId="4" fontId="102" fillId="0" borderId="3">
      <alignment horizontal="right" vertical="center"/>
    </xf>
    <xf numFmtId="0" fontId="145" fillId="0" borderId="83" applyNumberFormat="0" applyFill="0" applyAlignment="0" applyProtection="0"/>
    <xf numFmtId="0" fontId="103" fillId="60" borderId="3">
      <alignment horizontal="right" vertical="center"/>
    </xf>
    <xf numFmtId="0" fontId="103" fillId="60" borderId="3">
      <alignment horizontal="right" vertical="center"/>
    </xf>
    <xf numFmtId="4" fontId="105" fillId="62" borderId="3">
      <alignment horizontal="right" vertical="center"/>
    </xf>
    <xf numFmtId="0" fontId="103" fillId="62" borderId="3">
      <alignment horizontal="right" vertical="center"/>
    </xf>
    <xf numFmtId="4" fontId="103" fillId="62" borderId="3">
      <alignment horizontal="right" vertical="center"/>
    </xf>
    <xf numFmtId="0" fontId="105" fillId="62" borderId="3">
      <alignment horizontal="right" vertical="center"/>
    </xf>
    <xf numFmtId="4" fontId="105" fillId="62" borderId="3">
      <alignment horizontal="right" vertical="center"/>
    </xf>
    <xf numFmtId="0" fontId="103" fillId="60" borderId="3">
      <alignment horizontal="right" vertical="center"/>
    </xf>
    <xf numFmtId="4" fontId="103" fillId="60" borderId="3">
      <alignment horizontal="right" vertical="center"/>
    </xf>
    <xf numFmtId="0" fontId="103" fillId="60" borderId="3">
      <alignment horizontal="right" vertical="center"/>
    </xf>
    <xf numFmtId="4" fontId="103" fillId="60" borderId="3">
      <alignment horizontal="right" vertical="center"/>
    </xf>
    <xf numFmtId="0" fontId="103" fillId="60" borderId="89">
      <alignment horizontal="right" vertical="center"/>
    </xf>
    <xf numFmtId="4" fontId="103" fillId="60" borderId="89">
      <alignment horizontal="right" vertical="center"/>
    </xf>
    <xf numFmtId="0" fontId="103" fillId="60" borderId="90">
      <alignment horizontal="right" vertical="center"/>
    </xf>
    <xf numFmtId="4" fontId="103" fillId="60" borderId="90">
      <alignment horizontal="right" vertical="center"/>
    </xf>
    <xf numFmtId="0" fontId="126" fillId="84" borderId="81" applyNumberFormat="0" applyAlignment="0" applyProtection="0"/>
    <xf numFmtId="0" fontId="102" fillId="60" borderId="91">
      <alignment horizontal="left" vertical="center" wrapText="1" indent="2"/>
    </xf>
    <xf numFmtId="0" fontId="102" fillId="0" borderId="91">
      <alignment horizontal="left" vertical="center" wrapText="1" indent="2"/>
    </xf>
    <xf numFmtId="0" fontId="102" fillId="62" borderId="89">
      <alignment horizontal="left" vertical="center"/>
    </xf>
    <xf numFmtId="0" fontId="138" fillId="71" borderId="81" applyNumberFormat="0" applyAlignment="0" applyProtection="0"/>
    <xf numFmtId="0" fontId="102" fillId="0" borderId="3">
      <alignment horizontal="right" vertical="center"/>
    </xf>
    <xf numFmtId="4" fontId="102" fillId="0" borderId="3">
      <alignment horizontal="right" vertical="center"/>
    </xf>
    <xf numFmtId="0" fontId="102" fillId="0" borderId="3" applyNumberFormat="0" applyFill="0" applyAlignment="0" applyProtection="0"/>
    <xf numFmtId="0" fontId="142" fillId="84" borderId="80" applyNumberFormat="0" applyAlignment="0" applyProtection="0"/>
    <xf numFmtId="166" fontId="102" fillId="88" borderId="3" applyNumberFormat="0" applyFont="0" applyBorder="0" applyAlignment="0" applyProtection="0">
      <alignment horizontal="right" vertical="center"/>
    </xf>
    <xf numFmtId="0" fontId="102" fillId="61" borderId="3"/>
    <xf numFmtId="4" fontId="102" fillId="61" borderId="3"/>
    <xf numFmtId="0" fontId="145" fillId="0" borderId="83" applyNumberFormat="0" applyFill="0" applyAlignment="0" applyProtection="0"/>
    <xf numFmtId="0" fontId="8" fillId="87" borderId="88" applyNumberFormat="0" applyFont="0" applyAlignment="0" applyProtection="0"/>
    <xf numFmtId="0" fontId="120" fillId="87" borderId="88" applyNumberFormat="0" applyFont="0" applyAlignment="0" applyProtection="0"/>
    <xf numFmtId="0" fontId="102" fillId="0" borderId="3" applyNumberFormat="0" applyFill="0" applyAlignment="0" applyProtection="0"/>
    <xf numFmtId="0" fontId="130" fillId="0" borderId="83" applyNumberFormat="0" applyFill="0" applyAlignment="0" applyProtection="0"/>
    <xf numFmtId="0" fontId="145" fillId="0" borderId="83" applyNumberFormat="0" applyFill="0" applyAlignment="0" applyProtection="0"/>
    <xf numFmtId="0" fontId="129" fillId="71" borderId="81" applyNumberFormat="0" applyAlignment="0" applyProtection="0"/>
    <xf numFmtId="0" fontId="126" fillId="84" borderId="81" applyNumberFormat="0" applyAlignment="0" applyProtection="0"/>
    <xf numFmtId="4" fontId="105" fillId="62" borderId="3">
      <alignment horizontal="right" vertical="center"/>
    </xf>
    <xf numFmtId="0" fontId="103" fillId="62" borderId="3">
      <alignment horizontal="right" vertical="center"/>
    </xf>
    <xf numFmtId="166" fontId="102" fillId="88" borderId="3" applyNumberFormat="0" applyFont="0" applyBorder="0" applyAlignment="0" applyProtection="0">
      <alignment horizontal="right" vertical="center"/>
    </xf>
    <xf numFmtId="0" fontId="130" fillId="0" borderId="83" applyNumberFormat="0" applyFill="0" applyAlignment="0" applyProtection="0"/>
    <xf numFmtId="49" fontId="102" fillId="0" borderId="3" applyNumberFormat="0" applyFont="0" applyFill="0" applyBorder="0" applyProtection="0">
      <alignment horizontal="left" vertical="center" indent="2"/>
    </xf>
    <xf numFmtId="49" fontId="102" fillId="0" borderId="89" applyNumberFormat="0" applyFont="0" applyFill="0" applyBorder="0" applyProtection="0">
      <alignment horizontal="left" vertical="center" indent="5"/>
    </xf>
    <xf numFmtId="49" fontId="102" fillId="0" borderId="3" applyNumberFormat="0" applyFont="0" applyFill="0" applyBorder="0" applyProtection="0">
      <alignment horizontal="left" vertical="center" indent="2"/>
    </xf>
    <xf numFmtId="4" fontId="102" fillId="0" borderId="3" applyFill="0" applyBorder="0" applyProtection="0">
      <alignment horizontal="right" vertical="center"/>
    </xf>
    <xf numFmtId="49" fontId="101" fillId="0" borderId="3" applyNumberFormat="0" applyFill="0" applyBorder="0" applyProtection="0">
      <alignment horizontal="left" vertical="center"/>
    </xf>
    <xf numFmtId="0" fontId="102" fillId="0" borderId="91">
      <alignment horizontal="left" vertical="center" wrapText="1" indent="2"/>
    </xf>
    <xf numFmtId="0" fontId="142" fillId="84" borderId="80" applyNumberFormat="0" applyAlignment="0" applyProtection="0"/>
    <xf numFmtId="0" fontId="103" fillId="60" borderId="90">
      <alignment horizontal="right" vertical="center"/>
    </xf>
    <xf numFmtId="0" fontId="129" fillId="71" borderId="81" applyNumberFormat="0" applyAlignment="0" applyProtection="0"/>
    <xf numFmtId="0" fontId="103" fillId="60" borderId="90">
      <alignment horizontal="right" vertical="center"/>
    </xf>
    <xf numFmtId="4" fontId="103" fillId="60" borderId="3">
      <alignment horizontal="right" vertical="center"/>
    </xf>
    <xf numFmtId="0" fontId="103" fillId="60" borderId="3">
      <alignment horizontal="right" vertical="center"/>
    </xf>
    <xf numFmtId="0" fontId="123" fillId="84" borderId="80" applyNumberFormat="0" applyAlignment="0" applyProtection="0"/>
    <xf numFmtId="0" fontId="125" fillId="84" borderId="81" applyNumberFormat="0" applyAlignment="0" applyProtection="0"/>
    <xf numFmtId="0" fontId="130" fillId="0" borderId="83" applyNumberFormat="0" applyFill="0" applyAlignment="0" applyProtection="0"/>
    <xf numFmtId="0" fontId="102" fillId="61" borderId="3"/>
    <xf numFmtId="4" fontId="102" fillId="61" borderId="3"/>
    <xf numFmtId="4" fontId="103" fillId="60" borderId="3">
      <alignment horizontal="right" vertical="center"/>
    </xf>
    <xf numFmtId="0" fontId="105" fillId="62" borderId="3">
      <alignment horizontal="right" vertical="center"/>
    </xf>
    <xf numFmtId="0" fontId="129" fillId="71" borderId="81" applyNumberFormat="0" applyAlignment="0" applyProtection="0"/>
    <xf numFmtId="0" fontId="126" fillId="84" borderId="81" applyNumberFormat="0" applyAlignment="0" applyProtection="0"/>
    <xf numFmtId="4" fontId="102" fillId="0" borderId="3">
      <alignment horizontal="right" vertical="center"/>
    </xf>
    <xf numFmtId="0" fontId="102" fillId="60" borderId="91">
      <alignment horizontal="left" vertical="center" wrapText="1" indent="2"/>
    </xf>
    <xf numFmtId="0" fontId="102" fillId="0" borderId="91">
      <alignment horizontal="left" vertical="center" wrapText="1" indent="2"/>
    </xf>
    <xf numFmtId="0" fontId="142" fillId="84" borderId="80" applyNumberFormat="0" applyAlignment="0" applyProtection="0"/>
    <xf numFmtId="0" fontId="138" fillId="71" borderId="81" applyNumberFormat="0" applyAlignment="0" applyProtection="0"/>
    <xf numFmtId="0" fontId="125" fillId="84" borderId="81" applyNumberFormat="0" applyAlignment="0" applyProtection="0"/>
    <xf numFmtId="0" fontId="123" fillId="84" borderId="80" applyNumberFormat="0" applyAlignment="0" applyProtection="0"/>
    <xf numFmtId="0" fontId="103" fillId="60" borderId="90">
      <alignment horizontal="right" vertical="center"/>
    </xf>
    <xf numFmtId="0" fontId="105" fillId="62" borderId="3">
      <alignment horizontal="right" vertical="center"/>
    </xf>
    <xf numFmtId="4" fontId="103" fillId="62" borderId="3">
      <alignment horizontal="right" vertical="center"/>
    </xf>
    <xf numFmtId="4" fontId="103" fillId="60" borderId="3">
      <alignment horizontal="right" vertical="center"/>
    </xf>
    <xf numFmtId="49" fontId="102" fillId="0" borderId="89" applyNumberFormat="0" applyFont="0" applyFill="0" applyBorder="0" applyProtection="0">
      <alignment horizontal="left" vertical="center" indent="5"/>
    </xf>
    <xf numFmtId="4" fontId="102" fillId="0" borderId="3" applyFill="0" applyBorder="0" applyProtection="0">
      <alignment horizontal="right" vertical="center"/>
    </xf>
    <xf numFmtId="4" fontId="103" fillId="62" borderId="3">
      <alignment horizontal="right" vertical="center"/>
    </xf>
    <xf numFmtId="0" fontId="138" fillId="71" borderId="81" applyNumberFormat="0" applyAlignment="0" applyProtection="0"/>
    <xf numFmtId="0" fontId="129" fillId="71" borderId="81" applyNumberFormat="0" applyAlignment="0" applyProtection="0"/>
    <xf numFmtId="0" fontId="125" fillId="84" borderId="81" applyNumberFormat="0" applyAlignment="0" applyProtection="0"/>
    <xf numFmtId="0" fontId="102" fillId="60" borderId="91">
      <alignment horizontal="left" vertical="center" wrapText="1" indent="2"/>
    </xf>
    <xf numFmtId="0" fontId="102" fillId="0" borderId="91">
      <alignment horizontal="left" vertical="center" wrapText="1" indent="2"/>
    </xf>
    <xf numFmtId="0" fontId="102" fillId="60" borderId="91">
      <alignment horizontal="left" vertical="center" wrapText="1" indent="2"/>
    </xf>
    <xf numFmtId="0" fontId="48" fillId="39" borderId="0" applyNumberFormat="0" applyBorder="0" applyAlignment="0" applyProtection="0"/>
    <xf numFmtId="166" fontId="102" fillId="88" borderId="96" applyNumberFormat="0" applyFont="0" applyBorder="0" applyAlignment="0" applyProtection="0">
      <alignment horizontal="right" vertical="center"/>
    </xf>
    <xf numFmtId="0" fontId="7" fillId="53" borderId="0" applyNumberFormat="0" applyBorder="0" applyAlignment="0" applyProtection="0"/>
    <xf numFmtId="49" fontId="102" fillId="0" borderId="96" applyNumberFormat="0" applyFont="0" applyFill="0" applyBorder="0" applyProtection="0">
      <alignment horizontal="left" vertical="center" indent="2"/>
    </xf>
    <xf numFmtId="0" fontId="103" fillId="60" borderId="97">
      <alignment horizontal="right" vertical="center"/>
    </xf>
    <xf numFmtId="0" fontId="102" fillId="0" borderId="96">
      <alignment horizontal="right" vertical="center"/>
    </xf>
    <xf numFmtId="4" fontId="102" fillId="61" borderId="96"/>
    <xf numFmtId="0" fontId="125" fillId="84" borderId="93" applyNumberFormat="0" applyAlignment="0" applyProtection="0"/>
    <xf numFmtId="0" fontId="138" fillId="71" borderId="93" applyNumberFormat="0" applyAlignment="0" applyProtection="0"/>
    <xf numFmtId="4" fontId="103" fillId="60" borderId="97">
      <alignment horizontal="right" vertical="center"/>
    </xf>
    <xf numFmtId="4" fontId="103" fillId="60" borderId="96">
      <alignment horizontal="right" vertical="center"/>
    </xf>
    <xf numFmtId="0" fontId="142" fillId="84" borderId="92" applyNumberFormat="0" applyAlignment="0" applyProtection="0"/>
    <xf numFmtId="4" fontId="102" fillId="0" borderId="96">
      <alignment horizontal="right" vertical="center"/>
    </xf>
    <xf numFmtId="4" fontId="103" fillId="60" borderId="98">
      <alignment horizontal="right" vertical="center"/>
    </xf>
    <xf numFmtId="0" fontId="103" fillId="60" borderId="96">
      <alignment horizontal="right" vertical="center"/>
    </xf>
    <xf numFmtId="0" fontId="102" fillId="0" borderId="96">
      <alignment horizontal="right" vertical="center"/>
    </xf>
    <xf numFmtId="0" fontId="48" fillId="55" borderId="0" applyNumberFormat="0" applyBorder="0" applyAlignment="0" applyProtection="0"/>
    <xf numFmtId="0" fontId="102" fillId="60" borderId="99">
      <alignment horizontal="left" vertical="center" wrapText="1" indent="2"/>
    </xf>
    <xf numFmtId="4" fontId="103" fillId="62" borderId="96">
      <alignment horizontal="right" vertical="center"/>
    </xf>
    <xf numFmtId="0" fontId="102" fillId="61" borderId="96"/>
    <xf numFmtId="49" fontId="102" fillId="0" borderId="96" applyNumberFormat="0" applyFont="0" applyFill="0" applyBorder="0" applyProtection="0">
      <alignment horizontal="left" vertical="center" indent="2"/>
    </xf>
    <xf numFmtId="166" fontId="102" fillId="88" borderId="96" applyNumberFormat="0" applyFont="0" applyBorder="0" applyAlignment="0" applyProtection="0">
      <alignment horizontal="right" vertical="center"/>
    </xf>
    <xf numFmtId="0" fontId="8" fillId="87" borderId="95" applyNumberFormat="0" applyFont="0" applyAlignment="0" applyProtection="0"/>
    <xf numFmtId="0" fontId="138" fillId="71" borderId="93" applyNumberFormat="0" applyAlignment="0" applyProtection="0"/>
    <xf numFmtId="0" fontId="120" fillId="87" borderId="95" applyNumberFormat="0" applyFont="0" applyAlignment="0" applyProtection="0"/>
    <xf numFmtId="0" fontId="102" fillId="0" borderId="96" applyNumberFormat="0" applyFill="0" applyAlignment="0" applyProtection="0"/>
    <xf numFmtId="0" fontId="115" fillId="33" borderId="66" applyNumberFormat="0" applyAlignment="0" applyProtection="0"/>
    <xf numFmtId="0" fontId="116" fillId="33" borderId="65" applyNumberFormat="0" applyAlignment="0" applyProtection="0"/>
    <xf numFmtId="0" fontId="145" fillId="0" borderId="94" applyNumberFormat="0" applyFill="0" applyAlignment="0" applyProtection="0"/>
    <xf numFmtId="0" fontId="117" fillId="0" borderId="0" applyNumberFormat="0" applyFill="0" applyBorder="0" applyAlignment="0" applyProtection="0"/>
    <xf numFmtId="0" fontId="102" fillId="0" borderId="96">
      <alignment horizontal="right" vertical="center"/>
    </xf>
    <xf numFmtId="0" fontId="118" fillId="0" borderId="0" applyNumberFormat="0" applyFill="0" applyBorder="0" applyAlignment="0" applyProtection="0"/>
    <xf numFmtId="0" fontId="119"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8"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8"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8"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8" fillId="59" borderId="0" applyNumberFormat="0" applyBorder="0" applyAlignment="0" applyProtection="0"/>
    <xf numFmtId="0" fontId="102" fillId="0" borderId="3" applyNumberFormat="0" applyFill="0" applyAlignment="0" applyProtection="0"/>
    <xf numFmtId="0" fontId="103" fillId="60" borderId="3">
      <alignment horizontal="right" vertical="center"/>
    </xf>
    <xf numFmtId="0" fontId="103" fillId="60" borderId="3">
      <alignment horizontal="right" vertical="center"/>
    </xf>
    <xf numFmtId="0" fontId="103" fillId="60" borderId="96">
      <alignment horizontal="right" vertical="center"/>
    </xf>
    <xf numFmtId="0" fontId="102" fillId="0" borderId="3">
      <alignment horizontal="right" vertical="center"/>
    </xf>
    <xf numFmtId="0" fontId="105" fillId="62" borderId="3">
      <alignment horizontal="right" vertical="center"/>
    </xf>
    <xf numFmtId="0" fontId="102" fillId="61" borderId="3"/>
    <xf numFmtId="0" fontId="103" fillId="62" borderId="3">
      <alignment horizontal="right" vertical="center"/>
    </xf>
    <xf numFmtId="0" fontId="129" fillId="71" borderId="93" applyNumberFormat="0" applyAlignment="0" applyProtection="0"/>
    <xf numFmtId="0" fontId="123" fillId="84" borderId="92" applyNumberFormat="0" applyAlignment="0" applyProtection="0"/>
    <xf numFmtId="0" fontId="103" fillId="60" borderId="96">
      <alignment horizontal="right" vertical="center"/>
    </xf>
    <xf numFmtId="4" fontId="102" fillId="61" borderId="96"/>
    <xf numFmtId="0" fontId="125" fillId="84" borderId="93" applyNumberFormat="0" applyAlignment="0" applyProtection="0"/>
    <xf numFmtId="0" fontId="120" fillId="87" borderId="95" applyNumberFormat="0" applyFont="0" applyAlignment="0" applyProtection="0"/>
    <xf numFmtId="0" fontId="103" fillId="60" borderId="96">
      <alignment horizontal="right" vertical="center"/>
    </xf>
    <xf numFmtId="0" fontId="103" fillId="60" borderId="98">
      <alignment horizontal="right" vertical="center"/>
    </xf>
    <xf numFmtId="0" fontId="126" fillId="84" borderId="93" applyNumberFormat="0" applyAlignment="0" applyProtection="0"/>
    <xf numFmtId="0" fontId="102" fillId="0" borderId="99">
      <alignment horizontal="left" vertical="center" wrapText="1" indent="2"/>
    </xf>
    <xf numFmtId="4" fontId="102" fillId="0" borderId="96" applyFill="0" applyBorder="0" applyProtection="0">
      <alignment horizontal="right" vertical="center"/>
    </xf>
    <xf numFmtId="0" fontId="125" fillId="84" borderId="93" applyNumberFormat="0" applyAlignment="0" applyProtection="0"/>
    <xf numFmtId="0" fontId="126" fillId="84" borderId="93" applyNumberFormat="0" applyAlignment="0" applyProtection="0"/>
    <xf numFmtId="49" fontId="101" fillId="0" borderId="96" applyNumberFormat="0" applyFill="0" applyBorder="0" applyProtection="0">
      <alignment horizontal="left" vertical="center"/>
    </xf>
    <xf numFmtId="0" fontId="48" fillId="43" borderId="0" applyNumberFormat="0" applyBorder="0" applyAlignment="0" applyProtection="0"/>
    <xf numFmtId="0" fontId="103" fillId="62" borderId="96">
      <alignment horizontal="right" vertical="center"/>
    </xf>
    <xf numFmtId="0" fontId="102" fillId="0" borderId="99">
      <alignment horizontal="left" vertical="center" wrapText="1" indent="2"/>
    </xf>
    <xf numFmtId="0" fontId="103" fillId="60" borderId="97">
      <alignment horizontal="right" vertical="center"/>
    </xf>
    <xf numFmtId="4" fontId="102" fillId="61" borderId="96"/>
    <xf numFmtId="4" fontId="103" fillId="62" borderId="96">
      <alignment horizontal="right" vertical="center"/>
    </xf>
    <xf numFmtId="49" fontId="101" fillId="0" borderId="96" applyNumberFormat="0" applyFill="0" applyBorder="0" applyProtection="0">
      <alignment horizontal="left" vertical="center"/>
    </xf>
    <xf numFmtId="0" fontId="126" fillId="84" borderId="93" applyNumberFormat="0" applyAlignment="0" applyProtection="0"/>
    <xf numFmtId="0" fontId="103" fillId="60" borderId="97">
      <alignment horizontal="right" vertical="center"/>
    </xf>
    <xf numFmtId="0" fontId="130" fillId="0" borderId="94" applyNumberFormat="0" applyFill="0" applyAlignment="0" applyProtection="0"/>
    <xf numFmtId="4" fontId="103" fillId="62" borderId="96">
      <alignment horizontal="right" vertical="center"/>
    </xf>
    <xf numFmtId="4" fontId="105" fillId="62" borderId="96">
      <alignment horizontal="right" vertical="center"/>
    </xf>
    <xf numFmtId="4" fontId="103" fillId="60" borderId="96">
      <alignment horizontal="right" vertical="center"/>
    </xf>
    <xf numFmtId="4" fontId="103" fillId="60" borderId="96">
      <alignment horizontal="right" vertical="center"/>
    </xf>
    <xf numFmtId="4" fontId="103" fillId="60" borderId="97">
      <alignment horizontal="right" vertical="center"/>
    </xf>
    <xf numFmtId="0" fontId="142" fillId="84" borderId="92" applyNumberFormat="0" applyAlignment="0" applyProtection="0"/>
    <xf numFmtId="0" fontId="126" fillId="84" borderId="93" applyNumberFormat="0" applyAlignment="0" applyProtection="0"/>
    <xf numFmtId="0" fontId="129" fillId="71" borderId="93" applyNumberFormat="0" applyAlignment="0" applyProtection="0"/>
    <xf numFmtId="43" fontId="112" fillId="0" borderId="0" applyFont="0" applyFill="0" applyBorder="0" applyAlignment="0" applyProtection="0"/>
    <xf numFmtId="167" fontId="128" fillId="0" borderId="0" applyFont="0" applyFill="0" applyBorder="0" applyAlignment="0" applyProtection="0"/>
    <xf numFmtId="43" fontId="112" fillId="0" borderId="0" applyFont="0" applyFill="0" applyBorder="0" applyAlignment="0" applyProtection="0"/>
    <xf numFmtId="0" fontId="138" fillId="71" borderId="93" applyNumberFormat="0" applyAlignment="0" applyProtection="0"/>
    <xf numFmtId="4" fontId="103" fillId="60" borderId="97">
      <alignment horizontal="right" vertical="center"/>
    </xf>
    <xf numFmtId="0" fontId="145" fillId="0" borderId="94" applyNumberFormat="0" applyFill="0" applyAlignment="0" applyProtection="0"/>
    <xf numFmtId="0" fontId="138" fillId="71" borderId="93" applyNumberFormat="0" applyAlignment="0" applyProtection="0"/>
    <xf numFmtId="0" fontId="138" fillId="71" borderId="93" applyNumberFormat="0" applyAlignment="0" applyProtection="0"/>
    <xf numFmtId="4" fontId="102" fillId="0" borderId="96">
      <alignment horizontal="right" vertical="center"/>
    </xf>
    <xf numFmtId="0" fontId="130" fillId="0" borderId="94" applyNumberFormat="0" applyFill="0" applyAlignment="0" applyProtection="0"/>
    <xf numFmtId="0" fontId="138" fillId="71" borderId="93" applyNumberFormat="0" applyAlignment="0" applyProtection="0"/>
    <xf numFmtId="4" fontId="102" fillId="61" borderId="96"/>
    <xf numFmtId="0" fontId="128" fillId="0" borderId="0"/>
    <xf numFmtId="0" fontId="126" fillId="84" borderId="93" applyNumberFormat="0" applyAlignment="0" applyProtection="0"/>
    <xf numFmtId="4" fontId="102" fillId="0" borderId="3" applyFill="0" applyBorder="0" applyProtection="0">
      <alignment horizontal="right" vertical="center"/>
    </xf>
    <xf numFmtId="4" fontId="103" fillId="60" borderId="96">
      <alignment horizontal="right" vertical="center"/>
    </xf>
    <xf numFmtId="0" fontId="116" fillId="33" borderId="65" applyNumberFormat="0" applyAlignment="0" applyProtection="0"/>
    <xf numFmtId="0" fontId="128" fillId="64" borderId="0" applyNumberFormat="0" applyFont="0" applyBorder="0" applyAlignment="0" applyProtection="0"/>
    <xf numFmtId="0" fontId="120" fillId="87" borderId="95" applyNumberFormat="0" applyFont="0" applyAlignment="0" applyProtection="0"/>
    <xf numFmtId="0" fontId="8" fillId="87" borderId="95" applyNumberFormat="0" applyFont="0" applyAlignment="0" applyProtection="0"/>
    <xf numFmtId="0" fontId="142" fillId="84" borderId="92" applyNumberFormat="0" applyAlignment="0" applyProtection="0"/>
    <xf numFmtId="9" fontId="128" fillId="0" borderId="0" applyFont="0" applyFill="0" applyBorder="0" applyAlignment="0" applyProtection="0"/>
    <xf numFmtId="4" fontId="102" fillId="61" borderId="96"/>
    <xf numFmtId="0" fontId="130" fillId="0" borderId="94" applyNumberFormat="0" applyFill="0" applyAlignment="0" applyProtection="0"/>
    <xf numFmtId="0" fontId="105" fillId="62" borderId="96">
      <alignment horizontal="right" vertical="center"/>
    </xf>
    <xf numFmtId="0" fontId="145" fillId="0" borderId="94" applyNumberFormat="0" applyFill="0" applyAlignment="0" applyProtection="0"/>
    <xf numFmtId="0" fontId="123" fillId="84" borderId="92" applyNumberFormat="0" applyAlignment="0" applyProtection="0"/>
    <xf numFmtId="0" fontId="102" fillId="0" borderId="96">
      <alignment horizontal="right" vertical="center"/>
    </xf>
    <xf numFmtId="0" fontId="102" fillId="61" borderId="96"/>
    <xf numFmtId="4" fontId="103" fillId="60" borderId="96">
      <alignment horizontal="right" vertical="center"/>
    </xf>
    <xf numFmtId="0" fontId="103" fillId="62" borderId="96">
      <alignment horizontal="right" vertical="center"/>
    </xf>
    <xf numFmtId="4" fontId="103" fillId="60" borderId="97">
      <alignment horizontal="right" vertical="center"/>
    </xf>
    <xf numFmtId="0" fontId="126" fillId="84" borderId="93" applyNumberFormat="0" applyAlignment="0" applyProtection="0"/>
    <xf numFmtId="0" fontId="142" fillId="84" borderId="92" applyNumberFormat="0" applyAlignment="0" applyProtection="0"/>
    <xf numFmtId="0" fontId="145" fillId="0" borderId="94" applyNumberFormat="0" applyFill="0" applyAlignment="0" applyProtection="0"/>
    <xf numFmtId="0" fontId="126" fillId="84" borderId="93" applyNumberFormat="0" applyAlignment="0" applyProtection="0"/>
    <xf numFmtId="0" fontId="105" fillId="62" borderId="96">
      <alignment horizontal="right" vertical="center"/>
    </xf>
    <xf numFmtId="0" fontId="103" fillId="60" borderId="96">
      <alignment horizontal="right" vertical="center"/>
    </xf>
    <xf numFmtId="0" fontId="126" fillId="84" borderId="93" applyNumberFormat="0" applyAlignment="0" applyProtection="0"/>
    <xf numFmtId="0" fontId="123" fillId="84" borderId="92" applyNumberFormat="0" applyAlignment="0" applyProtection="0"/>
    <xf numFmtId="0" fontId="142" fillId="84" borderId="92" applyNumberFormat="0" applyAlignment="0" applyProtection="0"/>
    <xf numFmtId="4" fontId="103" fillId="60" borderId="96">
      <alignment horizontal="right" vertical="center"/>
    </xf>
    <xf numFmtId="0" fontId="102" fillId="61" borderId="96"/>
    <xf numFmtId="4" fontId="103" fillId="60" borderId="98">
      <alignment horizontal="right" vertical="center"/>
    </xf>
    <xf numFmtId="0" fontId="126" fillId="84" borderId="93" applyNumberFormat="0" applyAlignment="0" applyProtection="0"/>
    <xf numFmtId="4" fontId="103" fillId="60" borderId="96">
      <alignment horizontal="right" vertical="center"/>
    </xf>
    <xf numFmtId="0" fontId="102" fillId="60" borderId="99">
      <alignment horizontal="left" vertical="center" wrapText="1" indent="2"/>
    </xf>
    <xf numFmtId="0" fontId="103" fillId="60" borderId="96">
      <alignment horizontal="right" vertical="center"/>
    </xf>
    <xf numFmtId="0" fontId="102" fillId="60" borderId="99">
      <alignment horizontal="left" vertical="center" wrapText="1" indent="2"/>
    </xf>
    <xf numFmtId="0" fontId="142" fillId="84" borderId="92" applyNumberFormat="0" applyAlignment="0" applyProtection="0"/>
    <xf numFmtId="0" fontId="103" fillId="60" borderId="96">
      <alignment horizontal="right" vertical="center"/>
    </xf>
    <xf numFmtId="0" fontId="129" fillId="71" borderId="93" applyNumberFormat="0" applyAlignment="0" applyProtection="0"/>
    <xf numFmtId="0" fontId="138" fillId="71" borderId="93" applyNumberFormat="0" applyAlignment="0" applyProtection="0"/>
    <xf numFmtId="0" fontId="126" fillId="84" borderId="93" applyNumberFormat="0" applyAlignment="0" applyProtection="0"/>
    <xf numFmtId="0" fontId="120" fillId="87" borderId="95" applyNumberFormat="0" applyFont="0" applyAlignment="0" applyProtection="0"/>
    <xf numFmtId="0" fontId="142" fillId="84" borderId="92" applyNumberFormat="0" applyAlignment="0" applyProtection="0"/>
    <xf numFmtId="0" fontId="145" fillId="0" borderId="94" applyNumberFormat="0" applyFill="0" applyAlignment="0" applyProtection="0"/>
    <xf numFmtId="0" fontId="120" fillId="87" borderId="95" applyNumberFormat="0" applyFont="0" applyAlignment="0" applyProtection="0"/>
    <xf numFmtId="0" fontId="129" fillId="71" borderId="93" applyNumberFormat="0" applyAlignment="0" applyProtection="0"/>
    <xf numFmtId="4" fontId="102" fillId="61" borderId="96"/>
    <xf numFmtId="0" fontId="103" fillId="60" borderId="96">
      <alignment horizontal="right" vertical="center"/>
    </xf>
    <xf numFmtId="0" fontId="102" fillId="61" borderId="96"/>
    <xf numFmtId="0" fontId="48" fillId="47" borderId="0" applyNumberFormat="0" applyBorder="0" applyAlignment="0" applyProtection="0"/>
    <xf numFmtId="0" fontId="102" fillId="0" borderId="99">
      <alignment horizontal="left" vertical="center" wrapText="1" indent="2"/>
    </xf>
    <xf numFmtId="0" fontId="117" fillId="0" borderId="0" applyNumberFormat="0" applyFill="0" applyBorder="0" applyAlignment="0" applyProtection="0"/>
    <xf numFmtId="0" fontId="103" fillId="62" borderId="96">
      <alignment horizontal="right" vertical="center"/>
    </xf>
    <xf numFmtId="4" fontId="103" fillId="62" borderId="96">
      <alignment horizontal="right" vertical="center"/>
    </xf>
    <xf numFmtId="0" fontId="105" fillId="62" borderId="96">
      <alignment horizontal="right" vertical="center"/>
    </xf>
    <xf numFmtId="4" fontId="105" fillId="62" borderId="96">
      <alignment horizontal="right" vertical="center"/>
    </xf>
    <xf numFmtId="0" fontId="103" fillId="60" borderId="96">
      <alignment horizontal="right" vertical="center"/>
    </xf>
    <xf numFmtId="4" fontId="103" fillId="60" borderId="96">
      <alignment horizontal="right" vertical="center"/>
    </xf>
    <xf numFmtId="0" fontId="103" fillId="60" borderId="96">
      <alignment horizontal="right" vertical="center"/>
    </xf>
    <xf numFmtId="4" fontId="103" fillId="60" borderId="96">
      <alignment horizontal="right" vertical="center"/>
    </xf>
    <xf numFmtId="0" fontId="103" fillId="60" borderId="97">
      <alignment horizontal="right" vertical="center"/>
    </xf>
    <xf numFmtId="4" fontId="103" fillId="60" borderId="97">
      <alignment horizontal="right" vertical="center"/>
    </xf>
    <xf numFmtId="0" fontId="103" fillId="60" borderId="98">
      <alignment horizontal="right" vertical="center"/>
    </xf>
    <xf numFmtId="4" fontId="103" fillId="60" borderId="98">
      <alignment horizontal="right" vertical="center"/>
    </xf>
    <xf numFmtId="0" fontId="126" fillId="84" borderId="93" applyNumberFormat="0" applyAlignment="0" applyProtection="0"/>
    <xf numFmtId="0" fontId="102" fillId="60" borderId="99">
      <alignment horizontal="left" vertical="center" wrapText="1" indent="2"/>
    </xf>
    <xf numFmtId="0" fontId="102" fillId="0" borderId="99">
      <alignment horizontal="left" vertical="center" wrapText="1" indent="2"/>
    </xf>
    <xf numFmtId="0" fontId="102" fillId="62" borderId="97">
      <alignment horizontal="left" vertical="center"/>
    </xf>
    <xf numFmtId="0" fontId="102" fillId="0" borderId="96" applyNumberFormat="0" applyFill="0" applyAlignment="0" applyProtection="0"/>
    <xf numFmtId="0" fontId="138" fillId="71" borderId="93" applyNumberFormat="0" applyAlignment="0" applyProtection="0"/>
    <xf numFmtId="0" fontId="102" fillId="0" borderId="96">
      <alignment horizontal="right" vertical="center"/>
    </xf>
    <xf numFmtId="4" fontId="102" fillId="0" borderId="96">
      <alignment horizontal="right" vertical="center"/>
    </xf>
    <xf numFmtId="0" fontId="103" fillId="60" borderId="97">
      <alignment horizontal="right" vertical="center"/>
    </xf>
    <xf numFmtId="0" fontId="102" fillId="0" borderId="96" applyNumberFormat="0" applyFill="0" applyAlignment="0" applyProtection="0"/>
    <xf numFmtId="0" fontId="142" fillId="84" borderId="92" applyNumberFormat="0" applyAlignment="0" applyProtection="0"/>
    <xf numFmtId="166" fontId="102" fillId="88" borderId="96" applyNumberFormat="0" applyFont="0" applyBorder="0" applyAlignment="0" applyProtection="0">
      <alignment horizontal="right" vertical="center"/>
    </xf>
    <xf numFmtId="0" fontId="102" fillId="61" borderId="96"/>
    <xf numFmtId="4" fontId="102" fillId="61" borderId="96"/>
    <xf numFmtId="0" fontId="145" fillId="0" borderId="94" applyNumberFormat="0" applyFill="0" applyAlignment="0" applyProtection="0"/>
    <xf numFmtId="0" fontId="145" fillId="0" borderId="94" applyNumberFormat="0" applyFill="0" applyAlignment="0" applyProtection="0"/>
    <xf numFmtId="4" fontId="103" fillId="60" borderId="96">
      <alignment horizontal="right" vertical="center"/>
    </xf>
    <xf numFmtId="0" fontId="7" fillId="54" borderId="0" applyNumberFormat="0" applyBorder="0" applyAlignment="0" applyProtection="0"/>
    <xf numFmtId="49" fontId="101" fillId="0" borderId="96" applyNumberFormat="0" applyFill="0" applyBorder="0" applyProtection="0">
      <alignment horizontal="left" vertical="center"/>
    </xf>
    <xf numFmtId="0" fontId="126" fillId="84" borderId="93" applyNumberFormat="0" applyAlignment="0" applyProtection="0"/>
    <xf numFmtId="0" fontId="102" fillId="0" borderId="99">
      <alignment horizontal="left" vertical="center" wrapText="1" indent="2"/>
    </xf>
    <xf numFmtId="0" fontId="7" fillId="53" borderId="0" applyNumberFormat="0" applyBorder="0" applyAlignment="0" applyProtection="0"/>
    <xf numFmtId="0" fontId="126" fillId="84" borderId="93" applyNumberFormat="0" applyAlignment="0" applyProtection="0"/>
    <xf numFmtId="0" fontId="7" fillId="50" borderId="0" applyNumberFormat="0" applyBorder="0" applyAlignment="0" applyProtection="0"/>
    <xf numFmtId="0" fontId="129" fillId="71" borderId="93" applyNumberFormat="0" applyAlignment="0" applyProtection="0"/>
    <xf numFmtId="0" fontId="142" fillId="84" borderId="92" applyNumberFormat="0" applyAlignment="0" applyProtection="0"/>
    <xf numFmtId="0" fontId="145" fillId="0" borderId="94" applyNumberFormat="0" applyFill="0" applyAlignment="0" applyProtection="0"/>
    <xf numFmtId="0" fontId="120" fillId="87" borderId="95" applyNumberFormat="0" applyFont="0" applyAlignment="0" applyProtection="0"/>
    <xf numFmtId="0" fontId="103" fillId="62" borderId="96">
      <alignment horizontal="right" vertical="center"/>
    </xf>
    <xf numFmtId="0" fontId="115" fillId="33" borderId="66" applyNumberFormat="0" applyAlignment="0" applyProtection="0"/>
    <xf numFmtId="0" fontId="7" fillId="45" borderId="0" applyNumberFormat="0" applyBorder="0" applyAlignment="0" applyProtection="0"/>
    <xf numFmtId="0" fontId="119" fillId="0" borderId="70" applyNumberFormat="0" applyFill="0" applyAlignment="0" applyProtection="0"/>
    <xf numFmtId="0" fontId="103" fillId="60" borderId="97">
      <alignment horizontal="right" vertical="center"/>
    </xf>
    <xf numFmtId="0" fontId="48" fillId="59" borderId="0" applyNumberFormat="0" applyBorder="0" applyAlignment="0" applyProtection="0"/>
    <xf numFmtId="0" fontId="126" fillId="84" borderId="93" applyNumberFormat="0" applyAlignment="0" applyProtection="0"/>
    <xf numFmtId="0" fontId="105" fillId="62" borderId="96">
      <alignment horizontal="right" vertical="center"/>
    </xf>
    <xf numFmtId="0" fontId="103" fillId="62" borderId="96">
      <alignment horizontal="right" vertical="center"/>
    </xf>
    <xf numFmtId="0" fontId="145" fillId="0" borderId="94" applyNumberFormat="0" applyFill="0" applyAlignment="0" applyProtection="0"/>
    <xf numFmtId="0" fontId="8" fillId="87" borderId="95" applyNumberFormat="0" applyFont="0" applyAlignment="0" applyProtection="0"/>
    <xf numFmtId="0" fontId="120" fillId="87" borderId="95" applyNumberFormat="0" applyFont="0" applyAlignment="0" applyProtection="0"/>
    <xf numFmtId="0" fontId="102" fillId="62" borderId="97">
      <alignment horizontal="left" vertical="center"/>
    </xf>
    <xf numFmtId="0" fontId="103" fillId="60" borderId="96">
      <alignment horizontal="right" vertical="center"/>
    </xf>
    <xf numFmtId="0" fontId="130" fillId="0" borderId="94" applyNumberFormat="0" applyFill="0" applyAlignment="0" applyProtection="0"/>
    <xf numFmtId="0" fontId="125" fillId="84" borderId="93" applyNumberFormat="0" applyAlignment="0" applyProtection="0"/>
    <xf numFmtId="0" fontId="7" fillId="41" borderId="0" applyNumberFormat="0" applyBorder="0" applyAlignment="0" applyProtection="0"/>
    <xf numFmtId="0" fontId="48" fillId="51" borderId="0" applyNumberFormat="0" applyBorder="0" applyAlignment="0" applyProtection="0"/>
    <xf numFmtId="0" fontId="118" fillId="0" borderId="0" applyNumberFormat="0" applyFill="0" applyBorder="0" applyAlignment="0" applyProtection="0"/>
    <xf numFmtId="49" fontId="102" fillId="0" borderId="96" applyNumberFormat="0" applyFont="0" applyFill="0" applyBorder="0" applyProtection="0">
      <alignment horizontal="left" vertical="center" indent="2"/>
    </xf>
    <xf numFmtId="49" fontId="102" fillId="0" borderId="96" applyNumberFormat="0" applyFont="0" applyFill="0" applyBorder="0" applyProtection="0">
      <alignment horizontal="left" vertical="center" indent="2"/>
    </xf>
    <xf numFmtId="49" fontId="102" fillId="0" borderId="97" applyNumberFormat="0" applyFont="0" applyFill="0" applyBorder="0" applyProtection="0">
      <alignment horizontal="left" vertical="center" indent="5"/>
    </xf>
    <xf numFmtId="0" fontId="103" fillId="60" borderId="96">
      <alignment horizontal="right" vertical="center"/>
    </xf>
    <xf numFmtId="0" fontId="102" fillId="0" borderId="96" applyNumberFormat="0" applyFill="0" applyAlignment="0" applyProtection="0"/>
    <xf numFmtId="0" fontId="129" fillId="71" borderId="93" applyNumberFormat="0" applyAlignment="0" applyProtection="0"/>
    <xf numFmtId="4" fontId="103" fillId="60" borderId="98">
      <alignment horizontal="right" vertical="center"/>
    </xf>
    <xf numFmtId="4" fontId="102" fillId="61" borderId="96"/>
    <xf numFmtId="4" fontId="102" fillId="0" borderId="96" applyFill="0" applyBorder="0" applyProtection="0">
      <alignment horizontal="right" vertical="center"/>
    </xf>
    <xf numFmtId="49" fontId="101" fillId="0" borderId="96" applyNumberFormat="0" applyFill="0" applyBorder="0" applyProtection="0">
      <alignment horizontal="left" vertical="center"/>
    </xf>
    <xf numFmtId="4" fontId="103" fillId="60" borderId="98">
      <alignment horizontal="right" vertical="center"/>
    </xf>
    <xf numFmtId="49" fontId="101" fillId="0" borderId="96" applyNumberFormat="0" applyFill="0" applyBorder="0" applyProtection="0">
      <alignment horizontal="left" vertical="center"/>
    </xf>
    <xf numFmtId="0" fontId="102" fillId="0" borderId="99">
      <alignment horizontal="left" vertical="center" wrapText="1" indent="2"/>
    </xf>
    <xf numFmtId="0" fontId="103" fillId="60" borderId="96">
      <alignment horizontal="right" vertical="center"/>
    </xf>
    <xf numFmtId="4" fontId="105" fillId="62" borderId="96">
      <alignment horizontal="right" vertical="center"/>
    </xf>
    <xf numFmtId="4" fontId="105" fillId="62" borderId="96">
      <alignment horizontal="right" vertical="center"/>
    </xf>
    <xf numFmtId="0" fontId="123" fillId="84" borderId="92" applyNumberFormat="0" applyAlignment="0" applyProtection="0"/>
    <xf numFmtId="0" fontId="123" fillId="84" borderId="92" applyNumberFormat="0" applyAlignment="0" applyProtection="0"/>
    <xf numFmtId="0" fontId="103" fillId="62" borderId="96">
      <alignment horizontal="right" vertical="center"/>
    </xf>
    <xf numFmtId="0" fontId="138" fillId="71" borderId="93" applyNumberFormat="0" applyAlignment="0" applyProtection="0"/>
    <xf numFmtId="0" fontId="125" fillId="84" borderId="93" applyNumberFormat="0" applyAlignment="0" applyProtection="0"/>
    <xf numFmtId="49" fontId="102" fillId="0" borderId="97" applyNumberFormat="0" applyFont="0" applyFill="0" applyBorder="0" applyProtection="0">
      <alignment horizontal="left" vertical="center" indent="5"/>
    </xf>
    <xf numFmtId="0" fontId="103" fillId="60" borderId="98">
      <alignment horizontal="right" vertical="center"/>
    </xf>
    <xf numFmtId="0" fontId="125" fillId="84" borderId="93" applyNumberFormat="0" applyAlignment="0" applyProtection="0"/>
    <xf numFmtId="0" fontId="102" fillId="62" borderId="97">
      <alignment horizontal="left" vertical="center"/>
    </xf>
    <xf numFmtId="0" fontId="123" fillId="84" borderId="92" applyNumberFormat="0" applyAlignment="0" applyProtection="0"/>
    <xf numFmtId="0" fontId="125" fillId="84" borderId="93" applyNumberFormat="0" applyAlignment="0" applyProtection="0"/>
    <xf numFmtId="0" fontId="130" fillId="0" borderId="94" applyNumberFormat="0" applyFill="0" applyAlignment="0" applyProtection="0"/>
    <xf numFmtId="0" fontId="126" fillId="84" borderId="93" applyNumberFormat="0" applyAlignment="0" applyProtection="0"/>
    <xf numFmtId="0" fontId="48" fillId="59" borderId="0" applyNumberFormat="0" applyBorder="0" applyAlignment="0" applyProtection="0"/>
    <xf numFmtId="0" fontId="115" fillId="33" borderId="66" applyNumberFormat="0" applyAlignment="0" applyProtection="0"/>
    <xf numFmtId="0" fontId="7" fillId="57" borderId="0" applyNumberFormat="0" applyBorder="0" applyAlignment="0" applyProtection="0"/>
    <xf numFmtId="0" fontId="103" fillId="60" borderId="98">
      <alignment horizontal="right" vertical="center"/>
    </xf>
    <xf numFmtId="0" fontId="102" fillId="0" borderId="96" applyNumberFormat="0" applyFill="0" applyAlignment="0" applyProtection="0"/>
    <xf numFmtId="0" fontId="102" fillId="0" borderId="99">
      <alignment horizontal="left" vertical="center" wrapText="1" indent="2"/>
    </xf>
    <xf numFmtId="0" fontId="48" fillId="39" borderId="0" applyNumberFormat="0" applyBorder="0" applyAlignment="0" applyProtection="0"/>
    <xf numFmtId="0" fontId="102" fillId="0" borderId="99">
      <alignment horizontal="left" vertical="center" wrapText="1" indent="2"/>
    </xf>
    <xf numFmtId="4" fontId="102" fillId="0" borderId="96">
      <alignment horizontal="right" vertical="center"/>
    </xf>
    <xf numFmtId="0" fontId="103" fillId="60" borderId="96">
      <alignment horizontal="right" vertical="center"/>
    </xf>
    <xf numFmtId="0" fontId="142" fillId="84" borderId="92" applyNumberFormat="0" applyAlignment="0" applyProtection="0"/>
    <xf numFmtId="0" fontId="130" fillId="0" borderId="94" applyNumberFormat="0" applyFill="0" applyAlignment="0" applyProtection="0"/>
    <xf numFmtId="0" fontId="129" fillId="71" borderId="93" applyNumberFormat="0" applyAlignment="0" applyProtection="0"/>
    <xf numFmtId="4" fontId="103" fillId="60" borderId="97">
      <alignment horizontal="right" vertical="center"/>
    </xf>
    <xf numFmtId="0" fontId="130" fillId="0" borderId="94" applyNumberFormat="0" applyFill="0" applyAlignment="0" applyProtection="0"/>
    <xf numFmtId="4" fontId="105" fillId="62" borderId="96">
      <alignment horizontal="right" vertical="center"/>
    </xf>
    <xf numFmtId="0" fontId="48" fillId="39" borderId="0" applyNumberFormat="0" applyBorder="0" applyAlignment="0" applyProtection="0"/>
    <xf numFmtId="4" fontId="103" fillId="60" borderId="96">
      <alignment horizontal="right" vertical="center"/>
    </xf>
    <xf numFmtId="0" fontId="103" fillId="62" borderId="96">
      <alignment horizontal="right" vertical="center"/>
    </xf>
    <xf numFmtId="0" fontId="120" fillId="87" borderId="95" applyNumberFormat="0" applyFont="0" applyAlignment="0" applyProtection="0"/>
    <xf numFmtId="0" fontId="125" fillId="84" borderId="93" applyNumberFormat="0" applyAlignment="0" applyProtection="0"/>
    <xf numFmtId="0" fontId="102" fillId="60" borderId="99">
      <alignment horizontal="left" vertical="center" wrapText="1" indent="2"/>
    </xf>
    <xf numFmtId="0" fontId="102" fillId="0" borderId="99">
      <alignment horizontal="left" vertical="center" wrapText="1" indent="2"/>
    </xf>
    <xf numFmtId="0" fontId="116" fillId="33" borderId="65" applyNumberFormat="0" applyAlignment="0" applyProtection="0"/>
    <xf numFmtId="0" fontId="125" fillId="84" borderId="93" applyNumberFormat="0" applyAlignment="0" applyProtection="0"/>
    <xf numFmtId="49" fontId="102" fillId="0" borderId="97" applyNumberFormat="0" applyFont="0" applyFill="0" applyBorder="0" applyProtection="0">
      <alignment horizontal="left" vertical="center" indent="5"/>
    </xf>
    <xf numFmtId="0" fontId="7" fillId="49" borderId="0" applyNumberFormat="0" applyBorder="0" applyAlignment="0" applyProtection="0"/>
    <xf numFmtId="0" fontId="7" fillId="57" borderId="0" applyNumberFormat="0" applyBorder="0" applyAlignment="0" applyProtection="0"/>
    <xf numFmtId="49" fontId="101" fillId="0" borderId="96" applyNumberFormat="0" applyFill="0" applyBorder="0" applyProtection="0">
      <alignment horizontal="left" vertical="center"/>
    </xf>
    <xf numFmtId="4" fontId="102" fillId="61" borderId="96"/>
    <xf numFmtId="0" fontId="145" fillId="0" borderId="94" applyNumberFormat="0" applyFill="0" applyAlignment="0" applyProtection="0"/>
    <xf numFmtId="0" fontId="142" fillId="84" borderId="92" applyNumberFormat="0" applyAlignment="0" applyProtection="0"/>
    <xf numFmtId="4" fontId="105" fillId="62" borderId="96">
      <alignment horizontal="right" vertical="center"/>
    </xf>
    <xf numFmtId="0" fontId="120" fillId="87" borderId="95" applyNumberFormat="0" applyFont="0" applyAlignment="0" applyProtection="0"/>
    <xf numFmtId="0" fontId="138" fillId="71" borderId="93" applyNumberFormat="0" applyAlignment="0" applyProtection="0"/>
    <xf numFmtId="49" fontId="101" fillId="0" borderId="96" applyNumberFormat="0" applyFill="0" applyBorder="0" applyProtection="0">
      <alignment horizontal="left" vertical="center"/>
    </xf>
    <xf numFmtId="166" fontId="102" fillId="88" borderId="96" applyNumberFormat="0" applyFont="0" applyBorder="0" applyAlignment="0" applyProtection="0">
      <alignment horizontal="right" vertical="center"/>
    </xf>
    <xf numFmtId="49" fontId="102" fillId="0" borderId="96" applyNumberFormat="0" applyFont="0" applyFill="0" applyBorder="0" applyProtection="0">
      <alignment horizontal="left" vertical="center" indent="2"/>
    </xf>
    <xf numFmtId="0" fontId="123" fillId="84" borderId="92" applyNumberFormat="0" applyAlignment="0" applyProtection="0"/>
    <xf numFmtId="4" fontId="102" fillId="0" borderId="96">
      <alignment horizontal="right" vertical="center"/>
    </xf>
    <xf numFmtId="0" fontId="103" fillId="60" borderId="97">
      <alignment horizontal="right" vertical="center"/>
    </xf>
    <xf numFmtId="0" fontId="130" fillId="0" borderId="94" applyNumberFormat="0" applyFill="0" applyAlignment="0" applyProtection="0"/>
    <xf numFmtId="0" fontId="145" fillId="0" borderId="94" applyNumberFormat="0" applyFill="0" applyAlignment="0" applyProtection="0"/>
    <xf numFmtId="0" fontId="8" fillId="87" borderId="95" applyNumberFormat="0" applyFont="0" applyAlignment="0" applyProtection="0"/>
    <xf numFmtId="4" fontId="103" fillId="60" borderId="98">
      <alignment horizontal="right" vertical="center"/>
    </xf>
    <xf numFmtId="0" fontId="126" fillId="84" borderId="93" applyNumberFormat="0" applyAlignment="0" applyProtection="0"/>
    <xf numFmtId="0" fontId="145" fillId="0" borderId="94" applyNumberFormat="0" applyFill="0" applyAlignment="0" applyProtection="0"/>
    <xf numFmtId="0" fontId="145" fillId="0" borderId="94" applyNumberFormat="0" applyFill="0" applyAlignment="0" applyProtection="0"/>
    <xf numFmtId="0" fontId="103" fillId="62" borderId="96">
      <alignment horizontal="right" vertical="center"/>
    </xf>
    <xf numFmtId="0" fontId="120" fillId="87" borderId="95" applyNumberFormat="0" applyFont="0" applyAlignment="0" applyProtection="0"/>
    <xf numFmtId="0" fontId="125" fillId="84" borderId="93" applyNumberFormat="0" applyAlignment="0" applyProtection="0"/>
    <xf numFmtId="4" fontId="102" fillId="0" borderId="96" applyFill="0" applyBorder="0" applyProtection="0">
      <alignment horizontal="right" vertical="center"/>
    </xf>
    <xf numFmtId="49" fontId="102" fillId="0" borderId="97" applyNumberFormat="0" applyFont="0" applyFill="0" applyBorder="0" applyProtection="0">
      <alignment horizontal="left" vertical="center" indent="5"/>
    </xf>
    <xf numFmtId="4" fontId="103" fillId="62" borderId="96">
      <alignment horizontal="right" vertical="center"/>
    </xf>
    <xf numFmtId="4" fontId="103" fillId="60" borderId="97">
      <alignment horizontal="right" vertical="center"/>
    </xf>
    <xf numFmtId="0" fontId="129" fillId="71" borderId="93" applyNumberFormat="0" applyAlignment="0" applyProtection="0"/>
    <xf numFmtId="0" fontId="7" fillId="58" borderId="0" applyNumberFormat="0" applyBorder="0" applyAlignment="0" applyProtection="0"/>
    <xf numFmtId="0" fontId="7" fillId="37"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8" fillId="47"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38" borderId="0" applyNumberFormat="0" applyBorder="0" applyAlignment="0" applyProtection="0"/>
    <xf numFmtId="0" fontId="116" fillId="33" borderId="65" applyNumberFormat="0" applyAlignment="0" applyProtection="0"/>
    <xf numFmtId="0" fontId="117" fillId="0" borderId="0" applyNumberFormat="0" applyFill="0" applyBorder="0" applyAlignment="0" applyProtection="0"/>
    <xf numFmtId="0" fontId="7" fillId="50" borderId="0" applyNumberFormat="0" applyBorder="0" applyAlignment="0" applyProtection="0"/>
    <xf numFmtId="0" fontId="117" fillId="0" borderId="0" applyNumberFormat="0" applyFill="0" applyBorder="0" applyAlignment="0" applyProtection="0"/>
    <xf numFmtId="4" fontId="103" fillId="60" borderId="96">
      <alignment horizontal="right" vertical="center"/>
    </xf>
    <xf numFmtId="0" fontId="102" fillId="61" borderId="96"/>
    <xf numFmtId="0" fontId="125" fillId="84" borderId="93" applyNumberFormat="0" applyAlignment="0" applyProtection="0"/>
    <xf numFmtId="0" fontId="103" fillId="62" borderId="96">
      <alignment horizontal="right" vertical="center"/>
    </xf>
    <xf numFmtId="0" fontId="102" fillId="0" borderId="96">
      <alignment horizontal="right" vertical="center"/>
    </xf>
    <xf numFmtId="0" fontId="145" fillId="0" borderId="94" applyNumberFormat="0" applyFill="0" applyAlignment="0" applyProtection="0"/>
    <xf numFmtId="0" fontId="102" fillId="62" borderId="97">
      <alignment horizontal="left" vertical="center"/>
    </xf>
    <xf numFmtId="0" fontId="138" fillId="71" borderId="93" applyNumberFormat="0" applyAlignment="0" applyProtection="0"/>
    <xf numFmtId="166" fontId="102" fillId="88" borderId="96" applyNumberFormat="0" applyFont="0" applyBorder="0" applyAlignment="0" applyProtection="0">
      <alignment horizontal="right" vertical="center"/>
    </xf>
    <xf numFmtId="0" fontId="120" fillId="87" borderId="95" applyNumberFormat="0" applyFont="0" applyAlignment="0" applyProtection="0"/>
    <xf numFmtId="0" fontId="102" fillId="0" borderId="99">
      <alignment horizontal="left" vertical="center" wrapText="1" indent="2"/>
    </xf>
    <xf numFmtId="4" fontId="102" fillId="61" borderId="96"/>
    <xf numFmtId="49" fontId="101" fillId="0" borderId="96" applyNumberFormat="0" applyFill="0" applyBorder="0" applyProtection="0">
      <alignment horizontal="left" vertical="center"/>
    </xf>
    <xf numFmtId="0" fontId="102" fillId="0" borderId="96">
      <alignment horizontal="right" vertical="center"/>
    </xf>
    <xf numFmtId="4" fontId="103" fillId="60" borderId="98">
      <alignment horizontal="right" vertical="center"/>
    </xf>
    <xf numFmtId="4" fontId="103" fillId="60" borderId="96">
      <alignment horizontal="right" vertical="center"/>
    </xf>
    <xf numFmtId="4" fontId="103" fillId="60" borderId="96">
      <alignment horizontal="right" vertical="center"/>
    </xf>
    <xf numFmtId="0" fontId="105" fillId="62" borderId="96">
      <alignment horizontal="right" vertical="center"/>
    </xf>
    <xf numFmtId="0" fontId="103" fillId="62" borderId="96">
      <alignment horizontal="right" vertical="center"/>
    </xf>
    <xf numFmtId="49" fontId="102" fillId="0" borderId="96" applyNumberFormat="0" applyFont="0" applyFill="0" applyBorder="0" applyProtection="0">
      <alignment horizontal="left" vertical="center" indent="2"/>
    </xf>
    <xf numFmtId="0" fontId="138" fillId="71" borderId="93" applyNumberFormat="0" applyAlignment="0" applyProtection="0"/>
    <xf numFmtId="0" fontId="123" fillId="84" borderId="92" applyNumberFormat="0" applyAlignment="0" applyProtection="0"/>
    <xf numFmtId="49" fontId="102" fillId="0" borderId="96" applyNumberFormat="0" applyFont="0" applyFill="0" applyBorder="0" applyProtection="0">
      <alignment horizontal="left" vertical="center" indent="2"/>
    </xf>
    <xf numFmtId="0" fontId="129" fillId="71" borderId="93" applyNumberFormat="0" applyAlignment="0" applyProtection="0"/>
    <xf numFmtId="4" fontId="102" fillId="0" borderId="96" applyFill="0" applyBorder="0" applyProtection="0">
      <alignment horizontal="right" vertical="center"/>
    </xf>
    <xf numFmtId="0" fontId="126" fillId="84" borderId="93" applyNumberFormat="0" applyAlignment="0" applyProtection="0"/>
    <xf numFmtId="0" fontId="145" fillId="0" borderId="94" applyNumberFormat="0" applyFill="0" applyAlignment="0" applyProtection="0"/>
    <xf numFmtId="0" fontId="142" fillId="84" borderId="92" applyNumberFormat="0" applyAlignment="0" applyProtection="0"/>
    <xf numFmtId="0" fontId="102" fillId="0" borderId="96" applyNumberFormat="0" applyFill="0" applyAlignment="0" applyProtection="0"/>
    <xf numFmtId="4" fontId="102" fillId="0" borderId="96">
      <alignment horizontal="right" vertical="center"/>
    </xf>
    <xf numFmtId="0" fontId="102" fillId="0" borderId="96">
      <alignment horizontal="right" vertical="center"/>
    </xf>
    <xf numFmtId="0" fontId="138" fillId="71" borderId="93" applyNumberFormat="0" applyAlignment="0" applyProtection="0"/>
    <xf numFmtId="0" fontId="123" fillId="84" borderId="92" applyNumberFormat="0" applyAlignment="0" applyProtection="0"/>
    <xf numFmtId="0" fontId="125" fillId="84" borderId="93" applyNumberFormat="0" applyAlignment="0" applyProtection="0"/>
    <xf numFmtId="0" fontId="102" fillId="60" borderId="99">
      <alignment horizontal="left" vertical="center" wrapText="1" indent="2"/>
    </xf>
    <xf numFmtId="0" fontId="126" fillId="84" borderId="93" applyNumberFormat="0" applyAlignment="0" applyProtection="0"/>
    <xf numFmtId="0" fontId="126" fillId="84" borderId="93" applyNumberFormat="0" applyAlignment="0" applyProtection="0"/>
    <xf numFmtId="4" fontId="103" fillId="60" borderId="97">
      <alignment horizontal="right" vertical="center"/>
    </xf>
    <xf numFmtId="0" fontId="103" fillId="60" borderId="97">
      <alignment horizontal="right" vertical="center"/>
    </xf>
    <xf numFmtId="0" fontId="103" fillId="60" borderId="96">
      <alignment horizontal="right" vertical="center"/>
    </xf>
    <xf numFmtId="4" fontId="105" fillId="62" borderId="96">
      <alignment horizontal="right" vertical="center"/>
    </xf>
    <xf numFmtId="0" fontId="129" fillId="71" borderId="93" applyNumberFormat="0" applyAlignment="0" applyProtection="0"/>
    <xf numFmtId="0" fontId="130" fillId="0" borderId="94" applyNumberFormat="0" applyFill="0" applyAlignment="0" applyProtection="0"/>
    <xf numFmtId="0" fontId="145" fillId="0" borderId="94" applyNumberFormat="0" applyFill="0" applyAlignment="0" applyProtection="0"/>
    <xf numFmtId="0" fontId="120" fillId="87" borderId="95" applyNumberFormat="0" applyFont="0" applyAlignment="0" applyProtection="0"/>
    <xf numFmtId="0" fontId="138" fillId="71" borderId="93" applyNumberFormat="0" applyAlignment="0" applyProtection="0"/>
    <xf numFmtId="49" fontId="101" fillId="0" borderId="96" applyNumberFormat="0" applyFill="0" applyBorder="0" applyProtection="0">
      <alignment horizontal="left" vertical="center"/>
    </xf>
    <xf numFmtId="0" fontId="102" fillId="60" borderId="99">
      <alignment horizontal="left" vertical="center" wrapText="1" indent="2"/>
    </xf>
    <xf numFmtId="0" fontId="126" fillId="84" borderId="93" applyNumberFormat="0" applyAlignment="0" applyProtection="0"/>
    <xf numFmtId="0" fontId="102" fillId="0" borderId="99">
      <alignment horizontal="left" vertical="center" wrapText="1" indent="2"/>
    </xf>
    <xf numFmtId="0" fontId="120" fillId="87" borderId="95" applyNumberFormat="0" applyFont="0" applyAlignment="0" applyProtection="0"/>
    <xf numFmtId="0" fontId="8" fillId="87" borderId="95" applyNumberFormat="0" applyFont="0" applyAlignment="0" applyProtection="0"/>
    <xf numFmtId="0" fontId="142" fillId="84" borderId="92" applyNumberFormat="0" applyAlignment="0" applyProtection="0"/>
    <xf numFmtId="0" fontId="145" fillId="0" borderId="94" applyNumberFormat="0" applyFill="0" applyAlignment="0" applyProtection="0"/>
    <xf numFmtId="4" fontId="102" fillId="61" borderId="96"/>
    <xf numFmtId="0" fontId="103" fillId="60" borderId="96">
      <alignment horizontal="right" vertical="center"/>
    </xf>
    <xf numFmtId="0" fontId="145" fillId="0" borderId="94" applyNumberFormat="0" applyFill="0" applyAlignment="0" applyProtection="0"/>
    <xf numFmtId="4" fontId="103" fillId="60" borderId="98">
      <alignment horizontal="right" vertical="center"/>
    </xf>
    <xf numFmtId="0" fontId="125" fillId="84" borderId="93" applyNumberFormat="0" applyAlignment="0" applyProtection="0"/>
    <xf numFmtId="0" fontId="103" fillId="60" borderId="97">
      <alignment horizontal="right" vertical="center"/>
    </xf>
    <xf numFmtId="0" fontId="126" fillId="84" borderId="93" applyNumberFormat="0" applyAlignment="0" applyProtection="0"/>
    <xf numFmtId="0" fontId="130" fillId="0" borderId="94" applyNumberFormat="0" applyFill="0" applyAlignment="0" applyProtection="0"/>
    <xf numFmtId="0" fontId="120" fillId="87" borderId="95" applyNumberFormat="0" applyFont="0" applyAlignment="0" applyProtection="0"/>
    <xf numFmtId="4" fontId="103" fillId="60" borderId="97">
      <alignment horizontal="right" vertical="center"/>
    </xf>
    <xf numFmtId="0" fontId="102" fillId="60" borderId="99">
      <alignment horizontal="left" vertical="center" wrapText="1" indent="2"/>
    </xf>
    <xf numFmtId="0" fontId="102" fillId="61" borderId="96"/>
    <xf numFmtId="166" fontId="102" fillId="88" borderId="96" applyNumberFormat="0" applyFont="0" applyBorder="0" applyAlignment="0" applyProtection="0">
      <alignment horizontal="right" vertical="center"/>
    </xf>
    <xf numFmtId="0" fontId="102" fillId="0" borderId="96" applyNumberFormat="0" applyFill="0" applyAlignment="0" applyProtection="0"/>
    <xf numFmtId="4" fontId="102" fillId="0" borderId="96" applyFill="0" applyBorder="0" applyProtection="0">
      <alignment horizontal="right" vertical="center"/>
    </xf>
    <xf numFmtId="4" fontId="103" fillId="62" borderId="96">
      <alignment horizontal="right" vertical="center"/>
    </xf>
    <xf numFmtId="0" fontId="130" fillId="0" borderId="94" applyNumberFormat="0" applyFill="0" applyAlignment="0" applyProtection="0"/>
    <xf numFmtId="49" fontId="101" fillId="0" borderId="96" applyNumberFormat="0" applyFill="0" applyBorder="0" applyProtection="0">
      <alignment horizontal="left" vertical="center"/>
    </xf>
    <xf numFmtId="49" fontId="102" fillId="0" borderId="97" applyNumberFormat="0" applyFont="0" applyFill="0" applyBorder="0" applyProtection="0">
      <alignment horizontal="left" vertical="center" indent="5"/>
    </xf>
    <xf numFmtId="0" fontId="102" fillId="62" borderId="97">
      <alignment horizontal="left" vertical="center"/>
    </xf>
    <xf numFmtId="0" fontId="126" fillId="84" borderId="93" applyNumberFormat="0" applyAlignment="0" applyProtection="0"/>
    <xf numFmtId="4" fontId="103" fillId="60" borderId="98">
      <alignment horizontal="right" vertical="center"/>
    </xf>
    <xf numFmtId="0" fontId="138" fillId="71" borderId="93" applyNumberFormat="0" applyAlignment="0" applyProtection="0"/>
    <xf numFmtId="0" fontId="138" fillId="71" borderId="93" applyNumberFormat="0" applyAlignment="0" applyProtection="0"/>
    <xf numFmtId="0" fontId="120" fillId="87" borderId="95" applyNumberFormat="0" applyFont="0" applyAlignment="0" applyProtection="0"/>
    <xf numFmtId="0" fontId="142" fillId="84" borderId="92" applyNumberFormat="0" applyAlignment="0" applyProtection="0"/>
    <xf numFmtId="0" fontId="145" fillId="0" borderId="94" applyNumberFormat="0" applyFill="0" applyAlignment="0" applyProtection="0"/>
    <xf numFmtId="0" fontId="103" fillId="60" borderId="96">
      <alignment horizontal="right" vertical="center"/>
    </xf>
    <xf numFmtId="0" fontId="8" fillId="87" borderId="95" applyNumberFormat="0" applyFont="0" applyAlignment="0" applyProtection="0"/>
    <xf numFmtId="4" fontId="102" fillId="0" borderId="96">
      <alignment horizontal="right" vertical="center"/>
    </xf>
    <xf numFmtId="0" fontId="145" fillId="0" borderId="94" applyNumberFormat="0" applyFill="0" applyAlignment="0" applyProtection="0"/>
    <xf numFmtId="0" fontId="103" fillId="60" borderId="96">
      <alignment horizontal="right" vertical="center"/>
    </xf>
    <xf numFmtId="0" fontId="103" fillId="60" borderId="96">
      <alignment horizontal="right" vertical="center"/>
    </xf>
    <xf numFmtId="4" fontId="105" fillId="62" borderId="96">
      <alignment horizontal="right" vertical="center"/>
    </xf>
    <xf numFmtId="0" fontId="103" fillId="62" borderId="96">
      <alignment horizontal="right" vertical="center"/>
    </xf>
    <xf numFmtId="4" fontId="103" fillId="62" borderId="96">
      <alignment horizontal="right" vertical="center"/>
    </xf>
    <xf numFmtId="0" fontId="105" fillId="62" borderId="96">
      <alignment horizontal="right" vertical="center"/>
    </xf>
    <xf numFmtId="4" fontId="105" fillId="62" borderId="96">
      <alignment horizontal="right" vertical="center"/>
    </xf>
    <xf numFmtId="0" fontId="103" fillId="60" borderId="96">
      <alignment horizontal="right" vertical="center"/>
    </xf>
    <xf numFmtId="4" fontId="103" fillId="60" borderId="96">
      <alignment horizontal="right" vertical="center"/>
    </xf>
    <xf numFmtId="0" fontId="103" fillId="60" borderId="96">
      <alignment horizontal="right" vertical="center"/>
    </xf>
    <xf numFmtId="4" fontId="103" fillId="60" borderId="96">
      <alignment horizontal="right" vertical="center"/>
    </xf>
    <xf numFmtId="0" fontId="103" fillId="60" borderId="97">
      <alignment horizontal="right" vertical="center"/>
    </xf>
    <xf numFmtId="4" fontId="103" fillId="60" borderId="97">
      <alignment horizontal="right" vertical="center"/>
    </xf>
    <xf numFmtId="0" fontId="103" fillId="60" borderId="98">
      <alignment horizontal="right" vertical="center"/>
    </xf>
    <xf numFmtId="4" fontId="103" fillId="60" borderId="98">
      <alignment horizontal="right" vertical="center"/>
    </xf>
    <xf numFmtId="0" fontId="126" fillId="84" borderId="93" applyNumberFormat="0" applyAlignment="0" applyProtection="0"/>
    <xf numFmtId="0" fontId="102" fillId="60" borderId="99">
      <alignment horizontal="left" vertical="center" wrapText="1" indent="2"/>
    </xf>
    <xf numFmtId="0" fontId="102" fillId="0" borderId="99">
      <alignment horizontal="left" vertical="center" wrapText="1" indent="2"/>
    </xf>
    <xf numFmtId="0" fontId="102" fillId="62" borderId="97">
      <alignment horizontal="left" vertical="center"/>
    </xf>
    <xf numFmtId="0" fontId="138" fillId="71" borderId="93" applyNumberFormat="0" applyAlignment="0" applyProtection="0"/>
    <xf numFmtId="0" fontId="102" fillId="0" borderId="96">
      <alignment horizontal="right" vertical="center"/>
    </xf>
    <xf numFmtId="4" fontId="102" fillId="0" borderId="96">
      <alignment horizontal="right" vertical="center"/>
    </xf>
    <xf numFmtId="0" fontId="102" fillId="0" borderId="96" applyNumberFormat="0" applyFill="0" applyAlignment="0" applyProtection="0"/>
    <xf numFmtId="0" fontId="142" fillId="84" borderId="92" applyNumberFormat="0" applyAlignment="0" applyProtection="0"/>
    <xf numFmtId="166" fontId="102" fillId="88" borderId="96" applyNumberFormat="0" applyFont="0" applyBorder="0" applyAlignment="0" applyProtection="0">
      <alignment horizontal="right" vertical="center"/>
    </xf>
    <xf numFmtId="0" fontId="102" fillId="61" borderId="96"/>
    <xf numFmtId="4" fontId="102" fillId="61" borderId="96"/>
    <xf numFmtId="0" fontId="145" fillId="0" borderId="94" applyNumberFormat="0" applyFill="0" applyAlignment="0" applyProtection="0"/>
    <xf numFmtId="0" fontId="8" fillId="87" borderId="95" applyNumberFormat="0" applyFont="0" applyAlignment="0" applyProtection="0"/>
    <xf numFmtId="0" fontId="120" fillId="87" borderId="95" applyNumberFormat="0" applyFont="0" applyAlignment="0" applyProtection="0"/>
    <xf numFmtId="0" fontId="102" fillId="0" borderId="96" applyNumberFormat="0" applyFill="0" applyAlignment="0" applyProtection="0"/>
    <xf numFmtId="0" fontId="130" fillId="0" borderId="94" applyNumberFormat="0" applyFill="0" applyAlignment="0" applyProtection="0"/>
    <xf numFmtId="0" fontId="145" fillId="0" borderId="94" applyNumberFormat="0" applyFill="0" applyAlignment="0" applyProtection="0"/>
    <xf numFmtId="0" fontId="129" fillId="71" borderId="93" applyNumberFormat="0" applyAlignment="0" applyProtection="0"/>
    <xf numFmtId="0" fontId="126" fillId="84" borderId="93" applyNumberFormat="0" applyAlignment="0" applyProtection="0"/>
    <xf numFmtId="4" fontId="105" fillId="62" borderId="96">
      <alignment horizontal="right" vertical="center"/>
    </xf>
    <xf numFmtId="0" fontId="103" fillId="62" borderId="96">
      <alignment horizontal="right" vertical="center"/>
    </xf>
    <xf numFmtId="166" fontId="102" fillId="88" borderId="96" applyNumberFormat="0" applyFont="0" applyBorder="0" applyAlignment="0" applyProtection="0">
      <alignment horizontal="right" vertical="center"/>
    </xf>
    <xf numFmtId="0" fontId="130" fillId="0" borderId="94" applyNumberFormat="0" applyFill="0" applyAlignment="0" applyProtection="0"/>
    <xf numFmtId="49" fontId="102" fillId="0" borderId="96" applyNumberFormat="0" applyFont="0" applyFill="0" applyBorder="0" applyProtection="0">
      <alignment horizontal="left" vertical="center" indent="2"/>
    </xf>
    <xf numFmtId="49" fontId="102" fillId="0" borderId="97" applyNumberFormat="0" applyFont="0" applyFill="0" applyBorder="0" applyProtection="0">
      <alignment horizontal="left" vertical="center" indent="5"/>
    </xf>
    <xf numFmtId="49" fontId="102" fillId="0" borderId="96" applyNumberFormat="0" applyFont="0" applyFill="0" applyBorder="0" applyProtection="0">
      <alignment horizontal="left" vertical="center" indent="2"/>
    </xf>
    <xf numFmtId="4" fontId="102" fillId="0" borderId="96" applyFill="0" applyBorder="0" applyProtection="0">
      <alignment horizontal="right" vertical="center"/>
    </xf>
    <xf numFmtId="49" fontId="101" fillId="0" borderId="96" applyNumberFormat="0" applyFill="0" applyBorder="0" applyProtection="0">
      <alignment horizontal="left" vertical="center"/>
    </xf>
    <xf numFmtId="0" fontId="102" fillId="0" borderId="99">
      <alignment horizontal="left" vertical="center" wrapText="1" indent="2"/>
    </xf>
    <xf numFmtId="0" fontId="142" fillId="84" borderId="92" applyNumberFormat="0" applyAlignment="0" applyProtection="0"/>
    <xf numFmtId="0" fontId="103" fillId="60" borderId="98">
      <alignment horizontal="right" vertical="center"/>
    </xf>
    <xf numFmtId="0" fontId="129" fillId="71" borderId="93" applyNumberFormat="0" applyAlignment="0" applyProtection="0"/>
    <xf numFmtId="0" fontId="103" fillId="60" borderId="98">
      <alignment horizontal="right" vertical="center"/>
    </xf>
    <xf numFmtId="4" fontId="103" fillId="60" borderId="96">
      <alignment horizontal="right" vertical="center"/>
    </xf>
    <xf numFmtId="0" fontId="103" fillId="60" borderId="96">
      <alignment horizontal="right" vertical="center"/>
    </xf>
    <xf numFmtId="0" fontId="123" fillId="84" borderId="92" applyNumberFormat="0" applyAlignment="0" applyProtection="0"/>
    <xf numFmtId="0" fontId="125" fillId="84" borderId="93" applyNumberFormat="0" applyAlignment="0" applyProtection="0"/>
    <xf numFmtId="0" fontId="130" fillId="0" borderId="94" applyNumberFormat="0" applyFill="0" applyAlignment="0" applyProtection="0"/>
    <xf numFmtId="0" fontId="102" fillId="61" borderId="96"/>
    <xf numFmtId="4" fontId="102" fillId="61" borderId="96"/>
    <xf numFmtId="4" fontId="103" fillId="60" borderId="96">
      <alignment horizontal="right" vertical="center"/>
    </xf>
    <xf numFmtId="0" fontId="105" fillId="62" borderId="96">
      <alignment horizontal="right" vertical="center"/>
    </xf>
    <xf numFmtId="0" fontId="129" fillId="71" borderId="93" applyNumberFormat="0" applyAlignment="0" applyProtection="0"/>
    <xf numFmtId="0" fontId="126" fillId="84" borderId="93" applyNumberFormat="0" applyAlignment="0" applyProtection="0"/>
    <xf numFmtId="4" fontId="102" fillId="0" borderId="96">
      <alignment horizontal="right" vertical="center"/>
    </xf>
    <xf numFmtId="0" fontId="102" fillId="60" borderId="99">
      <alignment horizontal="left" vertical="center" wrapText="1" indent="2"/>
    </xf>
    <xf numFmtId="0" fontId="102" fillId="0" borderId="99">
      <alignment horizontal="left" vertical="center" wrapText="1" indent="2"/>
    </xf>
    <xf numFmtId="0" fontId="142" fillId="84" borderId="92" applyNumberFormat="0" applyAlignment="0" applyProtection="0"/>
    <xf numFmtId="0" fontId="138" fillId="71" borderId="93" applyNumberFormat="0" applyAlignment="0" applyProtection="0"/>
    <xf numFmtId="0" fontId="125" fillId="84" borderId="93" applyNumberFormat="0" applyAlignment="0" applyProtection="0"/>
    <xf numFmtId="0" fontId="123" fillId="84" borderId="92" applyNumberFormat="0" applyAlignment="0" applyProtection="0"/>
    <xf numFmtId="0" fontId="103" fillId="60" borderId="98">
      <alignment horizontal="right" vertical="center"/>
    </xf>
    <xf numFmtId="0" fontId="105" fillId="62" borderId="96">
      <alignment horizontal="right" vertical="center"/>
    </xf>
    <xf numFmtId="4" fontId="103" fillId="62" borderId="96">
      <alignment horizontal="right" vertical="center"/>
    </xf>
    <xf numFmtId="4" fontId="103" fillId="60" borderId="96">
      <alignment horizontal="right" vertical="center"/>
    </xf>
    <xf numFmtId="49" fontId="102" fillId="0" borderId="97" applyNumberFormat="0" applyFont="0" applyFill="0" applyBorder="0" applyProtection="0">
      <alignment horizontal="left" vertical="center" indent="5"/>
    </xf>
    <xf numFmtId="4" fontId="102" fillId="0" borderId="96" applyFill="0" applyBorder="0" applyProtection="0">
      <alignment horizontal="right" vertical="center"/>
    </xf>
    <xf numFmtId="4" fontId="103" fillId="62" borderId="96">
      <alignment horizontal="right" vertical="center"/>
    </xf>
    <xf numFmtId="0" fontId="138" fillId="71" borderId="93" applyNumberFormat="0" applyAlignment="0" applyProtection="0"/>
    <xf numFmtId="0" fontId="129" fillId="71" borderId="93" applyNumberFormat="0" applyAlignment="0" applyProtection="0"/>
    <xf numFmtId="0" fontId="125" fillId="84" borderId="93" applyNumberFormat="0" applyAlignment="0" applyProtection="0"/>
    <xf numFmtId="0" fontId="102" fillId="60" borderId="99">
      <alignment horizontal="left" vertical="center" wrapText="1" indent="2"/>
    </xf>
    <xf numFmtId="0" fontId="102" fillId="0" borderId="99">
      <alignment horizontal="left" vertical="center" wrapText="1" indent="2"/>
    </xf>
    <xf numFmtId="0" fontId="102" fillId="60" borderId="99">
      <alignment horizontal="left" vertical="center" wrapText="1" indent="2"/>
    </xf>
    <xf numFmtId="0" fontId="102" fillId="0" borderId="99">
      <alignment horizontal="left" vertical="center" wrapText="1" indent="2"/>
    </xf>
    <xf numFmtId="0" fontId="123" fillId="84" borderId="92" applyNumberFormat="0" applyAlignment="0" applyProtection="0"/>
    <xf numFmtId="0" fontId="125" fillId="84" borderId="93" applyNumberFormat="0" applyAlignment="0" applyProtection="0"/>
    <xf numFmtId="0" fontId="126" fillId="84" borderId="93" applyNumberFormat="0" applyAlignment="0" applyProtection="0"/>
    <xf numFmtId="0" fontId="129" fillId="71" borderId="93" applyNumberFormat="0" applyAlignment="0" applyProtection="0"/>
    <xf numFmtId="0" fontId="130" fillId="0" borderId="94" applyNumberFormat="0" applyFill="0" applyAlignment="0" applyProtection="0"/>
    <xf numFmtId="0" fontId="138" fillId="71" borderId="93" applyNumberFormat="0" applyAlignment="0" applyProtection="0"/>
    <xf numFmtId="0" fontId="120" fillId="87" borderId="95" applyNumberFormat="0" applyFont="0" applyAlignment="0" applyProtection="0"/>
    <xf numFmtId="0" fontId="8" fillId="87" borderId="95" applyNumberFormat="0" applyFont="0" applyAlignment="0" applyProtection="0"/>
    <xf numFmtId="0" fontId="142" fillId="84" borderId="92" applyNumberFormat="0" applyAlignment="0" applyProtection="0"/>
    <xf numFmtId="0" fontId="145" fillId="0" borderId="94" applyNumberFormat="0" applyFill="0" applyAlignment="0" applyProtection="0"/>
    <xf numFmtId="0" fontId="126" fillId="84" borderId="93" applyNumberFormat="0" applyAlignment="0" applyProtection="0"/>
    <xf numFmtId="0" fontId="138" fillId="71" borderId="93" applyNumberFormat="0" applyAlignment="0" applyProtection="0"/>
    <xf numFmtId="0" fontId="120" fillId="87" borderId="95" applyNumberFormat="0" applyFont="0" applyAlignment="0" applyProtection="0"/>
    <xf numFmtId="0" fontId="142" fillId="84" borderId="92" applyNumberFormat="0" applyAlignment="0" applyProtection="0"/>
    <xf numFmtId="0" fontId="145" fillId="0" borderId="94" applyNumberFormat="0" applyFill="0" applyAlignment="0" applyProtection="0"/>
    <xf numFmtId="0" fontId="129" fillId="71" borderId="93" applyNumberFormat="0" applyAlignment="0" applyProtection="0"/>
    <xf numFmtId="4" fontId="103" fillId="60" borderId="97">
      <alignment horizontal="right" vertical="center"/>
    </xf>
    <xf numFmtId="0" fontId="145" fillId="0" borderId="94" applyNumberFormat="0" applyFill="0" applyAlignment="0" applyProtection="0"/>
    <xf numFmtId="0" fontId="102" fillId="61" borderId="96"/>
    <xf numFmtId="0" fontId="126" fillId="84" borderId="93" applyNumberFormat="0" applyAlignment="0" applyProtection="0"/>
    <xf numFmtId="0" fontId="138" fillId="71" borderId="93" applyNumberFormat="0" applyAlignment="0" applyProtection="0"/>
    <xf numFmtId="0" fontId="142" fillId="84" borderId="92" applyNumberFormat="0" applyAlignment="0" applyProtection="0"/>
    <xf numFmtId="0" fontId="145" fillId="0" borderId="94" applyNumberFormat="0" applyFill="0" applyAlignment="0" applyProtection="0"/>
    <xf numFmtId="0" fontId="7" fillId="37" borderId="0" applyNumberFormat="0" applyBorder="0" applyAlignment="0" applyProtection="0"/>
    <xf numFmtId="0" fontId="123" fillId="84" borderId="92" applyNumberFormat="0" applyAlignment="0" applyProtection="0"/>
    <xf numFmtId="0" fontId="125" fillId="84" borderId="93" applyNumberFormat="0" applyAlignment="0" applyProtection="0"/>
    <xf numFmtId="0" fontId="130" fillId="0" borderId="94" applyNumberFormat="0" applyFill="0" applyAlignment="0" applyProtection="0"/>
    <xf numFmtId="49" fontId="102" fillId="0" borderId="96" applyNumberFormat="0" applyFont="0" applyFill="0" applyBorder="0" applyProtection="0">
      <alignment horizontal="left" vertical="center" indent="2"/>
    </xf>
    <xf numFmtId="0" fontId="103" fillId="62" borderId="96">
      <alignment horizontal="right" vertical="center"/>
    </xf>
    <xf numFmtId="4" fontId="103" fillId="62" borderId="96">
      <alignment horizontal="right" vertical="center"/>
    </xf>
    <xf numFmtId="0" fontId="105" fillId="62" borderId="96">
      <alignment horizontal="right" vertical="center"/>
    </xf>
    <xf numFmtId="4" fontId="105" fillId="62" borderId="96">
      <alignment horizontal="right" vertical="center"/>
    </xf>
    <xf numFmtId="0" fontId="103" fillId="60" borderId="96">
      <alignment horizontal="right" vertical="center"/>
    </xf>
    <xf numFmtId="4" fontId="103" fillId="60" borderId="96">
      <alignment horizontal="right" vertical="center"/>
    </xf>
    <xf numFmtId="0" fontId="103" fillId="60" borderId="96">
      <alignment horizontal="right" vertical="center"/>
    </xf>
    <xf numFmtId="4" fontId="103" fillId="60" borderId="96">
      <alignment horizontal="right" vertical="center"/>
    </xf>
    <xf numFmtId="0" fontId="129" fillId="71" borderId="93" applyNumberFormat="0" applyAlignment="0" applyProtection="0"/>
    <xf numFmtId="0" fontId="102" fillId="0" borderId="96">
      <alignment horizontal="right" vertical="center"/>
    </xf>
    <xf numFmtId="4" fontId="102" fillId="0" borderId="96">
      <alignment horizontal="right" vertical="center"/>
    </xf>
    <xf numFmtId="4" fontId="102" fillId="0" borderId="96" applyFill="0" applyBorder="0" applyProtection="0">
      <alignment horizontal="right" vertical="center"/>
    </xf>
    <xf numFmtId="49" fontId="101" fillId="0" borderId="96" applyNumberFormat="0" applyFill="0" applyBorder="0" applyProtection="0">
      <alignment horizontal="left" vertical="center"/>
    </xf>
    <xf numFmtId="0" fontId="102" fillId="0" borderId="96" applyNumberFormat="0" applyFill="0" applyAlignment="0" applyProtection="0"/>
    <xf numFmtId="166" fontId="102" fillId="88" borderId="96" applyNumberFormat="0" applyFont="0" applyBorder="0" applyAlignment="0" applyProtection="0">
      <alignment horizontal="right" vertical="center"/>
    </xf>
    <xf numFmtId="0" fontId="102" fillId="61" borderId="96"/>
    <xf numFmtId="4" fontId="102" fillId="61" borderId="96"/>
    <xf numFmtId="4" fontId="103" fillId="60" borderId="96">
      <alignment horizontal="right" vertical="center"/>
    </xf>
    <xf numFmtId="0" fontId="102" fillId="61" borderId="96"/>
    <xf numFmtId="0" fontId="125" fillId="84" borderId="93" applyNumberFormat="0" applyAlignment="0" applyProtection="0"/>
    <xf numFmtId="0" fontId="103" fillId="62" borderId="96">
      <alignment horizontal="right" vertical="center"/>
    </xf>
    <xf numFmtId="0" fontId="102" fillId="0" borderId="96">
      <alignment horizontal="right" vertical="center"/>
    </xf>
    <xf numFmtId="0" fontId="145" fillId="0" borderId="94" applyNumberFormat="0" applyFill="0" applyAlignment="0" applyProtection="0"/>
    <xf numFmtId="0" fontId="102" fillId="62" borderId="97">
      <alignment horizontal="left" vertical="center"/>
    </xf>
    <xf numFmtId="0" fontId="138" fillId="71" borderId="93" applyNumberFormat="0" applyAlignment="0" applyProtection="0"/>
    <xf numFmtId="166" fontId="102" fillId="88" borderId="96" applyNumberFormat="0" applyFont="0" applyBorder="0" applyAlignment="0" applyProtection="0">
      <alignment horizontal="right" vertical="center"/>
    </xf>
    <xf numFmtId="0" fontId="120" fillId="87" borderId="95" applyNumberFormat="0" applyFont="0" applyAlignment="0" applyProtection="0"/>
    <xf numFmtId="0" fontId="102" fillId="0" borderId="99">
      <alignment horizontal="left" vertical="center" wrapText="1" indent="2"/>
    </xf>
    <xf numFmtId="4" fontId="102" fillId="61" borderId="96"/>
    <xf numFmtId="49" fontId="101" fillId="0" borderId="96" applyNumberFormat="0" applyFill="0" applyBorder="0" applyProtection="0">
      <alignment horizontal="left" vertical="center"/>
    </xf>
    <xf numFmtId="0" fontId="102" fillId="0" borderId="96">
      <alignment horizontal="right" vertical="center"/>
    </xf>
    <xf numFmtId="4" fontId="103" fillId="60" borderId="98">
      <alignment horizontal="right" vertical="center"/>
    </xf>
    <xf numFmtId="4" fontId="103" fillId="60" borderId="96">
      <alignment horizontal="right" vertical="center"/>
    </xf>
    <xf numFmtId="4" fontId="103" fillId="60" borderId="96">
      <alignment horizontal="right" vertical="center"/>
    </xf>
    <xf numFmtId="0" fontId="105" fillId="62" borderId="96">
      <alignment horizontal="right" vertical="center"/>
    </xf>
    <xf numFmtId="0" fontId="103" fillId="62" borderId="96">
      <alignment horizontal="right" vertical="center"/>
    </xf>
    <xf numFmtId="49" fontId="102" fillId="0" borderId="96" applyNumberFormat="0" applyFont="0" applyFill="0" applyBorder="0" applyProtection="0">
      <alignment horizontal="left" vertical="center" indent="2"/>
    </xf>
    <xf numFmtId="0" fontId="138" fillId="71" borderId="93" applyNumberFormat="0" applyAlignment="0" applyProtection="0"/>
    <xf numFmtId="0" fontId="123" fillId="84" borderId="92" applyNumberFormat="0" applyAlignment="0" applyProtection="0"/>
    <xf numFmtId="49" fontId="102" fillId="0" borderId="96" applyNumberFormat="0" applyFont="0" applyFill="0" applyBorder="0" applyProtection="0">
      <alignment horizontal="left" vertical="center" indent="2"/>
    </xf>
    <xf numFmtId="0" fontId="129" fillId="71" borderId="93" applyNumberFormat="0" applyAlignment="0" applyProtection="0"/>
    <xf numFmtId="4" fontId="102" fillId="0" borderId="96" applyFill="0" applyBorder="0" applyProtection="0">
      <alignment horizontal="right" vertical="center"/>
    </xf>
    <xf numFmtId="0" fontId="126" fillId="84" borderId="93" applyNumberFormat="0" applyAlignment="0" applyProtection="0"/>
    <xf numFmtId="0" fontId="145" fillId="0" borderId="94" applyNumberFormat="0" applyFill="0" applyAlignment="0" applyProtection="0"/>
    <xf numFmtId="0" fontId="142" fillId="84" borderId="92" applyNumberFormat="0" applyAlignment="0" applyProtection="0"/>
    <xf numFmtId="0" fontId="102" fillId="0" borderId="96" applyNumberFormat="0" applyFill="0" applyAlignment="0" applyProtection="0"/>
    <xf numFmtId="4" fontId="102" fillId="0" borderId="96">
      <alignment horizontal="right" vertical="center"/>
    </xf>
    <xf numFmtId="0" fontId="102" fillId="0" borderId="96">
      <alignment horizontal="right" vertical="center"/>
    </xf>
    <xf numFmtId="0" fontId="138" fillId="71" borderId="93" applyNumberFormat="0" applyAlignment="0" applyProtection="0"/>
    <xf numFmtId="0" fontId="123" fillId="84" borderId="92" applyNumberFormat="0" applyAlignment="0" applyProtection="0"/>
    <xf numFmtId="0" fontId="125" fillId="84" borderId="93" applyNumberFormat="0" applyAlignment="0" applyProtection="0"/>
    <xf numFmtId="0" fontId="102" fillId="60" borderId="99">
      <alignment horizontal="left" vertical="center" wrapText="1" indent="2"/>
    </xf>
    <xf numFmtId="0" fontId="126" fillId="84" borderId="93" applyNumberFormat="0" applyAlignment="0" applyProtection="0"/>
    <xf numFmtId="0" fontId="126" fillId="84" borderId="93" applyNumberFormat="0" applyAlignment="0" applyProtection="0"/>
    <xf numFmtId="4" fontId="103" fillId="60" borderId="97">
      <alignment horizontal="right" vertical="center"/>
    </xf>
    <xf numFmtId="0" fontId="103" fillId="60" borderId="97">
      <alignment horizontal="right" vertical="center"/>
    </xf>
    <xf numFmtId="0" fontId="103" fillId="60" borderId="96">
      <alignment horizontal="right" vertical="center"/>
    </xf>
    <xf numFmtId="4" fontId="105" fillId="62" borderId="96">
      <alignment horizontal="right" vertical="center"/>
    </xf>
    <xf numFmtId="0" fontId="129" fillId="71" borderId="93" applyNumberFormat="0" applyAlignment="0" applyProtection="0"/>
    <xf numFmtId="0" fontId="130" fillId="0" borderId="94" applyNumberFormat="0" applyFill="0" applyAlignment="0" applyProtection="0"/>
    <xf numFmtId="0" fontId="145" fillId="0" borderId="94" applyNumberFormat="0" applyFill="0" applyAlignment="0" applyProtection="0"/>
    <xf numFmtId="0" fontId="120" fillId="87" borderId="95" applyNumberFormat="0" applyFont="0" applyAlignment="0" applyProtection="0"/>
    <xf numFmtId="0" fontId="138" fillId="71" borderId="93" applyNumberFormat="0" applyAlignment="0" applyProtection="0"/>
    <xf numFmtId="49" fontId="101" fillId="0" borderId="96" applyNumberFormat="0" applyFill="0" applyBorder="0" applyProtection="0">
      <alignment horizontal="left" vertical="center"/>
    </xf>
    <xf numFmtId="0" fontId="102" fillId="60" borderId="99">
      <alignment horizontal="left" vertical="center" wrapText="1" indent="2"/>
    </xf>
    <xf numFmtId="0" fontId="126" fillId="84" borderId="93" applyNumberFormat="0" applyAlignment="0" applyProtection="0"/>
    <xf numFmtId="0" fontId="102" fillId="0" borderId="99">
      <alignment horizontal="left" vertical="center" wrapText="1" indent="2"/>
    </xf>
    <xf numFmtId="0" fontId="120" fillId="87" borderId="95" applyNumberFormat="0" applyFont="0" applyAlignment="0" applyProtection="0"/>
    <xf numFmtId="0" fontId="8" fillId="87" borderId="95" applyNumberFormat="0" applyFont="0" applyAlignment="0" applyProtection="0"/>
    <xf numFmtId="0" fontId="142" fillId="84" borderId="92" applyNumberFormat="0" applyAlignment="0" applyProtection="0"/>
    <xf numFmtId="0" fontId="145" fillId="0" borderId="94" applyNumberFormat="0" applyFill="0" applyAlignment="0" applyProtection="0"/>
    <xf numFmtId="4" fontId="102" fillId="61" borderId="96"/>
    <xf numFmtId="0" fontId="103" fillId="60" borderId="96">
      <alignment horizontal="right" vertical="center"/>
    </xf>
    <xf numFmtId="0" fontId="145" fillId="0" borderId="94" applyNumberFormat="0" applyFill="0" applyAlignment="0" applyProtection="0"/>
    <xf numFmtId="4" fontId="103" fillId="60" borderId="98">
      <alignment horizontal="right" vertical="center"/>
    </xf>
    <xf numFmtId="0" fontId="125" fillId="84" borderId="93" applyNumberFormat="0" applyAlignment="0" applyProtection="0"/>
    <xf numFmtId="0" fontId="103" fillId="60" borderId="97">
      <alignment horizontal="right" vertical="center"/>
    </xf>
    <xf numFmtId="0" fontId="126" fillId="84" borderId="93" applyNumberFormat="0" applyAlignment="0" applyProtection="0"/>
    <xf numFmtId="0" fontId="130" fillId="0" borderId="94" applyNumberFormat="0" applyFill="0" applyAlignment="0" applyProtection="0"/>
    <xf numFmtId="0" fontId="120" fillId="87" borderId="95" applyNumberFormat="0" applyFont="0" applyAlignment="0" applyProtection="0"/>
    <xf numFmtId="4" fontId="103" fillId="60" borderId="97">
      <alignment horizontal="right" vertical="center"/>
    </xf>
    <xf numFmtId="0" fontId="102" fillId="60" borderId="99">
      <alignment horizontal="left" vertical="center" wrapText="1" indent="2"/>
    </xf>
    <xf numFmtId="0" fontId="102" fillId="61" borderId="96"/>
    <xf numFmtId="166" fontId="102" fillId="88" borderId="96" applyNumberFormat="0" applyFont="0" applyBorder="0" applyAlignment="0" applyProtection="0">
      <alignment horizontal="right" vertical="center"/>
    </xf>
    <xf numFmtId="0" fontId="102" fillId="0" borderId="96" applyNumberFormat="0" applyFill="0" applyAlignment="0" applyProtection="0"/>
    <xf numFmtId="4" fontId="102" fillId="0" borderId="96" applyFill="0" applyBorder="0" applyProtection="0">
      <alignment horizontal="right" vertical="center"/>
    </xf>
    <xf numFmtId="4" fontId="103" fillId="62" borderId="96">
      <alignment horizontal="right" vertical="center"/>
    </xf>
    <xf numFmtId="0" fontId="130" fillId="0" borderId="94" applyNumberFormat="0" applyFill="0" applyAlignment="0" applyProtection="0"/>
    <xf numFmtId="49" fontId="101" fillId="0" borderId="96" applyNumberFormat="0" applyFill="0" applyBorder="0" applyProtection="0">
      <alignment horizontal="left" vertical="center"/>
    </xf>
    <xf numFmtId="49" fontId="102" fillId="0" borderId="97" applyNumberFormat="0" applyFont="0" applyFill="0" applyBorder="0" applyProtection="0">
      <alignment horizontal="left" vertical="center" indent="5"/>
    </xf>
    <xf numFmtId="0" fontId="102" fillId="62" borderId="97">
      <alignment horizontal="left" vertical="center"/>
    </xf>
    <xf numFmtId="0" fontId="126" fillId="84" borderId="93" applyNumberFormat="0" applyAlignment="0" applyProtection="0"/>
    <xf numFmtId="4" fontId="103" fillId="60" borderId="98">
      <alignment horizontal="right" vertical="center"/>
    </xf>
    <xf numFmtId="0" fontId="138" fillId="71" borderId="93" applyNumberFormat="0" applyAlignment="0" applyProtection="0"/>
    <xf numFmtId="0" fontId="138" fillId="71" borderId="93" applyNumberFormat="0" applyAlignment="0" applyProtection="0"/>
    <xf numFmtId="0" fontId="120" fillId="87" borderId="95" applyNumberFormat="0" applyFont="0" applyAlignment="0" applyProtection="0"/>
    <xf numFmtId="0" fontId="142" fillId="84" borderId="92" applyNumberFormat="0" applyAlignment="0" applyProtection="0"/>
    <xf numFmtId="0" fontId="145" fillId="0" borderId="94" applyNumberFormat="0" applyFill="0" applyAlignment="0" applyProtection="0"/>
    <xf numFmtId="0" fontId="103" fillId="60" borderId="96">
      <alignment horizontal="right" vertical="center"/>
    </xf>
    <xf numFmtId="0" fontId="8" fillId="87" borderId="95" applyNumberFormat="0" applyFont="0" applyAlignment="0" applyProtection="0"/>
    <xf numFmtId="4" fontId="102" fillId="0" borderId="96">
      <alignment horizontal="right" vertical="center"/>
    </xf>
    <xf numFmtId="0" fontId="145" fillId="0" borderId="94" applyNumberFormat="0" applyFill="0" applyAlignment="0" applyProtection="0"/>
    <xf numFmtId="0" fontId="103" fillId="60" borderId="96">
      <alignment horizontal="right" vertical="center"/>
    </xf>
    <xf numFmtId="0" fontId="103" fillId="60" borderId="96">
      <alignment horizontal="right" vertical="center"/>
    </xf>
    <xf numFmtId="4" fontId="105" fillId="62" borderId="96">
      <alignment horizontal="right" vertical="center"/>
    </xf>
    <xf numFmtId="0" fontId="103" fillId="62" borderId="96">
      <alignment horizontal="right" vertical="center"/>
    </xf>
    <xf numFmtId="4" fontId="103" fillId="62" borderId="96">
      <alignment horizontal="right" vertical="center"/>
    </xf>
    <xf numFmtId="0" fontId="105" fillId="62" borderId="96">
      <alignment horizontal="right" vertical="center"/>
    </xf>
    <xf numFmtId="4" fontId="105" fillId="62" borderId="96">
      <alignment horizontal="right" vertical="center"/>
    </xf>
    <xf numFmtId="0" fontId="103" fillId="60" borderId="96">
      <alignment horizontal="right" vertical="center"/>
    </xf>
    <xf numFmtId="4" fontId="103" fillId="60" borderId="96">
      <alignment horizontal="right" vertical="center"/>
    </xf>
    <xf numFmtId="0" fontId="103" fillId="60" borderId="96">
      <alignment horizontal="right" vertical="center"/>
    </xf>
    <xf numFmtId="4" fontId="103" fillId="60" borderId="96">
      <alignment horizontal="right" vertical="center"/>
    </xf>
    <xf numFmtId="0" fontId="103" fillId="60" borderId="97">
      <alignment horizontal="right" vertical="center"/>
    </xf>
    <xf numFmtId="4" fontId="103" fillId="60" borderId="97">
      <alignment horizontal="right" vertical="center"/>
    </xf>
    <xf numFmtId="0" fontId="103" fillId="60" borderId="98">
      <alignment horizontal="right" vertical="center"/>
    </xf>
    <xf numFmtId="4" fontId="103" fillId="60" borderId="98">
      <alignment horizontal="right" vertical="center"/>
    </xf>
    <xf numFmtId="0" fontId="126" fillId="84" borderId="93" applyNumberFormat="0" applyAlignment="0" applyProtection="0"/>
    <xf numFmtId="0" fontId="102" fillId="60" borderId="99">
      <alignment horizontal="left" vertical="center" wrapText="1" indent="2"/>
    </xf>
    <xf numFmtId="0" fontId="102" fillId="0" borderId="99">
      <alignment horizontal="left" vertical="center" wrapText="1" indent="2"/>
    </xf>
    <xf numFmtId="0" fontId="102" fillId="62" borderId="97">
      <alignment horizontal="left" vertical="center"/>
    </xf>
    <xf numFmtId="0" fontId="138" fillId="71" borderId="93" applyNumberFormat="0" applyAlignment="0" applyProtection="0"/>
    <xf numFmtId="0" fontId="102" fillId="0" borderId="96">
      <alignment horizontal="right" vertical="center"/>
    </xf>
    <xf numFmtId="4" fontId="102" fillId="0" borderId="96">
      <alignment horizontal="right" vertical="center"/>
    </xf>
    <xf numFmtId="0" fontId="102" fillId="0" borderId="96" applyNumberFormat="0" applyFill="0" applyAlignment="0" applyProtection="0"/>
    <xf numFmtId="0" fontId="142" fillId="84" borderId="92" applyNumberFormat="0" applyAlignment="0" applyProtection="0"/>
    <xf numFmtId="166" fontId="102" fillId="88" borderId="96" applyNumberFormat="0" applyFont="0" applyBorder="0" applyAlignment="0" applyProtection="0">
      <alignment horizontal="right" vertical="center"/>
    </xf>
    <xf numFmtId="0" fontId="102" fillId="61" borderId="96"/>
    <xf numFmtId="4" fontId="102" fillId="61" borderId="96"/>
    <xf numFmtId="0" fontId="145" fillId="0" borderId="94" applyNumberFormat="0" applyFill="0" applyAlignment="0" applyProtection="0"/>
    <xf numFmtId="0" fontId="8" fillId="87" borderId="95" applyNumberFormat="0" applyFont="0" applyAlignment="0" applyProtection="0"/>
    <xf numFmtId="0" fontId="120" fillId="87" borderId="95" applyNumberFormat="0" applyFont="0" applyAlignment="0" applyProtection="0"/>
    <xf numFmtId="0" fontId="102" fillId="0" borderId="96" applyNumberFormat="0" applyFill="0" applyAlignment="0" applyProtection="0"/>
    <xf numFmtId="0" fontId="130" fillId="0" borderId="94" applyNumberFormat="0" applyFill="0" applyAlignment="0" applyProtection="0"/>
    <xf numFmtId="0" fontId="145" fillId="0" borderId="94" applyNumberFormat="0" applyFill="0" applyAlignment="0" applyProtection="0"/>
    <xf numFmtId="0" fontId="129" fillId="71" borderId="93" applyNumberFormat="0" applyAlignment="0" applyProtection="0"/>
    <xf numFmtId="0" fontId="126" fillId="84" borderId="93" applyNumberFormat="0" applyAlignment="0" applyProtection="0"/>
    <xf numFmtId="4" fontId="105" fillId="62" borderId="96">
      <alignment horizontal="right" vertical="center"/>
    </xf>
    <xf numFmtId="0" fontId="103" fillId="62" borderId="96">
      <alignment horizontal="right" vertical="center"/>
    </xf>
    <xf numFmtId="166" fontId="102" fillId="88" borderId="96" applyNumberFormat="0" applyFont="0" applyBorder="0" applyAlignment="0" applyProtection="0">
      <alignment horizontal="right" vertical="center"/>
    </xf>
    <xf numFmtId="0" fontId="130" fillId="0" borderId="94" applyNumberFormat="0" applyFill="0" applyAlignment="0" applyProtection="0"/>
    <xf numFmtId="49" fontId="102" fillId="0" borderId="96" applyNumberFormat="0" applyFont="0" applyFill="0" applyBorder="0" applyProtection="0">
      <alignment horizontal="left" vertical="center" indent="2"/>
    </xf>
    <xf numFmtId="49" fontId="102" fillId="0" borderId="97" applyNumberFormat="0" applyFont="0" applyFill="0" applyBorder="0" applyProtection="0">
      <alignment horizontal="left" vertical="center" indent="5"/>
    </xf>
    <xf numFmtId="49" fontId="102" fillId="0" borderId="96" applyNumberFormat="0" applyFont="0" applyFill="0" applyBorder="0" applyProtection="0">
      <alignment horizontal="left" vertical="center" indent="2"/>
    </xf>
    <xf numFmtId="4" fontId="102" fillId="0" borderId="96" applyFill="0" applyBorder="0" applyProtection="0">
      <alignment horizontal="right" vertical="center"/>
    </xf>
    <xf numFmtId="49" fontId="101" fillId="0" borderId="96" applyNumberFormat="0" applyFill="0" applyBorder="0" applyProtection="0">
      <alignment horizontal="left" vertical="center"/>
    </xf>
    <xf numFmtId="0" fontId="102" fillId="0" borderId="99">
      <alignment horizontal="left" vertical="center" wrapText="1" indent="2"/>
    </xf>
    <xf numFmtId="0" fontId="142" fillId="84" borderId="92" applyNumberFormat="0" applyAlignment="0" applyProtection="0"/>
    <xf numFmtId="0" fontId="103" fillId="60" borderId="98">
      <alignment horizontal="right" vertical="center"/>
    </xf>
    <xf numFmtId="0" fontId="129" fillId="71" borderId="93" applyNumberFormat="0" applyAlignment="0" applyProtection="0"/>
    <xf numFmtId="0" fontId="103" fillId="60" borderId="98">
      <alignment horizontal="right" vertical="center"/>
    </xf>
    <xf numFmtId="4" fontId="103" fillId="60" borderId="96">
      <alignment horizontal="right" vertical="center"/>
    </xf>
    <xf numFmtId="0" fontId="103" fillId="60" borderId="96">
      <alignment horizontal="right" vertical="center"/>
    </xf>
    <xf numFmtId="0" fontId="123" fillId="84" borderId="92" applyNumberFormat="0" applyAlignment="0" applyProtection="0"/>
    <xf numFmtId="0" fontId="125" fillId="84" borderId="93" applyNumberFormat="0" applyAlignment="0" applyProtection="0"/>
    <xf numFmtId="0" fontId="130" fillId="0" borderId="94" applyNumberFormat="0" applyFill="0" applyAlignment="0" applyProtection="0"/>
    <xf numFmtId="0" fontId="102" fillId="61" borderId="96"/>
    <xf numFmtId="4" fontId="102" fillId="61" borderId="96"/>
    <xf numFmtId="4" fontId="103" fillId="60" borderId="96">
      <alignment horizontal="right" vertical="center"/>
    </xf>
    <xf numFmtId="0" fontId="105" fillId="62" borderId="96">
      <alignment horizontal="right" vertical="center"/>
    </xf>
    <xf numFmtId="0" fontId="129" fillId="71" borderId="93" applyNumberFormat="0" applyAlignment="0" applyProtection="0"/>
    <xf numFmtId="0" fontId="126" fillId="84" borderId="93" applyNumberFormat="0" applyAlignment="0" applyProtection="0"/>
    <xf numFmtId="4" fontId="102" fillId="0" borderId="96">
      <alignment horizontal="right" vertical="center"/>
    </xf>
    <xf numFmtId="0" fontId="102" fillId="60" borderId="99">
      <alignment horizontal="left" vertical="center" wrapText="1" indent="2"/>
    </xf>
    <xf numFmtId="0" fontId="102" fillId="0" borderId="99">
      <alignment horizontal="left" vertical="center" wrapText="1" indent="2"/>
    </xf>
    <xf numFmtId="0" fontId="142" fillId="84" borderId="92" applyNumberFormat="0" applyAlignment="0" applyProtection="0"/>
    <xf numFmtId="0" fontId="138" fillId="71" borderId="93" applyNumberFormat="0" applyAlignment="0" applyProtection="0"/>
    <xf numFmtId="0" fontId="125" fillId="84" borderId="93" applyNumberFormat="0" applyAlignment="0" applyProtection="0"/>
    <xf numFmtId="0" fontId="123" fillId="84" borderId="92" applyNumberFormat="0" applyAlignment="0" applyProtection="0"/>
    <xf numFmtId="0" fontId="103" fillId="60" borderId="98">
      <alignment horizontal="right" vertical="center"/>
    </xf>
    <xf numFmtId="0" fontId="105" fillId="62" borderId="96">
      <alignment horizontal="right" vertical="center"/>
    </xf>
    <xf numFmtId="4" fontId="103" fillId="62" borderId="96">
      <alignment horizontal="right" vertical="center"/>
    </xf>
    <xf numFmtId="4" fontId="103" fillId="60" borderId="96">
      <alignment horizontal="right" vertical="center"/>
    </xf>
    <xf numFmtId="49" fontId="102" fillId="0" borderId="97" applyNumberFormat="0" applyFont="0" applyFill="0" applyBorder="0" applyProtection="0">
      <alignment horizontal="left" vertical="center" indent="5"/>
    </xf>
    <xf numFmtId="4" fontId="102" fillId="0" borderId="96" applyFill="0" applyBorder="0" applyProtection="0">
      <alignment horizontal="right" vertical="center"/>
    </xf>
    <xf numFmtId="4" fontId="103" fillId="62" borderId="96">
      <alignment horizontal="right" vertical="center"/>
    </xf>
    <xf numFmtId="0" fontId="138" fillId="71" borderId="93" applyNumberFormat="0" applyAlignment="0" applyProtection="0"/>
    <xf numFmtId="0" fontId="129" fillId="71" borderId="93" applyNumberFormat="0" applyAlignment="0" applyProtection="0"/>
    <xf numFmtId="0" fontId="125" fillId="84" borderId="93" applyNumberFormat="0" applyAlignment="0" applyProtection="0"/>
    <xf numFmtId="0" fontId="102" fillId="60" borderId="99">
      <alignment horizontal="left" vertical="center" wrapText="1" indent="2"/>
    </xf>
    <xf numFmtId="0" fontId="102" fillId="0" borderId="99">
      <alignment horizontal="left" vertical="center" wrapText="1" indent="2"/>
    </xf>
    <xf numFmtId="0" fontId="102" fillId="60" borderId="99">
      <alignment horizontal="left" vertical="center" wrapText="1" indent="2"/>
    </xf>
    <xf numFmtId="166" fontId="102" fillId="88" borderId="96" applyNumberFormat="0" applyFont="0" applyBorder="0" applyAlignment="0" applyProtection="0">
      <alignment horizontal="right" vertical="center"/>
    </xf>
    <xf numFmtId="0" fontId="103" fillId="60" borderId="98">
      <alignment horizontal="right" vertical="center"/>
    </xf>
    <xf numFmtId="0" fontId="103" fillId="60" borderId="98">
      <alignment horizontal="right" vertical="center"/>
    </xf>
    <xf numFmtId="0" fontId="102" fillId="0" borderId="96" applyNumberFormat="0" applyFill="0" applyAlignment="0" applyProtection="0"/>
    <xf numFmtId="4" fontId="103" fillId="60" borderId="98">
      <alignment horizontal="right" vertical="center"/>
    </xf>
    <xf numFmtId="0" fontId="103" fillId="60" borderId="96">
      <alignment horizontal="right" vertical="center"/>
    </xf>
    <xf numFmtId="0" fontId="7" fillId="54" borderId="0" applyNumberFormat="0" applyBorder="0" applyAlignment="0" applyProtection="0"/>
    <xf numFmtId="49" fontId="102" fillId="0" borderId="96" applyNumberFormat="0" applyFont="0" applyFill="0" applyBorder="0" applyProtection="0">
      <alignment horizontal="left" vertical="center" indent="2"/>
    </xf>
    <xf numFmtId="0" fontId="48" fillId="43" borderId="0" applyNumberFormat="0" applyBorder="0" applyAlignment="0" applyProtection="0"/>
    <xf numFmtId="0" fontId="103" fillId="60" borderId="98">
      <alignment horizontal="right" vertical="center"/>
    </xf>
    <xf numFmtId="4" fontId="102" fillId="0" borderId="96">
      <alignment horizontal="right" vertical="center"/>
    </xf>
    <xf numFmtId="166" fontId="102" fillId="88" borderId="96" applyNumberFormat="0" applyFont="0" applyBorder="0" applyAlignment="0" applyProtection="0">
      <alignment horizontal="right" vertical="center"/>
    </xf>
    <xf numFmtId="0" fontId="102" fillId="62" borderId="97">
      <alignment horizontal="left" vertical="center"/>
    </xf>
    <xf numFmtId="0" fontId="102" fillId="60" borderId="99">
      <alignment horizontal="left" vertical="center" wrapText="1" indent="2"/>
    </xf>
    <xf numFmtId="4" fontId="103" fillId="60" borderId="98">
      <alignment horizontal="right" vertical="center"/>
    </xf>
    <xf numFmtId="0" fontId="105" fillId="62" borderId="96">
      <alignment horizontal="right" vertical="center"/>
    </xf>
    <xf numFmtId="4" fontId="103" fillId="60" borderId="96">
      <alignment horizontal="right" vertical="center"/>
    </xf>
    <xf numFmtId="0" fontId="103" fillId="60" borderId="96">
      <alignment horizontal="right" vertical="center"/>
    </xf>
    <xf numFmtId="4" fontId="105" fillId="62" borderId="96">
      <alignment horizontal="right" vertical="center"/>
    </xf>
    <xf numFmtId="0" fontId="120" fillId="87" borderId="95" applyNumberFormat="0" applyFont="0" applyAlignment="0" applyProtection="0"/>
    <xf numFmtId="0" fontId="7" fillId="38" borderId="0" applyNumberFormat="0" applyBorder="0" applyAlignment="0" applyProtection="0"/>
    <xf numFmtId="0" fontId="120" fillId="87" borderId="95" applyNumberFormat="0" applyFont="0" applyAlignment="0" applyProtection="0"/>
    <xf numFmtId="0" fontId="8" fillId="87" borderId="95" applyNumberFormat="0" applyFont="0" applyAlignment="0" applyProtection="0"/>
    <xf numFmtId="0" fontId="118" fillId="0" borderId="0" applyNumberFormat="0" applyFill="0" applyBorder="0" applyAlignment="0" applyProtection="0"/>
    <xf numFmtId="4" fontId="103" fillId="62" borderId="96">
      <alignment horizontal="right" vertical="center"/>
    </xf>
    <xf numFmtId="0" fontId="123" fillId="84" borderId="92" applyNumberFormat="0" applyAlignment="0" applyProtection="0"/>
    <xf numFmtId="4" fontId="103" fillId="62" borderId="96">
      <alignment horizontal="right" vertical="center"/>
    </xf>
    <xf numFmtId="0" fontId="119" fillId="0" borderId="70" applyNumberFormat="0" applyFill="0" applyAlignment="0" applyProtection="0"/>
    <xf numFmtId="0" fontId="103" fillId="60" borderId="96">
      <alignment horizontal="right" vertical="center"/>
    </xf>
    <xf numFmtId="49" fontId="102" fillId="0" borderId="97" applyNumberFormat="0" applyFont="0" applyFill="0" applyBorder="0" applyProtection="0">
      <alignment horizontal="left" vertical="center" indent="5"/>
    </xf>
    <xf numFmtId="0" fontId="102" fillId="0" borderId="99">
      <alignment horizontal="left" vertical="center" wrapText="1" indent="2"/>
    </xf>
    <xf numFmtId="0" fontId="138" fillId="71" borderId="93" applyNumberFormat="0" applyAlignment="0" applyProtection="0"/>
    <xf numFmtId="4" fontId="103" fillId="60" borderId="96">
      <alignment horizontal="right" vertical="center"/>
    </xf>
    <xf numFmtId="0" fontId="102" fillId="61" borderId="96"/>
    <xf numFmtId="0" fontId="142" fillId="84" borderId="92" applyNumberFormat="0" applyAlignment="0" applyProtection="0"/>
    <xf numFmtId="0" fontId="102" fillId="0" borderId="99">
      <alignment horizontal="left" vertical="center" wrapText="1" indent="2"/>
    </xf>
    <xf numFmtId="0" fontId="102" fillId="60" borderId="99">
      <alignment horizontal="left" vertical="center" wrapText="1" indent="2"/>
    </xf>
    <xf numFmtId="0" fontId="102" fillId="62" borderId="97">
      <alignment horizontal="left" vertical="center"/>
    </xf>
    <xf numFmtId="49" fontId="101" fillId="0" borderId="96" applyNumberFormat="0" applyFill="0" applyBorder="0" applyProtection="0">
      <alignment horizontal="left" vertical="center"/>
    </xf>
    <xf numFmtId="0" fontId="48" fillId="51" borderId="0" applyNumberFormat="0" applyBorder="0" applyAlignment="0" applyProtection="0"/>
    <xf numFmtId="0" fontId="115" fillId="33" borderId="66" applyNumberFormat="0" applyAlignment="0" applyProtection="0"/>
    <xf numFmtId="0" fontId="145" fillId="0" borderId="94" applyNumberFormat="0" applyFill="0" applyAlignment="0" applyProtection="0"/>
    <xf numFmtId="49" fontId="102" fillId="0" borderId="96" applyNumberFormat="0" applyFont="0" applyFill="0" applyBorder="0" applyProtection="0">
      <alignment horizontal="left" vertical="center" indent="2"/>
    </xf>
    <xf numFmtId="0" fontId="102" fillId="0" borderId="99">
      <alignment horizontal="left" vertical="center" wrapText="1" indent="2"/>
    </xf>
    <xf numFmtId="4" fontId="102" fillId="0" borderId="96" applyFill="0" applyBorder="0" applyProtection="0">
      <alignment horizontal="right" vertical="center"/>
    </xf>
    <xf numFmtId="0" fontId="102" fillId="62" borderId="97">
      <alignment horizontal="left" vertical="center"/>
    </xf>
    <xf numFmtId="0" fontId="103" fillId="60" borderId="96">
      <alignment horizontal="right" vertical="center"/>
    </xf>
    <xf numFmtId="0" fontId="102" fillId="0" borderId="96" applyNumberFormat="0" applyFill="0" applyAlignment="0" applyProtection="0"/>
    <xf numFmtId="49" fontId="102" fillId="0" borderId="96" applyNumberFormat="0" applyFont="0" applyFill="0" applyBorder="0" applyProtection="0">
      <alignment horizontal="left" vertical="center" indent="2"/>
    </xf>
    <xf numFmtId="0" fontId="48" fillId="55" borderId="0" applyNumberFormat="0" applyBorder="0" applyAlignment="0" applyProtection="0"/>
    <xf numFmtId="4" fontId="102" fillId="0" borderId="96">
      <alignment horizontal="right" vertical="center"/>
    </xf>
    <xf numFmtId="0" fontId="120" fillId="87" borderId="95" applyNumberFormat="0" applyFont="0" applyAlignment="0" applyProtection="0"/>
    <xf numFmtId="0" fontId="102" fillId="0" borderId="96">
      <alignment horizontal="right" vertical="center"/>
    </xf>
    <xf numFmtId="0" fontId="103" fillId="60" borderId="96">
      <alignment horizontal="right" vertical="center"/>
    </xf>
    <xf numFmtId="4" fontId="103" fillId="60" borderId="96">
      <alignment horizontal="right" vertical="center"/>
    </xf>
    <xf numFmtId="0" fontId="102" fillId="60" borderId="99">
      <alignment horizontal="left" vertical="center" wrapText="1" indent="2"/>
    </xf>
    <xf numFmtId="0" fontId="7" fillId="42" borderId="0" applyNumberFormat="0" applyBorder="0" applyAlignment="0" applyProtection="0"/>
    <xf numFmtId="0" fontId="102" fillId="61" borderId="96"/>
    <xf numFmtId="4" fontId="102" fillId="0" borderId="96" applyFill="0" applyBorder="0" applyProtection="0">
      <alignment horizontal="right" vertical="center"/>
    </xf>
    <xf numFmtId="0" fontId="125" fillId="84" borderId="93" applyNumberFormat="0" applyAlignment="0" applyProtection="0"/>
    <xf numFmtId="0" fontId="145" fillId="0" borderId="94" applyNumberFormat="0" applyFill="0" applyAlignment="0" applyProtection="0"/>
    <xf numFmtId="49" fontId="101" fillId="0" borderId="96" applyNumberFormat="0" applyFill="0" applyBorder="0" applyProtection="0">
      <alignment horizontal="left" vertical="center"/>
    </xf>
    <xf numFmtId="0" fontId="7" fillId="49" borderId="0" applyNumberFormat="0" applyBorder="0" applyAlignment="0" applyProtection="0"/>
    <xf numFmtId="0" fontId="102" fillId="0" borderId="99">
      <alignment horizontal="left" vertical="center" wrapText="1" indent="2"/>
    </xf>
    <xf numFmtId="0" fontId="48" fillId="59" borderId="0" applyNumberFormat="0" applyBorder="0" applyAlignment="0" applyProtection="0"/>
    <xf numFmtId="0" fontId="7" fillId="46" borderId="0" applyNumberFormat="0" applyBorder="0" applyAlignment="0" applyProtection="0"/>
    <xf numFmtId="0" fontId="8" fillId="87" borderId="95" applyNumberFormat="0" applyFont="0" applyAlignment="0" applyProtection="0"/>
    <xf numFmtId="0" fontId="103" fillId="62" borderId="96">
      <alignment horizontal="right" vertical="center"/>
    </xf>
    <xf numFmtId="4" fontId="105" fillId="62" borderId="96">
      <alignment horizontal="right" vertical="center"/>
    </xf>
    <xf numFmtId="166" fontId="102" fillId="88" borderId="96" applyNumberFormat="0" applyFont="0" applyBorder="0" applyAlignment="0" applyProtection="0">
      <alignment horizontal="right" vertical="center"/>
    </xf>
    <xf numFmtId="0" fontId="8" fillId="87" borderId="95" applyNumberFormat="0" applyFont="0" applyAlignment="0" applyProtection="0"/>
    <xf numFmtId="0" fontId="138" fillId="71" borderId="93" applyNumberFormat="0" applyAlignment="0" applyProtection="0"/>
    <xf numFmtId="0" fontId="138" fillId="71" borderId="93" applyNumberFormat="0" applyAlignment="0" applyProtection="0"/>
    <xf numFmtId="0" fontId="145" fillId="0" borderId="94" applyNumberFormat="0" applyFill="0" applyAlignment="0" applyProtection="0"/>
    <xf numFmtId="49" fontId="101" fillId="0" borderId="96" applyNumberFormat="0" applyFill="0" applyBorder="0" applyProtection="0">
      <alignment horizontal="left" vertical="center"/>
    </xf>
    <xf numFmtId="0" fontId="103" fillId="60" borderId="97">
      <alignment horizontal="right" vertical="center"/>
    </xf>
    <xf numFmtId="0" fontId="102" fillId="0" borderId="96">
      <alignment horizontal="right" vertical="center"/>
    </xf>
    <xf numFmtId="0" fontId="130" fillId="0" borderId="94" applyNumberFormat="0" applyFill="0" applyAlignment="0" applyProtection="0"/>
    <xf numFmtId="0" fontId="8" fillId="87" borderId="95" applyNumberFormat="0" applyFont="0" applyAlignment="0" applyProtection="0"/>
    <xf numFmtId="0" fontId="145" fillId="0" borderId="94" applyNumberFormat="0" applyFill="0" applyAlignment="0" applyProtection="0"/>
    <xf numFmtId="0" fontId="126" fillId="84" borderId="93" applyNumberFormat="0" applyAlignment="0" applyProtection="0"/>
    <xf numFmtId="0" fontId="7" fillId="38" borderId="0" applyNumberFormat="0" applyBorder="0" applyAlignment="0" applyProtection="0"/>
    <xf numFmtId="166" fontId="102" fillId="88" borderId="96" applyNumberFormat="0" applyFont="0" applyBorder="0" applyAlignment="0" applyProtection="0">
      <alignment horizontal="right" vertical="center"/>
    </xf>
    <xf numFmtId="0" fontId="145" fillId="0" borderId="94" applyNumberFormat="0" applyFill="0" applyAlignment="0" applyProtection="0"/>
    <xf numFmtId="49" fontId="102" fillId="0" borderId="96" applyNumberFormat="0" applyFont="0" applyFill="0" applyBorder="0" applyProtection="0">
      <alignment horizontal="left" vertical="center" indent="2"/>
    </xf>
    <xf numFmtId="0" fontId="118" fillId="0" borderId="0" applyNumberFormat="0" applyFill="0" applyBorder="0" applyAlignment="0" applyProtection="0"/>
    <xf numFmtId="4" fontId="102" fillId="0" borderId="96">
      <alignment horizontal="right" vertical="center"/>
    </xf>
    <xf numFmtId="0" fontId="130" fillId="0" borderId="94" applyNumberFormat="0" applyFill="0" applyAlignment="0" applyProtection="0"/>
    <xf numFmtId="0" fontId="138" fillId="71" borderId="93" applyNumberFormat="0" applyAlignment="0" applyProtection="0"/>
    <xf numFmtId="0" fontId="48" fillId="47" borderId="0" applyNumberFormat="0" applyBorder="0" applyAlignment="0" applyProtection="0"/>
    <xf numFmtId="4" fontId="102" fillId="0" borderId="96" applyFill="0" applyBorder="0" applyProtection="0">
      <alignment horizontal="right" vertical="center"/>
    </xf>
    <xf numFmtId="0" fontId="102" fillId="62" borderId="97">
      <alignment horizontal="left" vertical="center"/>
    </xf>
    <xf numFmtId="0" fontId="129" fillId="71" borderId="93" applyNumberFormat="0" applyAlignment="0" applyProtection="0"/>
    <xf numFmtId="0" fontId="105" fillId="62" borderId="96">
      <alignment horizontal="right" vertical="center"/>
    </xf>
    <xf numFmtId="4" fontId="102" fillId="61" borderId="96"/>
    <xf numFmtId="0" fontId="102" fillId="60" borderId="99">
      <alignment horizontal="left" vertical="center" wrapText="1" indent="2"/>
    </xf>
    <xf numFmtId="49" fontId="102" fillId="0" borderId="96" applyNumberFormat="0" applyFont="0" applyFill="0" applyBorder="0" applyProtection="0">
      <alignment horizontal="left" vertical="center" indent="2"/>
    </xf>
    <xf numFmtId="0" fontId="138" fillId="71" borderId="93" applyNumberFormat="0" applyAlignment="0" applyProtection="0"/>
    <xf numFmtId="0" fontId="48" fillId="55" borderId="0" applyNumberFormat="0" applyBorder="0" applyAlignment="0" applyProtection="0"/>
    <xf numFmtId="0" fontId="7" fillId="53" borderId="0" applyNumberFormat="0" applyBorder="0" applyAlignment="0" applyProtection="0"/>
    <xf numFmtId="0" fontId="105" fillId="62" borderId="96">
      <alignment horizontal="right" vertical="center"/>
    </xf>
    <xf numFmtId="0" fontId="129" fillId="71" borderId="93" applyNumberFormat="0" applyAlignment="0" applyProtection="0"/>
    <xf numFmtId="166" fontId="102" fillId="88" borderId="96" applyNumberFormat="0" applyFont="0" applyBorder="0" applyAlignment="0" applyProtection="0">
      <alignment horizontal="right" vertical="center"/>
    </xf>
    <xf numFmtId="0" fontId="129" fillId="71" borderId="93" applyNumberFormat="0" applyAlignment="0" applyProtection="0"/>
    <xf numFmtId="4" fontId="102" fillId="0" borderId="96">
      <alignment horizontal="right" vertical="center"/>
    </xf>
    <xf numFmtId="49" fontId="102" fillId="0" borderId="96" applyNumberFormat="0" applyFont="0" applyFill="0" applyBorder="0" applyProtection="0">
      <alignment horizontal="left" vertical="center" indent="2"/>
    </xf>
    <xf numFmtId="166" fontId="102" fillId="88" borderId="96" applyNumberFormat="0" applyFont="0" applyBorder="0" applyAlignment="0" applyProtection="0">
      <alignment horizontal="right" vertical="center"/>
    </xf>
    <xf numFmtId="49" fontId="101" fillId="0" borderId="96" applyNumberFormat="0" applyFill="0" applyBorder="0" applyProtection="0">
      <alignment horizontal="left" vertical="center"/>
    </xf>
    <xf numFmtId="4" fontId="103" fillId="60" borderId="96">
      <alignment horizontal="right" vertical="center"/>
    </xf>
    <xf numFmtId="0" fontId="103" fillId="60" borderId="96">
      <alignment horizontal="right" vertical="center"/>
    </xf>
    <xf numFmtId="0" fontId="102" fillId="0" borderId="96">
      <alignment horizontal="right" vertical="center"/>
    </xf>
    <xf numFmtId="0" fontId="102" fillId="0" borderId="96">
      <alignment horizontal="right" vertical="center"/>
    </xf>
    <xf numFmtId="0" fontId="7" fillId="57" borderId="0" applyNumberFormat="0" applyBorder="0" applyAlignment="0" applyProtection="0"/>
    <xf numFmtId="0" fontId="48" fillId="51" borderId="0" applyNumberFormat="0" applyBorder="0" applyAlignment="0" applyProtection="0"/>
    <xf numFmtId="0" fontId="7" fillId="45" borderId="0" applyNumberFormat="0" applyBorder="0" applyAlignment="0" applyProtection="0"/>
    <xf numFmtId="0" fontId="105" fillId="62" borderId="96">
      <alignment horizontal="right" vertical="center"/>
    </xf>
    <xf numFmtId="4" fontId="103" fillId="60" borderId="98">
      <alignment horizontal="right" vertical="center"/>
    </xf>
    <xf numFmtId="0" fontId="102" fillId="60" borderId="99">
      <alignment horizontal="left" vertical="center" wrapText="1" indent="2"/>
    </xf>
    <xf numFmtId="0" fontId="138" fillId="71" borderId="93" applyNumberFormat="0" applyAlignment="0" applyProtection="0"/>
    <xf numFmtId="0" fontId="138" fillId="71" borderId="93" applyNumberFormat="0" applyAlignment="0" applyProtection="0"/>
    <xf numFmtId="0" fontId="7" fillId="41" borderId="0" applyNumberFormat="0" applyBorder="0" applyAlignment="0" applyProtection="0"/>
    <xf numFmtId="0" fontId="120" fillId="87" borderId="95" applyNumberFormat="0" applyFont="0" applyAlignment="0" applyProtection="0"/>
    <xf numFmtId="0" fontId="102" fillId="60" borderId="99">
      <alignment horizontal="left" vertical="center" wrapText="1" indent="2"/>
    </xf>
    <xf numFmtId="0" fontId="120" fillId="87" borderId="95" applyNumberFormat="0" applyFont="0" applyAlignment="0" applyProtection="0"/>
    <xf numFmtId="0" fontId="102" fillId="0" borderId="96" applyNumberFormat="0" applyFill="0" applyAlignment="0" applyProtection="0"/>
    <xf numFmtId="0" fontId="142" fillId="84" borderId="92" applyNumberFormat="0" applyAlignment="0" applyProtection="0"/>
    <xf numFmtId="4" fontId="103" fillId="60" borderId="96">
      <alignment horizontal="right" vertical="center"/>
    </xf>
    <xf numFmtId="4" fontId="102" fillId="61" borderId="96"/>
    <xf numFmtId="0" fontId="145" fillId="0" borderId="94" applyNumberFormat="0" applyFill="0" applyAlignment="0" applyProtection="0"/>
    <xf numFmtId="0" fontId="123" fillId="84" borderId="92" applyNumberFormat="0" applyAlignment="0" applyProtection="0"/>
    <xf numFmtId="0" fontId="125" fillId="84" borderId="93" applyNumberFormat="0" applyAlignment="0" applyProtection="0"/>
    <xf numFmtId="0" fontId="126" fillId="84" borderId="93" applyNumberFormat="0" applyAlignment="0" applyProtection="0"/>
    <xf numFmtId="0" fontId="142" fillId="84" borderId="92" applyNumberFormat="0" applyAlignment="0" applyProtection="0"/>
    <xf numFmtId="4" fontId="102" fillId="0" borderId="96" applyFill="0" applyBorder="0" applyProtection="0">
      <alignment horizontal="right" vertical="center"/>
    </xf>
    <xf numFmtId="0" fontId="138" fillId="71" borderId="93" applyNumberFormat="0" applyAlignment="0" applyProtection="0"/>
    <xf numFmtId="0" fontId="103" fillId="62" borderId="96">
      <alignment horizontal="right" vertical="center"/>
    </xf>
    <xf numFmtId="0" fontId="7" fillId="42" borderId="0" applyNumberFormat="0" applyBorder="0" applyAlignment="0" applyProtection="0"/>
    <xf numFmtId="0" fontId="119" fillId="0" borderId="70" applyNumberFormat="0" applyFill="0" applyAlignment="0" applyProtection="0"/>
    <xf numFmtId="0" fontId="145" fillId="0" borderId="94" applyNumberFormat="0" applyFill="0" applyAlignment="0" applyProtection="0"/>
    <xf numFmtId="4" fontId="103" fillId="60" borderId="96">
      <alignment horizontal="right" vertical="center"/>
    </xf>
    <xf numFmtId="0" fontId="102" fillId="60" borderId="99">
      <alignment horizontal="left" vertical="center" wrapText="1" indent="2"/>
    </xf>
    <xf numFmtId="0" fontId="126" fillId="84" borderId="93" applyNumberFormat="0" applyAlignment="0" applyProtection="0"/>
    <xf numFmtId="0" fontId="103" fillId="60" borderId="96">
      <alignment horizontal="right" vertical="center"/>
    </xf>
    <xf numFmtId="166" fontId="102" fillId="88" borderId="96" applyNumberFormat="0" applyFont="0" applyBorder="0" applyAlignment="0" applyProtection="0">
      <alignment horizontal="right" vertical="center"/>
    </xf>
    <xf numFmtId="0" fontId="8" fillId="87" borderId="95" applyNumberFormat="0" applyFont="0" applyAlignment="0" applyProtection="0"/>
    <xf numFmtId="0" fontId="102" fillId="60" borderId="99">
      <alignment horizontal="left" vertical="center" wrapText="1" indent="2"/>
    </xf>
    <xf numFmtId="0" fontId="145" fillId="0" borderId="94" applyNumberFormat="0" applyFill="0" applyAlignment="0" applyProtection="0"/>
    <xf numFmtId="0" fontId="138" fillId="71" borderId="93" applyNumberFormat="0" applyAlignment="0" applyProtection="0"/>
    <xf numFmtId="0" fontId="7" fillId="58" borderId="0" applyNumberFormat="0" applyBorder="0" applyAlignment="0" applyProtection="0"/>
    <xf numFmtId="0" fontId="130" fillId="0" borderId="94" applyNumberFormat="0" applyFill="0" applyAlignment="0" applyProtection="0"/>
    <xf numFmtId="0" fontId="103" fillId="62" borderId="96">
      <alignment horizontal="right" vertical="center"/>
    </xf>
    <xf numFmtId="0" fontId="120" fillId="87" borderId="95" applyNumberFormat="0" applyFont="0" applyAlignment="0" applyProtection="0"/>
    <xf numFmtId="0" fontId="129" fillId="71" borderId="93" applyNumberFormat="0" applyAlignment="0" applyProtection="0"/>
    <xf numFmtId="0" fontId="102" fillId="0" borderId="99">
      <alignment horizontal="left" vertical="center" wrapText="1" indent="2"/>
    </xf>
    <xf numFmtId="4" fontId="103" fillId="60" borderId="96">
      <alignment horizontal="right" vertical="center"/>
    </xf>
    <xf numFmtId="0" fontId="120" fillId="87" borderId="95" applyNumberFormat="0" applyFont="0" applyAlignment="0" applyProtection="0"/>
    <xf numFmtId="0" fontId="123" fillId="84" borderId="92" applyNumberFormat="0" applyAlignment="0" applyProtection="0"/>
    <xf numFmtId="0" fontId="7" fillId="54" borderId="0" applyNumberFormat="0" applyBorder="0" applyAlignment="0" applyProtection="0"/>
    <xf numFmtId="0" fontId="126" fillId="84" borderId="93" applyNumberFormat="0" applyAlignment="0" applyProtection="0"/>
    <xf numFmtId="0" fontId="138" fillId="71" borderId="93" applyNumberFormat="0" applyAlignment="0" applyProtection="0"/>
    <xf numFmtId="4" fontId="102" fillId="0" borderId="96">
      <alignment horizontal="right" vertical="center"/>
    </xf>
    <xf numFmtId="4" fontId="105" fillId="62" borderId="96">
      <alignment horizontal="right" vertical="center"/>
    </xf>
    <xf numFmtId="0" fontId="126" fillId="84" borderId="93" applyNumberFormat="0" applyAlignment="0" applyProtection="0"/>
    <xf numFmtId="0" fontId="7" fillId="45" borderId="0" applyNumberFormat="0" applyBorder="0" applyAlignment="0" applyProtection="0"/>
    <xf numFmtId="0" fontId="7" fillId="41" borderId="0" applyNumberFormat="0" applyBorder="0" applyAlignment="0" applyProtection="0"/>
    <xf numFmtId="4" fontId="103" fillId="60" borderId="96">
      <alignment horizontal="right" vertical="center"/>
    </xf>
    <xf numFmtId="0" fontId="102" fillId="0" borderId="96" applyNumberFormat="0" applyFill="0" applyAlignment="0" applyProtection="0"/>
    <xf numFmtId="0" fontId="102" fillId="61" borderId="96"/>
    <xf numFmtId="0" fontId="142" fillId="84" borderId="92" applyNumberFormat="0" applyAlignment="0" applyProtection="0"/>
    <xf numFmtId="4" fontId="102" fillId="0" borderId="96" applyFill="0" applyBorder="0" applyProtection="0">
      <alignment horizontal="right" vertical="center"/>
    </xf>
    <xf numFmtId="0" fontId="102" fillId="60" borderId="99">
      <alignment horizontal="left" vertical="center" wrapText="1" indent="2"/>
    </xf>
    <xf numFmtId="0" fontId="7" fillId="58" borderId="0" applyNumberFormat="0" applyBorder="0" applyAlignment="0" applyProtection="0"/>
    <xf numFmtId="0" fontId="145" fillId="0" borderId="94" applyNumberFormat="0" applyFill="0" applyAlignment="0" applyProtection="0"/>
    <xf numFmtId="4" fontId="105" fillId="62" borderId="96">
      <alignment horizontal="right" vertical="center"/>
    </xf>
    <xf numFmtId="0" fontId="105" fillId="62" borderId="96">
      <alignment horizontal="right" vertical="center"/>
    </xf>
    <xf numFmtId="0" fontId="102" fillId="0" borderId="96" applyNumberFormat="0" applyFill="0" applyAlignment="0" applyProtection="0"/>
    <xf numFmtId="0" fontId="120" fillId="87" borderId="95" applyNumberFormat="0" applyFont="0" applyAlignment="0" applyProtection="0"/>
    <xf numFmtId="0" fontId="142" fillId="84" borderId="92" applyNumberFormat="0" applyAlignment="0" applyProtection="0"/>
    <xf numFmtId="0" fontId="130" fillId="0" borderId="94" applyNumberFormat="0" applyFill="0" applyAlignment="0" applyProtection="0"/>
    <xf numFmtId="4" fontId="102" fillId="0" borderId="96" applyFill="0" applyBorder="0" applyProtection="0">
      <alignment horizontal="right" vertical="center"/>
    </xf>
    <xf numFmtId="4" fontId="103" fillId="60" borderId="96">
      <alignment horizontal="right" vertical="center"/>
    </xf>
    <xf numFmtId="0" fontId="138" fillId="71" borderId="93" applyNumberFormat="0" applyAlignment="0" applyProtection="0"/>
    <xf numFmtId="4" fontId="103" fillId="62" borderId="96">
      <alignment horizontal="right" vertical="center"/>
    </xf>
    <xf numFmtId="0" fontId="103" fillId="60" borderId="96">
      <alignment horizontal="right" vertical="center"/>
    </xf>
    <xf numFmtId="0" fontId="126" fillId="84" borderId="93" applyNumberFormat="0" applyAlignment="0" applyProtection="0"/>
    <xf numFmtId="0" fontId="102" fillId="60" borderId="99">
      <alignment horizontal="left" vertical="center" wrapText="1" indent="2"/>
    </xf>
    <xf numFmtId="0" fontId="7" fillId="37" borderId="0" applyNumberFormat="0" applyBorder="0" applyAlignment="0" applyProtection="0"/>
    <xf numFmtId="0" fontId="138" fillId="71" borderId="93" applyNumberFormat="0" applyAlignment="0" applyProtection="0"/>
    <xf numFmtId="0" fontId="142" fillId="84" borderId="92" applyNumberFormat="0" applyAlignment="0" applyProtection="0"/>
    <xf numFmtId="0" fontId="130" fillId="0" borderId="94" applyNumberFormat="0" applyFill="0" applyAlignment="0" applyProtection="0"/>
    <xf numFmtId="0" fontId="102" fillId="0" borderId="96">
      <alignment horizontal="right" vertical="center"/>
    </xf>
    <xf numFmtId="4" fontId="103" fillId="62" borderId="96">
      <alignment horizontal="right" vertical="center"/>
    </xf>
    <xf numFmtId="0" fontId="102" fillId="62" borderId="97">
      <alignment horizontal="left" vertical="center"/>
    </xf>
    <xf numFmtId="0" fontId="7" fillId="46" borderId="0" applyNumberFormat="0" applyBorder="0" applyAlignment="0" applyProtection="0"/>
    <xf numFmtId="0" fontId="102" fillId="0" borderId="96" applyNumberFormat="0" applyFill="0" applyAlignment="0" applyProtection="0"/>
    <xf numFmtId="0" fontId="102" fillId="0" borderId="99">
      <alignment horizontal="left" vertical="center" wrapText="1" indent="2"/>
    </xf>
    <xf numFmtId="49" fontId="102" fillId="0" borderId="97" applyNumberFormat="0" applyFont="0" applyFill="0" applyBorder="0" applyProtection="0">
      <alignment horizontal="left" vertical="center" indent="5"/>
    </xf>
    <xf numFmtId="0" fontId="103" fillId="60" borderId="98">
      <alignment horizontal="right" vertical="center"/>
    </xf>
    <xf numFmtId="0" fontId="103" fillId="60" borderId="98">
      <alignment horizontal="right" vertical="center"/>
    </xf>
    <xf numFmtId="0" fontId="145" fillId="0" borderId="94" applyNumberFormat="0" applyFill="0" applyAlignment="0" applyProtection="0"/>
    <xf numFmtId="0" fontId="125" fillId="84" borderId="93" applyNumberFormat="0" applyAlignment="0" applyProtection="0"/>
    <xf numFmtId="49" fontId="102" fillId="0" borderId="97" applyNumberFormat="0" applyFont="0" applyFill="0" applyBorder="0" applyProtection="0">
      <alignment horizontal="left" vertical="center" indent="5"/>
    </xf>
    <xf numFmtId="0" fontId="130" fillId="0" borderId="94" applyNumberFormat="0" applyFill="0" applyAlignment="0" applyProtection="0"/>
    <xf numFmtId="4" fontId="103" fillId="60" borderId="96">
      <alignment horizontal="right" vertical="center"/>
    </xf>
    <xf numFmtId="4" fontId="105" fillId="62" borderId="96">
      <alignment horizontal="right" vertical="center"/>
    </xf>
    <xf numFmtId="0" fontId="102" fillId="61" borderId="96"/>
    <xf numFmtId="0" fontId="126" fillId="84" borderId="93" applyNumberFormat="0" applyAlignment="0" applyProtection="0"/>
    <xf numFmtId="0" fontId="102" fillId="0" borderId="96">
      <alignment horizontal="right" vertical="center"/>
    </xf>
    <xf numFmtId="0" fontId="130" fillId="0" borderId="94" applyNumberFormat="0" applyFill="0" applyAlignment="0" applyProtection="0"/>
    <xf numFmtId="0" fontId="102" fillId="61" borderId="96"/>
    <xf numFmtId="4" fontId="102" fillId="0" borderId="96" applyFill="0" applyBorder="0" applyProtection="0">
      <alignment horizontal="right" vertical="center"/>
    </xf>
    <xf numFmtId="4" fontId="103" fillId="60" borderId="98">
      <alignment horizontal="right" vertical="center"/>
    </xf>
    <xf numFmtId="0" fontId="105" fillId="62" borderId="96">
      <alignment horizontal="right" vertical="center"/>
    </xf>
    <xf numFmtId="0" fontId="129" fillId="71" borderId="93" applyNumberFormat="0" applyAlignment="0" applyProtection="0"/>
    <xf numFmtId="0" fontId="126" fillId="84" borderId="93" applyNumberFormat="0" applyAlignment="0" applyProtection="0"/>
    <xf numFmtId="4" fontId="102" fillId="0" borderId="96">
      <alignment horizontal="right" vertical="center"/>
    </xf>
    <xf numFmtId="0" fontId="102" fillId="60" borderId="99">
      <alignment horizontal="left" vertical="center" wrapText="1" indent="2"/>
    </xf>
    <xf numFmtId="0" fontId="102" fillId="0" borderId="99">
      <alignment horizontal="left" vertical="center" wrapText="1" indent="2"/>
    </xf>
    <xf numFmtId="0" fontId="142" fillId="84" borderId="92" applyNumberFormat="0" applyAlignment="0" applyProtection="0"/>
    <xf numFmtId="0" fontId="138" fillId="71" borderId="93" applyNumberFormat="0" applyAlignment="0" applyProtection="0"/>
    <xf numFmtId="0" fontId="125" fillId="84" borderId="93" applyNumberFormat="0" applyAlignment="0" applyProtection="0"/>
    <xf numFmtId="0" fontId="123" fillId="84" borderId="92" applyNumberFormat="0" applyAlignment="0" applyProtection="0"/>
    <xf numFmtId="0" fontId="103" fillId="60" borderId="98">
      <alignment horizontal="right" vertical="center"/>
    </xf>
    <xf numFmtId="0" fontId="105" fillId="62" borderId="96">
      <alignment horizontal="right" vertical="center"/>
    </xf>
    <xf numFmtId="4" fontId="103" fillId="62" borderId="96">
      <alignment horizontal="right" vertical="center"/>
    </xf>
    <xf numFmtId="4" fontId="103" fillId="60" borderId="96">
      <alignment horizontal="right" vertical="center"/>
    </xf>
    <xf numFmtId="49" fontId="102" fillId="0" borderId="97" applyNumberFormat="0" applyFont="0" applyFill="0" applyBorder="0" applyProtection="0">
      <alignment horizontal="left" vertical="center" indent="5"/>
    </xf>
    <xf numFmtId="4" fontId="102" fillId="0" borderId="96" applyFill="0" applyBorder="0" applyProtection="0">
      <alignment horizontal="right" vertical="center"/>
    </xf>
    <xf numFmtId="4" fontId="103" fillId="62" borderId="96">
      <alignment horizontal="right" vertical="center"/>
    </xf>
    <xf numFmtId="0" fontId="138" fillId="71" borderId="93" applyNumberFormat="0" applyAlignment="0" applyProtection="0"/>
    <xf numFmtId="0" fontId="129" fillId="71" borderId="93" applyNumberFormat="0" applyAlignment="0" applyProtection="0"/>
    <xf numFmtId="0" fontId="125" fillId="84" borderId="93" applyNumberFormat="0" applyAlignment="0" applyProtection="0"/>
    <xf numFmtId="0" fontId="102" fillId="60" borderId="99">
      <alignment horizontal="left" vertical="center" wrapText="1" indent="2"/>
    </xf>
    <xf numFmtId="0" fontId="102" fillId="0" borderId="99">
      <alignment horizontal="left" vertical="center" wrapText="1" indent="2"/>
    </xf>
    <xf numFmtId="0" fontId="102" fillId="60" borderId="99">
      <alignment horizontal="left" vertical="center" wrapText="1" indent="2"/>
    </xf>
    <xf numFmtId="49" fontId="102" fillId="0" borderId="137" applyNumberFormat="0" applyFont="0" applyFill="0" applyBorder="0" applyProtection="0">
      <alignment horizontal="left" vertical="center" indent="2"/>
    </xf>
    <xf numFmtId="0" fontId="126" fillId="84" borderId="110" applyNumberFormat="0" applyAlignment="0" applyProtection="0"/>
    <xf numFmtId="0" fontId="7" fillId="57" borderId="0" applyNumberFormat="0" applyBorder="0" applyAlignment="0" applyProtection="0"/>
    <xf numFmtId="0" fontId="130" fillId="0" borderId="135" applyNumberFormat="0" applyFill="0" applyAlignment="0" applyProtection="0"/>
    <xf numFmtId="4" fontId="105" fillId="62" borderId="137">
      <alignment horizontal="right" vertical="center"/>
    </xf>
    <xf numFmtId="0" fontId="116" fillId="33" borderId="65" applyNumberFormat="0" applyAlignment="0" applyProtection="0"/>
    <xf numFmtId="0" fontId="103" fillId="60" borderId="100">
      <alignment horizontal="right" vertical="center"/>
    </xf>
    <xf numFmtId="49" fontId="102" fillId="0" borderId="114" applyNumberFormat="0" applyFont="0" applyFill="0" applyBorder="0" applyProtection="0">
      <alignment horizontal="left" vertical="center" indent="5"/>
    </xf>
    <xf numFmtId="0" fontId="120" fillId="87" borderId="136" applyNumberFormat="0" applyFont="0" applyAlignment="0" applyProtection="0"/>
    <xf numFmtId="4" fontId="102" fillId="0" borderId="129" applyFill="0" applyBorder="0" applyProtection="0">
      <alignment horizontal="right" vertical="center"/>
    </xf>
    <xf numFmtId="4" fontId="102" fillId="0" borderId="137" applyFill="0" applyBorder="0" applyProtection="0">
      <alignment horizontal="right" vertical="center"/>
    </xf>
    <xf numFmtId="0" fontId="123" fillId="84" borderId="109" applyNumberFormat="0" applyAlignment="0" applyProtection="0"/>
    <xf numFmtId="0" fontId="115" fillId="33" borderId="66" applyNumberFormat="0" applyAlignment="0" applyProtection="0"/>
    <xf numFmtId="0" fontId="120" fillId="87" borderId="160" applyNumberFormat="0" applyFont="0" applyAlignment="0" applyProtection="0"/>
    <xf numFmtId="0" fontId="102" fillId="0" borderId="137" applyNumberFormat="0" applyFill="0" applyAlignment="0" applyProtection="0"/>
    <xf numFmtId="0" fontId="138" fillId="71" borderId="110" applyNumberFormat="0" applyAlignment="0" applyProtection="0"/>
    <xf numFmtId="4" fontId="103" fillId="60" borderId="115">
      <alignment horizontal="right" vertical="center"/>
    </xf>
    <xf numFmtId="0" fontId="103" fillId="60" borderId="97">
      <alignment horizontal="right" vertical="center"/>
    </xf>
    <xf numFmtId="0" fontId="105" fillId="62" borderId="100">
      <alignment horizontal="right" vertical="center"/>
    </xf>
    <xf numFmtId="0" fontId="123" fillId="84" borderId="133" applyNumberFormat="0" applyAlignment="0" applyProtection="0"/>
    <xf numFmtId="0" fontId="138" fillId="71" borderId="110" applyNumberFormat="0" applyAlignment="0" applyProtection="0"/>
    <xf numFmtId="4" fontId="102" fillId="0" borderId="137" applyFill="0" applyBorder="0" applyProtection="0">
      <alignment horizontal="right" vertical="center"/>
    </xf>
    <xf numFmtId="0" fontId="102" fillId="0" borderId="100">
      <alignment horizontal="right" vertical="center"/>
    </xf>
    <xf numFmtId="0" fontId="102" fillId="0" borderId="100" applyNumberFormat="0" applyFill="0" applyAlignment="0" applyProtection="0"/>
    <xf numFmtId="0" fontId="102" fillId="60" borderId="99">
      <alignment horizontal="left" vertical="center" wrapText="1" indent="2"/>
    </xf>
    <xf numFmtId="0" fontId="103" fillId="60" borderId="115">
      <alignment horizontal="right" vertical="center"/>
    </xf>
    <xf numFmtId="0" fontId="7" fillId="50" borderId="0" applyNumberFormat="0" applyBorder="0" applyAlignment="0" applyProtection="0"/>
    <xf numFmtId="0" fontId="120" fillId="87" borderId="136" applyNumberFormat="0" applyFont="0" applyAlignment="0" applyProtection="0"/>
    <xf numFmtId="49" fontId="102" fillId="0" borderId="114" applyNumberFormat="0" applyFont="0" applyFill="0" applyBorder="0" applyProtection="0">
      <alignment horizontal="left" vertical="center" indent="5"/>
    </xf>
    <xf numFmtId="0" fontId="116" fillId="33" borderId="65" applyNumberFormat="0" applyAlignment="0" applyProtection="0"/>
    <xf numFmtId="0" fontId="102" fillId="62" borderId="97">
      <alignment horizontal="left" vertical="center"/>
    </xf>
    <xf numFmtId="0" fontId="145" fillId="0" borderId="111" applyNumberFormat="0" applyFill="0" applyAlignment="0" applyProtection="0"/>
    <xf numFmtId="4" fontId="103" fillId="62" borderId="137">
      <alignment horizontal="right" vertical="center"/>
    </xf>
    <xf numFmtId="0" fontId="125" fillId="84" borderId="93" applyNumberFormat="0" applyAlignment="0" applyProtection="0"/>
    <xf numFmtId="0" fontId="125" fillId="84" borderId="93" applyNumberFormat="0" applyAlignment="0" applyProtection="0"/>
    <xf numFmtId="0" fontId="126" fillId="84" borderId="158" applyNumberFormat="0" applyAlignment="0" applyProtection="0"/>
    <xf numFmtId="0" fontId="102" fillId="61" borderId="100"/>
    <xf numFmtId="0" fontId="103" fillId="60" borderId="100">
      <alignment horizontal="right" vertical="center"/>
    </xf>
    <xf numFmtId="0" fontId="102" fillId="0" borderId="129">
      <alignment horizontal="right" vertical="center"/>
    </xf>
    <xf numFmtId="0" fontId="103" fillId="62" borderId="96">
      <alignment horizontal="right" vertical="center"/>
    </xf>
    <xf numFmtId="0" fontId="85" fillId="0" borderId="0"/>
    <xf numFmtId="0" fontId="141" fillId="0" borderId="0"/>
    <xf numFmtId="0" fontId="141" fillId="0" borderId="0"/>
    <xf numFmtId="0" fontId="158" fillId="0" borderId="0"/>
    <xf numFmtId="0" fontId="159" fillId="0" borderId="0"/>
    <xf numFmtId="0" fontId="85" fillId="0" borderId="0"/>
    <xf numFmtId="0" fontId="126" fillId="84" borderId="93" applyNumberFormat="0" applyAlignment="0" applyProtection="0"/>
    <xf numFmtId="0" fontId="103" fillId="60" borderId="96">
      <alignment horizontal="right" vertical="center"/>
    </xf>
    <xf numFmtId="0" fontId="145" fillId="0" borderId="94" applyNumberFormat="0" applyFill="0" applyAlignment="0" applyProtection="0"/>
    <xf numFmtId="0" fontId="103" fillId="60" borderId="98">
      <alignment horizontal="right" vertical="center"/>
    </xf>
    <xf numFmtId="0" fontId="145" fillId="0" borderId="94" applyNumberFormat="0" applyFill="0" applyAlignment="0" applyProtection="0"/>
    <xf numFmtId="0" fontId="103" fillId="60" borderId="96">
      <alignment horizontal="right" vertical="center"/>
    </xf>
    <xf numFmtId="4" fontId="105" fillId="62" borderId="96">
      <alignment horizontal="right" vertical="center"/>
    </xf>
    <xf numFmtId="4" fontId="102" fillId="61" borderId="96"/>
    <xf numFmtId="49" fontId="102" fillId="0" borderId="97" applyNumberFormat="0" applyFont="0" applyFill="0" applyBorder="0" applyProtection="0">
      <alignment horizontal="left" vertical="center" indent="5"/>
    </xf>
    <xf numFmtId="0" fontId="142" fillId="84" borderId="80" applyNumberFormat="0" applyAlignment="0" applyProtection="0"/>
    <xf numFmtId="4" fontId="103" fillId="60" borderId="97">
      <alignment horizontal="right" vertical="center"/>
    </xf>
    <xf numFmtId="49" fontId="102" fillId="0" borderId="96" applyNumberFormat="0" applyFont="0" applyFill="0" applyBorder="0" applyProtection="0">
      <alignment horizontal="left" vertical="center" indent="2"/>
    </xf>
    <xf numFmtId="0" fontId="48" fillId="51" borderId="0" applyNumberFormat="0" applyBorder="0" applyAlignment="0" applyProtection="0"/>
    <xf numFmtId="0" fontId="48" fillId="39" borderId="0" applyNumberFormat="0" applyBorder="0" applyAlignment="0" applyProtection="0"/>
    <xf numFmtId="0" fontId="102" fillId="0" borderId="96">
      <alignment horizontal="right" vertical="center"/>
    </xf>
    <xf numFmtId="0" fontId="138" fillId="71" borderId="93" applyNumberFormat="0" applyAlignment="0" applyProtection="0"/>
    <xf numFmtId="0" fontId="103" fillId="60" borderId="96">
      <alignment horizontal="right" vertical="center"/>
    </xf>
    <xf numFmtId="49" fontId="101" fillId="0" borderId="96" applyNumberFormat="0" applyFill="0" applyBorder="0" applyProtection="0">
      <alignment horizontal="left" vertical="center"/>
    </xf>
    <xf numFmtId="0" fontId="102" fillId="0" borderId="96">
      <alignment horizontal="right" vertical="center"/>
    </xf>
    <xf numFmtId="0" fontId="102" fillId="61" borderId="96"/>
    <xf numFmtId="0" fontId="115" fillId="33" borderId="66" applyNumberFormat="0" applyAlignment="0" applyProtection="0"/>
    <xf numFmtId="0" fontId="116" fillId="33" borderId="65" applyNumberFormat="0" applyAlignment="0" applyProtection="0"/>
    <xf numFmtId="4" fontId="103" fillId="60" borderId="96">
      <alignment horizontal="right" vertical="center"/>
    </xf>
    <xf numFmtId="0" fontId="117" fillId="0" borderId="0" applyNumberFormat="0" applyFill="0" applyBorder="0" applyAlignment="0" applyProtection="0"/>
    <xf numFmtId="166" fontId="102" fillId="88" borderId="96" applyNumberFormat="0" applyFont="0" applyBorder="0" applyAlignment="0" applyProtection="0">
      <alignment horizontal="right" vertical="center"/>
    </xf>
    <xf numFmtId="0" fontId="118" fillId="0" borderId="0" applyNumberFormat="0" applyFill="0" applyBorder="0" applyAlignment="0" applyProtection="0"/>
    <xf numFmtId="0" fontId="119"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8"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8"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8"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8" fillId="59" borderId="0" applyNumberFormat="0" applyBorder="0" applyAlignment="0" applyProtection="0"/>
    <xf numFmtId="0" fontId="120" fillId="87" borderId="95" applyNumberFormat="0" applyFont="0" applyAlignment="0" applyProtection="0"/>
    <xf numFmtId="0" fontId="8" fillId="87" borderId="95" applyNumberFormat="0" applyFont="0" applyAlignment="0" applyProtection="0"/>
    <xf numFmtId="0" fontId="103" fillId="60" borderId="96">
      <alignment horizontal="right" vertical="center"/>
    </xf>
    <xf numFmtId="0" fontId="138" fillId="71" borderId="93" applyNumberFormat="0" applyAlignment="0" applyProtection="0"/>
    <xf numFmtId="0" fontId="126" fillId="84" borderId="93" applyNumberFormat="0" applyAlignment="0" applyProtection="0"/>
    <xf numFmtId="0" fontId="138" fillId="71" borderId="93" applyNumberFormat="0" applyAlignment="0" applyProtection="0"/>
    <xf numFmtId="166" fontId="102" fillId="88" borderId="96" applyNumberFormat="0" applyFont="0" applyBorder="0" applyAlignment="0" applyProtection="0">
      <alignment horizontal="right" vertical="center"/>
    </xf>
    <xf numFmtId="0" fontId="102" fillId="0" borderId="96" applyNumberFormat="0" applyFill="0" applyAlignment="0" applyProtection="0"/>
    <xf numFmtId="0" fontId="102" fillId="0" borderId="96">
      <alignment horizontal="right" vertical="center"/>
    </xf>
    <xf numFmtId="49" fontId="102" fillId="0" borderId="96" applyNumberFormat="0" applyFont="0" applyFill="0" applyBorder="0" applyProtection="0">
      <alignment horizontal="left" vertical="center" indent="2"/>
    </xf>
    <xf numFmtId="49" fontId="101" fillId="0" borderId="96" applyNumberFormat="0" applyFill="0" applyBorder="0" applyProtection="0">
      <alignment horizontal="left" vertical="center"/>
    </xf>
    <xf numFmtId="0" fontId="129" fillId="71" borderId="93" applyNumberFormat="0" applyAlignment="0" applyProtection="0"/>
    <xf numFmtId="0" fontId="102" fillId="0" borderId="99">
      <alignment horizontal="left" vertical="center" wrapText="1" indent="2"/>
    </xf>
    <xf numFmtId="0" fontId="138" fillId="71" borderId="93" applyNumberFormat="0" applyAlignment="0" applyProtection="0"/>
    <xf numFmtId="0" fontId="102" fillId="61" borderId="96"/>
    <xf numFmtId="0" fontId="105" fillId="62" borderId="96">
      <alignment horizontal="right" vertical="center"/>
    </xf>
    <xf numFmtId="4" fontId="102" fillId="0" borderId="96">
      <alignment horizontal="right" vertical="center"/>
    </xf>
    <xf numFmtId="0" fontId="102" fillId="0" borderId="96" applyNumberFormat="0" applyFill="0" applyAlignment="0" applyProtection="0"/>
    <xf numFmtId="49" fontId="102" fillId="0" borderId="96" applyNumberFormat="0" applyFont="0" applyFill="0" applyBorder="0" applyProtection="0">
      <alignment horizontal="left" vertical="center" indent="2"/>
    </xf>
    <xf numFmtId="4" fontId="102" fillId="0" borderId="96">
      <alignment horizontal="right" vertical="center"/>
    </xf>
    <xf numFmtId="0" fontId="145" fillId="0" borderId="94" applyNumberFormat="0" applyFill="0" applyAlignment="0" applyProtection="0"/>
    <xf numFmtId="0" fontId="129" fillId="71" borderId="93" applyNumberFormat="0" applyAlignment="0" applyProtection="0"/>
    <xf numFmtId="4" fontId="102" fillId="0" borderId="96">
      <alignment horizontal="right" vertical="center"/>
    </xf>
    <xf numFmtId="49" fontId="102" fillId="0" borderId="96" applyNumberFormat="0" applyFont="0" applyFill="0" applyBorder="0" applyProtection="0">
      <alignment horizontal="left" vertical="center" indent="2"/>
    </xf>
    <xf numFmtId="49" fontId="101" fillId="0" borderId="96" applyNumberFormat="0" applyFill="0" applyBorder="0" applyProtection="0">
      <alignment horizontal="left" vertical="center"/>
    </xf>
    <xf numFmtId="0" fontId="126" fillId="84" borderId="93" applyNumberFormat="0" applyAlignment="0" applyProtection="0"/>
    <xf numFmtId="4" fontId="102" fillId="61" borderId="96"/>
    <xf numFmtId="0" fontId="126" fillId="84" borderId="93" applyNumberFormat="0" applyAlignment="0" applyProtection="0"/>
    <xf numFmtId="0" fontId="145" fillId="0" borderId="94" applyNumberFormat="0" applyFill="0" applyAlignment="0" applyProtection="0"/>
    <xf numFmtId="43" fontId="112" fillId="0" borderId="0" applyFont="0" applyFill="0" applyBorder="0" applyAlignment="0" applyProtection="0"/>
    <xf numFmtId="0" fontId="103" fillId="62" borderId="96">
      <alignment horizontal="right" vertical="center"/>
    </xf>
    <xf numFmtId="43" fontId="112" fillId="0" borderId="0" applyFont="0" applyFill="0" applyBorder="0" applyAlignment="0" applyProtection="0"/>
    <xf numFmtId="0" fontId="130" fillId="0" borderId="94" applyNumberFormat="0" applyFill="0" applyAlignment="0" applyProtection="0"/>
    <xf numFmtId="0" fontId="7" fillId="45" borderId="0" applyNumberFormat="0" applyBorder="0" applyAlignment="0" applyProtection="0"/>
    <xf numFmtId="0" fontId="105" fillId="62" borderId="96">
      <alignment horizontal="right" vertical="center"/>
    </xf>
    <xf numFmtId="0" fontId="138" fillId="71" borderId="93" applyNumberFormat="0" applyAlignment="0" applyProtection="0"/>
    <xf numFmtId="4" fontId="102" fillId="0" borderId="96">
      <alignment horizontal="right" vertical="center"/>
    </xf>
    <xf numFmtId="0" fontId="126" fillId="84" borderId="93" applyNumberFormat="0" applyAlignment="0" applyProtection="0"/>
    <xf numFmtId="0" fontId="130" fillId="0" borderId="94" applyNumberFormat="0" applyFill="0" applyAlignment="0" applyProtection="0"/>
    <xf numFmtId="0" fontId="138" fillId="71" borderId="93" applyNumberFormat="0" applyAlignment="0" applyProtection="0"/>
    <xf numFmtId="0" fontId="8" fillId="87" borderId="95" applyNumberFormat="0" applyFont="0" applyAlignment="0" applyProtection="0"/>
    <xf numFmtId="0" fontId="102" fillId="0" borderId="96" applyNumberFormat="0" applyFill="0" applyAlignment="0" applyProtection="0"/>
    <xf numFmtId="0" fontId="126" fillId="84" borderId="93" applyNumberFormat="0" applyAlignment="0" applyProtection="0"/>
    <xf numFmtId="0" fontId="125" fillId="84" borderId="93" applyNumberFormat="0" applyAlignment="0" applyProtection="0"/>
    <xf numFmtId="0" fontId="48" fillId="59" borderId="0" applyNumberFormat="0" applyBorder="0" applyAlignment="0" applyProtection="0"/>
    <xf numFmtId="0" fontId="125" fillId="84" borderId="93" applyNumberFormat="0" applyAlignment="0" applyProtection="0"/>
    <xf numFmtId="4" fontId="103" fillId="62" borderId="96">
      <alignment horizontal="right" vertical="center"/>
    </xf>
    <xf numFmtId="0" fontId="103" fillId="60" borderId="96">
      <alignment horizontal="right" vertical="center"/>
    </xf>
    <xf numFmtId="0" fontId="123" fillId="84" borderId="80" applyNumberFormat="0" applyAlignment="0" applyProtection="0"/>
    <xf numFmtId="0" fontId="120" fillId="87" borderId="95" applyNumberFormat="0" applyFont="0" applyAlignment="0" applyProtection="0"/>
    <xf numFmtId="0" fontId="120" fillId="87" borderId="95" applyNumberFormat="0" applyFont="0" applyAlignment="0" applyProtection="0"/>
    <xf numFmtId="0" fontId="8" fillId="87" borderId="95" applyNumberFormat="0" applyFont="0" applyAlignment="0" applyProtection="0"/>
    <xf numFmtId="0" fontId="142" fillId="84" borderId="80" applyNumberFormat="0" applyAlignment="0" applyProtection="0"/>
    <xf numFmtId="0" fontId="102" fillId="0" borderId="96">
      <alignment horizontal="right" vertical="center"/>
    </xf>
    <xf numFmtId="0" fontId="103" fillId="60" borderId="98">
      <alignment horizontal="right" vertical="center"/>
    </xf>
    <xf numFmtId="0" fontId="125" fillId="84" borderId="93" applyNumberFormat="0" applyAlignment="0" applyProtection="0"/>
    <xf numFmtId="0" fontId="145" fillId="0" borderId="94" applyNumberFormat="0" applyFill="0" applyAlignment="0" applyProtection="0"/>
    <xf numFmtId="4" fontId="102" fillId="61" borderId="96"/>
    <xf numFmtId="4" fontId="103" fillId="60" borderId="96">
      <alignment horizontal="right" vertical="center"/>
    </xf>
    <xf numFmtId="0" fontId="123" fillId="84" borderId="80" applyNumberFormat="0" applyAlignment="0" applyProtection="0"/>
    <xf numFmtId="4" fontId="102" fillId="0" borderId="96">
      <alignment horizontal="right" vertical="center"/>
    </xf>
    <xf numFmtId="4" fontId="102" fillId="61" borderId="96"/>
    <xf numFmtId="0" fontId="138" fillId="71" borderId="93" applyNumberFormat="0" applyAlignment="0" applyProtection="0"/>
    <xf numFmtId="0" fontId="8" fillId="87" borderId="95" applyNumberFormat="0" applyFont="0" applyAlignment="0" applyProtection="0"/>
    <xf numFmtId="4" fontId="105" fillId="62" borderId="96">
      <alignment horizontal="right" vertical="center"/>
    </xf>
    <xf numFmtId="4" fontId="102" fillId="0" borderId="96">
      <alignment horizontal="right" vertical="center"/>
    </xf>
    <xf numFmtId="49" fontId="102" fillId="0" borderId="96" applyNumberFormat="0" applyFont="0" applyFill="0" applyBorder="0" applyProtection="0">
      <alignment horizontal="left" vertical="center" indent="2"/>
    </xf>
    <xf numFmtId="0" fontId="142" fillId="84" borderId="80" applyNumberFormat="0" applyAlignment="0" applyProtection="0"/>
    <xf numFmtId="4" fontId="103" fillId="60" borderId="96">
      <alignment horizontal="right" vertical="center"/>
    </xf>
    <xf numFmtId="0" fontId="145" fillId="0" borderId="94" applyNumberFormat="0" applyFill="0" applyAlignment="0" applyProtection="0"/>
    <xf numFmtId="0" fontId="120" fillId="87" borderId="95" applyNumberFormat="0" applyFont="0" applyAlignment="0" applyProtection="0"/>
    <xf numFmtId="0" fontId="126" fillId="84" borderId="93" applyNumberFormat="0" applyAlignment="0" applyProtection="0"/>
    <xf numFmtId="0" fontId="145" fillId="0" borderId="94" applyNumberFormat="0" applyFill="0" applyAlignment="0" applyProtection="0"/>
    <xf numFmtId="0" fontId="129" fillId="71" borderId="93" applyNumberFormat="0" applyAlignment="0" applyProtection="0"/>
    <xf numFmtId="0" fontId="123" fillId="84" borderId="80" applyNumberFormat="0" applyAlignment="0" applyProtection="0"/>
    <xf numFmtId="0" fontId="103" fillId="60" borderId="97">
      <alignment horizontal="right" vertical="center"/>
    </xf>
    <xf numFmtId="0" fontId="120" fillId="87" borderId="95" applyNumberFormat="0" applyFont="0" applyAlignment="0" applyProtection="0"/>
    <xf numFmtId="0" fontId="138" fillId="71" borderId="93" applyNumberFormat="0" applyAlignment="0" applyProtection="0"/>
    <xf numFmtId="0" fontId="102" fillId="62" borderId="97">
      <alignment horizontal="left" vertical="center"/>
    </xf>
    <xf numFmtId="0" fontId="120" fillId="87" borderId="95" applyNumberFormat="0" applyFont="0" applyAlignment="0" applyProtection="0"/>
    <xf numFmtId="0" fontId="142" fillId="84" borderId="80" applyNumberFormat="0" applyAlignment="0" applyProtection="0"/>
    <xf numFmtId="0" fontId="145" fillId="0" borderId="94" applyNumberFormat="0" applyFill="0" applyAlignment="0" applyProtection="0"/>
    <xf numFmtId="0" fontId="103" fillId="60" borderId="96">
      <alignment horizontal="right" vertical="center"/>
    </xf>
    <xf numFmtId="0" fontId="102" fillId="60" borderId="99">
      <alignment horizontal="left" vertical="center" wrapText="1" indent="2"/>
    </xf>
    <xf numFmtId="0" fontId="130" fillId="0" borderId="94" applyNumberFormat="0" applyFill="0" applyAlignment="0" applyProtection="0"/>
    <xf numFmtId="4" fontId="103" fillId="60" borderId="96">
      <alignment horizontal="right" vertical="center"/>
    </xf>
    <xf numFmtId="0" fontId="145" fillId="0" borderId="94" applyNumberFormat="0" applyFill="0" applyAlignment="0" applyProtection="0"/>
    <xf numFmtId="0" fontId="102" fillId="0" borderId="99">
      <alignment horizontal="left" vertical="center" wrapText="1" indent="2"/>
    </xf>
    <xf numFmtId="0" fontId="145" fillId="0" borderId="94" applyNumberFormat="0" applyFill="0" applyAlignment="0" applyProtection="0"/>
    <xf numFmtId="4" fontId="103" fillId="60" borderId="98">
      <alignment horizontal="right" vertical="center"/>
    </xf>
    <xf numFmtId="4" fontId="105" fillId="62" borderId="96">
      <alignment horizontal="right" vertical="center"/>
    </xf>
    <xf numFmtId="4" fontId="105" fillId="62" borderId="96">
      <alignment horizontal="right" vertical="center"/>
    </xf>
    <xf numFmtId="4" fontId="103" fillId="60" borderId="96">
      <alignment horizontal="right" vertical="center"/>
    </xf>
    <xf numFmtId="49" fontId="102" fillId="0" borderId="96" applyNumberFormat="0" applyFont="0" applyFill="0" applyBorder="0" applyProtection="0">
      <alignment horizontal="left" vertical="center" indent="2"/>
    </xf>
    <xf numFmtId="0" fontId="126" fillId="84" borderId="93" applyNumberFormat="0" applyAlignment="0" applyProtection="0"/>
    <xf numFmtId="0" fontId="138" fillId="71" borderId="93" applyNumberFormat="0" applyAlignment="0" applyProtection="0"/>
    <xf numFmtId="0" fontId="102" fillId="0" borderId="99">
      <alignment horizontal="left" vertical="center" wrapText="1" indent="2"/>
    </xf>
    <xf numFmtId="0" fontId="103" fillId="62" borderId="96">
      <alignment horizontal="right" vertical="center"/>
    </xf>
    <xf numFmtId="4" fontId="103" fillId="62" borderId="96">
      <alignment horizontal="right" vertical="center"/>
    </xf>
    <xf numFmtId="0" fontId="105" fillId="62" borderId="96">
      <alignment horizontal="right" vertical="center"/>
    </xf>
    <xf numFmtId="4" fontId="105" fillId="62" borderId="96">
      <alignment horizontal="right" vertical="center"/>
    </xf>
    <xf numFmtId="0" fontId="103" fillId="60" borderId="96">
      <alignment horizontal="right" vertical="center"/>
    </xf>
    <xf numFmtId="4" fontId="103" fillId="60" borderId="96">
      <alignment horizontal="right" vertical="center"/>
    </xf>
    <xf numFmtId="0" fontId="103" fillId="60" borderId="96">
      <alignment horizontal="right" vertical="center"/>
    </xf>
    <xf numFmtId="4" fontId="103" fillId="60" borderId="96">
      <alignment horizontal="right" vertical="center"/>
    </xf>
    <xf numFmtId="0" fontId="103" fillId="60" borderId="97">
      <alignment horizontal="right" vertical="center"/>
    </xf>
    <xf numFmtId="4" fontId="103" fillId="60" borderId="97">
      <alignment horizontal="right" vertical="center"/>
    </xf>
    <xf numFmtId="0" fontId="103" fillId="60" borderId="98">
      <alignment horizontal="right" vertical="center"/>
    </xf>
    <xf numFmtId="4" fontId="103" fillId="60" borderId="98">
      <alignment horizontal="right" vertical="center"/>
    </xf>
    <xf numFmtId="0" fontId="126" fillId="84" borderId="93" applyNumberFormat="0" applyAlignment="0" applyProtection="0"/>
    <xf numFmtId="0" fontId="102" fillId="60" borderId="99">
      <alignment horizontal="left" vertical="center" wrapText="1" indent="2"/>
    </xf>
    <xf numFmtId="0" fontId="102" fillId="0" borderId="99">
      <alignment horizontal="left" vertical="center" wrapText="1" indent="2"/>
    </xf>
    <xf numFmtId="0" fontId="102" fillId="62" borderId="97">
      <alignment horizontal="left" vertical="center"/>
    </xf>
    <xf numFmtId="0" fontId="138" fillId="71" borderId="93" applyNumberFormat="0" applyAlignment="0" applyProtection="0"/>
    <xf numFmtId="0" fontId="102" fillId="0" borderId="96">
      <alignment horizontal="right" vertical="center"/>
    </xf>
    <xf numFmtId="4" fontId="102" fillId="0" borderId="96">
      <alignment horizontal="right" vertical="center"/>
    </xf>
    <xf numFmtId="0" fontId="138" fillId="71" borderId="93" applyNumberFormat="0" applyAlignment="0" applyProtection="0"/>
    <xf numFmtId="0" fontId="102" fillId="0" borderId="96" applyNumberFormat="0" applyFill="0" applyAlignment="0" applyProtection="0"/>
    <xf numFmtId="0" fontId="142" fillId="84" borderId="80" applyNumberFormat="0" applyAlignment="0" applyProtection="0"/>
    <xf numFmtId="166" fontId="102" fillId="88" borderId="96" applyNumberFormat="0" applyFont="0" applyBorder="0" applyAlignment="0" applyProtection="0">
      <alignment horizontal="right" vertical="center"/>
    </xf>
    <xf numFmtId="0" fontId="102" fillId="61" borderId="96"/>
    <xf numFmtId="4" fontId="102" fillId="61" borderId="96"/>
    <xf numFmtId="0" fontId="145" fillId="0" borderId="94" applyNumberFormat="0" applyFill="0" applyAlignment="0" applyProtection="0"/>
    <xf numFmtId="4" fontId="102" fillId="61" borderId="96"/>
    <xf numFmtId="0" fontId="48" fillId="59" borderId="0" applyNumberFormat="0" applyBorder="0" applyAlignment="0" applyProtection="0"/>
    <xf numFmtId="0" fontId="102" fillId="0" borderId="96">
      <alignment horizontal="right" vertical="center"/>
    </xf>
    <xf numFmtId="49" fontId="102" fillId="0" borderId="97" applyNumberFormat="0" applyFont="0" applyFill="0" applyBorder="0" applyProtection="0">
      <alignment horizontal="left" vertical="center" indent="5"/>
    </xf>
    <xf numFmtId="4" fontId="102" fillId="0" borderId="96">
      <alignment horizontal="right" vertical="center"/>
    </xf>
    <xf numFmtId="0" fontId="7" fillId="41" borderId="0" applyNumberFormat="0" applyBorder="0" applyAlignment="0" applyProtection="0"/>
    <xf numFmtId="0" fontId="103" fillId="60" borderId="96">
      <alignment horizontal="right" vertical="center"/>
    </xf>
    <xf numFmtId="0" fontId="7" fillId="58" borderId="0" applyNumberFormat="0" applyBorder="0" applyAlignment="0" applyProtection="0"/>
    <xf numFmtId="0" fontId="125" fillId="84" borderId="93" applyNumberFormat="0" applyAlignment="0" applyProtection="0"/>
    <xf numFmtId="4" fontId="105" fillId="62" borderId="96">
      <alignment horizontal="right" vertical="center"/>
    </xf>
    <xf numFmtId="0" fontId="103" fillId="62" borderId="96">
      <alignment horizontal="right" vertical="center"/>
    </xf>
    <xf numFmtId="0" fontId="145" fillId="0" borderId="94" applyNumberFormat="0" applyFill="0" applyAlignment="0" applyProtection="0"/>
    <xf numFmtId="4" fontId="103" fillId="62" borderId="96">
      <alignment horizontal="right" vertical="center"/>
    </xf>
    <xf numFmtId="0" fontId="126" fillId="84" borderId="93" applyNumberFormat="0" applyAlignment="0" applyProtection="0"/>
    <xf numFmtId="0" fontId="102" fillId="0" borderId="96" applyNumberFormat="0" applyFill="0" applyAlignment="0" applyProtection="0"/>
    <xf numFmtId="0" fontId="7" fillId="50" borderId="0" applyNumberFormat="0" applyBorder="0" applyAlignment="0" applyProtection="0"/>
    <xf numFmtId="0" fontId="7" fillId="57" borderId="0" applyNumberFormat="0" applyBorder="0" applyAlignment="0" applyProtection="0"/>
    <xf numFmtId="166" fontId="102" fillId="88" borderId="96" applyNumberFormat="0" applyFont="0" applyBorder="0" applyAlignment="0" applyProtection="0">
      <alignment horizontal="right" vertical="center"/>
    </xf>
    <xf numFmtId="0" fontId="138" fillId="71" borderId="93" applyNumberFormat="0" applyAlignment="0" applyProtection="0"/>
    <xf numFmtId="4" fontId="103" fillId="60" borderId="96">
      <alignment horizontal="right" vertical="center"/>
    </xf>
    <xf numFmtId="0" fontId="129" fillId="71" borderId="93" applyNumberFormat="0" applyAlignment="0" applyProtection="0"/>
    <xf numFmtId="0" fontId="8" fillId="87" borderId="95" applyNumberFormat="0" applyFont="0" applyAlignment="0" applyProtection="0"/>
    <xf numFmtId="0" fontId="138" fillId="71" borderId="93" applyNumberFormat="0" applyAlignment="0" applyProtection="0"/>
    <xf numFmtId="0" fontId="138" fillId="71" borderId="93" applyNumberFormat="0" applyAlignment="0" applyProtection="0"/>
    <xf numFmtId="0" fontId="145" fillId="0" borderId="94" applyNumberFormat="0" applyFill="0" applyAlignment="0" applyProtection="0"/>
    <xf numFmtId="4" fontId="103" fillId="60" borderId="97">
      <alignment horizontal="right" vertical="center"/>
    </xf>
    <xf numFmtId="0" fontId="130" fillId="0" borderId="94" applyNumberFormat="0" applyFill="0" applyAlignment="0" applyProtection="0"/>
    <xf numFmtId="0" fontId="120" fillId="87" borderId="95" applyNumberFormat="0" applyFont="0" applyAlignment="0" applyProtection="0"/>
    <xf numFmtId="0" fontId="142" fillId="84" borderId="80" applyNumberFormat="0" applyAlignment="0" applyProtection="0"/>
    <xf numFmtId="166" fontId="102" fillId="88" borderId="96" applyNumberFormat="0" applyFont="0" applyBorder="0" applyAlignment="0" applyProtection="0">
      <alignment horizontal="right" vertical="center"/>
    </xf>
    <xf numFmtId="0" fontId="116" fillId="33" borderId="65" applyNumberFormat="0" applyAlignment="0" applyProtection="0"/>
    <xf numFmtId="0" fontId="7" fillId="46" borderId="0" applyNumberFormat="0" applyBorder="0" applyAlignment="0" applyProtection="0"/>
    <xf numFmtId="0" fontId="7" fillId="53" borderId="0" applyNumberFormat="0" applyBorder="0" applyAlignment="0" applyProtection="0"/>
    <xf numFmtId="0" fontId="7" fillId="49" borderId="0" applyNumberFormat="0" applyBorder="0" applyAlignment="0" applyProtection="0"/>
    <xf numFmtId="0" fontId="48" fillId="39" borderId="0" applyNumberFormat="0" applyBorder="0" applyAlignment="0" applyProtection="0"/>
    <xf numFmtId="0" fontId="117" fillId="0" borderId="0" applyNumberFormat="0" applyFill="0" applyBorder="0" applyAlignment="0" applyProtection="0"/>
    <xf numFmtId="0" fontId="120" fillId="87" borderId="95" applyNumberFormat="0" applyFont="0" applyAlignment="0" applyProtection="0"/>
    <xf numFmtId="0" fontId="8" fillId="87" borderId="95" applyNumberFormat="0" applyFont="0" applyAlignment="0" applyProtection="0"/>
    <xf numFmtId="49" fontId="102" fillId="0" borderId="96" applyNumberFormat="0" applyFont="0" applyFill="0" applyBorder="0" applyProtection="0">
      <alignment horizontal="left" vertical="center" indent="2"/>
    </xf>
    <xf numFmtId="49" fontId="102" fillId="0" borderId="97" applyNumberFormat="0" applyFont="0" applyFill="0" applyBorder="0" applyProtection="0">
      <alignment horizontal="left" vertical="center" indent="5"/>
    </xf>
    <xf numFmtId="0" fontId="126" fillId="84" borderId="93" applyNumberFormat="0" applyAlignment="0" applyProtection="0"/>
    <xf numFmtId="0" fontId="123" fillId="84" borderId="80" applyNumberFormat="0" applyAlignment="0" applyProtection="0"/>
    <xf numFmtId="0" fontId="102" fillId="60" borderId="99">
      <alignment horizontal="left" vertical="center" wrapText="1" indent="2"/>
    </xf>
    <xf numFmtId="4" fontId="102" fillId="0" borderId="96" applyFill="0" applyBorder="0" applyProtection="0">
      <alignment horizontal="right" vertical="center"/>
    </xf>
    <xf numFmtId="49" fontId="101" fillId="0" borderId="96" applyNumberFormat="0" applyFill="0" applyBorder="0" applyProtection="0">
      <alignment horizontal="left" vertical="center"/>
    </xf>
    <xf numFmtId="0" fontId="142" fillId="84" borderId="80" applyNumberFormat="0" applyAlignment="0" applyProtection="0"/>
    <xf numFmtId="0" fontId="145" fillId="0" borderId="94" applyNumberFormat="0" applyFill="0" applyAlignment="0" applyProtection="0"/>
    <xf numFmtId="0" fontId="102" fillId="60" borderId="99">
      <alignment horizontal="left" vertical="center" wrapText="1" indent="2"/>
    </xf>
    <xf numFmtId="4" fontId="105" fillId="62" borderId="96">
      <alignment horizontal="right" vertical="center"/>
    </xf>
    <xf numFmtId="49" fontId="102" fillId="0" borderId="97" applyNumberFormat="0" applyFont="0" applyFill="0" applyBorder="0" applyProtection="0">
      <alignment horizontal="left" vertical="center" indent="5"/>
    </xf>
    <xf numFmtId="0" fontId="125" fillId="84" borderId="93" applyNumberFormat="0" applyAlignment="0" applyProtection="0"/>
    <xf numFmtId="0" fontId="103" fillId="60" borderId="96">
      <alignment horizontal="right" vertical="center"/>
    </xf>
    <xf numFmtId="0" fontId="125" fillId="84" borderId="93" applyNumberFormat="0" applyAlignment="0" applyProtection="0"/>
    <xf numFmtId="0" fontId="103" fillId="60" borderId="96">
      <alignment horizontal="right" vertical="center"/>
    </xf>
    <xf numFmtId="0" fontId="102" fillId="0" borderId="99">
      <alignment horizontal="left" vertical="center" wrapText="1" indent="2"/>
    </xf>
    <xf numFmtId="49" fontId="101" fillId="0" borderId="96" applyNumberFormat="0" applyFill="0" applyBorder="0" applyProtection="0">
      <alignment horizontal="left" vertical="center"/>
    </xf>
    <xf numFmtId="0" fontId="102" fillId="60" borderId="99">
      <alignment horizontal="left" vertical="center" wrapText="1" indent="2"/>
    </xf>
    <xf numFmtId="0" fontId="8" fillId="87" borderId="95" applyNumberFormat="0" applyFont="0" applyAlignment="0" applyProtection="0"/>
    <xf numFmtId="0" fontId="103" fillId="60" borderId="96">
      <alignment horizontal="right" vertical="center"/>
    </xf>
    <xf numFmtId="0" fontId="103" fillId="60" borderId="96">
      <alignment horizontal="right" vertical="center"/>
    </xf>
    <xf numFmtId="4" fontId="103" fillId="62" borderId="96">
      <alignment horizontal="right" vertical="center"/>
    </xf>
    <xf numFmtId="4" fontId="103" fillId="60" borderId="96">
      <alignment horizontal="right" vertical="center"/>
    </xf>
    <xf numFmtId="4" fontId="103" fillId="60" borderId="96">
      <alignment horizontal="right" vertical="center"/>
    </xf>
    <xf numFmtId="49" fontId="102" fillId="0" borderId="96" applyNumberFormat="0" applyFont="0" applyFill="0" applyBorder="0" applyProtection="0">
      <alignment horizontal="left" vertical="center" indent="2"/>
    </xf>
    <xf numFmtId="0" fontId="102" fillId="0" borderId="96" applyNumberFormat="0" applyFill="0" applyAlignment="0" applyProtection="0"/>
    <xf numFmtId="166" fontId="102" fillId="88" borderId="96" applyNumberFormat="0" applyFont="0" applyBorder="0" applyAlignment="0" applyProtection="0">
      <alignment horizontal="right" vertical="center"/>
    </xf>
    <xf numFmtId="0" fontId="123" fillId="84" borderId="80" applyNumberFormat="0" applyAlignment="0" applyProtection="0"/>
    <xf numFmtId="0" fontId="125" fillId="84" borderId="93" applyNumberFormat="0" applyAlignment="0" applyProtection="0"/>
    <xf numFmtId="0" fontId="130" fillId="0" borderId="94" applyNumberFormat="0" applyFill="0" applyAlignment="0" applyProtection="0"/>
    <xf numFmtId="0" fontId="125" fillId="84" borderId="93" applyNumberFormat="0" applyAlignment="0" applyProtection="0"/>
    <xf numFmtId="0" fontId="130" fillId="0" borderId="94" applyNumberFormat="0" applyFill="0" applyAlignment="0" applyProtection="0"/>
    <xf numFmtId="0" fontId="120" fillId="87" borderId="95" applyNumberFormat="0" applyFont="0" applyAlignment="0" applyProtection="0"/>
    <xf numFmtId="0" fontId="102" fillId="60" borderId="99">
      <alignment horizontal="left" vertical="center" wrapText="1" indent="2"/>
    </xf>
    <xf numFmtId="0" fontId="118" fillId="0" borderId="0" applyNumberFormat="0" applyFill="0" applyBorder="0" applyAlignment="0" applyProtection="0"/>
    <xf numFmtId="0" fontId="102" fillId="60" borderId="99">
      <alignment horizontal="left" vertical="center" wrapText="1" indent="2"/>
    </xf>
    <xf numFmtId="0" fontId="120" fillId="87" borderId="95" applyNumberFormat="0" applyFont="0" applyAlignment="0" applyProtection="0"/>
    <xf numFmtId="0" fontId="105" fillId="62" borderId="96">
      <alignment horizontal="right" vertical="center"/>
    </xf>
    <xf numFmtId="49" fontId="102" fillId="0" borderId="97" applyNumberFormat="0" applyFont="0" applyFill="0" applyBorder="0" applyProtection="0">
      <alignment horizontal="left" vertical="center" indent="5"/>
    </xf>
    <xf numFmtId="0" fontId="103" fillId="60" borderId="98">
      <alignment horizontal="right" vertical="center"/>
    </xf>
    <xf numFmtId="0" fontId="129" fillId="71" borderId="93" applyNumberFormat="0" applyAlignment="0" applyProtection="0"/>
    <xf numFmtId="0" fontId="103" fillId="62" borderId="96">
      <alignment horizontal="right" vertical="center"/>
    </xf>
    <xf numFmtId="0" fontId="8" fillId="87" borderId="95" applyNumberFormat="0" applyFont="0" applyAlignment="0" applyProtection="0"/>
    <xf numFmtId="0" fontId="123" fillId="84" borderId="80" applyNumberFormat="0" applyAlignment="0" applyProtection="0"/>
    <xf numFmtId="0" fontId="102" fillId="0" borderId="99">
      <alignment horizontal="left" vertical="center" wrapText="1" indent="2"/>
    </xf>
    <xf numFmtId="4" fontId="102" fillId="61" borderId="96"/>
    <xf numFmtId="4" fontId="103" fillId="60" borderId="98">
      <alignment horizontal="right" vertical="center"/>
    </xf>
    <xf numFmtId="0" fontId="129" fillId="71" borderId="93" applyNumberFormat="0" applyAlignment="0" applyProtection="0"/>
    <xf numFmtId="0" fontId="103" fillId="60" borderId="98">
      <alignment horizontal="right" vertical="center"/>
    </xf>
    <xf numFmtId="0" fontId="102" fillId="60" borderId="99">
      <alignment horizontal="left" vertical="center" wrapText="1" indent="2"/>
    </xf>
    <xf numFmtId="0" fontId="102" fillId="0" borderId="99">
      <alignment horizontal="left" vertical="center" wrapText="1" indent="2"/>
    </xf>
    <xf numFmtId="0" fontId="102" fillId="62" borderId="97">
      <alignment horizontal="left" vertical="center"/>
    </xf>
    <xf numFmtId="0" fontId="145" fillId="0" borderId="94" applyNumberFormat="0" applyFill="0" applyAlignment="0" applyProtection="0"/>
    <xf numFmtId="0" fontId="142" fillId="84" borderId="80" applyNumberFormat="0" applyAlignment="0" applyProtection="0"/>
    <xf numFmtId="0" fontId="142" fillId="84" borderId="80" applyNumberFormat="0" applyAlignment="0" applyProtection="0"/>
    <xf numFmtId="0" fontId="102" fillId="61" borderId="96"/>
    <xf numFmtId="0" fontId="102" fillId="0" borderId="99">
      <alignment horizontal="left" vertical="center" wrapText="1" indent="2"/>
    </xf>
    <xf numFmtId="0" fontId="102" fillId="62" borderId="97">
      <alignment horizontal="left" vertical="center"/>
    </xf>
    <xf numFmtId="0" fontId="126" fillId="84" borderId="93" applyNumberFormat="0" applyAlignment="0" applyProtection="0"/>
    <xf numFmtId="4" fontId="103" fillId="60" borderId="98">
      <alignment horizontal="right" vertical="center"/>
    </xf>
    <xf numFmtId="49" fontId="101" fillId="0" borderId="96" applyNumberFormat="0" applyFill="0" applyBorder="0" applyProtection="0">
      <alignment horizontal="left" vertical="center"/>
    </xf>
    <xf numFmtId="0" fontId="103" fillId="62" borderId="96">
      <alignment horizontal="right" vertical="center"/>
    </xf>
    <xf numFmtId="4" fontId="102" fillId="0" borderId="96" applyFill="0" applyBorder="0" applyProtection="0">
      <alignment horizontal="right" vertical="center"/>
    </xf>
    <xf numFmtId="0" fontId="103" fillId="60" borderId="96">
      <alignment horizontal="right" vertical="center"/>
    </xf>
    <xf numFmtId="4" fontId="102" fillId="0" borderId="96" applyFill="0" applyBorder="0" applyProtection="0">
      <alignment horizontal="right" vertical="center"/>
    </xf>
    <xf numFmtId="0" fontId="129" fillId="71" borderId="93" applyNumberFormat="0" applyAlignment="0" applyProtection="0"/>
    <xf numFmtId="0" fontId="103" fillId="60" borderId="96">
      <alignment horizontal="right" vertical="center"/>
    </xf>
    <xf numFmtId="0" fontId="138" fillId="71" borderId="93" applyNumberFormat="0" applyAlignment="0" applyProtection="0"/>
    <xf numFmtId="4" fontId="103" fillId="60" borderId="98">
      <alignment horizontal="right" vertical="center"/>
    </xf>
    <xf numFmtId="0" fontId="102" fillId="62" borderId="97">
      <alignment horizontal="left" vertical="center"/>
    </xf>
    <xf numFmtId="0" fontId="142" fillId="84" borderId="80" applyNumberFormat="0" applyAlignment="0" applyProtection="0"/>
    <xf numFmtId="0" fontId="129" fillId="71" borderId="93" applyNumberFormat="0" applyAlignment="0" applyProtection="0"/>
    <xf numFmtId="0" fontId="145" fillId="0" borderId="94" applyNumberFormat="0" applyFill="0" applyAlignment="0" applyProtection="0"/>
    <xf numFmtId="166" fontId="102" fillId="88" borderId="96" applyNumberFormat="0" applyFont="0" applyBorder="0" applyAlignment="0" applyProtection="0">
      <alignment horizontal="right" vertical="center"/>
    </xf>
    <xf numFmtId="0" fontId="130" fillId="0" borderId="94" applyNumberFormat="0" applyFill="0" applyAlignment="0" applyProtection="0"/>
    <xf numFmtId="0" fontId="145" fillId="0" borderId="94" applyNumberFormat="0" applyFill="0" applyAlignment="0" applyProtection="0"/>
    <xf numFmtId="4" fontId="102" fillId="0" borderId="96">
      <alignment horizontal="right" vertical="center"/>
    </xf>
    <xf numFmtId="0" fontId="7" fillId="42" borderId="0" applyNumberFormat="0" applyBorder="0" applyAlignment="0" applyProtection="0"/>
    <xf numFmtId="0" fontId="48" fillId="51"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48" fillId="47" borderId="0" applyNumberFormat="0" applyBorder="0" applyAlignment="0" applyProtection="0"/>
    <xf numFmtId="0" fontId="7" fillId="45" borderId="0" applyNumberFormat="0" applyBorder="0" applyAlignment="0" applyProtection="0"/>
    <xf numFmtId="0" fontId="48" fillId="43" borderId="0" applyNumberFormat="0" applyBorder="0" applyAlignment="0" applyProtection="0"/>
    <xf numFmtId="0" fontId="118" fillId="0" borderId="0" applyNumberFormat="0" applyFill="0" applyBorder="0" applyAlignment="0" applyProtection="0"/>
    <xf numFmtId="0" fontId="7" fillId="37" borderId="0" applyNumberFormat="0" applyBorder="0" applyAlignment="0" applyProtection="0"/>
    <xf numFmtId="0" fontId="7" fillId="38" borderId="0" applyNumberFormat="0" applyBorder="0" applyAlignment="0" applyProtection="0"/>
    <xf numFmtId="0" fontId="119" fillId="0" borderId="70" applyNumberFormat="0" applyFill="0" applyAlignment="0" applyProtection="0"/>
    <xf numFmtId="0" fontId="115" fillId="33" borderId="66" applyNumberFormat="0" applyAlignment="0" applyProtection="0"/>
    <xf numFmtId="4" fontId="102" fillId="0" borderId="96" applyFill="0" applyBorder="0" applyProtection="0">
      <alignment horizontal="right" vertical="center"/>
    </xf>
    <xf numFmtId="4" fontId="103" fillId="60" borderId="96">
      <alignment horizontal="right" vertical="center"/>
    </xf>
    <xf numFmtId="0" fontId="102" fillId="61" borderId="96"/>
    <xf numFmtId="0" fontId="125" fillId="84" borderId="93" applyNumberFormat="0" applyAlignment="0" applyProtection="0"/>
    <xf numFmtId="0" fontId="103" fillId="62" borderId="96">
      <alignment horizontal="right" vertical="center"/>
    </xf>
    <xf numFmtId="0" fontId="102" fillId="0" borderId="96">
      <alignment horizontal="right" vertical="center"/>
    </xf>
    <xf numFmtId="0" fontId="145" fillId="0" borderId="94" applyNumberFormat="0" applyFill="0" applyAlignment="0" applyProtection="0"/>
    <xf numFmtId="0" fontId="102" fillId="62" borderId="97">
      <alignment horizontal="left" vertical="center"/>
    </xf>
    <xf numFmtId="0" fontId="138" fillId="71" borderId="93" applyNumberFormat="0" applyAlignment="0" applyProtection="0"/>
    <xf numFmtId="166" fontId="102" fillId="88" borderId="96" applyNumberFormat="0" applyFont="0" applyBorder="0" applyAlignment="0" applyProtection="0">
      <alignment horizontal="right" vertical="center"/>
    </xf>
    <xf numFmtId="0" fontId="120" fillId="87" borderId="95" applyNumberFormat="0" applyFont="0" applyAlignment="0" applyProtection="0"/>
    <xf numFmtId="0" fontId="102" fillId="0" borderId="99">
      <alignment horizontal="left" vertical="center" wrapText="1" indent="2"/>
    </xf>
    <xf numFmtId="4" fontId="102" fillId="61" borderId="96"/>
    <xf numFmtId="49" fontId="101" fillId="0" borderId="96" applyNumberFormat="0" applyFill="0" applyBorder="0" applyProtection="0">
      <alignment horizontal="left" vertical="center"/>
    </xf>
    <xf numFmtId="0" fontId="102" fillId="0" borderId="96">
      <alignment horizontal="right" vertical="center"/>
    </xf>
    <xf numFmtId="4" fontId="103" fillId="60" borderId="98">
      <alignment horizontal="right" vertical="center"/>
    </xf>
    <xf numFmtId="4" fontId="103" fillId="60" borderId="96">
      <alignment horizontal="right" vertical="center"/>
    </xf>
    <xf numFmtId="4" fontId="103" fillId="60" borderId="96">
      <alignment horizontal="right" vertical="center"/>
    </xf>
    <xf numFmtId="0" fontId="105" fillId="62" borderId="96">
      <alignment horizontal="right" vertical="center"/>
    </xf>
    <xf numFmtId="0" fontId="103" fillId="62" borderId="96">
      <alignment horizontal="right" vertical="center"/>
    </xf>
    <xf numFmtId="49" fontId="102" fillId="0" borderId="96" applyNumberFormat="0" applyFont="0" applyFill="0" applyBorder="0" applyProtection="0">
      <alignment horizontal="left" vertical="center" indent="2"/>
    </xf>
    <xf numFmtId="0" fontId="138" fillId="71" borderId="93" applyNumberFormat="0" applyAlignment="0" applyProtection="0"/>
    <xf numFmtId="0" fontId="123" fillId="84" borderId="80" applyNumberFormat="0" applyAlignment="0" applyProtection="0"/>
    <xf numFmtId="49" fontId="102" fillId="0" borderId="96" applyNumberFormat="0" applyFont="0" applyFill="0" applyBorder="0" applyProtection="0">
      <alignment horizontal="left" vertical="center" indent="2"/>
    </xf>
    <xf numFmtId="0" fontId="129" fillId="71" borderId="93" applyNumberFormat="0" applyAlignment="0" applyProtection="0"/>
    <xf numFmtId="4" fontId="102" fillId="0" borderId="96" applyFill="0" applyBorder="0" applyProtection="0">
      <alignment horizontal="right" vertical="center"/>
    </xf>
    <xf numFmtId="0" fontId="126" fillId="84" borderId="93" applyNumberFormat="0" applyAlignment="0" applyProtection="0"/>
    <xf numFmtId="0" fontId="145" fillId="0" borderId="94" applyNumberFormat="0" applyFill="0" applyAlignment="0" applyProtection="0"/>
    <xf numFmtId="0" fontId="142" fillId="84" borderId="80" applyNumberFormat="0" applyAlignment="0" applyProtection="0"/>
    <xf numFmtId="0" fontId="102" fillId="0" borderId="96" applyNumberFormat="0" applyFill="0" applyAlignment="0" applyProtection="0"/>
    <xf numFmtId="4" fontId="102" fillId="0" borderId="96">
      <alignment horizontal="right" vertical="center"/>
    </xf>
    <xf numFmtId="0" fontId="102" fillId="0" borderId="96">
      <alignment horizontal="right" vertical="center"/>
    </xf>
    <xf numFmtId="0" fontId="138" fillId="71" borderId="93" applyNumberFormat="0" applyAlignment="0" applyProtection="0"/>
    <xf numFmtId="0" fontId="123" fillId="84" borderId="80" applyNumberFormat="0" applyAlignment="0" applyProtection="0"/>
    <xf numFmtId="0" fontId="125" fillId="84" borderId="93" applyNumberFormat="0" applyAlignment="0" applyProtection="0"/>
    <xf numFmtId="0" fontId="102" fillId="60" borderId="99">
      <alignment horizontal="left" vertical="center" wrapText="1" indent="2"/>
    </xf>
    <xf numFmtId="0" fontId="126" fillId="84" borderId="93" applyNumberFormat="0" applyAlignment="0" applyProtection="0"/>
    <xf numFmtId="0" fontId="126" fillId="84" borderId="93" applyNumberFormat="0" applyAlignment="0" applyProtection="0"/>
    <xf numFmtId="4" fontId="103" fillId="60" borderId="97">
      <alignment horizontal="right" vertical="center"/>
    </xf>
    <xf numFmtId="0" fontId="103" fillId="60" borderId="97">
      <alignment horizontal="right" vertical="center"/>
    </xf>
    <xf numFmtId="0" fontId="103" fillId="60" borderId="96">
      <alignment horizontal="right" vertical="center"/>
    </xf>
    <xf numFmtId="4" fontId="105" fillId="62" borderId="96">
      <alignment horizontal="right" vertical="center"/>
    </xf>
    <xf numFmtId="0" fontId="129" fillId="71" borderId="93" applyNumberFormat="0" applyAlignment="0" applyProtection="0"/>
    <xf numFmtId="0" fontId="130" fillId="0" borderId="94" applyNumberFormat="0" applyFill="0" applyAlignment="0" applyProtection="0"/>
    <xf numFmtId="0" fontId="145" fillId="0" borderId="94" applyNumberFormat="0" applyFill="0" applyAlignment="0" applyProtection="0"/>
    <xf numFmtId="0" fontId="120" fillId="87" borderId="95" applyNumberFormat="0" applyFont="0" applyAlignment="0" applyProtection="0"/>
    <xf numFmtId="0" fontId="138" fillId="71" borderId="93" applyNumberFormat="0" applyAlignment="0" applyProtection="0"/>
    <xf numFmtId="49" fontId="101" fillId="0" borderId="96" applyNumberFormat="0" applyFill="0" applyBorder="0" applyProtection="0">
      <alignment horizontal="left" vertical="center"/>
    </xf>
    <xf numFmtId="0" fontId="102" fillId="60" borderId="99">
      <alignment horizontal="left" vertical="center" wrapText="1" indent="2"/>
    </xf>
    <xf numFmtId="0" fontId="126" fillId="84" borderId="93" applyNumberFormat="0" applyAlignment="0" applyProtection="0"/>
    <xf numFmtId="0" fontId="102" fillId="0" borderId="99">
      <alignment horizontal="left" vertical="center" wrapText="1" indent="2"/>
    </xf>
    <xf numFmtId="0" fontId="120" fillId="87" borderId="95" applyNumberFormat="0" applyFont="0" applyAlignment="0" applyProtection="0"/>
    <xf numFmtId="0" fontId="8" fillId="87" borderId="95" applyNumberFormat="0" applyFont="0" applyAlignment="0" applyProtection="0"/>
    <xf numFmtId="0" fontId="142" fillId="84" borderId="80" applyNumberFormat="0" applyAlignment="0" applyProtection="0"/>
    <xf numFmtId="0" fontId="145" fillId="0" borderId="94" applyNumberFormat="0" applyFill="0" applyAlignment="0" applyProtection="0"/>
    <xf numFmtId="4" fontId="102" fillId="61" borderId="96"/>
    <xf numFmtId="0" fontId="103" fillId="60" borderId="96">
      <alignment horizontal="right" vertical="center"/>
    </xf>
    <xf numFmtId="0" fontId="145" fillId="0" borderId="94" applyNumberFormat="0" applyFill="0" applyAlignment="0" applyProtection="0"/>
    <xf numFmtId="4" fontId="103" fillId="60" borderId="98">
      <alignment horizontal="right" vertical="center"/>
    </xf>
    <xf numFmtId="0" fontId="125" fillId="84" borderId="93" applyNumberFormat="0" applyAlignment="0" applyProtection="0"/>
    <xf numFmtId="0" fontId="103" fillId="60" borderId="97">
      <alignment horizontal="right" vertical="center"/>
    </xf>
    <xf numFmtId="0" fontId="126" fillId="84" borderId="93" applyNumberFormat="0" applyAlignment="0" applyProtection="0"/>
    <xf numFmtId="0" fontId="130" fillId="0" borderId="94" applyNumberFormat="0" applyFill="0" applyAlignment="0" applyProtection="0"/>
    <xf numFmtId="0" fontId="120" fillId="87" borderId="95" applyNumberFormat="0" applyFont="0" applyAlignment="0" applyProtection="0"/>
    <xf numFmtId="4" fontId="103" fillId="60" borderId="97">
      <alignment horizontal="right" vertical="center"/>
    </xf>
    <xf numFmtId="0" fontId="102" fillId="60" borderId="99">
      <alignment horizontal="left" vertical="center" wrapText="1" indent="2"/>
    </xf>
    <xf numFmtId="0" fontId="102" fillId="61" borderId="96"/>
    <xf numFmtId="166" fontId="102" fillId="88" borderId="96" applyNumberFormat="0" applyFont="0" applyBorder="0" applyAlignment="0" applyProtection="0">
      <alignment horizontal="right" vertical="center"/>
    </xf>
    <xf numFmtId="0" fontId="102" fillId="0" borderId="96" applyNumberFormat="0" applyFill="0" applyAlignment="0" applyProtection="0"/>
    <xf numFmtId="4" fontId="102" fillId="0" borderId="96" applyFill="0" applyBorder="0" applyProtection="0">
      <alignment horizontal="right" vertical="center"/>
    </xf>
    <xf numFmtId="4" fontId="103" fillId="62" borderId="96">
      <alignment horizontal="right" vertical="center"/>
    </xf>
    <xf numFmtId="0" fontId="130" fillId="0" borderId="94" applyNumberFormat="0" applyFill="0" applyAlignment="0" applyProtection="0"/>
    <xf numFmtId="49" fontId="101" fillId="0" borderId="96" applyNumberFormat="0" applyFill="0" applyBorder="0" applyProtection="0">
      <alignment horizontal="left" vertical="center"/>
    </xf>
    <xf numFmtId="49" fontId="102" fillId="0" borderId="97" applyNumberFormat="0" applyFont="0" applyFill="0" applyBorder="0" applyProtection="0">
      <alignment horizontal="left" vertical="center" indent="5"/>
    </xf>
    <xf numFmtId="0" fontId="102" fillId="62" borderId="97">
      <alignment horizontal="left" vertical="center"/>
    </xf>
    <xf numFmtId="0" fontId="126" fillId="84" borderId="93" applyNumberFormat="0" applyAlignment="0" applyProtection="0"/>
    <xf numFmtId="4" fontId="103" fillId="60" borderId="98">
      <alignment horizontal="right" vertical="center"/>
    </xf>
    <xf numFmtId="0" fontId="138" fillId="71" borderId="93" applyNumberFormat="0" applyAlignment="0" applyProtection="0"/>
    <xf numFmtId="0" fontId="138" fillId="71" borderId="93" applyNumberFormat="0" applyAlignment="0" applyProtection="0"/>
    <xf numFmtId="0" fontId="120" fillId="87" borderId="95" applyNumberFormat="0" applyFont="0" applyAlignment="0" applyProtection="0"/>
    <xf numFmtId="0" fontId="142" fillId="84" borderId="80" applyNumberFormat="0" applyAlignment="0" applyProtection="0"/>
    <xf numFmtId="0" fontId="145" fillId="0" borderId="94" applyNumberFormat="0" applyFill="0" applyAlignment="0" applyProtection="0"/>
    <xf numFmtId="0" fontId="103" fillId="60" borderId="96">
      <alignment horizontal="right" vertical="center"/>
    </xf>
    <xf numFmtId="0" fontId="8" fillId="87" borderId="95" applyNumberFormat="0" applyFont="0" applyAlignment="0" applyProtection="0"/>
    <xf numFmtId="4" fontId="102" fillId="0" borderId="96">
      <alignment horizontal="right" vertical="center"/>
    </xf>
    <xf numFmtId="0" fontId="145" fillId="0" borderId="94" applyNumberFormat="0" applyFill="0" applyAlignment="0" applyProtection="0"/>
    <xf numFmtId="0" fontId="103" fillId="60" borderId="96">
      <alignment horizontal="right" vertical="center"/>
    </xf>
    <xf numFmtId="0" fontId="103" fillId="60" borderId="96">
      <alignment horizontal="right" vertical="center"/>
    </xf>
    <xf numFmtId="4" fontId="105" fillId="62" borderId="96">
      <alignment horizontal="right" vertical="center"/>
    </xf>
    <xf numFmtId="0" fontId="103" fillId="62" borderId="96">
      <alignment horizontal="right" vertical="center"/>
    </xf>
    <xf numFmtId="4" fontId="103" fillId="62" borderId="96">
      <alignment horizontal="right" vertical="center"/>
    </xf>
    <xf numFmtId="0" fontId="105" fillId="62" borderId="96">
      <alignment horizontal="right" vertical="center"/>
    </xf>
    <xf numFmtId="4" fontId="105" fillId="62" borderId="96">
      <alignment horizontal="right" vertical="center"/>
    </xf>
    <xf numFmtId="0" fontId="103" fillId="60" borderId="96">
      <alignment horizontal="right" vertical="center"/>
    </xf>
    <xf numFmtId="4" fontId="103" fillId="60" borderId="96">
      <alignment horizontal="right" vertical="center"/>
    </xf>
    <xf numFmtId="0" fontId="103" fillId="60" borderId="96">
      <alignment horizontal="right" vertical="center"/>
    </xf>
    <xf numFmtId="4" fontId="103" fillId="60" borderId="96">
      <alignment horizontal="right" vertical="center"/>
    </xf>
    <xf numFmtId="0" fontId="103" fillId="60" borderId="97">
      <alignment horizontal="right" vertical="center"/>
    </xf>
    <xf numFmtId="4" fontId="103" fillId="60" borderId="97">
      <alignment horizontal="right" vertical="center"/>
    </xf>
    <xf numFmtId="0" fontId="103" fillId="60" borderId="98">
      <alignment horizontal="right" vertical="center"/>
    </xf>
    <xf numFmtId="4" fontId="103" fillId="60" borderId="98">
      <alignment horizontal="right" vertical="center"/>
    </xf>
    <xf numFmtId="0" fontId="126" fillId="84" borderId="93" applyNumberFormat="0" applyAlignment="0" applyProtection="0"/>
    <xf numFmtId="0" fontId="102" fillId="60" borderId="99">
      <alignment horizontal="left" vertical="center" wrapText="1" indent="2"/>
    </xf>
    <xf numFmtId="0" fontId="102" fillId="0" borderId="99">
      <alignment horizontal="left" vertical="center" wrapText="1" indent="2"/>
    </xf>
    <xf numFmtId="0" fontId="102" fillId="62" borderId="97">
      <alignment horizontal="left" vertical="center"/>
    </xf>
    <xf numFmtId="0" fontId="138" fillId="71" borderId="93" applyNumberFormat="0" applyAlignment="0" applyProtection="0"/>
    <xf numFmtId="0" fontId="102" fillId="0" borderId="96">
      <alignment horizontal="right" vertical="center"/>
    </xf>
    <xf numFmtId="4" fontId="102" fillId="0" borderId="96">
      <alignment horizontal="right" vertical="center"/>
    </xf>
    <xf numFmtId="0" fontId="102" fillId="0" borderId="96" applyNumberFormat="0" applyFill="0" applyAlignment="0" applyProtection="0"/>
    <xf numFmtId="0" fontId="142" fillId="84" borderId="80" applyNumberFormat="0" applyAlignment="0" applyProtection="0"/>
    <xf numFmtId="166" fontId="102" fillId="88" borderId="96" applyNumberFormat="0" applyFont="0" applyBorder="0" applyAlignment="0" applyProtection="0">
      <alignment horizontal="right" vertical="center"/>
    </xf>
    <xf numFmtId="0" fontId="102" fillId="61" borderId="96"/>
    <xf numFmtId="4" fontId="102" fillId="61" borderId="96"/>
    <xf numFmtId="0" fontId="145" fillId="0" borderId="94" applyNumberFormat="0" applyFill="0" applyAlignment="0" applyProtection="0"/>
    <xf numFmtId="0" fontId="8" fillId="87" borderId="95" applyNumberFormat="0" applyFont="0" applyAlignment="0" applyProtection="0"/>
    <xf numFmtId="0" fontId="120" fillId="87" borderId="95" applyNumberFormat="0" applyFont="0" applyAlignment="0" applyProtection="0"/>
    <xf numFmtId="0" fontId="102" fillId="0" borderId="96" applyNumberFormat="0" applyFill="0" applyAlignment="0" applyProtection="0"/>
    <xf numFmtId="0" fontId="130" fillId="0" borderId="94" applyNumberFormat="0" applyFill="0" applyAlignment="0" applyProtection="0"/>
    <xf numFmtId="0" fontId="145" fillId="0" borderId="94" applyNumberFormat="0" applyFill="0" applyAlignment="0" applyProtection="0"/>
    <xf numFmtId="0" fontId="129" fillId="71" borderId="93" applyNumberFormat="0" applyAlignment="0" applyProtection="0"/>
    <xf numFmtId="0" fontId="126" fillId="84" borderId="93" applyNumberFormat="0" applyAlignment="0" applyProtection="0"/>
    <xf numFmtId="4" fontId="105" fillId="62" borderId="96">
      <alignment horizontal="right" vertical="center"/>
    </xf>
    <xf numFmtId="0" fontId="103" fillId="62" borderId="96">
      <alignment horizontal="right" vertical="center"/>
    </xf>
    <xf numFmtId="166" fontId="102" fillId="88" borderId="96" applyNumberFormat="0" applyFont="0" applyBorder="0" applyAlignment="0" applyProtection="0">
      <alignment horizontal="right" vertical="center"/>
    </xf>
    <xf numFmtId="0" fontId="130" fillId="0" borderId="94" applyNumberFormat="0" applyFill="0" applyAlignment="0" applyProtection="0"/>
    <xf numFmtId="49" fontId="102" fillId="0" borderId="96" applyNumberFormat="0" applyFont="0" applyFill="0" applyBorder="0" applyProtection="0">
      <alignment horizontal="left" vertical="center" indent="2"/>
    </xf>
    <xf numFmtId="49" fontId="102" fillId="0" borderId="97" applyNumberFormat="0" applyFont="0" applyFill="0" applyBorder="0" applyProtection="0">
      <alignment horizontal="left" vertical="center" indent="5"/>
    </xf>
    <xf numFmtId="49" fontId="102" fillId="0" borderId="96" applyNumberFormat="0" applyFont="0" applyFill="0" applyBorder="0" applyProtection="0">
      <alignment horizontal="left" vertical="center" indent="2"/>
    </xf>
    <xf numFmtId="4" fontId="102" fillId="0" borderId="96" applyFill="0" applyBorder="0" applyProtection="0">
      <alignment horizontal="right" vertical="center"/>
    </xf>
    <xf numFmtId="49" fontId="101" fillId="0" borderId="96" applyNumberFormat="0" applyFill="0" applyBorder="0" applyProtection="0">
      <alignment horizontal="left" vertical="center"/>
    </xf>
    <xf numFmtId="0" fontId="102" fillId="0" borderId="99">
      <alignment horizontal="left" vertical="center" wrapText="1" indent="2"/>
    </xf>
    <xf numFmtId="0" fontId="142" fillId="84" borderId="80" applyNumberFormat="0" applyAlignment="0" applyProtection="0"/>
    <xf numFmtId="0" fontId="103" fillId="60" borderId="98">
      <alignment horizontal="right" vertical="center"/>
    </xf>
    <xf numFmtId="0" fontId="129" fillId="71" borderId="93" applyNumberFormat="0" applyAlignment="0" applyProtection="0"/>
    <xf numFmtId="0" fontId="103" fillId="60" borderId="98">
      <alignment horizontal="right" vertical="center"/>
    </xf>
    <xf numFmtId="4" fontId="103" fillId="60" borderId="96">
      <alignment horizontal="right" vertical="center"/>
    </xf>
    <xf numFmtId="0" fontId="103" fillId="60" borderId="96">
      <alignment horizontal="right" vertical="center"/>
    </xf>
    <xf numFmtId="0" fontId="123" fillId="84" borderId="80" applyNumberFormat="0" applyAlignment="0" applyProtection="0"/>
    <xf numFmtId="0" fontId="125" fillId="84" borderId="93" applyNumberFormat="0" applyAlignment="0" applyProtection="0"/>
    <xf numFmtId="0" fontId="130" fillId="0" borderId="94" applyNumberFormat="0" applyFill="0" applyAlignment="0" applyProtection="0"/>
    <xf numFmtId="0" fontId="102" fillId="61" borderId="96"/>
    <xf numFmtId="4" fontId="102" fillId="61" borderId="96"/>
    <xf numFmtId="4" fontId="103" fillId="60" borderId="96">
      <alignment horizontal="right" vertical="center"/>
    </xf>
    <xf numFmtId="0" fontId="105" fillId="62" borderId="96">
      <alignment horizontal="right" vertical="center"/>
    </xf>
    <xf numFmtId="0" fontId="129" fillId="71" borderId="93" applyNumberFormat="0" applyAlignment="0" applyProtection="0"/>
    <xf numFmtId="0" fontId="126" fillId="84" borderId="93" applyNumberFormat="0" applyAlignment="0" applyProtection="0"/>
    <xf numFmtId="4" fontId="102" fillId="0" borderId="96">
      <alignment horizontal="right" vertical="center"/>
    </xf>
    <xf numFmtId="0" fontId="102" fillId="60" borderId="99">
      <alignment horizontal="left" vertical="center" wrapText="1" indent="2"/>
    </xf>
    <xf numFmtId="0" fontId="102" fillId="0" borderId="99">
      <alignment horizontal="left" vertical="center" wrapText="1" indent="2"/>
    </xf>
    <xf numFmtId="0" fontId="142" fillId="84" borderId="80" applyNumberFormat="0" applyAlignment="0" applyProtection="0"/>
    <xf numFmtId="0" fontId="138" fillId="71" borderId="93" applyNumberFormat="0" applyAlignment="0" applyProtection="0"/>
    <xf numFmtId="0" fontId="125" fillId="84" borderId="93" applyNumberFormat="0" applyAlignment="0" applyProtection="0"/>
    <xf numFmtId="0" fontId="123" fillId="84" borderId="80" applyNumberFormat="0" applyAlignment="0" applyProtection="0"/>
    <xf numFmtId="0" fontId="103" fillId="60" borderId="98">
      <alignment horizontal="right" vertical="center"/>
    </xf>
    <xf numFmtId="0" fontId="105" fillId="62" borderId="96">
      <alignment horizontal="right" vertical="center"/>
    </xf>
    <xf numFmtId="4" fontId="103" fillId="62" borderId="96">
      <alignment horizontal="right" vertical="center"/>
    </xf>
    <xf numFmtId="4" fontId="103" fillId="60" borderId="96">
      <alignment horizontal="right" vertical="center"/>
    </xf>
    <xf numFmtId="49" fontId="102" fillId="0" borderId="97" applyNumberFormat="0" applyFont="0" applyFill="0" applyBorder="0" applyProtection="0">
      <alignment horizontal="left" vertical="center" indent="5"/>
    </xf>
    <xf numFmtId="4" fontId="102" fillId="0" borderId="96" applyFill="0" applyBorder="0" applyProtection="0">
      <alignment horizontal="right" vertical="center"/>
    </xf>
    <xf numFmtId="4" fontId="103" fillId="62" borderId="96">
      <alignment horizontal="right" vertical="center"/>
    </xf>
    <xf numFmtId="0" fontId="138" fillId="71" borderId="93" applyNumberFormat="0" applyAlignment="0" applyProtection="0"/>
    <xf numFmtId="0" fontId="129" fillId="71" borderId="93" applyNumberFormat="0" applyAlignment="0" applyProtection="0"/>
    <xf numFmtId="0" fontId="125" fillId="84" borderId="93" applyNumberFormat="0" applyAlignment="0" applyProtection="0"/>
    <xf numFmtId="0" fontId="102" fillId="60" borderId="99">
      <alignment horizontal="left" vertical="center" wrapText="1" indent="2"/>
    </xf>
    <xf numFmtId="0" fontId="102" fillId="0" borderId="99">
      <alignment horizontal="left" vertical="center" wrapText="1" indent="2"/>
    </xf>
    <xf numFmtId="0" fontId="102" fillId="60" borderId="99">
      <alignment horizontal="left" vertical="center" wrapText="1" indent="2"/>
    </xf>
    <xf numFmtId="0" fontId="102" fillId="0" borderId="99">
      <alignment horizontal="left" vertical="center" wrapText="1" indent="2"/>
    </xf>
    <xf numFmtId="0" fontId="123" fillId="84" borderId="80" applyNumberFormat="0" applyAlignment="0" applyProtection="0"/>
    <xf numFmtId="0" fontId="125" fillId="84" borderId="93" applyNumberFormat="0" applyAlignment="0" applyProtection="0"/>
    <xf numFmtId="0" fontId="126" fillId="84" borderId="93" applyNumberFormat="0" applyAlignment="0" applyProtection="0"/>
    <xf numFmtId="0" fontId="129" fillId="71" borderId="93" applyNumberFormat="0" applyAlignment="0" applyProtection="0"/>
    <xf numFmtId="0" fontId="130" fillId="0" borderId="94" applyNumberFormat="0" applyFill="0" applyAlignment="0" applyProtection="0"/>
    <xf numFmtId="0" fontId="138" fillId="71" borderId="93" applyNumberFormat="0" applyAlignment="0" applyProtection="0"/>
    <xf numFmtId="0" fontId="120" fillId="87" borderId="95" applyNumberFormat="0" applyFont="0" applyAlignment="0" applyProtection="0"/>
    <xf numFmtId="0" fontId="8" fillId="87" borderId="95" applyNumberFormat="0" applyFont="0" applyAlignment="0" applyProtection="0"/>
    <xf numFmtId="0" fontId="142" fillId="84" borderId="80" applyNumberFormat="0" applyAlignment="0" applyProtection="0"/>
    <xf numFmtId="0" fontId="145" fillId="0" borderId="94" applyNumberFormat="0" applyFill="0" applyAlignment="0" applyProtection="0"/>
    <xf numFmtId="0" fontId="126" fillId="84" borderId="93" applyNumberFormat="0" applyAlignment="0" applyProtection="0"/>
    <xf numFmtId="0" fontId="138" fillId="71" borderId="93" applyNumberFormat="0" applyAlignment="0" applyProtection="0"/>
    <xf numFmtId="0" fontId="120" fillId="87" borderId="95" applyNumberFormat="0" applyFont="0" applyAlignment="0" applyProtection="0"/>
    <xf numFmtId="0" fontId="142" fillId="84" borderId="80" applyNumberFormat="0" applyAlignment="0" applyProtection="0"/>
    <xf numFmtId="0" fontId="145" fillId="0" borderId="94" applyNumberFormat="0" applyFill="0" applyAlignment="0" applyProtection="0"/>
    <xf numFmtId="49" fontId="102" fillId="0" borderId="96" applyNumberFormat="0" applyFont="0" applyFill="0" applyBorder="0" applyProtection="0">
      <alignment horizontal="left" vertical="center" indent="2"/>
    </xf>
    <xf numFmtId="166" fontId="102" fillId="88" borderId="96" applyNumberFormat="0" applyFont="0" applyBorder="0" applyAlignment="0" applyProtection="0">
      <alignment horizontal="right" vertical="center"/>
    </xf>
    <xf numFmtId="0" fontId="126" fillId="84" borderId="93" applyNumberFormat="0" applyAlignment="0" applyProtection="0"/>
    <xf numFmtId="0" fontId="102" fillId="0" borderId="99">
      <alignment horizontal="left" vertical="center" wrapText="1" indent="2"/>
    </xf>
    <xf numFmtId="0" fontId="138" fillId="71" borderId="93" applyNumberFormat="0" applyAlignment="0" applyProtection="0"/>
    <xf numFmtId="0" fontId="142" fillId="84" borderId="80" applyNumberFormat="0" applyAlignment="0" applyProtection="0"/>
    <xf numFmtId="0" fontId="145" fillId="0" borderId="94" applyNumberFormat="0" applyFill="0" applyAlignment="0" applyProtection="0"/>
    <xf numFmtId="0" fontId="123" fillId="84" borderId="80" applyNumberFormat="0" applyAlignment="0" applyProtection="0"/>
    <xf numFmtId="0" fontId="125" fillId="84" borderId="93" applyNumberFormat="0" applyAlignment="0" applyProtection="0"/>
    <xf numFmtId="0" fontId="130" fillId="0" borderId="94" applyNumberFormat="0" applyFill="0" applyAlignment="0" applyProtection="0"/>
    <xf numFmtId="49" fontId="102" fillId="0" borderId="96" applyNumberFormat="0" applyFont="0" applyFill="0" applyBorder="0" applyProtection="0">
      <alignment horizontal="left" vertical="center" indent="2"/>
    </xf>
    <xf numFmtId="0" fontId="103" fillId="62" borderId="96">
      <alignment horizontal="right" vertical="center"/>
    </xf>
    <xf numFmtId="4" fontId="103" fillId="62" borderId="96">
      <alignment horizontal="right" vertical="center"/>
    </xf>
    <xf numFmtId="0" fontId="105" fillId="62" borderId="96">
      <alignment horizontal="right" vertical="center"/>
    </xf>
    <xf numFmtId="4" fontId="105" fillId="62" borderId="96">
      <alignment horizontal="right" vertical="center"/>
    </xf>
    <xf numFmtId="0" fontId="103" fillId="60" borderId="96">
      <alignment horizontal="right" vertical="center"/>
    </xf>
    <xf numFmtId="4" fontId="103" fillId="60" borderId="96">
      <alignment horizontal="right" vertical="center"/>
    </xf>
    <xf numFmtId="0" fontId="103" fillId="60" borderId="96">
      <alignment horizontal="right" vertical="center"/>
    </xf>
    <xf numFmtId="4" fontId="103" fillId="60" borderId="96">
      <alignment horizontal="right" vertical="center"/>
    </xf>
    <xf numFmtId="0" fontId="129" fillId="71" borderId="93" applyNumberFormat="0" applyAlignment="0" applyProtection="0"/>
    <xf numFmtId="0" fontId="102" fillId="0" borderId="96">
      <alignment horizontal="right" vertical="center"/>
    </xf>
    <xf numFmtId="4" fontId="102" fillId="0" borderId="96">
      <alignment horizontal="right" vertical="center"/>
    </xf>
    <xf numFmtId="4" fontId="102" fillId="0" borderId="96" applyFill="0" applyBorder="0" applyProtection="0">
      <alignment horizontal="right" vertical="center"/>
    </xf>
    <xf numFmtId="49" fontId="101" fillId="0" borderId="96" applyNumberFormat="0" applyFill="0" applyBorder="0" applyProtection="0">
      <alignment horizontal="left" vertical="center"/>
    </xf>
    <xf numFmtId="0" fontId="102" fillId="0" borderId="96" applyNumberFormat="0" applyFill="0" applyAlignment="0" applyProtection="0"/>
    <xf numFmtId="166" fontId="102" fillId="88" borderId="96" applyNumberFormat="0" applyFont="0" applyBorder="0" applyAlignment="0" applyProtection="0">
      <alignment horizontal="right" vertical="center"/>
    </xf>
    <xf numFmtId="0" fontId="102" fillId="61" borderId="96"/>
    <xf numFmtId="4" fontId="102" fillId="61" borderId="96"/>
    <xf numFmtId="4" fontId="103" fillId="60" borderId="96">
      <alignment horizontal="right" vertical="center"/>
    </xf>
    <xf numFmtId="0" fontId="102" fillId="61" borderId="96"/>
    <xf numFmtId="0" fontId="125" fillId="84" borderId="93" applyNumberFormat="0" applyAlignment="0" applyProtection="0"/>
    <xf numFmtId="0" fontId="103" fillId="62" borderId="96">
      <alignment horizontal="right" vertical="center"/>
    </xf>
    <xf numFmtId="0" fontId="102" fillId="0" borderId="96">
      <alignment horizontal="right" vertical="center"/>
    </xf>
    <xf numFmtId="0" fontId="145" fillId="0" borderId="94" applyNumberFormat="0" applyFill="0" applyAlignment="0" applyProtection="0"/>
    <xf numFmtId="0" fontId="102" fillId="62" borderId="97">
      <alignment horizontal="left" vertical="center"/>
    </xf>
    <xf numFmtId="0" fontId="138" fillId="71" borderId="93" applyNumberFormat="0" applyAlignment="0" applyProtection="0"/>
    <xf numFmtId="166" fontId="102" fillId="88" borderId="96" applyNumberFormat="0" applyFont="0" applyBorder="0" applyAlignment="0" applyProtection="0">
      <alignment horizontal="right" vertical="center"/>
    </xf>
    <xf numFmtId="0" fontId="120" fillId="87" borderId="95" applyNumberFormat="0" applyFont="0" applyAlignment="0" applyProtection="0"/>
    <xf numFmtId="0" fontId="102" fillId="0" borderId="99">
      <alignment horizontal="left" vertical="center" wrapText="1" indent="2"/>
    </xf>
    <xf numFmtId="4" fontId="102" fillId="61" borderId="96"/>
    <xf numFmtId="49" fontId="101" fillId="0" borderId="96" applyNumberFormat="0" applyFill="0" applyBorder="0" applyProtection="0">
      <alignment horizontal="left" vertical="center"/>
    </xf>
    <xf numFmtId="0" fontId="102" fillId="0" borderId="96">
      <alignment horizontal="right" vertical="center"/>
    </xf>
    <xf numFmtId="4" fontId="103" fillId="60" borderId="98">
      <alignment horizontal="right" vertical="center"/>
    </xf>
    <xf numFmtId="4" fontId="103" fillId="60" borderId="96">
      <alignment horizontal="right" vertical="center"/>
    </xf>
    <xf numFmtId="4" fontId="103" fillId="60" borderId="96">
      <alignment horizontal="right" vertical="center"/>
    </xf>
    <xf numFmtId="0" fontId="105" fillId="62" borderId="96">
      <alignment horizontal="right" vertical="center"/>
    </xf>
    <xf numFmtId="0" fontId="103" fillId="62" borderId="96">
      <alignment horizontal="right" vertical="center"/>
    </xf>
    <xf numFmtId="49" fontId="102" fillId="0" borderId="96" applyNumberFormat="0" applyFont="0" applyFill="0" applyBorder="0" applyProtection="0">
      <alignment horizontal="left" vertical="center" indent="2"/>
    </xf>
    <xf numFmtId="0" fontId="138" fillId="71" borderId="93" applyNumberFormat="0" applyAlignment="0" applyProtection="0"/>
    <xf numFmtId="0" fontId="123" fillId="84" borderId="80" applyNumberFormat="0" applyAlignment="0" applyProtection="0"/>
    <xf numFmtId="49" fontId="102" fillId="0" borderId="96" applyNumberFormat="0" applyFont="0" applyFill="0" applyBorder="0" applyProtection="0">
      <alignment horizontal="left" vertical="center" indent="2"/>
    </xf>
    <xf numFmtId="0" fontId="129" fillId="71" borderId="93" applyNumberFormat="0" applyAlignment="0" applyProtection="0"/>
    <xf numFmtId="4" fontId="102" fillId="0" borderId="96" applyFill="0" applyBorder="0" applyProtection="0">
      <alignment horizontal="right" vertical="center"/>
    </xf>
    <xf numFmtId="0" fontId="126" fillId="84" borderId="93" applyNumberFormat="0" applyAlignment="0" applyProtection="0"/>
    <xf numFmtId="0" fontId="145" fillId="0" borderId="94" applyNumberFormat="0" applyFill="0" applyAlignment="0" applyProtection="0"/>
    <xf numFmtId="0" fontId="142" fillId="84" borderId="80" applyNumberFormat="0" applyAlignment="0" applyProtection="0"/>
    <xf numFmtId="0" fontId="102" fillId="0" borderId="96" applyNumberFormat="0" applyFill="0" applyAlignment="0" applyProtection="0"/>
    <xf numFmtId="4" fontId="102" fillId="0" borderId="96">
      <alignment horizontal="right" vertical="center"/>
    </xf>
    <xf numFmtId="0" fontId="102" fillId="0" borderId="96">
      <alignment horizontal="right" vertical="center"/>
    </xf>
    <xf numFmtId="0" fontId="138" fillId="71" borderId="93" applyNumberFormat="0" applyAlignment="0" applyProtection="0"/>
    <xf numFmtId="0" fontId="123" fillId="84" borderId="80" applyNumberFormat="0" applyAlignment="0" applyProtection="0"/>
    <xf numFmtId="0" fontId="125" fillId="84" borderId="93" applyNumberFormat="0" applyAlignment="0" applyProtection="0"/>
    <xf numFmtId="0" fontId="102" fillId="60" borderId="99">
      <alignment horizontal="left" vertical="center" wrapText="1" indent="2"/>
    </xf>
    <xf numFmtId="0" fontId="126" fillId="84" borderId="93" applyNumberFormat="0" applyAlignment="0" applyProtection="0"/>
    <xf numFmtId="0" fontId="126" fillId="84" borderId="93" applyNumberFormat="0" applyAlignment="0" applyProtection="0"/>
    <xf numFmtId="4" fontId="103" fillId="60" borderId="97">
      <alignment horizontal="right" vertical="center"/>
    </xf>
    <xf numFmtId="0" fontId="103" fillId="60" borderId="97">
      <alignment horizontal="right" vertical="center"/>
    </xf>
    <xf numFmtId="0" fontId="103" fillId="60" borderId="96">
      <alignment horizontal="right" vertical="center"/>
    </xf>
    <xf numFmtId="4" fontId="105" fillId="62" borderId="96">
      <alignment horizontal="right" vertical="center"/>
    </xf>
    <xf numFmtId="0" fontId="129" fillId="71" borderId="93" applyNumberFormat="0" applyAlignment="0" applyProtection="0"/>
    <xf numFmtId="0" fontId="130" fillId="0" borderId="94" applyNumberFormat="0" applyFill="0" applyAlignment="0" applyProtection="0"/>
    <xf numFmtId="0" fontId="145" fillId="0" borderId="94" applyNumberFormat="0" applyFill="0" applyAlignment="0" applyProtection="0"/>
    <xf numFmtId="0" fontId="120" fillId="87" borderId="95" applyNumberFormat="0" applyFont="0" applyAlignment="0" applyProtection="0"/>
    <xf numFmtId="0" fontId="138" fillId="71" borderId="93" applyNumberFormat="0" applyAlignment="0" applyProtection="0"/>
    <xf numFmtId="49" fontId="101" fillId="0" borderId="96" applyNumberFormat="0" applyFill="0" applyBorder="0" applyProtection="0">
      <alignment horizontal="left" vertical="center"/>
    </xf>
    <xf numFmtId="0" fontId="102" fillId="60" borderId="99">
      <alignment horizontal="left" vertical="center" wrapText="1" indent="2"/>
    </xf>
    <xf numFmtId="0" fontId="126" fillId="84" borderId="93" applyNumberFormat="0" applyAlignment="0" applyProtection="0"/>
    <xf numFmtId="0" fontId="102" fillId="0" borderId="99">
      <alignment horizontal="left" vertical="center" wrapText="1" indent="2"/>
    </xf>
    <xf numFmtId="0" fontId="120" fillId="87" borderId="95" applyNumberFormat="0" applyFont="0" applyAlignment="0" applyProtection="0"/>
    <xf numFmtId="0" fontId="8" fillId="87" borderId="95" applyNumberFormat="0" applyFont="0" applyAlignment="0" applyProtection="0"/>
    <xf numFmtId="0" fontId="142" fillId="84" borderId="80" applyNumberFormat="0" applyAlignment="0" applyProtection="0"/>
    <xf numFmtId="0" fontId="145" fillId="0" borderId="94" applyNumberFormat="0" applyFill="0" applyAlignment="0" applyProtection="0"/>
    <xf numFmtId="4" fontId="102" fillId="61" borderId="96"/>
    <xf numFmtId="0" fontId="103" fillId="60" borderId="96">
      <alignment horizontal="right" vertical="center"/>
    </xf>
    <xf numFmtId="0" fontId="145" fillId="0" borderId="94" applyNumberFormat="0" applyFill="0" applyAlignment="0" applyProtection="0"/>
    <xf numFmtId="4" fontId="103" fillId="60" borderId="98">
      <alignment horizontal="right" vertical="center"/>
    </xf>
    <xf numFmtId="0" fontId="125" fillId="84" borderId="93" applyNumberFormat="0" applyAlignment="0" applyProtection="0"/>
    <xf numFmtId="0" fontId="103" fillId="60" borderId="97">
      <alignment horizontal="right" vertical="center"/>
    </xf>
    <xf numFmtId="0" fontId="126" fillId="84" borderId="93" applyNumberFormat="0" applyAlignment="0" applyProtection="0"/>
    <xf numFmtId="0" fontId="130" fillId="0" borderId="94" applyNumberFormat="0" applyFill="0" applyAlignment="0" applyProtection="0"/>
    <xf numFmtId="0" fontId="120" fillId="87" borderId="95" applyNumberFormat="0" applyFont="0" applyAlignment="0" applyProtection="0"/>
    <xf numFmtId="4" fontId="103" fillId="60" borderId="97">
      <alignment horizontal="right" vertical="center"/>
    </xf>
    <xf numFmtId="0" fontId="102" fillId="60" borderId="99">
      <alignment horizontal="left" vertical="center" wrapText="1" indent="2"/>
    </xf>
    <xf numFmtId="0" fontId="102" fillId="61" borderId="96"/>
    <xf numFmtId="166" fontId="102" fillId="88" borderId="96" applyNumberFormat="0" applyFont="0" applyBorder="0" applyAlignment="0" applyProtection="0">
      <alignment horizontal="right" vertical="center"/>
    </xf>
    <xf numFmtId="0" fontId="102" fillId="0" borderId="96" applyNumberFormat="0" applyFill="0" applyAlignment="0" applyProtection="0"/>
    <xf numFmtId="4" fontId="102" fillId="0" borderId="96" applyFill="0" applyBorder="0" applyProtection="0">
      <alignment horizontal="right" vertical="center"/>
    </xf>
    <xf numFmtId="4" fontId="103" fillId="62" borderId="96">
      <alignment horizontal="right" vertical="center"/>
    </xf>
    <xf numFmtId="0" fontId="130" fillId="0" borderId="94" applyNumberFormat="0" applyFill="0" applyAlignment="0" applyProtection="0"/>
    <xf numFmtId="49" fontId="101" fillId="0" borderId="96" applyNumberFormat="0" applyFill="0" applyBorder="0" applyProtection="0">
      <alignment horizontal="left" vertical="center"/>
    </xf>
    <xf numFmtId="49" fontId="102" fillId="0" borderId="97" applyNumberFormat="0" applyFont="0" applyFill="0" applyBorder="0" applyProtection="0">
      <alignment horizontal="left" vertical="center" indent="5"/>
    </xf>
    <xf numFmtId="0" fontId="102" fillId="62" borderId="97">
      <alignment horizontal="left" vertical="center"/>
    </xf>
    <xf numFmtId="0" fontId="126" fillId="84" borderId="93" applyNumberFormat="0" applyAlignment="0" applyProtection="0"/>
    <xf numFmtId="4" fontId="103" fillId="60" borderId="98">
      <alignment horizontal="right" vertical="center"/>
    </xf>
    <xf numFmtId="0" fontId="138" fillId="71" borderId="93" applyNumberFormat="0" applyAlignment="0" applyProtection="0"/>
    <xf numFmtId="0" fontId="138" fillId="71" borderId="93" applyNumberFormat="0" applyAlignment="0" applyProtection="0"/>
    <xf numFmtId="0" fontId="120" fillId="87" borderId="95" applyNumberFormat="0" applyFont="0" applyAlignment="0" applyProtection="0"/>
    <xf numFmtId="0" fontId="142" fillId="84" borderId="80" applyNumberFormat="0" applyAlignment="0" applyProtection="0"/>
    <xf numFmtId="0" fontId="145" fillId="0" borderId="94" applyNumberFormat="0" applyFill="0" applyAlignment="0" applyProtection="0"/>
    <xf numFmtId="0" fontId="103" fillId="60" borderId="96">
      <alignment horizontal="right" vertical="center"/>
    </xf>
    <xf numFmtId="0" fontId="8" fillId="87" borderId="95" applyNumberFormat="0" applyFont="0" applyAlignment="0" applyProtection="0"/>
    <xf numFmtId="4" fontId="102" fillId="0" borderId="96">
      <alignment horizontal="right" vertical="center"/>
    </xf>
    <xf numFmtId="0" fontId="145" fillId="0" borderId="94" applyNumberFormat="0" applyFill="0" applyAlignment="0" applyProtection="0"/>
    <xf numFmtId="0" fontId="103" fillId="60" borderId="96">
      <alignment horizontal="right" vertical="center"/>
    </xf>
    <xf numFmtId="0" fontId="103" fillId="60" borderId="96">
      <alignment horizontal="right" vertical="center"/>
    </xf>
    <xf numFmtId="4" fontId="105" fillId="62" borderId="96">
      <alignment horizontal="right" vertical="center"/>
    </xf>
    <xf numFmtId="0" fontId="103" fillId="62" borderId="96">
      <alignment horizontal="right" vertical="center"/>
    </xf>
    <xf numFmtId="4" fontId="103" fillId="62" borderId="96">
      <alignment horizontal="right" vertical="center"/>
    </xf>
    <xf numFmtId="0" fontId="105" fillId="62" borderId="96">
      <alignment horizontal="right" vertical="center"/>
    </xf>
    <xf numFmtId="4" fontId="105" fillId="62" borderId="96">
      <alignment horizontal="right" vertical="center"/>
    </xf>
    <xf numFmtId="0" fontId="103" fillId="60" borderId="96">
      <alignment horizontal="right" vertical="center"/>
    </xf>
    <xf numFmtId="4" fontId="103" fillId="60" borderId="96">
      <alignment horizontal="right" vertical="center"/>
    </xf>
    <xf numFmtId="0" fontId="103" fillId="60" borderId="96">
      <alignment horizontal="right" vertical="center"/>
    </xf>
    <xf numFmtId="4" fontId="103" fillId="60" borderId="96">
      <alignment horizontal="right" vertical="center"/>
    </xf>
    <xf numFmtId="0" fontId="103" fillId="60" borderId="97">
      <alignment horizontal="right" vertical="center"/>
    </xf>
    <xf numFmtId="4" fontId="103" fillId="60" borderId="97">
      <alignment horizontal="right" vertical="center"/>
    </xf>
    <xf numFmtId="0" fontId="103" fillId="60" borderId="98">
      <alignment horizontal="right" vertical="center"/>
    </xf>
    <xf numFmtId="4" fontId="103" fillId="60" borderId="98">
      <alignment horizontal="right" vertical="center"/>
    </xf>
    <xf numFmtId="0" fontId="126" fillId="84" borderId="93" applyNumberFormat="0" applyAlignment="0" applyProtection="0"/>
    <xf numFmtId="0" fontId="102" fillId="60" borderId="99">
      <alignment horizontal="left" vertical="center" wrapText="1" indent="2"/>
    </xf>
    <xf numFmtId="0" fontId="102" fillId="0" borderId="99">
      <alignment horizontal="left" vertical="center" wrapText="1" indent="2"/>
    </xf>
    <xf numFmtId="0" fontId="102" fillId="62" borderId="97">
      <alignment horizontal="left" vertical="center"/>
    </xf>
    <xf numFmtId="0" fontId="138" fillId="71" borderId="93" applyNumberFormat="0" applyAlignment="0" applyProtection="0"/>
    <xf numFmtId="0" fontId="102" fillId="0" borderId="96">
      <alignment horizontal="right" vertical="center"/>
    </xf>
    <xf numFmtId="4" fontId="102" fillId="0" borderId="96">
      <alignment horizontal="right" vertical="center"/>
    </xf>
    <xf numFmtId="0" fontId="102" fillId="0" borderId="96" applyNumberFormat="0" applyFill="0" applyAlignment="0" applyProtection="0"/>
    <xf numFmtId="0" fontId="142" fillId="84" borderId="80" applyNumberFormat="0" applyAlignment="0" applyProtection="0"/>
    <xf numFmtId="166" fontId="102" fillId="88" borderId="96" applyNumberFormat="0" applyFont="0" applyBorder="0" applyAlignment="0" applyProtection="0">
      <alignment horizontal="right" vertical="center"/>
    </xf>
    <xf numFmtId="0" fontId="102" fillId="61" borderId="96"/>
    <xf numFmtId="4" fontId="102" fillId="61" borderId="96"/>
    <xf numFmtId="0" fontId="145" fillId="0" borderId="94" applyNumberFormat="0" applyFill="0" applyAlignment="0" applyProtection="0"/>
    <xf numFmtId="0" fontId="8" fillId="87" borderId="95" applyNumberFormat="0" applyFont="0" applyAlignment="0" applyProtection="0"/>
    <xf numFmtId="0" fontId="120" fillId="87" borderId="95" applyNumberFormat="0" applyFont="0" applyAlignment="0" applyProtection="0"/>
    <xf numFmtId="0" fontId="102" fillId="0" borderId="96" applyNumberFormat="0" applyFill="0" applyAlignment="0" applyProtection="0"/>
    <xf numFmtId="0" fontId="130" fillId="0" borderId="94" applyNumberFormat="0" applyFill="0" applyAlignment="0" applyProtection="0"/>
    <xf numFmtId="0" fontId="145" fillId="0" borderId="94" applyNumberFormat="0" applyFill="0" applyAlignment="0" applyProtection="0"/>
    <xf numFmtId="0" fontId="129" fillId="71" borderId="93" applyNumberFormat="0" applyAlignment="0" applyProtection="0"/>
    <xf numFmtId="0" fontId="126" fillId="84" borderId="93" applyNumberFormat="0" applyAlignment="0" applyProtection="0"/>
    <xf numFmtId="4" fontId="105" fillId="62" borderId="96">
      <alignment horizontal="right" vertical="center"/>
    </xf>
    <xf numFmtId="0" fontId="103" fillId="62" borderId="96">
      <alignment horizontal="right" vertical="center"/>
    </xf>
    <xf numFmtId="166" fontId="102" fillId="88" borderId="96" applyNumberFormat="0" applyFont="0" applyBorder="0" applyAlignment="0" applyProtection="0">
      <alignment horizontal="right" vertical="center"/>
    </xf>
    <xf numFmtId="0" fontId="130" fillId="0" borderId="94" applyNumberFormat="0" applyFill="0" applyAlignment="0" applyProtection="0"/>
    <xf numFmtId="49" fontId="102" fillId="0" borderId="96" applyNumberFormat="0" applyFont="0" applyFill="0" applyBorder="0" applyProtection="0">
      <alignment horizontal="left" vertical="center" indent="2"/>
    </xf>
    <xf numFmtId="49" fontId="102" fillId="0" borderId="97" applyNumberFormat="0" applyFont="0" applyFill="0" applyBorder="0" applyProtection="0">
      <alignment horizontal="left" vertical="center" indent="5"/>
    </xf>
    <xf numFmtId="49" fontId="102" fillId="0" borderId="96" applyNumberFormat="0" applyFont="0" applyFill="0" applyBorder="0" applyProtection="0">
      <alignment horizontal="left" vertical="center" indent="2"/>
    </xf>
    <xf numFmtId="4" fontId="102" fillId="0" borderId="96" applyFill="0" applyBorder="0" applyProtection="0">
      <alignment horizontal="right" vertical="center"/>
    </xf>
    <xf numFmtId="49" fontId="101" fillId="0" borderId="96" applyNumberFormat="0" applyFill="0" applyBorder="0" applyProtection="0">
      <alignment horizontal="left" vertical="center"/>
    </xf>
    <xf numFmtId="0" fontId="102" fillId="0" borderId="99">
      <alignment horizontal="left" vertical="center" wrapText="1" indent="2"/>
    </xf>
    <xf numFmtId="0" fontId="142" fillId="84" borderId="80" applyNumberFormat="0" applyAlignment="0" applyProtection="0"/>
    <xf numFmtId="0" fontId="103" fillId="60" borderId="98">
      <alignment horizontal="right" vertical="center"/>
    </xf>
    <xf numFmtId="0" fontId="129" fillId="71" borderId="93" applyNumberFormat="0" applyAlignment="0" applyProtection="0"/>
    <xf numFmtId="0" fontId="103" fillId="60" borderId="98">
      <alignment horizontal="right" vertical="center"/>
    </xf>
    <xf numFmtId="4" fontId="103" fillId="60" borderId="96">
      <alignment horizontal="right" vertical="center"/>
    </xf>
    <xf numFmtId="0" fontId="103" fillId="60" borderId="96">
      <alignment horizontal="right" vertical="center"/>
    </xf>
    <xf numFmtId="0" fontId="123" fillId="84" borderId="80" applyNumberFormat="0" applyAlignment="0" applyProtection="0"/>
    <xf numFmtId="0" fontId="125" fillId="84" borderId="93" applyNumberFormat="0" applyAlignment="0" applyProtection="0"/>
    <xf numFmtId="0" fontId="130" fillId="0" borderId="94" applyNumberFormat="0" applyFill="0" applyAlignment="0" applyProtection="0"/>
    <xf numFmtId="0" fontId="102" fillId="61" borderId="96"/>
    <xf numFmtId="4" fontId="102" fillId="61" borderId="96"/>
    <xf numFmtId="4" fontId="103" fillId="60" borderId="96">
      <alignment horizontal="right" vertical="center"/>
    </xf>
    <xf numFmtId="0" fontId="105" fillId="62" borderId="96">
      <alignment horizontal="right" vertical="center"/>
    </xf>
    <xf numFmtId="0" fontId="129" fillId="71" borderId="93" applyNumberFormat="0" applyAlignment="0" applyProtection="0"/>
    <xf numFmtId="0" fontId="126" fillId="84" borderId="93" applyNumberFormat="0" applyAlignment="0" applyProtection="0"/>
    <xf numFmtId="4" fontId="102" fillId="0" borderId="96">
      <alignment horizontal="right" vertical="center"/>
    </xf>
    <xf numFmtId="0" fontId="102" fillId="60" borderId="99">
      <alignment horizontal="left" vertical="center" wrapText="1" indent="2"/>
    </xf>
    <xf numFmtId="0" fontId="102" fillId="0" borderId="99">
      <alignment horizontal="left" vertical="center" wrapText="1" indent="2"/>
    </xf>
    <xf numFmtId="0" fontId="142" fillId="84" borderId="80" applyNumberFormat="0" applyAlignment="0" applyProtection="0"/>
    <xf numFmtId="0" fontId="138" fillId="71" borderId="93" applyNumberFormat="0" applyAlignment="0" applyProtection="0"/>
    <xf numFmtId="0" fontId="125" fillId="84" borderId="93" applyNumberFormat="0" applyAlignment="0" applyProtection="0"/>
    <xf numFmtId="0" fontId="123" fillId="84" borderId="80" applyNumberFormat="0" applyAlignment="0" applyProtection="0"/>
    <xf numFmtId="0" fontId="103" fillId="60" borderId="98">
      <alignment horizontal="right" vertical="center"/>
    </xf>
    <xf numFmtId="0" fontId="105" fillId="62" borderId="96">
      <alignment horizontal="right" vertical="center"/>
    </xf>
    <xf numFmtId="4" fontId="103" fillId="62" borderId="96">
      <alignment horizontal="right" vertical="center"/>
    </xf>
    <xf numFmtId="4" fontId="103" fillId="60" borderId="96">
      <alignment horizontal="right" vertical="center"/>
    </xf>
    <xf numFmtId="49" fontId="102" fillId="0" borderId="97" applyNumberFormat="0" applyFont="0" applyFill="0" applyBorder="0" applyProtection="0">
      <alignment horizontal="left" vertical="center" indent="5"/>
    </xf>
    <xf numFmtId="4" fontId="102" fillId="0" borderId="96" applyFill="0" applyBorder="0" applyProtection="0">
      <alignment horizontal="right" vertical="center"/>
    </xf>
    <xf numFmtId="4" fontId="103" fillId="62" borderId="96">
      <alignment horizontal="right" vertical="center"/>
    </xf>
    <xf numFmtId="0" fontId="138" fillId="71" borderId="93" applyNumberFormat="0" applyAlignment="0" applyProtection="0"/>
    <xf numFmtId="0" fontId="129" fillId="71" borderId="93" applyNumberFormat="0" applyAlignment="0" applyProtection="0"/>
    <xf numFmtId="0" fontId="125" fillId="84" borderId="93" applyNumberFormat="0" applyAlignment="0" applyProtection="0"/>
    <xf numFmtId="0" fontId="102" fillId="60" borderId="99">
      <alignment horizontal="left" vertical="center" wrapText="1" indent="2"/>
    </xf>
    <xf numFmtId="0" fontId="102" fillId="0" borderId="99">
      <alignment horizontal="left" vertical="center" wrapText="1" indent="2"/>
    </xf>
    <xf numFmtId="0" fontId="102" fillId="60" borderId="99">
      <alignment horizontal="left" vertical="center" wrapText="1" indent="2"/>
    </xf>
    <xf numFmtId="0" fontId="145" fillId="0" borderId="94" applyNumberFormat="0" applyFill="0" applyAlignment="0" applyProtection="0"/>
    <xf numFmtId="0" fontId="102" fillId="61" borderId="96"/>
    <xf numFmtId="4" fontId="103" fillId="60" borderId="96">
      <alignment horizontal="right" vertical="center"/>
    </xf>
    <xf numFmtId="0" fontId="7" fillId="38" borderId="0" applyNumberFormat="0" applyBorder="0" applyAlignment="0" applyProtection="0"/>
    <xf numFmtId="4" fontId="103" fillId="60" borderId="96">
      <alignment horizontal="right" vertical="center"/>
    </xf>
    <xf numFmtId="0" fontId="102" fillId="0" borderId="99">
      <alignment horizontal="left" vertical="center" wrapText="1" indent="2"/>
    </xf>
    <xf numFmtId="0" fontId="138" fillId="71" borderId="93" applyNumberFormat="0" applyAlignment="0" applyProtection="0"/>
    <xf numFmtId="0" fontId="102" fillId="0" borderId="96">
      <alignment horizontal="right" vertical="center"/>
    </xf>
    <xf numFmtId="0" fontId="102" fillId="62" borderId="97">
      <alignment horizontal="left" vertical="center"/>
    </xf>
    <xf numFmtId="0" fontId="103" fillId="60" borderId="98">
      <alignment horizontal="right" vertical="center"/>
    </xf>
    <xf numFmtId="4" fontId="103" fillId="60" borderId="98">
      <alignment horizontal="right" vertical="center"/>
    </xf>
    <xf numFmtId="0" fontId="103" fillId="60" borderId="97">
      <alignment horizontal="right" vertical="center"/>
    </xf>
    <xf numFmtId="0" fontId="103" fillId="60" borderId="96">
      <alignment horizontal="right" vertical="center"/>
    </xf>
    <xf numFmtId="0" fontId="103" fillId="62" borderId="96">
      <alignment horizontal="right" vertical="center"/>
    </xf>
    <xf numFmtId="4" fontId="103" fillId="62" borderId="96">
      <alignment horizontal="right" vertical="center"/>
    </xf>
    <xf numFmtId="0" fontId="145" fillId="0" borderId="94" applyNumberFormat="0" applyFill="0" applyAlignment="0" applyProtection="0"/>
    <xf numFmtId="0" fontId="120" fillId="87" borderId="95" applyNumberFormat="0" applyFont="0" applyAlignment="0" applyProtection="0"/>
    <xf numFmtId="0" fontId="138" fillId="71" borderId="93" applyNumberFormat="0" applyAlignment="0" applyProtection="0"/>
    <xf numFmtId="0" fontId="120" fillId="87" borderId="95" applyNumberFormat="0" applyFont="0" applyAlignment="0" applyProtection="0"/>
    <xf numFmtId="0" fontId="145" fillId="0" borderId="94" applyNumberFormat="0" applyFill="0" applyAlignment="0" applyProtection="0"/>
    <xf numFmtId="0" fontId="8" fillId="87" borderId="95" applyNumberFormat="0" applyFont="0" applyAlignment="0" applyProtection="0"/>
    <xf numFmtId="0" fontId="105" fillId="62" borderId="96">
      <alignment horizontal="right" vertical="center"/>
    </xf>
    <xf numFmtId="0" fontId="142" fillId="84" borderId="80" applyNumberFormat="0" applyAlignment="0" applyProtection="0"/>
    <xf numFmtId="0" fontId="123" fillId="84" borderId="80" applyNumberFormat="0" applyAlignment="0" applyProtection="0"/>
    <xf numFmtId="0" fontId="145" fillId="0" borderId="94" applyNumberFormat="0" applyFill="0" applyAlignment="0" applyProtection="0"/>
    <xf numFmtId="0" fontId="123" fillId="84" borderId="80" applyNumberFormat="0" applyAlignment="0" applyProtection="0"/>
    <xf numFmtId="0" fontId="120" fillId="87" borderId="95" applyNumberFormat="0" applyFont="0" applyAlignment="0" applyProtection="0"/>
    <xf numFmtId="0" fontId="105" fillId="62" borderId="96">
      <alignment horizontal="right" vertical="center"/>
    </xf>
    <xf numFmtId="0" fontId="102" fillId="0" borderId="96">
      <alignment horizontal="right" vertical="center"/>
    </xf>
    <xf numFmtId="0" fontId="102" fillId="60" borderId="99">
      <alignment horizontal="left" vertical="center" wrapText="1" indent="2"/>
    </xf>
    <xf numFmtId="4" fontId="103" fillId="60" borderId="97">
      <alignment horizontal="right" vertical="center"/>
    </xf>
    <xf numFmtId="0" fontId="102" fillId="61" borderId="96"/>
    <xf numFmtId="0" fontId="129" fillId="71" borderId="93" applyNumberFormat="0" applyAlignment="0" applyProtection="0"/>
    <xf numFmtId="0" fontId="103" fillId="60" borderId="97">
      <alignment horizontal="right" vertical="center"/>
    </xf>
    <xf numFmtId="4" fontId="103" fillId="60" borderId="98">
      <alignment horizontal="right" vertical="center"/>
    </xf>
    <xf numFmtId="0" fontId="145" fillId="0" borderId="94" applyNumberFormat="0" applyFill="0" applyAlignment="0" applyProtection="0"/>
    <xf numFmtId="49" fontId="102" fillId="0" borderId="96" applyNumberFormat="0" applyFont="0" applyFill="0" applyBorder="0" applyProtection="0">
      <alignment horizontal="left" vertical="center" indent="2"/>
    </xf>
    <xf numFmtId="0" fontId="103" fillId="60" borderId="98">
      <alignment horizontal="right" vertical="center"/>
    </xf>
    <xf numFmtId="4" fontId="103" fillId="62" borderId="96">
      <alignment horizontal="right" vertical="center"/>
    </xf>
    <xf numFmtId="0" fontId="102" fillId="61" borderId="96"/>
    <xf numFmtId="0" fontId="138" fillId="71" borderId="93" applyNumberFormat="0" applyAlignment="0" applyProtection="0"/>
    <xf numFmtId="0" fontId="105" fillId="62" borderId="96">
      <alignment horizontal="right" vertical="center"/>
    </xf>
    <xf numFmtId="0" fontId="7" fillId="58" borderId="0" applyNumberFormat="0" applyBorder="0" applyAlignment="0" applyProtection="0"/>
    <xf numFmtId="0" fontId="7" fillId="50" borderId="0" applyNumberFormat="0" applyBorder="0" applyAlignment="0" applyProtection="0"/>
    <xf numFmtId="4" fontId="102" fillId="61" borderId="96"/>
    <xf numFmtId="0" fontId="102" fillId="62" borderId="97">
      <alignment horizontal="left" vertical="center"/>
    </xf>
    <xf numFmtId="0" fontId="126" fillId="84" borderId="93" applyNumberFormat="0" applyAlignment="0" applyProtection="0"/>
    <xf numFmtId="4" fontId="105" fillId="62" borderId="96">
      <alignment horizontal="right" vertical="center"/>
    </xf>
    <xf numFmtId="0" fontId="103" fillId="60" borderId="97">
      <alignment horizontal="right" vertical="center"/>
    </xf>
    <xf numFmtId="0" fontId="7" fillId="37" borderId="0" applyNumberFormat="0" applyBorder="0" applyAlignment="0" applyProtection="0"/>
    <xf numFmtId="0" fontId="102" fillId="0" borderId="96" applyNumberFormat="0" applyFill="0" applyAlignment="0" applyProtection="0"/>
    <xf numFmtId="4" fontId="103" fillId="60" borderId="97">
      <alignment horizontal="right" vertical="center"/>
    </xf>
    <xf numFmtId="4" fontId="103" fillId="60" borderId="98">
      <alignment horizontal="right" vertical="center"/>
    </xf>
    <xf numFmtId="0" fontId="105" fillId="62" borderId="96">
      <alignment horizontal="right" vertical="center"/>
    </xf>
    <xf numFmtId="0" fontId="7" fillId="54" borderId="0" applyNumberFormat="0" applyBorder="0" applyAlignment="0" applyProtection="0"/>
    <xf numFmtId="0" fontId="142" fillId="84" borderId="80" applyNumberFormat="0" applyAlignment="0" applyProtection="0"/>
    <xf numFmtId="0" fontId="130" fillId="0" borderId="94" applyNumberFormat="0" applyFill="0" applyAlignment="0" applyProtection="0"/>
    <xf numFmtId="0" fontId="130" fillId="0" borderId="94" applyNumberFormat="0" applyFill="0" applyAlignment="0" applyProtection="0"/>
    <xf numFmtId="0" fontId="102" fillId="0" borderId="96">
      <alignment horizontal="right" vertical="center"/>
    </xf>
    <xf numFmtId="0" fontId="126" fillId="84" borderId="93" applyNumberFormat="0" applyAlignment="0" applyProtection="0"/>
    <xf numFmtId="0" fontId="142" fillId="84" borderId="80" applyNumberFormat="0" applyAlignment="0" applyProtection="0"/>
    <xf numFmtId="0" fontId="126" fillId="84" borderId="93" applyNumberFormat="0" applyAlignment="0" applyProtection="0"/>
    <xf numFmtId="4" fontId="103" fillId="60" borderId="96">
      <alignment horizontal="right" vertical="center"/>
    </xf>
    <xf numFmtId="0" fontId="145" fillId="0" borderId="94" applyNumberFormat="0" applyFill="0" applyAlignment="0" applyProtection="0"/>
    <xf numFmtId="0" fontId="130" fillId="0" borderId="94" applyNumberFormat="0" applyFill="0" applyAlignment="0" applyProtection="0"/>
    <xf numFmtId="4" fontId="105" fillId="62" borderId="96">
      <alignment horizontal="right" vertical="center"/>
    </xf>
    <xf numFmtId="0" fontId="126" fillId="84" borderId="93" applyNumberFormat="0" applyAlignment="0" applyProtection="0"/>
    <xf numFmtId="0" fontId="102" fillId="61" borderId="96"/>
    <xf numFmtId="0" fontId="138" fillId="71" borderId="93" applyNumberFormat="0" applyAlignment="0" applyProtection="0"/>
    <xf numFmtId="0" fontId="123" fillId="84" borderId="80" applyNumberFormat="0" applyAlignment="0" applyProtection="0"/>
    <xf numFmtId="0" fontId="145" fillId="0" borderId="94" applyNumberFormat="0" applyFill="0" applyAlignment="0" applyProtection="0"/>
    <xf numFmtId="0" fontId="103" fillId="62" borderId="96">
      <alignment horizontal="right" vertical="center"/>
    </xf>
    <xf numFmtId="0" fontId="145" fillId="0" borderId="94" applyNumberFormat="0" applyFill="0" applyAlignment="0" applyProtection="0"/>
    <xf numFmtId="0" fontId="145" fillId="0" borderId="94" applyNumberFormat="0" applyFill="0" applyAlignment="0" applyProtection="0"/>
    <xf numFmtId="0" fontId="116" fillId="33" borderId="65" applyNumberFormat="0" applyAlignment="0" applyProtection="0"/>
    <xf numFmtId="0" fontId="125" fillId="84" borderId="93" applyNumberFormat="0" applyAlignment="0" applyProtection="0"/>
    <xf numFmtId="0" fontId="102" fillId="60" borderId="99">
      <alignment horizontal="left" vertical="center" wrapText="1" indent="2"/>
    </xf>
    <xf numFmtId="0" fontId="102" fillId="61" borderId="96"/>
    <xf numFmtId="4" fontId="103" fillId="60" borderId="98">
      <alignment horizontal="right" vertical="center"/>
    </xf>
    <xf numFmtId="0" fontId="7" fillId="42" borderId="0" applyNumberFormat="0" applyBorder="0" applyAlignment="0" applyProtection="0"/>
    <xf numFmtId="4" fontId="103" fillId="60" borderId="97">
      <alignment horizontal="right" vertical="center"/>
    </xf>
    <xf numFmtId="4" fontId="102" fillId="0" borderId="96" applyFill="0" applyBorder="0" applyProtection="0">
      <alignment horizontal="right" vertical="center"/>
    </xf>
    <xf numFmtId="4" fontId="102" fillId="0" borderId="96" applyFill="0" applyBorder="0" applyProtection="0">
      <alignment horizontal="right" vertical="center"/>
    </xf>
    <xf numFmtId="0" fontId="142" fillId="84" borderId="80" applyNumberFormat="0" applyAlignment="0" applyProtection="0"/>
    <xf numFmtId="0" fontId="102" fillId="0" borderId="99">
      <alignment horizontal="left" vertical="center" wrapText="1" indent="2"/>
    </xf>
    <xf numFmtId="4" fontId="102" fillId="0" borderId="96">
      <alignment horizontal="right" vertical="center"/>
    </xf>
    <xf numFmtId="0" fontId="103" fillId="62" borderId="96">
      <alignment horizontal="right" vertical="center"/>
    </xf>
    <xf numFmtId="0" fontId="123" fillId="84" borderId="80" applyNumberFormat="0" applyAlignment="0" applyProtection="0"/>
    <xf numFmtId="49" fontId="101" fillId="0" borderId="96" applyNumberFormat="0" applyFill="0" applyBorder="0" applyProtection="0">
      <alignment horizontal="left" vertical="center"/>
    </xf>
    <xf numFmtId="0" fontId="126" fillId="84" borderId="93" applyNumberFormat="0" applyAlignment="0" applyProtection="0"/>
    <xf numFmtId="0" fontId="130" fillId="0" borderId="94" applyNumberFormat="0" applyFill="0" applyAlignment="0" applyProtection="0"/>
    <xf numFmtId="0" fontId="102" fillId="60" borderId="99">
      <alignment horizontal="left" vertical="center" wrapText="1" indent="2"/>
    </xf>
    <xf numFmtId="4" fontId="103" fillId="60" borderId="96">
      <alignment horizontal="right" vertical="center"/>
    </xf>
    <xf numFmtId="0" fontId="126" fillId="84" borderId="93" applyNumberFormat="0" applyAlignment="0" applyProtection="0"/>
    <xf numFmtId="0" fontId="130" fillId="0" borderId="94" applyNumberFormat="0" applyFill="0" applyAlignment="0" applyProtection="0"/>
    <xf numFmtId="4" fontId="103" fillId="60" borderId="96">
      <alignment horizontal="right" vertical="center"/>
    </xf>
    <xf numFmtId="0" fontId="129" fillId="71" borderId="93" applyNumberFormat="0" applyAlignment="0" applyProtection="0"/>
    <xf numFmtId="0" fontId="102" fillId="0" borderId="99">
      <alignment horizontal="left" vertical="center" wrapText="1" indent="2"/>
    </xf>
    <xf numFmtId="0" fontId="102" fillId="60" borderId="99">
      <alignment horizontal="left" vertical="center" wrapText="1" indent="2"/>
    </xf>
    <xf numFmtId="166" fontId="102" fillId="88" borderId="96" applyNumberFormat="0" applyFont="0" applyBorder="0" applyAlignment="0" applyProtection="0">
      <alignment horizontal="right" vertical="center"/>
    </xf>
    <xf numFmtId="4" fontId="102" fillId="0" borderId="96" applyFill="0" applyBorder="0" applyProtection="0">
      <alignment horizontal="right" vertical="center"/>
    </xf>
    <xf numFmtId="0" fontId="7" fillId="46" borderId="0" applyNumberFormat="0" applyBorder="0" applyAlignment="0" applyProtection="0"/>
    <xf numFmtId="0" fontId="103" fillId="60" borderId="96">
      <alignment horizontal="right" vertical="center"/>
    </xf>
    <xf numFmtId="0" fontId="103" fillId="60" borderId="96">
      <alignment horizontal="right" vertical="center"/>
    </xf>
    <xf numFmtId="0" fontId="103" fillId="60" borderId="97">
      <alignment horizontal="right" vertical="center"/>
    </xf>
    <xf numFmtId="49" fontId="101" fillId="0" borderId="96" applyNumberFormat="0" applyFill="0" applyBorder="0" applyProtection="0">
      <alignment horizontal="left" vertical="center"/>
    </xf>
    <xf numFmtId="4" fontId="103" fillId="60" borderId="96">
      <alignment horizontal="right" vertical="center"/>
    </xf>
    <xf numFmtId="0" fontId="103" fillId="60" borderId="96">
      <alignment horizontal="right" vertical="center"/>
    </xf>
    <xf numFmtId="0" fontId="103" fillId="60" borderId="97">
      <alignment horizontal="right" vertical="center"/>
    </xf>
    <xf numFmtId="0" fontId="138" fillId="71" borderId="93" applyNumberFormat="0" applyAlignment="0" applyProtection="0"/>
    <xf numFmtId="0" fontId="129" fillId="71" borderId="93" applyNumberFormat="0" applyAlignment="0" applyProtection="0"/>
    <xf numFmtId="0" fontId="102" fillId="62" borderId="97">
      <alignment horizontal="left" vertical="center"/>
    </xf>
    <xf numFmtId="0" fontId="103" fillId="62" borderId="96">
      <alignment horizontal="right" vertical="center"/>
    </xf>
    <xf numFmtId="4" fontId="102" fillId="0" borderId="96" applyFill="0" applyBorder="0" applyProtection="0">
      <alignment horizontal="right" vertical="center"/>
    </xf>
    <xf numFmtId="0" fontId="130" fillId="0" borderId="94" applyNumberFormat="0" applyFill="0" applyAlignment="0" applyProtection="0"/>
    <xf numFmtId="0" fontId="102" fillId="60" borderId="99">
      <alignment horizontal="left" vertical="center" wrapText="1" indent="2"/>
    </xf>
    <xf numFmtId="4" fontId="102" fillId="0" borderId="96" applyFill="0" applyBorder="0" applyProtection="0">
      <alignment horizontal="right" vertical="center"/>
    </xf>
    <xf numFmtId="0" fontId="120" fillId="87" borderId="95" applyNumberFormat="0" applyFont="0" applyAlignment="0" applyProtection="0"/>
    <xf numFmtId="49" fontId="102" fillId="0" borderId="97" applyNumberFormat="0" applyFont="0" applyFill="0" applyBorder="0" applyProtection="0">
      <alignment horizontal="left" vertical="center" indent="5"/>
    </xf>
    <xf numFmtId="0" fontId="138" fillId="71" borderId="93" applyNumberFormat="0" applyAlignment="0" applyProtection="0"/>
    <xf numFmtId="0" fontId="119" fillId="0" borderId="70" applyNumberFormat="0" applyFill="0" applyAlignment="0" applyProtection="0"/>
    <xf numFmtId="0" fontId="103" fillId="60" borderId="98">
      <alignment horizontal="right" vertical="center"/>
    </xf>
    <xf numFmtId="0" fontId="145" fillId="0" borderId="94" applyNumberFormat="0" applyFill="0" applyAlignment="0" applyProtection="0"/>
    <xf numFmtId="0" fontId="126" fillId="84" borderId="93" applyNumberFormat="0" applyAlignment="0" applyProtection="0"/>
    <xf numFmtId="0" fontId="142" fillId="84" borderId="80" applyNumberFormat="0" applyAlignment="0" applyProtection="0"/>
    <xf numFmtId="0" fontId="125" fillId="84" borderId="93" applyNumberFormat="0" applyAlignment="0" applyProtection="0"/>
    <xf numFmtId="4" fontId="103" fillId="62" borderId="96">
      <alignment horizontal="right" vertical="center"/>
    </xf>
    <xf numFmtId="0" fontId="138" fillId="71" borderId="93" applyNumberFormat="0" applyAlignment="0" applyProtection="0"/>
    <xf numFmtId="4" fontId="103" fillId="62" borderId="96">
      <alignment horizontal="right" vertical="center"/>
    </xf>
    <xf numFmtId="0" fontId="138" fillId="71" borderId="93" applyNumberFormat="0" applyAlignment="0" applyProtection="0"/>
    <xf numFmtId="49" fontId="101" fillId="0" borderId="96" applyNumberFormat="0" applyFill="0" applyBorder="0" applyProtection="0">
      <alignment horizontal="left" vertical="center"/>
    </xf>
    <xf numFmtId="0" fontId="103" fillId="60" borderId="97">
      <alignment horizontal="right" vertical="center"/>
    </xf>
    <xf numFmtId="4" fontId="103" fillId="60" borderId="96">
      <alignment horizontal="right" vertical="center"/>
    </xf>
    <xf numFmtId="4" fontId="105" fillId="62" borderId="96">
      <alignment horizontal="right" vertical="center"/>
    </xf>
    <xf numFmtId="4" fontId="103" fillId="60" borderId="97">
      <alignment horizontal="right" vertical="center"/>
    </xf>
    <xf numFmtId="0" fontId="102" fillId="0" borderId="96">
      <alignment horizontal="right" vertical="center"/>
    </xf>
    <xf numFmtId="0" fontId="102" fillId="0" borderId="96">
      <alignment horizontal="right" vertical="center"/>
    </xf>
    <xf numFmtId="0" fontId="103" fillId="62" borderId="96">
      <alignment horizontal="right" vertical="center"/>
    </xf>
    <xf numFmtId="4" fontId="103" fillId="60" borderId="97">
      <alignment horizontal="right" vertical="center"/>
    </xf>
    <xf numFmtId="0" fontId="103" fillId="62" borderId="96">
      <alignment horizontal="right" vertical="center"/>
    </xf>
    <xf numFmtId="166" fontId="102" fillId="88" borderId="96" applyNumberFormat="0" applyFont="0" applyBorder="0" applyAlignment="0" applyProtection="0">
      <alignment horizontal="right" vertical="center"/>
    </xf>
    <xf numFmtId="0" fontId="126" fillId="84" borderId="93" applyNumberFormat="0" applyAlignment="0" applyProtection="0"/>
    <xf numFmtId="4" fontId="103" fillId="60" borderId="96">
      <alignment horizontal="right" vertical="center"/>
    </xf>
    <xf numFmtId="0" fontId="7" fillId="57" borderId="0" applyNumberFormat="0" applyBorder="0" applyAlignment="0" applyProtection="0"/>
    <xf numFmtId="0" fontId="7" fillId="49" borderId="0" applyNumberFormat="0" applyBorder="0" applyAlignment="0" applyProtection="0"/>
    <xf numFmtId="0" fontId="102" fillId="61" borderId="96"/>
    <xf numFmtId="49" fontId="102" fillId="0" borderId="97" applyNumberFormat="0" applyFont="0" applyFill="0" applyBorder="0" applyProtection="0">
      <alignment horizontal="left" vertical="center" indent="5"/>
    </xf>
    <xf numFmtId="4" fontId="102" fillId="0" borderId="96" applyFill="0" applyBorder="0" applyProtection="0">
      <alignment horizontal="right" vertical="center"/>
    </xf>
    <xf numFmtId="0" fontId="103" fillId="60" borderId="96">
      <alignment horizontal="right" vertical="center"/>
    </xf>
    <xf numFmtId="4" fontId="103" fillId="60" borderId="96">
      <alignment horizontal="right" vertical="center"/>
    </xf>
    <xf numFmtId="49" fontId="101" fillId="0" borderId="96" applyNumberFormat="0" applyFill="0" applyBorder="0" applyProtection="0">
      <alignment horizontal="left" vertical="center"/>
    </xf>
    <xf numFmtId="0" fontId="120" fillId="87" borderId="95" applyNumberFormat="0" applyFont="0" applyAlignment="0" applyProtection="0"/>
    <xf numFmtId="0" fontId="126" fillId="84" borderId="93" applyNumberFormat="0" applyAlignment="0" applyProtection="0"/>
    <xf numFmtId="0" fontId="48" fillId="43" borderId="0" applyNumberFormat="0" applyBorder="0" applyAlignment="0" applyProtection="0"/>
    <xf numFmtId="4" fontId="103" fillId="60" borderId="96">
      <alignment horizontal="right" vertical="center"/>
    </xf>
    <xf numFmtId="0" fontId="7" fillId="53" borderId="0" applyNumberFormat="0" applyBorder="0" applyAlignment="0" applyProtection="0"/>
    <xf numFmtId="0" fontId="102" fillId="0" borderId="96" applyNumberFormat="0" applyFill="0" applyAlignment="0" applyProtection="0"/>
    <xf numFmtId="0" fontId="102" fillId="0" borderId="96" applyNumberFormat="0" applyFill="0" applyAlignment="0" applyProtection="0"/>
    <xf numFmtId="0" fontId="125" fillId="84" borderId="93" applyNumberFormat="0" applyAlignment="0" applyProtection="0"/>
    <xf numFmtId="0" fontId="129" fillId="71" borderId="93" applyNumberFormat="0" applyAlignment="0" applyProtection="0"/>
    <xf numFmtId="0" fontId="125" fillId="84" borderId="93" applyNumberFormat="0" applyAlignment="0" applyProtection="0"/>
    <xf numFmtId="0" fontId="120" fillId="87" borderId="95" applyNumberFormat="0" applyFont="0" applyAlignment="0" applyProtection="0"/>
    <xf numFmtId="0" fontId="129" fillId="71" borderId="93" applyNumberFormat="0" applyAlignment="0" applyProtection="0"/>
    <xf numFmtId="4" fontId="103" fillId="62" borderId="96">
      <alignment horizontal="right" vertical="center"/>
    </xf>
    <xf numFmtId="4" fontId="102" fillId="61" borderId="96"/>
    <xf numFmtId="166" fontId="102" fillId="88" borderId="96" applyNumberFormat="0" applyFont="0" applyBorder="0" applyAlignment="0" applyProtection="0">
      <alignment horizontal="right" vertical="center"/>
    </xf>
    <xf numFmtId="0" fontId="105" fillId="62" borderId="96">
      <alignment horizontal="right" vertical="center"/>
    </xf>
    <xf numFmtId="4" fontId="103" fillId="60" borderId="98">
      <alignment horizontal="right" vertical="center"/>
    </xf>
    <xf numFmtId="0" fontId="102" fillId="60" borderId="99">
      <alignment horizontal="left" vertical="center" wrapText="1" indent="2"/>
    </xf>
    <xf numFmtId="0" fontId="138" fillId="71" borderId="93" applyNumberFormat="0" applyAlignment="0" applyProtection="0"/>
    <xf numFmtId="0" fontId="138" fillId="71" borderId="93" applyNumberFormat="0" applyAlignment="0" applyProtection="0"/>
    <xf numFmtId="0" fontId="130" fillId="0" borderId="94" applyNumberFormat="0" applyFill="0" applyAlignment="0" applyProtection="0"/>
    <xf numFmtId="0" fontId="117" fillId="0" borderId="0" applyNumberFormat="0" applyFill="0" applyBorder="0" applyAlignment="0" applyProtection="0"/>
    <xf numFmtId="0" fontId="48" fillId="55" borderId="0" applyNumberFormat="0" applyBorder="0" applyAlignment="0" applyProtection="0"/>
    <xf numFmtId="0" fontId="130" fillId="0" borderId="94" applyNumberFormat="0" applyFill="0" applyAlignment="0" applyProtection="0"/>
    <xf numFmtId="0" fontId="125" fillId="84" borderId="93" applyNumberFormat="0" applyAlignment="0" applyProtection="0"/>
    <xf numFmtId="0" fontId="142" fillId="84" borderId="80" applyNumberFormat="0" applyAlignment="0" applyProtection="0"/>
    <xf numFmtId="0" fontId="142" fillId="84" borderId="80" applyNumberFormat="0" applyAlignment="0" applyProtection="0"/>
    <xf numFmtId="0" fontId="115" fillId="33" borderId="66" applyNumberFormat="0" applyAlignment="0" applyProtection="0"/>
    <xf numFmtId="0" fontId="126" fillId="84" borderId="93" applyNumberFormat="0" applyAlignment="0" applyProtection="0"/>
    <xf numFmtId="0" fontId="102" fillId="60" borderId="99">
      <alignment horizontal="left" vertical="center" wrapText="1" indent="2"/>
    </xf>
    <xf numFmtId="0" fontId="103" fillId="60" borderId="98">
      <alignment horizontal="right" vertical="center"/>
    </xf>
    <xf numFmtId="0" fontId="7" fillId="41" borderId="0" applyNumberFormat="0" applyBorder="0" applyAlignment="0" applyProtection="0"/>
    <xf numFmtId="0" fontId="120" fillId="87" borderId="95" applyNumberFormat="0" applyFont="0" applyAlignment="0" applyProtection="0"/>
    <xf numFmtId="0" fontId="102" fillId="0" borderId="96" applyNumberFormat="0" applyFill="0" applyAlignment="0" applyProtection="0"/>
    <xf numFmtId="49" fontId="102" fillId="0" borderId="96" applyNumberFormat="0" applyFont="0" applyFill="0" applyBorder="0" applyProtection="0">
      <alignment horizontal="left" vertical="center" indent="2"/>
    </xf>
    <xf numFmtId="0" fontId="102" fillId="0" borderId="99">
      <alignment horizontal="left" vertical="center" wrapText="1" indent="2"/>
    </xf>
    <xf numFmtId="0" fontId="126" fillId="84" borderId="93" applyNumberFormat="0" applyAlignment="0" applyProtection="0"/>
    <xf numFmtId="0" fontId="102" fillId="0" borderId="96" applyNumberFormat="0" applyFill="0" applyAlignment="0" applyProtection="0"/>
    <xf numFmtId="4" fontId="105" fillId="62" borderId="96">
      <alignment horizontal="right" vertical="center"/>
    </xf>
    <xf numFmtId="0" fontId="102" fillId="0" borderId="99">
      <alignment horizontal="left" vertical="center" wrapText="1" indent="2"/>
    </xf>
    <xf numFmtId="0" fontId="48" fillId="47" borderId="0" applyNumberFormat="0" applyBorder="0" applyAlignment="0" applyProtection="0"/>
    <xf numFmtId="4" fontId="102" fillId="61" borderId="96"/>
    <xf numFmtId="0" fontId="126" fillId="84" borderId="93" applyNumberFormat="0" applyAlignment="0" applyProtection="0"/>
    <xf numFmtId="0" fontId="126" fillId="84" borderId="93" applyNumberFormat="0" applyAlignment="0" applyProtection="0"/>
    <xf numFmtId="0" fontId="102" fillId="0" borderId="99">
      <alignment horizontal="left" vertical="center" wrapText="1" indent="2"/>
    </xf>
    <xf numFmtId="0" fontId="103" fillId="60" borderId="96">
      <alignment horizontal="right" vertical="center"/>
    </xf>
    <xf numFmtId="0" fontId="129" fillId="71" borderId="93" applyNumberFormat="0" applyAlignment="0" applyProtection="0"/>
    <xf numFmtId="0" fontId="126" fillId="84" borderId="93" applyNumberFormat="0" applyAlignment="0" applyProtection="0"/>
    <xf numFmtId="0" fontId="103" fillId="60" borderId="96">
      <alignment horizontal="right" vertical="center"/>
    </xf>
    <xf numFmtId="49" fontId="101" fillId="0" borderId="96" applyNumberFormat="0" applyFill="0" applyBorder="0" applyProtection="0">
      <alignment horizontal="left" vertical="center"/>
    </xf>
    <xf numFmtId="0" fontId="120" fillId="87" borderId="95" applyNumberFormat="0" applyFont="0" applyAlignment="0" applyProtection="0"/>
    <xf numFmtId="0" fontId="125" fillId="84" borderId="93" applyNumberFormat="0" applyAlignment="0" applyProtection="0"/>
    <xf numFmtId="0" fontId="130" fillId="0" borderId="94" applyNumberFormat="0" applyFill="0" applyAlignment="0" applyProtection="0"/>
    <xf numFmtId="0" fontId="102" fillId="61" borderId="96"/>
    <xf numFmtId="4" fontId="102" fillId="61" borderId="96"/>
    <xf numFmtId="4" fontId="103" fillId="60" borderId="96">
      <alignment horizontal="right" vertical="center"/>
    </xf>
    <xf numFmtId="0" fontId="105" fillId="62" borderId="96">
      <alignment horizontal="right" vertical="center"/>
    </xf>
    <xf numFmtId="0" fontId="129" fillId="71" borderId="93" applyNumberFormat="0" applyAlignment="0" applyProtection="0"/>
    <xf numFmtId="0" fontId="126" fillId="84" borderId="93" applyNumberFormat="0" applyAlignment="0" applyProtection="0"/>
    <xf numFmtId="4" fontId="102" fillId="0" borderId="96">
      <alignment horizontal="right" vertical="center"/>
    </xf>
    <xf numFmtId="0" fontId="102" fillId="60" borderId="99">
      <alignment horizontal="left" vertical="center" wrapText="1" indent="2"/>
    </xf>
    <xf numFmtId="0" fontId="102" fillId="0" borderId="99">
      <alignment horizontal="left" vertical="center" wrapText="1" indent="2"/>
    </xf>
    <xf numFmtId="0" fontId="142" fillId="84" borderId="80" applyNumberFormat="0" applyAlignment="0" applyProtection="0"/>
    <xf numFmtId="0" fontId="138" fillId="71" borderId="93" applyNumberFormat="0" applyAlignment="0" applyProtection="0"/>
    <xf numFmtId="0" fontId="125" fillId="84" borderId="93" applyNumberFormat="0" applyAlignment="0" applyProtection="0"/>
    <xf numFmtId="0" fontId="123" fillId="84" borderId="80" applyNumberFormat="0" applyAlignment="0" applyProtection="0"/>
    <xf numFmtId="0" fontId="103" fillId="60" borderId="98">
      <alignment horizontal="right" vertical="center"/>
    </xf>
    <xf numFmtId="0" fontId="105" fillId="62" borderId="96">
      <alignment horizontal="right" vertical="center"/>
    </xf>
    <xf numFmtId="4" fontId="103" fillId="62" borderId="96">
      <alignment horizontal="right" vertical="center"/>
    </xf>
    <xf numFmtId="4" fontId="103" fillId="60" borderId="96">
      <alignment horizontal="right" vertical="center"/>
    </xf>
    <xf numFmtId="49" fontId="102" fillId="0" borderId="97" applyNumberFormat="0" applyFont="0" applyFill="0" applyBorder="0" applyProtection="0">
      <alignment horizontal="left" vertical="center" indent="5"/>
    </xf>
    <xf numFmtId="4" fontId="102" fillId="0" borderId="96" applyFill="0" applyBorder="0" applyProtection="0">
      <alignment horizontal="right" vertical="center"/>
    </xf>
    <xf numFmtId="4" fontId="103" fillId="62" borderId="96">
      <alignment horizontal="right" vertical="center"/>
    </xf>
    <xf numFmtId="0" fontId="138" fillId="71" borderId="93" applyNumberFormat="0" applyAlignment="0" applyProtection="0"/>
    <xf numFmtId="0" fontId="129" fillId="71" borderId="93" applyNumberFormat="0" applyAlignment="0" applyProtection="0"/>
    <xf numFmtId="0" fontId="125" fillId="84" borderId="93" applyNumberFormat="0" applyAlignment="0" applyProtection="0"/>
    <xf numFmtId="0" fontId="102" fillId="60" borderId="99">
      <alignment horizontal="left" vertical="center" wrapText="1" indent="2"/>
    </xf>
    <xf numFmtId="0" fontId="102" fillId="0" borderId="99">
      <alignment horizontal="left" vertical="center" wrapText="1" indent="2"/>
    </xf>
    <xf numFmtId="0" fontId="102" fillId="60" borderId="99">
      <alignment horizontal="left" vertical="center" wrapText="1" indent="2"/>
    </xf>
    <xf numFmtId="0" fontId="7" fillId="54" borderId="0" applyNumberFormat="0" applyBorder="0" applyAlignment="0" applyProtection="0"/>
    <xf numFmtId="0" fontId="103" fillId="62" borderId="100">
      <alignment horizontal="right" vertical="center"/>
    </xf>
    <xf numFmtId="0" fontId="8" fillId="87" borderId="112" applyNumberFormat="0" applyFont="0" applyAlignment="0" applyProtection="0"/>
    <xf numFmtId="0" fontId="7" fillId="50" borderId="0" applyNumberFormat="0" applyBorder="0" applyAlignment="0" applyProtection="0"/>
    <xf numFmtId="0" fontId="103" fillId="60" borderId="113">
      <alignment horizontal="right" vertical="center"/>
    </xf>
    <xf numFmtId="0" fontId="102" fillId="0" borderId="116">
      <alignment horizontal="left" vertical="center" wrapText="1" indent="2"/>
    </xf>
    <xf numFmtId="4" fontId="103" fillId="60" borderId="113">
      <alignment horizontal="right" vertical="center"/>
    </xf>
    <xf numFmtId="0" fontId="103" fillId="62" borderId="96">
      <alignment horizontal="right" vertical="center"/>
    </xf>
    <xf numFmtId="49" fontId="102" fillId="0" borderId="114" applyNumberFormat="0" applyFont="0" applyFill="0" applyBorder="0" applyProtection="0">
      <alignment horizontal="left" vertical="center" indent="5"/>
    </xf>
    <xf numFmtId="0" fontId="103" fillId="60" borderId="113">
      <alignment horizontal="right" vertical="center"/>
    </xf>
    <xf numFmtId="0" fontId="8" fillId="87" borderId="112" applyNumberFormat="0" applyFont="0" applyAlignment="0" applyProtection="0"/>
    <xf numFmtId="0" fontId="7" fillId="45" borderId="0" applyNumberFormat="0" applyBorder="0" applyAlignment="0" applyProtection="0"/>
    <xf numFmtId="4" fontId="102" fillId="0" borderId="100" applyFill="0" applyBorder="0" applyProtection="0">
      <alignment horizontal="right" vertical="center"/>
    </xf>
    <xf numFmtId="0" fontId="138" fillId="71" borderId="110" applyNumberFormat="0" applyAlignment="0" applyProtection="0"/>
    <xf numFmtId="0" fontId="123" fillId="84" borderId="109" applyNumberFormat="0" applyAlignment="0" applyProtection="0"/>
    <xf numFmtId="0" fontId="102" fillId="60" borderId="140">
      <alignment horizontal="left" vertical="center" wrapText="1" indent="2"/>
    </xf>
    <xf numFmtId="0" fontId="7" fillId="54" borderId="0" applyNumberFormat="0" applyBorder="0" applyAlignment="0" applyProtection="0"/>
    <xf numFmtId="0" fontId="102" fillId="62" borderId="138">
      <alignment horizontal="left" vertical="center"/>
    </xf>
    <xf numFmtId="4" fontId="103" fillId="60" borderId="137">
      <alignment horizontal="right" vertical="center"/>
    </xf>
    <xf numFmtId="0" fontId="102" fillId="61" borderId="100"/>
    <xf numFmtId="0" fontId="125" fillId="84" borderId="110" applyNumberFormat="0" applyAlignment="0" applyProtection="0"/>
    <xf numFmtId="0" fontId="102" fillId="0" borderId="96">
      <alignment horizontal="right" vertical="center"/>
    </xf>
    <xf numFmtId="4" fontId="105" fillId="62" borderId="96">
      <alignment horizontal="right" vertical="center"/>
    </xf>
    <xf numFmtId="166" fontId="102" fillId="88" borderId="96" applyNumberFormat="0" applyFont="0" applyBorder="0" applyAlignment="0" applyProtection="0">
      <alignment horizontal="right" vertical="center"/>
    </xf>
    <xf numFmtId="0" fontId="102" fillId="0" borderId="96" applyNumberFormat="0" applyFill="0" applyAlignment="0" applyProtection="0"/>
    <xf numFmtId="4" fontId="103" fillId="60" borderId="98">
      <alignment horizontal="right" vertical="center"/>
    </xf>
    <xf numFmtId="0" fontId="115" fillId="33" borderId="66" applyNumberFormat="0" applyAlignment="0" applyProtection="0"/>
    <xf numFmtId="0" fontId="116" fillId="33" borderId="65" applyNumberFormat="0" applyAlignment="0" applyProtection="0"/>
    <xf numFmtId="0" fontId="145" fillId="0" borderId="94" applyNumberFormat="0" applyFill="0" applyAlignment="0" applyProtection="0"/>
    <xf numFmtId="0" fontId="125" fillId="84" borderId="93" applyNumberFormat="0" applyAlignment="0" applyProtection="0"/>
    <xf numFmtId="0" fontId="117" fillId="0" borderId="0" applyNumberFormat="0" applyFill="0" applyBorder="0" applyAlignment="0" applyProtection="0"/>
    <xf numFmtId="49" fontId="101" fillId="0" borderId="96" applyNumberFormat="0" applyFill="0" applyBorder="0" applyProtection="0">
      <alignment horizontal="left" vertical="center"/>
    </xf>
    <xf numFmtId="0" fontId="118" fillId="0" borderId="0" applyNumberFormat="0" applyFill="0" applyBorder="0" applyAlignment="0" applyProtection="0"/>
    <xf numFmtId="0" fontId="119"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8" fillId="39" borderId="0" applyNumberFormat="0" applyBorder="0" applyAlignment="0" applyProtection="0"/>
    <xf numFmtId="0" fontId="105" fillId="62" borderId="96">
      <alignment horizontal="right" vertical="center"/>
    </xf>
    <xf numFmtId="0" fontId="7" fillId="41"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8"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8"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8" fillId="59" borderId="0" applyNumberFormat="0" applyBorder="0" applyAlignment="0" applyProtection="0"/>
    <xf numFmtId="0" fontId="102" fillId="0" borderId="100" applyNumberFormat="0" applyFill="0" applyAlignment="0" applyProtection="0"/>
    <xf numFmtId="0" fontId="103" fillId="60" borderId="100">
      <alignment horizontal="right" vertical="center"/>
    </xf>
    <xf numFmtId="0" fontId="103" fillId="60" borderId="100">
      <alignment horizontal="right" vertical="center"/>
    </xf>
    <xf numFmtId="0" fontId="48" fillId="51" borderId="0" applyNumberFormat="0" applyBorder="0" applyAlignment="0" applyProtection="0"/>
    <xf numFmtId="4" fontId="102" fillId="0" borderId="113" applyFill="0" applyBorder="0" applyProtection="0">
      <alignment horizontal="right" vertical="center"/>
    </xf>
    <xf numFmtId="0" fontId="102" fillId="0" borderId="100">
      <alignment horizontal="right" vertical="center"/>
    </xf>
    <xf numFmtId="0" fontId="105" fillId="62" borderId="100">
      <alignment horizontal="right" vertical="center"/>
    </xf>
    <xf numFmtId="0" fontId="102" fillId="61" borderId="100"/>
    <xf numFmtId="0" fontId="103" fillId="62" borderId="100">
      <alignment horizontal="right" vertical="center"/>
    </xf>
    <xf numFmtId="0" fontId="145" fillId="0" borderId="151" applyNumberFormat="0" applyFill="0" applyAlignment="0" applyProtection="0"/>
    <xf numFmtId="0" fontId="103" fillId="62" borderId="153">
      <alignment horizontal="right" vertical="center"/>
    </xf>
    <xf numFmtId="0" fontId="7" fillId="45" borderId="0" applyNumberFormat="0" applyBorder="0" applyAlignment="0" applyProtection="0"/>
    <xf numFmtId="0" fontId="7" fillId="41" borderId="0" applyNumberFormat="0" applyBorder="0" applyAlignment="0" applyProtection="0"/>
    <xf numFmtId="0" fontId="7" fillId="37" borderId="0" applyNumberFormat="0" applyBorder="0" applyAlignment="0" applyProtection="0"/>
    <xf numFmtId="0" fontId="118" fillId="0" borderId="0" applyNumberFormat="0" applyFill="0" applyBorder="0" applyAlignment="0" applyProtection="0"/>
    <xf numFmtId="0" fontId="123" fillId="84" borderId="109" applyNumberFormat="0" applyAlignment="0" applyProtection="0"/>
    <xf numFmtId="0" fontId="115" fillId="33" borderId="66" applyNumberFormat="0" applyAlignment="0" applyProtection="0"/>
    <xf numFmtId="4" fontId="103" fillId="60" borderId="114">
      <alignment horizontal="right" vertical="center"/>
    </xf>
    <xf numFmtId="0" fontId="129" fillId="71" borderId="110" applyNumberFormat="0" applyAlignment="0" applyProtection="0"/>
    <xf numFmtId="49" fontId="102" fillId="0" borderId="100" applyNumberFormat="0" applyFont="0" applyFill="0" applyBorder="0" applyProtection="0">
      <alignment horizontal="left" vertical="center" indent="2"/>
    </xf>
    <xf numFmtId="4" fontId="103" fillId="62" borderId="113">
      <alignment horizontal="right" vertical="center"/>
    </xf>
    <xf numFmtId="4" fontId="102" fillId="0" borderId="113">
      <alignment horizontal="right" vertical="center"/>
    </xf>
    <xf numFmtId="0" fontId="102" fillId="0" borderId="116">
      <alignment horizontal="left" vertical="center" wrapText="1" indent="2"/>
    </xf>
    <xf numFmtId="0" fontId="129" fillId="71" borderId="110" applyNumberFormat="0" applyAlignment="0" applyProtection="0"/>
    <xf numFmtId="4" fontId="102" fillId="0" borderId="113" applyFill="0" applyBorder="0" applyProtection="0">
      <alignment horizontal="right" vertical="center"/>
    </xf>
    <xf numFmtId="4" fontId="103" fillId="62" borderId="113">
      <alignment horizontal="right" vertical="center"/>
    </xf>
    <xf numFmtId="0" fontId="123" fillId="84" borderId="109" applyNumberFormat="0" applyAlignment="0" applyProtection="0"/>
    <xf numFmtId="0" fontId="125" fillId="84" borderId="110" applyNumberFormat="0" applyAlignment="0" applyProtection="0"/>
    <xf numFmtId="0" fontId="138" fillId="71" borderId="110" applyNumberFormat="0" applyAlignment="0" applyProtection="0"/>
    <xf numFmtId="49" fontId="102" fillId="0" borderId="114" applyNumberFormat="0" applyFont="0" applyFill="0" applyBorder="0" applyProtection="0">
      <alignment horizontal="left" vertical="center" indent="5"/>
    </xf>
    <xf numFmtId="166" fontId="102" fillId="88" borderId="113" applyNumberFormat="0" applyFont="0" applyBorder="0" applyAlignment="0" applyProtection="0">
      <alignment horizontal="right" vertical="center"/>
    </xf>
    <xf numFmtId="0" fontId="126" fillId="84" borderId="110" applyNumberFormat="0" applyAlignment="0" applyProtection="0"/>
    <xf numFmtId="0" fontId="130" fillId="0" borderId="111" applyNumberFormat="0" applyFill="0" applyAlignment="0" applyProtection="0"/>
    <xf numFmtId="0" fontId="8" fillId="87" borderId="112" applyNumberFormat="0" applyFont="0" applyAlignment="0" applyProtection="0"/>
    <xf numFmtId="0" fontId="102" fillId="61" borderId="113"/>
    <xf numFmtId="0" fontId="102" fillId="0" borderId="113" applyNumberFormat="0" applyFill="0" applyAlignment="0" applyProtection="0"/>
    <xf numFmtId="0" fontId="102" fillId="62" borderId="114">
      <alignment horizontal="left" vertical="center"/>
    </xf>
    <xf numFmtId="4" fontId="103" fillId="60" borderId="115">
      <alignment horizontal="right" vertical="center"/>
    </xf>
    <xf numFmtId="4" fontId="103" fillId="60" borderId="113">
      <alignment horizontal="right" vertical="center"/>
    </xf>
    <xf numFmtId="4" fontId="105" fillId="62" borderId="113">
      <alignment horizontal="right" vertical="center"/>
    </xf>
    <xf numFmtId="4" fontId="105" fillId="62" borderId="113">
      <alignment horizontal="right" vertical="center"/>
    </xf>
    <xf numFmtId="0" fontId="145" fillId="0" borderId="111" applyNumberFormat="0" applyFill="0" applyAlignment="0" applyProtection="0"/>
    <xf numFmtId="4" fontId="102" fillId="0" borderId="113">
      <alignment horizontal="right" vertical="center"/>
    </xf>
    <xf numFmtId="0" fontId="103" fillId="60" borderId="113">
      <alignment horizontal="right" vertical="center"/>
    </xf>
    <xf numFmtId="0" fontId="142" fillId="84" borderId="109" applyNumberFormat="0" applyAlignment="0" applyProtection="0"/>
    <xf numFmtId="4" fontId="103" fillId="60" borderId="115">
      <alignment horizontal="right" vertical="center"/>
    </xf>
    <xf numFmtId="4" fontId="103" fillId="62" borderId="100">
      <alignment horizontal="right" vertical="center"/>
    </xf>
    <xf numFmtId="4" fontId="105" fillId="62" borderId="100">
      <alignment horizontal="right" vertical="center"/>
    </xf>
    <xf numFmtId="4" fontId="103" fillId="60" borderId="100">
      <alignment horizontal="right" vertical="center"/>
    </xf>
    <xf numFmtId="4" fontId="103" fillId="60" borderId="100">
      <alignment horizontal="right" vertical="center"/>
    </xf>
    <xf numFmtId="0" fontId="103" fillId="60" borderId="113">
      <alignment horizontal="right" vertical="center"/>
    </xf>
    <xf numFmtId="0" fontId="145" fillId="0" borderId="111" applyNumberFormat="0" applyFill="0" applyAlignment="0" applyProtection="0"/>
    <xf numFmtId="4" fontId="103" fillId="60" borderId="113">
      <alignment horizontal="right" vertical="center"/>
    </xf>
    <xf numFmtId="4" fontId="103" fillId="62" borderId="113">
      <alignment horizontal="right" vertical="center"/>
    </xf>
    <xf numFmtId="0" fontId="105" fillId="62" borderId="113">
      <alignment horizontal="right" vertical="center"/>
    </xf>
    <xf numFmtId="0" fontId="103" fillId="60" borderId="115">
      <alignment horizontal="right" vertical="center"/>
    </xf>
    <xf numFmtId="0" fontId="123" fillId="84" borderId="109" applyNumberFormat="0" applyAlignment="0" applyProtection="0"/>
    <xf numFmtId="0" fontId="125" fillId="84" borderId="110" applyNumberFormat="0" applyAlignment="0" applyProtection="0"/>
    <xf numFmtId="0" fontId="145" fillId="0" borderId="111" applyNumberFormat="0" applyFill="0" applyAlignment="0" applyProtection="0"/>
    <xf numFmtId="4" fontId="102" fillId="61" borderId="113"/>
    <xf numFmtId="0" fontId="142" fillId="84" borderId="109" applyNumberFormat="0" applyAlignment="0" applyProtection="0"/>
    <xf numFmtId="0" fontId="126" fillId="84" borderId="110" applyNumberFormat="0" applyAlignment="0" applyProtection="0"/>
    <xf numFmtId="0" fontId="138" fillId="71" borderId="110" applyNumberFormat="0" applyAlignment="0" applyProtection="0"/>
    <xf numFmtId="0" fontId="102" fillId="0" borderId="113">
      <alignment horizontal="right" vertical="center"/>
    </xf>
    <xf numFmtId="4" fontId="102" fillId="0" borderId="113" applyFill="0" applyBorder="0" applyProtection="0">
      <alignment horizontal="right" vertical="center"/>
    </xf>
    <xf numFmtId="0" fontId="103" fillId="62" borderId="113">
      <alignment horizontal="right" vertical="center"/>
    </xf>
    <xf numFmtId="0" fontId="117" fillId="0" borderId="0" applyNumberFormat="0" applyFill="0" applyBorder="0" applyAlignment="0" applyProtection="0"/>
    <xf numFmtId="0" fontId="102" fillId="0" borderId="129" applyNumberFormat="0" applyFill="0" applyAlignment="0" applyProtection="0"/>
    <xf numFmtId="0" fontId="129" fillId="71" borderId="110" applyNumberFormat="0" applyAlignment="0" applyProtection="0"/>
    <xf numFmtId="0" fontId="126" fillId="84" borderId="158" applyNumberFormat="0" applyAlignment="0" applyProtection="0"/>
    <xf numFmtId="0" fontId="48" fillId="51" borderId="0" applyNumberFormat="0" applyBorder="0" applyAlignment="0" applyProtection="0"/>
    <xf numFmtId="0" fontId="7" fillId="50" borderId="0" applyNumberFormat="0" applyBorder="0" applyAlignment="0" applyProtection="0"/>
    <xf numFmtId="0" fontId="7" fillId="37" borderId="0" applyNumberFormat="0" applyBorder="0" applyAlignment="0" applyProtection="0"/>
    <xf numFmtId="0" fontId="116" fillId="33" borderId="65" applyNumberFormat="0" applyAlignment="0" applyProtection="0"/>
    <xf numFmtId="4" fontId="102" fillId="0" borderId="100">
      <alignment horizontal="right" vertical="center"/>
    </xf>
    <xf numFmtId="0" fontId="102" fillId="62" borderId="138">
      <alignment horizontal="left" vertical="center"/>
    </xf>
    <xf numFmtId="0" fontId="102" fillId="60" borderId="140">
      <alignment horizontal="left" vertical="center" wrapText="1" indent="2"/>
    </xf>
    <xf numFmtId="0" fontId="48" fillId="47" borderId="0" applyNumberFormat="0" applyBorder="0" applyAlignment="0" applyProtection="0"/>
    <xf numFmtId="0" fontId="48" fillId="43" borderId="0" applyNumberFormat="0" applyBorder="0" applyAlignment="0" applyProtection="0"/>
    <xf numFmtId="4" fontId="102" fillId="0" borderId="96" applyFill="0" applyBorder="0" applyProtection="0">
      <alignment horizontal="right" vertical="center"/>
    </xf>
    <xf numFmtId="0" fontId="102" fillId="0" borderId="96" applyNumberFormat="0" applyFill="0" applyAlignment="0" applyProtection="0"/>
    <xf numFmtId="0" fontId="125" fillId="84" borderId="134" applyNumberFormat="0" applyAlignment="0" applyProtection="0"/>
    <xf numFmtId="4" fontId="103" fillId="60" borderId="153">
      <alignment horizontal="right" vertical="center"/>
    </xf>
    <xf numFmtId="0" fontId="7" fillId="54" borderId="0" applyNumberFormat="0" applyBorder="0" applyAlignment="0" applyProtection="0"/>
    <xf numFmtId="0" fontId="7" fillId="49" borderId="0" applyNumberFormat="0" applyBorder="0" applyAlignment="0" applyProtection="0"/>
    <xf numFmtId="0" fontId="138" fillId="71" borderId="134" applyNumberFormat="0" applyAlignment="0" applyProtection="0"/>
    <xf numFmtId="0" fontId="123" fillId="84" borderId="133" applyNumberFormat="0" applyAlignment="0" applyProtection="0"/>
    <xf numFmtId="0" fontId="103" fillId="60" borderId="115">
      <alignment horizontal="right" vertical="center"/>
    </xf>
    <xf numFmtId="49" fontId="102" fillId="0" borderId="137" applyNumberFormat="0" applyFont="0" applyFill="0" applyBorder="0" applyProtection="0">
      <alignment horizontal="left" vertical="center" indent="2"/>
    </xf>
    <xf numFmtId="49" fontId="101" fillId="0" borderId="137" applyNumberFormat="0" applyFill="0" applyBorder="0" applyProtection="0">
      <alignment horizontal="left" vertical="center"/>
    </xf>
    <xf numFmtId="4" fontId="102" fillId="0" borderId="100" applyFill="0" applyBorder="0" applyProtection="0">
      <alignment horizontal="right" vertical="center"/>
    </xf>
    <xf numFmtId="49" fontId="101" fillId="0" borderId="100" applyNumberFormat="0" applyFill="0" applyBorder="0" applyProtection="0">
      <alignment horizontal="left" vertical="center"/>
    </xf>
    <xf numFmtId="0" fontId="126" fillId="84" borderId="134" applyNumberFormat="0" applyAlignment="0" applyProtection="0"/>
    <xf numFmtId="4" fontId="102" fillId="61" borderId="137"/>
    <xf numFmtId="49" fontId="102" fillId="0" borderId="161" applyNumberFormat="0" applyFont="0" applyFill="0" applyBorder="0" applyProtection="0">
      <alignment horizontal="left" vertical="center" indent="2"/>
    </xf>
    <xf numFmtId="0" fontId="126" fillId="84" borderId="110" applyNumberFormat="0" applyAlignment="0" applyProtection="0"/>
    <xf numFmtId="0" fontId="7" fillId="45" borderId="0" applyNumberFormat="0" applyBorder="0" applyAlignment="0" applyProtection="0"/>
    <xf numFmtId="0" fontId="120" fillId="87" borderId="136" applyNumberFormat="0" applyFont="0" applyAlignment="0" applyProtection="0"/>
    <xf numFmtId="0" fontId="123" fillId="84" borderId="133" applyNumberFormat="0" applyAlignment="0" applyProtection="0"/>
    <xf numFmtId="166" fontId="102" fillId="88" borderId="100" applyNumberFormat="0" applyFont="0" applyBorder="0" applyAlignment="0" applyProtection="0">
      <alignment horizontal="right" vertical="center"/>
    </xf>
    <xf numFmtId="0" fontId="102" fillId="0" borderId="113" applyNumberFormat="0" applyFill="0" applyAlignment="0" applyProtection="0"/>
    <xf numFmtId="0" fontId="48" fillId="55" borderId="0" applyNumberFormat="0" applyBorder="0" applyAlignment="0" applyProtection="0"/>
    <xf numFmtId="4" fontId="102" fillId="61" borderId="100"/>
    <xf numFmtId="0" fontId="103" fillId="60" borderId="139">
      <alignment horizontal="right" vertical="center"/>
    </xf>
    <xf numFmtId="0" fontId="102" fillId="62" borderId="138">
      <alignment horizontal="left" vertical="center"/>
    </xf>
    <xf numFmtId="0" fontId="102" fillId="61" borderId="161"/>
    <xf numFmtId="0" fontId="7" fillId="58" borderId="0" applyNumberFormat="0" applyBorder="0" applyAlignment="0" applyProtection="0"/>
    <xf numFmtId="0" fontId="125" fillId="84" borderId="134" applyNumberFormat="0" applyAlignment="0" applyProtection="0"/>
    <xf numFmtId="49" fontId="102" fillId="0" borderId="138" applyNumberFormat="0" applyFont="0" applyFill="0" applyBorder="0" applyProtection="0">
      <alignment horizontal="left" vertical="center" indent="5"/>
    </xf>
    <xf numFmtId="49" fontId="101" fillId="0" borderId="137" applyNumberFormat="0" applyFill="0" applyBorder="0" applyProtection="0">
      <alignment horizontal="left" vertical="center"/>
    </xf>
    <xf numFmtId="4" fontId="103" fillId="60" borderId="163">
      <alignment horizontal="right" vertical="center"/>
    </xf>
    <xf numFmtId="0" fontId="102" fillId="61" borderId="113"/>
    <xf numFmtId="0" fontId="120" fillId="87" borderId="112" applyNumberFormat="0" applyFont="0" applyAlignment="0" applyProtection="0"/>
    <xf numFmtId="0" fontId="126" fillId="84" borderId="110" applyNumberFormat="0" applyAlignment="0" applyProtection="0"/>
    <xf numFmtId="0" fontId="126" fillId="84" borderId="150" applyNumberFormat="0" applyAlignment="0" applyProtection="0"/>
    <xf numFmtId="0" fontId="120" fillId="87" borderId="136" applyNumberFormat="0" applyFont="0" applyAlignment="0" applyProtection="0"/>
    <xf numFmtId="0" fontId="105" fillId="62" borderId="121">
      <alignment horizontal="right" vertical="center"/>
    </xf>
    <xf numFmtId="0" fontId="129" fillId="71" borderId="158" applyNumberFormat="0" applyAlignment="0" applyProtection="0"/>
    <xf numFmtId="0" fontId="48" fillId="43" borderId="0" applyNumberFormat="0" applyBorder="0" applyAlignment="0" applyProtection="0"/>
    <xf numFmtId="0" fontId="48" fillId="39" borderId="0" applyNumberFormat="0" applyBorder="0" applyAlignment="0" applyProtection="0"/>
    <xf numFmtId="49" fontId="101" fillId="0" borderId="113" applyNumberFormat="0" applyFill="0" applyBorder="0" applyProtection="0">
      <alignment horizontal="left" vertical="center"/>
    </xf>
    <xf numFmtId="0" fontId="142" fillId="84" borderId="109" applyNumberFormat="0" applyAlignment="0" applyProtection="0"/>
    <xf numFmtId="0" fontId="103" fillId="62" borderId="113">
      <alignment horizontal="right" vertical="center"/>
    </xf>
    <xf numFmtId="0" fontId="48" fillId="47" borderId="0" applyNumberFormat="0" applyBorder="0" applyAlignment="0" applyProtection="0"/>
    <xf numFmtId="0" fontId="130" fillId="0" borderId="111" applyNumberFormat="0" applyFill="0" applyAlignment="0" applyProtection="0"/>
    <xf numFmtId="0" fontId="126" fillId="84" borderId="134" applyNumberFormat="0" applyAlignment="0" applyProtection="0"/>
    <xf numFmtId="0" fontId="102" fillId="60" borderId="116">
      <alignment horizontal="left" vertical="center" wrapText="1" indent="2"/>
    </xf>
    <xf numFmtId="0" fontId="138" fillId="71" borderId="110" applyNumberFormat="0" applyAlignment="0" applyProtection="0"/>
    <xf numFmtId="49" fontId="102" fillId="0" borderId="114" applyNumberFormat="0" applyFont="0" applyFill="0" applyBorder="0" applyProtection="0">
      <alignment horizontal="left" vertical="center" indent="5"/>
    </xf>
    <xf numFmtId="0" fontId="105" fillId="62" borderId="113">
      <alignment horizontal="right" vertical="center"/>
    </xf>
    <xf numFmtId="49" fontId="102" fillId="0" borderId="113" applyNumberFormat="0" applyFont="0" applyFill="0" applyBorder="0" applyProtection="0">
      <alignment horizontal="left" vertical="center" indent="2"/>
    </xf>
    <xf numFmtId="0" fontId="103" fillId="62" borderId="113">
      <alignment horizontal="right" vertical="center"/>
    </xf>
    <xf numFmtId="0" fontId="129" fillId="71" borderId="110" applyNumberFormat="0" applyAlignment="0" applyProtection="0"/>
    <xf numFmtId="0" fontId="102" fillId="0" borderId="113" applyNumberFormat="0" applyFill="0" applyAlignment="0" applyProtection="0"/>
    <xf numFmtId="0" fontId="145" fillId="0" borderId="111" applyNumberFormat="0" applyFill="0" applyAlignment="0" applyProtection="0"/>
    <xf numFmtId="166" fontId="102" fillId="88" borderId="113" applyNumberFormat="0" applyFont="0" applyBorder="0" applyAlignment="0" applyProtection="0">
      <alignment horizontal="right" vertical="center"/>
    </xf>
    <xf numFmtId="4" fontId="102" fillId="0" borderId="113">
      <alignment horizontal="right" vertical="center"/>
    </xf>
    <xf numFmtId="0" fontId="102" fillId="0" borderId="116">
      <alignment horizontal="left" vertical="center" wrapText="1" indent="2"/>
    </xf>
    <xf numFmtId="0" fontId="103" fillId="60" borderId="115">
      <alignment horizontal="right" vertical="center"/>
    </xf>
    <xf numFmtId="0" fontId="103" fillId="60" borderId="113">
      <alignment horizontal="right" vertical="center"/>
    </xf>
    <xf numFmtId="0" fontId="105" fillId="62" borderId="113">
      <alignment horizontal="right" vertical="center"/>
    </xf>
    <xf numFmtId="0" fontId="103" fillId="60" borderId="113">
      <alignment horizontal="right" vertical="center"/>
    </xf>
    <xf numFmtId="0" fontId="142" fillId="84" borderId="109" applyNumberFormat="0" applyAlignment="0" applyProtection="0"/>
    <xf numFmtId="0" fontId="120" fillId="87" borderId="112" applyNumberFormat="0" applyFont="0" applyAlignment="0" applyProtection="0"/>
    <xf numFmtId="0" fontId="102" fillId="60" borderId="116">
      <alignment horizontal="left" vertical="center" wrapText="1" indent="2"/>
    </xf>
    <xf numFmtId="0" fontId="105" fillId="62" borderId="105">
      <alignment horizontal="right" vertical="center"/>
    </xf>
    <xf numFmtId="0" fontId="126" fillId="84" borderId="134" applyNumberFormat="0" applyAlignment="0" applyProtection="0"/>
    <xf numFmtId="0" fontId="126" fillId="84" borderId="134" applyNumberFormat="0" applyAlignment="0" applyProtection="0"/>
    <xf numFmtId="4" fontId="102" fillId="0" borderId="137">
      <alignment horizontal="right" vertical="center"/>
    </xf>
    <xf numFmtId="0" fontId="8" fillId="87" borderId="136" applyNumberFormat="0" applyFont="0" applyAlignment="0" applyProtection="0"/>
    <xf numFmtId="0" fontId="103" fillId="62" borderId="137">
      <alignment horizontal="right" vertical="center"/>
    </xf>
    <xf numFmtId="0" fontId="125" fillId="84" borderId="134" applyNumberFormat="0" applyAlignment="0" applyProtection="0"/>
    <xf numFmtId="0" fontId="116" fillId="33" borderId="65" applyNumberFormat="0" applyAlignment="0" applyProtection="0"/>
    <xf numFmtId="0" fontId="48" fillId="59" borderId="0" applyNumberFormat="0" applyBorder="0" applyAlignment="0" applyProtection="0"/>
    <xf numFmtId="0" fontId="129" fillId="71" borderId="134" applyNumberFormat="0" applyAlignment="0" applyProtection="0"/>
    <xf numFmtId="0" fontId="103" fillId="60" borderId="137">
      <alignment horizontal="right" vertical="center"/>
    </xf>
    <xf numFmtId="0" fontId="102" fillId="61" borderId="137"/>
    <xf numFmtId="0" fontId="138" fillId="71" borderId="134" applyNumberFormat="0" applyAlignment="0" applyProtection="0"/>
    <xf numFmtId="0" fontId="7" fillId="57" borderId="0" applyNumberFormat="0" applyBorder="0" applyAlignment="0" applyProtection="0"/>
    <xf numFmtId="49" fontId="102" fillId="0" borderId="113" applyNumberFormat="0" applyFont="0" applyFill="0" applyBorder="0" applyProtection="0">
      <alignment horizontal="left" vertical="center" indent="2"/>
    </xf>
    <xf numFmtId="0" fontId="7" fillId="58" borderId="0" applyNumberFormat="0" applyBorder="0" applyAlignment="0" applyProtection="0"/>
    <xf numFmtId="0" fontId="48" fillId="55" borderId="0" applyNumberFormat="0" applyBorder="0" applyAlignment="0" applyProtection="0"/>
    <xf numFmtId="0" fontId="7" fillId="53" borderId="0" applyNumberFormat="0" applyBorder="0" applyAlignment="0" applyProtection="0"/>
    <xf numFmtId="0" fontId="48" fillId="51" borderId="0" applyNumberFormat="0" applyBorder="0" applyAlignment="0" applyProtection="0"/>
    <xf numFmtId="0" fontId="7" fillId="49" borderId="0" applyNumberFormat="0" applyBorder="0" applyAlignment="0" applyProtection="0"/>
    <xf numFmtId="0" fontId="48" fillId="47" borderId="0" applyNumberFormat="0" applyBorder="0" applyAlignment="0" applyProtection="0"/>
    <xf numFmtId="49" fontId="102" fillId="0" borderId="113" applyNumberFormat="0" applyFont="0" applyFill="0" applyBorder="0" applyProtection="0">
      <alignment horizontal="left" vertical="center" indent="2"/>
    </xf>
    <xf numFmtId="0" fontId="129" fillId="71" borderId="110" applyNumberFormat="0" applyAlignment="0" applyProtection="0"/>
    <xf numFmtId="0" fontId="120" fillId="87" borderId="112" applyNumberFormat="0" applyFont="0" applyAlignment="0" applyProtection="0"/>
    <xf numFmtId="4" fontId="103" fillId="60" borderId="113">
      <alignment horizontal="right" vertical="center"/>
    </xf>
    <xf numFmtId="0" fontId="48" fillId="55" borderId="0" applyNumberFormat="0" applyBorder="0" applyAlignment="0" applyProtection="0"/>
    <xf numFmtId="0" fontId="120" fillId="87" borderId="112" applyNumberFormat="0" applyFont="0" applyAlignment="0" applyProtection="0"/>
    <xf numFmtId="0" fontId="125" fillId="84" borderId="110" applyNumberFormat="0" applyAlignment="0" applyProtection="0"/>
    <xf numFmtId="0" fontId="103" fillId="60" borderId="113">
      <alignment horizontal="right" vertical="center"/>
    </xf>
    <xf numFmtId="0" fontId="103" fillId="60" borderId="115">
      <alignment horizontal="right" vertical="center"/>
    </xf>
    <xf numFmtId="0" fontId="103" fillId="60" borderId="115">
      <alignment horizontal="right" vertical="center"/>
    </xf>
    <xf numFmtId="0" fontId="102" fillId="0" borderId="116">
      <alignment horizontal="left" vertical="center" wrapText="1" indent="2"/>
    </xf>
    <xf numFmtId="4" fontId="102" fillId="0" borderId="113" applyFill="0" applyBorder="0" applyProtection="0">
      <alignment horizontal="right" vertical="center"/>
    </xf>
    <xf numFmtId="0" fontId="125" fillId="84" borderId="110" applyNumberFormat="0" applyAlignment="0" applyProtection="0"/>
    <xf numFmtId="4" fontId="102" fillId="0" borderId="113" applyFill="0" applyBorder="0" applyProtection="0">
      <alignment horizontal="right" vertical="center"/>
    </xf>
    <xf numFmtId="4" fontId="103" fillId="60" borderId="114">
      <alignment horizontal="right" vertical="center"/>
    </xf>
    <xf numFmtId="0" fontId="102" fillId="60" borderId="116">
      <alignment horizontal="left" vertical="center" wrapText="1" indent="2"/>
    </xf>
    <xf numFmtId="0" fontId="105" fillId="62" borderId="113">
      <alignment horizontal="right" vertical="center"/>
    </xf>
    <xf numFmtId="0" fontId="142" fillId="84" borderId="109" applyNumberFormat="0" applyAlignment="0" applyProtection="0"/>
    <xf numFmtId="0" fontId="102" fillId="0" borderId="113" applyNumberFormat="0" applyFill="0" applyAlignment="0" applyProtection="0"/>
    <xf numFmtId="0" fontId="102" fillId="62" borderId="114">
      <alignment horizontal="left" vertical="center"/>
    </xf>
    <xf numFmtId="0" fontId="142" fillId="84" borderId="109" applyNumberFormat="0" applyAlignment="0" applyProtection="0"/>
    <xf numFmtId="0" fontId="105" fillId="62" borderId="113">
      <alignment horizontal="right" vertical="center"/>
    </xf>
    <xf numFmtId="0" fontId="102" fillId="60" borderId="116">
      <alignment horizontal="left" vertical="center" wrapText="1" indent="2"/>
    </xf>
    <xf numFmtId="0" fontId="126" fillId="84" borderId="110" applyNumberFormat="0" applyAlignment="0" applyProtection="0"/>
    <xf numFmtId="4" fontId="103" fillId="62" borderId="113">
      <alignment horizontal="right" vertical="center"/>
    </xf>
    <xf numFmtId="0" fontId="102" fillId="62" borderId="114">
      <alignment horizontal="left" vertical="center"/>
    </xf>
    <xf numFmtId="0" fontId="7" fillId="53" borderId="0" applyNumberFormat="0" applyBorder="0" applyAlignment="0" applyProtection="0"/>
    <xf numFmtId="0" fontId="129" fillId="71" borderId="134" applyNumberFormat="0" applyAlignment="0" applyProtection="0"/>
    <xf numFmtId="0" fontId="118" fillId="0" borderId="0" applyNumberFormat="0" applyFill="0" applyBorder="0" applyAlignment="0" applyProtection="0"/>
    <xf numFmtId="0" fontId="129" fillId="71" borderId="134" applyNumberFormat="0" applyAlignment="0" applyProtection="0"/>
    <xf numFmtId="4" fontId="102" fillId="0" borderId="113" applyFill="0" applyBorder="0" applyProtection="0">
      <alignment horizontal="right" vertical="center"/>
    </xf>
    <xf numFmtId="4" fontId="103" fillId="60" borderId="115">
      <alignment horizontal="right" vertical="center"/>
    </xf>
    <xf numFmtId="0" fontId="126" fillId="84" borderId="134" applyNumberFormat="0" applyAlignment="0" applyProtection="0"/>
    <xf numFmtId="49" fontId="102" fillId="0" borderId="114" applyNumberFormat="0" applyFont="0" applyFill="0" applyBorder="0" applyProtection="0">
      <alignment horizontal="left" vertical="center" indent="5"/>
    </xf>
    <xf numFmtId="0" fontId="118" fillId="0" borderId="0" applyNumberFormat="0" applyFill="0" applyBorder="0" applyAlignment="0" applyProtection="0"/>
    <xf numFmtId="0" fontId="115" fillId="33" borderId="66" applyNumberFormat="0" applyAlignment="0" applyProtection="0"/>
    <xf numFmtId="0" fontId="102" fillId="0" borderId="137">
      <alignment horizontal="right" vertical="center"/>
    </xf>
    <xf numFmtId="0" fontId="102" fillId="60" borderId="140">
      <alignment horizontal="left" vertical="center" wrapText="1" indent="2"/>
    </xf>
    <xf numFmtId="4" fontId="103" fillId="62" borderId="137">
      <alignment horizontal="right" vertical="center"/>
    </xf>
    <xf numFmtId="4" fontId="103" fillId="60" borderId="113">
      <alignment horizontal="right" vertical="center"/>
    </xf>
    <xf numFmtId="4" fontId="103" fillId="60" borderId="137">
      <alignment horizontal="right" vertical="center"/>
    </xf>
    <xf numFmtId="0" fontId="126" fillId="84" borderId="158" applyNumberFormat="0" applyAlignment="0" applyProtection="0"/>
    <xf numFmtId="0" fontId="123" fillId="84" borderId="133" applyNumberFormat="0" applyAlignment="0" applyProtection="0"/>
    <xf numFmtId="0" fontId="48" fillId="51" borderId="0" applyNumberFormat="0" applyBorder="0" applyAlignment="0" applyProtection="0"/>
    <xf numFmtId="4" fontId="103" fillId="60" borderId="137">
      <alignment horizontal="right" vertical="center"/>
    </xf>
    <xf numFmtId="0" fontId="103" fillId="60" borderId="113">
      <alignment horizontal="right" vertical="center"/>
    </xf>
    <xf numFmtId="0" fontId="129" fillId="71" borderId="158" applyNumberFormat="0" applyAlignment="0" applyProtection="0"/>
    <xf numFmtId="0" fontId="7" fillId="45" borderId="0" applyNumberFormat="0" applyBorder="0" applyAlignment="0" applyProtection="0"/>
    <xf numFmtId="4" fontId="102" fillId="0" borderId="113">
      <alignment horizontal="right" vertical="center"/>
    </xf>
    <xf numFmtId="0" fontId="48" fillId="51" borderId="0" applyNumberFormat="0" applyBorder="0" applyAlignment="0" applyProtection="0"/>
    <xf numFmtId="0" fontId="145" fillId="0" borderId="111" applyNumberFormat="0" applyFill="0" applyAlignment="0" applyProtection="0"/>
    <xf numFmtId="49" fontId="102" fillId="0" borderId="137" applyNumberFormat="0" applyFont="0" applyFill="0" applyBorder="0" applyProtection="0">
      <alignment horizontal="left" vertical="center" indent="2"/>
    </xf>
    <xf numFmtId="49" fontId="102" fillId="0" borderId="137" applyNumberFormat="0" applyFont="0" applyFill="0" applyBorder="0" applyProtection="0">
      <alignment horizontal="left" vertical="center" indent="2"/>
    </xf>
    <xf numFmtId="4" fontId="105" fillId="62" borderId="113">
      <alignment horizontal="right" vertical="center"/>
    </xf>
    <xf numFmtId="0" fontId="102" fillId="60" borderId="164">
      <alignment horizontal="left" vertical="center" wrapText="1" indent="2"/>
    </xf>
    <xf numFmtId="0" fontId="103" fillId="60" borderId="137">
      <alignment horizontal="right" vertical="center"/>
    </xf>
    <xf numFmtId="49" fontId="102" fillId="0" borderId="137" applyNumberFormat="0" applyFont="0" applyFill="0" applyBorder="0" applyProtection="0">
      <alignment horizontal="left" vertical="center" indent="2"/>
    </xf>
    <xf numFmtId="0" fontId="117" fillId="0" borderId="0" applyNumberFormat="0" applyFill="0" applyBorder="0" applyAlignment="0" applyProtection="0"/>
    <xf numFmtId="4" fontId="102" fillId="0" borderId="161" applyFill="0" applyBorder="0" applyProtection="0">
      <alignment horizontal="right" vertical="center"/>
    </xf>
    <xf numFmtId="0" fontId="129" fillId="71" borderId="134" applyNumberFormat="0" applyAlignment="0" applyProtection="0"/>
    <xf numFmtId="0" fontId="102" fillId="62" borderId="114">
      <alignment horizontal="left" vertical="center"/>
    </xf>
    <xf numFmtId="0" fontId="102" fillId="0" borderId="137">
      <alignment horizontal="right" vertical="center"/>
    </xf>
    <xf numFmtId="0" fontId="7" fillId="50" borderId="0" applyNumberFormat="0" applyBorder="0" applyAlignment="0" applyProtection="0"/>
    <xf numFmtId="0" fontId="102" fillId="62" borderId="154">
      <alignment horizontal="left" vertical="center"/>
    </xf>
    <xf numFmtId="0" fontId="7" fillId="50" borderId="0" applyNumberFormat="0" applyBorder="0" applyAlignment="0" applyProtection="0"/>
    <xf numFmtId="0" fontId="142" fillId="84" borderId="109" applyNumberFormat="0" applyAlignment="0" applyProtection="0"/>
    <xf numFmtId="4" fontId="102" fillId="61" borderId="113"/>
    <xf numFmtId="0" fontId="102" fillId="0" borderId="113">
      <alignment horizontal="right" vertical="center"/>
    </xf>
    <xf numFmtId="0" fontId="125" fillId="84" borderId="134" applyNumberFormat="0" applyAlignment="0" applyProtection="0"/>
    <xf numFmtId="0" fontId="7" fillId="49" borderId="0" applyNumberFormat="0" applyBorder="0" applyAlignment="0" applyProtection="0"/>
    <xf numFmtId="0" fontId="138" fillId="71" borderId="134" applyNumberFormat="0" applyAlignment="0" applyProtection="0"/>
    <xf numFmtId="0" fontId="105" fillId="62" borderId="113">
      <alignment horizontal="right" vertical="center"/>
    </xf>
    <xf numFmtId="0" fontId="125" fillId="84" borderId="134" applyNumberFormat="0" applyAlignment="0" applyProtection="0"/>
    <xf numFmtId="0" fontId="145" fillId="0" borderId="135" applyNumberFormat="0" applyFill="0" applyAlignment="0" applyProtection="0"/>
    <xf numFmtId="0" fontId="117" fillId="0" borderId="0" applyNumberFormat="0" applyFill="0" applyBorder="0" applyAlignment="0" applyProtection="0"/>
    <xf numFmtId="0" fontId="103" fillId="60" borderId="162">
      <alignment horizontal="right" vertical="center"/>
    </xf>
    <xf numFmtId="0" fontId="142" fillId="84" borderId="109" applyNumberFormat="0" applyAlignment="0" applyProtection="0"/>
    <xf numFmtId="4" fontId="103" fillId="60" borderId="138">
      <alignment horizontal="right" vertical="center"/>
    </xf>
    <xf numFmtId="49" fontId="102" fillId="0" borderId="137" applyNumberFormat="0" applyFont="0" applyFill="0" applyBorder="0" applyProtection="0">
      <alignment horizontal="left" vertical="center" indent="2"/>
    </xf>
    <xf numFmtId="0" fontId="125" fillId="84" borderId="150" applyNumberFormat="0" applyAlignment="0" applyProtection="0"/>
    <xf numFmtId="0" fontId="145" fillId="0" borderId="111" applyNumberFormat="0" applyFill="0" applyAlignment="0" applyProtection="0"/>
    <xf numFmtId="0" fontId="102" fillId="0" borderId="105">
      <alignment horizontal="right" vertical="center"/>
    </xf>
    <xf numFmtId="0" fontId="102" fillId="61" borderId="161"/>
    <xf numFmtId="0" fontId="126" fillId="84" borderId="158" applyNumberFormat="0" applyAlignment="0" applyProtection="0"/>
    <xf numFmtId="4" fontId="103" fillId="60" borderId="163">
      <alignment horizontal="right" vertical="center"/>
    </xf>
    <xf numFmtId="0" fontId="129" fillId="71" borderId="134" applyNumberFormat="0" applyAlignment="0" applyProtection="0"/>
    <xf numFmtId="0" fontId="8" fillId="87" borderId="112" applyNumberFormat="0" applyFont="0" applyAlignment="0" applyProtection="0"/>
    <xf numFmtId="0" fontId="138" fillId="71" borderId="110" applyNumberFormat="0" applyAlignment="0" applyProtection="0"/>
    <xf numFmtId="0" fontId="102" fillId="62" borderId="114">
      <alignment horizontal="left" vertical="center"/>
    </xf>
    <xf numFmtId="4" fontId="103" fillId="60" borderId="138">
      <alignment horizontal="right" vertical="center"/>
    </xf>
    <xf numFmtId="0" fontId="102" fillId="60" borderId="124">
      <alignment horizontal="left" vertical="center" wrapText="1" indent="2"/>
    </xf>
    <xf numFmtId="0" fontId="103" fillId="60" borderId="113">
      <alignment horizontal="right" vertical="center"/>
    </xf>
    <xf numFmtId="0" fontId="102" fillId="0" borderId="116">
      <alignment horizontal="left" vertical="center" wrapText="1" indent="2"/>
    </xf>
    <xf numFmtId="0" fontId="102" fillId="0" borderId="113">
      <alignment horizontal="right" vertical="center"/>
    </xf>
    <xf numFmtId="0" fontId="102" fillId="60" borderId="116">
      <alignment horizontal="left" vertical="center" wrapText="1" indent="2"/>
    </xf>
    <xf numFmtId="4" fontId="103" fillId="60" borderId="114">
      <alignment horizontal="right" vertical="center"/>
    </xf>
    <xf numFmtId="4" fontId="103" fillId="60" borderId="113">
      <alignment horizontal="right" vertical="center"/>
    </xf>
    <xf numFmtId="4" fontId="103" fillId="62" borderId="113">
      <alignment horizontal="right" vertical="center"/>
    </xf>
    <xf numFmtId="0" fontId="103" fillId="60" borderId="113">
      <alignment horizontal="right" vertical="center"/>
    </xf>
    <xf numFmtId="4" fontId="102" fillId="61" borderId="137"/>
    <xf numFmtId="0" fontId="102" fillId="60" borderId="116">
      <alignment horizontal="left" vertical="center" wrapText="1" indent="2"/>
    </xf>
    <xf numFmtId="0" fontId="130" fillId="0" borderId="135" applyNumberFormat="0" applyFill="0" applyAlignment="0" applyProtection="0"/>
    <xf numFmtId="0" fontId="102" fillId="61" borderId="137"/>
    <xf numFmtId="0" fontId="102" fillId="61" borderId="137"/>
    <xf numFmtId="0" fontId="120" fillId="87" borderId="112" applyNumberFormat="0" applyFont="0" applyAlignment="0" applyProtection="0"/>
    <xf numFmtId="4" fontId="102" fillId="0" borderId="161" applyFill="0" applyBorder="0" applyProtection="0">
      <alignment horizontal="right" vertical="center"/>
    </xf>
    <xf numFmtId="49" fontId="101" fillId="0" borderId="153" applyNumberFormat="0" applyFill="0" applyBorder="0" applyProtection="0">
      <alignment horizontal="left" vertical="center"/>
    </xf>
    <xf numFmtId="4" fontId="103" fillId="60" borderId="163">
      <alignment horizontal="right" vertical="center"/>
    </xf>
    <xf numFmtId="49" fontId="101" fillId="0" borderId="137" applyNumberFormat="0" applyFill="0" applyBorder="0" applyProtection="0">
      <alignment horizontal="left" vertical="center"/>
    </xf>
    <xf numFmtId="0" fontId="102" fillId="0" borderId="137" applyNumberFormat="0" applyFill="0" applyAlignment="0" applyProtection="0"/>
    <xf numFmtId="0" fontId="125" fillId="84" borderId="110" applyNumberFormat="0" applyAlignment="0" applyProtection="0"/>
    <xf numFmtId="0" fontId="142" fillId="84" borderId="133" applyNumberFormat="0" applyAlignment="0" applyProtection="0"/>
    <xf numFmtId="0" fontId="48" fillId="59" borderId="0" applyNumberFormat="0" applyBorder="0" applyAlignment="0" applyProtection="0"/>
    <xf numFmtId="0" fontId="7" fillId="57" borderId="0" applyNumberFormat="0" applyBorder="0" applyAlignment="0" applyProtection="0"/>
    <xf numFmtId="0" fontId="7" fillId="54" borderId="0" applyNumberFormat="0" applyBorder="0" applyAlignment="0" applyProtection="0"/>
    <xf numFmtId="4" fontId="103" fillId="60" borderId="113">
      <alignment horizontal="right" vertical="center"/>
    </xf>
    <xf numFmtId="0" fontId="7" fillId="50" borderId="0" applyNumberFormat="0" applyBorder="0" applyAlignment="0" applyProtection="0"/>
    <xf numFmtId="0" fontId="120" fillId="87" borderId="112" applyNumberFormat="0" applyFont="0" applyAlignment="0" applyProtection="0"/>
    <xf numFmtId="4" fontId="103" fillId="60" borderId="113">
      <alignment horizontal="right" vertical="center"/>
    </xf>
    <xf numFmtId="0" fontId="129" fillId="71" borderId="110" applyNumberFormat="0" applyAlignment="0" applyProtection="0"/>
    <xf numFmtId="4" fontId="102" fillId="61" borderId="113"/>
    <xf numFmtId="0" fontId="102" fillId="61" borderId="113"/>
    <xf numFmtId="0" fontId="102" fillId="61" borderId="113"/>
    <xf numFmtId="166" fontId="102" fillId="88" borderId="113" applyNumberFormat="0" applyFont="0" applyBorder="0" applyAlignment="0" applyProtection="0">
      <alignment horizontal="right" vertical="center"/>
    </xf>
    <xf numFmtId="0" fontId="130" fillId="0" borderId="111" applyNumberFormat="0" applyFill="0" applyAlignment="0" applyProtection="0"/>
    <xf numFmtId="0" fontId="123" fillId="84" borderId="109" applyNumberFormat="0" applyAlignment="0" applyProtection="0"/>
    <xf numFmtId="4" fontId="103" fillId="60" borderId="113">
      <alignment horizontal="right" vertical="center"/>
    </xf>
    <xf numFmtId="0" fontId="129" fillId="71" borderId="110" applyNumberFormat="0" applyAlignment="0" applyProtection="0"/>
    <xf numFmtId="0" fontId="142" fillId="84" borderId="109" applyNumberFormat="0" applyAlignment="0" applyProtection="0"/>
    <xf numFmtId="49" fontId="101" fillId="0" borderId="113" applyNumberFormat="0" applyFill="0" applyBorder="0" applyProtection="0">
      <alignment horizontal="left" vertical="center"/>
    </xf>
    <xf numFmtId="0" fontId="138" fillId="71" borderId="110" applyNumberFormat="0" applyAlignment="0" applyProtection="0"/>
    <xf numFmtId="0" fontId="138" fillId="71" borderId="110" applyNumberFormat="0" applyAlignment="0" applyProtection="0"/>
    <xf numFmtId="0" fontId="7" fillId="54" borderId="0" applyNumberFormat="0" applyBorder="0" applyAlignment="0" applyProtection="0"/>
    <xf numFmtId="0" fontId="102" fillId="0" borderId="140">
      <alignment horizontal="left" vertical="center" wrapText="1" indent="2"/>
    </xf>
    <xf numFmtId="0" fontId="7" fillId="54" borderId="0" applyNumberFormat="0" applyBorder="0" applyAlignment="0" applyProtection="0"/>
    <xf numFmtId="4" fontId="102" fillId="0" borderId="137">
      <alignment horizontal="right" vertical="center"/>
    </xf>
    <xf numFmtId="0" fontId="7" fillId="57" borderId="0" applyNumberFormat="0" applyBorder="0" applyAlignment="0" applyProtection="0"/>
    <xf numFmtId="49" fontId="102" fillId="0" borderId="100" applyNumberFormat="0" applyFont="0" applyFill="0" applyBorder="0" applyProtection="0">
      <alignment horizontal="left" vertical="center" indent="2"/>
    </xf>
    <xf numFmtId="0" fontId="142" fillId="84" borderId="109" applyNumberFormat="0" applyAlignment="0" applyProtection="0"/>
    <xf numFmtId="0" fontId="103" fillId="62" borderId="100">
      <alignment horizontal="right" vertical="center"/>
    </xf>
    <xf numFmtId="4" fontId="103" fillId="62" borderId="100">
      <alignment horizontal="right" vertical="center"/>
    </xf>
    <xf numFmtId="0" fontId="105" fillId="62" borderId="100">
      <alignment horizontal="right" vertical="center"/>
    </xf>
    <xf numFmtId="4" fontId="105" fillId="62" borderId="100">
      <alignment horizontal="right" vertical="center"/>
    </xf>
    <xf numFmtId="0" fontId="103" fillId="60" borderId="100">
      <alignment horizontal="right" vertical="center"/>
    </xf>
    <xf numFmtId="4" fontId="103" fillId="60" borderId="100">
      <alignment horizontal="right" vertical="center"/>
    </xf>
    <xf numFmtId="0" fontId="103" fillId="60" borderId="100">
      <alignment horizontal="right" vertical="center"/>
    </xf>
    <xf numFmtId="4" fontId="103" fillId="60" borderId="100">
      <alignment horizontal="right" vertical="center"/>
    </xf>
    <xf numFmtId="0" fontId="145" fillId="0" borderId="111" applyNumberFormat="0" applyFill="0" applyAlignment="0" applyProtection="0"/>
    <xf numFmtId="4" fontId="105" fillId="62" borderId="113">
      <alignment horizontal="right" vertical="center"/>
    </xf>
    <xf numFmtId="0" fontId="126" fillId="84" borderId="110" applyNumberFormat="0" applyAlignment="0" applyProtection="0"/>
    <xf numFmtId="0" fontId="142" fillId="84" borderId="109" applyNumberFormat="0" applyAlignment="0" applyProtection="0"/>
    <xf numFmtId="4" fontId="102" fillId="0" borderId="113">
      <alignment horizontal="right" vertical="center"/>
    </xf>
    <xf numFmtId="0" fontId="105" fillId="62" borderId="113">
      <alignment horizontal="right" vertical="center"/>
    </xf>
    <xf numFmtId="0" fontId="48" fillId="43" borderId="0" applyNumberFormat="0" applyBorder="0" applyAlignment="0" applyProtection="0"/>
    <xf numFmtId="4" fontId="103" fillId="62" borderId="137">
      <alignment horizontal="right" vertical="center"/>
    </xf>
    <xf numFmtId="0" fontId="102" fillId="0" borderId="100">
      <alignment horizontal="right" vertical="center"/>
    </xf>
    <xf numFmtId="4" fontId="102" fillId="0" borderId="100">
      <alignment horizontal="right" vertical="center"/>
    </xf>
    <xf numFmtId="0" fontId="138" fillId="71" borderId="134" applyNumberFormat="0" applyAlignment="0" applyProtection="0"/>
    <xf numFmtId="4" fontId="103" fillId="60" borderId="139">
      <alignment horizontal="right" vertical="center"/>
    </xf>
    <xf numFmtId="4" fontId="102" fillId="0" borderId="137" applyFill="0" applyBorder="0" applyProtection="0">
      <alignment horizontal="right" vertical="center"/>
    </xf>
    <xf numFmtId="0" fontId="138" fillId="71" borderId="134" applyNumberFormat="0" applyAlignment="0" applyProtection="0"/>
    <xf numFmtId="4" fontId="103" fillId="60" borderId="114">
      <alignment horizontal="right" vertical="center"/>
    </xf>
    <xf numFmtId="4" fontId="105" fillId="62" borderId="153">
      <alignment horizontal="right" vertical="center"/>
    </xf>
    <xf numFmtId="0" fontId="142" fillId="84" borderId="109" applyNumberFormat="0" applyAlignment="0" applyProtection="0"/>
    <xf numFmtId="4" fontId="103" fillId="60" borderId="139">
      <alignment horizontal="right" vertical="center"/>
    </xf>
    <xf numFmtId="4" fontId="102" fillId="0" borderId="100" applyFill="0" applyBorder="0" applyProtection="0">
      <alignment horizontal="right" vertical="center"/>
    </xf>
    <xf numFmtId="49" fontId="101" fillId="0" borderId="100" applyNumberFormat="0" applyFill="0" applyBorder="0" applyProtection="0">
      <alignment horizontal="left" vertical="center"/>
    </xf>
    <xf numFmtId="0" fontId="102" fillId="0" borderId="100" applyNumberFormat="0" applyFill="0" applyAlignment="0" applyProtection="0"/>
    <xf numFmtId="166" fontId="102" fillId="88" borderId="100" applyNumberFormat="0" applyFont="0" applyBorder="0" applyAlignment="0" applyProtection="0">
      <alignment horizontal="right" vertical="center"/>
    </xf>
    <xf numFmtId="166" fontId="102" fillId="88" borderId="113" applyNumberFormat="0" applyFont="0" applyBorder="0" applyAlignment="0" applyProtection="0">
      <alignment horizontal="right" vertical="center"/>
    </xf>
    <xf numFmtId="0" fontId="102" fillId="61" borderId="100"/>
    <xf numFmtId="4" fontId="102" fillId="61" borderId="100"/>
    <xf numFmtId="4" fontId="103" fillId="60" borderId="113">
      <alignment horizontal="right" vertical="center"/>
    </xf>
    <xf numFmtId="0" fontId="142" fillId="84" borderId="133" applyNumberFormat="0" applyAlignment="0" applyProtection="0"/>
    <xf numFmtId="0" fontId="103" fillId="60" borderId="115">
      <alignment horizontal="right" vertical="center"/>
    </xf>
    <xf numFmtId="0" fontId="119" fillId="0" borderId="70" applyNumberFormat="0" applyFill="0" applyAlignment="0" applyProtection="0"/>
    <xf numFmtId="0" fontId="126" fillId="84" borderId="110" applyNumberFormat="0" applyAlignment="0" applyProtection="0"/>
    <xf numFmtId="0" fontId="145" fillId="0" borderId="135" applyNumberFormat="0" applyFill="0" applyAlignment="0" applyProtection="0"/>
    <xf numFmtId="0" fontId="145" fillId="0" borderId="135" applyNumberFormat="0" applyFill="0" applyAlignment="0" applyProtection="0"/>
    <xf numFmtId="0" fontId="102" fillId="0" borderId="140">
      <alignment horizontal="left" vertical="center" wrapText="1" indent="2"/>
    </xf>
    <xf numFmtId="4" fontId="103" fillId="60" borderId="155">
      <alignment horizontal="right" vertical="center"/>
    </xf>
    <xf numFmtId="0" fontId="119" fillId="0" borderId="70" applyNumberFormat="0" applyFill="0" applyAlignment="0" applyProtection="0"/>
    <xf numFmtId="0" fontId="7" fillId="45" borderId="0" applyNumberFormat="0" applyBorder="0" applyAlignment="0" applyProtection="0"/>
    <xf numFmtId="0" fontId="126" fillId="84" borderId="134" applyNumberFormat="0" applyAlignment="0" applyProtection="0"/>
    <xf numFmtId="0" fontId="102" fillId="60" borderId="140">
      <alignment horizontal="left" vertical="center" wrapText="1" indent="2"/>
    </xf>
    <xf numFmtId="166" fontId="102" fillId="88" borderId="113" applyNumberFormat="0" applyFont="0" applyBorder="0" applyAlignment="0" applyProtection="0">
      <alignment horizontal="right" vertical="center"/>
    </xf>
    <xf numFmtId="0" fontId="102" fillId="61" borderId="113"/>
    <xf numFmtId="0" fontId="102" fillId="0" borderId="113" applyNumberFormat="0" applyFill="0" applyAlignment="0" applyProtection="0"/>
    <xf numFmtId="0" fontId="119" fillId="0" borderId="70" applyNumberFormat="0" applyFill="0" applyAlignment="0" applyProtection="0"/>
    <xf numFmtId="0" fontId="138" fillId="71" borderId="110" applyNumberFormat="0" applyAlignment="0" applyProtection="0"/>
    <xf numFmtId="0" fontId="102" fillId="0" borderId="116">
      <alignment horizontal="left" vertical="center" wrapText="1" indent="2"/>
    </xf>
    <xf numFmtId="4" fontId="103" fillId="60" borderId="113">
      <alignment horizontal="right" vertical="center"/>
    </xf>
    <xf numFmtId="0" fontId="103" fillId="60" borderId="114">
      <alignment horizontal="right" vertical="center"/>
    </xf>
    <xf numFmtId="4" fontId="103" fillId="60" borderId="162">
      <alignment horizontal="right" vertical="center"/>
    </xf>
    <xf numFmtId="0" fontId="117" fillId="0" borderId="0" applyNumberFormat="0" applyFill="0" applyBorder="0" applyAlignment="0" applyProtection="0"/>
    <xf numFmtId="0" fontId="103" fillId="62" borderId="113">
      <alignment horizontal="right" vertical="center"/>
    </xf>
    <xf numFmtId="4" fontId="103" fillId="62" borderId="113">
      <alignment horizontal="right" vertical="center"/>
    </xf>
    <xf numFmtId="4" fontId="102" fillId="61" borderId="137"/>
    <xf numFmtId="0" fontId="130" fillId="0" borderId="135" applyNumberFormat="0" applyFill="0" applyAlignment="0" applyProtection="0"/>
    <xf numFmtId="0" fontId="116" fillId="33" borderId="65" applyNumberFormat="0" applyAlignment="0" applyProtection="0"/>
    <xf numFmtId="0" fontId="102" fillId="0" borderId="156">
      <alignment horizontal="left" vertical="center" wrapText="1" indent="2"/>
    </xf>
    <xf numFmtId="0" fontId="138" fillId="71" borderId="110" applyNumberFormat="0" applyAlignment="0" applyProtection="0"/>
    <xf numFmtId="0" fontId="145" fillId="0" borderId="111" applyNumberFormat="0" applyFill="0" applyAlignment="0" applyProtection="0"/>
    <xf numFmtId="4" fontId="102" fillId="61" borderId="137"/>
    <xf numFmtId="0" fontId="102" fillId="60" borderId="140">
      <alignment horizontal="left" vertical="center" wrapText="1" indent="2"/>
    </xf>
    <xf numFmtId="0" fontId="103" fillId="60" borderId="163">
      <alignment horizontal="right" vertical="center"/>
    </xf>
    <xf numFmtId="0" fontId="120" fillId="87" borderId="112" applyNumberFormat="0" applyFont="0" applyAlignment="0" applyProtection="0"/>
    <xf numFmtId="0" fontId="102" fillId="0" borderId="137">
      <alignment horizontal="right" vertical="center"/>
    </xf>
    <xf numFmtId="0" fontId="126" fillId="84" borderId="110" applyNumberFormat="0" applyAlignment="0" applyProtection="0"/>
    <xf numFmtId="0" fontId="103" fillId="60" borderId="137">
      <alignment horizontal="right" vertical="center"/>
    </xf>
    <xf numFmtId="0" fontId="103" fillId="60" borderId="139">
      <alignment horizontal="right" vertical="center"/>
    </xf>
    <xf numFmtId="0" fontId="7" fillId="57" borderId="0" applyNumberFormat="0" applyBorder="0" applyAlignment="0" applyProtection="0"/>
    <xf numFmtId="0" fontId="7" fillId="54" borderId="0" applyNumberFormat="0" applyBorder="0" applyAlignment="0" applyProtection="0"/>
    <xf numFmtId="0" fontId="126" fillId="84" borderId="134" applyNumberFormat="0" applyAlignment="0" applyProtection="0"/>
    <xf numFmtId="0" fontId="145" fillId="0" borderId="135" applyNumberFormat="0" applyFill="0" applyAlignment="0" applyProtection="0"/>
    <xf numFmtId="49" fontId="102" fillId="0" borderId="138" applyNumberFormat="0" applyFont="0" applyFill="0" applyBorder="0" applyProtection="0">
      <alignment horizontal="left" vertical="center" indent="5"/>
    </xf>
    <xf numFmtId="0" fontId="138" fillId="71" borderId="134" applyNumberFormat="0" applyAlignment="0" applyProtection="0"/>
    <xf numFmtId="0" fontId="103" fillId="60" borderId="138">
      <alignment horizontal="right" vertical="center"/>
    </xf>
    <xf numFmtId="0" fontId="119" fillId="0" borderId="70" applyNumberFormat="0" applyFill="0" applyAlignment="0" applyProtection="0"/>
    <xf numFmtId="166" fontId="102" fillId="88" borderId="153" applyNumberFormat="0" applyFont="0" applyBorder="0" applyAlignment="0" applyProtection="0">
      <alignment horizontal="right" vertical="center"/>
    </xf>
    <xf numFmtId="0" fontId="103" fillId="60" borderId="161">
      <alignment horizontal="right" vertical="center"/>
    </xf>
    <xf numFmtId="4" fontId="102" fillId="0" borderId="137">
      <alignment horizontal="right" vertical="center"/>
    </xf>
    <xf numFmtId="4" fontId="103" fillId="60" borderId="138">
      <alignment horizontal="right" vertical="center"/>
    </xf>
    <xf numFmtId="0" fontId="129" fillId="71" borderId="158" applyNumberFormat="0" applyAlignment="0" applyProtection="0"/>
    <xf numFmtId="49" fontId="102" fillId="0" borderId="137" applyNumberFormat="0" applyFont="0" applyFill="0" applyBorder="0" applyProtection="0">
      <alignment horizontal="left" vertical="center" indent="2"/>
    </xf>
    <xf numFmtId="4" fontId="103" fillId="62" borderId="137">
      <alignment horizontal="right" vertical="center"/>
    </xf>
    <xf numFmtId="4" fontId="102" fillId="61" borderId="137"/>
    <xf numFmtId="4" fontId="103" fillId="62" borderId="137">
      <alignment horizontal="right" vertical="center"/>
    </xf>
    <xf numFmtId="0" fontId="103" fillId="60" borderId="138">
      <alignment horizontal="right" vertical="center"/>
    </xf>
    <xf numFmtId="0" fontId="120" fillId="87" borderId="112" applyNumberFormat="0" applyFont="0" applyAlignment="0" applyProtection="0"/>
    <xf numFmtId="0" fontId="130" fillId="0" borderId="135" applyNumberFormat="0" applyFill="0" applyAlignment="0" applyProtection="0"/>
    <xf numFmtId="4" fontId="103" fillId="60" borderId="113">
      <alignment horizontal="right" vertical="center"/>
    </xf>
    <xf numFmtId="0" fontId="103" fillId="62" borderId="121">
      <alignment horizontal="right" vertical="center"/>
    </xf>
    <xf numFmtId="0" fontId="138" fillId="71" borderId="134" applyNumberFormat="0" applyAlignment="0" applyProtection="0"/>
    <xf numFmtId="4" fontId="102" fillId="0" borderId="113" applyFill="0" applyBorder="0" applyProtection="0">
      <alignment horizontal="right" vertical="center"/>
    </xf>
    <xf numFmtId="0" fontId="126" fillId="84" borderId="110" applyNumberFormat="0" applyAlignment="0" applyProtection="0"/>
    <xf numFmtId="0" fontId="103" fillId="60" borderId="113">
      <alignment horizontal="right" vertical="center"/>
    </xf>
    <xf numFmtId="4" fontId="102" fillId="0" borderId="137" applyFill="0" applyBorder="0" applyProtection="0">
      <alignment horizontal="right" vertical="center"/>
    </xf>
    <xf numFmtId="0" fontId="102" fillId="60" borderId="116">
      <alignment horizontal="left" vertical="center" wrapText="1" indent="2"/>
    </xf>
    <xf numFmtId="0" fontId="129" fillId="71" borderId="134" applyNumberFormat="0" applyAlignment="0" applyProtection="0"/>
    <xf numFmtId="4" fontId="102" fillId="0" borderId="137" applyFill="0" applyBorder="0" applyProtection="0">
      <alignment horizontal="right" vertical="center"/>
    </xf>
    <xf numFmtId="0" fontId="125" fillId="84" borderId="110" applyNumberFormat="0" applyAlignment="0" applyProtection="0"/>
    <xf numFmtId="4" fontId="103" fillId="62" borderId="161">
      <alignment horizontal="right" vertical="center"/>
    </xf>
    <xf numFmtId="0" fontId="7" fillId="42" borderId="0" applyNumberFormat="0" applyBorder="0" applyAlignment="0" applyProtection="0"/>
    <xf numFmtId="0" fontId="116" fillId="33" borderId="65" applyNumberFormat="0" applyAlignment="0" applyProtection="0"/>
    <xf numFmtId="0" fontId="120" fillId="87" borderId="112" applyNumberFormat="0" applyFont="0" applyAlignment="0" applyProtection="0"/>
    <xf numFmtId="49" fontId="102" fillId="0" borderId="113" applyNumberFormat="0" applyFont="0" applyFill="0" applyBorder="0" applyProtection="0">
      <alignment horizontal="left" vertical="center" indent="2"/>
    </xf>
    <xf numFmtId="0" fontId="102" fillId="0" borderId="113">
      <alignment horizontal="right" vertical="center"/>
    </xf>
    <xf numFmtId="4" fontId="105" fillId="62" borderId="113">
      <alignment horizontal="right" vertical="center"/>
    </xf>
    <xf numFmtId="0" fontId="130" fillId="0" borderId="111" applyNumberFormat="0" applyFill="0" applyAlignment="0" applyProtection="0"/>
    <xf numFmtId="4" fontId="102" fillId="61" borderId="113"/>
    <xf numFmtId="4" fontId="102" fillId="61" borderId="113"/>
    <xf numFmtId="0" fontId="126" fillId="84" borderId="110" applyNumberFormat="0" applyAlignment="0" applyProtection="0"/>
    <xf numFmtId="4" fontId="103" fillId="60" borderId="137">
      <alignment horizontal="right" vertical="center"/>
    </xf>
    <xf numFmtId="0" fontId="125" fillId="84" borderId="134" applyNumberFormat="0" applyAlignment="0" applyProtection="0"/>
    <xf numFmtId="0" fontId="102" fillId="60" borderId="116">
      <alignment horizontal="left" vertical="center" wrapText="1" indent="2"/>
    </xf>
    <xf numFmtId="0" fontId="102" fillId="0" borderId="116">
      <alignment horizontal="left" vertical="center" wrapText="1" indent="2"/>
    </xf>
    <xf numFmtId="0" fontId="130" fillId="0" borderId="111" applyNumberFormat="0" applyFill="0" applyAlignment="0" applyProtection="0"/>
    <xf numFmtId="49" fontId="101" fillId="0" borderId="137" applyNumberFormat="0" applyFill="0" applyBorder="0" applyProtection="0">
      <alignment horizontal="left" vertical="center"/>
    </xf>
    <xf numFmtId="0" fontId="105" fillId="62" borderId="153">
      <alignment horizontal="right" vertical="center"/>
    </xf>
    <xf numFmtId="4" fontId="103" fillId="60" borderId="138">
      <alignment horizontal="right" vertical="center"/>
    </xf>
    <xf numFmtId="0" fontId="102" fillId="60" borderId="116">
      <alignment horizontal="left" vertical="center" wrapText="1" indent="2"/>
    </xf>
    <xf numFmtId="0" fontId="130" fillId="0" borderId="111" applyNumberFormat="0" applyFill="0" applyAlignment="0" applyProtection="0"/>
    <xf numFmtId="0" fontId="103" fillId="62" borderId="113">
      <alignment horizontal="right" vertical="center"/>
    </xf>
    <xf numFmtId="0" fontId="8" fillId="87" borderId="112" applyNumberFormat="0" applyFont="0" applyAlignment="0" applyProtection="0"/>
    <xf numFmtId="166" fontId="102" fillId="88" borderId="113" applyNumberFormat="0" applyFont="0" applyBorder="0" applyAlignment="0" applyProtection="0">
      <alignment horizontal="right" vertical="center"/>
    </xf>
    <xf numFmtId="49" fontId="102" fillId="0" borderId="113" applyNumberFormat="0" applyFont="0" applyFill="0" applyBorder="0" applyProtection="0">
      <alignment horizontal="left" vertical="center" indent="2"/>
    </xf>
    <xf numFmtId="0" fontId="129" fillId="71" borderId="134" applyNumberFormat="0" applyAlignment="0" applyProtection="0"/>
    <xf numFmtId="4" fontId="102" fillId="0" borderId="113">
      <alignment horizontal="right" vertical="center"/>
    </xf>
    <xf numFmtId="0" fontId="120" fillId="87" borderId="112" applyNumberFormat="0" applyFont="0" applyAlignment="0" applyProtection="0"/>
    <xf numFmtId="49" fontId="101" fillId="0" borderId="137" applyNumberFormat="0" applyFill="0" applyBorder="0" applyProtection="0">
      <alignment horizontal="left" vertical="center"/>
    </xf>
    <xf numFmtId="0" fontId="7" fillId="54" borderId="0" applyNumberFormat="0" applyBorder="0" applyAlignment="0" applyProtection="0"/>
    <xf numFmtId="0" fontId="103" fillId="60" borderId="139">
      <alignment horizontal="right" vertical="center"/>
    </xf>
    <xf numFmtId="0" fontId="102" fillId="60" borderId="156">
      <alignment horizontal="left" vertical="center" wrapText="1" indent="2"/>
    </xf>
    <xf numFmtId="4" fontId="103" fillId="60" borderId="138">
      <alignment horizontal="right" vertical="center"/>
    </xf>
    <xf numFmtId="4" fontId="105" fillId="62" borderId="137">
      <alignment horizontal="right" vertical="center"/>
    </xf>
    <xf numFmtId="0" fontId="102" fillId="61" borderId="113"/>
    <xf numFmtId="0" fontId="102" fillId="60" borderId="116">
      <alignment horizontal="left" vertical="center" wrapText="1" indent="2"/>
    </xf>
    <xf numFmtId="0" fontId="48" fillId="59" borderId="0" applyNumberFormat="0" applyBorder="0" applyAlignment="0" applyProtection="0"/>
    <xf numFmtId="0" fontId="102" fillId="0" borderId="153" applyNumberFormat="0" applyFill="0" applyAlignment="0" applyProtection="0"/>
    <xf numFmtId="0" fontId="7" fillId="50" borderId="0" applyNumberFormat="0" applyBorder="0" applyAlignment="0" applyProtection="0"/>
    <xf numFmtId="0" fontId="118" fillId="0" borderId="0" applyNumberFormat="0" applyFill="0" applyBorder="0" applyAlignment="0" applyProtection="0"/>
    <xf numFmtId="4" fontId="103" fillId="62" borderId="137">
      <alignment horizontal="right" vertical="center"/>
    </xf>
    <xf numFmtId="0" fontId="103" fillId="60" borderId="137">
      <alignment horizontal="right" vertical="center"/>
    </xf>
    <xf numFmtId="49" fontId="101" fillId="0" borderId="113" applyNumberFormat="0" applyFill="0" applyBorder="0" applyProtection="0">
      <alignment horizontal="left" vertical="center"/>
    </xf>
    <xf numFmtId="0" fontId="102" fillId="62" borderId="114">
      <alignment horizontal="left" vertical="center"/>
    </xf>
    <xf numFmtId="0" fontId="138" fillId="71" borderId="110" applyNumberFormat="0" applyAlignment="0" applyProtection="0"/>
    <xf numFmtId="49" fontId="102" fillId="0" borderId="114" applyNumberFormat="0" applyFont="0" applyFill="0" applyBorder="0" applyProtection="0">
      <alignment horizontal="left" vertical="center" indent="5"/>
    </xf>
    <xf numFmtId="0" fontId="126" fillId="84" borderId="110" applyNumberFormat="0" applyAlignment="0" applyProtection="0"/>
    <xf numFmtId="0" fontId="129" fillId="71" borderId="110" applyNumberFormat="0" applyAlignment="0" applyProtection="0"/>
    <xf numFmtId="0" fontId="123" fillId="84" borderId="133" applyNumberFormat="0" applyAlignment="0" applyProtection="0"/>
    <xf numFmtId="0" fontId="125" fillId="84" borderId="110" applyNumberFormat="0" applyAlignment="0" applyProtection="0"/>
    <xf numFmtId="0" fontId="102" fillId="0" borderId="116">
      <alignment horizontal="left" vertical="center" wrapText="1" indent="2"/>
    </xf>
    <xf numFmtId="0" fontId="126" fillId="84" borderId="134" applyNumberFormat="0" applyAlignment="0" applyProtection="0"/>
    <xf numFmtId="0" fontId="7" fillId="38" borderId="0" applyNumberFormat="0" applyBorder="0" applyAlignment="0" applyProtection="0"/>
    <xf numFmtId="0" fontId="126" fillId="84" borderId="134" applyNumberFormat="0" applyAlignment="0" applyProtection="0"/>
    <xf numFmtId="49" fontId="101" fillId="0" borderId="113" applyNumberFormat="0" applyFill="0" applyBorder="0" applyProtection="0">
      <alignment horizontal="left" vertical="center"/>
    </xf>
    <xf numFmtId="0" fontId="145" fillId="0" borderId="135" applyNumberFormat="0" applyFill="0" applyAlignment="0" applyProtection="0"/>
    <xf numFmtId="0" fontId="126" fillId="84" borderId="110" applyNumberFormat="0" applyAlignment="0" applyProtection="0"/>
    <xf numFmtId="0" fontId="103" fillId="60" borderId="137">
      <alignment horizontal="right" vertical="center"/>
    </xf>
    <xf numFmtId="0" fontId="145" fillId="0" borderId="111" applyNumberFormat="0" applyFill="0" applyAlignment="0" applyProtection="0"/>
    <xf numFmtId="0" fontId="8" fillId="87" borderId="112" applyNumberFormat="0" applyFont="0" applyAlignment="0" applyProtection="0"/>
    <xf numFmtId="0" fontId="103" fillId="60" borderId="161">
      <alignment horizontal="right" vertical="center"/>
    </xf>
    <xf numFmtId="0" fontId="129" fillId="71" borderId="134" applyNumberFormat="0" applyAlignment="0" applyProtection="0"/>
    <xf numFmtId="0" fontId="103" fillId="62" borderId="137">
      <alignment horizontal="right" vertical="center"/>
    </xf>
    <xf numFmtId="4" fontId="105" fillId="62" borderId="137">
      <alignment horizontal="right" vertical="center"/>
    </xf>
    <xf numFmtId="0" fontId="103" fillId="62" borderId="113">
      <alignment horizontal="right" vertical="center"/>
    </xf>
    <xf numFmtId="4" fontId="103" fillId="60" borderId="115">
      <alignment horizontal="right" vertical="center"/>
    </xf>
    <xf numFmtId="0" fontId="129" fillId="71" borderId="134" applyNumberFormat="0" applyAlignment="0" applyProtection="0"/>
    <xf numFmtId="0" fontId="105" fillId="62" borderId="129">
      <alignment horizontal="right" vertical="center"/>
    </xf>
    <xf numFmtId="0" fontId="103" fillId="60" borderId="138">
      <alignment horizontal="right" vertical="center"/>
    </xf>
    <xf numFmtId="0" fontId="129" fillId="71" borderId="110" applyNumberFormat="0" applyAlignment="0" applyProtection="0"/>
    <xf numFmtId="4" fontId="102" fillId="61" borderId="113"/>
    <xf numFmtId="0" fontId="120" fillId="87" borderId="112" applyNumberFormat="0" applyFont="0" applyAlignment="0" applyProtection="0"/>
    <xf numFmtId="4" fontId="103" fillId="60" borderId="115">
      <alignment horizontal="right" vertical="center"/>
    </xf>
    <xf numFmtId="0" fontId="102" fillId="0" borderId="113" applyNumberFormat="0" applyFill="0" applyAlignment="0" applyProtection="0"/>
    <xf numFmtId="0" fontId="126" fillId="84" borderId="110" applyNumberFormat="0" applyAlignment="0" applyProtection="0"/>
    <xf numFmtId="49" fontId="101" fillId="0" borderId="113" applyNumberFormat="0" applyFill="0" applyBorder="0" applyProtection="0">
      <alignment horizontal="left" vertical="center"/>
    </xf>
    <xf numFmtId="4" fontId="103" fillId="60" borderId="113">
      <alignment horizontal="right" vertical="center"/>
    </xf>
    <xf numFmtId="0" fontId="145" fillId="0" borderId="111" applyNumberFormat="0" applyFill="0" applyAlignment="0" applyProtection="0"/>
    <xf numFmtId="49" fontId="101" fillId="0" borderId="113" applyNumberFormat="0" applyFill="0" applyBorder="0" applyProtection="0">
      <alignment horizontal="left" vertical="center"/>
    </xf>
    <xf numFmtId="0" fontId="145" fillId="0" borderId="111" applyNumberFormat="0" applyFill="0" applyAlignment="0" applyProtection="0"/>
    <xf numFmtId="0" fontId="138" fillId="71" borderId="110" applyNumberFormat="0" applyAlignment="0" applyProtection="0"/>
    <xf numFmtId="4" fontId="103" fillId="62" borderId="113">
      <alignment horizontal="right" vertical="center"/>
    </xf>
    <xf numFmtId="0" fontId="102" fillId="0" borderId="116">
      <alignment horizontal="left" vertical="center" wrapText="1" indent="2"/>
    </xf>
    <xf numFmtId="0" fontId="145" fillId="0" borderId="111" applyNumberFormat="0" applyFill="0" applyAlignment="0" applyProtection="0"/>
    <xf numFmtId="4" fontId="102" fillId="0" borderId="113" applyFill="0" applyBorder="0" applyProtection="0">
      <alignment horizontal="right" vertical="center"/>
    </xf>
    <xf numFmtId="0" fontId="145" fillId="0" borderId="111" applyNumberFormat="0" applyFill="0" applyAlignment="0" applyProtection="0"/>
    <xf numFmtId="0" fontId="48" fillId="55" borderId="0" applyNumberFormat="0" applyBorder="0" applyAlignment="0" applyProtection="0"/>
    <xf numFmtId="0" fontId="145" fillId="0" borderId="135" applyNumberFormat="0" applyFill="0" applyAlignment="0" applyProtection="0"/>
    <xf numFmtId="0" fontId="125" fillId="84" borderId="134" applyNumberFormat="0" applyAlignment="0" applyProtection="0"/>
    <xf numFmtId="49" fontId="102" fillId="0" borderId="137" applyNumberFormat="0" applyFont="0" applyFill="0" applyBorder="0" applyProtection="0">
      <alignment horizontal="left" vertical="center" indent="2"/>
    </xf>
    <xf numFmtId="0" fontId="138" fillId="71" borderId="110" applyNumberFormat="0" applyAlignment="0" applyProtection="0"/>
    <xf numFmtId="49" fontId="102" fillId="0" borderId="113" applyNumberFormat="0" applyFont="0" applyFill="0" applyBorder="0" applyProtection="0">
      <alignment horizontal="left" vertical="center" indent="2"/>
    </xf>
    <xf numFmtId="49" fontId="101" fillId="0" borderId="113" applyNumberFormat="0" applyFill="0" applyBorder="0" applyProtection="0">
      <alignment horizontal="left" vertical="center"/>
    </xf>
    <xf numFmtId="0" fontId="103" fillId="62" borderId="113">
      <alignment horizontal="right" vertical="center"/>
    </xf>
    <xf numFmtId="0" fontId="7" fillId="46" borderId="0" applyNumberFormat="0" applyBorder="0" applyAlignment="0" applyProtection="0"/>
    <xf numFmtId="4" fontId="102" fillId="0" borderId="137">
      <alignment horizontal="right" vertical="center"/>
    </xf>
    <xf numFmtId="0" fontId="102" fillId="0" borderId="137">
      <alignment horizontal="right" vertical="center"/>
    </xf>
    <xf numFmtId="166" fontId="102" fillId="88" borderId="137" applyNumberFormat="0" applyFont="0" applyBorder="0" applyAlignment="0" applyProtection="0">
      <alignment horizontal="right" vertical="center"/>
    </xf>
    <xf numFmtId="4" fontId="105" fillId="62" borderId="137">
      <alignment horizontal="right" vertical="center"/>
    </xf>
    <xf numFmtId="0" fontId="102" fillId="61" borderId="137"/>
    <xf numFmtId="0" fontId="102" fillId="61" borderId="137"/>
    <xf numFmtId="0" fontId="48" fillId="47" borderId="0" applyNumberFormat="0" applyBorder="0" applyAlignment="0" applyProtection="0"/>
    <xf numFmtId="0" fontId="102" fillId="0" borderId="116">
      <alignment horizontal="left" vertical="center" wrapText="1" indent="2"/>
    </xf>
    <xf numFmtId="0" fontId="130" fillId="0" borderId="111" applyNumberFormat="0" applyFill="0" applyAlignment="0" applyProtection="0"/>
    <xf numFmtId="0" fontId="145" fillId="0" borderId="111" applyNumberFormat="0" applyFill="0" applyAlignment="0" applyProtection="0"/>
    <xf numFmtId="0" fontId="116" fillId="33" borderId="65" applyNumberFormat="0" applyAlignment="0" applyProtection="0"/>
    <xf numFmtId="49" fontId="102" fillId="0" borderId="137" applyNumberFormat="0" applyFont="0" applyFill="0" applyBorder="0" applyProtection="0">
      <alignment horizontal="left" vertical="center" indent="2"/>
    </xf>
    <xf numFmtId="0" fontId="102" fillId="60" borderId="116">
      <alignment horizontal="left" vertical="center" wrapText="1" indent="2"/>
    </xf>
    <xf numFmtId="0" fontId="102" fillId="60" borderId="116">
      <alignment horizontal="left" vertical="center" wrapText="1" indent="2"/>
    </xf>
    <xf numFmtId="49" fontId="102" fillId="0" borderId="114" applyNumberFormat="0" applyFont="0" applyFill="0" applyBorder="0" applyProtection="0">
      <alignment horizontal="left" vertical="center" indent="5"/>
    </xf>
    <xf numFmtId="0" fontId="102" fillId="0" borderId="113" applyNumberFormat="0" applyFill="0" applyAlignment="0" applyProtection="0"/>
    <xf numFmtId="0" fontId="7" fillId="58" borderId="0" applyNumberFormat="0" applyBorder="0" applyAlignment="0" applyProtection="0"/>
    <xf numFmtId="0" fontId="7" fillId="57" borderId="0" applyNumberFormat="0" applyBorder="0" applyAlignment="0" applyProtection="0"/>
    <xf numFmtId="0" fontId="125" fillId="84" borderId="110" applyNumberFormat="0" applyAlignment="0" applyProtection="0"/>
    <xf numFmtId="0" fontId="145" fillId="0" borderId="135" applyNumberFormat="0" applyFill="0" applyAlignment="0" applyProtection="0"/>
    <xf numFmtId="0" fontId="123" fillId="84" borderId="109" applyNumberFormat="0" applyAlignment="0" applyProtection="0"/>
    <xf numFmtId="0" fontId="120" fillId="87" borderId="112" applyNumberFormat="0" applyFont="0" applyAlignment="0" applyProtection="0"/>
    <xf numFmtId="0" fontId="138" fillId="71" borderId="110" applyNumberFormat="0" applyAlignment="0" applyProtection="0"/>
    <xf numFmtId="0" fontId="142" fillId="84" borderId="109" applyNumberFormat="0" applyAlignment="0" applyProtection="0"/>
    <xf numFmtId="0" fontId="138" fillId="71" borderId="110" applyNumberFormat="0" applyAlignment="0" applyProtection="0"/>
    <xf numFmtId="0" fontId="103" fillId="62" borderId="113">
      <alignment horizontal="right" vertical="center"/>
    </xf>
    <xf numFmtId="0" fontId="102" fillId="60" borderId="116">
      <alignment horizontal="left" vertical="center" wrapText="1" indent="2"/>
    </xf>
    <xf numFmtId="0" fontId="142" fillId="84" borderId="133" applyNumberFormat="0" applyAlignment="0" applyProtection="0"/>
    <xf numFmtId="0" fontId="103" fillId="60" borderId="113">
      <alignment horizontal="right" vertical="center"/>
    </xf>
    <xf numFmtId="4" fontId="102" fillId="0" borderId="137" applyFill="0" applyBorder="0" applyProtection="0">
      <alignment horizontal="right" vertical="center"/>
    </xf>
    <xf numFmtId="49" fontId="101" fillId="0" borderId="113" applyNumberFormat="0" applyFill="0" applyBorder="0" applyProtection="0">
      <alignment horizontal="left" vertical="center"/>
    </xf>
    <xf numFmtId="0" fontId="7" fillId="38" borderId="0" applyNumberFormat="0" applyBorder="0" applyAlignment="0" applyProtection="0"/>
    <xf numFmtId="0" fontId="102" fillId="60" borderId="164">
      <alignment horizontal="left" vertical="center" wrapText="1" indent="2"/>
    </xf>
    <xf numFmtId="0" fontId="125" fillId="84" borderId="110" applyNumberFormat="0" applyAlignment="0" applyProtection="0"/>
    <xf numFmtId="0" fontId="103" fillId="60" borderId="114">
      <alignment horizontal="right" vertical="center"/>
    </xf>
    <xf numFmtId="4" fontId="103" fillId="60" borderId="113">
      <alignment horizontal="right" vertical="center"/>
    </xf>
    <xf numFmtId="0" fontId="138" fillId="71" borderId="110" applyNumberFormat="0" applyAlignment="0" applyProtection="0"/>
    <xf numFmtId="0" fontId="123" fillId="84" borderId="109" applyNumberFormat="0" applyAlignment="0" applyProtection="0"/>
    <xf numFmtId="4" fontId="103" fillId="60" borderId="114">
      <alignment horizontal="right" vertical="center"/>
    </xf>
    <xf numFmtId="0" fontId="102" fillId="61" borderId="113"/>
    <xf numFmtId="0" fontId="105" fillId="62" borderId="113">
      <alignment horizontal="right" vertical="center"/>
    </xf>
    <xf numFmtId="0" fontId="102" fillId="61" borderId="113"/>
    <xf numFmtId="4" fontId="105" fillId="62" borderId="137">
      <alignment horizontal="right" vertical="center"/>
    </xf>
    <xf numFmtId="0" fontId="7" fillId="53" borderId="0" applyNumberFormat="0" applyBorder="0" applyAlignment="0" applyProtection="0"/>
    <xf numFmtId="4" fontId="103" fillId="60" borderId="115">
      <alignment horizontal="right" vertical="center"/>
    </xf>
    <xf numFmtId="4" fontId="103" fillId="60" borderId="115">
      <alignment horizontal="right" vertical="center"/>
    </xf>
    <xf numFmtId="0" fontId="102" fillId="0" borderId="121" applyNumberFormat="0" applyFill="0" applyAlignment="0" applyProtection="0"/>
    <xf numFmtId="166" fontId="102" fillId="88" borderId="113" applyNumberFormat="0" applyFont="0" applyBorder="0" applyAlignment="0" applyProtection="0">
      <alignment horizontal="right" vertical="center"/>
    </xf>
    <xf numFmtId="0" fontId="7" fillId="45" borderId="0" applyNumberFormat="0" applyBorder="0" applyAlignment="0" applyProtection="0"/>
    <xf numFmtId="0" fontId="103" fillId="60" borderId="113">
      <alignment horizontal="right" vertical="center"/>
    </xf>
    <xf numFmtId="0" fontId="103" fillId="60" borderId="113">
      <alignment horizontal="right" vertical="center"/>
    </xf>
    <xf numFmtId="0" fontId="138" fillId="71" borderId="110" applyNumberFormat="0" applyAlignment="0" applyProtection="0"/>
    <xf numFmtId="0" fontId="115" fillId="33" borderId="66" applyNumberFormat="0" applyAlignment="0" applyProtection="0"/>
    <xf numFmtId="0" fontId="138" fillId="71" borderId="134" applyNumberFormat="0" applyAlignment="0" applyProtection="0"/>
    <xf numFmtId="0" fontId="142" fillId="84" borderId="133" applyNumberFormat="0" applyAlignment="0" applyProtection="0"/>
    <xf numFmtId="0" fontId="7" fillId="53" borderId="0" applyNumberFormat="0" applyBorder="0" applyAlignment="0" applyProtection="0"/>
    <xf numFmtId="0" fontId="138" fillId="71" borderId="158" applyNumberFormat="0" applyAlignment="0" applyProtection="0"/>
    <xf numFmtId="4" fontId="103" fillId="60" borderId="114">
      <alignment horizontal="right" vertical="center"/>
    </xf>
    <xf numFmtId="0" fontId="126" fillId="84" borderId="134" applyNumberFormat="0" applyAlignment="0" applyProtection="0"/>
    <xf numFmtId="0" fontId="7" fillId="46" borderId="0" applyNumberFormat="0" applyBorder="0" applyAlignment="0" applyProtection="0"/>
    <xf numFmtId="4" fontId="105" fillId="62" borderId="161">
      <alignment horizontal="right" vertical="center"/>
    </xf>
    <xf numFmtId="0" fontId="123" fillId="84" borderId="133" applyNumberFormat="0" applyAlignment="0" applyProtection="0"/>
    <xf numFmtId="4" fontId="103" fillId="62" borderId="113">
      <alignment horizontal="right" vertical="center"/>
    </xf>
    <xf numFmtId="0" fontId="129" fillId="71" borderId="110" applyNumberFormat="0" applyAlignment="0" applyProtection="0"/>
    <xf numFmtId="0" fontId="120" fillId="87" borderId="112" applyNumberFormat="0" applyFont="0" applyAlignment="0" applyProtection="0"/>
    <xf numFmtId="0" fontId="123" fillId="84" borderId="133" applyNumberFormat="0" applyAlignment="0" applyProtection="0"/>
    <xf numFmtId="0" fontId="102" fillId="0" borderId="137" applyNumberFormat="0" applyFill="0" applyAlignment="0" applyProtection="0"/>
    <xf numFmtId="0" fontId="126" fillId="84" borderId="134" applyNumberFormat="0" applyAlignment="0" applyProtection="0"/>
    <xf numFmtId="0" fontId="145" fillId="0" borderId="135" applyNumberFormat="0" applyFill="0" applyAlignment="0" applyProtection="0"/>
    <xf numFmtId="0" fontId="142" fillId="84" borderId="109" applyNumberFormat="0" applyAlignment="0" applyProtection="0"/>
    <xf numFmtId="0" fontId="118" fillId="0" borderId="0" applyNumberFormat="0" applyFill="0" applyBorder="0" applyAlignment="0" applyProtection="0"/>
    <xf numFmtId="4" fontId="102" fillId="61" borderId="113"/>
    <xf numFmtId="0" fontId="129" fillId="71" borderId="110" applyNumberFormat="0" applyAlignment="0" applyProtection="0"/>
    <xf numFmtId="0" fontId="130" fillId="0" borderId="111" applyNumberFormat="0" applyFill="0" applyAlignment="0" applyProtection="0"/>
    <xf numFmtId="4" fontId="102" fillId="0" borderId="113">
      <alignment horizontal="right" vertical="center"/>
    </xf>
    <xf numFmtId="0" fontId="103" fillId="60" borderId="114">
      <alignment horizontal="right" vertical="center"/>
    </xf>
    <xf numFmtId="4" fontId="103" fillId="62" borderId="113">
      <alignment horizontal="right" vertical="center"/>
    </xf>
    <xf numFmtId="0" fontId="103" fillId="60" borderId="114">
      <alignment horizontal="right" vertical="center"/>
    </xf>
    <xf numFmtId="0" fontId="126" fillId="84" borderId="110" applyNumberFormat="0" applyAlignment="0" applyProtection="0"/>
    <xf numFmtId="0" fontId="103" fillId="62" borderId="113">
      <alignment horizontal="right" vertical="center"/>
    </xf>
    <xf numFmtId="0" fontId="102" fillId="0" borderId="113" applyNumberFormat="0" applyFill="0" applyAlignment="0" applyProtection="0"/>
    <xf numFmtId="166" fontId="102" fillId="88" borderId="113" applyNumberFormat="0" applyFont="0" applyBorder="0" applyAlignment="0" applyProtection="0">
      <alignment horizontal="right" vertical="center"/>
    </xf>
    <xf numFmtId="0" fontId="138" fillId="71" borderId="110" applyNumberFormat="0" applyAlignment="0" applyProtection="0"/>
    <xf numFmtId="0" fontId="142" fillId="84" borderId="133" applyNumberFormat="0" applyAlignment="0" applyProtection="0"/>
    <xf numFmtId="49" fontId="101" fillId="0" borderId="113" applyNumberFormat="0" applyFill="0" applyBorder="0" applyProtection="0">
      <alignment horizontal="left" vertical="center"/>
    </xf>
    <xf numFmtId="0" fontId="126" fillId="84" borderId="134" applyNumberFormat="0" applyAlignment="0" applyProtection="0"/>
    <xf numFmtId="4" fontId="102" fillId="0" borderId="153" applyFill="0" applyBorder="0" applyProtection="0">
      <alignment horizontal="right" vertical="center"/>
    </xf>
    <xf numFmtId="4" fontId="103" fillId="62" borderId="161">
      <alignment horizontal="right" vertical="center"/>
    </xf>
    <xf numFmtId="4" fontId="103" fillId="60" borderId="138">
      <alignment horizontal="right" vertical="center"/>
    </xf>
    <xf numFmtId="0" fontId="119" fillId="0" borderId="70" applyNumberFormat="0" applyFill="0" applyAlignment="0" applyProtection="0"/>
    <xf numFmtId="0" fontId="123" fillId="84" borderId="109" applyNumberFormat="0" applyAlignment="0" applyProtection="0"/>
    <xf numFmtId="0" fontId="7" fillId="50" borderId="0" applyNumberFormat="0" applyBorder="0" applyAlignment="0" applyProtection="0"/>
    <xf numFmtId="0" fontId="129" fillId="71" borderId="110" applyNumberFormat="0" applyAlignment="0" applyProtection="0"/>
    <xf numFmtId="0" fontId="126" fillId="84" borderId="134" applyNumberFormat="0" applyAlignment="0" applyProtection="0"/>
    <xf numFmtId="0" fontId="102" fillId="62" borderId="114">
      <alignment horizontal="left" vertical="center"/>
    </xf>
    <xf numFmtId="4" fontId="102" fillId="61" borderId="113"/>
    <xf numFmtId="0" fontId="102" fillId="0" borderId="153" applyNumberFormat="0" applyFill="0" applyAlignment="0" applyProtection="0"/>
    <xf numFmtId="4" fontId="103" fillId="60" borderId="139">
      <alignment horizontal="right" vertical="center"/>
    </xf>
    <xf numFmtId="166" fontId="102" fillId="88" borderId="137" applyNumberFormat="0" applyFont="0" applyBorder="0" applyAlignment="0" applyProtection="0">
      <alignment horizontal="right" vertical="center"/>
    </xf>
    <xf numFmtId="0" fontId="142" fillId="84" borderId="133" applyNumberFormat="0" applyAlignment="0" applyProtection="0"/>
    <xf numFmtId="0" fontId="145" fillId="0" borderId="111" applyNumberFormat="0" applyFill="0" applyAlignment="0" applyProtection="0"/>
    <xf numFmtId="0" fontId="126" fillId="84" borderId="134" applyNumberFormat="0" applyAlignment="0" applyProtection="0"/>
    <xf numFmtId="0" fontId="7" fillId="46" borderId="0" applyNumberFormat="0" applyBorder="0" applyAlignment="0" applyProtection="0"/>
    <xf numFmtId="0" fontId="129" fillId="71" borderId="134" applyNumberFormat="0" applyAlignment="0" applyProtection="0"/>
    <xf numFmtId="0" fontId="102" fillId="0" borderId="156">
      <alignment horizontal="left" vertical="center" wrapText="1" indent="2"/>
    </xf>
    <xf numFmtId="0" fontId="142" fillId="84" borderId="133" applyNumberFormat="0" applyAlignment="0" applyProtection="0"/>
    <xf numFmtId="0" fontId="138" fillId="71" borderId="110" applyNumberFormat="0" applyAlignment="0" applyProtection="0"/>
    <xf numFmtId="0" fontId="123" fillId="84" borderId="109" applyNumberFormat="0" applyAlignment="0" applyProtection="0"/>
    <xf numFmtId="4" fontId="102" fillId="0" borderId="113">
      <alignment horizontal="right" vertical="center"/>
    </xf>
    <xf numFmtId="0" fontId="103" fillId="60" borderId="113">
      <alignment horizontal="right" vertical="center"/>
    </xf>
    <xf numFmtId="0" fontId="126" fillId="84" borderId="110" applyNumberFormat="0" applyAlignment="0" applyProtection="0"/>
    <xf numFmtId="0" fontId="105" fillId="62" borderId="113">
      <alignment horizontal="right" vertical="center"/>
    </xf>
    <xf numFmtId="0" fontId="102" fillId="61" borderId="113"/>
    <xf numFmtId="0" fontId="102" fillId="60" borderId="116">
      <alignment horizontal="left" vertical="center" wrapText="1" indent="2"/>
    </xf>
    <xf numFmtId="0" fontId="142" fillId="84" borderId="133" applyNumberFormat="0" applyAlignment="0" applyProtection="0"/>
    <xf numFmtId="4" fontId="105" fillId="62" borderId="121">
      <alignment horizontal="right" vertical="center"/>
    </xf>
    <xf numFmtId="49" fontId="101" fillId="0" borderId="113" applyNumberFormat="0" applyFill="0" applyBorder="0" applyProtection="0">
      <alignment horizontal="left" vertical="center"/>
    </xf>
    <xf numFmtId="0" fontId="102" fillId="60" borderId="116">
      <alignment horizontal="left" vertical="center" wrapText="1" indent="2"/>
    </xf>
    <xf numFmtId="0" fontId="102" fillId="0" borderId="113" applyNumberFormat="0" applyFill="0" applyAlignment="0" applyProtection="0"/>
    <xf numFmtId="4" fontId="103" fillId="60" borderId="139">
      <alignment horizontal="right" vertical="center"/>
    </xf>
    <xf numFmtId="0" fontId="102" fillId="0" borderId="140">
      <alignment horizontal="left" vertical="center" wrapText="1" indent="2"/>
    </xf>
    <xf numFmtId="4" fontId="103" fillId="60" borderId="139">
      <alignment horizontal="right" vertical="center"/>
    </xf>
    <xf numFmtId="0" fontId="130" fillId="0" borderId="135" applyNumberFormat="0" applyFill="0" applyAlignment="0" applyProtection="0"/>
    <xf numFmtId="0" fontId="126" fillId="84" borderId="110" applyNumberFormat="0" applyAlignment="0" applyProtection="0"/>
    <xf numFmtId="0" fontId="126" fillId="84" borderId="110" applyNumberFormat="0" applyAlignment="0" applyProtection="0"/>
    <xf numFmtId="0" fontId="125" fillId="84" borderId="110" applyNumberFormat="0" applyAlignment="0" applyProtection="0"/>
    <xf numFmtId="0" fontId="120" fillId="87" borderId="112" applyNumberFormat="0" applyFont="0" applyAlignment="0" applyProtection="0"/>
    <xf numFmtId="0" fontId="102" fillId="61" borderId="113"/>
    <xf numFmtId="0" fontId="130" fillId="0" borderId="111" applyNumberFormat="0" applyFill="0" applyAlignment="0" applyProtection="0"/>
    <xf numFmtId="0" fontId="102" fillId="0" borderId="113">
      <alignment horizontal="right" vertical="center"/>
    </xf>
    <xf numFmtId="0" fontId="145" fillId="0" borderId="111" applyNumberFormat="0" applyFill="0" applyAlignment="0" applyProtection="0"/>
    <xf numFmtId="0" fontId="105" fillId="62" borderId="137">
      <alignment horizontal="right" vertical="center"/>
    </xf>
    <xf numFmtId="166" fontId="102" fillId="88" borderId="137" applyNumberFormat="0" applyFont="0" applyBorder="0" applyAlignment="0" applyProtection="0">
      <alignment horizontal="right" vertical="center"/>
    </xf>
    <xf numFmtId="0" fontId="126" fillId="84" borderId="134" applyNumberFormat="0" applyAlignment="0" applyProtection="0"/>
    <xf numFmtId="0" fontId="130" fillId="0" borderId="111" applyNumberFormat="0" applyFill="0" applyAlignment="0" applyProtection="0"/>
    <xf numFmtId="0" fontId="102" fillId="0" borderId="140">
      <alignment horizontal="left" vertical="center" wrapText="1" indent="2"/>
    </xf>
    <xf numFmtId="4" fontId="103" fillId="60" borderId="113">
      <alignment horizontal="right" vertical="center"/>
    </xf>
    <xf numFmtId="4" fontId="103" fillId="60" borderId="114">
      <alignment horizontal="right" vertical="center"/>
    </xf>
    <xf numFmtId="0" fontId="7" fillId="37" borderId="0" applyNumberFormat="0" applyBorder="0" applyAlignment="0" applyProtection="0"/>
    <xf numFmtId="0" fontId="125" fillId="84" borderId="118" applyNumberFormat="0" applyAlignment="0" applyProtection="0"/>
    <xf numFmtId="0" fontId="102" fillId="0" borderId="140">
      <alignment horizontal="left" vertical="center" wrapText="1" indent="2"/>
    </xf>
    <xf numFmtId="4" fontId="102" fillId="61" borderId="113"/>
    <xf numFmtId="0" fontId="125" fillId="84" borderId="110" applyNumberFormat="0" applyAlignment="0" applyProtection="0"/>
    <xf numFmtId="0" fontId="130" fillId="0" borderId="111" applyNumberFormat="0" applyFill="0" applyAlignment="0" applyProtection="0"/>
    <xf numFmtId="49" fontId="101" fillId="0" borderId="113" applyNumberFormat="0" applyFill="0" applyBorder="0" applyProtection="0">
      <alignment horizontal="left" vertical="center"/>
    </xf>
    <xf numFmtId="4" fontId="105" fillId="62" borderId="113">
      <alignment horizontal="right" vertical="center"/>
    </xf>
    <xf numFmtId="0" fontId="102" fillId="0" borderId="137" applyNumberFormat="0" applyFill="0" applyAlignment="0" applyProtection="0"/>
    <xf numFmtId="0" fontId="123" fillId="84" borderId="109" applyNumberFormat="0" applyAlignment="0" applyProtection="0"/>
    <xf numFmtId="0" fontId="120" fillId="87" borderId="112" applyNumberFormat="0" applyFont="0" applyAlignment="0" applyProtection="0"/>
    <xf numFmtId="0" fontId="7" fillId="37" borderId="0" applyNumberFormat="0" applyBorder="0" applyAlignment="0" applyProtection="0"/>
    <xf numFmtId="0" fontId="138" fillId="71" borderId="134" applyNumberFormat="0" applyAlignment="0" applyProtection="0"/>
    <xf numFmtId="0" fontId="48" fillId="51" borderId="0" applyNumberFormat="0" applyBorder="0" applyAlignment="0" applyProtection="0"/>
    <xf numFmtId="0" fontId="130" fillId="0" borderId="111" applyNumberFormat="0" applyFill="0" applyAlignment="0" applyProtection="0"/>
    <xf numFmtId="0" fontId="123" fillId="84" borderId="133" applyNumberFormat="0" applyAlignment="0" applyProtection="0"/>
    <xf numFmtId="0" fontId="129" fillId="71" borderId="110" applyNumberFormat="0" applyAlignment="0" applyProtection="0"/>
    <xf numFmtId="0" fontId="102" fillId="0" borderId="140">
      <alignment horizontal="left" vertical="center" wrapText="1" indent="2"/>
    </xf>
    <xf numFmtId="0" fontId="130" fillId="0" borderId="111" applyNumberFormat="0" applyFill="0" applyAlignment="0" applyProtection="0"/>
    <xf numFmtId="0" fontId="120" fillId="87" borderId="112" applyNumberFormat="0" applyFont="0" applyAlignment="0" applyProtection="0"/>
    <xf numFmtId="0" fontId="102" fillId="62" borderId="162">
      <alignment horizontal="left" vertical="center"/>
    </xf>
    <xf numFmtId="0" fontId="116" fillId="33" borderId="65" applyNumberFormat="0" applyAlignment="0" applyProtection="0"/>
    <xf numFmtId="0" fontId="129" fillId="71" borderId="134" applyNumberFormat="0" applyAlignment="0" applyProtection="0"/>
    <xf numFmtId="0" fontId="103" fillId="60" borderId="114">
      <alignment horizontal="right" vertical="center"/>
    </xf>
    <xf numFmtId="0" fontId="102" fillId="0" borderId="113">
      <alignment horizontal="right" vertical="center"/>
    </xf>
    <xf numFmtId="49" fontId="102" fillId="0" borderId="161" applyNumberFormat="0" applyFont="0" applyFill="0" applyBorder="0" applyProtection="0">
      <alignment horizontal="left" vertical="center" indent="2"/>
    </xf>
    <xf numFmtId="4" fontId="103" fillId="60" borderId="137">
      <alignment horizontal="right" vertical="center"/>
    </xf>
    <xf numFmtId="4" fontId="103" fillId="60" borderId="113">
      <alignment horizontal="right" vertical="center"/>
    </xf>
    <xf numFmtId="0" fontId="102" fillId="61" borderId="113"/>
    <xf numFmtId="0" fontId="102" fillId="0" borderId="116">
      <alignment horizontal="left" vertical="center" wrapText="1" indent="2"/>
    </xf>
    <xf numFmtId="0" fontId="145" fillId="0" borderId="111" applyNumberFormat="0" applyFill="0" applyAlignment="0" applyProtection="0"/>
    <xf numFmtId="166" fontId="102" fillId="88" borderId="113" applyNumberFormat="0" applyFont="0" applyBorder="0" applyAlignment="0" applyProtection="0">
      <alignment horizontal="right" vertical="center"/>
    </xf>
    <xf numFmtId="0" fontId="126" fillId="84" borderId="110" applyNumberFormat="0" applyAlignment="0" applyProtection="0"/>
    <xf numFmtId="0" fontId="138" fillId="71" borderId="110" applyNumberFormat="0" applyAlignment="0" applyProtection="0"/>
    <xf numFmtId="4" fontId="103" fillId="60" borderId="113">
      <alignment horizontal="right" vertical="center"/>
    </xf>
    <xf numFmtId="0" fontId="126" fillId="84" borderId="110" applyNumberFormat="0" applyAlignment="0" applyProtection="0"/>
    <xf numFmtId="4" fontId="102" fillId="0" borderId="113" applyFill="0" applyBorder="0" applyProtection="0">
      <alignment horizontal="right" vertical="center"/>
    </xf>
    <xf numFmtId="0" fontId="102" fillId="0" borderId="113">
      <alignment horizontal="right" vertical="center"/>
    </xf>
    <xf numFmtId="0" fontId="48" fillId="47" borderId="0" applyNumberFormat="0" applyBorder="0" applyAlignment="0" applyProtection="0"/>
    <xf numFmtId="0" fontId="103" fillId="62" borderId="113">
      <alignment horizontal="right" vertical="center"/>
    </xf>
    <xf numFmtId="0" fontId="102" fillId="60" borderId="116">
      <alignment horizontal="left" vertical="center" wrapText="1" indent="2"/>
    </xf>
    <xf numFmtId="0" fontId="142" fillId="84" borderId="109" applyNumberFormat="0" applyAlignment="0" applyProtection="0"/>
    <xf numFmtId="0" fontId="102" fillId="0" borderId="113" applyNumberFormat="0" applyFill="0" applyAlignment="0" applyProtection="0"/>
    <xf numFmtId="0" fontId="102" fillId="0" borderId="113">
      <alignment horizontal="right" vertical="center"/>
    </xf>
    <xf numFmtId="0" fontId="48" fillId="59" borderId="0" applyNumberFormat="0" applyBorder="0" applyAlignment="0" applyProtection="0"/>
    <xf numFmtId="0" fontId="129" fillId="71" borderId="134" applyNumberFormat="0" applyAlignment="0" applyProtection="0"/>
    <xf numFmtId="0" fontId="103" fillId="62" borderId="137">
      <alignment horizontal="right" vertical="center"/>
    </xf>
    <xf numFmtId="0" fontId="145" fillId="0" borderId="135" applyNumberFormat="0" applyFill="0" applyAlignment="0" applyProtection="0"/>
    <xf numFmtId="49" fontId="102" fillId="0" borderId="137" applyNumberFormat="0" applyFont="0" applyFill="0" applyBorder="0" applyProtection="0">
      <alignment horizontal="left" vertical="center" indent="2"/>
    </xf>
    <xf numFmtId="0" fontId="119" fillId="0" borderId="70" applyNumberFormat="0" applyFill="0" applyAlignment="0" applyProtection="0"/>
    <xf numFmtId="0" fontId="130" fillId="0" borderId="111" applyNumberFormat="0" applyFill="0" applyAlignment="0" applyProtection="0"/>
    <xf numFmtId="0" fontId="117" fillId="0" borderId="0" applyNumberFormat="0" applyFill="0" applyBorder="0" applyAlignment="0" applyProtection="0"/>
    <xf numFmtId="0" fontId="103" fillId="60" borderId="129">
      <alignment horizontal="right" vertical="center"/>
    </xf>
    <xf numFmtId="0" fontId="7" fillId="49" borderId="0" applyNumberFormat="0" applyBorder="0" applyAlignment="0" applyProtection="0"/>
    <xf numFmtId="0" fontId="145" fillId="0" borderId="135" applyNumberFormat="0" applyFill="0" applyAlignment="0" applyProtection="0"/>
    <xf numFmtId="0" fontId="117" fillId="0" borderId="0" applyNumberFormat="0" applyFill="0" applyBorder="0" applyAlignment="0" applyProtection="0"/>
    <xf numFmtId="0" fontId="138" fillId="71" borderId="150" applyNumberFormat="0" applyAlignment="0" applyProtection="0"/>
    <xf numFmtId="0" fontId="103" fillId="60" borderId="129">
      <alignment horizontal="right" vertical="center"/>
    </xf>
    <xf numFmtId="0" fontId="126" fillId="84" borderId="110" applyNumberFormat="0" applyAlignment="0" applyProtection="0"/>
    <xf numFmtId="0" fontId="129" fillId="71" borderId="110" applyNumberFormat="0" applyAlignment="0" applyProtection="0"/>
    <xf numFmtId="0" fontId="142" fillId="84" borderId="109" applyNumberFormat="0" applyAlignment="0" applyProtection="0"/>
    <xf numFmtId="0" fontId="115" fillId="33" borderId="66" applyNumberFormat="0" applyAlignment="0" applyProtection="0"/>
    <xf numFmtId="0" fontId="116" fillId="33" borderId="65" applyNumberFormat="0" applyAlignment="0" applyProtection="0"/>
    <xf numFmtId="4" fontId="103" fillId="60" borderId="115">
      <alignment horizontal="right" vertical="center"/>
    </xf>
    <xf numFmtId="4" fontId="102" fillId="0" borderId="113">
      <alignment horizontal="right" vertical="center"/>
    </xf>
    <xf numFmtId="0" fontId="116" fillId="33" borderId="65" applyNumberFormat="0" applyAlignment="0" applyProtection="0"/>
    <xf numFmtId="4" fontId="102" fillId="0" borderId="113" applyFill="0" applyBorder="0" applyProtection="0">
      <alignment horizontal="right" vertical="center"/>
    </xf>
    <xf numFmtId="0" fontId="102" fillId="0" borderId="140">
      <alignment horizontal="left" vertical="center" wrapText="1" indent="2"/>
    </xf>
    <xf numFmtId="0" fontId="48" fillId="55" borderId="0" applyNumberFormat="0" applyBorder="0" applyAlignment="0" applyProtection="0"/>
    <xf numFmtId="0" fontId="129" fillId="71" borderId="110" applyNumberFormat="0" applyAlignment="0" applyProtection="0"/>
    <xf numFmtId="0" fontId="105" fillId="62" borderId="137">
      <alignment horizontal="right" vertical="center"/>
    </xf>
    <xf numFmtId="0" fontId="102" fillId="0" borderId="116">
      <alignment horizontal="left" vertical="center" wrapText="1" indent="2"/>
    </xf>
    <xf numFmtId="166" fontId="102" fillId="88" borderId="113" applyNumberFormat="0" applyFont="0" applyBorder="0" applyAlignment="0" applyProtection="0">
      <alignment horizontal="right" vertical="center"/>
    </xf>
    <xf numFmtId="49" fontId="102" fillId="0" borderId="113" applyNumberFormat="0" applyFont="0" applyFill="0" applyBorder="0" applyProtection="0">
      <alignment horizontal="left" vertical="center" indent="2"/>
    </xf>
    <xf numFmtId="0" fontId="102" fillId="0" borderId="116">
      <alignment horizontal="left" vertical="center" wrapText="1" indent="2"/>
    </xf>
    <xf numFmtId="4" fontId="103" fillId="60" borderId="115">
      <alignment horizontal="right" vertical="center"/>
    </xf>
    <xf numFmtId="4" fontId="103" fillId="62" borderId="137">
      <alignment horizontal="right" vertical="center"/>
    </xf>
    <xf numFmtId="0" fontId="7" fillId="58" borderId="0" applyNumberFormat="0" applyBorder="0" applyAlignment="0" applyProtection="0"/>
    <xf numFmtId="0" fontId="125" fillId="84" borderId="110" applyNumberFormat="0" applyAlignment="0" applyProtection="0"/>
    <xf numFmtId="0" fontId="125" fillId="84" borderId="110" applyNumberFormat="0" applyAlignment="0" applyProtection="0"/>
    <xf numFmtId="0" fontId="120" fillId="87" borderId="136" applyNumberFormat="0" applyFont="0" applyAlignment="0" applyProtection="0"/>
    <xf numFmtId="0" fontId="103" fillId="60" borderId="114">
      <alignment horizontal="right" vertical="center"/>
    </xf>
    <xf numFmtId="0" fontId="130" fillId="0" borderId="135" applyNumberFormat="0" applyFill="0" applyAlignment="0" applyProtection="0"/>
    <xf numFmtId="4" fontId="102" fillId="61" borderId="113"/>
    <xf numFmtId="0" fontId="7" fillId="37" borderId="0" applyNumberFormat="0" applyBorder="0" applyAlignment="0" applyProtection="0"/>
    <xf numFmtId="4" fontId="102" fillId="61" borderId="161"/>
    <xf numFmtId="0" fontId="123" fillId="84" borderId="109" applyNumberFormat="0" applyAlignment="0" applyProtection="0"/>
    <xf numFmtId="0" fontId="125" fillId="84" borderId="110" applyNumberFormat="0" applyAlignment="0" applyProtection="0"/>
    <xf numFmtId="0" fontId="103" fillId="60" borderId="113">
      <alignment horizontal="right" vertical="center"/>
    </xf>
    <xf numFmtId="0" fontId="126" fillId="84" borderId="134" applyNumberFormat="0" applyAlignment="0" applyProtection="0"/>
    <xf numFmtId="0" fontId="138" fillId="71" borderId="110" applyNumberFormat="0" applyAlignment="0" applyProtection="0"/>
    <xf numFmtId="0" fontId="120" fillId="87" borderId="112" applyNumberFormat="0" applyFont="0" applyAlignment="0" applyProtection="0"/>
    <xf numFmtId="4" fontId="103" fillId="60" borderId="113">
      <alignment horizontal="right" vertical="center"/>
    </xf>
    <xf numFmtId="4" fontId="103" fillId="60" borderId="113">
      <alignment horizontal="right" vertical="center"/>
    </xf>
    <xf numFmtId="0" fontId="103" fillId="60" borderId="138">
      <alignment horizontal="right" vertical="center"/>
    </xf>
    <xf numFmtId="0" fontId="102" fillId="60" borderId="116">
      <alignment horizontal="left" vertical="center" wrapText="1" indent="2"/>
    </xf>
    <xf numFmtId="4" fontId="103" fillId="60" borderId="137">
      <alignment horizontal="right" vertical="center"/>
    </xf>
    <xf numFmtId="0" fontId="123" fillId="84" borderId="149" applyNumberFormat="0" applyAlignment="0" applyProtection="0"/>
    <xf numFmtId="0" fontId="145" fillId="0" borderId="111" applyNumberFormat="0" applyFill="0" applyAlignment="0" applyProtection="0"/>
    <xf numFmtId="0" fontId="102" fillId="0" borderId="113">
      <alignment horizontal="right" vertical="center"/>
    </xf>
    <xf numFmtId="0" fontId="118" fillId="0" borderId="0" applyNumberFormat="0" applyFill="0" applyBorder="0" applyAlignment="0" applyProtection="0"/>
    <xf numFmtId="0" fontId="138" fillId="71" borderId="110" applyNumberFormat="0" applyAlignment="0" applyProtection="0"/>
    <xf numFmtId="0" fontId="7" fillId="41" borderId="0" applyNumberFormat="0" applyBorder="0" applyAlignment="0" applyProtection="0"/>
    <xf numFmtId="4" fontId="102" fillId="0" borderId="96">
      <alignment horizontal="right" vertical="center"/>
    </xf>
    <xf numFmtId="0" fontId="102" fillId="61" borderId="96"/>
    <xf numFmtId="0" fontId="130" fillId="0" borderId="94" applyNumberFormat="0" applyFill="0" applyAlignment="0" applyProtection="0"/>
    <xf numFmtId="4" fontId="103" fillId="62" borderId="96">
      <alignment horizontal="right" vertical="center"/>
    </xf>
    <xf numFmtId="166" fontId="102" fillId="88" borderId="96" applyNumberFormat="0" applyFont="0" applyBorder="0" applyAlignment="0" applyProtection="0">
      <alignment horizontal="right" vertical="center"/>
    </xf>
    <xf numFmtId="0" fontId="120" fillId="87" borderId="95" applyNumberFormat="0" applyFont="0" applyAlignment="0" applyProtection="0"/>
    <xf numFmtId="166" fontId="102" fillId="88" borderId="96" applyNumberFormat="0" applyFont="0" applyBorder="0" applyAlignment="0" applyProtection="0">
      <alignment horizontal="right" vertical="center"/>
    </xf>
    <xf numFmtId="0" fontId="48" fillId="55" borderId="0" applyNumberFormat="0" applyBorder="0" applyAlignment="0" applyProtection="0"/>
    <xf numFmtId="0" fontId="102" fillId="61" borderId="96"/>
    <xf numFmtId="4" fontId="103" fillId="60" borderId="96">
      <alignment horizontal="right" vertical="center"/>
    </xf>
    <xf numFmtId="0" fontId="102" fillId="61" borderId="96"/>
    <xf numFmtId="0" fontId="120" fillId="87" borderId="95" applyNumberFormat="0" applyFont="0" applyAlignment="0" applyProtection="0"/>
    <xf numFmtId="4" fontId="102" fillId="61" borderId="96"/>
    <xf numFmtId="0" fontId="129" fillId="71" borderId="93" applyNumberFormat="0" applyAlignment="0" applyProtection="0"/>
    <xf numFmtId="0" fontId="129" fillId="71" borderId="93" applyNumberFormat="0" applyAlignment="0" applyProtection="0"/>
    <xf numFmtId="49" fontId="102" fillId="0" borderId="96" applyNumberFormat="0" applyFont="0" applyFill="0" applyBorder="0" applyProtection="0">
      <alignment horizontal="left" vertical="center" indent="2"/>
    </xf>
    <xf numFmtId="4" fontId="103" fillId="60" borderId="96">
      <alignment horizontal="right" vertical="center"/>
    </xf>
    <xf numFmtId="0" fontId="102" fillId="60" borderId="99">
      <alignment horizontal="left" vertical="center" wrapText="1" indent="2"/>
    </xf>
    <xf numFmtId="0" fontId="126" fillId="84" borderId="93" applyNumberFormat="0" applyAlignment="0" applyProtection="0"/>
    <xf numFmtId="0" fontId="116" fillId="33" borderId="65" applyNumberFormat="0" applyAlignment="0" applyProtection="0"/>
    <xf numFmtId="49" fontId="102" fillId="0" borderId="97" applyNumberFormat="0" applyFont="0" applyFill="0" applyBorder="0" applyProtection="0">
      <alignment horizontal="left" vertical="center" indent="5"/>
    </xf>
    <xf numFmtId="4" fontId="103" fillId="60" borderId="98">
      <alignment horizontal="right" vertical="center"/>
    </xf>
    <xf numFmtId="0" fontId="102" fillId="60" borderId="99">
      <alignment horizontal="left" vertical="center" wrapText="1" indent="2"/>
    </xf>
    <xf numFmtId="0" fontId="103" fillId="60" borderId="96">
      <alignment horizontal="right" vertical="center"/>
    </xf>
    <xf numFmtId="4" fontId="102" fillId="0" borderId="96">
      <alignment horizontal="right" vertical="center"/>
    </xf>
    <xf numFmtId="0" fontId="105" fillId="62" borderId="96">
      <alignment horizontal="right" vertical="center"/>
    </xf>
    <xf numFmtId="4" fontId="102" fillId="61" borderId="96"/>
    <xf numFmtId="0" fontId="129" fillId="71" borderId="93" applyNumberFormat="0" applyAlignment="0" applyProtection="0"/>
    <xf numFmtId="4" fontId="103" fillId="60" borderId="97">
      <alignment horizontal="right" vertical="center"/>
    </xf>
    <xf numFmtId="0" fontId="126" fillId="84" borderId="93" applyNumberFormat="0" applyAlignment="0" applyProtection="0"/>
    <xf numFmtId="0" fontId="48" fillId="47" borderId="0" applyNumberFormat="0" applyBorder="0" applyAlignment="0" applyProtection="0"/>
    <xf numFmtId="0" fontId="115" fillId="33" borderId="66" applyNumberFormat="0" applyAlignment="0" applyProtection="0"/>
    <xf numFmtId="0" fontId="116" fillId="33" borderId="65" applyNumberFormat="0" applyAlignment="0" applyProtection="0"/>
    <xf numFmtId="0" fontId="103" fillId="62" borderId="96">
      <alignment horizontal="right" vertical="center"/>
    </xf>
    <xf numFmtId="49" fontId="101" fillId="0" borderId="113" applyNumberFormat="0" applyFill="0" applyBorder="0" applyProtection="0">
      <alignment horizontal="left" vertical="center"/>
    </xf>
    <xf numFmtId="0" fontId="117" fillId="0" borderId="0" applyNumberFormat="0" applyFill="0" applyBorder="0" applyAlignment="0" applyProtection="0"/>
    <xf numFmtId="4" fontId="102" fillId="61" borderId="113"/>
    <xf numFmtId="0" fontId="118" fillId="0" borderId="0" applyNumberFormat="0" applyFill="0" applyBorder="0" applyAlignment="0" applyProtection="0"/>
    <xf numFmtId="0" fontId="119" fillId="0" borderId="70" applyNumberFormat="0" applyFill="0" applyAlignment="0" applyProtection="0"/>
    <xf numFmtId="49" fontId="101" fillId="0" borderId="96" applyNumberFormat="0" applyFill="0" applyBorder="0" applyProtection="0">
      <alignment horizontal="left" vertical="center"/>
    </xf>
    <xf numFmtId="0" fontId="7" fillId="37" borderId="0" applyNumberFormat="0" applyBorder="0" applyAlignment="0" applyProtection="0"/>
    <xf numFmtId="0" fontId="7" fillId="38" borderId="0" applyNumberFormat="0" applyBorder="0" applyAlignment="0" applyProtection="0"/>
    <xf numFmtId="0" fontId="48"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8" fillId="47" borderId="0" applyNumberFormat="0" applyBorder="0" applyAlignment="0" applyProtection="0"/>
    <xf numFmtId="0" fontId="120" fillId="87" borderId="95" applyNumberFormat="0" applyFont="0" applyAlignment="0" applyProtection="0"/>
    <xf numFmtId="0" fontId="7" fillId="49" borderId="0" applyNumberFormat="0" applyBorder="0" applyAlignment="0" applyProtection="0"/>
    <xf numFmtId="0" fontId="7" fillId="50" borderId="0" applyNumberFormat="0" applyBorder="0" applyAlignment="0" applyProtection="0"/>
    <xf numFmtId="0" fontId="48" fillId="51" borderId="0" applyNumberFormat="0" applyBorder="0" applyAlignment="0" applyProtection="0"/>
    <xf numFmtId="4" fontId="103" fillId="60" borderId="96">
      <alignment horizontal="right" vertical="center"/>
    </xf>
    <xf numFmtId="0" fontId="7" fillId="53"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8" fillId="59" borderId="0" applyNumberFormat="0" applyBorder="0" applyAlignment="0" applyProtection="0"/>
    <xf numFmtId="4" fontId="102" fillId="0" borderId="113" applyFill="0" applyBorder="0" applyProtection="0">
      <alignment horizontal="right" vertical="center"/>
    </xf>
    <xf numFmtId="0" fontId="138" fillId="71" borderId="93" applyNumberFormat="0" applyAlignment="0" applyProtection="0"/>
    <xf numFmtId="0" fontId="102" fillId="61" borderId="96"/>
    <xf numFmtId="0" fontId="126" fillId="84" borderId="93" applyNumberFormat="0" applyAlignment="0" applyProtection="0"/>
    <xf numFmtId="0" fontId="145" fillId="0" borderId="94" applyNumberFormat="0" applyFill="0" applyAlignment="0" applyProtection="0"/>
    <xf numFmtId="0" fontId="105" fillId="62" borderId="96">
      <alignment horizontal="right" vertical="center"/>
    </xf>
    <xf numFmtId="0" fontId="120" fillId="87" borderId="95" applyNumberFormat="0" applyFont="0" applyAlignment="0" applyProtection="0"/>
    <xf numFmtId="0" fontId="103" fillId="62" borderId="96">
      <alignment horizontal="right" vertical="center"/>
    </xf>
    <xf numFmtId="0" fontId="48" fillId="59" borderId="0" applyNumberFormat="0" applyBorder="0" applyAlignment="0" applyProtection="0"/>
    <xf numFmtId="0" fontId="103" fillId="60" borderId="98">
      <alignment horizontal="right" vertical="center"/>
    </xf>
    <xf numFmtId="4" fontId="102" fillId="61" borderId="96"/>
    <xf numFmtId="0" fontId="118" fillId="0" borderId="0" applyNumberFormat="0" applyFill="0" applyBorder="0" applyAlignment="0" applyProtection="0"/>
    <xf numFmtId="49" fontId="102" fillId="0" borderId="96" applyNumberFormat="0" applyFont="0" applyFill="0" applyBorder="0" applyProtection="0">
      <alignment horizontal="left" vertical="center" indent="2"/>
    </xf>
    <xf numFmtId="0" fontId="129" fillId="71" borderId="93" applyNumberFormat="0" applyAlignment="0" applyProtection="0"/>
    <xf numFmtId="4" fontId="103" fillId="60" borderId="98">
      <alignment horizontal="right" vertical="center"/>
    </xf>
    <xf numFmtId="4" fontId="102" fillId="61" borderId="96"/>
    <xf numFmtId="4" fontId="102" fillId="61" borderId="96"/>
    <xf numFmtId="0" fontId="126" fillId="84" borderId="93" applyNumberFormat="0" applyAlignment="0" applyProtection="0"/>
    <xf numFmtId="4" fontId="103" fillId="60" borderId="96">
      <alignment horizontal="right" vertical="center"/>
    </xf>
    <xf numFmtId="49" fontId="101" fillId="0" borderId="96" applyNumberFormat="0" applyFill="0" applyBorder="0" applyProtection="0">
      <alignment horizontal="left" vertical="center"/>
    </xf>
    <xf numFmtId="0" fontId="7" fillId="49" borderId="0" applyNumberFormat="0" applyBorder="0" applyAlignment="0" applyProtection="0"/>
    <xf numFmtId="4" fontId="103" fillId="60" borderId="96">
      <alignment horizontal="right" vertical="center"/>
    </xf>
    <xf numFmtId="0" fontId="8" fillId="87" borderId="95" applyNumberFormat="0" applyFont="0" applyAlignment="0" applyProtection="0"/>
    <xf numFmtId="0" fontId="145" fillId="0" borderId="94" applyNumberFormat="0" applyFill="0" applyAlignment="0" applyProtection="0"/>
    <xf numFmtId="0" fontId="103" fillId="60" borderId="96">
      <alignment horizontal="right" vertical="center"/>
    </xf>
    <xf numFmtId="0" fontId="7" fillId="49" borderId="0" applyNumberFormat="0" applyBorder="0" applyAlignment="0" applyProtection="0"/>
    <xf numFmtId="0" fontId="145" fillId="0" borderId="94" applyNumberFormat="0" applyFill="0" applyAlignment="0" applyProtection="0"/>
    <xf numFmtId="0" fontId="115" fillId="33" borderId="66" applyNumberFormat="0" applyAlignment="0" applyProtection="0"/>
    <xf numFmtId="0" fontId="103" fillId="60" borderId="97">
      <alignment horizontal="right" vertical="center"/>
    </xf>
    <xf numFmtId="4" fontId="103" fillId="60" borderId="97">
      <alignment horizontal="right" vertical="center"/>
    </xf>
    <xf numFmtId="0" fontId="102" fillId="62" borderId="97">
      <alignment horizontal="left" vertical="center"/>
    </xf>
    <xf numFmtId="0" fontId="102" fillId="61" borderId="113"/>
    <xf numFmtId="0" fontId="120" fillId="87" borderId="95" applyNumberFormat="0" applyFont="0" applyAlignment="0" applyProtection="0"/>
    <xf numFmtId="0" fontId="126" fillId="84" borderId="93" applyNumberFormat="0" applyAlignment="0" applyProtection="0"/>
    <xf numFmtId="0" fontId="138" fillId="71" borderId="93" applyNumberFormat="0" applyAlignment="0" applyProtection="0"/>
    <xf numFmtId="49" fontId="102" fillId="0" borderId="96" applyNumberFormat="0" applyFont="0" applyFill="0" applyBorder="0" applyProtection="0">
      <alignment horizontal="left" vertical="center" indent="2"/>
    </xf>
    <xf numFmtId="0" fontId="103" fillId="62" borderId="113">
      <alignment horizontal="right" vertical="center"/>
    </xf>
    <xf numFmtId="0" fontId="48" fillId="39" borderId="0" applyNumberFormat="0" applyBorder="0" applyAlignment="0" applyProtection="0"/>
    <xf numFmtId="0" fontId="103" fillId="60" borderId="96">
      <alignment horizontal="right" vertical="center"/>
    </xf>
    <xf numFmtId="0" fontId="130" fillId="0" borderId="94" applyNumberFormat="0" applyFill="0" applyAlignment="0" applyProtection="0"/>
    <xf numFmtId="4" fontId="102" fillId="0" borderId="96">
      <alignment horizontal="right" vertical="center"/>
    </xf>
    <xf numFmtId="0" fontId="102" fillId="62" borderId="97">
      <alignment horizontal="left" vertical="center"/>
    </xf>
    <xf numFmtId="0" fontId="102" fillId="62" borderId="114">
      <alignment horizontal="left" vertical="center"/>
    </xf>
    <xf numFmtId="0" fontId="129" fillId="71" borderId="93" applyNumberFormat="0" applyAlignment="0" applyProtection="0"/>
    <xf numFmtId="4" fontId="102" fillId="61" borderId="96"/>
    <xf numFmtId="0" fontId="138" fillId="71" borderId="93" applyNumberFormat="0" applyAlignment="0" applyProtection="0"/>
    <xf numFmtId="0" fontId="7" fillId="38" borderId="0" applyNumberFormat="0" applyBorder="0" applyAlignment="0" applyProtection="0"/>
    <xf numFmtId="0" fontId="48" fillId="39" borderId="0" applyNumberFormat="0" applyBorder="0" applyAlignment="0" applyProtection="0"/>
    <xf numFmtId="4" fontId="102" fillId="0" borderId="96">
      <alignment horizontal="right" vertical="center"/>
    </xf>
    <xf numFmtId="0" fontId="125" fillId="84" borderId="93" applyNumberFormat="0" applyAlignment="0" applyProtection="0"/>
    <xf numFmtId="0" fontId="138" fillId="71" borderId="93" applyNumberFormat="0" applyAlignment="0" applyProtection="0"/>
    <xf numFmtId="0" fontId="102" fillId="60" borderId="99">
      <alignment horizontal="left" vertical="center" wrapText="1" indent="2"/>
    </xf>
    <xf numFmtId="4" fontId="102" fillId="0" borderId="96" applyFill="0" applyBorder="0" applyProtection="0">
      <alignment horizontal="right" vertical="center"/>
    </xf>
    <xf numFmtId="0" fontId="102" fillId="60" borderId="99">
      <alignment horizontal="left" vertical="center" wrapText="1" indent="2"/>
    </xf>
    <xf numFmtId="4" fontId="103" fillId="62" borderId="96">
      <alignment horizontal="right" vertical="center"/>
    </xf>
    <xf numFmtId="0" fontId="120" fillId="87" borderId="95" applyNumberFormat="0" applyFont="0" applyAlignment="0" applyProtection="0"/>
    <xf numFmtId="0" fontId="138" fillId="71" borderId="93" applyNumberFormat="0" applyAlignment="0" applyProtection="0"/>
    <xf numFmtId="0" fontId="120" fillId="87" borderId="136" applyNumberFormat="0" applyFont="0" applyAlignment="0" applyProtection="0"/>
    <xf numFmtId="4" fontId="105" fillId="62" borderId="96">
      <alignment horizontal="right" vertical="center"/>
    </xf>
    <xf numFmtId="166" fontId="102" fillId="88" borderId="96" applyNumberFormat="0" applyFont="0" applyBorder="0" applyAlignment="0" applyProtection="0">
      <alignment horizontal="right" vertical="center"/>
    </xf>
    <xf numFmtId="0" fontId="102" fillId="0" borderId="96" applyNumberFormat="0" applyFill="0" applyAlignment="0" applyProtection="0"/>
    <xf numFmtId="0" fontId="145" fillId="0" borderId="94" applyNumberFormat="0" applyFill="0" applyAlignment="0" applyProtection="0"/>
    <xf numFmtId="0" fontId="102" fillId="0" borderId="99">
      <alignment horizontal="left" vertical="center" wrapText="1" indent="2"/>
    </xf>
    <xf numFmtId="0" fontId="8" fillId="87" borderId="95" applyNumberFormat="0" applyFont="0" applyAlignment="0" applyProtection="0"/>
    <xf numFmtId="4" fontId="102" fillId="0" borderId="113">
      <alignment horizontal="right" vertical="center"/>
    </xf>
    <xf numFmtId="4" fontId="103" fillId="62" borderId="96">
      <alignment horizontal="right" vertical="center"/>
    </xf>
    <xf numFmtId="4" fontId="103" fillId="60" borderId="98">
      <alignment horizontal="right" vertical="center"/>
    </xf>
    <xf numFmtId="0" fontId="130" fillId="0" borderId="94" applyNumberFormat="0" applyFill="0" applyAlignment="0" applyProtection="0"/>
    <xf numFmtId="0" fontId="8" fillId="87" borderId="95" applyNumberFormat="0" applyFont="0" applyAlignment="0" applyProtection="0"/>
    <xf numFmtId="0" fontId="103" fillId="60" borderId="98">
      <alignment horizontal="right" vertical="center"/>
    </xf>
    <xf numFmtId="0" fontId="103" fillId="60" borderId="96">
      <alignment horizontal="right" vertical="center"/>
    </xf>
    <xf numFmtId="0" fontId="102" fillId="61" borderId="96"/>
    <xf numFmtId="4" fontId="102" fillId="61" borderId="96"/>
    <xf numFmtId="0" fontId="102" fillId="0" borderId="99">
      <alignment horizontal="left" vertical="center" wrapText="1" indent="2"/>
    </xf>
    <xf numFmtId="0" fontId="119" fillId="0" borderId="70" applyNumberFormat="0" applyFill="0" applyAlignment="0" applyProtection="0"/>
    <xf numFmtId="0" fontId="126" fillId="84" borderId="93" applyNumberFormat="0" applyAlignment="0" applyProtection="0"/>
    <xf numFmtId="0" fontId="103" fillId="62" borderId="96">
      <alignment horizontal="right" vertical="center"/>
    </xf>
    <xf numFmtId="0" fontId="103" fillId="60" borderId="115">
      <alignment horizontal="right" vertical="center"/>
    </xf>
    <xf numFmtId="0" fontId="103" fillId="60" borderId="98">
      <alignment horizontal="right" vertical="center"/>
    </xf>
    <xf numFmtId="0" fontId="118" fillId="0" borderId="0" applyNumberFormat="0" applyFill="0" applyBorder="0" applyAlignment="0" applyProtection="0"/>
    <xf numFmtId="0" fontId="7" fillId="57" borderId="0" applyNumberFormat="0" applyBorder="0" applyAlignment="0" applyProtection="0"/>
    <xf numFmtId="0" fontId="7" fillId="45" borderId="0" applyNumberFormat="0" applyBorder="0" applyAlignment="0" applyProtection="0"/>
    <xf numFmtId="49" fontId="102" fillId="0" borderId="96" applyNumberFormat="0" applyFont="0" applyFill="0" applyBorder="0" applyProtection="0">
      <alignment horizontal="left" vertical="center" indent="2"/>
    </xf>
    <xf numFmtId="0" fontId="7" fillId="46" borderId="0" applyNumberFormat="0" applyBorder="0" applyAlignment="0" applyProtection="0"/>
    <xf numFmtId="0" fontId="115" fillId="33" borderId="66" applyNumberFormat="0" applyAlignment="0" applyProtection="0"/>
    <xf numFmtId="4" fontId="102" fillId="0" borderId="96">
      <alignment horizontal="right" vertical="center"/>
    </xf>
    <xf numFmtId="49" fontId="101" fillId="0" borderId="137" applyNumberFormat="0" applyFill="0" applyBorder="0" applyProtection="0">
      <alignment horizontal="left" vertical="center"/>
    </xf>
    <xf numFmtId="0" fontId="103" fillId="62" borderId="96">
      <alignment horizontal="right" vertical="center"/>
    </xf>
    <xf numFmtId="0" fontId="103" fillId="60" borderId="96">
      <alignment horizontal="right" vertical="center"/>
    </xf>
    <xf numFmtId="0" fontId="145" fillId="0" borderId="94" applyNumberFormat="0" applyFill="0" applyAlignment="0" applyProtection="0"/>
    <xf numFmtId="0" fontId="48" fillId="43" borderId="0" applyNumberFormat="0" applyBorder="0" applyAlignment="0" applyProtection="0"/>
    <xf numFmtId="0" fontId="102" fillId="61" borderId="96"/>
    <xf numFmtId="0" fontId="138" fillId="71" borderId="93" applyNumberFormat="0" applyAlignment="0" applyProtection="0"/>
    <xf numFmtId="4" fontId="102" fillId="0" borderId="96">
      <alignment horizontal="right" vertical="center"/>
    </xf>
    <xf numFmtId="0" fontId="145" fillId="0" borderId="94" applyNumberFormat="0" applyFill="0" applyAlignment="0" applyProtection="0"/>
    <xf numFmtId="4" fontId="103" fillId="60" borderId="97">
      <alignment horizontal="right" vertical="center"/>
    </xf>
    <xf numFmtId="0" fontId="130" fillId="0" borderId="94" applyNumberFormat="0" applyFill="0" applyAlignment="0" applyProtection="0"/>
    <xf numFmtId="0" fontId="117" fillId="0" borderId="0" applyNumberFormat="0" applyFill="0" applyBorder="0" applyAlignment="0" applyProtection="0"/>
    <xf numFmtId="0" fontId="126" fillId="84" borderId="93" applyNumberFormat="0" applyAlignment="0" applyProtection="0"/>
    <xf numFmtId="0" fontId="102" fillId="0" borderId="113" applyNumberFormat="0" applyFill="0" applyAlignment="0" applyProtection="0"/>
    <xf numFmtId="4" fontId="105" fillId="62" borderId="96">
      <alignment horizontal="right" vertical="center"/>
    </xf>
    <xf numFmtId="0" fontId="8" fillId="87" borderId="95" applyNumberFormat="0" applyFont="0" applyAlignment="0" applyProtection="0"/>
    <xf numFmtId="0" fontId="118" fillId="0" borderId="0" applyNumberFormat="0" applyFill="0" applyBorder="0" applyAlignment="0" applyProtection="0"/>
    <xf numFmtId="0" fontId="7" fillId="50" borderId="0" applyNumberFormat="0" applyBorder="0" applyAlignment="0" applyProtection="0"/>
    <xf numFmtId="4" fontId="102" fillId="61" borderId="96"/>
    <xf numFmtId="0" fontId="48" fillId="59" borderId="0" applyNumberFormat="0" applyBorder="0" applyAlignment="0" applyProtection="0"/>
    <xf numFmtId="0" fontId="119" fillId="0" borderId="70" applyNumberFormat="0" applyFill="0" applyAlignment="0" applyProtection="0"/>
    <xf numFmtId="0" fontId="130" fillId="0" borderId="94" applyNumberFormat="0" applyFill="0" applyAlignment="0" applyProtection="0"/>
    <xf numFmtId="0" fontId="103" fillId="60" borderId="96">
      <alignment horizontal="right" vertical="center"/>
    </xf>
    <xf numFmtId="0" fontId="138" fillId="71" borderId="93" applyNumberFormat="0" applyAlignment="0" applyProtection="0"/>
    <xf numFmtId="0" fontId="103" fillId="60" borderId="114">
      <alignment horizontal="right" vertical="center"/>
    </xf>
    <xf numFmtId="4" fontId="103" fillId="60" borderId="96">
      <alignment horizontal="right" vertical="center"/>
    </xf>
    <xf numFmtId="0" fontId="130" fillId="0" borderId="94" applyNumberFormat="0" applyFill="0" applyAlignment="0" applyProtection="0"/>
    <xf numFmtId="0" fontId="126" fillId="84" borderId="93" applyNumberFormat="0" applyAlignment="0" applyProtection="0"/>
    <xf numFmtId="4" fontId="103" fillId="60" borderId="97">
      <alignment horizontal="right" vertical="center"/>
    </xf>
    <xf numFmtId="0" fontId="102" fillId="60" borderId="99">
      <alignment horizontal="left" vertical="center" wrapText="1" indent="2"/>
    </xf>
    <xf numFmtId="49" fontId="101" fillId="0" borderId="96" applyNumberFormat="0" applyFill="0" applyBorder="0" applyProtection="0">
      <alignment horizontal="left" vertical="center"/>
    </xf>
    <xf numFmtId="0" fontId="138" fillId="71" borderId="93" applyNumberFormat="0" applyAlignment="0" applyProtection="0"/>
    <xf numFmtId="0" fontId="102" fillId="62" borderId="97">
      <alignment horizontal="left" vertical="center"/>
    </xf>
    <xf numFmtId="0" fontId="126" fillId="84" borderId="93" applyNumberFormat="0" applyAlignment="0" applyProtection="0"/>
    <xf numFmtId="0" fontId="125" fillId="84" borderId="93" applyNumberFormat="0" applyAlignment="0" applyProtection="0"/>
    <xf numFmtId="0" fontId="102" fillId="0" borderId="99">
      <alignment horizontal="left" vertical="center" wrapText="1" indent="2"/>
    </xf>
    <xf numFmtId="4" fontId="102" fillId="0" borderId="96" applyFill="0" applyBorder="0" applyProtection="0">
      <alignment horizontal="right" vertical="center"/>
    </xf>
    <xf numFmtId="4" fontId="103" fillId="60" borderId="97">
      <alignment horizontal="right" vertical="center"/>
    </xf>
    <xf numFmtId="0" fontId="138" fillId="71" borderId="93" applyNumberFormat="0" applyAlignment="0" applyProtection="0"/>
    <xf numFmtId="0" fontId="7" fillId="46" borderId="0" applyNumberFormat="0" applyBorder="0" applyAlignment="0" applyProtection="0"/>
    <xf numFmtId="4" fontId="103" fillId="60" borderId="115">
      <alignment horizontal="right" vertical="center"/>
    </xf>
    <xf numFmtId="0" fontId="126" fillId="84" borderId="93" applyNumberFormat="0" applyAlignment="0" applyProtection="0"/>
    <xf numFmtId="0" fontId="48" fillId="51" borderId="0" applyNumberFormat="0" applyBorder="0" applyAlignment="0" applyProtection="0"/>
    <xf numFmtId="0" fontId="103" fillId="60" borderId="97">
      <alignment horizontal="right" vertical="center"/>
    </xf>
    <xf numFmtId="4" fontId="103" fillId="62" borderId="137">
      <alignment horizontal="right" vertical="center"/>
    </xf>
    <xf numFmtId="0" fontId="116" fillId="33" borderId="65" applyNumberFormat="0" applyAlignment="0" applyProtection="0"/>
    <xf numFmtId="0" fontId="117" fillId="0" borderId="0" applyNumberFormat="0" applyFill="0" applyBorder="0" applyAlignment="0" applyProtection="0"/>
    <xf numFmtId="0" fontId="8" fillId="87" borderId="95" applyNumberFormat="0" applyFont="0" applyAlignment="0" applyProtection="0"/>
    <xf numFmtId="49" fontId="101" fillId="0" borderId="96" applyNumberFormat="0" applyFill="0" applyBorder="0" applyProtection="0">
      <alignment horizontal="left" vertical="center"/>
    </xf>
    <xf numFmtId="4" fontId="102" fillId="61" borderId="96"/>
    <xf numFmtId="49" fontId="102" fillId="0" borderId="97" applyNumberFormat="0" applyFont="0" applyFill="0" applyBorder="0" applyProtection="0">
      <alignment horizontal="left" vertical="center" indent="5"/>
    </xf>
    <xf numFmtId="0" fontId="103" fillId="60" borderId="96">
      <alignment horizontal="right" vertical="center"/>
    </xf>
    <xf numFmtId="49" fontId="102" fillId="0" borderId="97" applyNumberFormat="0" applyFont="0" applyFill="0" applyBorder="0" applyProtection="0">
      <alignment horizontal="left" vertical="center" indent="5"/>
    </xf>
    <xf numFmtId="0" fontId="126" fillId="84" borderId="93" applyNumberFormat="0" applyAlignment="0" applyProtection="0"/>
    <xf numFmtId="0" fontId="102" fillId="60" borderId="99">
      <alignment horizontal="left" vertical="center" wrapText="1" indent="2"/>
    </xf>
    <xf numFmtId="0" fontId="102" fillId="60" borderId="99">
      <alignment horizontal="left" vertical="center" wrapText="1" indent="2"/>
    </xf>
    <xf numFmtId="0" fontId="48" fillId="55" borderId="0" applyNumberFormat="0" applyBorder="0" applyAlignment="0" applyProtection="0"/>
    <xf numFmtId="4" fontId="102" fillId="61" borderId="96"/>
    <xf numFmtId="0" fontId="129" fillId="71" borderId="93" applyNumberFormat="0" applyAlignment="0" applyProtection="0"/>
    <xf numFmtId="4" fontId="103" fillId="60" borderId="97">
      <alignment horizontal="right" vertical="center"/>
    </xf>
    <xf numFmtId="0" fontId="102" fillId="0" borderId="96" applyNumberFormat="0" applyFill="0" applyAlignment="0" applyProtection="0"/>
    <xf numFmtId="0" fontId="103" fillId="60" borderId="96">
      <alignment horizontal="right" vertical="center"/>
    </xf>
    <xf numFmtId="0" fontId="102" fillId="0" borderId="96">
      <alignment horizontal="right" vertical="center"/>
    </xf>
    <xf numFmtId="4" fontId="103" fillId="62" borderId="96">
      <alignment horizontal="right" vertical="center"/>
    </xf>
    <xf numFmtId="0" fontId="145" fillId="0" borderId="94" applyNumberFormat="0" applyFill="0" applyAlignment="0" applyProtection="0"/>
    <xf numFmtId="0" fontId="138" fillId="71" borderId="93" applyNumberFormat="0" applyAlignment="0" applyProtection="0"/>
    <xf numFmtId="4" fontId="103" fillId="60" borderId="96">
      <alignment horizontal="right" vertical="center"/>
    </xf>
    <xf numFmtId="4" fontId="103" fillId="60" borderId="96">
      <alignment horizontal="right" vertical="center"/>
    </xf>
    <xf numFmtId="0" fontId="129" fillId="71" borderId="158" applyNumberFormat="0" applyAlignment="0" applyProtection="0"/>
    <xf numFmtId="0" fontId="138" fillId="71" borderId="93" applyNumberFormat="0" applyAlignment="0" applyProtection="0"/>
    <xf numFmtId="49" fontId="101" fillId="0" borderId="96" applyNumberFormat="0" applyFill="0" applyBorder="0" applyProtection="0">
      <alignment horizontal="left" vertical="center"/>
    </xf>
    <xf numFmtId="0" fontId="129" fillId="71" borderId="93" applyNumberFormat="0" applyAlignment="0" applyProtection="0"/>
    <xf numFmtId="0" fontId="126" fillId="84" borderId="93" applyNumberFormat="0" applyAlignment="0" applyProtection="0"/>
    <xf numFmtId="0" fontId="120" fillId="87" borderId="95" applyNumberFormat="0" applyFont="0" applyAlignment="0" applyProtection="0"/>
    <xf numFmtId="0" fontId="102" fillId="0" borderId="99">
      <alignment horizontal="left" vertical="center" wrapText="1" indent="2"/>
    </xf>
    <xf numFmtId="49" fontId="101" fillId="0" borderId="96" applyNumberFormat="0" applyFill="0" applyBorder="0" applyProtection="0">
      <alignment horizontal="left" vertical="center"/>
    </xf>
    <xf numFmtId="0" fontId="145" fillId="0" borderId="94" applyNumberFormat="0" applyFill="0" applyAlignment="0" applyProtection="0"/>
    <xf numFmtId="0" fontId="126" fillId="84" borderId="93" applyNumberFormat="0" applyAlignment="0" applyProtection="0"/>
    <xf numFmtId="4" fontId="102" fillId="61" borderId="96"/>
    <xf numFmtId="49" fontId="101" fillId="0" borderId="96" applyNumberFormat="0" applyFill="0" applyBorder="0" applyProtection="0">
      <alignment horizontal="left" vertical="center"/>
    </xf>
    <xf numFmtId="0" fontId="145" fillId="0" borderId="94" applyNumberFormat="0" applyFill="0" applyAlignment="0" applyProtection="0"/>
    <xf numFmtId="0" fontId="129" fillId="71" borderId="93" applyNumberFormat="0" applyAlignment="0" applyProtection="0"/>
    <xf numFmtId="0" fontId="102" fillId="0" borderId="99">
      <alignment horizontal="left" vertical="center" wrapText="1" indent="2"/>
    </xf>
    <xf numFmtId="0" fontId="129" fillId="71" borderId="93" applyNumberFormat="0" applyAlignment="0" applyProtection="0"/>
    <xf numFmtId="0" fontId="7" fillId="53" borderId="0" applyNumberFormat="0" applyBorder="0" applyAlignment="0" applyProtection="0"/>
    <xf numFmtId="0" fontId="120" fillId="87" borderId="95" applyNumberFormat="0" applyFont="0" applyAlignment="0" applyProtection="0"/>
    <xf numFmtId="0" fontId="103" fillId="62" borderId="96">
      <alignment horizontal="right" vertical="center"/>
    </xf>
    <xf numFmtId="0" fontId="126" fillId="84" borderId="93" applyNumberFormat="0" applyAlignment="0" applyProtection="0"/>
    <xf numFmtId="0" fontId="126" fillId="84" borderId="93" applyNumberFormat="0" applyAlignment="0" applyProtection="0"/>
    <xf numFmtId="0" fontId="125" fillId="84" borderId="93" applyNumberFormat="0" applyAlignment="0" applyProtection="0"/>
    <xf numFmtId="0" fontId="138" fillId="71" borderId="93" applyNumberFormat="0" applyAlignment="0" applyProtection="0"/>
    <xf numFmtId="0" fontId="126" fillId="84" borderId="93" applyNumberFormat="0" applyAlignment="0" applyProtection="0"/>
    <xf numFmtId="0" fontId="102" fillId="0" borderId="96">
      <alignment horizontal="right" vertical="center"/>
    </xf>
    <xf numFmtId="0" fontId="130" fillId="0" borderId="94" applyNumberFormat="0" applyFill="0" applyAlignment="0" applyProtection="0"/>
    <xf numFmtId="166" fontId="102" fillId="88" borderId="96" applyNumberFormat="0" applyFont="0" applyBorder="0" applyAlignment="0" applyProtection="0">
      <alignment horizontal="right" vertical="center"/>
    </xf>
    <xf numFmtId="0" fontId="145" fillId="0" borderId="94" applyNumberFormat="0" applyFill="0" applyAlignment="0" applyProtection="0"/>
    <xf numFmtId="0" fontId="102" fillId="0" borderId="99">
      <alignment horizontal="left" vertical="center" wrapText="1" indent="2"/>
    </xf>
    <xf numFmtId="0" fontId="103" fillId="60" borderId="96">
      <alignment horizontal="right" vertical="center"/>
    </xf>
    <xf numFmtId="0" fontId="103" fillId="62" borderId="96">
      <alignment horizontal="right" vertical="center"/>
    </xf>
    <xf numFmtId="49" fontId="102" fillId="0" borderId="96" applyNumberFormat="0" applyFont="0" applyFill="0" applyBorder="0" applyProtection="0">
      <alignment horizontal="left" vertical="center" indent="2"/>
    </xf>
    <xf numFmtId="4" fontId="103" fillId="60" borderId="97">
      <alignment horizontal="right" vertical="center"/>
    </xf>
    <xf numFmtId="0" fontId="138" fillId="71" borderId="93" applyNumberFormat="0" applyAlignment="0" applyProtection="0"/>
    <xf numFmtId="0" fontId="115" fillId="33" borderId="66" applyNumberFormat="0" applyAlignment="0" applyProtection="0"/>
    <xf numFmtId="0" fontId="103" fillId="60" borderId="96">
      <alignment horizontal="right" vertical="center"/>
    </xf>
    <xf numFmtId="0" fontId="125" fillId="84" borderId="93" applyNumberFormat="0" applyAlignment="0" applyProtection="0"/>
    <xf numFmtId="4" fontId="102" fillId="0" borderId="96">
      <alignment horizontal="right" vertical="center"/>
    </xf>
    <xf numFmtId="0" fontId="7" fillId="45" borderId="0" applyNumberFormat="0" applyBorder="0" applyAlignment="0" applyProtection="0"/>
    <xf numFmtId="0" fontId="138" fillId="71" borderId="93" applyNumberFormat="0" applyAlignment="0" applyProtection="0"/>
    <xf numFmtId="0" fontId="7" fillId="50" borderId="0" applyNumberFormat="0" applyBorder="0" applyAlignment="0" applyProtection="0"/>
    <xf numFmtId="4" fontId="103" fillId="60" borderId="98">
      <alignment horizontal="right" vertical="center"/>
    </xf>
    <xf numFmtId="0" fontId="129" fillId="71" borderId="93" applyNumberFormat="0" applyAlignment="0" applyProtection="0"/>
    <xf numFmtId="0" fontId="129" fillId="71" borderId="93" applyNumberFormat="0" applyAlignment="0" applyProtection="0"/>
    <xf numFmtId="0" fontId="102" fillId="61" borderId="96"/>
    <xf numFmtId="0" fontId="102" fillId="60" borderId="99">
      <alignment horizontal="left" vertical="center" wrapText="1" indent="2"/>
    </xf>
    <xf numFmtId="0" fontId="7" fillId="58" borderId="0" applyNumberFormat="0" applyBorder="0" applyAlignment="0" applyProtection="0"/>
    <xf numFmtId="166" fontId="102" fillId="88" borderId="96" applyNumberFormat="0" applyFont="0" applyBorder="0" applyAlignment="0" applyProtection="0">
      <alignment horizontal="right" vertical="center"/>
    </xf>
    <xf numFmtId="0" fontId="125" fillId="84" borderId="93" applyNumberFormat="0" applyAlignment="0" applyProtection="0"/>
    <xf numFmtId="0" fontId="102" fillId="0" borderId="96" applyNumberFormat="0" applyFill="0" applyAlignment="0" applyProtection="0"/>
    <xf numFmtId="4" fontId="105" fillId="62" borderId="96">
      <alignment horizontal="right" vertical="center"/>
    </xf>
    <xf numFmtId="0" fontId="120" fillId="87" borderId="95" applyNumberFormat="0" applyFont="0" applyAlignment="0" applyProtection="0"/>
    <xf numFmtId="0" fontId="48" fillId="51" borderId="0" applyNumberFormat="0" applyBorder="0" applyAlignment="0" applyProtection="0"/>
    <xf numFmtId="0" fontId="145" fillId="0" borderId="94" applyNumberFormat="0" applyFill="0" applyAlignment="0" applyProtection="0"/>
    <xf numFmtId="0" fontId="130" fillId="0" borderId="94" applyNumberFormat="0" applyFill="0" applyAlignment="0" applyProtection="0"/>
    <xf numFmtId="0" fontId="103" fillId="60" borderId="97">
      <alignment horizontal="right" vertical="center"/>
    </xf>
    <xf numFmtId="0" fontId="126" fillId="84" borderId="93" applyNumberFormat="0" applyAlignment="0" applyProtection="0"/>
    <xf numFmtId="0" fontId="7" fillId="53" borderId="0" applyNumberFormat="0" applyBorder="0" applyAlignment="0" applyProtection="0"/>
    <xf numFmtId="0" fontId="7" fillId="41" borderId="0" applyNumberFormat="0" applyBorder="0" applyAlignment="0" applyProtection="0"/>
    <xf numFmtId="0" fontId="102" fillId="0" borderId="96" applyNumberFormat="0" applyFill="0" applyAlignment="0" applyProtection="0"/>
    <xf numFmtId="0" fontId="126" fillId="84" borderId="93" applyNumberFormat="0" applyAlignment="0" applyProtection="0"/>
    <xf numFmtId="0" fontId="105" fillId="62" borderId="96">
      <alignment horizontal="right" vertical="center"/>
    </xf>
    <xf numFmtId="0" fontId="103" fillId="60" borderId="96">
      <alignment horizontal="right" vertical="center"/>
    </xf>
    <xf numFmtId="4" fontId="103" fillId="60" borderId="98">
      <alignment horizontal="right" vertical="center"/>
    </xf>
    <xf numFmtId="0" fontId="103" fillId="60" borderId="98">
      <alignment horizontal="right" vertical="center"/>
    </xf>
    <xf numFmtId="0" fontId="48" fillId="47" borderId="0" applyNumberFormat="0" applyBorder="0" applyAlignment="0" applyProtection="0"/>
    <xf numFmtId="0" fontId="102" fillId="0" borderId="96" applyNumberFormat="0" applyFill="0" applyAlignment="0" applyProtection="0"/>
    <xf numFmtId="0" fontId="102" fillId="62" borderId="97">
      <alignment horizontal="left" vertical="center"/>
    </xf>
    <xf numFmtId="0" fontId="129" fillId="71" borderId="93" applyNumberFormat="0" applyAlignment="0" applyProtection="0"/>
    <xf numFmtId="49" fontId="102" fillId="0" borderId="96" applyNumberFormat="0" applyFont="0" applyFill="0" applyBorder="0" applyProtection="0">
      <alignment horizontal="left" vertical="center" indent="2"/>
    </xf>
    <xf numFmtId="0" fontId="48" fillId="59" borderId="0" applyNumberFormat="0" applyBorder="0" applyAlignment="0" applyProtection="0"/>
    <xf numFmtId="0" fontId="103" fillId="62" borderId="96">
      <alignment horizontal="right" vertical="center"/>
    </xf>
    <xf numFmtId="0" fontId="103" fillId="60" borderId="96">
      <alignment horizontal="right" vertical="center"/>
    </xf>
    <xf numFmtId="0" fontId="138" fillId="71" borderId="110" applyNumberFormat="0" applyAlignment="0" applyProtection="0"/>
    <xf numFmtId="166" fontId="102" fillId="88" borderId="96" applyNumberFormat="0" applyFont="0" applyBorder="0" applyAlignment="0" applyProtection="0">
      <alignment horizontal="right" vertical="center"/>
    </xf>
    <xf numFmtId="0" fontId="8" fillId="87" borderId="95" applyNumberFormat="0" applyFont="0" applyAlignment="0" applyProtection="0"/>
    <xf numFmtId="49" fontId="101" fillId="0" borderId="96" applyNumberFormat="0" applyFill="0" applyBorder="0" applyProtection="0">
      <alignment horizontal="left" vertical="center"/>
    </xf>
    <xf numFmtId="4" fontId="103" fillId="62" borderId="96">
      <alignment horizontal="right" vertical="center"/>
    </xf>
    <xf numFmtId="0" fontId="125" fillId="84" borderId="93" applyNumberFormat="0" applyAlignment="0" applyProtection="0"/>
    <xf numFmtId="0" fontId="145" fillId="0" borderId="94" applyNumberFormat="0" applyFill="0" applyAlignment="0" applyProtection="0"/>
    <xf numFmtId="0" fontId="120" fillId="87" borderId="95" applyNumberFormat="0" applyFont="0" applyAlignment="0" applyProtection="0"/>
    <xf numFmtId="0" fontId="102" fillId="61" borderId="96"/>
    <xf numFmtId="0" fontId="102" fillId="0" borderId="99">
      <alignment horizontal="left" vertical="center" wrapText="1" indent="2"/>
    </xf>
    <xf numFmtId="4" fontId="102" fillId="0" borderId="96" applyFill="0" applyBorder="0" applyProtection="0">
      <alignment horizontal="right" vertical="center"/>
    </xf>
    <xf numFmtId="0" fontId="7" fillId="46" borderId="0" applyNumberFormat="0" applyBorder="0" applyAlignment="0" applyProtection="0"/>
    <xf numFmtId="0" fontId="102" fillId="0" borderId="96">
      <alignment horizontal="right" vertical="center"/>
    </xf>
    <xf numFmtId="4" fontId="103" fillId="60" borderId="96">
      <alignment horizontal="right" vertical="center"/>
    </xf>
    <xf numFmtId="0" fontId="7" fillId="41" borderId="0" applyNumberFormat="0" applyBorder="0" applyAlignment="0" applyProtection="0"/>
    <xf numFmtId="49" fontId="102" fillId="0" borderId="96" applyNumberFormat="0" applyFont="0" applyFill="0" applyBorder="0" applyProtection="0">
      <alignment horizontal="left" vertical="center" indent="2"/>
    </xf>
    <xf numFmtId="0" fontId="7" fillId="45" borderId="0" applyNumberFormat="0" applyBorder="0" applyAlignment="0" applyProtection="0"/>
    <xf numFmtId="4" fontId="105" fillId="62" borderId="96">
      <alignment horizontal="right" vertical="center"/>
    </xf>
    <xf numFmtId="0" fontId="125" fillId="84" borderId="93" applyNumberFormat="0" applyAlignment="0" applyProtection="0"/>
    <xf numFmtId="4" fontId="102" fillId="0" borderId="96" applyFill="0" applyBorder="0" applyProtection="0">
      <alignment horizontal="right" vertical="center"/>
    </xf>
    <xf numFmtId="0" fontId="102" fillId="0" borderId="99">
      <alignment horizontal="left" vertical="center" wrapText="1" indent="2"/>
    </xf>
    <xf numFmtId="4" fontId="105" fillId="62" borderId="96">
      <alignment horizontal="right" vertical="center"/>
    </xf>
    <xf numFmtId="4" fontId="105" fillId="62" borderId="96">
      <alignment horizontal="right" vertical="center"/>
    </xf>
    <xf numFmtId="0" fontId="126" fillId="84" borderId="93" applyNumberFormat="0" applyAlignment="0" applyProtection="0"/>
    <xf numFmtId="0" fontId="120" fillId="87" borderId="95" applyNumberFormat="0" applyFont="0" applyAlignment="0" applyProtection="0"/>
    <xf numFmtId="0" fontId="125" fillId="84" borderId="93" applyNumberFormat="0" applyAlignment="0" applyProtection="0"/>
    <xf numFmtId="0" fontId="103" fillId="60" borderId="96">
      <alignment horizontal="right" vertical="center"/>
    </xf>
    <xf numFmtId="0" fontId="145" fillId="0" borderId="94" applyNumberFormat="0" applyFill="0" applyAlignment="0" applyProtection="0"/>
    <xf numFmtId="4" fontId="103" fillId="60" borderId="98">
      <alignment horizontal="right" vertical="center"/>
    </xf>
    <xf numFmtId="0" fontId="130" fillId="0" borderId="94" applyNumberFormat="0" applyFill="0" applyAlignment="0" applyProtection="0"/>
    <xf numFmtId="0" fontId="117" fillId="0" borderId="0" applyNumberFormat="0" applyFill="0" applyBorder="0" applyAlignment="0" applyProtection="0"/>
    <xf numFmtId="0" fontId="130" fillId="0" borderId="111" applyNumberFormat="0" applyFill="0" applyAlignment="0" applyProtection="0"/>
    <xf numFmtId="0" fontId="145" fillId="0" borderId="111" applyNumberFormat="0" applyFill="0" applyAlignment="0" applyProtection="0"/>
    <xf numFmtId="0" fontId="126" fillId="84" borderId="93" applyNumberFormat="0" applyAlignment="0" applyProtection="0"/>
    <xf numFmtId="4" fontId="105" fillId="62" borderId="96">
      <alignment horizontal="right" vertical="center"/>
    </xf>
    <xf numFmtId="0" fontId="102" fillId="0" borderId="96">
      <alignment horizontal="right" vertical="center"/>
    </xf>
    <xf numFmtId="0" fontId="115" fillId="33" borderId="66" applyNumberFormat="0" applyAlignment="0" applyProtection="0"/>
    <xf numFmtId="0" fontId="102" fillId="0" borderId="96">
      <alignment horizontal="right" vertical="center"/>
    </xf>
    <xf numFmtId="4" fontId="102" fillId="0" borderId="96" applyFill="0" applyBorder="0" applyProtection="0">
      <alignment horizontal="right" vertical="center"/>
    </xf>
    <xf numFmtId="0" fontId="48" fillId="51" borderId="0" applyNumberFormat="0" applyBorder="0" applyAlignment="0" applyProtection="0"/>
    <xf numFmtId="0" fontId="102" fillId="0" borderId="96">
      <alignment horizontal="right" vertical="center"/>
    </xf>
    <xf numFmtId="0" fontId="103" fillId="60" borderId="97">
      <alignment horizontal="right" vertical="center"/>
    </xf>
    <xf numFmtId="0" fontId="103" fillId="60" borderId="97">
      <alignment horizontal="right" vertical="center"/>
    </xf>
    <xf numFmtId="4" fontId="103" fillId="60" borderId="96">
      <alignment horizontal="right" vertical="center"/>
    </xf>
    <xf numFmtId="4" fontId="103" fillId="60" borderId="96">
      <alignment horizontal="right" vertical="center"/>
    </xf>
    <xf numFmtId="0" fontId="116" fillId="33" borderId="65" applyNumberFormat="0" applyAlignment="0" applyProtection="0"/>
    <xf numFmtId="0" fontId="48" fillId="51" borderId="0" applyNumberFormat="0" applyBorder="0" applyAlignment="0" applyProtection="0"/>
    <xf numFmtId="0" fontId="125" fillId="84" borderId="93" applyNumberFormat="0" applyAlignment="0" applyProtection="0"/>
    <xf numFmtId="49" fontId="102" fillId="0" borderId="97" applyNumberFormat="0" applyFont="0" applyFill="0" applyBorder="0" applyProtection="0">
      <alignment horizontal="left" vertical="center" indent="5"/>
    </xf>
    <xf numFmtId="4" fontId="103" fillId="60" borderId="97">
      <alignment horizontal="right" vertical="center"/>
    </xf>
    <xf numFmtId="0" fontId="7" fillId="57" borderId="0" applyNumberFormat="0" applyBorder="0" applyAlignment="0" applyProtection="0"/>
    <xf numFmtId="49" fontId="101" fillId="0" borderId="96" applyNumberFormat="0" applyFill="0" applyBorder="0" applyProtection="0">
      <alignment horizontal="left" vertical="center"/>
    </xf>
    <xf numFmtId="4" fontId="103" fillId="60" borderId="98">
      <alignment horizontal="right" vertical="center"/>
    </xf>
    <xf numFmtId="166" fontId="102" fillId="88" borderId="96" applyNumberFormat="0" applyFont="0" applyBorder="0" applyAlignment="0" applyProtection="0">
      <alignment horizontal="right" vertical="center"/>
    </xf>
    <xf numFmtId="0" fontId="126" fillId="84" borderId="93" applyNumberFormat="0" applyAlignment="0" applyProtection="0"/>
    <xf numFmtId="0" fontId="102" fillId="0" borderId="99">
      <alignment horizontal="left" vertical="center" wrapText="1" indent="2"/>
    </xf>
    <xf numFmtId="0" fontId="102" fillId="0" borderId="96" applyNumberFormat="0" applyFill="0" applyAlignment="0" applyProtection="0"/>
    <xf numFmtId="0" fontId="145" fillId="0" borderId="94" applyNumberFormat="0" applyFill="0" applyAlignment="0" applyProtection="0"/>
    <xf numFmtId="0" fontId="129" fillId="71" borderId="93" applyNumberFormat="0" applyAlignment="0" applyProtection="0"/>
    <xf numFmtId="0" fontId="102" fillId="61" borderId="96"/>
    <xf numFmtId="49" fontId="101" fillId="0" borderId="96" applyNumberFormat="0" applyFill="0" applyBorder="0" applyProtection="0">
      <alignment horizontal="left" vertical="center"/>
    </xf>
    <xf numFmtId="4" fontId="102" fillId="0" borderId="113">
      <alignment horizontal="right" vertical="center"/>
    </xf>
    <xf numFmtId="0" fontId="115" fillId="33" borderId="66" applyNumberFormat="0" applyAlignment="0" applyProtection="0"/>
    <xf numFmtId="0" fontId="129" fillId="71" borderId="110" applyNumberFormat="0" applyAlignment="0" applyProtection="0"/>
    <xf numFmtId="4" fontId="103" fillId="60" borderId="96">
      <alignment horizontal="right" vertical="center"/>
    </xf>
    <xf numFmtId="0" fontId="103" fillId="60" borderId="97">
      <alignment horizontal="right" vertical="center"/>
    </xf>
    <xf numFmtId="0" fontId="145" fillId="0" borderId="94" applyNumberFormat="0" applyFill="0" applyAlignment="0" applyProtection="0"/>
    <xf numFmtId="0" fontId="138" fillId="71" borderId="93" applyNumberFormat="0" applyAlignment="0" applyProtection="0"/>
    <xf numFmtId="4" fontId="103" fillId="60" borderId="97">
      <alignment horizontal="right" vertical="center"/>
    </xf>
    <xf numFmtId="0" fontId="7" fillId="57" borderId="0" applyNumberFormat="0" applyBorder="0" applyAlignment="0" applyProtection="0"/>
    <xf numFmtId="0" fontId="103" fillId="60" borderId="96">
      <alignment horizontal="right" vertical="center"/>
    </xf>
    <xf numFmtId="0" fontId="126" fillId="84" borderId="93" applyNumberFormat="0" applyAlignment="0" applyProtection="0"/>
    <xf numFmtId="0" fontId="102" fillId="0" borderId="99">
      <alignment horizontal="left" vertical="center" wrapText="1" indent="2"/>
    </xf>
    <xf numFmtId="4" fontId="103" fillId="62" borderId="96">
      <alignment horizontal="right" vertical="center"/>
    </xf>
    <xf numFmtId="0" fontId="103" fillId="60" borderId="98">
      <alignment horizontal="right" vertical="center"/>
    </xf>
    <xf numFmtId="0" fontId="145" fillId="0" borderId="94" applyNumberFormat="0" applyFill="0" applyAlignment="0" applyProtection="0"/>
    <xf numFmtId="0" fontId="130" fillId="0" borderId="94" applyNumberFormat="0" applyFill="0" applyAlignment="0" applyProtection="0"/>
    <xf numFmtId="4" fontId="102" fillId="0" borderId="96" applyFill="0" applyBorder="0" applyProtection="0">
      <alignment horizontal="right" vertical="center"/>
    </xf>
    <xf numFmtId="166" fontId="102" fillId="88" borderId="96" applyNumberFormat="0" applyFont="0" applyBorder="0" applyAlignment="0" applyProtection="0">
      <alignment horizontal="right" vertical="center"/>
    </xf>
    <xf numFmtId="0" fontId="7" fillId="41" borderId="0" applyNumberFormat="0" applyBorder="0" applyAlignment="0" applyProtection="0"/>
    <xf numFmtId="4" fontId="103" fillId="60" borderId="98">
      <alignment horizontal="right" vertical="center"/>
    </xf>
    <xf numFmtId="0" fontId="7" fillId="37" borderId="0" applyNumberFormat="0" applyBorder="0" applyAlignment="0" applyProtection="0"/>
    <xf numFmtId="49" fontId="102" fillId="0" borderId="96" applyNumberFormat="0" applyFont="0" applyFill="0" applyBorder="0" applyProtection="0">
      <alignment horizontal="left" vertical="center" indent="2"/>
    </xf>
    <xf numFmtId="0" fontId="125" fillId="84" borderId="93" applyNumberFormat="0" applyAlignment="0" applyProtection="0"/>
    <xf numFmtId="4" fontId="102" fillId="0" borderId="96" applyFill="0" applyBorder="0" applyProtection="0">
      <alignment horizontal="right" vertical="center"/>
    </xf>
    <xf numFmtId="0" fontId="102" fillId="62" borderId="97">
      <alignment horizontal="left" vertical="center"/>
    </xf>
    <xf numFmtId="4" fontId="102" fillId="61" borderId="96"/>
    <xf numFmtId="4" fontId="103" fillId="60" borderId="96">
      <alignment horizontal="right" vertical="center"/>
    </xf>
    <xf numFmtId="0" fontId="105" fillId="62" borderId="96">
      <alignment horizontal="right" vertical="center"/>
    </xf>
    <xf numFmtId="0" fontId="103" fillId="60" borderId="98">
      <alignment horizontal="right" vertical="center"/>
    </xf>
    <xf numFmtId="49" fontId="102" fillId="0" borderId="97" applyNumberFormat="0" applyFont="0" applyFill="0" applyBorder="0" applyProtection="0">
      <alignment horizontal="left" vertical="center" indent="5"/>
    </xf>
    <xf numFmtId="0" fontId="145" fillId="0" borderId="94" applyNumberFormat="0" applyFill="0" applyAlignment="0" applyProtection="0"/>
    <xf numFmtId="4" fontId="103" fillId="60" borderId="96">
      <alignment horizontal="right" vertical="center"/>
    </xf>
    <xf numFmtId="0" fontId="138" fillId="71" borderId="93" applyNumberFormat="0" applyAlignment="0" applyProtection="0"/>
    <xf numFmtId="0" fontId="103" fillId="60" borderId="97">
      <alignment horizontal="right" vertical="center"/>
    </xf>
    <xf numFmtId="0" fontId="120" fillId="87" borderId="95" applyNumberFormat="0" applyFont="0" applyAlignment="0" applyProtection="0"/>
    <xf numFmtId="0" fontId="138" fillId="71" borderId="93" applyNumberFormat="0" applyAlignment="0" applyProtection="0"/>
    <xf numFmtId="0" fontId="130" fillId="0" borderId="94" applyNumberFormat="0" applyFill="0" applyAlignment="0" applyProtection="0"/>
    <xf numFmtId="0" fontId="103" fillId="60" borderId="96">
      <alignment horizontal="right" vertical="center"/>
    </xf>
    <xf numFmtId="4" fontId="103" fillId="62" borderId="96">
      <alignment horizontal="right" vertical="center"/>
    </xf>
    <xf numFmtId="0" fontId="102" fillId="0" borderId="96">
      <alignment horizontal="right" vertical="center"/>
    </xf>
    <xf numFmtId="4" fontId="102" fillId="61" borderId="96"/>
    <xf numFmtId="4" fontId="103" fillId="60" borderId="98">
      <alignment horizontal="right" vertical="center"/>
    </xf>
    <xf numFmtId="0" fontId="48" fillId="39" borderId="0" applyNumberFormat="0" applyBorder="0" applyAlignment="0" applyProtection="0"/>
    <xf numFmtId="0" fontId="138" fillId="71" borderId="93" applyNumberFormat="0" applyAlignment="0" applyProtection="0"/>
    <xf numFmtId="4" fontId="103" fillId="60" borderId="97">
      <alignment horizontal="right" vertical="center"/>
    </xf>
    <xf numFmtId="4" fontId="102" fillId="0" borderId="96">
      <alignment horizontal="right" vertical="center"/>
    </xf>
    <xf numFmtId="49" fontId="102" fillId="0" borderId="96" applyNumberFormat="0" applyFont="0" applyFill="0" applyBorder="0" applyProtection="0">
      <alignment horizontal="left" vertical="center" indent="2"/>
    </xf>
    <xf numFmtId="0" fontId="129" fillId="71" borderId="93" applyNumberFormat="0" applyAlignment="0" applyProtection="0"/>
    <xf numFmtId="49" fontId="102" fillId="0" borderId="96" applyNumberFormat="0" applyFont="0" applyFill="0" applyBorder="0" applyProtection="0">
      <alignment horizontal="left" vertical="center" indent="2"/>
    </xf>
    <xf numFmtId="4" fontId="103" fillId="62" borderId="96">
      <alignment horizontal="right" vertical="center"/>
    </xf>
    <xf numFmtId="0" fontId="7" fillId="49" borderId="0" applyNumberFormat="0" applyBorder="0" applyAlignment="0" applyProtection="0"/>
    <xf numFmtId="0" fontId="145" fillId="0" borderId="94" applyNumberFormat="0" applyFill="0" applyAlignment="0" applyProtection="0"/>
    <xf numFmtId="4" fontId="102" fillId="0" borderId="96">
      <alignment horizontal="right" vertical="center"/>
    </xf>
    <xf numFmtId="4" fontId="105" fillId="62" borderId="96">
      <alignment horizontal="right" vertical="center"/>
    </xf>
    <xf numFmtId="0" fontId="7" fillId="50" borderId="0" applyNumberFormat="0" applyBorder="0" applyAlignment="0" applyProtection="0"/>
    <xf numFmtId="0" fontId="7" fillId="37" borderId="0" applyNumberFormat="0" applyBorder="0" applyAlignment="0" applyProtection="0"/>
    <xf numFmtId="4" fontId="102" fillId="0" borderId="96">
      <alignment horizontal="right" vertical="center"/>
    </xf>
    <xf numFmtId="0" fontId="129" fillId="71" borderId="93" applyNumberFormat="0" applyAlignment="0" applyProtection="0"/>
    <xf numFmtId="4" fontId="102" fillId="0" borderId="96" applyFill="0" applyBorder="0" applyProtection="0">
      <alignment horizontal="right" vertical="center"/>
    </xf>
    <xf numFmtId="0" fontId="142" fillId="84" borderId="109" applyNumberFormat="0" applyAlignment="0" applyProtection="0"/>
    <xf numFmtId="4" fontId="103" fillId="60" borderId="96">
      <alignment horizontal="right" vertical="center"/>
    </xf>
    <xf numFmtId="0" fontId="48" fillId="43" borderId="0" applyNumberFormat="0" applyBorder="0" applyAlignment="0" applyProtection="0"/>
    <xf numFmtId="0" fontId="126" fillId="84" borderId="93" applyNumberFormat="0" applyAlignment="0" applyProtection="0"/>
    <xf numFmtId="0" fontId="48" fillId="43" borderId="0" applyNumberFormat="0" applyBorder="0" applyAlignment="0" applyProtection="0"/>
    <xf numFmtId="0" fontId="7" fillId="58" borderId="0" applyNumberFormat="0" applyBorder="0" applyAlignment="0" applyProtection="0"/>
    <xf numFmtId="4" fontId="103" fillId="60" borderId="97">
      <alignment horizontal="right" vertical="center"/>
    </xf>
    <xf numFmtId="0" fontId="102" fillId="0" borderId="99">
      <alignment horizontal="left" vertical="center" wrapText="1" indent="2"/>
    </xf>
    <xf numFmtId="0" fontId="126" fillId="84" borderId="93" applyNumberFormat="0" applyAlignment="0" applyProtection="0"/>
    <xf numFmtId="0" fontId="102" fillId="62" borderId="97">
      <alignment horizontal="left" vertical="center"/>
    </xf>
    <xf numFmtId="0" fontId="145" fillId="0" borderId="94" applyNumberFormat="0" applyFill="0" applyAlignment="0" applyProtection="0"/>
    <xf numFmtId="49" fontId="101" fillId="0" borderId="96" applyNumberFormat="0" applyFill="0" applyBorder="0" applyProtection="0">
      <alignment horizontal="left" vertical="center"/>
    </xf>
    <xf numFmtId="0" fontId="7" fillId="50" borderId="0" applyNumberFormat="0" applyBorder="0" applyAlignment="0" applyProtection="0"/>
    <xf numFmtId="0" fontId="103" fillId="60" borderId="96">
      <alignment horizontal="right" vertical="center"/>
    </xf>
    <xf numFmtId="0" fontId="7" fillId="54" borderId="0" applyNumberFormat="0" applyBorder="0" applyAlignment="0" applyProtection="0"/>
    <xf numFmtId="0" fontId="102" fillId="0" borderId="99">
      <alignment horizontal="left" vertical="center" wrapText="1" indent="2"/>
    </xf>
    <xf numFmtId="0" fontId="7" fillId="50" borderId="0" applyNumberFormat="0" applyBorder="0" applyAlignment="0" applyProtection="0"/>
    <xf numFmtId="0" fontId="145" fillId="0" borderId="94" applyNumberFormat="0" applyFill="0" applyAlignment="0" applyProtection="0"/>
    <xf numFmtId="0" fontId="119" fillId="0" borderId="70" applyNumberFormat="0" applyFill="0" applyAlignment="0" applyProtection="0"/>
    <xf numFmtId="0" fontId="120" fillId="87" borderId="95" applyNumberFormat="0" applyFont="0" applyAlignment="0" applyProtection="0"/>
    <xf numFmtId="166" fontId="102" fillId="88" borderId="96" applyNumberFormat="0" applyFont="0" applyBorder="0" applyAlignment="0" applyProtection="0">
      <alignment horizontal="right" vertical="center"/>
    </xf>
    <xf numFmtId="0" fontId="102" fillId="61" borderId="96"/>
    <xf numFmtId="0" fontId="145" fillId="0" borderId="94" applyNumberFormat="0" applyFill="0" applyAlignment="0" applyProtection="0"/>
    <xf numFmtId="0" fontId="125" fillId="84" borderId="93" applyNumberFormat="0" applyAlignment="0" applyProtection="0"/>
    <xf numFmtId="0" fontId="120" fillId="87" borderId="95" applyNumberFormat="0" applyFont="0" applyAlignment="0" applyProtection="0"/>
    <xf numFmtId="0" fontId="102" fillId="0" borderId="96" applyNumberFormat="0" applyFill="0" applyAlignment="0" applyProtection="0"/>
    <xf numFmtId="0" fontId="103" fillId="60" borderId="96">
      <alignment horizontal="right" vertical="center"/>
    </xf>
    <xf numFmtId="49" fontId="102" fillId="0" borderId="97" applyNumberFormat="0" applyFont="0" applyFill="0" applyBorder="0" applyProtection="0">
      <alignment horizontal="left" vertical="center" indent="5"/>
    </xf>
    <xf numFmtId="0" fontId="117" fillId="0" borderId="0" applyNumberFormat="0" applyFill="0" applyBorder="0" applyAlignment="0" applyProtection="0"/>
    <xf numFmtId="0" fontId="102" fillId="0" borderId="96" applyNumberFormat="0" applyFill="0" applyAlignment="0" applyProtection="0"/>
    <xf numFmtId="0" fontId="138" fillId="71" borderId="93" applyNumberFormat="0" applyAlignment="0" applyProtection="0"/>
    <xf numFmtId="0" fontId="126" fillId="84" borderId="93" applyNumberFormat="0" applyAlignment="0" applyProtection="0"/>
    <xf numFmtId="4" fontId="103" fillId="60" borderId="98">
      <alignment horizontal="right" vertical="center"/>
    </xf>
    <xf numFmtId="0" fontId="48" fillId="39" borderId="0" applyNumberFormat="0" applyBorder="0" applyAlignment="0" applyProtection="0"/>
    <xf numFmtId="0" fontId="102" fillId="0" borderId="96">
      <alignment horizontal="right" vertical="center"/>
    </xf>
    <xf numFmtId="0" fontId="102" fillId="60" borderId="99">
      <alignment horizontal="left" vertical="center" wrapText="1" indent="2"/>
    </xf>
    <xf numFmtId="4" fontId="103" fillId="60" borderId="98">
      <alignment horizontal="right" vertical="center"/>
    </xf>
    <xf numFmtId="0" fontId="126" fillId="84" borderId="93" applyNumberFormat="0" applyAlignment="0" applyProtection="0"/>
    <xf numFmtId="0" fontId="120" fillId="87" borderId="95" applyNumberFormat="0" applyFont="0" applyAlignment="0" applyProtection="0"/>
    <xf numFmtId="0" fontId="103" fillId="60" borderId="98">
      <alignment horizontal="right" vertical="center"/>
    </xf>
    <xf numFmtId="0" fontId="126" fillId="84" borderId="93" applyNumberFormat="0" applyAlignment="0" applyProtection="0"/>
    <xf numFmtId="49" fontId="101" fillId="0" borderId="96" applyNumberFormat="0" applyFill="0" applyBorder="0" applyProtection="0">
      <alignment horizontal="left" vertical="center"/>
    </xf>
    <xf numFmtId="0" fontId="120" fillId="87" borderId="95" applyNumberFormat="0" applyFont="0" applyAlignment="0" applyProtection="0"/>
    <xf numFmtId="0" fontId="119" fillId="0" borderId="70" applyNumberFormat="0" applyFill="0" applyAlignment="0" applyProtection="0"/>
    <xf numFmtId="0" fontId="7" fillId="42" borderId="0" applyNumberFormat="0" applyBorder="0" applyAlignment="0" applyProtection="0"/>
    <xf numFmtId="0" fontId="8" fillId="87" borderId="95" applyNumberFormat="0" applyFont="0" applyAlignment="0" applyProtection="0"/>
    <xf numFmtId="0" fontId="102" fillId="0" borderId="96">
      <alignment horizontal="right" vertical="center"/>
    </xf>
    <xf numFmtId="0" fontId="126" fillId="84" borderId="93" applyNumberFormat="0" applyAlignment="0" applyProtection="0"/>
    <xf numFmtId="0" fontId="138" fillId="71" borderId="93" applyNumberFormat="0" applyAlignment="0" applyProtection="0"/>
    <xf numFmtId="0" fontId="130" fillId="0" borderId="94" applyNumberFormat="0" applyFill="0" applyAlignment="0" applyProtection="0"/>
    <xf numFmtId="0" fontId="103" fillId="62" borderId="96">
      <alignment horizontal="right" vertical="center"/>
    </xf>
    <xf numFmtId="0" fontId="105" fillId="62" borderId="96">
      <alignment horizontal="right" vertical="center"/>
    </xf>
    <xf numFmtId="0" fontId="120" fillId="87" borderId="95" applyNumberFormat="0" applyFont="0" applyAlignment="0" applyProtection="0"/>
    <xf numFmtId="4" fontId="103" fillId="60" borderId="96">
      <alignment horizontal="right" vertical="center"/>
    </xf>
    <xf numFmtId="0" fontId="138" fillId="71" borderId="93" applyNumberFormat="0" applyAlignment="0" applyProtection="0"/>
    <xf numFmtId="0" fontId="126" fillId="84" borderId="93" applyNumberFormat="0" applyAlignment="0" applyProtection="0"/>
    <xf numFmtId="0" fontId="103" fillId="60" borderId="96">
      <alignment horizontal="right" vertical="center"/>
    </xf>
    <xf numFmtId="0" fontId="102" fillId="60" borderId="99">
      <alignment horizontal="left" vertical="center" wrapText="1" indent="2"/>
    </xf>
    <xf numFmtId="0" fontId="145" fillId="0" borderId="94" applyNumberFormat="0" applyFill="0" applyAlignment="0" applyProtection="0"/>
    <xf numFmtId="0" fontId="120" fillId="87" borderId="95" applyNumberFormat="0" applyFont="0" applyAlignment="0" applyProtection="0"/>
    <xf numFmtId="0" fontId="7" fillId="54" borderId="0" applyNumberFormat="0" applyBorder="0" applyAlignment="0" applyProtection="0"/>
    <xf numFmtId="0" fontId="145" fillId="0" borderId="94" applyNumberFormat="0" applyFill="0" applyAlignment="0" applyProtection="0"/>
    <xf numFmtId="49" fontId="102" fillId="0" borderId="96" applyNumberFormat="0" applyFont="0" applyFill="0" applyBorder="0" applyProtection="0">
      <alignment horizontal="left" vertical="center" indent="2"/>
    </xf>
    <xf numFmtId="0" fontId="138" fillId="71" borderId="93" applyNumberFormat="0" applyAlignment="0" applyProtection="0"/>
    <xf numFmtId="0" fontId="102" fillId="61" borderId="96"/>
    <xf numFmtId="0" fontId="102" fillId="0" borderId="99">
      <alignment horizontal="left" vertical="center" wrapText="1" indent="2"/>
    </xf>
    <xf numFmtId="0" fontId="102" fillId="0" borderId="99">
      <alignment horizontal="left" vertical="center" wrapText="1" indent="2"/>
    </xf>
    <xf numFmtId="0" fontId="125" fillId="84" borderId="93" applyNumberFormat="0" applyAlignment="0" applyProtection="0"/>
    <xf numFmtId="0" fontId="8" fillId="87" borderId="95" applyNumberFormat="0" applyFont="0" applyAlignment="0" applyProtection="0"/>
    <xf numFmtId="0" fontId="103" fillId="62" borderId="96">
      <alignment horizontal="right" vertical="center"/>
    </xf>
    <xf numFmtId="0" fontId="7" fillId="45" borderId="0" applyNumberFormat="0" applyBorder="0" applyAlignment="0" applyProtection="0"/>
    <xf numFmtId="0" fontId="125" fillId="84" borderId="110" applyNumberFormat="0" applyAlignment="0" applyProtection="0"/>
    <xf numFmtId="0" fontId="7" fillId="37" borderId="0" applyNumberFormat="0" applyBorder="0" applyAlignment="0" applyProtection="0"/>
    <xf numFmtId="0" fontId="138" fillId="71" borderId="93" applyNumberFormat="0" applyAlignment="0" applyProtection="0"/>
    <xf numFmtId="0" fontId="102" fillId="60" borderId="99">
      <alignment horizontal="left" vertical="center" wrapText="1" indent="2"/>
    </xf>
    <xf numFmtId="0" fontId="103" fillId="62" borderId="137">
      <alignment horizontal="right" vertical="center"/>
    </xf>
    <xf numFmtId="49" fontId="102" fillId="0" borderId="154" applyNumberFormat="0" applyFont="0" applyFill="0" applyBorder="0" applyProtection="0">
      <alignment horizontal="left" vertical="center" indent="5"/>
    </xf>
    <xf numFmtId="0" fontId="8" fillId="87" borderId="95" applyNumberFormat="0" applyFont="0" applyAlignment="0" applyProtection="0"/>
    <xf numFmtId="0" fontId="145" fillId="0" borderId="94" applyNumberFormat="0" applyFill="0" applyAlignment="0" applyProtection="0"/>
    <xf numFmtId="0" fontId="7" fillId="58" borderId="0" applyNumberFormat="0" applyBorder="0" applyAlignment="0" applyProtection="0"/>
    <xf numFmtId="0" fontId="103" fillId="62" borderId="96">
      <alignment horizontal="right" vertical="center"/>
    </xf>
    <xf numFmtId="4" fontId="103" fillId="60" borderId="96">
      <alignment horizontal="right" vertical="center"/>
    </xf>
    <xf numFmtId="49" fontId="102" fillId="0" borderId="97" applyNumberFormat="0" applyFont="0" applyFill="0" applyBorder="0" applyProtection="0">
      <alignment horizontal="left" vertical="center" indent="5"/>
    </xf>
    <xf numFmtId="0" fontId="7" fillId="46" borderId="0" applyNumberFormat="0" applyBorder="0" applyAlignment="0" applyProtection="0"/>
    <xf numFmtId="0" fontId="102" fillId="60" borderId="99">
      <alignment horizontal="left" vertical="center" wrapText="1" indent="2"/>
    </xf>
    <xf numFmtId="49" fontId="101" fillId="0" borderId="96" applyNumberFormat="0" applyFill="0" applyBorder="0" applyProtection="0">
      <alignment horizontal="left" vertical="center"/>
    </xf>
    <xf numFmtId="0" fontId="7" fillId="53" borderId="0" applyNumberFormat="0" applyBorder="0" applyAlignment="0" applyProtection="0"/>
    <xf numFmtId="0" fontId="102" fillId="0" borderId="96">
      <alignment horizontal="right" vertical="center"/>
    </xf>
    <xf numFmtId="4" fontId="102" fillId="0" borderId="96">
      <alignment horizontal="right" vertical="center"/>
    </xf>
    <xf numFmtId="0" fontId="7" fillId="42" borderId="0" applyNumberFormat="0" applyBorder="0" applyAlignment="0" applyProtection="0"/>
    <xf numFmtId="0" fontId="102" fillId="0" borderId="96">
      <alignment horizontal="right" vertical="center"/>
    </xf>
    <xf numFmtId="0" fontId="103" fillId="60" borderId="97">
      <alignment horizontal="right" vertical="center"/>
    </xf>
    <xf numFmtId="0" fontId="125" fillId="84" borderId="93" applyNumberFormat="0" applyAlignment="0" applyProtection="0"/>
    <xf numFmtId="0" fontId="120" fillId="87" borderId="95" applyNumberFormat="0" applyFont="0" applyAlignment="0" applyProtection="0"/>
    <xf numFmtId="4" fontId="103" fillId="60" borderId="96">
      <alignment horizontal="right" vertical="center"/>
    </xf>
    <xf numFmtId="0" fontId="102" fillId="62" borderId="97">
      <alignment horizontal="left" vertical="center"/>
    </xf>
    <xf numFmtId="0" fontId="103" fillId="60" borderId="96">
      <alignment horizontal="right" vertical="center"/>
    </xf>
    <xf numFmtId="0" fontId="7" fillId="45" borderId="0" applyNumberFormat="0" applyBorder="0" applyAlignment="0" applyProtection="0"/>
    <xf numFmtId="0" fontId="7" fillId="38" borderId="0" applyNumberFormat="0" applyBorder="0" applyAlignment="0" applyProtection="0"/>
    <xf numFmtId="49" fontId="102" fillId="0" borderId="96" applyNumberFormat="0" applyFont="0" applyFill="0" applyBorder="0" applyProtection="0">
      <alignment horizontal="left" vertical="center" indent="2"/>
    </xf>
    <xf numFmtId="0" fontId="105" fillId="62" borderId="96">
      <alignment horizontal="right" vertical="center"/>
    </xf>
    <xf numFmtId="0" fontId="105" fillId="62" borderId="113">
      <alignment horizontal="right" vertical="center"/>
    </xf>
    <xf numFmtId="0" fontId="7" fillId="57" borderId="0" applyNumberFormat="0" applyBorder="0" applyAlignment="0" applyProtection="0"/>
    <xf numFmtId="0" fontId="125" fillId="84" borderId="93" applyNumberFormat="0" applyAlignment="0" applyProtection="0"/>
    <xf numFmtId="0" fontId="130" fillId="0" borderId="94" applyNumberFormat="0" applyFill="0" applyAlignment="0" applyProtection="0"/>
    <xf numFmtId="0" fontId="102" fillId="0" borderId="99">
      <alignment horizontal="left" vertical="center" wrapText="1" indent="2"/>
    </xf>
    <xf numFmtId="0" fontId="102" fillId="0" borderId="96" applyNumberFormat="0" applyFill="0" applyAlignment="0" applyProtection="0"/>
    <xf numFmtId="0" fontId="7" fillId="41" borderId="0" applyNumberFormat="0" applyBorder="0" applyAlignment="0" applyProtection="0"/>
    <xf numFmtId="0" fontId="102" fillId="62" borderId="97">
      <alignment horizontal="left" vertical="center"/>
    </xf>
    <xf numFmtId="0" fontId="48" fillId="55" borderId="0" applyNumberFormat="0" applyBorder="0" applyAlignment="0" applyProtection="0"/>
    <xf numFmtId="0" fontId="120" fillId="87" borderId="95" applyNumberFormat="0" applyFont="0" applyAlignment="0" applyProtection="0"/>
    <xf numFmtId="0" fontId="126" fillId="84" borderId="93" applyNumberFormat="0" applyAlignment="0" applyProtection="0"/>
    <xf numFmtId="4" fontId="103" fillId="62" borderId="96">
      <alignment horizontal="right" vertical="center"/>
    </xf>
    <xf numFmtId="0" fontId="130" fillId="0" borderId="94" applyNumberFormat="0" applyFill="0" applyAlignment="0" applyProtection="0"/>
    <xf numFmtId="4" fontId="103" fillId="62" borderId="96">
      <alignment horizontal="right" vertical="center"/>
    </xf>
    <xf numFmtId="0" fontId="103" fillId="60" borderId="96">
      <alignment horizontal="right" vertical="center"/>
    </xf>
    <xf numFmtId="4" fontId="102" fillId="61" borderId="96"/>
    <xf numFmtId="4" fontId="105" fillId="62" borderId="96">
      <alignment horizontal="right" vertical="center"/>
    </xf>
    <xf numFmtId="0" fontId="102" fillId="61" borderId="96"/>
    <xf numFmtId="0" fontId="48" fillId="39" borderId="0" applyNumberFormat="0" applyBorder="0" applyAlignment="0" applyProtection="0"/>
    <xf numFmtId="0" fontId="120" fillId="87" borderId="95" applyNumberFormat="0" applyFont="0" applyAlignment="0" applyProtection="0"/>
    <xf numFmtId="0" fontId="102" fillId="0" borderId="96" applyNumberFormat="0" applyFill="0" applyAlignment="0" applyProtection="0"/>
    <xf numFmtId="0" fontId="145" fillId="0" borderId="94" applyNumberFormat="0" applyFill="0" applyAlignment="0" applyProtection="0"/>
    <xf numFmtId="0" fontId="48" fillId="43" borderId="0" applyNumberFormat="0" applyBorder="0" applyAlignment="0" applyProtection="0"/>
    <xf numFmtId="4" fontId="103" fillId="60" borderId="96">
      <alignment horizontal="right" vertical="center"/>
    </xf>
    <xf numFmtId="0" fontId="130" fillId="0" borderId="151" applyNumberFormat="0" applyFill="0" applyAlignment="0" applyProtection="0"/>
    <xf numFmtId="0" fontId="103" fillId="60" borderId="96">
      <alignment horizontal="right" vertical="center"/>
    </xf>
    <xf numFmtId="0" fontId="103" fillId="60" borderId="97">
      <alignment horizontal="right" vertical="center"/>
    </xf>
    <xf numFmtId="0" fontId="103" fillId="60" borderId="97">
      <alignment horizontal="right" vertical="center"/>
    </xf>
    <xf numFmtId="0" fontId="103" fillId="60" borderId="96">
      <alignment horizontal="right" vertical="center"/>
    </xf>
    <xf numFmtId="4" fontId="103" fillId="60" borderId="96">
      <alignment horizontal="right" vertical="center"/>
    </xf>
    <xf numFmtId="0" fontId="120" fillId="87" borderId="95" applyNumberFormat="0" applyFont="0" applyAlignment="0" applyProtection="0"/>
    <xf numFmtId="0" fontId="130" fillId="0" borderId="94" applyNumberFormat="0" applyFill="0" applyAlignment="0" applyProtection="0"/>
    <xf numFmtId="4" fontId="102" fillId="61" borderId="96"/>
    <xf numFmtId="0" fontId="145" fillId="0" borderId="94" applyNumberFormat="0" applyFill="0" applyAlignment="0" applyProtection="0"/>
    <xf numFmtId="4" fontId="103" fillId="60" borderId="98">
      <alignment horizontal="right" vertical="center"/>
    </xf>
    <xf numFmtId="0" fontId="125" fillId="84" borderId="93" applyNumberFormat="0" applyAlignment="0" applyProtection="0"/>
    <xf numFmtId="4" fontId="103" fillId="60" borderId="96">
      <alignment horizontal="right" vertical="center"/>
    </xf>
    <xf numFmtId="0" fontId="145" fillId="0" borderId="94" applyNumberFormat="0" applyFill="0" applyAlignment="0" applyProtection="0"/>
    <xf numFmtId="0" fontId="126" fillId="84" borderId="93" applyNumberFormat="0" applyAlignment="0" applyProtection="0"/>
    <xf numFmtId="0" fontId="117" fillId="0" borderId="0" applyNumberFormat="0" applyFill="0" applyBorder="0" applyAlignment="0" applyProtection="0"/>
    <xf numFmtId="0" fontId="48" fillId="55" borderId="0" applyNumberFormat="0" applyBorder="0" applyAlignment="0" applyProtection="0"/>
    <xf numFmtId="0" fontId="145" fillId="0" borderId="94" applyNumberFormat="0" applyFill="0" applyAlignment="0" applyProtection="0"/>
    <xf numFmtId="0" fontId="138" fillId="71" borderId="93" applyNumberFormat="0" applyAlignment="0" applyProtection="0"/>
    <xf numFmtId="0" fontId="138" fillId="71" borderId="93" applyNumberFormat="0" applyAlignment="0" applyProtection="0"/>
    <xf numFmtId="4" fontId="102" fillId="0" borderId="96" applyFill="0" applyBorder="0" applyProtection="0">
      <alignment horizontal="right" vertical="center"/>
    </xf>
    <xf numFmtId="4" fontId="102" fillId="61" borderId="96"/>
    <xf numFmtId="0" fontId="105" fillId="62" borderId="96">
      <alignment horizontal="right" vertical="center"/>
    </xf>
    <xf numFmtId="0" fontId="126" fillId="84" borderId="93" applyNumberFormat="0" applyAlignment="0" applyProtection="0"/>
    <xf numFmtId="0" fontId="116" fillId="33" borderId="65" applyNumberFormat="0" applyAlignment="0" applyProtection="0"/>
    <xf numFmtId="0" fontId="138" fillId="71" borderId="93" applyNumberFormat="0" applyAlignment="0" applyProtection="0"/>
    <xf numFmtId="0" fontId="120" fillId="87" borderId="112" applyNumberFormat="0" applyFont="0" applyAlignment="0" applyProtection="0"/>
    <xf numFmtId="0" fontId="7" fillId="42" borderId="0" applyNumberFormat="0" applyBorder="0" applyAlignment="0" applyProtection="0"/>
    <xf numFmtId="0" fontId="145" fillId="0" borderId="94" applyNumberFormat="0" applyFill="0" applyAlignment="0" applyProtection="0"/>
    <xf numFmtId="0" fontId="8" fillId="87" borderId="112" applyNumberFormat="0" applyFont="0" applyAlignment="0" applyProtection="0"/>
    <xf numFmtId="0" fontId="103" fillId="60" borderId="96">
      <alignment horizontal="right" vertical="center"/>
    </xf>
    <xf numFmtId="0" fontId="120" fillId="87" borderId="95" applyNumberFormat="0" applyFont="0" applyAlignment="0" applyProtection="0"/>
    <xf numFmtId="4" fontId="102" fillId="0" borderId="113">
      <alignment horizontal="right" vertical="center"/>
    </xf>
    <xf numFmtId="0" fontId="145" fillId="0" borderId="94" applyNumberFormat="0" applyFill="0" applyAlignment="0" applyProtection="0"/>
    <xf numFmtId="49" fontId="101" fillId="0" borderId="96" applyNumberFormat="0" applyFill="0" applyBorder="0" applyProtection="0">
      <alignment horizontal="left" vertical="center"/>
    </xf>
    <xf numFmtId="0" fontId="7" fillId="49" borderId="0" applyNumberFormat="0" applyBorder="0" applyAlignment="0" applyProtection="0"/>
    <xf numFmtId="0" fontId="105" fillId="62" borderId="96">
      <alignment horizontal="right" vertical="center"/>
    </xf>
    <xf numFmtId="0" fontId="48" fillId="59" borderId="0" applyNumberFormat="0" applyBorder="0" applyAlignment="0" applyProtection="0"/>
    <xf numFmtId="0" fontId="129" fillId="71" borderId="93" applyNumberFormat="0" applyAlignment="0" applyProtection="0"/>
    <xf numFmtId="0" fontId="103" fillId="60" borderId="96">
      <alignment horizontal="right" vertical="center"/>
    </xf>
    <xf numFmtId="0" fontId="102" fillId="60" borderId="99">
      <alignment horizontal="left" vertical="center" wrapText="1" indent="2"/>
    </xf>
    <xf numFmtId="0" fontId="126" fillId="84" borderId="93" applyNumberFormat="0" applyAlignment="0" applyProtection="0"/>
    <xf numFmtId="0" fontId="7" fillId="41" borderId="0" applyNumberFormat="0" applyBorder="0" applyAlignment="0" applyProtection="0"/>
    <xf numFmtId="0" fontId="7" fillId="58" borderId="0" applyNumberFormat="0" applyBorder="0" applyAlignment="0" applyProtection="0"/>
    <xf numFmtId="0" fontId="125" fillId="84" borderId="93" applyNumberFormat="0" applyAlignment="0" applyProtection="0"/>
    <xf numFmtId="0" fontId="103" fillId="62" borderId="96">
      <alignment horizontal="right" vertical="center"/>
    </xf>
    <xf numFmtId="0" fontId="145" fillId="0" borderId="94" applyNumberFormat="0" applyFill="0" applyAlignment="0" applyProtection="0"/>
    <xf numFmtId="0" fontId="126" fillId="84" borderId="93" applyNumberFormat="0" applyAlignment="0" applyProtection="0"/>
    <xf numFmtId="4" fontId="105" fillId="62" borderId="96">
      <alignment horizontal="right" vertical="center"/>
    </xf>
    <xf numFmtId="0" fontId="102" fillId="0" borderId="99">
      <alignment horizontal="left" vertical="center" wrapText="1" indent="2"/>
    </xf>
    <xf numFmtId="0" fontId="48" fillId="47" borderId="0" applyNumberFormat="0" applyBorder="0" applyAlignment="0" applyProtection="0"/>
    <xf numFmtId="0" fontId="126" fillId="84" borderId="110" applyNumberFormat="0" applyAlignment="0" applyProtection="0"/>
    <xf numFmtId="4" fontId="103" fillId="60" borderId="97">
      <alignment horizontal="right" vertical="center"/>
    </xf>
    <xf numFmtId="4" fontId="103" fillId="60" borderId="98">
      <alignment horizontal="right" vertical="center"/>
    </xf>
    <xf numFmtId="0" fontId="130" fillId="0" borderId="94" applyNumberFormat="0" applyFill="0" applyAlignment="0" applyProtection="0"/>
    <xf numFmtId="4" fontId="103" fillId="60" borderId="96">
      <alignment horizontal="right" vertical="center"/>
    </xf>
    <xf numFmtId="0" fontId="138" fillId="71" borderId="93" applyNumberFormat="0" applyAlignment="0" applyProtection="0"/>
    <xf numFmtId="0" fontId="7" fillId="38" borderId="0" applyNumberFormat="0" applyBorder="0" applyAlignment="0" applyProtection="0"/>
    <xf numFmtId="0" fontId="126" fillId="84" borderId="93" applyNumberFormat="0" applyAlignment="0" applyProtection="0"/>
    <xf numFmtId="0" fontId="7" fillId="54" borderId="0" applyNumberFormat="0" applyBorder="0" applyAlignment="0" applyProtection="0"/>
    <xf numFmtId="0" fontId="103" fillId="60" borderId="98">
      <alignment horizontal="right" vertical="center"/>
    </xf>
    <xf numFmtId="0" fontId="103" fillId="60" borderId="96">
      <alignment horizontal="right" vertical="center"/>
    </xf>
    <xf numFmtId="0" fontId="102" fillId="60" borderId="99">
      <alignment horizontal="left" vertical="center" wrapText="1" indent="2"/>
    </xf>
    <xf numFmtId="0" fontId="7" fillId="37" borderId="0" applyNumberFormat="0" applyBorder="0" applyAlignment="0" applyProtection="0"/>
    <xf numFmtId="0" fontId="103" fillId="60" borderId="96">
      <alignment horizontal="right" vertical="center"/>
    </xf>
    <xf numFmtId="0" fontId="118" fillId="0" borderId="0" applyNumberFormat="0" applyFill="0" applyBorder="0" applyAlignment="0" applyProtection="0"/>
    <xf numFmtId="4" fontId="103" fillId="60" borderId="96">
      <alignment horizontal="right" vertical="center"/>
    </xf>
    <xf numFmtId="0" fontId="129" fillId="71" borderId="110" applyNumberFormat="0" applyAlignment="0" applyProtection="0"/>
    <xf numFmtId="0" fontId="103" fillId="60" borderId="115">
      <alignment horizontal="right" vertical="center"/>
    </xf>
    <xf numFmtId="0" fontId="48" fillId="47" borderId="0" applyNumberFormat="0" applyBorder="0" applyAlignment="0" applyProtection="0"/>
    <xf numFmtId="0" fontId="105" fillId="62" borderId="96">
      <alignment horizontal="right" vertical="center"/>
    </xf>
    <xf numFmtId="0" fontId="130" fillId="0" borderId="94" applyNumberFormat="0" applyFill="0" applyAlignment="0" applyProtection="0"/>
    <xf numFmtId="0" fontId="102" fillId="60" borderId="99">
      <alignment horizontal="left" vertical="center" wrapText="1" indent="2"/>
    </xf>
    <xf numFmtId="0" fontId="103" fillId="60" borderId="96">
      <alignment horizontal="right" vertical="center"/>
    </xf>
    <xf numFmtId="4" fontId="103" fillId="60" borderId="97">
      <alignment horizontal="right" vertical="center"/>
    </xf>
    <xf numFmtId="0" fontId="103" fillId="60" borderId="96">
      <alignment horizontal="right" vertical="center"/>
    </xf>
    <xf numFmtId="0" fontId="129" fillId="71" borderId="93" applyNumberFormat="0" applyAlignment="0" applyProtection="0"/>
    <xf numFmtId="0" fontId="129" fillId="71" borderId="93" applyNumberFormat="0" applyAlignment="0" applyProtection="0"/>
    <xf numFmtId="0" fontId="102" fillId="0" borderId="99">
      <alignment horizontal="left" vertical="center" wrapText="1" indent="2"/>
    </xf>
    <xf numFmtId="0" fontId="125" fillId="84" borderId="93" applyNumberFormat="0" applyAlignment="0" applyProtection="0"/>
    <xf numFmtId="4" fontId="103" fillId="62" borderId="96">
      <alignment horizontal="right" vertical="center"/>
    </xf>
    <xf numFmtId="0" fontId="7" fillId="53" borderId="0" applyNumberFormat="0" applyBorder="0" applyAlignment="0" applyProtection="0"/>
    <xf numFmtId="0" fontId="103" fillId="60" borderId="98">
      <alignment horizontal="right" vertical="center"/>
    </xf>
    <xf numFmtId="0" fontId="102" fillId="61" borderId="96"/>
    <xf numFmtId="0" fontId="48" fillId="43" borderId="0" applyNumberFormat="0" applyBorder="0" applyAlignment="0" applyProtection="0"/>
    <xf numFmtId="0" fontId="130" fillId="0" borderId="94" applyNumberFormat="0" applyFill="0" applyAlignment="0" applyProtection="0"/>
    <xf numFmtId="0" fontId="7" fillId="42" borderId="0" applyNumberFormat="0" applyBorder="0" applyAlignment="0" applyProtection="0"/>
    <xf numFmtId="49" fontId="102" fillId="0" borderId="97" applyNumberFormat="0" applyFont="0" applyFill="0" applyBorder="0" applyProtection="0">
      <alignment horizontal="left" vertical="center" indent="5"/>
    </xf>
    <xf numFmtId="49" fontId="102" fillId="0" borderId="96" applyNumberFormat="0" applyFont="0" applyFill="0" applyBorder="0" applyProtection="0">
      <alignment horizontal="left" vertical="center" indent="2"/>
    </xf>
    <xf numFmtId="0" fontId="138" fillId="71" borderId="93" applyNumberFormat="0" applyAlignment="0" applyProtection="0"/>
    <xf numFmtId="4" fontId="105" fillId="62" borderId="153">
      <alignment horizontal="right" vertical="center"/>
    </xf>
    <xf numFmtId="0" fontId="130" fillId="0" borderId="94" applyNumberFormat="0" applyFill="0" applyAlignment="0" applyProtection="0"/>
    <xf numFmtId="4" fontId="102" fillId="0" borderId="96">
      <alignment horizontal="right" vertical="center"/>
    </xf>
    <xf numFmtId="0" fontId="103" fillId="60" borderId="97">
      <alignment horizontal="right" vertical="center"/>
    </xf>
    <xf numFmtId="0" fontId="145" fillId="0" borderId="94" applyNumberFormat="0" applyFill="0" applyAlignment="0" applyProtection="0"/>
    <xf numFmtId="4" fontId="102" fillId="0" borderId="96">
      <alignment horizontal="right" vertical="center"/>
    </xf>
    <xf numFmtId="0" fontId="7" fillId="53" borderId="0" applyNumberFormat="0" applyBorder="0" applyAlignment="0" applyProtection="0"/>
    <xf numFmtId="0" fontId="103" fillId="62" borderId="96">
      <alignment horizontal="right" vertical="center"/>
    </xf>
    <xf numFmtId="4" fontId="103" fillId="60" borderId="96">
      <alignment horizontal="right" vertical="center"/>
    </xf>
    <xf numFmtId="0" fontId="102" fillId="0" borderId="96">
      <alignment horizontal="right" vertical="center"/>
    </xf>
    <xf numFmtId="0" fontId="7" fillId="50" borderId="0" applyNumberFormat="0" applyBorder="0" applyAlignment="0" applyProtection="0"/>
    <xf numFmtId="0" fontId="102" fillId="0" borderId="99">
      <alignment horizontal="left" vertical="center" wrapText="1" indent="2"/>
    </xf>
    <xf numFmtId="0" fontId="130" fillId="0" borderId="94" applyNumberFormat="0" applyFill="0" applyAlignment="0" applyProtection="0"/>
    <xf numFmtId="0" fontId="138" fillId="71" borderId="93" applyNumberFormat="0" applyAlignment="0" applyProtection="0"/>
    <xf numFmtId="4" fontId="103" fillId="60" borderId="98">
      <alignment horizontal="right" vertical="center"/>
    </xf>
    <xf numFmtId="0" fontId="145" fillId="0" borderId="94" applyNumberFormat="0" applyFill="0" applyAlignment="0" applyProtection="0"/>
    <xf numFmtId="0" fontId="103" fillId="60" borderId="98">
      <alignment horizontal="right" vertical="center"/>
    </xf>
    <xf numFmtId="0" fontId="102" fillId="0" borderId="96" applyNumberFormat="0" applyFill="0" applyAlignment="0" applyProtection="0"/>
    <xf numFmtId="0" fontId="126" fillId="84" borderId="93" applyNumberFormat="0" applyAlignment="0" applyProtection="0"/>
    <xf numFmtId="0" fontId="129" fillId="71" borderId="93" applyNumberFormat="0" applyAlignment="0" applyProtection="0"/>
    <xf numFmtId="166" fontId="102" fillId="88" borderId="96" applyNumberFormat="0" applyFont="0" applyBorder="0" applyAlignment="0" applyProtection="0">
      <alignment horizontal="right" vertical="center"/>
    </xf>
    <xf numFmtId="0" fontId="145" fillId="0" borderId="94" applyNumberFormat="0" applyFill="0" applyAlignment="0" applyProtection="0"/>
    <xf numFmtId="0" fontId="125" fillId="84" borderId="93" applyNumberFormat="0" applyAlignment="0" applyProtection="0"/>
    <xf numFmtId="166" fontId="102" fillId="88" borderId="96" applyNumberFormat="0" applyFont="0" applyBorder="0" applyAlignment="0" applyProtection="0">
      <alignment horizontal="right" vertical="center"/>
    </xf>
    <xf numFmtId="166" fontId="102" fillId="88" borderId="96" applyNumberFormat="0" applyFont="0" applyBorder="0" applyAlignment="0" applyProtection="0">
      <alignment horizontal="right" vertical="center"/>
    </xf>
    <xf numFmtId="0" fontId="103" fillId="60" borderId="98">
      <alignment horizontal="right" vertical="center"/>
    </xf>
    <xf numFmtId="4" fontId="105" fillId="62" borderId="96">
      <alignment horizontal="right" vertical="center"/>
    </xf>
    <xf numFmtId="0" fontId="125" fillId="84" borderId="93" applyNumberFormat="0" applyAlignment="0" applyProtection="0"/>
    <xf numFmtId="0" fontId="103" fillId="62" borderId="96">
      <alignment horizontal="right" vertical="center"/>
    </xf>
    <xf numFmtId="0" fontId="129" fillId="71" borderId="93" applyNumberFormat="0" applyAlignment="0" applyProtection="0"/>
    <xf numFmtId="0" fontId="7" fillId="38" borderId="0" applyNumberFormat="0" applyBorder="0" applyAlignment="0" applyProtection="0"/>
    <xf numFmtId="0" fontId="145" fillId="0" borderId="94" applyNumberFormat="0" applyFill="0" applyAlignment="0" applyProtection="0"/>
    <xf numFmtId="0" fontId="103" fillId="60" borderId="96">
      <alignment horizontal="right" vertical="center"/>
    </xf>
    <xf numFmtId="0" fontId="103" fillId="60" borderId="96">
      <alignment horizontal="right" vertical="center"/>
    </xf>
    <xf numFmtId="4" fontId="105" fillId="62" borderId="96">
      <alignment horizontal="right" vertical="center"/>
    </xf>
    <xf numFmtId="0" fontId="103" fillId="62" borderId="96">
      <alignment horizontal="right" vertical="center"/>
    </xf>
    <xf numFmtId="4" fontId="103" fillId="62" borderId="96">
      <alignment horizontal="right" vertical="center"/>
    </xf>
    <xf numFmtId="0" fontId="105" fillId="62" borderId="96">
      <alignment horizontal="right" vertical="center"/>
    </xf>
    <xf numFmtId="4" fontId="105" fillId="62" borderId="96">
      <alignment horizontal="right" vertical="center"/>
    </xf>
    <xf numFmtId="0" fontId="103" fillId="60" borderId="96">
      <alignment horizontal="right" vertical="center"/>
    </xf>
    <xf numFmtId="4" fontId="103" fillId="60" borderId="96">
      <alignment horizontal="right" vertical="center"/>
    </xf>
    <xf numFmtId="0" fontId="103" fillId="60" borderId="96">
      <alignment horizontal="right" vertical="center"/>
    </xf>
    <xf numFmtId="4" fontId="103" fillId="60" borderId="96">
      <alignment horizontal="right" vertical="center"/>
    </xf>
    <xf numFmtId="0" fontId="103" fillId="60" borderId="97">
      <alignment horizontal="right" vertical="center"/>
    </xf>
    <xf numFmtId="4" fontId="103" fillId="60" borderId="97">
      <alignment horizontal="right" vertical="center"/>
    </xf>
    <xf numFmtId="0" fontId="103" fillId="60" borderId="98">
      <alignment horizontal="right" vertical="center"/>
    </xf>
    <xf numFmtId="4" fontId="103" fillId="60" borderId="98">
      <alignment horizontal="right" vertical="center"/>
    </xf>
    <xf numFmtId="0" fontId="126" fillId="84" borderId="93" applyNumberFormat="0" applyAlignment="0" applyProtection="0"/>
    <xf numFmtId="0" fontId="102" fillId="60" borderId="99">
      <alignment horizontal="left" vertical="center" wrapText="1" indent="2"/>
    </xf>
    <xf numFmtId="0" fontId="102" fillId="0" borderId="99">
      <alignment horizontal="left" vertical="center" wrapText="1" indent="2"/>
    </xf>
    <xf numFmtId="0" fontId="102" fillId="62" borderId="97">
      <alignment horizontal="left" vertical="center"/>
    </xf>
    <xf numFmtId="0" fontId="138" fillId="71" borderId="93" applyNumberFormat="0" applyAlignment="0" applyProtection="0"/>
    <xf numFmtId="0" fontId="102" fillId="0" borderId="96">
      <alignment horizontal="right" vertical="center"/>
    </xf>
    <xf numFmtId="4" fontId="102" fillId="0" borderId="96">
      <alignment horizontal="right" vertical="center"/>
    </xf>
    <xf numFmtId="0" fontId="102" fillId="0" borderId="96" applyNumberFormat="0" applyFill="0" applyAlignment="0" applyProtection="0"/>
    <xf numFmtId="166" fontId="102" fillId="88" borderId="113" applyNumberFormat="0" applyFont="0" applyBorder="0" applyAlignment="0" applyProtection="0">
      <alignment horizontal="right" vertical="center"/>
    </xf>
    <xf numFmtId="166" fontId="102" fillId="88" borderId="96" applyNumberFormat="0" applyFont="0" applyBorder="0" applyAlignment="0" applyProtection="0">
      <alignment horizontal="right" vertical="center"/>
    </xf>
    <xf numFmtId="0" fontId="102" fillId="61" borderId="96"/>
    <xf numFmtId="4" fontId="102" fillId="61" borderId="96"/>
    <xf numFmtId="0" fontId="145" fillId="0" borderId="94" applyNumberFormat="0" applyFill="0" applyAlignment="0" applyProtection="0"/>
    <xf numFmtId="0" fontId="8" fillId="87" borderId="95" applyNumberFormat="0" applyFont="0" applyAlignment="0" applyProtection="0"/>
    <xf numFmtId="0" fontId="120" fillId="87" borderId="95" applyNumberFormat="0" applyFont="0" applyAlignment="0" applyProtection="0"/>
    <xf numFmtId="0" fontId="102" fillId="0" borderId="96" applyNumberFormat="0" applyFill="0" applyAlignment="0" applyProtection="0"/>
    <xf numFmtId="0" fontId="130" fillId="0" borderId="94" applyNumberFormat="0" applyFill="0" applyAlignment="0" applyProtection="0"/>
    <xf numFmtId="0" fontId="145" fillId="0" borderId="94" applyNumberFormat="0" applyFill="0" applyAlignment="0" applyProtection="0"/>
    <xf numFmtId="0" fontId="129" fillId="71" borderId="93" applyNumberFormat="0" applyAlignment="0" applyProtection="0"/>
    <xf numFmtId="0" fontId="126" fillId="84" borderId="93" applyNumberFormat="0" applyAlignment="0" applyProtection="0"/>
    <xf numFmtId="4" fontId="105" fillId="62" borderId="96">
      <alignment horizontal="right" vertical="center"/>
    </xf>
    <xf numFmtId="0" fontId="103" fillId="62" borderId="96">
      <alignment horizontal="right" vertical="center"/>
    </xf>
    <xf numFmtId="166" fontId="102" fillId="88" borderId="96" applyNumberFormat="0" applyFont="0" applyBorder="0" applyAlignment="0" applyProtection="0">
      <alignment horizontal="right" vertical="center"/>
    </xf>
    <xf numFmtId="0" fontId="130" fillId="0" borderId="94" applyNumberFormat="0" applyFill="0" applyAlignment="0" applyProtection="0"/>
    <xf numFmtId="49" fontId="102" fillId="0" borderId="96" applyNumberFormat="0" applyFont="0" applyFill="0" applyBorder="0" applyProtection="0">
      <alignment horizontal="left" vertical="center" indent="2"/>
    </xf>
    <xf numFmtId="49" fontId="102" fillId="0" borderId="97" applyNumberFormat="0" applyFont="0" applyFill="0" applyBorder="0" applyProtection="0">
      <alignment horizontal="left" vertical="center" indent="5"/>
    </xf>
    <xf numFmtId="49" fontId="102" fillId="0" borderId="96" applyNumberFormat="0" applyFont="0" applyFill="0" applyBorder="0" applyProtection="0">
      <alignment horizontal="left" vertical="center" indent="2"/>
    </xf>
    <xf numFmtId="4" fontId="102" fillId="0" borderId="96" applyFill="0" applyBorder="0" applyProtection="0">
      <alignment horizontal="right" vertical="center"/>
    </xf>
    <xf numFmtId="49" fontId="101" fillId="0" borderId="96" applyNumberFormat="0" applyFill="0" applyBorder="0" applyProtection="0">
      <alignment horizontal="left" vertical="center"/>
    </xf>
    <xf numFmtId="0" fontId="102" fillId="0" borderId="99">
      <alignment horizontal="left" vertical="center" wrapText="1" indent="2"/>
    </xf>
    <xf numFmtId="0" fontId="7" fillId="54" borderId="0" applyNumberFormat="0" applyBorder="0" applyAlignment="0" applyProtection="0"/>
    <xf numFmtId="0" fontId="103" fillId="60" borderId="98">
      <alignment horizontal="right" vertical="center"/>
    </xf>
    <xf numFmtId="0" fontId="129" fillId="71" borderId="93" applyNumberFormat="0" applyAlignment="0" applyProtection="0"/>
    <xf numFmtId="0" fontId="103" fillId="60" borderId="98">
      <alignment horizontal="right" vertical="center"/>
    </xf>
    <xf numFmtId="4" fontId="103" fillId="60" borderId="96">
      <alignment horizontal="right" vertical="center"/>
    </xf>
    <xf numFmtId="0" fontId="103" fillId="60" borderId="96">
      <alignment horizontal="right" vertical="center"/>
    </xf>
    <xf numFmtId="0" fontId="102" fillId="60" borderId="116">
      <alignment horizontal="left" vertical="center" wrapText="1" indent="2"/>
    </xf>
    <xf numFmtId="0" fontId="125" fillId="84" borderId="93" applyNumberFormat="0" applyAlignment="0" applyProtection="0"/>
    <xf numFmtId="0" fontId="130" fillId="0" borderId="94" applyNumberFormat="0" applyFill="0" applyAlignment="0" applyProtection="0"/>
    <xf numFmtId="0" fontId="102" fillId="61" borderId="96"/>
    <xf numFmtId="4" fontId="102" fillId="61" borderId="96"/>
    <xf numFmtId="4" fontId="103" fillId="60" borderId="96">
      <alignment horizontal="right" vertical="center"/>
    </xf>
    <xf numFmtId="0" fontId="105" fillId="62" borderId="96">
      <alignment horizontal="right" vertical="center"/>
    </xf>
    <xf numFmtId="0" fontId="129" fillId="71" borderId="93" applyNumberFormat="0" applyAlignment="0" applyProtection="0"/>
    <xf numFmtId="0" fontId="126" fillId="84" borderId="93" applyNumberFormat="0" applyAlignment="0" applyProtection="0"/>
    <xf numFmtId="4" fontId="102" fillId="0" borderId="96">
      <alignment horizontal="right" vertical="center"/>
    </xf>
    <xf numFmtId="0" fontId="102" fillId="60" borderId="99">
      <alignment horizontal="left" vertical="center" wrapText="1" indent="2"/>
    </xf>
    <xf numFmtId="0" fontId="102" fillId="0" borderId="99">
      <alignment horizontal="left" vertical="center" wrapText="1" indent="2"/>
    </xf>
    <xf numFmtId="4" fontId="103" fillId="62" borderId="161">
      <alignment horizontal="right" vertical="center"/>
    </xf>
    <xf numFmtId="0" fontId="138" fillId="71" borderId="93" applyNumberFormat="0" applyAlignment="0" applyProtection="0"/>
    <xf numFmtId="0" fontId="125" fillId="84" borderId="93" applyNumberFormat="0" applyAlignment="0" applyProtection="0"/>
    <xf numFmtId="4" fontId="105" fillId="62" borderId="113">
      <alignment horizontal="right" vertical="center"/>
    </xf>
    <xf numFmtId="0" fontId="103" fillId="60" borderId="98">
      <alignment horizontal="right" vertical="center"/>
    </xf>
    <xf numFmtId="0" fontId="105" fillId="62" borderId="96">
      <alignment horizontal="right" vertical="center"/>
    </xf>
    <xf numFmtId="4" fontId="103" fillId="62" borderId="96">
      <alignment horizontal="right" vertical="center"/>
    </xf>
    <xf numFmtId="4" fontId="103" fillId="60" borderId="96">
      <alignment horizontal="right" vertical="center"/>
    </xf>
    <xf numFmtId="49" fontId="102" fillId="0" borderId="97" applyNumberFormat="0" applyFont="0" applyFill="0" applyBorder="0" applyProtection="0">
      <alignment horizontal="left" vertical="center" indent="5"/>
    </xf>
    <xf numFmtId="4" fontId="102" fillId="0" borderId="96" applyFill="0" applyBorder="0" applyProtection="0">
      <alignment horizontal="right" vertical="center"/>
    </xf>
    <xf numFmtId="4" fontId="103" fillId="62" borderId="96">
      <alignment horizontal="right" vertical="center"/>
    </xf>
    <xf numFmtId="0" fontId="138" fillId="71" borderId="93" applyNumberFormat="0" applyAlignment="0" applyProtection="0"/>
    <xf numFmtId="0" fontId="129" fillId="71" borderId="93" applyNumberFormat="0" applyAlignment="0" applyProtection="0"/>
    <xf numFmtId="0" fontId="125" fillId="84" borderId="93" applyNumberFormat="0" applyAlignment="0" applyProtection="0"/>
    <xf numFmtId="0" fontId="102" fillId="60" borderId="99">
      <alignment horizontal="left" vertical="center" wrapText="1" indent="2"/>
    </xf>
    <xf numFmtId="0" fontId="102" fillId="0" borderId="99">
      <alignment horizontal="left" vertical="center" wrapText="1" indent="2"/>
    </xf>
    <xf numFmtId="0" fontId="102" fillId="60" borderId="99">
      <alignment horizontal="left" vertical="center" wrapText="1" indent="2"/>
    </xf>
    <xf numFmtId="0" fontId="8" fillId="87" borderId="95" applyNumberFormat="0" applyFont="0" applyAlignment="0" applyProtection="0"/>
    <xf numFmtId="0" fontId="105" fillId="62" borderId="96">
      <alignment horizontal="right" vertical="center"/>
    </xf>
    <xf numFmtId="4" fontId="103" fillId="60" borderId="96">
      <alignment horizontal="right" vertical="center"/>
    </xf>
    <xf numFmtId="0" fontId="103" fillId="60" borderId="96">
      <alignment horizontal="right" vertical="center"/>
    </xf>
    <xf numFmtId="4" fontId="105" fillId="62" borderId="96">
      <alignment horizontal="right" vertical="center"/>
    </xf>
    <xf numFmtId="0" fontId="120" fillId="87" borderId="95" applyNumberFormat="0" applyFont="0" applyAlignment="0" applyProtection="0"/>
    <xf numFmtId="0" fontId="105" fillId="62" borderId="113">
      <alignment horizontal="right" vertical="center"/>
    </xf>
    <xf numFmtId="0" fontId="138" fillId="71" borderId="93" applyNumberFormat="0" applyAlignment="0" applyProtection="0"/>
    <xf numFmtId="0" fontId="120" fillId="87" borderId="95" applyNumberFormat="0" applyFont="0" applyAlignment="0" applyProtection="0"/>
    <xf numFmtId="0" fontId="8" fillId="87" borderId="95" applyNumberFormat="0" applyFont="0" applyAlignment="0" applyProtection="0"/>
    <xf numFmtId="4" fontId="103" fillId="62" borderId="96">
      <alignment horizontal="right" vertical="center"/>
    </xf>
    <xf numFmtId="4" fontId="103" fillId="60" borderId="113">
      <alignment horizontal="right" vertical="center"/>
    </xf>
    <xf numFmtId="4" fontId="103" fillId="62" borderId="96">
      <alignment horizontal="right" vertical="center"/>
    </xf>
    <xf numFmtId="0" fontId="103" fillId="60" borderId="96">
      <alignment horizontal="right" vertical="center"/>
    </xf>
    <xf numFmtId="49" fontId="102" fillId="0" borderId="97" applyNumberFormat="0" applyFont="0" applyFill="0" applyBorder="0" applyProtection="0">
      <alignment horizontal="left" vertical="center" indent="5"/>
    </xf>
    <xf numFmtId="0" fontId="102" fillId="0" borderId="99">
      <alignment horizontal="left" vertical="center" wrapText="1" indent="2"/>
    </xf>
    <xf numFmtId="0" fontId="138" fillId="71" borderId="93" applyNumberFormat="0" applyAlignment="0" applyProtection="0"/>
    <xf numFmtId="4" fontId="103" fillId="60" borderId="96">
      <alignment horizontal="right" vertical="center"/>
    </xf>
    <xf numFmtId="0" fontId="102" fillId="61" borderId="96"/>
    <xf numFmtId="0" fontId="102" fillId="0" borderId="99">
      <alignment horizontal="left" vertical="center" wrapText="1" indent="2"/>
    </xf>
    <xf numFmtId="0" fontId="102" fillId="60" borderId="99">
      <alignment horizontal="left" vertical="center" wrapText="1" indent="2"/>
    </xf>
    <xf numFmtId="0" fontId="102" fillId="62" borderId="97">
      <alignment horizontal="left" vertical="center"/>
    </xf>
    <xf numFmtId="49" fontId="101" fillId="0" borderId="96" applyNumberFormat="0" applyFill="0" applyBorder="0" applyProtection="0">
      <alignment horizontal="left" vertical="center"/>
    </xf>
    <xf numFmtId="0" fontId="145" fillId="0" borderId="94" applyNumberFormat="0" applyFill="0" applyAlignment="0" applyProtection="0"/>
    <xf numFmtId="49" fontId="102" fillId="0" borderId="96" applyNumberFormat="0" applyFont="0" applyFill="0" applyBorder="0" applyProtection="0">
      <alignment horizontal="left" vertical="center" indent="2"/>
    </xf>
    <xf numFmtId="0" fontId="102" fillId="0" borderId="99">
      <alignment horizontal="left" vertical="center" wrapText="1" indent="2"/>
    </xf>
    <xf numFmtId="4" fontId="102" fillId="0" borderId="96" applyFill="0" applyBorder="0" applyProtection="0">
      <alignment horizontal="right" vertical="center"/>
    </xf>
    <xf numFmtId="0" fontId="102" fillId="62" borderId="97">
      <alignment horizontal="left" vertical="center"/>
    </xf>
    <xf numFmtId="0" fontId="103" fillId="60" borderId="96">
      <alignment horizontal="right" vertical="center"/>
    </xf>
    <xf numFmtId="0" fontId="102" fillId="0" borderId="96" applyNumberFormat="0" applyFill="0" applyAlignment="0" applyProtection="0"/>
    <xf numFmtId="49" fontId="102" fillId="0" borderId="96" applyNumberFormat="0" applyFont="0" applyFill="0" applyBorder="0" applyProtection="0">
      <alignment horizontal="left" vertical="center" indent="2"/>
    </xf>
    <xf numFmtId="0" fontId="48" fillId="55" borderId="0" applyNumberFormat="0" applyBorder="0" applyAlignment="0" applyProtection="0"/>
    <xf numFmtId="4" fontId="102" fillId="0" borderId="96">
      <alignment horizontal="right" vertical="center"/>
    </xf>
    <xf numFmtId="0" fontId="120" fillId="87" borderId="95" applyNumberFormat="0" applyFont="0" applyAlignment="0" applyProtection="0"/>
    <xf numFmtId="0" fontId="102" fillId="0" borderId="96">
      <alignment horizontal="right" vertical="center"/>
    </xf>
    <xf numFmtId="0" fontId="103" fillId="60" borderId="96">
      <alignment horizontal="right" vertical="center"/>
    </xf>
    <xf numFmtId="4" fontId="103" fillId="60" borderId="96">
      <alignment horizontal="right" vertical="center"/>
    </xf>
    <xf numFmtId="0" fontId="102" fillId="60" borderId="99">
      <alignment horizontal="left" vertical="center" wrapText="1" indent="2"/>
    </xf>
    <xf numFmtId="0" fontId="7" fillId="42" borderId="0" applyNumberFormat="0" applyBorder="0" applyAlignment="0" applyProtection="0"/>
    <xf numFmtId="0" fontId="102" fillId="61" borderId="96"/>
    <xf numFmtId="0" fontId="126" fillId="84" borderId="93" applyNumberFormat="0" applyAlignment="0" applyProtection="0"/>
    <xf numFmtId="4" fontId="102" fillId="0" borderId="96" applyFill="0" applyBorder="0" applyProtection="0">
      <alignment horizontal="right" vertical="center"/>
    </xf>
    <xf numFmtId="0" fontId="125" fillId="84" borderId="93" applyNumberFormat="0" applyAlignment="0" applyProtection="0"/>
    <xf numFmtId="0" fontId="145" fillId="0" borderId="94" applyNumberFormat="0" applyFill="0" applyAlignment="0" applyProtection="0"/>
    <xf numFmtId="49" fontId="101" fillId="0" borderId="96" applyNumberFormat="0" applyFill="0" applyBorder="0" applyProtection="0">
      <alignment horizontal="left" vertical="center"/>
    </xf>
    <xf numFmtId="0" fontId="7" fillId="49" borderId="0" applyNumberFormat="0" applyBorder="0" applyAlignment="0" applyProtection="0"/>
    <xf numFmtId="0" fontId="102" fillId="0" borderId="99">
      <alignment horizontal="left" vertical="center" wrapText="1" indent="2"/>
    </xf>
    <xf numFmtId="0" fontId="48" fillId="59" borderId="0" applyNumberFormat="0" applyBorder="0" applyAlignment="0" applyProtection="0"/>
    <xf numFmtId="0" fontId="8" fillId="87" borderId="95" applyNumberFormat="0" applyFont="0" applyAlignment="0" applyProtection="0"/>
    <xf numFmtId="0" fontId="103" fillId="62" borderId="96">
      <alignment horizontal="right" vertical="center"/>
    </xf>
    <xf numFmtId="4" fontId="105" fillId="62" borderId="96">
      <alignment horizontal="right" vertical="center"/>
    </xf>
    <xf numFmtId="166" fontId="102" fillId="88" borderId="96" applyNumberFormat="0" applyFont="0" applyBorder="0" applyAlignment="0" applyProtection="0">
      <alignment horizontal="right" vertical="center"/>
    </xf>
    <xf numFmtId="0" fontId="8" fillId="87" borderId="95" applyNumberFormat="0" applyFont="0" applyAlignment="0" applyProtection="0"/>
    <xf numFmtId="0" fontId="138" fillId="71" borderId="93" applyNumberFormat="0" applyAlignment="0" applyProtection="0"/>
    <xf numFmtId="0" fontId="138" fillId="71" borderId="93" applyNumberFormat="0" applyAlignment="0" applyProtection="0"/>
    <xf numFmtId="0" fontId="145" fillId="0" borderId="94" applyNumberFormat="0" applyFill="0" applyAlignment="0" applyProtection="0"/>
    <xf numFmtId="49" fontId="101" fillId="0" borderId="96" applyNumberFormat="0" applyFill="0" applyBorder="0" applyProtection="0">
      <alignment horizontal="left" vertical="center"/>
    </xf>
    <xf numFmtId="0" fontId="103" fillId="60" borderId="97">
      <alignment horizontal="right" vertical="center"/>
    </xf>
    <xf numFmtId="0" fontId="102" fillId="0" borderId="96">
      <alignment horizontal="right" vertical="center"/>
    </xf>
    <xf numFmtId="0" fontId="130" fillId="0" borderId="94" applyNumberFormat="0" applyFill="0" applyAlignment="0" applyProtection="0"/>
    <xf numFmtId="0" fontId="8" fillId="87" borderId="95" applyNumberFormat="0" applyFont="0" applyAlignment="0" applyProtection="0"/>
    <xf numFmtId="0" fontId="145" fillId="0" borderId="94" applyNumberFormat="0" applyFill="0" applyAlignment="0" applyProtection="0"/>
    <xf numFmtId="0" fontId="126" fillId="84" borderId="93" applyNumberFormat="0" applyAlignment="0" applyProtection="0"/>
    <xf numFmtId="0" fontId="7" fillId="38" borderId="0" applyNumberFormat="0" applyBorder="0" applyAlignment="0" applyProtection="0"/>
    <xf numFmtId="166" fontId="102" fillId="88" borderId="96" applyNumberFormat="0" applyFont="0" applyBorder="0" applyAlignment="0" applyProtection="0">
      <alignment horizontal="right" vertical="center"/>
    </xf>
    <xf numFmtId="0" fontId="145" fillId="0" borderId="94" applyNumberFormat="0" applyFill="0" applyAlignment="0" applyProtection="0"/>
    <xf numFmtId="49" fontId="102" fillId="0" borderId="96" applyNumberFormat="0" applyFont="0" applyFill="0" applyBorder="0" applyProtection="0">
      <alignment horizontal="left" vertical="center" indent="2"/>
    </xf>
    <xf numFmtId="0" fontId="118" fillId="0" borderId="0" applyNumberFormat="0" applyFill="0" applyBorder="0" applyAlignment="0" applyProtection="0"/>
    <xf numFmtId="4" fontId="102" fillId="0" borderId="96">
      <alignment horizontal="right" vertical="center"/>
    </xf>
    <xf numFmtId="0" fontId="130" fillId="0" borderId="94" applyNumberFormat="0" applyFill="0" applyAlignment="0" applyProtection="0"/>
    <xf numFmtId="0" fontId="138" fillId="71" borderId="93" applyNumberFormat="0" applyAlignment="0" applyProtection="0"/>
    <xf numFmtId="0" fontId="48" fillId="47" borderId="0" applyNumberFormat="0" applyBorder="0" applyAlignment="0" applyProtection="0"/>
    <xf numFmtId="4" fontId="102" fillId="0" borderId="96" applyFill="0" applyBorder="0" applyProtection="0">
      <alignment horizontal="right" vertical="center"/>
    </xf>
    <xf numFmtId="0" fontId="102" fillId="62" borderId="97">
      <alignment horizontal="left" vertical="center"/>
    </xf>
    <xf numFmtId="0" fontId="129" fillId="71" borderId="93" applyNumberFormat="0" applyAlignment="0" applyProtection="0"/>
    <xf numFmtId="0" fontId="105" fillId="62" borderId="96">
      <alignment horizontal="right" vertical="center"/>
    </xf>
    <xf numFmtId="4" fontId="102" fillId="61" borderId="96"/>
    <xf numFmtId="0" fontId="102" fillId="60" borderId="99">
      <alignment horizontal="left" vertical="center" wrapText="1" indent="2"/>
    </xf>
    <xf numFmtId="49" fontId="102" fillId="0" borderId="96" applyNumberFormat="0" applyFont="0" applyFill="0" applyBorder="0" applyProtection="0">
      <alignment horizontal="left" vertical="center" indent="2"/>
    </xf>
    <xf numFmtId="0" fontId="138" fillId="71" borderId="93" applyNumberFormat="0" applyAlignment="0" applyProtection="0"/>
    <xf numFmtId="0" fontId="7" fillId="53" borderId="0" applyNumberFormat="0" applyBorder="0" applyAlignment="0" applyProtection="0"/>
    <xf numFmtId="0" fontId="105" fillId="62" borderId="96">
      <alignment horizontal="right" vertical="center"/>
    </xf>
    <xf numFmtId="0" fontId="129" fillId="71" borderId="93" applyNumberFormat="0" applyAlignment="0" applyProtection="0"/>
    <xf numFmtId="166" fontId="102" fillId="88" borderId="96" applyNumberFormat="0" applyFont="0" applyBorder="0" applyAlignment="0" applyProtection="0">
      <alignment horizontal="right" vertical="center"/>
    </xf>
    <xf numFmtId="0" fontId="129" fillId="71" borderId="93" applyNumberFormat="0" applyAlignment="0" applyProtection="0"/>
    <xf numFmtId="4" fontId="102" fillId="0" borderId="96">
      <alignment horizontal="right" vertical="center"/>
    </xf>
    <xf numFmtId="49" fontId="102" fillId="0" borderId="96" applyNumberFormat="0" applyFont="0" applyFill="0" applyBorder="0" applyProtection="0">
      <alignment horizontal="left" vertical="center" indent="2"/>
    </xf>
    <xf numFmtId="166" fontId="102" fillId="88" borderId="96" applyNumberFormat="0" applyFont="0" applyBorder="0" applyAlignment="0" applyProtection="0">
      <alignment horizontal="right" vertical="center"/>
    </xf>
    <xf numFmtId="49" fontId="101" fillId="0" borderId="96" applyNumberFormat="0" applyFill="0" applyBorder="0" applyProtection="0">
      <alignment horizontal="left" vertical="center"/>
    </xf>
    <xf numFmtId="4" fontId="103" fillId="60" borderId="96">
      <alignment horizontal="right" vertical="center"/>
    </xf>
    <xf numFmtId="0" fontId="103" fillId="60" borderId="96">
      <alignment horizontal="right" vertical="center"/>
    </xf>
    <xf numFmtId="0" fontId="102" fillId="0" borderId="96">
      <alignment horizontal="right" vertical="center"/>
    </xf>
    <xf numFmtId="0" fontId="102" fillId="0" borderId="96">
      <alignment horizontal="right" vertical="center"/>
    </xf>
    <xf numFmtId="0" fontId="7" fillId="57" borderId="0" applyNumberFormat="0" applyBorder="0" applyAlignment="0" applyProtection="0"/>
    <xf numFmtId="0" fontId="48" fillId="51" borderId="0" applyNumberFormat="0" applyBorder="0" applyAlignment="0" applyProtection="0"/>
    <xf numFmtId="0" fontId="7" fillId="45" borderId="0" applyNumberFormat="0" applyBorder="0" applyAlignment="0" applyProtection="0"/>
    <xf numFmtId="0" fontId="105" fillId="62" borderId="96">
      <alignment horizontal="right" vertical="center"/>
    </xf>
    <xf numFmtId="4" fontId="103" fillId="60" borderId="98">
      <alignment horizontal="right" vertical="center"/>
    </xf>
    <xf numFmtId="0" fontId="102" fillId="60" borderId="99">
      <alignment horizontal="left" vertical="center" wrapText="1" indent="2"/>
    </xf>
    <xf numFmtId="0" fontId="138" fillId="71" borderId="93" applyNumberFormat="0" applyAlignment="0" applyProtection="0"/>
    <xf numFmtId="0" fontId="138" fillId="71" borderId="93" applyNumberFormat="0" applyAlignment="0" applyProtection="0"/>
    <xf numFmtId="0" fontId="120" fillId="87" borderId="95" applyNumberFormat="0" applyFont="0" applyAlignment="0" applyProtection="0"/>
    <xf numFmtId="0" fontId="102" fillId="60" borderId="99">
      <alignment horizontal="left" vertical="center" wrapText="1" indent="2"/>
    </xf>
    <xf numFmtId="0" fontId="120" fillId="87" borderId="95" applyNumberFormat="0" applyFont="0" applyAlignment="0" applyProtection="0"/>
    <xf numFmtId="0" fontId="102" fillId="0" borderId="96" applyNumberFormat="0" applyFill="0" applyAlignment="0" applyProtection="0"/>
    <xf numFmtId="0" fontId="103" fillId="62" borderId="113">
      <alignment horizontal="right" vertical="center"/>
    </xf>
    <xf numFmtId="4" fontId="103" fillId="60" borderId="96">
      <alignment horizontal="right" vertical="center"/>
    </xf>
    <xf numFmtId="4" fontId="102" fillId="61" borderId="96"/>
    <xf numFmtId="0" fontId="145" fillId="0" borderId="94" applyNumberFormat="0" applyFill="0" applyAlignment="0" applyProtection="0"/>
    <xf numFmtId="4" fontId="105" fillId="62" borderId="113">
      <alignment horizontal="right" vertical="center"/>
    </xf>
    <xf numFmtId="0" fontId="125" fillId="84" borderId="93" applyNumberFormat="0" applyAlignment="0" applyProtection="0"/>
    <xf numFmtId="0" fontId="126" fillId="84" borderId="93" applyNumberFormat="0" applyAlignment="0" applyProtection="0"/>
    <xf numFmtId="0" fontId="7" fillId="49" borderId="0" applyNumberFormat="0" applyBorder="0" applyAlignment="0" applyProtection="0"/>
    <xf numFmtId="4" fontId="102" fillId="0" borderId="96" applyFill="0" applyBorder="0" applyProtection="0">
      <alignment horizontal="right" vertical="center"/>
    </xf>
    <xf numFmtId="0" fontId="138" fillId="71" borderId="93" applyNumberFormat="0" applyAlignment="0" applyProtection="0"/>
    <xf numFmtId="0" fontId="103" fillId="62" borderId="96">
      <alignment horizontal="right" vertical="center"/>
    </xf>
    <xf numFmtId="0" fontId="119" fillId="0" borderId="70" applyNumberFormat="0" applyFill="0" applyAlignment="0" applyProtection="0"/>
    <xf numFmtId="0" fontId="145" fillId="0" borderId="94" applyNumberFormat="0" applyFill="0" applyAlignment="0" applyProtection="0"/>
    <xf numFmtId="4" fontId="103" fillId="60" borderId="96">
      <alignment horizontal="right" vertical="center"/>
    </xf>
    <xf numFmtId="0" fontId="102" fillId="60" borderId="99">
      <alignment horizontal="left" vertical="center" wrapText="1" indent="2"/>
    </xf>
    <xf numFmtId="0" fontId="126" fillId="84" borderId="93" applyNumberFormat="0" applyAlignment="0" applyProtection="0"/>
    <xf numFmtId="0" fontId="103" fillId="60" borderId="96">
      <alignment horizontal="right" vertical="center"/>
    </xf>
    <xf numFmtId="166" fontId="102" fillId="88" borderId="96" applyNumberFormat="0" applyFont="0" applyBorder="0" applyAlignment="0" applyProtection="0">
      <alignment horizontal="right" vertical="center"/>
    </xf>
    <xf numFmtId="0" fontId="8" fillId="87" borderId="95" applyNumberFormat="0" applyFont="0" applyAlignment="0" applyProtection="0"/>
    <xf numFmtId="0" fontId="102" fillId="60" borderId="99">
      <alignment horizontal="left" vertical="center" wrapText="1" indent="2"/>
    </xf>
    <xf numFmtId="0" fontId="138" fillId="71" borderId="93" applyNumberFormat="0" applyAlignment="0" applyProtection="0"/>
    <xf numFmtId="0" fontId="145" fillId="0" borderId="94" applyNumberFormat="0" applyFill="0" applyAlignment="0" applyProtection="0"/>
    <xf numFmtId="0" fontId="138" fillId="71" borderId="93" applyNumberFormat="0" applyAlignment="0" applyProtection="0"/>
    <xf numFmtId="0" fontId="130" fillId="0" borderId="94" applyNumberFormat="0" applyFill="0" applyAlignment="0" applyProtection="0"/>
    <xf numFmtId="0" fontId="103" fillId="62" borderId="96">
      <alignment horizontal="right" vertical="center"/>
    </xf>
    <xf numFmtId="0" fontId="120" fillId="87" borderId="95" applyNumberFormat="0" applyFont="0" applyAlignment="0" applyProtection="0"/>
    <xf numFmtId="0" fontId="129" fillId="71" borderId="93" applyNumberFormat="0" applyAlignment="0" applyProtection="0"/>
    <xf numFmtId="0" fontId="102" fillId="0" borderId="99">
      <alignment horizontal="left" vertical="center" wrapText="1" indent="2"/>
    </xf>
    <xf numFmtId="4" fontId="103" fillId="60" borderId="96">
      <alignment horizontal="right" vertical="center"/>
    </xf>
    <xf numFmtId="0" fontId="120" fillId="87" borderId="95" applyNumberFormat="0" applyFont="0" applyAlignment="0" applyProtection="0"/>
    <xf numFmtId="4" fontId="103" fillId="60" borderId="113">
      <alignment horizontal="right" vertical="center"/>
    </xf>
    <xf numFmtId="0" fontId="7" fillId="54" borderId="0" applyNumberFormat="0" applyBorder="0" applyAlignment="0" applyProtection="0"/>
    <xf numFmtId="0" fontId="126" fillId="84" borderId="93" applyNumberFormat="0" applyAlignment="0" applyProtection="0"/>
    <xf numFmtId="0" fontId="138" fillId="71" borderId="93" applyNumberFormat="0" applyAlignment="0" applyProtection="0"/>
    <xf numFmtId="4" fontId="102" fillId="0" borderId="96">
      <alignment horizontal="right" vertical="center"/>
    </xf>
    <xf numFmtId="4" fontId="105" fillId="62" borderId="96">
      <alignment horizontal="right" vertical="center"/>
    </xf>
    <xf numFmtId="0" fontId="126" fillId="84" borderId="93" applyNumberFormat="0" applyAlignment="0" applyProtection="0"/>
    <xf numFmtId="0" fontId="7" fillId="41" borderId="0" applyNumberFormat="0" applyBorder="0" applyAlignment="0" applyProtection="0"/>
    <xf numFmtId="4" fontId="103" fillId="60" borderId="96">
      <alignment horizontal="right" vertical="center"/>
    </xf>
    <xf numFmtId="0" fontId="102" fillId="0" borderId="96" applyNumberFormat="0" applyFill="0" applyAlignment="0" applyProtection="0"/>
    <xf numFmtId="0" fontId="102" fillId="61" borderId="96"/>
    <xf numFmtId="0" fontId="48" fillId="59" borderId="0" applyNumberFormat="0" applyBorder="0" applyAlignment="0" applyProtection="0"/>
    <xf numFmtId="4" fontId="102" fillId="0" borderId="96" applyFill="0" applyBorder="0" applyProtection="0">
      <alignment horizontal="right" vertical="center"/>
    </xf>
    <xf numFmtId="0" fontId="102" fillId="60" borderId="99">
      <alignment horizontal="left" vertical="center" wrapText="1" indent="2"/>
    </xf>
    <xf numFmtId="0" fontId="7" fillId="58" borderId="0" applyNumberFormat="0" applyBorder="0" applyAlignment="0" applyProtection="0"/>
    <xf numFmtId="0" fontId="145" fillId="0" borderId="94" applyNumberFormat="0" applyFill="0" applyAlignment="0" applyProtection="0"/>
    <xf numFmtId="4" fontId="105" fillId="62" borderId="96">
      <alignment horizontal="right" vertical="center"/>
    </xf>
    <xf numFmtId="0" fontId="105" fillId="62" borderId="96">
      <alignment horizontal="right" vertical="center"/>
    </xf>
    <xf numFmtId="0" fontId="102" fillId="0" borderId="96" applyNumberFormat="0" applyFill="0" applyAlignment="0" applyProtection="0"/>
    <xf numFmtId="0" fontId="120" fillId="87" borderId="95" applyNumberFormat="0" applyFont="0" applyAlignment="0" applyProtection="0"/>
    <xf numFmtId="0" fontId="126" fillId="84" borderId="150" applyNumberFormat="0" applyAlignment="0" applyProtection="0"/>
    <xf numFmtId="0" fontId="130" fillId="0" borderId="94" applyNumberFormat="0" applyFill="0" applyAlignment="0" applyProtection="0"/>
    <xf numFmtId="4" fontId="102" fillId="0" borderId="96" applyFill="0" applyBorder="0" applyProtection="0">
      <alignment horizontal="right" vertical="center"/>
    </xf>
    <xf numFmtId="4" fontId="103" fillId="60" borderId="96">
      <alignment horizontal="right" vertical="center"/>
    </xf>
    <xf numFmtId="0" fontId="138" fillId="71" borderId="93" applyNumberFormat="0" applyAlignment="0" applyProtection="0"/>
    <xf numFmtId="4" fontId="103" fillId="62" borderId="96">
      <alignment horizontal="right" vertical="center"/>
    </xf>
    <xf numFmtId="0" fontId="103" fillId="60" borderId="96">
      <alignment horizontal="right" vertical="center"/>
    </xf>
    <xf numFmtId="0" fontId="126" fillId="84" borderId="93" applyNumberFormat="0" applyAlignment="0" applyProtection="0"/>
    <xf numFmtId="0" fontId="102" fillId="60" borderId="99">
      <alignment horizontal="left" vertical="center" wrapText="1" indent="2"/>
    </xf>
    <xf numFmtId="0" fontId="7" fillId="37" borderId="0" applyNumberFormat="0" applyBorder="0" applyAlignment="0" applyProtection="0"/>
    <xf numFmtId="0" fontId="138" fillId="71" borderId="93" applyNumberFormat="0" applyAlignment="0" applyProtection="0"/>
    <xf numFmtId="0" fontId="48" fillId="43" borderId="0" applyNumberFormat="0" applyBorder="0" applyAlignment="0" applyProtection="0"/>
    <xf numFmtId="0" fontId="130" fillId="0" borderId="94" applyNumberFormat="0" applyFill="0" applyAlignment="0" applyProtection="0"/>
    <xf numFmtId="0" fontId="102" fillId="0" borderId="96">
      <alignment horizontal="right" vertical="center"/>
    </xf>
    <xf numFmtId="4" fontId="103" fillId="62" borderId="96">
      <alignment horizontal="right" vertical="center"/>
    </xf>
    <xf numFmtId="0" fontId="102" fillId="62" borderId="97">
      <alignment horizontal="left" vertical="center"/>
    </xf>
    <xf numFmtId="0" fontId="7" fillId="46" borderId="0" applyNumberFormat="0" applyBorder="0" applyAlignment="0" applyProtection="0"/>
    <xf numFmtId="0" fontId="102" fillId="0" borderId="96" applyNumberFormat="0" applyFill="0" applyAlignment="0" applyProtection="0"/>
    <xf numFmtId="0" fontId="102" fillId="0" borderId="99">
      <alignment horizontal="left" vertical="center" wrapText="1" indent="2"/>
    </xf>
    <xf numFmtId="49" fontId="102" fillId="0" borderId="97" applyNumberFormat="0" applyFont="0" applyFill="0" applyBorder="0" applyProtection="0">
      <alignment horizontal="left" vertical="center" indent="5"/>
    </xf>
    <xf numFmtId="0" fontId="103" fillId="60" borderId="98">
      <alignment horizontal="right" vertical="center"/>
    </xf>
    <xf numFmtId="0" fontId="103" fillId="60" borderId="98">
      <alignment horizontal="right" vertical="center"/>
    </xf>
    <xf numFmtId="0" fontId="145" fillId="0" borderId="94" applyNumberFormat="0" applyFill="0" applyAlignment="0" applyProtection="0"/>
    <xf numFmtId="0" fontId="125" fillId="84" borderId="93" applyNumberFormat="0" applyAlignment="0" applyProtection="0"/>
    <xf numFmtId="49" fontId="102" fillId="0" borderId="97" applyNumberFormat="0" applyFont="0" applyFill="0" applyBorder="0" applyProtection="0">
      <alignment horizontal="left" vertical="center" indent="5"/>
    </xf>
    <xf numFmtId="0" fontId="130" fillId="0" borderId="94" applyNumberFormat="0" applyFill="0" applyAlignment="0" applyProtection="0"/>
    <xf numFmtId="4" fontId="103" fillId="60" borderId="96">
      <alignment horizontal="right" vertical="center"/>
    </xf>
    <xf numFmtId="4" fontId="105" fillId="62" borderId="96">
      <alignment horizontal="right" vertical="center"/>
    </xf>
    <xf numFmtId="0" fontId="102" fillId="61" borderId="96"/>
    <xf numFmtId="0" fontId="126" fillId="84" borderId="93" applyNumberFormat="0" applyAlignment="0" applyProtection="0"/>
    <xf numFmtId="0" fontId="102" fillId="0" borderId="96">
      <alignment horizontal="right" vertical="center"/>
    </xf>
    <xf numFmtId="0" fontId="130" fillId="0" borderId="94" applyNumberFormat="0" applyFill="0" applyAlignment="0" applyProtection="0"/>
    <xf numFmtId="0" fontId="102" fillId="61" borderId="96"/>
    <xf numFmtId="4" fontId="102" fillId="0" borderId="96" applyFill="0" applyBorder="0" applyProtection="0">
      <alignment horizontal="right" vertical="center"/>
    </xf>
    <xf numFmtId="4" fontId="103" fillId="60" borderId="98">
      <alignment horizontal="right" vertical="center"/>
    </xf>
    <xf numFmtId="0" fontId="105" fillId="62" borderId="96">
      <alignment horizontal="right" vertical="center"/>
    </xf>
    <xf numFmtId="0" fontId="129" fillId="71" borderId="93" applyNumberFormat="0" applyAlignment="0" applyProtection="0"/>
    <xf numFmtId="0" fontId="126" fillId="84" borderId="93" applyNumberFormat="0" applyAlignment="0" applyProtection="0"/>
    <xf numFmtId="4" fontId="102" fillId="0" borderId="96">
      <alignment horizontal="right" vertical="center"/>
    </xf>
    <xf numFmtId="0" fontId="102" fillId="60" borderId="99">
      <alignment horizontal="left" vertical="center" wrapText="1" indent="2"/>
    </xf>
    <xf numFmtId="0" fontId="102" fillId="0" borderId="99">
      <alignment horizontal="left" vertical="center" wrapText="1" indent="2"/>
    </xf>
    <xf numFmtId="4" fontId="102" fillId="0" borderId="137" applyFill="0" applyBorder="0" applyProtection="0">
      <alignment horizontal="right" vertical="center"/>
    </xf>
    <xf numFmtId="0" fontId="138" fillId="71" borderId="93" applyNumberFormat="0" applyAlignment="0" applyProtection="0"/>
    <xf numFmtId="0" fontId="125" fillId="84" borderId="93" applyNumberFormat="0" applyAlignment="0" applyProtection="0"/>
    <xf numFmtId="0" fontId="105" fillId="62" borderId="113">
      <alignment horizontal="right" vertical="center"/>
    </xf>
    <xf numFmtId="0" fontId="103" fillId="60" borderId="98">
      <alignment horizontal="right" vertical="center"/>
    </xf>
    <xf numFmtId="0" fontId="105" fillId="62" borderId="96">
      <alignment horizontal="right" vertical="center"/>
    </xf>
    <xf numFmtId="4" fontId="103" fillId="62" borderId="96">
      <alignment horizontal="right" vertical="center"/>
    </xf>
    <xf numFmtId="4" fontId="103" fillId="60" borderId="96">
      <alignment horizontal="right" vertical="center"/>
    </xf>
    <xf numFmtId="49" fontId="102" fillId="0" borderId="97" applyNumberFormat="0" applyFont="0" applyFill="0" applyBorder="0" applyProtection="0">
      <alignment horizontal="left" vertical="center" indent="5"/>
    </xf>
    <xf numFmtId="4" fontId="102" fillId="0" borderId="96" applyFill="0" applyBorder="0" applyProtection="0">
      <alignment horizontal="right" vertical="center"/>
    </xf>
    <xf numFmtId="4" fontId="103" fillId="62" borderId="96">
      <alignment horizontal="right" vertical="center"/>
    </xf>
    <xf numFmtId="0" fontId="138" fillId="71" borderId="93" applyNumberFormat="0" applyAlignment="0" applyProtection="0"/>
    <xf numFmtId="0" fontId="129" fillId="71" borderId="93" applyNumberFormat="0" applyAlignment="0" applyProtection="0"/>
    <xf numFmtId="0" fontId="125" fillId="84" borderId="93" applyNumberFormat="0" applyAlignment="0" applyProtection="0"/>
    <xf numFmtId="0" fontId="102" fillId="60" borderId="99">
      <alignment horizontal="left" vertical="center" wrapText="1" indent="2"/>
    </xf>
    <xf numFmtId="0" fontId="102" fillId="0" borderId="99">
      <alignment horizontal="left" vertical="center" wrapText="1" indent="2"/>
    </xf>
    <xf numFmtId="0" fontId="102" fillId="60" borderId="99">
      <alignment horizontal="left" vertical="center" wrapText="1" indent="2"/>
    </xf>
    <xf numFmtId="0" fontId="102" fillId="0" borderId="140">
      <alignment horizontal="left" vertical="center" wrapText="1" indent="2"/>
    </xf>
    <xf numFmtId="4" fontId="105" fillId="62" borderId="113">
      <alignment horizontal="right" vertical="center"/>
    </xf>
    <xf numFmtId="4" fontId="105" fillId="62" borderId="137">
      <alignment horizontal="right" vertical="center"/>
    </xf>
    <xf numFmtId="0" fontId="48" fillId="39" borderId="0" applyNumberFormat="0" applyBorder="0" applyAlignment="0" applyProtection="0"/>
    <xf numFmtId="0" fontId="8" fillId="87" borderId="95" applyNumberFormat="0" applyFont="0" applyAlignment="0" applyProtection="0"/>
    <xf numFmtId="0" fontId="7" fillId="58" borderId="0" applyNumberFormat="0" applyBorder="0" applyAlignment="0" applyProtection="0"/>
    <xf numFmtId="0" fontId="116" fillId="33" borderId="65" applyNumberFormat="0" applyAlignment="0" applyProtection="0"/>
    <xf numFmtId="0" fontId="8" fillId="87" borderId="95" applyNumberFormat="0" applyFont="0" applyAlignment="0" applyProtection="0"/>
    <xf numFmtId="0" fontId="102" fillId="60" borderId="140">
      <alignment horizontal="left" vertical="center" wrapText="1" indent="2"/>
    </xf>
    <xf numFmtId="4" fontId="102" fillId="61" borderId="96"/>
    <xf numFmtId="0" fontId="48" fillId="43" borderId="0" applyNumberFormat="0" applyBorder="0" applyAlignment="0" applyProtection="0"/>
    <xf numFmtId="0" fontId="102" fillId="0" borderId="116">
      <alignment horizontal="left" vertical="center" wrapText="1" indent="2"/>
    </xf>
    <xf numFmtId="0" fontId="48" fillId="39" borderId="0" applyNumberFormat="0" applyBorder="0" applyAlignment="0" applyProtection="0"/>
    <xf numFmtId="0" fontId="145" fillId="0" borderId="94" applyNumberFormat="0" applyFill="0" applyAlignment="0" applyProtection="0"/>
    <xf numFmtId="49" fontId="101" fillId="0" borderId="96" applyNumberFormat="0" applyFill="0" applyBorder="0" applyProtection="0">
      <alignment horizontal="left" vertical="center"/>
    </xf>
    <xf numFmtId="166" fontId="102" fillId="88" borderId="96" applyNumberFormat="0" applyFont="0" applyBorder="0" applyAlignment="0" applyProtection="0">
      <alignment horizontal="right" vertical="center"/>
    </xf>
    <xf numFmtId="49" fontId="102" fillId="0" borderId="97" applyNumberFormat="0" applyFont="0" applyFill="0" applyBorder="0" applyProtection="0">
      <alignment horizontal="left" vertical="center" indent="5"/>
    </xf>
    <xf numFmtId="0" fontId="7" fillId="46" borderId="0" applyNumberFormat="0" applyBorder="0" applyAlignment="0" applyProtection="0"/>
    <xf numFmtId="0" fontId="48" fillId="39" borderId="0" applyNumberFormat="0" applyBorder="0" applyAlignment="0" applyProtection="0"/>
    <xf numFmtId="0" fontId="115" fillId="33" borderId="66" applyNumberFormat="0" applyAlignment="0" applyProtection="0"/>
    <xf numFmtId="0" fontId="116" fillId="33" borderId="65" applyNumberFormat="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19"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8"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8"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8"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8" fillId="59" borderId="0" applyNumberFormat="0" applyBorder="0" applyAlignment="0" applyProtection="0"/>
    <xf numFmtId="0" fontId="7" fillId="37" borderId="0" applyNumberFormat="0" applyBorder="0" applyAlignment="0" applyProtection="0"/>
    <xf numFmtId="0" fontId="102" fillId="0" borderId="99">
      <alignment horizontal="left" vertical="center" wrapText="1" indent="2"/>
    </xf>
    <xf numFmtId="0" fontId="125" fillId="84" borderId="93" applyNumberFormat="0" applyAlignment="0" applyProtection="0"/>
    <xf numFmtId="4" fontId="102" fillId="0" borderId="96" applyFill="0" applyBorder="0" applyProtection="0">
      <alignment horizontal="right" vertical="center"/>
    </xf>
    <xf numFmtId="49" fontId="102" fillId="0" borderId="96" applyNumberFormat="0" applyFont="0" applyFill="0" applyBorder="0" applyProtection="0">
      <alignment horizontal="left" vertical="center" indent="2"/>
    </xf>
    <xf numFmtId="0" fontId="126" fillId="84" borderId="93" applyNumberFormat="0" applyAlignment="0" applyProtection="0"/>
    <xf numFmtId="0" fontId="142" fillId="84" borderId="109" applyNumberFormat="0" applyAlignment="0" applyProtection="0"/>
    <xf numFmtId="0" fontId="129" fillId="71" borderId="110" applyNumberFormat="0" applyAlignment="0" applyProtection="0"/>
    <xf numFmtId="0" fontId="138" fillId="71" borderId="93" applyNumberFormat="0" applyAlignment="0" applyProtection="0"/>
    <xf numFmtId="0" fontId="126" fillId="84" borderId="93" applyNumberFormat="0" applyAlignment="0" applyProtection="0"/>
    <xf numFmtId="0" fontId="48" fillId="47"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119" fillId="0" borderId="70" applyNumberFormat="0" applyFill="0" applyAlignment="0" applyProtection="0"/>
    <xf numFmtId="0" fontId="118" fillId="0" borderId="0" applyNumberFormat="0" applyFill="0" applyBorder="0" applyAlignment="0" applyProtection="0"/>
    <xf numFmtId="0" fontId="116" fillId="33" borderId="65" applyNumberFormat="0" applyAlignment="0" applyProtection="0"/>
    <xf numFmtId="0" fontId="115" fillId="33" borderId="66" applyNumberFormat="0" applyAlignment="0" applyProtection="0"/>
    <xf numFmtId="0" fontId="120" fillId="87" borderId="95" applyNumberFormat="0" applyFont="0" applyAlignment="0" applyProtection="0"/>
    <xf numFmtId="0" fontId="8" fillId="87" borderId="95" applyNumberFormat="0" applyFont="0" applyAlignment="0" applyProtection="0"/>
    <xf numFmtId="0" fontId="117" fillId="0" borderId="0" applyNumberFormat="0" applyFill="0" applyBorder="0" applyAlignment="0" applyProtection="0"/>
    <xf numFmtId="0" fontId="102" fillId="60" borderId="99">
      <alignment horizontal="left" vertical="center" wrapText="1" indent="2"/>
    </xf>
    <xf numFmtId="49" fontId="102" fillId="0" borderId="113" applyNumberFormat="0" applyFont="0" applyFill="0" applyBorder="0" applyProtection="0">
      <alignment horizontal="left" vertical="center" indent="2"/>
    </xf>
    <xf numFmtId="0" fontId="126" fillId="84" borderId="93" applyNumberFormat="0" applyAlignment="0" applyProtection="0"/>
    <xf numFmtId="0" fontId="138" fillId="71" borderId="93" applyNumberFormat="0" applyAlignment="0" applyProtection="0"/>
    <xf numFmtId="0" fontId="7" fillId="53" borderId="0" applyNumberFormat="0" applyBorder="0" applyAlignment="0" applyProtection="0"/>
    <xf numFmtId="0" fontId="120" fillId="87" borderId="95" applyNumberFormat="0" applyFont="0" applyAlignment="0" applyProtection="0"/>
    <xf numFmtId="0" fontId="103" fillId="62" borderId="96">
      <alignment horizontal="right" vertical="center"/>
    </xf>
    <xf numFmtId="4" fontId="103" fillId="62" borderId="96">
      <alignment horizontal="right" vertical="center"/>
    </xf>
    <xf numFmtId="0" fontId="105" fillId="62" borderId="96">
      <alignment horizontal="right" vertical="center"/>
    </xf>
    <xf numFmtId="4" fontId="105" fillId="62" borderId="96">
      <alignment horizontal="right" vertical="center"/>
    </xf>
    <xf numFmtId="0" fontId="103" fillId="60" borderId="96">
      <alignment horizontal="right" vertical="center"/>
    </xf>
    <xf numFmtId="4" fontId="103" fillId="60" borderId="96">
      <alignment horizontal="right" vertical="center"/>
    </xf>
    <xf numFmtId="0" fontId="103" fillId="60" borderId="96">
      <alignment horizontal="right" vertical="center"/>
    </xf>
    <xf numFmtId="4" fontId="103" fillId="60" borderId="96">
      <alignment horizontal="right" vertical="center"/>
    </xf>
    <xf numFmtId="0" fontId="103" fillId="60" borderId="97">
      <alignment horizontal="right" vertical="center"/>
    </xf>
    <xf numFmtId="4" fontId="103" fillId="60" borderId="97">
      <alignment horizontal="right" vertical="center"/>
    </xf>
    <xf numFmtId="0" fontId="103" fillId="60" borderId="98">
      <alignment horizontal="right" vertical="center"/>
    </xf>
    <xf numFmtId="4" fontId="103" fillId="60" borderId="98">
      <alignment horizontal="right" vertical="center"/>
    </xf>
    <xf numFmtId="0" fontId="126" fillId="84" borderId="93" applyNumberFormat="0" applyAlignment="0" applyProtection="0"/>
    <xf numFmtId="0" fontId="102" fillId="60" borderId="99">
      <alignment horizontal="left" vertical="center" wrapText="1" indent="2"/>
    </xf>
    <xf numFmtId="0" fontId="102" fillId="0" borderId="99">
      <alignment horizontal="left" vertical="center" wrapText="1" indent="2"/>
    </xf>
    <xf numFmtId="0" fontId="102" fillId="62" borderId="97">
      <alignment horizontal="left" vertical="center"/>
    </xf>
    <xf numFmtId="0" fontId="138" fillId="71" borderId="93" applyNumberFormat="0" applyAlignment="0" applyProtection="0"/>
    <xf numFmtId="0" fontId="102" fillId="0" borderId="96">
      <alignment horizontal="right" vertical="center"/>
    </xf>
    <xf numFmtId="4" fontId="102" fillId="0" borderId="96">
      <alignment horizontal="right" vertical="center"/>
    </xf>
    <xf numFmtId="0" fontId="102" fillId="0" borderId="96" applyNumberFormat="0" applyFill="0" applyAlignment="0" applyProtection="0"/>
    <xf numFmtId="166" fontId="102" fillId="88" borderId="96" applyNumberFormat="0" applyFont="0" applyBorder="0" applyAlignment="0" applyProtection="0">
      <alignment horizontal="right" vertical="center"/>
    </xf>
    <xf numFmtId="0" fontId="102" fillId="61" borderId="96"/>
    <xf numFmtId="4" fontId="102" fillId="61" borderId="96"/>
    <xf numFmtId="0" fontId="102" fillId="60" borderId="99">
      <alignment horizontal="left" vertical="center" wrapText="1" indent="2"/>
    </xf>
    <xf numFmtId="0" fontId="7" fillId="54" borderId="0" applyNumberFormat="0" applyBorder="0" applyAlignment="0" applyProtection="0"/>
    <xf numFmtId="0" fontId="8" fillId="87" borderId="95" applyNumberFormat="0" applyFont="0" applyAlignment="0" applyProtection="0"/>
    <xf numFmtId="0" fontId="120" fillId="87" borderId="95" applyNumberFormat="0" applyFont="0" applyAlignment="0" applyProtection="0"/>
    <xf numFmtId="0" fontId="138" fillId="71" borderId="93" applyNumberFormat="0" applyAlignment="0" applyProtection="0"/>
    <xf numFmtId="0" fontId="145" fillId="0" borderId="94" applyNumberFormat="0" applyFill="0" applyAlignment="0" applyProtection="0"/>
    <xf numFmtId="0" fontId="7" fillId="58" borderId="0" applyNumberFormat="0" applyBorder="0" applyAlignment="0" applyProtection="0"/>
    <xf numFmtId="0" fontId="7" fillId="50" borderId="0" applyNumberFormat="0" applyBorder="0" applyAlignment="0" applyProtection="0"/>
    <xf numFmtId="0" fontId="120" fillId="87" borderId="95" applyNumberFormat="0" applyFont="0" applyAlignment="0" applyProtection="0"/>
    <xf numFmtId="0" fontId="138" fillId="71" borderId="93" applyNumberFormat="0" applyAlignment="0" applyProtection="0"/>
    <xf numFmtId="49" fontId="102" fillId="0" borderId="96" applyNumberFormat="0" applyFont="0" applyFill="0" applyBorder="0" applyProtection="0">
      <alignment horizontal="left" vertical="center" indent="2"/>
    </xf>
    <xf numFmtId="49" fontId="102" fillId="0" borderId="97" applyNumberFormat="0" applyFont="0" applyFill="0" applyBorder="0" applyProtection="0">
      <alignment horizontal="left" vertical="center" indent="5"/>
    </xf>
    <xf numFmtId="0" fontId="130" fillId="0" borderId="94" applyNumberFormat="0" applyFill="0" applyAlignment="0" applyProtection="0"/>
    <xf numFmtId="4" fontId="102" fillId="0" borderId="96" applyFill="0" applyBorder="0" applyProtection="0">
      <alignment horizontal="right" vertical="center"/>
    </xf>
    <xf numFmtId="49" fontId="101" fillId="0" borderId="96" applyNumberFormat="0" applyFill="0" applyBorder="0" applyProtection="0">
      <alignment horizontal="left" vertical="center"/>
    </xf>
    <xf numFmtId="0" fontId="145" fillId="0" borderId="94" applyNumberFormat="0" applyFill="0" applyAlignment="0" applyProtection="0"/>
    <xf numFmtId="0" fontId="102" fillId="61" borderId="96"/>
    <xf numFmtId="0" fontId="129" fillId="71" borderId="93" applyNumberFormat="0" applyAlignment="0" applyProtection="0"/>
    <xf numFmtId="0" fontId="125" fillId="84" borderId="93" applyNumberFormat="0" applyAlignment="0" applyProtection="0"/>
    <xf numFmtId="0" fontId="102" fillId="0" borderId="96" applyNumberFormat="0" applyFill="0" applyAlignment="0" applyProtection="0"/>
    <xf numFmtId="0" fontId="129" fillId="71" borderId="93" applyNumberFormat="0" applyAlignment="0" applyProtection="0"/>
    <xf numFmtId="0" fontId="48" fillId="51" borderId="0" applyNumberFormat="0" applyBorder="0" applyAlignment="0" applyProtection="0"/>
    <xf numFmtId="0" fontId="7" fillId="45" borderId="0" applyNumberFormat="0" applyBorder="0" applyAlignment="0" applyProtection="0"/>
    <xf numFmtId="0" fontId="7" fillId="38" borderId="0" applyNumberFormat="0" applyBorder="0" applyAlignment="0" applyProtection="0"/>
    <xf numFmtId="0" fontId="102" fillId="60" borderId="99">
      <alignment horizontal="left" vertical="center" wrapText="1" indent="2"/>
    </xf>
    <xf numFmtId="0" fontId="102" fillId="0" borderId="99">
      <alignment horizontal="left" vertical="center" wrapText="1" indent="2"/>
    </xf>
    <xf numFmtId="0" fontId="7" fillId="58" borderId="0" applyNumberFormat="0" applyBorder="0" applyAlignment="0" applyProtection="0"/>
    <xf numFmtId="0" fontId="126" fillId="84" borderId="93" applyNumberFormat="0" applyAlignment="0" applyProtection="0"/>
    <xf numFmtId="0" fontId="48" fillId="55" borderId="0" applyNumberFormat="0" applyBorder="0" applyAlignment="0" applyProtection="0"/>
    <xf numFmtId="0" fontId="48" fillId="59" borderId="0" applyNumberFormat="0" applyBorder="0" applyAlignment="0" applyProtection="0"/>
    <xf numFmtId="0" fontId="7" fillId="57" borderId="0" applyNumberFormat="0" applyBorder="0" applyAlignment="0" applyProtection="0"/>
    <xf numFmtId="0" fontId="7" fillId="49" borderId="0" applyNumberFormat="0" applyBorder="0" applyAlignment="0" applyProtection="0"/>
    <xf numFmtId="4" fontId="103" fillId="60" borderId="96">
      <alignment horizontal="right" vertical="center"/>
    </xf>
    <xf numFmtId="0" fontId="102" fillId="61" borderId="96"/>
    <xf numFmtId="0" fontId="125" fillId="84" borderId="93" applyNumberFormat="0" applyAlignment="0" applyProtection="0"/>
    <xf numFmtId="0" fontId="103" fillId="62" borderId="96">
      <alignment horizontal="right" vertical="center"/>
    </xf>
    <xf numFmtId="0" fontId="102" fillId="0" borderId="96">
      <alignment horizontal="right" vertical="center"/>
    </xf>
    <xf numFmtId="0" fontId="102" fillId="62" borderId="97">
      <alignment horizontal="left" vertical="center"/>
    </xf>
    <xf numFmtId="0" fontId="138" fillId="71" borderId="93" applyNumberFormat="0" applyAlignment="0" applyProtection="0"/>
    <xf numFmtId="166" fontId="102" fillId="88" borderId="96" applyNumberFormat="0" applyFont="0" applyBorder="0" applyAlignment="0" applyProtection="0">
      <alignment horizontal="right" vertical="center"/>
    </xf>
    <xf numFmtId="0" fontId="120" fillId="87" borderId="95" applyNumberFormat="0" applyFont="0" applyAlignment="0" applyProtection="0"/>
    <xf numFmtId="0" fontId="102" fillId="0" borderId="99">
      <alignment horizontal="left" vertical="center" wrapText="1" indent="2"/>
    </xf>
    <xf numFmtId="4" fontId="102" fillId="61" borderId="96"/>
    <xf numFmtId="49" fontId="101" fillId="0" borderId="96" applyNumberFormat="0" applyFill="0" applyBorder="0" applyProtection="0">
      <alignment horizontal="left" vertical="center"/>
    </xf>
    <xf numFmtId="0" fontId="102" fillId="0" borderId="96">
      <alignment horizontal="right" vertical="center"/>
    </xf>
    <xf numFmtId="4" fontId="103" fillId="60" borderId="98">
      <alignment horizontal="right" vertical="center"/>
    </xf>
    <xf numFmtId="4" fontId="103" fillId="60" borderId="96">
      <alignment horizontal="right" vertical="center"/>
    </xf>
    <xf numFmtId="4" fontId="103" fillId="60" borderId="96">
      <alignment horizontal="right" vertical="center"/>
    </xf>
    <xf numFmtId="0" fontId="105" fillId="62" borderId="96">
      <alignment horizontal="right" vertical="center"/>
    </xf>
    <xf numFmtId="0" fontId="103" fillId="62" borderId="96">
      <alignment horizontal="right" vertical="center"/>
    </xf>
    <xf numFmtId="49" fontId="102" fillId="0" borderId="96" applyNumberFormat="0" applyFont="0" applyFill="0" applyBorder="0" applyProtection="0">
      <alignment horizontal="left" vertical="center" indent="2"/>
    </xf>
    <xf numFmtId="0" fontId="138" fillId="71" borderId="93" applyNumberFormat="0" applyAlignment="0" applyProtection="0"/>
    <xf numFmtId="49" fontId="102" fillId="0" borderId="96" applyNumberFormat="0" applyFont="0" applyFill="0" applyBorder="0" applyProtection="0">
      <alignment horizontal="left" vertical="center" indent="2"/>
    </xf>
    <xf numFmtId="0" fontId="129" fillId="71" borderId="93" applyNumberFormat="0" applyAlignment="0" applyProtection="0"/>
    <xf numFmtId="4" fontId="102" fillId="0" borderId="96" applyFill="0" applyBorder="0" applyProtection="0">
      <alignment horizontal="right" vertical="center"/>
    </xf>
    <xf numFmtId="0" fontId="126" fillId="84" borderId="93" applyNumberFormat="0" applyAlignment="0" applyProtection="0"/>
    <xf numFmtId="0" fontId="103" fillId="60" borderId="98">
      <alignment horizontal="right" vertical="center"/>
    </xf>
    <xf numFmtId="0" fontId="102" fillId="0" borderId="96" applyNumberFormat="0" applyFill="0" applyAlignment="0" applyProtection="0"/>
    <xf numFmtId="4" fontId="102" fillId="0" borderId="96">
      <alignment horizontal="right" vertical="center"/>
    </xf>
    <xf numFmtId="0" fontId="102" fillId="0" borderId="96">
      <alignment horizontal="right" vertical="center"/>
    </xf>
    <xf numFmtId="0" fontId="138" fillId="71" borderId="93" applyNumberFormat="0" applyAlignment="0" applyProtection="0"/>
    <xf numFmtId="0" fontId="125" fillId="84" borderId="93" applyNumberFormat="0" applyAlignment="0" applyProtection="0"/>
    <xf numFmtId="0" fontId="102" fillId="60" borderId="99">
      <alignment horizontal="left" vertical="center" wrapText="1" indent="2"/>
    </xf>
    <xf numFmtId="0" fontId="126" fillId="84" borderId="93" applyNumberFormat="0" applyAlignment="0" applyProtection="0"/>
    <xf numFmtId="0" fontId="126" fillId="84" borderId="93" applyNumberFormat="0" applyAlignment="0" applyProtection="0"/>
    <xf numFmtId="4" fontId="103" fillId="60" borderId="97">
      <alignment horizontal="right" vertical="center"/>
    </xf>
    <xf numFmtId="0" fontId="103" fillId="60" borderId="97">
      <alignment horizontal="right" vertical="center"/>
    </xf>
    <xf numFmtId="0" fontId="103" fillId="60" borderId="96">
      <alignment horizontal="right" vertical="center"/>
    </xf>
    <xf numFmtId="4" fontId="105" fillId="62" borderId="96">
      <alignment horizontal="right" vertical="center"/>
    </xf>
    <xf numFmtId="0" fontId="129" fillId="71" borderId="93" applyNumberFormat="0" applyAlignment="0" applyProtection="0"/>
    <xf numFmtId="4" fontId="103" fillId="60" borderId="96">
      <alignment horizontal="right" vertical="center"/>
    </xf>
    <xf numFmtId="0" fontId="120" fillId="87" borderId="95" applyNumberFormat="0" applyFont="0" applyAlignment="0" applyProtection="0"/>
    <xf numFmtId="0" fontId="138" fillId="71" borderId="93" applyNumberFormat="0" applyAlignment="0" applyProtection="0"/>
    <xf numFmtId="49" fontId="101" fillId="0" borderId="96" applyNumberFormat="0" applyFill="0" applyBorder="0" applyProtection="0">
      <alignment horizontal="left" vertical="center"/>
    </xf>
    <xf numFmtId="0" fontId="102" fillId="60" borderId="99">
      <alignment horizontal="left" vertical="center" wrapText="1" indent="2"/>
    </xf>
    <xf numFmtId="0" fontId="126" fillId="84" borderId="93" applyNumberFormat="0" applyAlignment="0" applyProtection="0"/>
    <xf numFmtId="0" fontId="102" fillId="0" borderId="99">
      <alignment horizontal="left" vertical="center" wrapText="1" indent="2"/>
    </xf>
    <xf numFmtId="0" fontId="120" fillId="87" borderId="95" applyNumberFormat="0" applyFont="0" applyAlignment="0" applyProtection="0"/>
    <xf numFmtId="0" fontId="8" fillId="87" borderId="95" applyNumberFormat="0" applyFont="0" applyAlignment="0" applyProtection="0"/>
    <xf numFmtId="0" fontId="103" fillId="60" borderId="97">
      <alignment horizontal="right" vertical="center"/>
    </xf>
    <xf numFmtId="4" fontId="102" fillId="61" borderId="96"/>
    <xf numFmtId="0" fontId="103" fillId="60" borderId="96">
      <alignment horizontal="right" vertical="center"/>
    </xf>
    <xf numFmtId="4" fontId="103" fillId="60" borderId="98">
      <alignment horizontal="right" vertical="center"/>
    </xf>
    <xf numFmtId="0" fontId="125" fillId="84" borderId="93" applyNumberFormat="0" applyAlignment="0" applyProtection="0"/>
    <xf numFmtId="0" fontId="103" fillId="60" borderId="97">
      <alignment horizontal="right" vertical="center"/>
    </xf>
    <xf numFmtId="0" fontId="126" fillId="84" borderId="93" applyNumberFormat="0" applyAlignment="0" applyProtection="0"/>
    <xf numFmtId="0" fontId="120" fillId="87" borderId="95" applyNumberFormat="0" applyFont="0" applyAlignment="0" applyProtection="0"/>
    <xf numFmtId="4" fontId="103" fillId="60" borderId="97">
      <alignment horizontal="right" vertical="center"/>
    </xf>
    <xf numFmtId="0" fontId="102" fillId="60" borderId="99">
      <alignment horizontal="left" vertical="center" wrapText="1" indent="2"/>
    </xf>
    <xf numFmtId="0" fontId="102" fillId="61" borderId="96"/>
    <xf numFmtId="166" fontId="102" fillId="88" borderId="96" applyNumberFormat="0" applyFont="0" applyBorder="0" applyAlignment="0" applyProtection="0">
      <alignment horizontal="right" vertical="center"/>
    </xf>
    <xf numFmtId="0" fontId="102" fillId="0" borderId="96" applyNumberFormat="0" applyFill="0" applyAlignment="0" applyProtection="0"/>
    <xf numFmtId="4" fontId="102" fillId="0" borderId="96" applyFill="0" applyBorder="0" applyProtection="0">
      <alignment horizontal="right" vertical="center"/>
    </xf>
    <xf numFmtId="4" fontId="103" fillId="62" borderId="96">
      <alignment horizontal="right" vertical="center"/>
    </xf>
    <xf numFmtId="0" fontId="102" fillId="0" borderId="96">
      <alignment horizontal="right" vertical="center"/>
    </xf>
    <xf numFmtId="49" fontId="101" fillId="0" borderId="96" applyNumberFormat="0" applyFill="0" applyBorder="0" applyProtection="0">
      <alignment horizontal="left" vertical="center"/>
    </xf>
    <xf numFmtId="49" fontId="102" fillId="0" borderId="97" applyNumberFormat="0" applyFont="0" applyFill="0" applyBorder="0" applyProtection="0">
      <alignment horizontal="left" vertical="center" indent="5"/>
    </xf>
    <xf numFmtId="0" fontId="102" fillId="62" borderId="97">
      <alignment horizontal="left" vertical="center"/>
    </xf>
    <xf numFmtId="0" fontId="126" fillId="84" borderId="93" applyNumberFormat="0" applyAlignment="0" applyProtection="0"/>
    <xf numFmtId="4" fontId="103" fillId="60" borderId="98">
      <alignment horizontal="right" vertical="center"/>
    </xf>
    <xf numFmtId="0" fontId="138" fillId="71" borderId="93" applyNumberFormat="0" applyAlignment="0" applyProtection="0"/>
    <xf numFmtId="0" fontId="138" fillId="71" borderId="93" applyNumberFormat="0" applyAlignment="0" applyProtection="0"/>
    <xf numFmtId="0" fontId="120" fillId="87" borderId="95" applyNumberFormat="0" applyFont="0" applyAlignment="0" applyProtection="0"/>
    <xf numFmtId="0" fontId="103" fillId="60" borderId="96">
      <alignment horizontal="right" vertical="center"/>
    </xf>
    <xf numFmtId="0" fontId="8" fillId="87" borderId="95" applyNumberFormat="0" applyFont="0" applyAlignment="0" applyProtection="0"/>
    <xf numFmtId="4" fontId="102" fillId="0" borderId="96">
      <alignment horizontal="right" vertical="center"/>
    </xf>
    <xf numFmtId="0" fontId="103" fillId="60" borderId="96">
      <alignment horizontal="right" vertical="center"/>
    </xf>
    <xf numFmtId="0" fontId="103" fillId="60" borderId="96">
      <alignment horizontal="right" vertical="center"/>
    </xf>
    <xf numFmtId="4" fontId="105" fillId="62" borderId="96">
      <alignment horizontal="right" vertical="center"/>
    </xf>
    <xf numFmtId="0" fontId="103" fillId="62" borderId="96">
      <alignment horizontal="right" vertical="center"/>
    </xf>
    <xf numFmtId="4" fontId="103" fillId="62" borderId="96">
      <alignment horizontal="right" vertical="center"/>
    </xf>
    <xf numFmtId="0" fontId="105" fillId="62" borderId="96">
      <alignment horizontal="right" vertical="center"/>
    </xf>
    <xf numFmtId="4" fontId="105" fillId="62" borderId="96">
      <alignment horizontal="right" vertical="center"/>
    </xf>
    <xf numFmtId="0" fontId="103" fillId="60" borderId="96">
      <alignment horizontal="right" vertical="center"/>
    </xf>
    <xf numFmtId="4" fontId="103" fillId="60" borderId="96">
      <alignment horizontal="right" vertical="center"/>
    </xf>
    <xf numFmtId="0" fontId="103" fillId="60" borderId="96">
      <alignment horizontal="right" vertical="center"/>
    </xf>
    <xf numFmtId="4" fontId="103" fillId="60" borderId="96">
      <alignment horizontal="right" vertical="center"/>
    </xf>
    <xf numFmtId="0" fontId="103" fillId="60" borderId="97">
      <alignment horizontal="right" vertical="center"/>
    </xf>
    <xf numFmtId="4" fontId="103" fillId="60" borderId="97">
      <alignment horizontal="right" vertical="center"/>
    </xf>
    <xf numFmtId="0" fontId="103" fillId="60" borderId="98">
      <alignment horizontal="right" vertical="center"/>
    </xf>
    <xf numFmtId="4" fontId="103" fillId="60" borderId="98">
      <alignment horizontal="right" vertical="center"/>
    </xf>
    <xf numFmtId="0" fontId="126" fillId="84" borderId="93" applyNumberFormat="0" applyAlignment="0" applyProtection="0"/>
    <xf numFmtId="0" fontId="102" fillId="60" borderId="99">
      <alignment horizontal="left" vertical="center" wrapText="1" indent="2"/>
    </xf>
    <xf numFmtId="0" fontId="102" fillId="0" borderId="99">
      <alignment horizontal="left" vertical="center" wrapText="1" indent="2"/>
    </xf>
    <xf numFmtId="0" fontId="102" fillId="62" borderId="97">
      <alignment horizontal="left" vertical="center"/>
    </xf>
    <xf numFmtId="0" fontId="138" fillId="71" borderId="93" applyNumberFormat="0" applyAlignment="0" applyProtection="0"/>
    <xf numFmtId="0" fontId="102" fillId="0" borderId="96">
      <alignment horizontal="right" vertical="center"/>
    </xf>
    <xf numFmtId="4" fontId="102" fillId="0" borderId="96">
      <alignment horizontal="right" vertical="center"/>
    </xf>
    <xf numFmtId="0" fontId="102" fillId="0" borderId="96" applyNumberFormat="0" applyFill="0" applyAlignment="0" applyProtection="0"/>
    <xf numFmtId="166" fontId="102" fillId="88" borderId="96" applyNumberFormat="0" applyFont="0" applyBorder="0" applyAlignment="0" applyProtection="0">
      <alignment horizontal="right" vertical="center"/>
    </xf>
    <xf numFmtId="0" fontId="102" fillId="61" borderId="96"/>
    <xf numFmtId="4" fontId="102" fillId="61" borderId="96"/>
    <xf numFmtId="0" fontId="126" fillId="84" borderId="93" applyNumberFormat="0" applyAlignment="0" applyProtection="0"/>
    <xf numFmtId="0" fontId="8" fillId="87" borderId="95" applyNumberFormat="0" applyFont="0" applyAlignment="0" applyProtection="0"/>
    <xf numFmtId="0" fontId="120" fillId="87" borderId="95" applyNumberFormat="0" applyFont="0" applyAlignment="0" applyProtection="0"/>
    <xf numFmtId="0" fontId="102" fillId="0" borderId="96" applyNumberFormat="0" applyFill="0" applyAlignment="0" applyProtection="0"/>
    <xf numFmtId="4" fontId="105" fillId="62" borderId="96">
      <alignment horizontal="right" vertical="center"/>
    </xf>
    <xf numFmtId="0" fontId="129" fillId="71" borderId="93" applyNumberFormat="0" applyAlignment="0" applyProtection="0"/>
    <xf numFmtId="0" fontId="126" fillId="84" borderId="93" applyNumberFormat="0" applyAlignment="0" applyProtection="0"/>
    <xf numFmtId="4" fontId="105" fillId="62" borderId="96">
      <alignment horizontal="right" vertical="center"/>
    </xf>
    <xf numFmtId="0" fontId="103" fillId="62" borderId="96">
      <alignment horizontal="right" vertical="center"/>
    </xf>
    <xf numFmtId="166" fontId="102" fillId="88" borderId="96" applyNumberFormat="0" applyFont="0" applyBorder="0" applyAlignment="0" applyProtection="0">
      <alignment horizontal="right" vertical="center"/>
    </xf>
    <xf numFmtId="4" fontId="103" fillId="62" borderId="96">
      <alignment horizontal="right" vertical="center"/>
    </xf>
    <xf numFmtId="49" fontId="102" fillId="0" borderId="96" applyNumberFormat="0" applyFont="0" applyFill="0" applyBorder="0" applyProtection="0">
      <alignment horizontal="left" vertical="center" indent="2"/>
    </xf>
    <xf numFmtId="49" fontId="102" fillId="0" borderId="97" applyNumberFormat="0" applyFont="0" applyFill="0" applyBorder="0" applyProtection="0">
      <alignment horizontal="left" vertical="center" indent="5"/>
    </xf>
    <xf numFmtId="49" fontId="102" fillId="0" borderId="96" applyNumberFormat="0" applyFont="0" applyFill="0" applyBorder="0" applyProtection="0">
      <alignment horizontal="left" vertical="center" indent="2"/>
    </xf>
    <xf numFmtId="4" fontId="102" fillId="0" borderId="96" applyFill="0" applyBorder="0" applyProtection="0">
      <alignment horizontal="right" vertical="center"/>
    </xf>
    <xf numFmtId="49" fontId="101" fillId="0" borderId="96" applyNumberFormat="0" applyFill="0" applyBorder="0" applyProtection="0">
      <alignment horizontal="left" vertical="center"/>
    </xf>
    <xf numFmtId="0" fontId="102" fillId="0" borderId="99">
      <alignment horizontal="left" vertical="center" wrapText="1" indent="2"/>
    </xf>
    <xf numFmtId="0" fontId="103" fillId="60" borderId="98">
      <alignment horizontal="right" vertical="center"/>
    </xf>
    <xf numFmtId="0" fontId="129" fillId="71" borderId="93" applyNumberFormat="0" applyAlignment="0" applyProtection="0"/>
    <xf numFmtId="0" fontId="103" fillId="60" borderId="98">
      <alignment horizontal="right" vertical="center"/>
    </xf>
    <xf numFmtId="4" fontId="103" fillId="60" borderId="96">
      <alignment horizontal="right" vertical="center"/>
    </xf>
    <xf numFmtId="0" fontId="103" fillId="60" borderId="96">
      <alignment horizontal="right" vertical="center"/>
    </xf>
    <xf numFmtId="0" fontId="125" fillId="84" borderId="93" applyNumberFormat="0" applyAlignment="0" applyProtection="0"/>
    <xf numFmtId="0" fontId="102" fillId="61" borderId="96"/>
    <xf numFmtId="4" fontId="102" fillId="61" borderId="96"/>
    <xf numFmtId="4" fontId="103" fillId="60" borderId="96">
      <alignment horizontal="right" vertical="center"/>
    </xf>
    <xf numFmtId="0" fontId="105" fillId="62" borderId="96">
      <alignment horizontal="right" vertical="center"/>
    </xf>
    <xf numFmtId="0" fontId="129" fillId="71" borderId="93" applyNumberFormat="0" applyAlignment="0" applyProtection="0"/>
    <xf numFmtId="0" fontId="126" fillId="84" borderId="93" applyNumberFormat="0" applyAlignment="0" applyProtection="0"/>
    <xf numFmtId="4" fontId="102" fillId="0" borderId="96">
      <alignment horizontal="right" vertical="center"/>
    </xf>
    <xf numFmtId="0" fontId="102" fillId="60" borderId="99">
      <alignment horizontal="left" vertical="center" wrapText="1" indent="2"/>
    </xf>
    <xf numFmtId="0" fontId="102" fillId="0" borderId="99">
      <alignment horizontal="left" vertical="center" wrapText="1" indent="2"/>
    </xf>
    <xf numFmtId="0" fontId="138" fillId="71" borderId="93" applyNumberFormat="0" applyAlignment="0" applyProtection="0"/>
    <xf numFmtId="0" fontId="125" fillId="84" borderId="93" applyNumberFormat="0" applyAlignment="0" applyProtection="0"/>
    <xf numFmtId="0" fontId="103" fillId="60" borderId="98">
      <alignment horizontal="right" vertical="center"/>
    </xf>
    <xf numFmtId="0" fontId="105" fillId="62" borderId="96">
      <alignment horizontal="right" vertical="center"/>
    </xf>
    <xf numFmtId="4" fontId="103" fillId="62" borderId="96">
      <alignment horizontal="right" vertical="center"/>
    </xf>
    <xf numFmtId="4" fontId="103" fillId="60" borderId="96">
      <alignment horizontal="right" vertical="center"/>
    </xf>
    <xf numFmtId="49" fontId="102" fillId="0" borderId="97" applyNumberFormat="0" applyFont="0" applyFill="0" applyBorder="0" applyProtection="0">
      <alignment horizontal="left" vertical="center" indent="5"/>
    </xf>
    <xf numFmtId="4" fontId="102" fillId="0" borderId="96" applyFill="0" applyBorder="0" applyProtection="0">
      <alignment horizontal="right" vertical="center"/>
    </xf>
    <xf numFmtId="4" fontId="103" fillId="62" borderId="96">
      <alignment horizontal="right" vertical="center"/>
    </xf>
    <xf numFmtId="0" fontId="138" fillId="71" borderId="93" applyNumberFormat="0" applyAlignment="0" applyProtection="0"/>
    <xf numFmtId="0" fontId="129" fillId="71" borderId="93" applyNumberFormat="0" applyAlignment="0" applyProtection="0"/>
    <xf numFmtId="0" fontId="125" fillId="84" borderId="93" applyNumberFormat="0" applyAlignment="0" applyProtection="0"/>
    <xf numFmtId="0" fontId="102" fillId="60" borderId="99">
      <alignment horizontal="left" vertical="center" wrapText="1" indent="2"/>
    </xf>
    <xf numFmtId="0" fontId="102" fillId="0" borderId="99">
      <alignment horizontal="left" vertical="center" wrapText="1" indent="2"/>
    </xf>
    <xf numFmtId="0" fontId="102" fillId="60" borderId="99">
      <alignment horizontal="left" vertical="center" wrapText="1" indent="2"/>
    </xf>
    <xf numFmtId="0" fontId="102" fillId="0" borderId="99">
      <alignment horizontal="left" vertical="center" wrapText="1" indent="2"/>
    </xf>
    <xf numFmtId="0" fontId="125" fillId="84" borderId="93" applyNumberFormat="0" applyAlignment="0" applyProtection="0"/>
    <xf numFmtId="0" fontId="126" fillId="84" borderId="93" applyNumberFormat="0" applyAlignment="0" applyProtection="0"/>
    <xf numFmtId="0" fontId="129" fillId="71" borderId="93" applyNumberFormat="0" applyAlignment="0" applyProtection="0"/>
    <xf numFmtId="0" fontId="138" fillId="71" borderId="93" applyNumberFormat="0" applyAlignment="0" applyProtection="0"/>
    <xf numFmtId="0" fontId="120" fillId="87" borderId="95" applyNumberFormat="0" applyFont="0" applyAlignment="0" applyProtection="0"/>
    <xf numFmtId="0" fontId="8" fillId="87" borderId="95" applyNumberFormat="0" applyFont="0" applyAlignment="0" applyProtection="0"/>
    <xf numFmtId="0" fontId="126" fillId="84" borderId="93" applyNumberFormat="0" applyAlignment="0" applyProtection="0"/>
    <xf numFmtId="0" fontId="138" fillId="71" borderId="93" applyNumberFormat="0" applyAlignment="0" applyProtection="0"/>
    <xf numFmtId="0" fontId="120" fillId="87" borderId="95" applyNumberFormat="0" applyFont="0" applyAlignment="0" applyProtection="0"/>
    <xf numFmtId="0" fontId="126" fillId="84" borderId="93" applyNumberFormat="0" applyAlignment="0" applyProtection="0"/>
    <xf numFmtId="0" fontId="138" fillId="71" borderId="93" applyNumberFormat="0" applyAlignment="0" applyProtection="0"/>
    <xf numFmtId="0" fontId="103" fillId="60" borderId="96">
      <alignment horizontal="right" vertical="center"/>
    </xf>
    <xf numFmtId="0" fontId="125" fillId="84" borderId="93" applyNumberFormat="0" applyAlignment="0" applyProtection="0"/>
    <xf numFmtId="0" fontId="102" fillId="0" borderId="99">
      <alignment horizontal="left" vertical="center" wrapText="1" indent="2"/>
    </xf>
    <xf numFmtId="49" fontId="102" fillId="0" borderId="96" applyNumberFormat="0" applyFont="0" applyFill="0" applyBorder="0" applyProtection="0">
      <alignment horizontal="left" vertical="center" indent="2"/>
    </xf>
    <xf numFmtId="0" fontId="103" fillId="62" borderId="96">
      <alignment horizontal="right" vertical="center"/>
    </xf>
    <xf numFmtId="4" fontId="103" fillId="62" borderId="96">
      <alignment horizontal="right" vertical="center"/>
    </xf>
    <xf numFmtId="0" fontId="105" fillId="62" borderId="96">
      <alignment horizontal="right" vertical="center"/>
    </xf>
    <xf numFmtId="4" fontId="105" fillId="62" borderId="96">
      <alignment horizontal="right" vertical="center"/>
    </xf>
    <xf numFmtId="0" fontId="103" fillId="60" borderId="96">
      <alignment horizontal="right" vertical="center"/>
    </xf>
    <xf numFmtId="4" fontId="103" fillId="60" borderId="96">
      <alignment horizontal="right" vertical="center"/>
    </xf>
    <xf numFmtId="0" fontId="103" fillId="60" borderId="96">
      <alignment horizontal="right" vertical="center"/>
    </xf>
    <xf numFmtId="4" fontId="103" fillId="60" borderId="96">
      <alignment horizontal="right" vertical="center"/>
    </xf>
    <xf numFmtId="0" fontId="129" fillId="71" borderId="93" applyNumberFormat="0" applyAlignment="0" applyProtection="0"/>
    <xf numFmtId="0" fontId="102" fillId="0" borderId="96">
      <alignment horizontal="right" vertical="center"/>
    </xf>
    <xf numFmtId="4" fontId="102" fillId="0" borderId="96">
      <alignment horizontal="right" vertical="center"/>
    </xf>
    <xf numFmtId="4" fontId="102" fillId="0" borderId="96" applyFill="0" applyBorder="0" applyProtection="0">
      <alignment horizontal="right" vertical="center"/>
    </xf>
    <xf numFmtId="49" fontId="101" fillId="0" borderId="96" applyNumberFormat="0" applyFill="0" applyBorder="0" applyProtection="0">
      <alignment horizontal="left" vertical="center"/>
    </xf>
    <xf numFmtId="0" fontId="102" fillId="0" borderId="96" applyNumberFormat="0" applyFill="0" applyAlignment="0" applyProtection="0"/>
    <xf numFmtId="166" fontId="102" fillId="88" borderId="96" applyNumberFormat="0" applyFont="0" applyBorder="0" applyAlignment="0" applyProtection="0">
      <alignment horizontal="right" vertical="center"/>
    </xf>
    <xf numFmtId="0" fontId="102" fillId="61" borderId="96"/>
    <xf numFmtId="4" fontId="102" fillId="61" borderId="96"/>
    <xf numFmtId="4" fontId="103" fillId="60" borderId="96">
      <alignment horizontal="right" vertical="center"/>
    </xf>
    <xf numFmtId="0" fontId="102" fillId="61" borderId="96"/>
    <xf numFmtId="0" fontId="125" fillId="84" borderId="93" applyNumberFormat="0" applyAlignment="0" applyProtection="0"/>
    <xf numFmtId="0" fontId="103" fillId="62" borderId="96">
      <alignment horizontal="right" vertical="center"/>
    </xf>
    <xf numFmtId="0" fontId="102" fillId="0" borderId="96">
      <alignment horizontal="right" vertical="center"/>
    </xf>
    <xf numFmtId="0" fontId="102" fillId="62" borderId="97">
      <alignment horizontal="left" vertical="center"/>
    </xf>
    <xf numFmtId="0" fontId="138" fillId="71" borderId="93" applyNumberFormat="0" applyAlignment="0" applyProtection="0"/>
    <xf numFmtId="166" fontId="102" fillId="88" borderId="96" applyNumberFormat="0" applyFont="0" applyBorder="0" applyAlignment="0" applyProtection="0">
      <alignment horizontal="right" vertical="center"/>
    </xf>
    <xf numFmtId="0" fontId="120" fillId="87" borderId="95" applyNumberFormat="0" applyFont="0" applyAlignment="0" applyProtection="0"/>
    <xf numFmtId="0" fontId="102" fillId="0" borderId="99">
      <alignment horizontal="left" vertical="center" wrapText="1" indent="2"/>
    </xf>
    <xf numFmtId="4" fontId="102" fillId="61" borderId="96"/>
    <xf numFmtId="49" fontId="101" fillId="0" borderId="96" applyNumberFormat="0" applyFill="0" applyBorder="0" applyProtection="0">
      <alignment horizontal="left" vertical="center"/>
    </xf>
    <xf numFmtId="0" fontId="102" fillId="0" borderId="96">
      <alignment horizontal="right" vertical="center"/>
    </xf>
    <xf numFmtId="4" fontId="103" fillId="60" borderId="98">
      <alignment horizontal="right" vertical="center"/>
    </xf>
    <xf numFmtId="4" fontId="103" fillId="60" borderId="96">
      <alignment horizontal="right" vertical="center"/>
    </xf>
    <xf numFmtId="4" fontId="103" fillId="60" borderId="96">
      <alignment horizontal="right" vertical="center"/>
    </xf>
    <xf numFmtId="0" fontId="105" fillId="62" borderId="96">
      <alignment horizontal="right" vertical="center"/>
    </xf>
    <xf numFmtId="0" fontId="103" fillId="62" borderId="96">
      <alignment horizontal="right" vertical="center"/>
    </xf>
    <xf numFmtId="49" fontId="102" fillId="0" borderId="96" applyNumberFormat="0" applyFont="0" applyFill="0" applyBorder="0" applyProtection="0">
      <alignment horizontal="left" vertical="center" indent="2"/>
    </xf>
    <xf numFmtId="0" fontId="138" fillId="71" borderId="93" applyNumberFormat="0" applyAlignment="0" applyProtection="0"/>
    <xf numFmtId="49" fontId="102" fillId="0" borderId="96" applyNumberFormat="0" applyFont="0" applyFill="0" applyBorder="0" applyProtection="0">
      <alignment horizontal="left" vertical="center" indent="2"/>
    </xf>
    <xf numFmtId="0" fontId="129" fillId="71" borderId="93" applyNumberFormat="0" applyAlignment="0" applyProtection="0"/>
    <xf numFmtId="4" fontId="102" fillId="0" borderId="96" applyFill="0" applyBorder="0" applyProtection="0">
      <alignment horizontal="right" vertical="center"/>
    </xf>
    <xf numFmtId="0" fontId="126" fillId="84" borderId="93" applyNumberFormat="0" applyAlignment="0" applyProtection="0"/>
    <xf numFmtId="4" fontId="103" fillId="60" borderId="97">
      <alignment horizontal="right" vertical="center"/>
    </xf>
    <xf numFmtId="0" fontId="102" fillId="0" borderId="96" applyNumberFormat="0" applyFill="0" applyAlignment="0" applyProtection="0"/>
    <xf numFmtId="4" fontId="102" fillId="0" borderId="96">
      <alignment horizontal="right" vertical="center"/>
    </xf>
    <xf numFmtId="0" fontId="102" fillId="0" borderId="96">
      <alignment horizontal="right" vertical="center"/>
    </xf>
    <xf numFmtId="0" fontId="138" fillId="71" borderId="93" applyNumberFormat="0" applyAlignment="0" applyProtection="0"/>
    <xf numFmtId="0" fontId="125" fillId="84" borderId="93" applyNumberFormat="0" applyAlignment="0" applyProtection="0"/>
    <xf numFmtId="0" fontId="102" fillId="60" borderId="99">
      <alignment horizontal="left" vertical="center" wrapText="1" indent="2"/>
    </xf>
    <xf numFmtId="0" fontId="126" fillId="84" borderId="93" applyNumberFormat="0" applyAlignment="0" applyProtection="0"/>
    <xf numFmtId="0" fontId="126" fillId="84" borderId="93" applyNumberFormat="0" applyAlignment="0" applyProtection="0"/>
    <xf numFmtId="4" fontId="103" fillId="60" borderId="97">
      <alignment horizontal="right" vertical="center"/>
    </xf>
    <xf numFmtId="0" fontId="103" fillId="60" borderId="97">
      <alignment horizontal="right" vertical="center"/>
    </xf>
    <xf numFmtId="0" fontId="103" fillId="60" borderId="96">
      <alignment horizontal="right" vertical="center"/>
    </xf>
    <xf numFmtId="4" fontId="105" fillId="62" borderId="96">
      <alignment horizontal="right" vertical="center"/>
    </xf>
    <xf numFmtId="0" fontId="129" fillId="71" borderId="93" applyNumberFormat="0" applyAlignment="0" applyProtection="0"/>
    <xf numFmtId="0" fontId="103" fillId="60" borderId="96">
      <alignment horizontal="right" vertical="center"/>
    </xf>
    <xf numFmtId="0" fontId="120" fillId="87" borderId="95" applyNumberFormat="0" applyFont="0" applyAlignment="0" applyProtection="0"/>
    <xf numFmtId="0" fontId="138" fillId="71" borderId="93" applyNumberFormat="0" applyAlignment="0" applyProtection="0"/>
    <xf numFmtId="49" fontId="101" fillId="0" borderId="96" applyNumberFormat="0" applyFill="0" applyBorder="0" applyProtection="0">
      <alignment horizontal="left" vertical="center"/>
    </xf>
    <xf numFmtId="0" fontId="102" fillId="60" borderId="99">
      <alignment horizontal="left" vertical="center" wrapText="1" indent="2"/>
    </xf>
    <xf numFmtId="0" fontId="126" fillId="84" borderId="93" applyNumberFormat="0" applyAlignment="0" applyProtection="0"/>
    <xf numFmtId="0" fontId="102" fillId="0" borderId="99">
      <alignment horizontal="left" vertical="center" wrapText="1" indent="2"/>
    </xf>
    <xf numFmtId="0" fontId="120" fillId="87" borderId="95" applyNumberFormat="0" applyFont="0" applyAlignment="0" applyProtection="0"/>
    <xf numFmtId="0" fontId="8" fillId="87" borderId="95" applyNumberFormat="0" applyFont="0" applyAlignment="0" applyProtection="0"/>
    <xf numFmtId="4" fontId="103" fillId="60" borderId="96">
      <alignment horizontal="right" vertical="center"/>
    </xf>
    <xf numFmtId="4" fontId="102" fillId="61" borderId="96"/>
    <xf numFmtId="0" fontId="103" fillId="60" borderId="96">
      <alignment horizontal="right" vertical="center"/>
    </xf>
    <xf numFmtId="4" fontId="103" fillId="60" borderId="98">
      <alignment horizontal="right" vertical="center"/>
    </xf>
    <xf numFmtId="0" fontId="125" fillId="84" borderId="93" applyNumberFormat="0" applyAlignment="0" applyProtection="0"/>
    <xf numFmtId="0" fontId="103" fillId="60" borderId="97">
      <alignment horizontal="right" vertical="center"/>
    </xf>
    <xf numFmtId="0" fontId="126" fillId="84" borderId="93" applyNumberFormat="0" applyAlignment="0" applyProtection="0"/>
    <xf numFmtId="0" fontId="102" fillId="62" borderId="97">
      <alignment horizontal="left" vertical="center"/>
    </xf>
    <xf numFmtId="0" fontId="120" fillId="87" borderId="95" applyNumberFormat="0" applyFont="0" applyAlignment="0" applyProtection="0"/>
    <xf numFmtId="4" fontId="103" fillId="60" borderId="97">
      <alignment horizontal="right" vertical="center"/>
    </xf>
    <xf numFmtId="0" fontId="102" fillId="60" borderId="99">
      <alignment horizontal="left" vertical="center" wrapText="1" indent="2"/>
    </xf>
    <xf numFmtId="0" fontId="102" fillId="61" borderId="96"/>
    <xf numFmtId="166" fontId="102" fillId="88" borderId="96" applyNumberFormat="0" applyFont="0" applyBorder="0" applyAlignment="0" applyProtection="0">
      <alignment horizontal="right" vertical="center"/>
    </xf>
    <xf numFmtId="0" fontId="102" fillId="0" borderId="96" applyNumberFormat="0" applyFill="0" applyAlignment="0" applyProtection="0"/>
    <xf numFmtId="4" fontId="102" fillId="0" borderId="96" applyFill="0" applyBorder="0" applyProtection="0">
      <alignment horizontal="right" vertical="center"/>
    </xf>
    <xf numFmtId="4" fontId="103" fillId="62" borderId="96">
      <alignment horizontal="right" vertical="center"/>
    </xf>
    <xf numFmtId="0" fontId="138" fillId="71" borderId="93" applyNumberFormat="0" applyAlignment="0" applyProtection="0"/>
    <xf numFmtId="49" fontId="101" fillId="0" borderId="96" applyNumberFormat="0" applyFill="0" applyBorder="0" applyProtection="0">
      <alignment horizontal="left" vertical="center"/>
    </xf>
    <xf numFmtId="49" fontId="102" fillId="0" borderId="97" applyNumberFormat="0" applyFont="0" applyFill="0" applyBorder="0" applyProtection="0">
      <alignment horizontal="left" vertical="center" indent="5"/>
    </xf>
    <xf numFmtId="0" fontId="102" fillId="62" borderId="97">
      <alignment horizontal="left" vertical="center"/>
    </xf>
    <xf numFmtId="0" fontId="126" fillId="84" borderId="93" applyNumberFormat="0" applyAlignment="0" applyProtection="0"/>
    <xf numFmtId="4" fontId="103" fillId="60" borderId="98">
      <alignment horizontal="right" vertical="center"/>
    </xf>
    <xf numFmtId="0" fontId="138" fillId="71" borderId="93" applyNumberFormat="0" applyAlignment="0" applyProtection="0"/>
    <xf numFmtId="0" fontId="138" fillId="71" borderId="93" applyNumberFormat="0" applyAlignment="0" applyProtection="0"/>
    <xf numFmtId="0" fontId="120" fillId="87" borderId="95" applyNumberFormat="0" applyFont="0" applyAlignment="0" applyProtection="0"/>
    <xf numFmtId="0" fontId="103" fillId="60" borderId="96">
      <alignment horizontal="right" vertical="center"/>
    </xf>
    <xf numFmtId="0" fontId="8" fillId="87" borderId="95" applyNumberFormat="0" applyFont="0" applyAlignment="0" applyProtection="0"/>
    <xf numFmtId="4" fontId="102" fillId="0" borderId="96">
      <alignment horizontal="right" vertical="center"/>
    </xf>
    <xf numFmtId="0" fontId="103" fillId="60" borderId="96">
      <alignment horizontal="right" vertical="center"/>
    </xf>
    <xf numFmtId="0" fontId="103" fillId="60" borderId="96">
      <alignment horizontal="right" vertical="center"/>
    </xf>
    <xf numFmtId="4" fontId="105" fillId="62" borderId="96">
      <alignment horizontal="right" vertical="center"/>
    </xf>
    <xf numFmtId="0" fontId="103" fillId="62" borderId="96">
      <alignment horizontal="right" vertical="center"/>
    </xf>
    <xf numFmtId="4" fontId="103" fillId="62" borderId="96">
      <alignment horizontal="right" vertical="center"/>
    </xf>
    <xf numFmtId="0" fontId="105" fillId="62" borderId="96">
      <alignment horizontal="right" vertical="center"/>
    </xf>
    <xf numFmtId="4" fontId="105" fillId="62" borderId="96">
      <alignment horizontal="right" vertical="center"/>
    </xf>
    <xf numFmtId="0" fontId="103" fillId="60" borderId="96">
      <alignment horizontal="right" vertical="center"/>
    </xf>
    <xf numFmtId="4" fontId="103" fillId="60" borderId="96">
      <alignment horizontal="right" vertical="center"/>
    </xf>
    <xf numFmtId="0" fontId="103" fillId="60" borderId="96">
      <alignment horizontal="right" vertical="center"/>
    </xf>
    <xf numFmtId="4" fontId="103" fillId="60" borderId="96">
      <alignment horizontal="right" vertical="center"/>
    </xf>
    <xf numFmtId="0" fontId="103" fillId="60" borderId="97">
      <alignment horizontal="right" vertical="center"/>
    </xf>
    <xf numFmtId="4" fontId="103" fillId="60" borderId="97">
      <alignment horizontal="right" vertical="center"/>
    </xf>
    <xf numFmtId="0" fontId="103" fillId="60" borderId="98">
      <alignment horizontal="right" vertical="center"/>
    </xf>
    <xf numFmtId="4" fontId="103" fillId="60" borderId="98">
      <alignment horizontal="right" vertical="center"/>
    </xf>
    <xf numFmtId="0" fontId="126" fillId="84" borderId="93" applyNumberFormat="0" applyAlignment="0" applyProtection="0"/>
    <xf numFmtId="0" fontId="102" fillId="60" borderId="99">
      <alignment horizontal="left" vertical="center" wrapText="1" indent="2"/>
    </xf>
    <xf numFmtId="0" fontId="102" fillId="0" borderId="99">
      <alignment horizontal="left" vertical="center" wrapText="1" indent="2"/>
    </xf>
    <xf numFmtId="0" fontId="102" fillId="62" borderId="97">
      <alignment horizontal="left" vertical="center"/>
    </xf>
    <xf numFmtId="0" fontId="138" fillId="71" borderId="93" applyNumberFormat="0" applyAlignment="0" applyProtection="0"/>
    <xf numFmtId="0" fontId="102" fillId="0" borderId="96">
      <alignment horizontal="right" vertical="center"/>
    </xf>
    <xf numFmtId="4" fontId="102" fillId="0" borderId="96">
      <alignment horizontal="right" vertical="center"/>
    </xf>
    <xf numFmtId="0" fontId="102" fillId="0" borderId="96" applyNumberFormat="0" applyFill="0" applyAlignment="0" applyProtection="0"/>
    <xf numFmtId="166" fontId="102" fillId="88" borderId="96" applyNumberFormat="0" applyFont="0" applyBorder="0" applyAlignment="0" applyProtection="0">
      <alignment horizontal="right" vertical="center"/>
    </xf>
    <xf numFmtId="0" fontId="102" fillId="61" borderId="96"/>
    <xf numFmtId="4" fontId="102" fillId="61" borderId="96"/>
    <xf numFmtId="4" fontId="103" fillId="60" borderId="98">
      <alignment horizontal="right" vertical="center"/>
    </xf>
    <xf numFmtId="0" fontId="8" fillId="87" borderId="95" applyNumberFormat="0" applyFont="0" applyAlignment="0" applyProtection="0"/>
    <xf numFmtId="0" fontId="120" fillId="87" borderId="95" applyNumberFormat="0" applyFont="0" applyAlignment="0" applyProtection="0"/>
    <xf numFmtId="0" fontId="102" fillId="0" borderId="96" applyNumberFormat="0" applyFill="0" applyAlignment="0" applyProtection="0"/>
    <xf numFmtId="0" fontId="105" fillId="62" borderId="96">
      <alignment horizontal="right" vertical="center"/>
    </xf>
    <xf numFmtId="0" fontId="129" fillId="71" borderId="93" applyNumberFormat="0" applyAlignment="0" applyProtection="0"/>
    <xf numFmtId="0" fontId="126" fillId="84" borderId="93" applyNumberFormat="0" applyAlignment="0" applyProtection="0"/>
    <xf numFmtId="4" fontId="105" fillId="62" borderId="96">
      <alignment horizontal="right" vertical="center"/>
    </xf>
    <xf numFmtId="0" fontId="103" fillId="62" borderId="96">
      <alignment horizontal="right" vertical="center"/>
    </xf>
    <xf numFmtId="166" fontId="102" fillId="88" borderId="96" applyNumberFormat="0" applyFont="0" applyBorder="0" applyAlignment="0" applyProtection="0">
      <alignment horizontal="right" vertical="center"/>
    </xf>
    <xf numFmtId="0" fontId="103" fillId="62" borderId="96">
      <alignment horizontal="right" vertical="center"/>
    </xf>
    <xf numFmtId="49" fontId="102" fillId="0" borderId="96" applyNumberFormat="0" applyFont="0" applyFill="0" applyBorder="0" applyProtection="0">
      <alignment horizontal="left" vertical="center" indent="2"/>
    </xf>
    <xf numFmtId="49" fontId="102" fillId="0" borderId="97" applyNumberFormat="0" applyFont="0" applyFill="0" applyBorder="0" applyProtection="0">
      <alignment horizontal="left" vertical="center" indent="5"/>
    </xf>
    <xf numFmtId="49" fontId="102" fillId="0" borderId="96" applyNumberFormat="0" applyFont="0" applyFill="0" applyBorder="0" applyProtection="0">
      <alignment horizontal="left" vertical="center" indent="2"/>
    </xf>
    <xf numFmtId="4" fontId="102" fillId="0" borderId="96" applyFill="0" applyBorder="0" applyProtection="0">
      <alignment horizontal="right" vertical="center"/>
    </xf>
    <xf numFmtId="49" fontId="101" fillId="0" borderId="96" applyNumberFormat="0" applyFill="0" applyBorder="0" applyProtection="0">
      <alignment horizontal="left" vertical="center"/>
    </xf>
    <xf numFmtId="0" fontId="102" fillId="0" borderId="99">
      <alignment horizontal="left" vertical="center" wrapText="1" indent="2"/>
    </xf>
    <xf numFmtId="0" fontId="103" fillId="60" borderId="98">
      <alignment horizontal="right" vertical="center"/>
    </xf>
    <xf numFmtId="0" fontId="129" fillId="71" borderId="93" applyNumberFormat="0" applyAlignment="0" applyProtection="0"/>
    <xf numFmtId="0" fontId="103" fillId="60" borderId="98">
      <alignment horizontal="right" vertical="center"/>
    </xf>
    <xf numFmtId="4" fontId="103" fillId="60" borderId="96">
      <alignment horizontal="right" vertical="center"/>
    </xf>
    <xf numFmtId="0" fontId="103" fillId="60" borderId="96">
      <alignment horizontal="right" vertical="center"/>
    </xf>
    <xf numFmtId="0" fontId="125" fillId="84" borderId="93" applyNumberFormat="0" applyAlignment="0" applyProtection="0"/>
    <xf numFmtId="4" fontId="102" fillId="0" borderId="96">
      <alignment horizontal="right" vertical="center"/>
    </xf>
    <xf numFmtId="0" fontId="102" fillId="61" borderId="96"/>
    <xf numFmtId="4" fontId="102" fillId="61" borderId="96"/>
    <xf numFmtId="4" fontId="103" fillId="60" borderId="96">
      <alignment horizontal="right" vertical="center"/>
    </xf>
    <xf numFmtId="0" fontId="105" fillId="62" borderId="96">
      <alignment horizontal="right" vertical="center"/>
    </xf>
    <xf numFmtId="0" fontId="129" fillId="71" borderId="93" applyNumberFormat="0" applyAlignment="0" applyProtection="0"/>
    <xf numFmtId="0" fontId="126" fillId="84" borderId="93" applyNumberFormat="0" applyAlignment="0" applyProtection="0"/>
    <xf numFmtId="4" fontId="102" fillId="0" borderId="96">
      <alignment horizontal="right" vertical="center"/>
    </xf>
    <xf numFmtId="0" fontId="102" fillId="60" borderId="99">
      <alignment horizontal="left" vertical="center" wrapText="1" indent="2"/>
    </xf>
    <xf numFmtId="0" fontId="102" fillId="0" borderId="99">
      <alignment horizontal="left" vertical="center" wrapText="1" indent="2"/>
    </xf>
    <xf numFmtId="0" fontId="138" fillId="71" borderId="93" applyNumberFormat="0" applyAlignment="0" applyProtection="0"/>
    <xf numFmtId="0" fontId="125" fillId="84" borderId="93" applyNumberFormat="0" applyAlignment="0" applyProtection="0"/>
    <xf numFmtId="0" fontId="103" fillId="60" borderId="98">
      <alignment horizontal="right" vertical="center"/>
    </xf>
    <xf numFmtId="0" fontId="105" fillId="62" borderId="96">
      <alignment horizontal="right" vertical="center"/>
    </xf>
    <xf numFmtId="4" fontId="103" fillId="62" borderId="96">
      <alignment horizontal="right" vertical="center"/>
    </xf>
    <xf numFmtId="4" fontId="103" fillId="60" borderId="96">
      <alignment horizontal="right" vertical="center"/>
    </xf>
    <xf numFmtId="49" fontId="102" fillId="0" borderId="97" applyNumberFormat="0" applyFont="0" applyFill="0" applyBorder="0" applyProtection="0">
      <alignment horizontal="left" vertical="center" indent="5"/>
    </xf>
    <xf numFmtId="4" fontId="102" fillId="0" borderId="96" applyFill="0" applyBorder="0" applyProtection="0">
      <alignment horizontal="right" vertical="center"/>
    </xf>
    <xf numFmtId="4" fontId="103" fillId="62" borderId="96">
      <alignment horizontal="right" vertical="center"/>
    </xf>
    <xf numFmtId="0" fontId="138" fillId="71" borderId="93" applyNumberFormat="0" applyAlignment="0" applyProtection="0"/>
    <xf numFmtId="0" fontId="129" fillId="71" borderId="93" applyNumberFormat="0" applyAlignment="0" applyProtection="0"/>
    <xf numFmtId="0" fontId="125" fillId="84" borderId="93" applyNumberFormat="0" applyAlignment="0" applyProtection="0"/>
    <xf numFmtId="0" fontId="102" fillId="60" borderId="99">
      <alignment horizontal="left" vertical="center" wrapText="1" indent="2"/>
    </xf>
    <xf numFmtId="0" fontId="102" fillId="0" borderId="99">
      <alignment horizontal="left" vertical="center" wrapText="1" indent="2"/>
    </xf>
    <xf numFmtId="0" fontId="102" fillId="60" borderId="99">
      <alignment horizontal="left" vertical="center" wrapText="1" indent="2"/>
    </xf>
    <xf numFmtId="4" fontId="103" fillId="60" borderId="96">
      <alignment horizontal="right" vertical="center"/>
    </xf>
    <xf numFmtId="0" fontId="102" fillId="61" borderId="96"/>
    <xf numFmtId="0" fontId="125" fillId="84" borderId="93" applyNumberFormat="0" applyAlignment="0" applyProtection="0"/>
    <xf numFmtId="0" fontId="103" fillId="62" borderId="96">
      <alignment horizontal="right" vertical="center"/>
    </xf>
    <xf numFmtId="0" fontId="102" fillId="0" borderId="96">
      <alignment horizontal="right" vertical="center"/>
    </xf>
    <xf numFmtId="0" fontId="145" fillId="0" borderId="94" applyNumberFormat="0" applyFill="0" applyAlignment="0" applyProtection="0"/>
    <xf numFmtId="0" fontId="102" fillId="62" borderId="97">
      <alignment horizontal="left" vertical="center"/>
    </xf>
    <xf numFmtId="0" fontId="138" fillId="71" borderId="93" applyNumberFormat="0" applyAlignment="0" applyProtection="0"/>
    <xf numFmtId="166" fontId="102" fillId="88" borderId="96" applyNumberFormat="0" applyFont="0" applyBorder="0" applyAlignment="0" applyProtection="0">
      <alignment horizontal="right" vertical="center"/>
    </xf>
    <xf numFmtId="0" fontId="120" fillId="87" borderId="95" applyNumberFormat="0" applyFont="0" applyAlignment="0" applyProtection="0"/>
    <xf numFmtId="0" fontId="102" fillId="0" borderId="99">
      <alignment horizontal="left" vertical="center" wrapText="1" indent="2"/>
    </xf>
    <xf numFmtId="4" fontId="102" fillId="61" borderId="96"/>
    <xf numFmtId="49" fontId="101" fillId="0" borderId="96" applyNumberFormat="0" applyFill="0" applyBorder="0" applyProtection="0">
      <alignment horizontal="left" vertical="center"/>
    </xf>
    <xf numFmtId="0" fontId="102" fillId="0" borderId="96">
      <alignment horizontal="right" vertical="center"/>
    </xf>
    <xf numFmtId="4" fontId="103" fillId="60" borderId="98">
      <alignment horizontal="right" vertical="center"/>
    </xf>
    <xf numFmtId="4" fontId="103" fillId="60" borderId="96">
      <alignment horizontal="right" vertical="center"/>
    </xf>
    <xf numFmtId="4" fontId="103" fillId="60" borderId="96">
      <alignment horizontal="right" vertical="center"/>
    </xf>
    <xf numFmtId="0" fontId="105" fillId="62" borderId="96">
      <alignment horizontal="right" vertical="center"/>
    </xf>
    <xf numFmtId="0" fontId="103" fillId="62" borderId="96">
      <alignment horizontal="right" vertical="center"/>
    </xf>
    <xf numFmtId="49" fontId="102" fillId="0" borderId="96" applyNumberFormat="0" applyFont="0" applyFill="0" applyBorder="0" applyProtection="0">
      <alignment horizontal="left" vertical="center" indent="2"/>
    </xf>
    <xf numFmtId="0" fontId="138" fillId="71" borderId="93" applyNumberFormat="0" applyAlignment="0" applyProtection="0"/>
    <xf numFmtId="0" fontId="103" fillId="60" borderId="115">
      <alignment horizontal="right" vertical="center"/>
    </xf>
    <xf numFmtId="49" fontId="102" fillId="0" borderId="96" applyNumberFormat="0" applyFont="0" applyFill="0" applyBorder="0" applyProtection="0">
      <alignment horizontal="left" vertical="center" indent="2"/>
    </xf>
    <xf numFmtId="0" fontId="129" fillId="71" borderId="93" applyNumberFormat="0" applyAlignment="0" applyProtection="0"/>
    <xf numFmtId="4" fontId="102" fillId="0" borderId="96" applyFill="0" applyBorder="0" applyProtection="0">
      <alignment horizontal="right" vertical="center"/>
    </xf>
    <xf numFmtId="0" fontId="126" fillId="84" borderId="93" applyNumberFormat="0" applyAlignment="0" applyProtection="0"/>
    <xf numFmtId="0" fontId="145" fillId="0" borderId="94" applyNumberFormat="0" applyFill="0" applyAlignment="0" applyProtection="0"/>
    <xf numFmtId="166" fontId="102" fillId="88" borderId="113" applyNumberFormat="0" applyFont="0" applyBorder="0" applyAlignment="0" applyProtection="0">
      <alignment horizontal="right" vertical="center"/>
    </xf>
    <xf numFmtId="0" fontId="102" fillId="0" borderId="96" applyNumberFormat="0" applyFill="0" applyAlignment="0" applyProtection="0"/>
    <xf numFmtId="4" fontId="102" fillId="0" borderId="96">
      <alignment horizontal="right" vertical="center"/>
    </xf>
    <xf numFmtId="0" fontId="102" fillId="0" borderId="96">
      <alignment horizontal="right" vertical="center"/>
    </xf>
    <xf numFmtId="0" fontId="138" fillId="71" borderId="93" applyNumberFormat="0" applyAlignment="0" applyProtection="0"/>
    <xf numFmtId="0" fontId="103" fillId="60" borderId="113">
      <alignment horizontal="right" vertical="center"/>
    </xf>
    <xf numFmtId="0" fontId="125" fillId="84" borderId="93" applyNumberFormat="0" applyAlignment="0" applyProtection="0"/>
    <xf numFmtId="0" fontId="102" fillId="60" borderId="99">
      <alignment horizontal="left" vertical="center" wrapText="1" indent="2"/>
    </xf>
    <xf numFmtId="0" fontId="126" fillId="84" borderId="93" applyNumberFormat="0" applyAlignment="0" applyProtection="0"/>
    <xf numFmtId="0" fontId="126" fillId="84" borderId="93" applyNumberFormat="0" applyAlignment="0" applyProtection="0"/>
    <xf numFmtId="4" fontId="103" fillId="60" borderId="97">
      <alignment horizontal="right" vertical="center"/>
    </xf>
    <xf numFmtId="0" fontId="103" fillId="60" borderId="97">
      <alignment horizontal="right" vertical="center"/>
    </xf>
    <xf numFmtId="0" fontId="103" fillId="60" borderId="96">
      <alignment horizontal="right" vertical="center"/>
    </xf>
    <xf numFmtId="4" fontId="105" fillId="62" borderId="96">
      <alignment horizontal="right" vertical="center"/>
    </xf>
    <xf numFmtId="0" fontId="129" fillId="71" borderId="93" applyNumberFormat="0" applyAlignment="0" applyProtection="0"/>
    <xf numFmtId="0" fontId="130" fillId="0" borderId="94" applyNumberFormat="0" applyFill="0" applyAlignment="0" applyProtection="0"/>
    <xf numFmtId="0" fontId="145" fillId="0" borderId="94" applyNumberFormat="0" applyFill="0" applyAlignment="0" applyProtection="0"/>
    <xf numFmtId="0" fontId="120" fillId="87" borderId="95" applyNumberFormat="0" applyFont="0" applyAlignment="0" applyProtection="0"/>
    <xf numFmtId="0" fontId="138" fillId="71" borderId="93" applyNumberFormat="0" applyAlignment="0" applyProtection="0"/>
    <xf numFmtId="49" fontId="101" fillId="0" borderId="96" applyNumberFormat="0" applyFill="0" applyBorder="0" applyProtection="0">
      <alignment horizontal="left" vertical="center"/>
    </xf>
    <xf numFmtId="0" fontId="102" fillId="60" borderId="99">
      <alignment horizontal="left" vertical="center" wrapText="1" indent="2"/>
    </xf>
    <xf numFmtId="0" fontId="126" fillId="84" borderId="93" applyNumberFormat="0" applyAlignment="0" applyProtection="0"/>
    <xf numFmtId="0" fontId="102" fillId="0" borderId="99">
      <alignment horizontal="left" vertical="center" wrapText="1" indent="2"/>
    </xf>
    <xf numFmtId="0" fontId="120" fillId="87" borderId="95" applyNumberFormat="0" applyFont="0" applyAlignment="0" applyProtection="0"/>
    <xf numFmtId="0" fontId="8" fillId="87" borderId="95" applyNumberFormat="0" applyFont="0" applyAlignment="0" applyProtection="0"/>
    <xf numFmtId="0" fontId="103" fillId="62" borderId="137">
      <alignment horizontal="right" vertical="center"/>
    </xf>
    <xf numFmtId="0" fontId="145" fillId="0" borderId="94" applyNumberFormat="0" applyFill="0" applyAlignment="0" applyProtection="0"/>
    <xf numFmtId="4" fontId="102" fillId="61" borderId="96"/>
    <xf numFmtId="0" fontId="103" fillId="60" borderId="96">
      <alignment horizontal="right" vertical="center"/>
    </xf>
    <xf numFmtId="0" fontId="145" fillId="0" borderId="94" applyNumberFormat="0" applyFill="0" applyAlignment="0" applyProtection="0"/>
    <xf numFmtId="4" fontId="103" fillId="60" borderId="98">
      <alignment horizontal="right" vertical="center"/>
    </xf>
    <xf numFmtId="0" fontId="125" fillId="84" borderId="93" applyNumberFormat="0" applyAlignment="0" applyProtection="0"/>
    <xf numFmtId="0" fontId="103" fillId="60" borderId="97">
      <alignment horizontal="right" vertical="center"/>
    </xf>
    <xf numFmtId="0" fontId="126" fillId="84" borderId="93" applyNumberFormat="0" applyAlignment="0" applyProtection="0"/>
    <xf numFmtId="0" fontId="130" fillId="0" borderId="94" applyNumberFormat="0" applyFill="0" applyAlignment="0" applyProtection="0"/>
    <xf numFmtId="0" fontId="120" fillId="87" borderId="95" applyNumberFormat="0" applyFont="0" applyAlignment="0" applyProtection="0"/>
    <xf numFmtId="4" fontId="103" fillId="60" borderId="97">
      <alignment horizontal="right" vertical="center"/>
    </xf>
    <xf numFmtId="0" fontId="102" fillId="60" borderId="99">
      <alignment horizontal="left" vertical="center" wrapText="1" indent="2"/>
    </xf>
    <xf numFmtId="0" fontId="102" fillId="61" borderId="96"/>
    <xf numFmtId="166" fontId="102" fillId="88" borderId="96" applyNumberFormat="0" applyFont="0" applyBorder="0" applyAlignment="0" applyProtection="0">
      <alignment horizontal="right" vertical="center"/>
    </xf>
    <xf numFmtId="0" fontId="102" fillId="0" borderId="96" applyNumberFormat="0" applyFill="0" applyAlignment="0" applyProtection="0"/>
    <xf numFmtId="4" fontId="102" fillId="0" borderId="96" applyFill="0" applyBorder="0" applyProtection="0">
      <alignment horizontal="right" vertical="center"/>
    </xf>
    <xf numFmtId="4" fontId="103" fillId="62" borderId="96">
      <alignment horizontal="right" vertical="center"/>
    </xf>
    <xf numFmtId="0" fontId="130" fillId="0" borderId="94" applyNumberFormat="0" applyFill="0" applyAlignment="0" applyProtection="0"/>
    <xf numFmtId="49" fontId="101" fillId="0" borderId="96" applyNumberFormat="0" applyFill="0" applyBorder="0" applyProtection="0">
      <alignment horizontal="left" vertical="center"/>
    </xf>
    <xf numFmtId="49" fontId="102" fillId="0" borderId="97" applyNumberFormat="0" applyFont="0" applyFill="0" applyBorder="0" applyProtection="0">
      <alignment horizontal="left" vertical="center" indent="5"/>
    </xf>
    <xf numFmtId="0" fontId="102" fillId="62" borderId="97">
      <alignment horizontal="left" vertical="center"/>
    </xf>
    <xf numFmtId="0" fontId="126" fillId="84" borderId="93" applyNumberFormat="0" applyAlignment="0" applyProtection="0"/>
    <xf numFmtId="4" fontId="103" fillId="60" borderId="98">
      <alignment horizontal="right" vertical="center"/>
    </xf>
    <xf numFmtId="0" fontId="138" fillId="71" borderId="93" applyNumberFormat="0" applyAlignment="0" applyProtection="0"/>
    <xf numFmtId="0" fontId="138" fillId="71" borderId="93" applyNumberFormat="0" applyAlignment="0" applyProtection="0"/>
    <xf numFmtId="0" fontId="120" fillId="87" borderId="95" applyNumberFormat="0" applyFont="0" applyAlignment="0" applyProtection="0"/>
    <xf numFmtId="0" fontId="7" fillId="58" borderId="0" applyNumberFormat="0" applyBorder="0" applyAlignment="0" applyProtection="0"/>
    <xf numFmtId="0" fontId="145" fillId="0" borderId="94" applyNumberFormat="0" applyFill="0" applyAlignment="0" applyProtection="0"/>
    <xf numFmtId="0" fontId="103" fillId="60" borderId="96">
      <alignment horizontal="right" vertical="center"/>
    </xf>
    <xf numFmtId="0" fontId="8" fillId="87" borderId="95" applyNumberFormat="0" applyFont="0" applyAlignment="0" applyProtection="0"/>
    <xf numFmtId="4" fontId="102" fillId="0" borderId="96">
      <alignment horizontal="right" vertical="center"/>
    </xf>
    <xf numFmtId="0" fontId="145" fillId="0" borderId="94" applyNumberFormat="0" applyFill="0" applyAlignment="0" applyProtection="0"/>
    <xf numFmtId="0" fontId="103" fillId="60" borderId="96">
      <alignment horizontal="right" vertical="center"/>
    </xf>
    <xf numFmtId="0" fontId="103" fillId="60" borderId="96">
      <alignment horizontal="right" vertical="center"/>
    </xf>
    <xf numFmtId="4" fontId="105" fillId="62" borderId="96">
      <alignment horizontal="right" vertical="center"/>
    </xf>
    <xf numFmtId="0" fontId="103" fillId="62" borderId="96">
      <alignment horizontal="right" vertical="center"/>
    </xf>
    <xf numFmtId="4" fontId="103" fillId="62" borderId="96">
      <alignment horizontal="right" vertical="center"/>
    </xf>
    <xf numFmtId="0" fontId="105" fillId="62" borderId="96">
      <alignment horizontal="right" vertical="center"/>
    </xf>
    <xf numFmtId="4" fontId="105" fillId="62" borderId="96">
      <alignment horizontal="right" vertical="center"/>
    </xf>
    <xf numFmtId="0" fontId="103" fillId="60" borderId="96">
      <alignment horizontal="right" vertical="center"/>
    </xf>
    <xf numFmtId="4" fontId="103" fillId="60" borderId="96">
      <alignment horizontal="right" vertical="center"/>
    </xf>
    <xf numFmtId="0" fontId="103" fillId="60" borderId="96">
      <alignment horizontal="right" vertical="center"/>
    </xf>
    <xf numFmtId="4" fontId="103" fillId="60" borderId="96">
      <alignment horizontal="right" vertical="center"/>
    </xf>
    <xf numFmtId="0" fontId="103" fillId="60" borderId="97">
      <alignment horizontal="right" vertical="center"/>
    </xf>
    <xf numFmtId="4" fontId="103" fillId="60" borderId="97">
      <alignment horizontal="right" vertical="center"/>
    </xf>
    <xf numFmtId="0" fontId="103" fillId="60" borderId="98">
      <alignment horizontal="right" vertical="center"/>
    </xf>
    <xf numFmtId="4" fontId="103" fillId="60" borderId="98">
      <alignment horizontal="right" vertical="center"/>
    </xf>
    <xf numFmtId="0" fontId="126" fillId="84" borderId="93" applyNumberFormat="0" applyAlignment="0" applyProtection="0"/>
    <xf numFmtId="0" fontId="102" fillId="60" borderId="99">
      <alignment horizontal="left" vertical="center" wrapText="1" indent="2"/>
    </xf>
    <xf numFmtId="0" fontId="102" fillId="0" borderId="99">
      <alignment horizontal="left" vertical="center" wrapText="1" indent="2"/>
    </xf>
    <xf numFmtId="0" fontId="102" fillId="62" borderId="97">
      <alignment horizontal="left" vertical="center"/>
    </xf>
    <xf numFmtId="0" fontId="138" fillId="71" borderId="93" applyNumberFormat="0" applyAlignment="0" applyProtection="0"/>
    <xf numFmtId="0" fontId="102" fillId="0" borderId="96">
      <alignment horizontal="right" vertical="center"/>
    </xf>
    <xf numFmtId="4" fontId="102" fillId="0" borderId="96">
      <alignment horizontal="right" vertical="center"/>
    </xf>
    <xf numFmtId="0" fontId="102" fillId="0" borderId="96" applyNumberFormat="0" applyFill="0" applyAlignment="0" applyProtection="0"/>
    <xf numFmtId="0" fontId="145" fillId="0" borderId="111" applyNumberFormat="0" applyFill="0" applyAlignment="0" applyProtection="0"/>
    <xf numFmtId="166" fontId="102" fillId="88" borderId="96" applyNumberFormat="0" applyFont="0" applyBorder="0" applyAlignment="0" applyProtection="0">
      <alignment horizontal="right" vertical="center"/>
    </xf>
    <xf numFmtId="0" fontId="102" fillId="61" borderId="96"/>
    <xf numFmtId="4" fontId="102" fillId="61" borderId="96"/>
    <xf numFmtId="0" fontId="145" fillId="0" borderId="94" applyNumberFormat="0" applyFill="0" applyAlignment="0" applyProtection="0"/>
    <xf numFmtId="0" fontId="8" fillId="87" borderId="95" applyNumberFormat="0" applyFont="0" applyAlignment="0" applyProtection="0"/>
    <xf numFmtId="0" fontId="120" fillId="87" borderId="95" applyNumberFormat="0" applyFont="0" applyAlignment="0" applyProtection="0"/>
    <xf numFmtId="0" fontId="102" fillId="0" borderId="96" applyNumberFormat="0" applyFill="0" applyAlignment="0" applyProtection="0"/>
    <xf numFmtId="0" fontId="130" fillId="0" borderId="94" applyNumberFormat="0" applyFill="0" applyAlignment="0" applyProtection="0"/>
    <xf numFmtId="0" fontId="145" fillId="0" borderId="94" applyNumberFormat="0" applyFill="0" applyAlignment="0" applyProtection="0"/>
    <xf numFmtId="0" fontId="129" fillId="71" borderId="93" applyNumberFormat="0" applyAlignment="0" applyProtection="0"/>
    <xf numFmtId="0" fontId="126" fillId="84" borderId="93" applyNumberFormat="0" applyAlignment="0" applyProtection="0"/>
    <xf numFmtId="4" fontId="105" fillId="62" borderId="96">
      <alignment horizontal="right" vertical="center"/>
    </xf>
    <xf numFmtId="0" fontId="103" fillId="62" borderId="96">
      <alignment horizontal="right" vertical="center"/>
    </xf>
    <xf numFmtId="166" fontId="102" fillId="88" borderId="96" applyNumberFormat="0" applyFont="0" applyBorder="0" applyAlignment="0" applyProtection="0">
      <alignment horizontal="right" vertical="center"/>
    </xf>
    <xf numFmtId="0" fontId="130" fillId="0" borderId="94" applyNumberFormat="0" applyFill="0" applyAlignment="0" applyProtection="0"/>
    <xf numFmtId="49" fontId="102" fillId="0" borderId="96" applyNumberFormat="0" applyFont="0" applyFill="0" applyBorder="0" applyProtection="0">
      <alignment horizontal="left" vertical="center" indent="2"/>
    </xf>
    <xf numFmtId="49" fontId="102" fillId="0" borderId="97" applyNumberFormat="0" applyFont="0" applyFill="0" applyBorder="0" applyProtection="0">
      <alignment horizontal="left" vertical="center" indent="5"/>
    </xf>
    <xf numFmtId="49" fontId="102" fillId="0" borderId="96" applyNumberFormat="0" applyFont="0" applyFill="0" applyBorder="0" applyProtection="0">
      <alignment horizontal="left" vertical="center" indent="2"/>
    </xf>
    <xf numFmtId="4" fontId="102" fillId="0" borderId="96" applyFill="0" applyBorder="0" applyProtection="0">
      <alignment horizontal="right" vertical="center"/>
    </xf>
    <xf numFmtId="49" fontId="101" fillId="0" borderId="96" applyNumberFormat="0" applyFill="0" applyBorder="0" applyProtection="0">
      <alignment horizontal="left" vertical="center"/>
    </xf>
    <xf numFmtId="0" fontId="102" fillId="0" borderId="99">
      <alignment horizontal="left" vertical="center" wrapText="1" indent="2"/>
    </xf>
    <xf numFmtId="0" fontId="48" fillId="47" borderId="0" applyNumberFormat="0" applyBorder="0" applyAlignment="0" applyProtection="0"/>
    <xf numFmtId="0" fontId="103" fillId="60" borderId="98">
      <alignment horizontal="right" vertical="center"/>
    </xf>
    <xf numFmtId="0" fontId="129" fillId="71" borderId="93" applyNumberFormat="0" applyAlignment="0" applyProtection="0"/>
    <xf numFmtId="0" fontId="103" fillId="60" borderId="98">
      <alignment horizontal="right" vertical="center"/>
    </xf>
    <xf numFmtId="4" fontId="103" fillId="60" borderId="96">
      <alignment horizontal="right" vertical="center"/>
    </xf>
    <xf numFmtId="0" fontId="103" fillId="60" borderId="96">
      <alignment horizontal="right" vertical="center"/>
    </xf>
    <xf numFmtId="4" fontId="103" fillId="60" borderId="113">
      <alignment horizontal="right" vertical="center"/>
    </xf>
    <xf numFmtId="0" fontId="125" fillId="84" borderId="93" applyNumberFormat="0" applyAlignment="0" applyProtection="0"/>
    <xf numFmtId="0" fontId="130" fillId="0" borderId="94" applyNumberFormat="0" applyFill="0" applyAlignment="0" applyProtection="0"/>
    <xf numFmtId="0" fontId="102" fillId="61" borderId="96"/>
    <xf numFmtId="4" fontId="102" fillId="61" borderId="96"/>
    <xf numFmtId="4" fontId="103" fillId="60" borderId="96">
      <alignment horizontal="right" vertical="center"/>
    </xf>
    <xf numFmtId="0" fontId="105" fillId="62" borderId="96">
      <alignment horizontal="right" vertical="center"/>
    </xf>
    <xf numFmtId="0" fontId="129" fillId="71" borderId="93" applyNumberFormat="0" applyAlignment="0" applyProtection="0"/>
    <xf numFmtId="0" fontId="126" fillId="84" borderId="93" applyNumberFormat="0" applyAlignment="0" applyProtection="0"/>
    <xf numFmtId="4" fontId="102" fillId="0" borderId="96">
      <alignment horizontal="right" vertical="center"/>
    </xf>
    <xf numFmtId="0" fontId="102" fillId="60" borderId="99">
      <alignment horizontal="left" vertical="center" wrapText="1" indent="2"/>
    </xf>
    <xf numFmtId="0" fontId="102" fillId="0" borderId="99">
      <alignment horizontal="left" vertical="center" wrapText="1" indent="2"/>
    </xf>
    <xf numFmtId="0" fontId="138" fillId="71" borderId="93" applyNumberFormat="0" applyAlignment="0" applyProtection="0"/>
    <xf numFmtId="0" fontId="125" fillId="84" borderId="93" applyNumberFormat="0" applyAlignment="0" applyProtection="0"/>
    <xf numFmtId="0" fontId="103" fillId="60" borderId="113">
      <alignment horizontal="right" vertical="center"/>
    </xf>
    <xf numFmtId="0" fontId="103" fillId="60" borderId="98">
      <alignment horizontal="right" vertical="center"/>
    </xf>
    <xf numFmtId="0" fontId="105" fillId="62" borderId="96">
      <alignment horizontal="right" vertical="center"/>
    </xf>
    <xf numFmtId="4" fontId="103" fillId="62" borderId="96">
      <alignment horizontal="right" vertical="center"/>
    </xf>
    <xf numFmtId="4" fontId="103" fillId="60" borderId="96">
      <alignment horizontal="right" vertical="center"/>
    </xf>
    <xf numFmtId="49" fontId="102" fillId="0" borderId="97" applyNumberFormat="0" applyFont="0" applyFill="0" applyBorder="0" applyProtection="0">
      <alignment horizontal="left" vertical="center" indent="5"/>
    </xf>
    <xf numFmtId="4" fontId="102" fillId="0" borderId="96" applyFill="0" applyBorder="0" applyProtection="0">
      <alignment horizontal="right" vertical="center"/>
    </xf>
    <xf numFmtId="4" fontId="103" fillId="62" borderId="96">
      <alignment horizontal="right" vertical="center"/>
    </xf>
    <xf numFmtId="0" fontId="138" fillId="71" borderId="93" applyNumberFormat="0" applyAlignment="0" applyProtection="0"/>
    <xf numFmtId="0" fontId="129" fillId="71" borderId="93" applyNumberFormat="0" applyAlignment="0" applyProtection="0"/>
    <xf numFmtId="0" fontId="125" fillId="84" borderId="93" applyNumberFormat="0" applyAlignment="0" applyProtection="0"/>
    <xf numFmtId="0" fontId="102" fillId="60" borderId="99">
      <alignment horizontal="left" vertical="center" wrapText="1" indent="2"/>
    </xf>
    <xf numFmtId="0" fontId="102" fillId="0" borderId="99">
      <alignment horizontal="left" vertical="center" wrapText="1" indent="2"/>
    </xf>
    <xf numFmtId="0" fontId="102" fillId="60" borderId="99">
      <alignment horizontal="left" vertical="center" wrapText="1" indent="2"/>
    </xf>
    <xf numFmtId="0" fontId="102" fillId="0" borderId="99">
      <alignment horizontal="left" vertical="center" wrapText="1" indent="2"/>
    </xf>
    <xf numFmtId="0" fontId="8" fillId="87" borderId="112" applyNumberFormat="0" applyFont="0" applyAlignment="0" applyProtection="0"/>
    <xf numFmtId="0" fontId="125" fillId="84" borderId="93" applyNumberFormat="0" applyAlignment="0" applyProtection="0"/>
    <xf numFmtId="0" fontId="126" fillId="84" borderId="93" applyNumberFormat="0" applyAlignment="0" applyProtection="0"/>
    <xf numFmtId="0" fontId="129" fillId="71" borderId="93" applyNumberFormat="0" applyAlignment="0" applyProtection="0"/>
    <xf numFmtId="0" fontId="130" fillId="0" borderId="94" applyNumberFormat="0" applyFill="0" applyAlignment="0" applyProtection="0"/>
    <xf numFmtId="0" fontId="138" fillId="71" borderId="93" applyNumberFormat="0" applyAlignment="0" applyProtection="0"/>
    <xf numFmtId="0" fontId="120" fillId="87" borderId="95" applyNumberFormat="0" applyFont="0" applyAlignment="0" applyProtection="0"/>
    <xf numFmtId="0" fontId="8" fillId="87" borderId="95" applyNumberFormat="0" applyFont="0" applyAlignment="0" applyProtection="0"/>
    <xf numFmtId="4" fontId="105" fillId="62" borderId="137">
      <alignment horizontal="right" vertical="center"/>
    </xf>
    <xf numFmtId="0" fontId="145" fillId="0" borderId="94" applyNumberFormat="0" applyFill="0" applyAlignment="0" applyProtection="0"/>
    <xf numFmtId="0" fontId="126" fillId="84" borderId="93" applyNumberFormat="0" applyAlignment="0" applyProtection="0"/>
    <xf numFmtId="0" fontId="138" fillId="71" borderId="93" applyNumberFormat="0" applyAlignment="0" applyProtection="0"/>
    <xf numFmtId="0" fontId="120" fillId="87" borderId="95" applyNumberFormat="0" applyFont="0" applyAlignment="0" applyProtection="0"/>
    <xf numFmtId="0" fontId="7" fillId="42" borderId="0" applyNumberFormat="0" applyBorder="0" applyAlignment="0" applyProtection="0"/>
    <xf numFmtId="0" fontId="145" fillId="0" borderId="94" applyNumberFormat="0" applyFill="0" applyAlignment="0" applyProtection="0"/>
    <xf numFmtId="0" fontId="126" fillId="84" borderId="93" applyNumberFormat="0" applyAlignment="0" applyProtection="0"/>
    <xf numFmtId="0" fontId="138" fillId="71" borderId="93" applyNumberFormat="0" applyAlignment="0" applyProtection="0"/>
    <xf numFmtId="0" fontId="102" fillId="0" borderId="113">
      <alignment horizontal="right" vertical="center"/>
    </xf>
    <xf numFmtId="0" fontId="145" fillId="0" borderId="94" applyNumberFormat="0" applyFill="0" applyAlignment="0" applyProtection="0"/>
    <xf numFmtId="0" fontId="102" fillId="0" borderId="116">
      <alignment horizontal="left" vertical="center" wrapText="1" indent="2"/>
    </xf>
    <xf numFmtId="0" fontId="125" fillId="84" borderId="93" applyNumberFormat="0" applyAlignment="0" applyProtection="0"/>
    <xf numFmtId="0" fontId="130" fillId="0" borderId="94" applyNumberFormat="0" applyFill="0" applyAlignment="0" applyProtection="0"/>
    <xf numFmtId="49" fontId="102" fillId="0" borderId="96" applyNumberFormat="0" applyFont="0" applyFill="0" applyBorder="0" applyProtection="0">
      <alignment horizontal="left" vertical="center" indent="2"/>
    </xf>
    <xf numFmtId="0" fontId="103" fillId="62" borderId="96">
      <alignment horizontal="right" vertical="center"/>
    </xf>
    <xf numFmtId="4" fontId="103" fillId="62" borderId="96">
      <alignment horizontal="right" vertical="center"/>
    </xf>
    <xf numFmtId="0" fontId="105" fillId="62" borderId="96">
      <alignment horizontal="right" vertical="center"/>
    </xf>
    <xf numFmtId="4" fontId="105" fillId="62" borderId="96">
      <alignment horizontal="right" vertical="center"/>
    </xf>
    <xf numFmtId="0" fontId="103" fillId="60" borderId="96">
      <alignment horizontal="right" vertical="center"/>
    </xf>
    <xf numFmtId="4" fontId="103" fillId="60" borderId="96">
      <alignment horizontal="right" vertical="center"/>
    </xf>
    <xf numFmtId="0" fontId="103" fillId="60" borderId="96">
      <alignment horizontal="right" vertical="center"/>
    </xf>
    <xf numFmtId="4" fontId="103" fillId="60" borderId="96">
      <alignment horizontal="right" vertical="center"/>
    </xf>
    <xf numFmtId="0" fontId="129" fillId="71" borderId="93" applyNumberFormat="0" applyAlignment="0" applyProtection="0"/>
    <xf numFmtId="0" fontId="102" fillId="0" borderId="96">
      <alignment horizontal="right" vertical="center"/>
    </xf>
    <xf numFmtId="4" fontId="102" fillId="0" borderId="96">
      <alignment horizontal="right" vertical="center"/>
    </xf>
    <xf numFmtId="4" fontId="102" fillId="0" borderId="96" applyFill="0" applyBorder="0" applyProtection="0">
      <alignment horizontal="right" vertical="center"/>
    </xf>
    <xf numFmtId="49" fontId="101" fillId="0" borderId="96" applyNumberFormat="0" applyFill="0" applyBorder="0" applyProtection="0">
      <alignment horizontal="left" vertical="center"/>
    </xf>
    <xf numFmtId="0" fontId="102" fillId="0" borderId="96" applyNumberFormat="0" applyFill="0" applyAlignment="0" applyProtection="0"/>
    <xf numFmtId="166" fontId="102" fillId="88" borderId="96" applyNumberFormat="0" applyFont="0" applyBorder="0" applyAlignment="0" applyProtection="0">
      <alignment horizontal="right" vertical="center"/>
    </xf>
    <xf numFmtId="0" fontId="102" fillId="61" borderId="96"/>
    <xf numFmtId="4" fontId="102" fillId="61" borderId="96"/>
    <xf numFmtId="4" fontId="103" fillId="60" borderId="96">
      <alignment horizontal="right" vertical="center"/>
    </xf>
    <xf numFmtId="0" fontId="102" fillId="61" borderId="96"/>
    <xf numFmtId="0" fontId="125" fillId="84" borderId="93" applyNumberFormat="0" applyAlignment="0" applyProtection="0"/>
    <xf numFmtId="0" fontId="103" fillId="62" borderId="96">
      <alignment horizontal="right" vertical="center"/>
    </xf>
    <xf numFmtId="0" fontId="102" fillId="0" borderId="96">
      <alignment horizontal="right" vertical="center"/>
    </xf>
    <xf numFmtId="0" fontId="145" fillId="0" borderId="94" applyNumberFormat="0" applyFill="0" applyAlignment="0" applyProtection="0"/>
    <xf numFmtId="0" fontId="102" fillId="62" borderId="97">
      <alignment horizontal="left" vertical="center"/>
    </xf>
    <xf numFmtId="0" fontId="138" fillId="71" borderId="93" applyNumberFormat="0" applyAlignment="0" applyProtection="0"/>
    <xf numFmtId="166" fontId="102" fillId="88" borderId="96" applyNumberFormat="0" applyFont="0" applyBorder="0" applyAlignment="0" applyProtection="0">
      <alignment horizontal="right" vertical="center"/>
    </xf>
    <xf numFmtId="0" fontId="120" fillId="87" borderId="95" applyNumberFormat="0" applyFont="0" applyAlignment="0" applyProtection="0"/>
    <xf numFmtId="0" fontId="102" fillId="0" borderId="99">
      <alignment horizontal="left" vertical="center" wrapText="1" indent="2"/>
    </xf>
    <xf numFmtId="4" fontId="102" fillId="61" borderId="96"/>
    <xf numFmtId="49" fontId="101" fillId="0" borderId="96" applyNumberFormat="0" applyFill="0" applyBorder="0" applyProtection="0">
      <alignment horizontal="left" vertical="center"/>
    </xf>
    <xf numFmtId="0" fontId="102" fillId="0" borderId="96">
      <alignment horizontal="right" vertical="center"/>
    </xf>
    <xf numFmtId="4" fontId="103" fillId="60" borderId="98">
      <alignment horizontal="right" vertical="center"/>
    </xf>
    <xf numFmtId="4" fontId="103" fillId="60" borderId="96">
      <alignment horizontal="right" vertical="center"/>
    </xf>
    <xf numFmtId="4" fontId="103" fillId="60" borderId="96">
      <alignment horizontal="right" vertical="center"/>
    </xf>
    <xf numFmtId="0" fontId="105" fillId="62" borderId="96">
      <alignment horizontal="right" vertical="center"/>
    </xf>
    <xf numFmtId="0" fontId="103" fillId="62" borderId="96">
      <alignment horizontal="right" vertical="center"/>
    </xf>
    <xf numFmtId="49" fontId="102" fillId="0" borderId="96" applyNumberFormat="0" applyFont="0" applyFill="0" applyBorder="0" applyProtection="0">
      <alignment horizontal="left" vertical="center" indent="2"/>
    </xf>
    <xf numFmtId="0" fontId="138" fillId="71" borderId="93" applyNumberFormat="0" applyAlignment="0" applyProtection="0"/>
    <xf numFmtId="0" fontId="123" fillId="84" borderId="109" applyNumberFormat="0" applyAlignment="0" applyProtection="0"/>
    <xf numFmtId="49" fontId="102" fillId="0" borderId="96" applyNumberFormat="0" applyFont="0" applyFill="0" applyBorder="0" applyProtection="0">
      <alignment horizontal="left" vertical="center" indent="2"/>
    </xf>
    <xf numFmtId="0" fontId="129" fillId="71" borderId="93" applyNumberFormat="0" applyAlignment="0" applyProtection="0"/>
    <xf numFmtId="4" fontId="102" fillId="0" borderId="96" applyFill="0" applyBorder="0" applyProtection="0">
      <alignment horizontal="right" vertical="center"/>
    </xf>
    <xf numFmtId="0" fontId="126" fillId="84" borderId="93" applyNumberFormat="0" applyAlignment="0" applyProtection="0"/>
    <xf numFmtId="0" fontId="145" fillId="0" borderId="94" applyNumberFormat="0" applyFill="0" applyAlignment="0" applyProtection="0"/>
    <xf numFmtId="0" fontId="145" fillId="0" borderId="111" applyNumberFormat="0" applyFill="0" applyAlignment="0" applyProtection="0"/>
    <xf numFmtId="0" fontId="102" fillId="0" borderId="96" applyNumberFormat="0" applyFill="0" applyAlignment="0" applyProtection="0"/>
    <xf numFmtId="4" fontId="102" fillId="0" borderId="96">
      <alignment horizontal="right" vertical="center"/>
    </xf>
    <xf numFmtId="0" fontId="102" fillId="0" borderId="96">
      <alignment horizontal="right" vertical="center"/>
    </xf>
    <xf numFmtId="0" fontId="138" fillId="71" borderId="93" applyNumberFormat="0" applyAlignment="0" applyProtection="0"/>
    <xf numFmtId="4" fontId="103" fillId="60" borderId="114">
      <alignment horizontal="right" vertical="center"/>
    </xf>
    <xf numFmtId="0" fontId="125" fillId="84" borderId="93" applyNumberFormat="0" applyAlignment="0" applyProtection="0"/>
    <xf numFmtId="0" fontId="102" fillId="60" borderId="99">
      <alignment horizontal="left" vertical="center" wrapText="1" indent="2"/>
    </xf>
    <xf numFmtId="0" fontId="126" fillId="84" borderId="93" applyNumberFormat="0" applyAlignment="0" applyProtection="0"/>
    <xf numFmtId="0" fontId="126" fillId="84" borderId="93" applyNumberFormat="0" applyAlignment="0" applyProtection="0"/>
    <xf numFmtId="4" fontId="103" fillId="60" borderId="97">
      <alignment horizontal="right" vertical="center"/>
    </xf>
    <xf numFmtId="0" fontId="103" fillId="60" borderId="97">
      <alignment horizontal="right" vertical="center"/>
    </xf>
    <xf numFmtId="0" fontId="103" fillId="60" borderId="96">
      <alignment horizontal="right" vertical="center"/>
    </xf>
    <xf numFmtId="4" fontId="105" fillId="62" borderId="96">
      <alignment horizontal="right" vertical="center"/>
    </xf>
    <xf numFmtId="0" fontId="129" fillId="71" borderId="93" applyNumberFormat="0" applyAlignment="0" applyProtection="0"/>
    <xf numFmtId="0" fontId="130" fillId="0" borderId="94" applyNumberFormat="0" applyFill="0" applyAlignment="0" applyProtection="0"/>
    <xf numFmtId="0" fontId="145" fillId="0" borderId="94" applyNumberFormat="0" applyFill="0" applyAlignment="0" applyProtection="0"/>
    <xf numFmtId="0" fontId="120" fillId="87" borderId="95" applyNumberFormat="0" applyFont="0" applyAlignment="0" applyProtection="0"/>
    <xf numFmtId="0" fontId="138" fillId="71" borderId="93" applyNumberFormat="0" applyAlignment="0" applyProtection="0"/>
    <xf numFmtId="49" fontId="101" fillId="0" borderId="96" applyNumberFormat="0" applyFill="0" applyBorder="0" applyProtection="0">
      <alignment horizontal="left" vertical="center"/>
    </xf>
    <xf numFmtId="0" fontId="102" fillId="60" borderId="99">
      <alignment horizontal="left" vertical="center" wrapText="1" indent="2"/>
    </xf>
    <xf numFmtId="0" fontId="126" fillId="84" borderId="93" applyNumberFormat="0" applyAlignment="0" applyProtection="0"/>
    <xf numFmtId="0" fontId="102" fillId="0" borderId="99">
      <alignment horizontal="left" vertical="center" wrapText="1" indent="2"/>
    </xf>
    <xf numFmtId="0" fontId="120" fillId="87" borderId="95" applyNumberFormat="0" applyFont="0" applyAlignment="0" applyProtection="0"/>
    <xf numFmtId="0" fontId="8" fillId="87" borderId="95" applyNumberFormat="0" applyFont="0" applyAlignment="0" applyProtection="0"/>
    <xf numFmtId="0" fontId="103" fillId="60" borderId="137">
      <alignment horizontal="right" vertical="center"/>
    </xf>
    <xf numFmtId="0" fontId="145" fillId="0" borderId="94" applyNumberFormat="0" applyFill="0" applyAlignment="0" applyProtection="0"/>
    <xf numFmtId="4" fontId="102" fillId="61" borderId="96"/>
    <xf numFmtId="0" fontId="103" fillId="60" borderId="96">
      <alignment horizontal="right" vertical="center"/>
    </xf>
    <xf numFmtId="0" fontId="145" fillId="0" borderId="94" applyNumberFormat="0" applyFill="0" applyAlignment="0" applyProtection="0"/>
    <xf numFmtId="4" fontId="103" fillId="60" borderId="98">
      <alignment horizontal="right" vertical="center"/>
    </xf>
    <xf numFmtId="0" fontId="125" fillId="84" borderId="93" applyNumberFormat="0" applyAlignment="0" applyProtection="0"/>
    <xf numFmtId="0" fontId="103" fillId="60" borderId="97">
      <alignment horizontal="right" vertical="center"/>
    </xf>
    <xf numFmtId="0" fontId="126" fillId="84" borderId="93" applyNumberFormat="0" applyAlignment="0" applyProtection="0"/>
    <xf numFmtId="0" fontId="130" fillId="0" borderId="94" applyNumberFormat="0" applyFill="0" applyAlignment="0" applyProtection="0"/>
    <xf numFmtId="0" fontId="120" fillId="87" borderId="95" applyNumberFormat="0" applyFont="0" applyAlignment="0" applyProtection="0"/>
    <xf numFmtId="4" fontId="103" fillId="60" borderId="97">
      <alignment horizontal="right" vertical="center"/>
    </xf>
    <xf numFmtId="0" fontId="102" fillId="60" borderId="99">
      <alignment horizontal="left" vertical="center" wrapText="1" indent="2"/>
    </xf>
    <xf numFmtId="0" fontId="102" fillId="61" borderId="96"/>
    <xf numFmtId="166" fontId="102" fillId="88" borderId="96" applyNumberFormat="0" applyFont="0" applyBorder="0" applyAlignment="0" applyProtection="0">
      <alignment horizontal="right" vertical="center"/>
    </xf>
    <xf numFmtId="0" fontId="102" fillId="0" borderId="96" applyNumberFormat="0" applyFill="0" applyAlignment="0" applyProtection="0"/>
    <xf numFmtId="4" fontId="102" fillId="0" borderId="96" applyFill="0" applyBorder="0" applyProtection="0">
      <alignment horizontal="right" vertical="center"/>
    </xf>
    <xf numFmtId="4" fontId="103" fillId="62" borderId="96">
      <alignment horizontal="right" vertical="center"/>
    </xf>
    <xf numFmtId="0" fontId="130" fillId="0" borderId="94" applyNumberFormat="0" applyFill="0" applyAlignment="0" applyProtection="0"/>
    <xf numFmtId="49" fontId="101" fillId="0" borderId="96" applyNumberFormat="0" applyFill="0" applyBorder="0" applyProtection="0">
      <alignment horizontal="left" vertical="center"/>
    </xf>
    <xf numFmtId="49" fontId="102" fillId="0" borderId="97" applyNumberFormat="0" applyFont="0" applyFill="0" applyBorder="0" applyProtection="0">
      <alignment horizontal="left" vertical="center" indent="5"/>
    </xf>
    <xf numFmtId="0" fontId="102" fillId="62" borderId="97">
      <alignment horizontal="left" vertical="center"/>
    </xf>
    <xf numFmtId="0" fontId="126" fillId="84" borderId="93" applyNumberFormat="0" applyAlignment="0" applyProtection="0"/>
    <xf numFmtId="4" fontId="103" fillId="60" borderId="98">
      <alignment horizontal="right" vertical="center"/>
    </xf>
    <xf numFmtId="0" fontId="138" fillId="71" borderId="93" applyNumberFormat="0" applyAlignment="0" applyProtection="0"/>
    <xf numFmtId="0" fontId="138" fillId="71" borderId="93" applyNumberFormat="0" applyAlignment="0" applyProtection="0"/>
    <xf numFmtId="0" fontId="120" fillId="87" borderId="95" applyNumberFormat="0" applyFont="0" applyAlignment="0" applyProtection="0"/>
    <xf numFmtId="0" fontId="145" fillId="0" borderId="94" applyNumberFormat="0" applyFill="0" applyAlignment="0" applyProtection="0"/>
    <xf numFmtId="0" fontId="103" fillId="60" borderId="96">
      <alignment horizontal="right" vertical="center"/>
    </xf>
    <xf numFmtId="0" fontId="8" fillId="87" borderId="95" applyNumberFormat="0" applyFont="0" applyAlignment="0" applyProtection="0"/>
    <xf numFmtId="4" fontId="102" fillId="0" borderId="96">
      <alignment horizontal="right" vertical="center"/>
    </xf>
    <xf numFmtId="0" fontId="145" fillId="0" borderId="94" applyNumberFormat="0" applyFill="0" applyAlignment="0" applyProtection="0"/>
    <xf numFmtId="0" fontId="103" fillId="60" borderId="96">
      <alignment horizontal="right" vertical="center"/>
    </xf>
    <xf numFmtId="0" fontId="103" fillId="60" borderId="96">
      <alignment horizontal="right" vertical="center"/>
    </xf>
    <xf numFmtId="4" fontId="105" fillId="62" borderId="96">
      <alignment horizontal="right" vertical="center"/>
    </xf>
    <xf numFmtId="0" fontId="103" fillId="62" borderId="96">
      <alignment horizontal="right" vertical="center"/>
    </xf>
    <xf numFmtId="4" fontId="103" fillId="62" borderId="96">
      <alignment horizontal="right" vertical="center"/>
    </xf>
    <xf numFmtId="0" fontId="105" fillId="62" borderId="96">
      <alignment horizontal="right" vertical="center"/>
    </xf>
    <xf numFmtId="4" fontId="105" fillId="62" borderId="96">
      <alignment horizontal="right" vertical="center"/>
    </xf>
    <xf numFmtId="0" fontId="103" fillId="60" borderId="96">
      <alignment horizontal="right" vertical="center"/>
    </xf>
    <xf numFmtId="4" fontId="103" fillId="60" borderId="96">
      <alignment horizontal="right" vertical="center"/>
    </xf>
    <xf numFmtId="0" fontId="103" fillId="60" borderId="96">
      <alignment horizontal="right" vertical="center"/>
    </xf>
    <xf numFmtId="4" fontId="103" fillId="60" borderId="96">
      <alignment horizontal="right" vertical="center"/>
    </xf>
    <xf numFmtId="0" fontId="103" fillId="60" borderId="97">
      <alignment horizontal="right" vertical="center"/>
    </xf>
    <xf numFmtId="4" fontId="103" fillId="60" borderId="97">
      <alignment horizontal="right" vertical="center"/>
    </xf>
    <xf numFmtId="0" fontId="103" fillId="60" borderId="98">
      <alignment horizontal="right" vertical="center"/>
    </xf>
    <xf numFmtId="4" fontId="103" fillId="60" borderId="98">
      <alignment horizontal="right" vertical="center"/>
    </xf>
    <xf numFmtId="0" fontId="126" fillId="84" borderId="93" applyNumberFormat="0" applyAlignment="0" applyProtection="0"/>
    <xf numFmtId="0" fontId="102" fillId="60" borderId="99">
      <alignment horizontal="left" vertical="center" wrapText="1" indent="2"/>
    </xf>
    <xf numFmtId="0" fontId="102" fillId="0" borderId="99">
      <alignment horizontal="left" vertical="center" wrapText="1" indent="2"/>
    </xf>
    <xf numFmtId="0" fontId="102" fillId="62" borderId="97">
      <alignment horizontal="left" vertical="center"/>
    </xf>
    <xf numFmtId="0" fontId="138" fillId="71" borderId="93" applyNumberFormat="0" applyAlignment="0" applyProtection="0"/>
    <xf numFmtId="0" fontId="102" fillId="0" borderId="96">
      <alignment horizontal="right" vertical="center"/>
    </xf>
    <xf numFmtId="4" fontId="102" fillId="0" borderId="96">
      <alignment horizontal="right" vertical="center"/>
    </xf>
    <xf numFmtId="0" fontId="102" fillId="0" borderId="96" applyNumberFormat="0" applyFill="0" applyAlignment="0" applyProtection="0"/>
    <xf numFmtId="4" fontId="105" fillId="62" borderId="113">
      <alignment horizontal="right" vertical="center"/>
    </xf>
    <xf numFmtId="166" fontId="102" fillId="88" borderId="96" applyNumberFormat="0" applyFont="0" applyBorder="0" applyAlignment="0" applyProtection="0">
      <alignment horizontal="right" vertical="center"/>
    </xf>
    <xf numFmtId="0" fontId="102" fillId="61" borderId="96"/>
    <xf numFmtId="4" fontId="102" fillId="61" borderId="96"/>
    <xf numFmtId="0" fontId="145" fillId="0" borderId="94" applyNumberFormat="0" applyFill="0" applyAlignment="0" applyProtection="0"/>
    <xf numFmtId="0" fontId="8" fillId="87" borderId="95" applyNumberFormat="0" applyFont="0" applyAlignment="0" applyProtection="0"/>
    <xf numFmtId="0" fontId="120" fillId="87" borderId="95" applyNumberFormat="0" applyFont="0" applyAlignment="0" applyProtection="0"/>
    <xf numFmtId="0" fontId="102" fillId="0" borderId="96" applyNumberFormat="0" applyFill="0" applyAlignment="0" applyProtection="0"/>
    <xf numFmtId="0" fontId="130" fillId="0" borderId="94" applyNumberFormat="0" applyFill="0" applyAlignment="0" applyProtection="0"/>
    <xf numFmtId="0" fontId="145" fillId="0" borderId="94" applyNumberFormat="0" applyFill="0" applyAlignment="0" applyProtection="0"/>
    <xf numFmtId="0" fontId="129" fillId="71" borderId="93" applyNumberFormat="0" applyAlignment="0" applyProtection="0"/>
    <xf numFmtId="0" fontId="126" fillId="84" borderId="93" applyNumberFormat="0" applyAlignment="0" applyProtection="0"/>
    <xf numFmtId="4" fontId="105" fillId="62" borderId="96">
      <alignment horizontal="right" vertical="center"/>
    </xf>
    <xf numFmtId="0" fontId="103" fillId="62" borderId="96">
      <alignment horizontal="right" vertical="center"/>
    </xf>
    <xf numFmtId="166" fontId="102" fillId="88" borderId="96" applyNumberFormat="0" applyFont="0" applyBorder="0" applyAlignment="0" applyProtection="0">
      <alignment horizontal="right" vertical="center"/>
    </xf>
    <xf numFmtId="0" fontId="130" fillId="0" borderId="94" applyNumberFormat="0" applyFill="0" applyAlignment="0" applyProtection="0"/>
    <xf numFmtId="49" fontId="102" fillId="0" borderId="96" applyNumberFormat="0" applyFont="0" applyFill="0" applyBorder="0" applyProtection="0">
      <alignment horizontal="left" vertical="center" indent="2"/>
    </xf>
    <xf numFmtId="49" fontId="102" fillId="0" borderId="97" applyNumberFormat="0" applyFont="0" applyFill="0" applyBorder="0" applyProtection="0">
      <alignment horizontal="left" vertical="center" indent="5"/>
    </xf>
    <xf numFmtId="49" fontId="102" fillId="0" borderId="96" applyNumberFormat="0" applyFont="0" applyFill="0" applyBorder="0" applyProtection="0">
      <alignment horizontal="left" vertical="center" indent="2"/>
    </xf>
    <xf numFmtId="4" fontId="102" fillId="0" borderId="96" applyFill="0" applyBorder="0" applyProtection="0">
      <alignment horizontal="right" vertical="center"/>
    </xf>
    <xf numFmtId="49" fontId="101" fillId="0" borderId="96" applyNumberFormat="0" applyFill="0" applyBorder="0" applyProtection="0">
      <alignment horizontal="left" vertical="center"/>
    </xf>
    <xf numFmtId="0" fontId="102" fillId="0" borderId="99">
      <alignment horizontal="left" vertical="center" wrapText="1" indent="2"/>
    </xf>
    <xf numFmtId="0" fontId="48" fillId="51" borderId="0" applyNumberFormat="0" applyBorder="0" applyAlignment="0" applyProtection="0"/>
    <xf numFmtId="0" fontId="103" fillId="60" borderId="98">
      <alignment horizontal="right" vertical="center"/>
    </xf>
    <xf numFmtId="0" fontId="129" fillId="71" borderId="93" applyNumberFormat="0" applyAlignment="0" applyProtection="0"/>
    <xf numFmtId="0" fontId="103" fillId="60" borderId="98">
      <alignment horizontal="right" vertical="center"/>
    </xf>
    <xf numFmtId="4" fontId="103" fillId="60" borderId="96">
      <alignment horizontal="right" vertical="center"/>
    </xf>
    <xf numFmtId="0" fontId="103" fillId="60" borderId="96">
      <alignment horizontal="right" vertical="center"/>
    </xf>
    <xf numFmtId="0" fontId="126" fillId="84" borderId="110" applyNumberFormat="0" applyAlignment="0" applyProtection="0"/>
    <xf numFmtId="0" fontId="125" fillId="84" borderId="93" applyNumberFormat="0" applyAlignment="0" applyProtection="0"/>
    <xf numFmtId="0" fontId="130" fillId="0" borderId="94" applyNumberFormat="0" applyFill="0" applyAlignment="0" applyProtection="0"/>
    <xf numFmtId="0" fontId="102" fillId="61" borderId="96"/>
    <xf numFmtId="4" fontId="102" fillId="61" borderId="96"/>
    <xf numFmtId="4" fontId="103" fillId="60" borderId="96">
      <alignment horizontal="right" vertical="center"/>
    </xf>
    <xf numFmtId="0" fontId="105" fillId="62" borderId="96">
      <alignment horizontal="right" vertical="center"/>
    </xf>
    <xf numFmtId="0" fontId="129" fillId="71" borderId="93" applyNumberFormat="0" applyAlignment="0" applyProtection="0"/>
    <xf numFmtId="0" fontId="126" fillId="84" borderId="93" applyNumberFormat="0" applyAlignment="0" applyProtection="0"/>
    <xf numFmtId="4" fontId="102" fillId="0" borderId="96">
      <alignment horizontal="right" vertical="center"/>
    </xf>
    <xf numFmtId="0" fontId="102" fillId="60" borderId="99">
      <alignment horizontal="left" vertical="center" wrapText="1" indent="2"/>
    </xf>
    <xf numFmtId="0" fontId="102" fillId="0" borderId="99">
      <alignment horizontal="left" vertical="center" wrapText="1" indent="2"/>
    </xf>
    <xf numFmtId="0" fontId="48" fillId="43" borderId="0" applyNumberFormat="0" applyBorder="0" applyAlignment="0" applyProtection="0"/>
    <xf numFmtId="0" fontId="138" fillId="71" borderId="93" applyNumberFormat="0" applyAlignment="0" applyProtection="0"/>
    <xf numFmtId="0" fontId="125" fillId="84" borderId="93" applyNumberFormat="0" applyAlignment="0" applyProtection="0"/>
    <xf numFmtId="4" fontId="103" fillId="62" borderId="113">
      <alignment horizontal="right" vertical="center"/>
    </xf>
    <xf numFmtId="0" fontId="103" fillId="60" borderId="98">
      <alignment horizontal="right" vertical="center"/>
    </xf>
    <xf numFmtId="0" fontId="105" fillId="62" borderId="96">
      <alignment horizontal="right" vertical="center"/>
    </xf>
    <xf numFmtId="4" fontId="103" fillId="62" borderId="96">
      <alignment horizontal="right" vertical="center"/>
    </xf>
    <xf numFmtId="4" fontId="103" fillId="60" borderId="96">
      <alignment horizontal="right" vertical="center"/>
    </xf>
    <xf numFmtId="49" fontId="102" fillId="0" borderId="97" applyNumberFormat="0" applyFont="0" applyFill="0" applyBorder="0" applyProtection="0">
      <alignment horizontal="left" vertical="center" indent="5"/>
    </xf>
    <xf numFmtId="4" fontId="102" fillId="0" borderId="96" applyFill="0" applyBorder="0" applyProtection="0">
      <alignment horizontal="right" vertical="center"/>
    </xf>
    <xf numFmtId="4" fontId="103" fillId="62" borderId="96">
      <alignment horizontal="right" vertical="center"/>
    </xf>
    <xf numFmtId="0" fontId="138" fillId="71" borderId="93" applyNumberFormat="0" applyAlignment="0" applyProtection="0"/>
    <xf numFmtId="0" fontId="129" fillId="71" borderId="93" applyNumberFormat="0" applyAlignment="0" applyProtection="0"/>
    <xf numFmtId="0" fontId="125" fillId="84" borderId="93" applyNumberFormat="0" applyAlignment="0" applyProtection="0"/>
    <xf numFmtId="0" fontId="102" fillId="60" borderId="99">
      <alignment horizontal="left" vertical="center" wrapText="1" indent="2"/>
    </xf>
    <xf numFmtId="0" fontId="102" fillId="0" borderId="99">
      <alignment horizontal="left" vertical="center" wrapText="1" indent="2"/>
    </xf>
    <xf numFmtId="0" fontId="102" fillId="60" borderId="99">
      <alignment horizontal="left" vertical="center" wrapText="1" indent="2"/>
    </xf>
    <xf numFmtId="0" fontId="48" fillId="39" borderId="0" applyNumberFormat="0" applyBorder="0" applyAlignment="0" applyProtection="0"/>
    <xf numFmtId="166" fontId="102" fillId="88" borderId="105" applyNumberFormat="0" applyFont="0" applyBorder="0" applyAlignment="0" applyProtection="0">
      <alignment horizontal="right" vertical="center"/>
    </xf>
    <xf numFmtId="0" fontId="7" fillId="53" borderId="0" applyNumberFormat="0" applyBorder="0" applyAlignment="0" applyProtection="0"/>
    <xf numFmtId="49" fontId="102" fillId="0" borderId="105" applyNumberFormat="0" applyFont="0" applyFill="0" applyBorder="0" applyProtection="0">
      <alignment horizontal="left" vertical="center" indent="2"/>
    </xf>
    <xf numFmtId="0" fontId="103" fillId="60" borderId="106">
      <alignment horizontal="right" vertical="center"/>
    </xf>
    <xf numFmtId="0" fontId="102" fillId="0" borderId="105">
      <alignment horizontal="right" vertical="center"/>
    </xf>
    <xf numFmtId="4" fontId="102" fillId="61" borderId="105"/>
    <xf numFmtId="0" fontId="125" fillId="84" borderId="102" applyNumberFormat="0" applyAlignment="0" applyProtection="0"/>
    <xf numFmtId="0" fontId="138" fillId="71" borderId="102" applyNumberFormat="0" applyAlignment="0" applyProtection="0"/>
    <xf numFmtId="4" fontId="103" fillId="60" borderId="106">
      <alignment horizontal="right" vertical="center"/>
    </xf>
    <xf numFmtId="4" fontId="103" fillId="60" borderId="105">
      <alignment horizontal="right" vertical="center"/>
    </xf>
    <xf numFmtId="0" fontId="142" fillId="84" borderId="101" applyNumberFormat="0" applyAlignment="0" applyProtection="0"/>
    <xf numFmtId="4" fontId="102" fillId="0" borderId="105">
      <alignment horizontal="right" vertical="center"/>
    </xf>
    <xf numFmtId="4" fontId="103" fillId="60" borderId="107">
      <alignment horizontal="right" vertical="center"/>
    </xf>
    <xf numFmtId="0" fontId="103" fillId="60" borderId="105">
      <alignment horizontal="right" vertical="center"/>
    </xf>
    <xf numFmtId="0" fontId="102" fillId="0" borderId="105">
      <alignment horizontal="right" vertical="center"/>
    </xf>
    <xf numFmtId="0" fontId="48" fillId="55" borderId="0" applyNumberFormat="0" applyBorder="0" applyAlignment="0" applyProtection="0"/>
    <xf numFmtId="0" fontId="102" fillId="60" borderId="108">
      <alignment horizontal="left" vertical="center" wrapText="1" indent="2"/>
    </xf>
    <xf numFmtId="4" fontId="103" fillId="62" borderId="105">
      <alignment horizontal="right" vertical="center"/>
    </xf>
    <xf numFmtId="0" fontId="102" fillId="61" borderId="105"/>
    <xf numFmtId="49" fontId="102" fillId="0" borderId="105" applyNumberFormat="0" applyFont="0" applyFill="0" applyBorder="0" applyProtection="0">
      <alignment horizontal="left" vertical="center" indent="2"/>
    </xf>
    <xf numFmtId="166" fontId="102" fillId="88" borderId="105" applyNumberFormat="0" applyFont="0" applyBorder="0" applyAlignment="0" applyProtection="0">
      <alignment horizontal="right" vertical="center"/>
    </xf>
    <xf numFmtId="0" fontId="8" fillId="87" borderId="104" applyNumberFormat="0" applyFont="0" applyAlignment="0" applyProtection="0"/>
    <xf numFmtId="0" fontId="138" fillId="71" borderId="102" applyNumberFormat="0" applyAlignment="0" applyProtection="0"/>
    <xf numFmtId="0" fontId="120" fillId="87" borderId="104" applyNumberFormat="0" applyFont="0" applyAlignment="0" applyProtection="0"/>
    <xf numFmtId="0" fontId="102" fillId="0" borderId="105" applyNumberFormat="0" applyFill="0" applyAlignment="0" applyProtection="0"/>
    <xf numFmtId="0" fontId="115" fillId="33" borderId="66" applyNumberFormat="0" applyAlignment="0" applyProtection="0"/>
    <xf numFmtId="0" fontId="116" fillId="33" borderId="65" applyNumberFormat="0" applyAlignment="0" applyProtection="0"/>
    <xf numFmtId="0" fontId="145" fillId="0" borderId="103" applyNumberFormat="0" applyFill="0" applyAlignment="0" applyProtection="0"/>
    <xf numFmtId="0" fontId="117" fillId="0" borderId="0" applyNumberFormat="0" applyFill="0" applyBorder="0" applyAlignment="0" applyProtection="0"/>
    <xf numFmtId="0" fontId="102" fillId="0" borderId="105">
      <alignment horizontal="right" vertical="center"/>
    </xf>
    <xf numFmtId="0" fontId="118" fillId="0" borderId="0" applyNumberFormat="0" applyFill="0" applyBorder="0" applyAlignment="0" applyProtection="0"/>
    <xf numFmtId="0" fontId="119"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8"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8"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8"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8" fillId="59" borderId="0" applyNumberFormat="0" applyBorder="0" applyAlignment="0" applyProtection="0"/>
    <xf numFmtId="0" fontId="102" fillId="0" borderId="96" applyNumberFormat="0" applyFill="0" applyAlignment="0" applyProtection="0"/>
    <xf numFmtId="0" fontId="103" fillId="60" borderId="96">
      <alignment horizontal="right" vertical="center"/>
    </xf>
    <xf numFmtId="0" fontId="103" fillId="60" borderId="96">
      <alignment horizontal="right" vertical="center"/>
    </xf>
    <xf numFmtId="0" fontId="103" fillId="60" borderId="105">
      <alignment horizontal="right" vertical="center"/>
    </xf>
    <xf numFmtId="0" fontId="102" fillId="0" borderId="96">
      <alignment horizontal="right" vertical="center"/>
    </xf>
    <xf numFmtId="0" fontId="105" fillId="62" borderId="96">
      <alignment horizontal="right" vertical="center"/>
    </xf>
    <xf numFmtId="0" fontId="102" fillId="61" borderId="96"/>
    <xf numFmtId="0" fontId="103" fillId="62" borderId="96">
      <alignment horizontal="right" vertical="center"/>
    </xf>
    <xf numFmtId="0" fontId="129" fillId="71" borderId="102" applyNumberFormat="0" applyAlignment="0" applyProtection="0"/>
    <xf numFmtId="0" fontId="123" fillId="84" borderId="101" applyNumberFormat="0" applyAlignment="0" applyProtection="0"/>
    <xf numFmtId="0" fontId="103" fillId="60" borderId="105">
      <alignment horizontal="right" vertical="center"/>
    </xf>
    <xf numFmtId="4" fontId="102" fillId="61" borderId="105"/>
    <xf numFmtId="0" fontId="125" fillId="84" borderId="102" applyNumberFormat="0" applyAlignment="0" applyProtection="0"/>
    <xf numFmtId="0" fontId="120" fillId="87" borderId="104" applyNumberFormat="0" applyFont="0" applyAlignment="0" applyProtection="0"/>
    <xf numFmtId="0" fontId="103" fillId="60" borderId="105">
      <alignment horizontal="right" vertical="center"/>
    </xf>
    <xf numFmtId="0" fontId="103" fillId="60" borderId="107">
      <alignment horizontal="right" vertical="center"/>
    </xf>
    <xf numFmtId="0" fontId="126" fillId="84" borderId="102" applyNumberFormat="0" applyAlignment="0" applyProtection="0"/>
    <xf numFmtId="0" fontId="102" fillId="0" borderId="108">
      <alignment horizontal="left" vertical="center" wrapText="1" indent="2"/>
    </xf>
    <xf numFmtId="4" fontId="102" fillId="0" borderId="105" applyFill="0" applyBorder="0" applyProtection="0">
      <alignment horizontal="right" vertical="center"/>
    </xf>
    <xf numFmtId="0" fontId="125" fillId="84" borderId="102" applyNumberFormat="0" applyAlignment="0" applyProtection="0"/>
    <xf numFmtId="0" fontId="126" fillId="84" borderId="102" applyNumberFormat="0" applyAlignment="0" applyProtection="0"/>
    <xf numFmtId="49" fontId="101" fillId="0" borderId="105" applyNumberFormat="0" applyFill="0" applyBorder="0" applyProtection="0">
      <alignment horizontal="left" vertical="center"/>
    </xf>
    <xf numFmtId="0" fontId="48" fillId="43" borderId="0" applyNumberFormat="0" applyBorder="0" applyAlignment="0" applyProtection="0"/>
    <xf numFmtId="0" fontId="103" fillId="62" borderId="105">
      <alignment horizontal="right" vertical="center"/>
    </xf>
    <xf numFmtId="0" fontId="102" fillId="0" borderId="108">
      <alignment horizontal="left" vertical="center" wrapText="1" indent="2"/>
    </xf>
    <xf numFmtId="0" fontId="103" fillId="60" borderId="106">
      <alignment horizontal="right" vertical="center"/>
    </xf>
    <xf numFmtId="4" fontId="102" fillId="61" borderId="105"/>
    <xf numFmtId="4" fontId="103" fillId="62" borderId="105">
      <alignment horizontal="right" vertical="center"/>
    </xf>
    <xf numFmtId="49" fontId="101" fillId="0" borderId="105" applyNumberFormat="0" applyFill="0" applyBorder="0" applyProtection="0">
      <alignment horizontal="left" vertical="center"/>
    </xf>
    <xf numFmtId="0" fontId="126" fillId="84" borderId="102" applyNumberFormat="0" applyAlignment="0" applyProtection="0"/>
    <xf numFmtId="0" fontId="103" fillId="60" borderId="106">
      <alignment horizontal="right" vertical="center"/>
    </xf>
    <xf numFmtId="0" fontId="130" fillId="0" borderId="103" applyNumberFormat="0" applyFill="0" applyAlignment="0" applyProtection="0"/>
    <xf numFmtId="4" fontId="103" fillId="62" borderId="105">
      <alignment horizontal="right" vertical="center"/>
    </xf>
    <xf numFmtId="4" fontId="105" fillId="62" borderId="105">
      <alignment horizontal="right" vertical="center"/>
    </xf>
    <xf numFmtId="4" fontId="103" fillId="60" borderId="105">
      <alignment horizontal="right" vertical="center"/>
    </xf>
    <xf numFmtId="4" fontId="103" fillId="60" borderId="105">
      <alignment horizontal="right" vertical="center"/>
    </xf>
    <xf numFmtId="4" fontId="103" fillId="60" borderId="106">
      <alignment horizontal="right" vertical="center"/>
    </xf>
    <xf numFmtId="0" fontId="142" fillId="84" borderId="101" applyNumberFormat="0" applyAlignment="0" applyProtection="0"/>
    <xf numFmtId="0" fontId="126" fillId="84" borderId="102" applyNumberFormat="0" applyAlignment="0" applyProtection="0"/>
    <xf numFmtId="0" fontId="129" fillId="71" borderId="102" applyNumberFormat="0" applyAlignment="0" applyProtection="0"/>
    <xf numFmtId="0" fontId="145" fillId="0" borderId="111" applyNumberFormat="0" applyFill="0" applyAlignment="0" applyProtection="0"/>
    <xf numFmtId="0" fontId="102" fillId="0" borderId="113" applyNumberFormat="0" applyFill="0" applyAlignment="0" applyProtection="0"/>
    <xf numFmtId="49" fontId="102" fillId="0" borderId="113" applyNumberFormat="0" applyFont="0" applyFill="0" applyBorder="0" applyProtection="0">
      <alignment horizontal="left" vertical="center" indent="2"/>
    </xf>
    <xf numFmtId="0" fontId="138" fillId="71" borderId="102" applyNumberFormat="0" applyAlignment="0" applyProtection="0"/>
    <xf numFmtId="4" fontId="103" fillId="60" borderId="106">
      <alignment horizontal="right" vertical="center"/>
    </xf>
    <xf numFmtId="0" fontId="145" fillId="0" borderId="103" applyNumberFormat="0" applyFill="0" applyAlignment="0" applyProtection="0"/>
    <xf numFmtId="0" fontId="138" fillId="71" borderId="102" applyNumberFormat="0" applyAlignment="0" applyProtection="0"/>
    <xf numFmtId="0" fontId="138" fillId="71" borderId="102" applyNumberFormat="0" applyAlignment="0" applyProtection="0"/>
    <xf numFmtId="4" fontId="102" fillId="0" borderId="105">
      <alignment horizontal="right" vertical="center"/>
    </xf>
    <xf numFmtId="0" fontId="130" fillId="0" borderId="103" applyNumberFormat="0" applyFill="0" applyAlignment="0" applyProtection="0"/>
    <xf numFmtId="0" fontId="138" fillId="71" borderId="102" applyNumberFormat="0" applyAlignment="0" applyProtection="0"/>
    <xf numFmtId="4" fontId="102" fillId="61" borderId="105"/>
    <xf numFmtId="49" fontId="102" fillId="0" borderId="138" applyNumberFormat="0" applyFont="0" applyFill="0" applyBorder="0" applyProtection="0">
      <alignment horizontal="left" vertical="center" indent="5"/>
    </xf>
    <xf numFmtId="0" fontId="126" fillId="84" borderId="102" applyNumberFormat="0" applyAlignment="0" applyProtection="0"/>
    <xf numFmtId="4" fontId="102" fillId="0" borderId="96" applyFill="0" applyBorder="0" applyProtection="0">
      <alignment horizontal="right" vertical="center"/>
    </xf>
    <xf numFmtId="4" fontId="103" fillId="60" borderId="105">
      <alignment horizontal="right" vertical="center"/>
    </xf>
    <xf numFmtId="0" fontId="116" fillId="33" borderId="65" applyNumberFormat="0" applyAlignment="0" applyProtection="0"/>
    <xf numFmtId="0" fontId="120" fillId="87" borderId="104" applyNumberFormat="0" applyFont="0" applyAlignment="0" applyProtection="0"/>
    <xf numFmtId="0" fontId="8" fillId="87" borderId="104" applyNumberFormat="0" applyFont="0" applyAlignment="0" applyProtection="0"/>
    <xf numFmtId="0" fontId="142" fillId="84" borderId="101" applyNumberFormat="0" applyAlignment="0" applyProtection="0"/>
    <xf numFmtId="0" fontId="102" fillId="0" borderId="113">
      <alignment horizontal="right" vertical="center"/>
    </xf>
    <xf numFmtId="4" fontId="102" fillId="61" borderId="105"/>
    <xf numFmtId="0" fontId="130" fillId="0" borderId="103" applyNumberFormat="0" applyFill="0" applyAlignment="0" applyProtection="0"/>
    <xf numFmtId="0" fontId="105" fillId="62" borderId="105">
      <alignment horizontal="right" vertical="center"/>
    </xf>
    <xf numFmtId="0" fontId="145" fillId="0" borderId="103" applyNumberFormat="0" applyFill="0" applyAlignment="0" applyProtection="0"/>
    <xf numFmtId="0" fontId="123" fillId="84" borderId="101" applyNumberFormat="0" applyAlignment="0" applyProtection="0"/>
    <xf numFmtId="0" fontId="102" fillId="0" borderId="105">
      <alignment horizontal="right" vertical="center"/>
    </xf>
    <xf numFmtId="0" fontId="102" fillId="61" borderId="105"/>
    <xf numFmtId="4" fontId="103" fillId="60" borderId="105">
      <alignment horizontal="right" vertical="center"/>
    </xf>
    <xf numFmtId="0" fontId="103" fillId="62" borderId="105">
      <alignment horizontal="right" vertical="center"/>
    </xf>
    <xf numFmtId="4" fontId="103" fillId="60" borderId="106">
      <alignment horizontal="right" vertical="center"/>
    </xf>
    <xf numFmtId="0" fontId="126" fillId="84" borderId="102" applyNumberFormat="0" applyAlignment="0" applyProtection="0"/>
    <xf numFmtId="0" fontId="142" fillId="84" borderId="101" applyNumberFormat="0" applyAlignment="0" applyProtection="0"/>
    <xf numFmtId="0" fontId="145" fillId="0" borderId="103" applyNumberFormat="0" applyFill="0" applyAlignment="0" applyProtection="0"/>
    <xf numFmtId="0" fontId="126" fillId="84" borderId="102" applyNumberFormat="0" applyAlignment="0" applyProtection="0"/>
    <xf numFmtId="0" fontId="105" fillId="62" borderId="105">
      <alignment horizontal="right" vertical="center"/>
    </xf>
    <xf numFmtId="0" fontId="103" fillId="60" borderId="105">
      <alignment horizontal="right" vertical="center"/>
    </xf>
    <xf numFmtId="0" fontId="126" fillId="84" borderId="102" applyNumberFormat="0" applyAlignment="0" applyProtection="0"/>
    <xf numFmtId="0" fontId="123" fillId="84" borderId="101" applyNumberFormat="0" applyAlignment="0" applyProtection="0"/>
    <xf numFmtId="0" fontId="142" fillId="84" borderId="101" applyNumberFormat="0" applyAlignment="0" applyProtection="0"/>
    <xf numFmtId="4" fontId="103" fillId="60" borderId="105">
      <alignment horizontal="right" vertical="center"/>
    </xf>
    <xf numFmtId="0" fontId="102" fillId="61" borderId="105"/>
    <xf numFmtId="4" fontId="103" fillId="60" borderId="107">
      <alignment horizontal="right" vertical="center"/>
    </xf>
    <xf numFmtId="0" fontId="126" fillId="84" borderId="102" applyNumberFormat="0" applyAlignment="0" applyProtection="0"/>
    <xf numFmtId="4" fontId="103" fillId="60" borderId="105">
      <alignment horizontal="right" vertical="center"/>
    </xf>
    <xf numFmtId="0" fontId="102" fillId="60" borderId="108">
      <alignment horizontal="left" vertical="center" wrapText="1" indent="2"/>
    </xf>
    <xf numFmtId="0" fontId="103" fillId="60" borderId="105">
      <alignment horizontal="right" vertical="center"/>
    </xf>
    <xf numFmtId="0" fontId="102" fillId="60" borderId="108">
      <alignment horizontal="left" vertical="center" wrapText="1" indent="2"/>
    </xf>
    <xf numFmtId="0" fontId="142" fillId="84" borderId="101" applyNumberFormat="0" applyAlignment="0" applyProtection="0"/>
    <xf numFmtId="0" fontId="103" fillId="60" borderId="105">
      <alignment horizontal="right" vertical="center"/>
    </xf>
    <xf numFmtId="0" fontId="129" fillId="71" borderId="102" applyNumberFormat="0" applyAlignment="0" applyProtection="0"/>
    <xf numFmtId="0" fontId="138" fillId="71" borderId="102" applyNumberFormat="0" applyAlignment="0" applyProtection="0"/>
    <xf numFmtId="0" fontId="126" fillId="84" borderId="102" applyNumberFormat="0" applyAlignment="0" applyProtection="0"/>
    <xf numFmtId="0" fontId="120" fillId="87" borderId="104" applyNumberFormat="0" applyFont="0" applyAlignment="0" applyProtection="0"/>
    <xf numFmtId="0" fontId="142" fillId="84" borderId="101" applyNumberFormat="0" applyAlignment="0" applyProtection="0"/>
    <xf numFmtId="0" fontId="145" fillId="0" borderId="103" applyNumberFormat="0" applyFill="0" applyAlignment="0" applyProtection="0"/>
    <xf numFmtId="0" fontId="120" fillId="87" borderId="104" applyNumberFormat="0" applyFont="0" applyAlignment="0" applyProtection="0"/>
    <xf numFmtId="0" fontId="129" fillId="71" borderId="102" applyNumberFormat="0" applyAlignment="0" applyProtection="0"/>
    <xf numFmtId="4" fontId="102" fillId="61" borderId="105"/>
    <xf numFmtId="0" fontId="103" fillId="60" borderId="105">
      <alignment horizontal="right" vertical="center"/>
    </xf>
    <xf numFmtId="0" fontId="102" fillId="61" borderId="105"/>
    <xf numFmtId="0" fontId="48" fillId="47" borderId="0" applyNumberFormat="0" applyBorder="0" applyAlignment="0" applyProtection="0"/>
    <xf numFmtId="0" fontId="102" fillId="0" borderId="108">
      <alignment horizontal="left" vertical="center" wrapText="1" indent="2"/>
    </xf>
    <xf numFmtId="0" fontId="117" fillId="0" borderId="0" applyNumberFormat="0" applyFill="0" applyBorder="0" applyAlignment="0" applyProtection="0"/>
    <xf numFmtId="0" fontId="103" fillId="62" borderId="105">
      <alignment horizontal="right" vertical="center"/>
    </xf>
    <xf numFmtId="4" fontId="103" fillId="62" borderId="105">
      <alignment horizontal="right" vertical="center"/>
    </xf>
    <xf numFmtId="0" fontId="105" fillId="62" borderId="105">
      <alignment horizontal="right" vertical="center"/>
    </xf>
    <xf numFmtId="4" fontId="105" fillId="62" borderId="105">
      <alignment horizontal="right" vertical="center"/>
    </xf>
    <xf numFmtId="0" fontId="103" fillId="60" borderId="105">
      <alignment horizontal="right" vertical="center"/>
    </xf>
    <xf numFmtId="4" fontId="103" fillId="60" borderId="105">
      <alignment horizontal="right" vertical="center"/>
    </xf>
    <xf numFmtId="0" fontId="103" fillId="60" borderId="105">
      <alignment horizontal="right" vertical="center"/>
    </xf>
    <xf numFmtId="4" fontId="103" fillId="60" borderId="105">
      <alignment horizontal="right" vertical="center"/>
    </xf>
    <xf numFmtId="0" fontId="103" fillId="60" borderId="106">
      <alignment horizontal="right" vertical="center"/>
    </xf>
    <xf numFmtId="4" fontId="103" fillId="60" borderId="106">
      <alignment horizontal="right" vertical="center"/>
    </xf>
    <xf numFmtId="0" fontId="103" fillId="60" borderId="107">
      <alignment horizontal="right" vertical="center"/>
    </xf>
    <xf numFmtId="4" fontId="103" fillId="60" borderId="107">
      <alignment horizontal="right" vertical="center"/>
    </xf>
    <xf numFmtId="0" fontId="126" fillId="84" borderId="102" applyNumberFormat="0" applyAlignment="0" applyProtection="0"/>
    <xf numFmtId="0" fontId="102" fillId="60" borderId="108">
      <alignment horizontal="left" vertical="center" wrapText="1" indent="2"/>
    </xf>
    <xf numFmtId="0" fontId="102" fillId="0" borderId="108">
      <alignment horizontal="left" vertical="center" wrapText="1" indent="2"/>
    </xf>
    <xf numFmtId="0" fontId="102" fillId="62" borderId="106">
      <alignment horizontal="left" vertical="center"/>
    </xf>
    <xf numFmtId="0" fontId="102" fillId="0" borderId="105" applyNumberFormat="0" applyFill="0" applyAlignment="0" applyProtection="0"/>
    <xf numFmtId="0" fontId="138" fillId="71" borderId="102" applyNumberFormat="0" applyAlignment="0" applyProtection="0"/>
    <xf numFmtId="0" fontId="102" fillId="0" borderId="105">
      <alignment horizontal="right" vertical="center"/>
    </xf>
    <xf numFmtId="4" fontId="102" fillId="0" borderId="105">
      <alignment horizontal="right" vertical="center"/>
    </xf>
    <xf numFmtId="0" fontId="103" fillId="60" borderId="106">
      <alignment horizontal="right" vertical="center"/>
    </xf>
    <xf numFmtId="0" fontId="102" fillId="0" borderId="105" applyNumberFormat="0" applyFill="0" applyAlignment="0" applyProtection="0"/>
    <xf numFmtId="0" fontId="142" fillId="84" borderId="101" applyNumberFormat="0" applyAlignment="0" applyProtection="0"/>
    <xf numFmtId="166" fontId="102" fillId="88" borderId="105" applyNumberFormat="0" applyFont="0" applyBorder="0" applyAlignment="0" applyProtection="0">
      <alignment horizontal="right" vertical="center"/>
    </xf>
    <xf numFmtId="0" fontId="102" fillId="61" borderId="105"/>
    <xf numFmtId="4" fontId="102" fillId="61" borderId="105"/>
    <xf numFmtId="0" fontId="145" fillId="0" borderId="103" applyNumberFormat="0" applyFill="0" applyAlignment="0" applyProtection="0"/>
    <xf numFmtId="0" fontId="145" fillId="0" borderId="103" applyNumberFormat="0" applyFill="0" applyAlignment="0" applyProtection="0"/>
    <xf numFmtId="4" fontId="103" fillId="60" borderId="105">
      <alignment horizontal="right" vertical="center"/>
    </xf>
    <xf numFmtId="0" fontId="7" fillId="54" borderId="0" applyNumberFormat="0" applyBorder="0" applyAlignment="0" applyProtection="0"/>
    <xf numFmtId="49" fontId="101" fillId="0" borderId="105" applyNumberFormat="0" applyFill="0" applyBorder="0" applyProtection="0">
      <alignment horizontal="left" vertical="center"/>
    </xf>
    <xf numFmtId="0" fontId="126" fillId="84" borderId="102" applyNumberFormat="0" applyAlignment="0" applyProtection="0"/>
    <xf numFmtId="0" fontId="102" fillId="0" borderId="108">
      <alignment horizontal="left" vertical="center" wrapText="1" indent="2"/>
    </xf>
    <xf numFmtId="0" fontId="7" fillId="53" borderId="0" applyNumberFormat="0" applyBorder="0" applyAlignment="0" applyProtection="0"/>
    <xf numFmtId="0" fontId="126" fillId="84" borderId="102" applyNumberFormat="0" applyAlignment="0" applyProtection="0"/>
    <xf numFmtId="0" fontId="7" fillId="50" borderId="0" applyNumberFormat="0" applyBorder="0" applyAlignment="0" applyProtection="0"/>
    <xf numFmtId="0" fontId="129" fillId="71" borderId="102" applyNumberFormat="0" applyAlignment="0" applyProtection="0"/>
    <xf numFmtId="0" fontId="142" fillId="84" borderId="101" applyNumberFormat="0" applyAlignment="0" applyProtection="0"/>
    <xf numFmtId="0" fontId="145" fillId="0" borderId="103" applyNumberFormat="0" applyFill="0" applyAlignment="0" applyProtection="0"/>
    <xf numFmtId="0" fontId="120" fillId="87" borderId="104" applyNumberFormat="0" applyFont="0" applyAlignment="0" applyProtection="0"/>
    <xf numFmtId="0" fontId="103" fillId="62" borderId="105">
      <alignment horizontal="right" vertical="center"/>
    </xf>
    <xf numFmtId="0" fontId="115" fillId="33" borderId="66" applyNumberFormat="0" applyAlignment="0" applyProtection="0"/>
    <xf numFmtId="0" fontId="7" fillId="45" borderId="0" applyNumberFormat="0" applyBorder="0" applyAlignment="0" applyProtection="0"/>
    <xf numFmtId="0" fontId="119" fillId="0" borderId="70" applyNumberFormat="0" applyFill="0" applyAlignment="0" applyProtection="0"/>
    <xf numFmtId="0" fontId="103" fillId="60" borderId="106">
      <alignment horizontal="right" vertical="center"/>
    </xf>
    <xf numFmtId="0" fontId="48" fillId="59" borderId="0" applyNumberFormat="0" applyBorder="0" applyAlignment="0" applyProtection="0"/>
    <xf numFmtId="0" fontId="126" fillId="84" borderId="102" applyNumberFormat="0" applyAlignment="0" applyProtection="0"/>
    <xf numFmtId="0" fontId="105" fillId="62" borderId="105">
      <alignment horizontal="right" vertical="center"/>
    </xf>
    <xf numFmtId="0" fontId="103" fillId="62" borderId="105">
      <alignment horizontal="right" vertical="center"/>
    </xf>
    <xf numFmtId="0" fontId="145" fillId="0" borderId="103" applyNumberFormat="0" applyFill="0" applyAlignment="0" applyProtection="0"/>
    <xf numFmtId="0" fontId="8" fillId="87" borderId="104" applyNumberFormat="0" applyFont="0" applyAlignment="0" applyProtection="0"/>
    <xf numFmtId="0" fontId="120" fillId="87" borderId="104" applyNumberFormat="0" applyFont="0" applyAlignment="0" applyProtection="0"/>
    <xf numFmtId="0" fontId="102" fillId="62" borderId="106">
      <alignment horizontal="left" vertical="center"/>
    </xf>
    <xf numFmtId="0" fontId="103" fillId="60" borderId="105">
      <alignment horizontal="right" vertical="center"/>
    </xf>
    <xf numFmtId="0" fontId="130" fillId="0" borderId="103" applyNumberFormat="0" applyFill="0" applyAlignment="0" applyProtection="0"/>
    <xf numFmtId="0" fontId="125" fillId="84" borderId="102" applyNumberFormat="0" applyAlignment="0" applyProtection="0"/>
    <xf numFmtId="0" fontId="7" fillId="41" borderId="0" applyNumberFormat="0" applyBorder="0" applyAlignment="0" applyProtection="0"/>
    <xf numFmtId="0" fontId="48" fillId="51" borderId="0" applyNumberFormat="0" applyBorder="0" applyAlignment="0" applyProtection="0"/>
    <xf numFmtId="0" fontId="118" fillId="0" borderId="0" applyNumberFormat="0" applyFill="0" applyBorder="0" applyAlignment="0" applyProtection="0"/>
    <xf numFmtId="49" fontId="102" fillId="0" borderId="105" applyNumberFormat="0" applyFont="0" applyFill="0" applyBorder="0" applyProtection="0">
      <alignment horizontal="left" vertical="center" indent="2"/>
    </xf>
    <xf numFmtId="49" fontId="102" fillId="0" borderId="105" applyNumberFormat="0" applyFont="0" applyFill="0" applyBorder="0" applyProtection="0">
      <alignment horizontal="left" vertical="center" indent="2"/>
    </xf>
    <xf numFmtId="49" fontId="102" fillId="0" borderId="106" applyNumberFormat="0" applyFont="0" applyFill="0" applyBorder="0" applyProtection="0">
      <alignment horizontal="left" vertical="center" indent="5"/>
    </xf>
    <xf numFmtId="0" fontId="103" fillId="60" borderId="105">
      <alignment horizontal="right" vertical="center"/>
    </xf>
    <xf numFmtId="0" fontId="102" fillId="0" borderId="105" applyNumberFormat="0" applyFill="0" applyAlignment="0" applyProtection="0"/>
    <xf numFmtId="0" fontId="129" fillId="71" borderId="102" applyNumberFormat="0" applyAlignment="0" applyProtection="0"/>
    <xf numFmtId="4" fontId="103" fillId="60" borderId="107">
      <alignment horizontal="right" vertical="center"/>
    </xf>
    <xf numFmtId="4" fontId="102" fillId="61" borderId="105"/>
    <xf numFmtId="4" fontId="102" fillId="0" borderId="105" applyFill="0" applyBorder="0" applyProtection="0">
      <alignment horizontal="right" vertical="center"/>
    </xf>
    <xf numFmtId="49" fontId="101" fillId="0" borderId="105" applyNumberFormat="0" applyFill="0" applyBorder="0" applyProtection="0">
      <alignment horizontal="left" vertical="center"/>
    </xf>
    <xf numFmtId="4" fontId="103" fillId="60" borderId="107">
      <alignment horizontal="right" vertical="center"/>
    </xf>
    <xf numFmtId="49" fontId="101" fillId="0" borderId="105" applyNumberFormat="0" applyFill="0" applyBorder="0" applyProtection="0">
      <alignment horizontal="left" vertical="center"/>
    </xf>
    <xf numFmtId="0" fontId="102" fillId="0" borderId="108">
      <alignment horizontal="left" vertical="center" wrapText="1" indent="2"/>
    </xf>
    <xf numFmtId="0" fontId="103" fillId="60" borderId="105">
      <alignment horizontal="right" vertical="center"/>
    </xf>
    <xf numFmtId="4" fontId="105" fillId="62" borderId="105">
      <alignment horizontal="right" vertical="center"/>
    </xf>
    <xf numFmtId="4" fontId="105" fillId="62" borderId="105">
      <alignment horizontal="right" vertical="center"/>
    </xf>
    <xf numFmtId="0" fontId="123" fillId="84" borderId="101" applyNumberFormat="0" applyAlignment="0" applyProtection="0"/>
    <xf numFmtId="0" fontId="123" fillId="84" borderId="101" applyNumberFormat="0" applyAlignment="0" applyProtection="0"/>
    <xf numFmtId="0" fontId="103" fillId="62" borderId="105">
      <alignment horizontal="right" vertical="center"/>
    </xf>
    <xf numFmtId="0" fontId="138" fillId="71" borderId="102" applyNumberFormat="0" applyAlignment="0" applyProtection="0"/>
    <xf numFmtId="0" fontId="125" fillId="84" borderId="102" applyNumberFormat="0" applyAlignment="0" applyProtection="0"/>
    <xf numFmtId="49" fontId="102" fillId="0" borderId="106" applyNumberFormat="0" applyFont="0" applyFill="0" applyBorder="0" applyProtection="0">
      <alignment horizontal="left" vertical="center" indent="5"/>
    </xf>
    <xf numFmtId="0" fontId="103" fillId="60" borderId="107">
      <alignment horizontal="right" vertical="center"/>
    </xf>
    <xf numFmtId="0" fontId="125" fillId="84" borderId="102" applyNumberFormat="0" applyAlignment="0" applyProtection="0"/>
    <xf numFmtId="0" fontId="102" fillId="62" borderId="106">
      <alignment horizontal="left" vertical="center"/>
    </xf>
    <xf numFmtId="0" fontId="123" fillId="84" borderId="101" applyNumberFormat="0" applyAlignment="0" applyProtection="0"/>
    <xf numFmtId="0" fontId="125" fillId="84" borderId="102" applyNumberFormat="0" applyAlignment="0" applyProtection="0"/>
    <xf numFmtId="0" fontId="130" fillId="0" borderId="103" applyNumberFormat="0" applyFill="0" applyAlignment="0" applyProtection="0"/>
    <xf numFmtId="0" fontId="126" fillId="84" borderId="102" applyNumberFormat="0" applyAlignment="0" applyProtection="0"/>
    <xf numFmtId="0" fontId="48" fillId="59" borderId="0" applyNumberFormat="0" applyBorder="0" applyAlignment="0" applyProtection="0"/>
    <xf numFmtId="0" fontId="115" fillId="33" borderId="66" applyNumberFormat="0" applyAlignment="0" applyProtection="0"/>
    <xf numFmtId="0" fontId="7" fillId="57" borderId="0" applyNumberFormat="0" applyBorder="0" applyAlignment="0" applyProtection="0"/>
    <xf numFmtId="0" fontId="103" fillId="60" borderId="107">
      <alignment horizontal="right" vertical="center"/>
    </xf>
    <xf numFmtId="0" fontId="102" fillId="0" borderId="105" applyNumberFormat="0" applyFill="0" applyAlignment="0" applyProtection="0"/>
    <xf numFmtId="0" fontId="102" fillId="0" borderId="108">
      <alignment horizontal="left" vertical="center" wrapText="1" indent="2"/>
    </xf>
    <xf numFmtId="0" fontId="48" fillId="39" borderId="0" applyNumberFormat="0" applyBorder="0" applyAlignment="0" applyProtection="0"/>
    <xf numFmtId="0" fontId="102" fillId="0" borderId="108">
      <alignment horizontal="left" vertical="center" wrapText="1" indent="2"/>
    </xf>
    <xf numFmtId="4" fontId="102" fillId="0" borderId="105">
      <alignment horizontal="right" vertical="center"/>
    </xf>
    <xf numFmtId="0" fontId="103" fillId="60" borderId="105">
      <alignment horizontal="right" vertical="center"/>
    </xf>
    <xf numFmtId="0" fontId="142" fillId="84" borderId="101" applyNumberFormat="0" applyAlignment="0" applyProtection="0"/>
    <xf numFmtId="0" fontId="130" fillId="0" borderId="103" applyNumberFormat="0" applyFill="0" applyAlignment="0" applyProtection="0"/>
    <xf numFmtId="0" fontId="129" fillId="71" borderId="102" applyNumberFormat="0" applyAlignment="0" applyProtection="0"/>
    <xf numFmtId="4" fontId="103" fillId="60" borderId="106">
      <alignment horizontal="right" vertical="center"/>
    </xf>
    <xf numFmtId="0" fontId="130" fillId="0" borderId="103" applyNumberFormat="0" applyFill="0" applyAlignment="0" applyProtection="0"/>
    <xf numFmtId="4" fontId="105" fillId="62" borderId="105">
      <alignment horizontal="right" vertical="center"/>
    </xf>
    <xf numFmtId="0" fontId="48" fillId="39" borderId="0" applyNumberFormat="0" applyBorder="0" applyAlignment="0" applyProtection="0"/>
    <xf numFmtId="4" fontId="103" fillId="60" borderId="105">
      <alignment horizontal="right" vertical="center"/>
    </xf>
    <xf numFmtId="0" fontId="103" fillId="62" borderId="105">
      <alignment horizontal="right" vertical="center"/>
    </xf>
    <xf numFmtId="0" fontId="120" fillId="87" borderId="104" applyNumberFormat="0" applyFont="0" applyAlignment="0" applyProtection="0"/>
    <xf numFmtId="0" fontId="125" fillId="84" borderId="102" applyNumberFormat="0" applyAlignment="0" applyProtection="0"/>
    <xf numFmtId="0" fontId="102" fillId="60" borderId="108">
      <alignment horizontal="left" vertical="center" wrapText="1" indent="2"/>
    </xf>
    <xf numFmtId="0" fontId="102" fillId="0" borderId="108">
      <alignment horizontal="left" vertical="center" wrapText="1" indent="2"/>
    </xf>
    <xf numFmtId="0" fontId="116" fillId="33" borderId="65" applyNumberFormat="0" applyAlignment="0" applyProtection="0"/>
    <xf numFmtId="0" fontId="125" fillId="84" borderId="102" applyNumberFormat="0" applyAlignment="0" applyProtection="0"/>
    <xf numFmtId="49" fontId="102" fillId="0" borderId="106" applyNumberFormat="0" applyFont="0" applyFill="0" applyBorder="0" applyProtection="0">
      <alignment horizontal="left" vertical="center" indent="5"/>
    </xf>
    <xf numFmtId="0" fontId="7" fillId="49" borderId="0" applyNumberFormat="0" applyBorder="0" applyAlignment="0" applyProtection="0"/>
    <xf numFmtId="0" fontId="7" fillId="57" borderId="0" applyNumberFormat="0" applyBorder="0" applyAlignment="0" applyProtection="0"/>
    <xf numFmtId="49" fontId="101" fillId="0" borderId="105" applyNumberFormat="0" applyFill="0" applyBorder="0" applyProtection="0">
      <alignment horizontal="left" vertical="center"/>
    </xf>
    <xf numFmtId="4" fontId="102" fillId="61" borderId="105"/>
    <xf numFmtId="0" fontId="145" fillId="0" borderId="103" applyNumberFormat="0" applyFill="0" applyAlignment="0" applyProtection="0"/>
    <xf numFmtId="0" fontId="142" fillId="84" borderId="101" applyNumberFormat="0" applyAlignment="0" applyProtection="0"/>
    <xf numFmtId="4" fontId="105" fillId="62" borderId="105">
      <alignment horizontal="right" vertical="center"/>
    </xf>
    <xf numFmtId="0" fontId="120" fillId="87" borderId="104" applyNumberFormat="0" applyFont="0" applyAlignment="0" applyProtection="0"/>
    <xf numFmtId="0" fontId="138" fillId="71" borderId="102" applyNumberFormat="0" applyAlignment="0" applyProtection="0"/>
    <xf numFmtId="49" fontId="101" fillId="0" borderId="105" applyNumberFormat="0" applyFill="0" applyBorder="0" applyProtection="0">
      <alignment horizontal="left" vertical="center"/>
    </xf>
    <xf numFmtId="166" fontId="102" fillId="88" borderId="105" applyNumberFormat="0" applyFont="0" applyBorder="0" applyAlignment="0" applyProtection="0">
      <alignment horizontal="right" vertical="center"/>
    </xf>
    <xf numFmtId="49" fontId="102" fillId="0" borderId="105" applyNumberFormat="0" applyFont="0" applyFill="0" applyBorder="0" applyProtection="0">
      <alignment horizontal="left" vertical="center" indent="2"/>
    </xf>
    <xf numFmtId="0" fontId="123" fillId="84" borderId="101" applyNumberFormat="0" applyAlignment="0" applyProtection="0"/>
    <xf numFmtId="4" fontId="102" fillId="0" borderId="105">
      <alignment horizontal="right" vertical="center"/>
    </xf>
    <xf numFmtId="0" fontId="103" fillId="60" borderId="106">
      <alignment horizontal="right" vertical="center"/>
    </xf>
    <xf numFmtId="0" fontId="130" fillId="0" borderId="103" applyNumberFormat="0" applyFill="0" applyAlignment="0" applyProtection="0"/>
    <xf numFmtId="0" fontId="145" fillId="0" borderId="103" applyNumberFormat="0" applyFill="0" applyAlignment="0" applyProtection="0"/>
    <xf numFmtId="0" fontId="8" fillId="87" borderId="104" applyNumberFormat="0" applyFont="0" applyAlignment="0" applyProtection="0"/>
    <xf numFmtId="4" fontId="103" fillId="60" borderId="107">
      <alignment horizontal="right" vertical="center"/>
    </xf>
    <xf numFmtId="0" fontId="126" fillId="84" borderId="102" applyNumberFormat="0" applyAlignment="0" applyProtection="0"/>
    <xf numFmtId="0" fontId="145" fillId="0" borderId="103" applyNumberFormat="0" applyFill="0" applyAlignment="0" applyProtection="0"/>
    <xf numFmtId="0" fontId="145" fillId="0" borderId="103" applyNumberFormat="0" applyFill="0" applyAlignment="0" applyProtection="0"/>
    <xf numFmtId="0" fontId="103" fillId="62" borderId="105">
      <alignment horizontal="right" vertical="center"/>
    </xf>
    <xf numFmtId="0" fontId="120" fillId="87" borderId="104" applyNumberFormat="0" applyFont="0" applyAlignment="0" applyProtection="0"/>
    <xf numFmtId="0" fontId="125" fillId="84" borderId="102" applyNumberFormat="0" applyAlignment="0" applyProtection="0"/>
    <xf numFmtId="4" fontId="102" fillId="0" borderId="105" applyFill="0" applyBorder="0" applyProtection="0">
      <alignment horizontal="right" vertical="center"/>
    </xf>
    <xf numFmtId="49" fontId="102" fillId="0" borderId="106" applyNumberFormat="0" applyFont="0" applyFill="0" applyBorder="0" applyProtection="0">
      <alignment horizontal="left" vertical="center" indent="5"/>
    </xf>
    <xf numFmtId="4" fontId="103" fillId="62" borderId="105">
      <alignment horizontal="right" vertical="center"/>
    </xf>
    <xf numFmtId="4" fontId="103" fillId="60" borderId="106">
      <alignment horizontal="right" vertical="center"/>
    </xf>
    <xf numFmtId="0" fontId="129" fillId="71" borderId="102" applyNumberFormat="0" applyAlignment="0" applyProtection="0"/>
    <xf numFmtId="0" fontId="7" fillId="58" borderId="0" applyNumberFormat="0" applyBorder="0" applyAlignment="0" applyProtection="0"/>
    <xf numFmtId="0" fontId="7" fillId="37"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8" fillId="47"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38" borderId="0" applyNumberFormat="0" applyBorder="0" applyAlignment="0" applyProtection="0"/>
    <xf numFmtId="0" fontId="116" fillId="33" borderId="65" applyNumberFormat="0" applyAlignment="0" applyProtection="0"/>
    <xf numFmtId="0" fontId="117" fillId="0" borderId="0" applyNumberFormat="0" applyFill="0" applyBorder="0" applyAlignment="0" applyProtection="0"/>
    <xf numFmtId="0" fontId="7" fillId="50" borderId="0" applyNumberFormat="0" applyBorder="0" applyAlignment="0" applyProtection="0"/>
    <xf numFmtId="0" fontId="117" fillId="0" borderId="0" applyNumberFormat="0" applyFill="0" applyBorder="0" applyAlignment="0" applyProtection="0"/>
    <xf numFmtId="4" fontId="103" fillId="60" borderId="105">
      <alignment horizontal="right" vertical="center"/>
    </xf>
    <xf numFmtId="0" fontId="102" fillId="61" borderId="105"/>
    <xf numFmtId="0" fontId="125" fillId="84" borderId="102" applyNumberFormat="0" applyAlignment="0" applyProtection="0"/>
    <xf numFmtId="0" fontId="103" fillId="62" borderId="105">
      <alignment horizontal="right" vertical="center"/>
    </xf>
    <xf numFmtId="0" fontId="102" fillId="0" borderId="105">
      <alignment horizontal="right" vertical="center"/>
    </xf>
    <xf numFmtId="0" fontId="145" fillId="0" borderId="103" applyNumberFormat="0" applyFill="0" applyAlignment="0" applyProtection="0"/>
    <xf numFmtId="0" fontId="102" fillId="62" borderId="106">
      <alignment horizontal="left" vertical="center"/>
    </xf>
    <xf numFmtId="0" fontId="138" fillId="71" borderId="102" applyNumberFormat="0" applyAlignment="0" applyProtection="0"/>
    <xf numFmtId="166" fontId="102" fillId="88" borderId="105" applyNumberFormat="0" applyFont="0" applyBorder="0" applyAlignment="0" applyProtection="0">
      <alignment horizontal="right" vertical="center"/>
    </xf>
    <xf numFmtId="0" fontId="120" fillId="87" borderId="104" applyNumberFormat="0" applyFont="0" applyAlignment="0" applyProtection="0"/>
    <xf numFmtId="0" fontId="102" fillId="0" borderId="108">
      <alignment horizontal="left" vertical="center" wrapText="1" indent="2"/>
    </xf>
    <xf numFmtId="4" fontId="102" fillId="61" borderId="105"/>
    <xf numFmtId="49" fontId="101" fillId="0" borderId="105" applyNumberFormat="0" applyFill="0" applyBorder="0" applyProtection="0">
      <alignment horizontal="left" vertical="center"/>
    </xf>
    <xf numFmtId="0" fontId="102" fillId="0" borderId="105">
      <alignment horizontal="right" vertical="center"/>
    </xf>
    <xf numFmtId="4" fontId="103" fillId="60" borderId="107">
      <alignment horizontal="right" vertical="center"/>
    </xf>
    <xf numFmtId="4" fontId="103" fillId="60" borderId="105">
      <alignment horizontal="right" vertical="center"/>
    </xf>
    <xf numFmtId="4" fontId="103" fillId="60" borderId="105">
      <alignment horizontal="right" vertical="center"/>
    </xf>
    <xf numFmtId="0" fontId="105" fillId="62" borderId="105">
      <alignment horizontal="right" vertical="center"/>
    </xf>
    <xf numFmtId="0" fontId="103" fillId="62" borderId="105">
      <alignment horizontal="right" vertical="center"/>
    </xf>
    <xf numFmtId="49" fontId="102" fillId="0" borderId="105" applyNumberFormat="0" applyFont="0" applyFill="0" applyBorder="0" applyProtection="0">
      <alignment horizontal="left" vertical="center" indent="2"/>
    </xf>
    <xf numFmtId="0" fontId="138" fillId="71" borderId="102" applyNumberFormat="0" applyAlignment="0" applyProtection="0"/>
    <xf numFmtId="0" fontId="123" fillId="84" borderId="101" applyNumberFormat="0" applyAlignment="0" applyProtection="0"/>
    <xf numFmtId="49" fontId="102" fillId="0" borderId="105" applyNumberFormat="0" applyFont="0" applyFill="0" applyBorder="0" applyProtection="0">
      <alignment horizontal="left" vertical="center" indent="2"/>
    </xf>
    <xf numFmtId="0" fontId="129" fillId="71" borderId="102" applyNumberFormat="0" applyAlignment="0" applyProtection="0"/>
    <xf numFmtId="4" fontId="102" fillId="0" borderId="105" applyFill="0" applyBorder="0" applyProtection="0">
      <alignment horizontal="right" vertical="center"/>
    </xf>
    <xf numFmtId="0" fontId="126" fillId="84" borderId="102" applyNumberFormat="0" applyAlignment="0" applyProtection="0"/>
    <xf numFmtId="0" fontId="145" fillId="0" borderId="103" applyNumberFormat="0" applyFill="0" applyAlignment="0" applyProtection="0"/>
    <xf numFmtId="0" fontId="142" fillId="84" borderId="101" applyNumberFormat="0" applyAlignment="0" applyProtection="0"/>
    <xf numFmtId="0" fontId="102" fillId="0" borderId="105" applyNumberFormat="0" applyFill="0" applyAlignment="0" applyProtection="0"/>
    <xf numFmtId="4" fontId="102" fillId="0" borderId="105">
      <alignment horizontal="right" vertical="center"/>
    </xf>
    <xf numFmtId="0" fontId="102" fillId="0" borderId="105">
      <alignment horizontal="right" vertical="center"/>
    </xf>
    <xf numFmtId="0" fontId="138" fillId="71" borderId="102" applyNumberFormat="0" applyAlignment="0" applyProtection="0"/>
    <xf numFmtId="0" fontId="123" fillId="84" borderId="101" applyNumberFormat="0" applyAlignment="0" applyProtection="0"/>
    <xf numFmtId="0" fontId="125" fillId="84" borderId="102" applyNumberFormat="0" applyAlignment="0" applyProtection="0"/>
    <xf numFmtId="0" fontId="102" fillId="60" borderId="108">
      <alignment horizontal="left" vertical="center" wrapText="1" indent="2"/>
    </xf>
    <xf numFmtId="0" fontId="126" fillId="84" borderId="102" applyNumberFormat="0" applyAlignment="0" applyProtection="0"/>
    <xf numFmtId="0" fontId="126" fillId="84" borderId="102" applyNumberFormat="0" applyAlignment="0" applyProtection="0"/>
    <xf numFmtId="4" fontId="103" fillId="60" borderId="106">
      <alignment horizontal="right" vertical="center"/>
    </xf>
    <xf numFmtId="0" fontId="103" fillId="60" borderId="106">
      <alignment horizontal="right" vertical="center"/>
    </xf>
    <xf numFmtId="0" fontId="103" fillId="60" borderId="105">
      <alignment horizontal="right" vertical="center"/>
    </xf>
    <xf numFmtId="4" fontId="105" fillId="62" borderId="105">
      <alignment horizontal="right" vertical="center"/>
    </xf>
    <xf numFmtId="0" fontId="129" fillId="71" borderId="102" applyNumberFormat="0" applyAlignment="0" applyProtection="0"/>
    <xf numFmtId="0" fontId="130" fillId="0" borderId="103" applyNumberFormat="0" applyFill="0" applyAlignment="0" applyProtection="0"/>
    <xf numFmtId="0" fontId="145" fillId="0" borderId="103" applyNumberFormat="0" applyFill="0" applyAlignment="0" applyProtection="0"/>
    <xf numFmtId="0" fontId="120" fillId="87" borderId="104" applyNumberFormat="0" applyFont="0" applyAlignment="0" applyProtection="0"/>
    <xf numFmtId="0" fontId="138" fillId="71" borderId="102" applyNumberFormat="0" applyAlignment="0" applyProtection="0"/>
    <xf numFmtId="49" fontId="101" fillId="0" borderId="105" applyNumberFormat="0" applyFill="0" applyBorder="0" applyProtection="0">
      <alignment horizontal="left" vertical="center"/>
    </xf>
    <xf numFmtId="0" fontId="102" fillId="60" borderId="108">
      <alignment horizontal="left" vertical="center" wrapText="1" indent="2"/>
    </xf>
    <xf numFmtId="0" fontId="126" fillId="84" borderId="102" applyNumberFormat="0" applyAlignment="0" applyProtection="0"/>
    <xf numFmtId="0" fontId="102" fillId="0" borderId="108">
      <alignment horizontal="left" vertical="center" wrapText="1" indent="2"/>
    </xf>
    <xf numFmtId="0" fontId="120" fillId="87" borderId="104" applyNumberFormat="0" applyFont="0" applyAlignment="0" applyProtection="0"/>
    <xf numFmtId="0" fontId="8" fillId="87" borderId="104" applyNumberFormat="0" applyFont="0" applyAlignment="0" applyProtection="0"/>
    <xf numFmtId="0" fontId="142" fillId="84" borderId="101" applyNumberFormat="0" applyAlignment="0" applyProtection="0"/>
    <xf numFmtId="0" fontId="145" fillId="0" borderId="103" applyNumberFormat="0" applyFill="0" applyAlignment="0" applyProtection="0"/>
    <xf numFmtId="4" fontId="102" fillId="61" borderId="105"/>
    <xf numFmtId="0" fontId="103" fillId="60" borderId="105">
      <alignment horizontal="right" vertical="center"/>
    </xf>
    <xf numFmtId="0" fontId="145" fillId="0" borderId="103" applyNumberFormat="0" applyFill="0" applyAlignment="0" applyProtection="0"/>
    <xf numFmtId="4" fontId="103" fillId="60" borderId="107">
      <alignment horizontal="right" vertical="center"/>
    </xf>
    <xf numFmtId="0" fontId="125" fillId="84" borderId="102" applyNumberFormat="0" applyAlignment="0" applyProtection="0"/>
    <xf numFmtId="0" fontId="103" fillId="60" borderId="106">
      <alignment horizontal="right" vertical="center"/>
    </xf>
    <xf numFmtId="0" fontId="126" fillId="84" borderId="102" applyNumberFormat="0" applyAlignment="0" applyProtection="0"/>
    <xf numFmtId="0" fontId="130" fillId="0" borderId="103" applyNumberFormat="0" applyFill="0" applyAlignment="0" applyProtection="0"/>
    <xf numFmtId="0" fontId="120" fillId="87" borderId="104" applyNumberFormat="0" applyFont="0" applyAlignment="0" applyProtection="0"/>
    <xf numFmtId="4" fontId="103" fillId="60" borderId="106">
      <alignment horizontal="right" vertical="center"/>
    </xf>
    <xf numFmtId="0" fontId="102" fillId="60" borderId="108">
      <alignment horizontal="left" vertical="center" wrapText="1" indent="2"/>
    </xf>
    <xf numFmtId="0" fontId="102" fillId="61" borderId="105"/>
    <xf numFmtId="166" fontId="102" fillId="88" borderId="105" applyNumberFormat="0" applyFont="0" applyBorder="0" applyAlignment="0" applyProtection="0">
      <alignment horizontal="right" vertical="center"/>
    </xf>
    <xf numFmtId="0" fontId="102" fillId="0" borderId="105" applyNumberFormat="0" applyFill="0" applyAlignment="0" applyProtection="0"/>
    <xf numFmtId="4" fontId="102" fillId="0" borderId="105" applyFill="0" applyBorder="0" applyProtection="0">
      <alignment horizontal="right" vertical="center"/>
    </xf>
    <xf numFmtId="4" fontId="103" fillId="62" borderId="105">
      <alignment horizontal="right" vertical="center"/>
    </xf>
    <xf numFmtId="0" fontId="130" fillId="0" borderId="103" applyNumberFormat="0" applyFill="0" applyAlignment="0" applyProtection="0"/>
    <xf numFmtId="49" fontId="101" fillId="0" borderId="105" applyNumberFormat="0" applyFill="0" applyBorder="0" applyProtection="0">
      <alignment horizontal="left" vertical="center"/>
    </xf>
    <xf numFmtId="49" fontId="102" fillId="0" borderId="106" applyNumberFormat="0" applyFont="0" applyFill="0" applyBorder="0" applyProtection="0">
      <alignment horizontal="left" vertical="center" indent="5"/>
    </xf>
    <xf numFmtId="0" fontId="102" fillId="62" borderId="106">
      <alignment horizontal="left" vertical="center"/>
    </xf>
    <xf numFmtId="0" fontId="126" fillId="84" borderId="102" applyNumberFormat="0" applyAlignment="0" applyProtection="0"/>
    <xf numFmtId="4" fontId="103" fillId="60" borderId="107">
      <alignment horizontal="right" vertical="center"/>
    </xf>
    <xf numFmtId="0" fontId="138" fillId="71" borderId="102" applyNumberFormat="0" applyAlignment="0" applyProtection="0"/>
    <xf numFmtId="0" fontId="138" fillId="71" borderId="102" applyNumberFormat="0" applyAlignment="0" applyProtection="0"/>
    <xf numFmtId="0" fontId="120" fillId="87" borderId="104" applyNumberFormat="0" applyFont="0" applyAlignment="0" applyProtection="0"/>
    <xf numFmtId="0" fontId="142" fillId="84" borderId="101" applyNumberFormat="0" applyAlignment="0" applyProtection="0"/>
    <xf numFmtId="0" fontId="145" fillId="0" borderId="103" applyNumberFormat="0" applyFill="0" applyAlignment="0" applyProtection="0"/>
    <xf numFmtId="0" fontId="103" fillId="60" borderId="105">
      <alignment horizontal="right" vertical="center"/>
    </xf>
    <xf numFmtId="0" fontId="8" fillId="87" borderId="104" applyNumberFormat="0" applyFont="0" applyAlignment="0" applyProtection="0"/>
    <xf numFmtId="4" fontId="102" fillId="0" borderId="105">
      <alignment horizontal="right" vertical="center"/>
    </xf>
    <xf numFmtId="0" fontId="145" fillId="0" borderId="103" applyNumberFormat="0" applyFill="0" applyAlignment="0" applyProtection="0"/>
    <xf numFmtId="0" fontId="103" fillId="60" borderId="105">
      <alignment horizontal="right" vertical="center"/>
    </xf>
    <xf numFmtId="0" fontId="103" fillId="60" borderId="105">
      <alignment horizontal="right" vertical="center"/>
    </xf>
    <xf numFmtId="4" fontId="105" fillId="62" borderId="105">
      <alignment horizontal="right" vertical="center"/>
    </xf>
    <xf numFmtId="0" fontId="103" fillId="62" borderId="105">
      <alignment horizontal="right" vertical="center"/>
    </xf>
    <xf numFmtId="4" fontId="103" fillId="62" borderId="105">
      <alignment horizontal="right" vertical="center"/>
    </xf>
    <xf numFmtId="0" fontId="105" fillId="62" borderId="105">
      <alignment horizontal="right" vertical="center"/>
    </xf>
    <xf numFmtId="4" fontId="105" fillId="62" borderId="105">
      <alignment horizontal="right" vertical="center"/>
    </xf>
    <xf numFmtId="0" fontId="103" fillId="60" borderId="105">
      <alignment horizontal="right" vertical="center"/>
    </xf>
    <xf numFmtId="4" fontId="103" fillId="60" borderId="105">
      <alignment horizontal="right" vertical="center"/>
    </xf>
    <xf numFmtId="0" fontId="103" fillId="60" borderId="105">
      <alignment horizontal="right" vertical="center"/>
    </xf>
    <xf numFmtId="4" fontId="103" fillId="60" borderId="105">
      <alignment horizontal="right" vertical="center"/>
    </xf>
    <xf numFmtId="0" fontId="103" fillId="60" borderId="106">
      <alignment horizontal="right" vertical="center"/>
    </xf>
    <xf numFmtId="4" fontId="103" fillId="60" borderId="106">
      <alignment horizontal="right" vertical="center"/>
    </xf>
    <xf numFmtId="0" fontId="103" fillId="60" borderId="107">
      <alignment horizontal="right" vertical="center"/>
    </xf>
    <xf numFmtId="4" fontId="103" fillId="60" borderId="107">
      <alignment horizontal="right" vertical="center"/>
    </xf>
    <xf numFmtId="0" fontId="126" fillId="84" borderId="102" applyNumberFormat="0" applyAlignment="0" applyProtection="0"/>
    <xf numFmtId="0" fontId="102" fillId="60" borderId="108">
      <alignment horizontal="left" vertical="center" wrapText="1" indent="2"/>
    </xf>
    <xf numFmtId="0" fontId="102" fillId="0" borderId="108">
      <alignment horizontal="left" vertical="center" wrapText="1" indent="2"/>
    </xf>
    <xf numFmtId="0" fontId="102" fillId="62" borderId="106">
      <alignment horizontal="left" vertical="center"/>
    </xf>
    <xf numFmtId="0" fontId="138" fillId="71" borderId="102" applyNumberFormat="0" applyAlignment="0" applyProtection="0"/>
    <xf numFmtId="0" fontId="102" fillId="0" borderId="105">
      <alignment horizontal="right" vertical="center"/>
    </xf>
    <xf numFmtId="4" fontId="102" fillId="0" borderId="105">
      <alignment horizontal="right" vertical="center"/>
    </xf>
    <xf numFmtId="0" fontId="102" fillId="0" borderId="105" applyNumberFormat="0" applyFill="0" applyAlignment="0" applyProtection="0"/>
    <xf numFmtId="0" fontId="142" fillId="84" borderId="101" applyNumberFormat="0" applyAlignment="0" applyProtection="0"/>
    <xf numFmtId="166" fontId="102" fillId="88" borderId="105" applyNumberFormat="0" applyFont="0" applyBorder="0" applyAlignment="0" applyProtection="0">
      <alignment horizontal="right" vertical="center"/>
    </xf>
    <xf numFmtId="0" fontId="102" fillId="61" borderId="105"/>
    <xf numFmtId="4" fontId="102" fillId="61" borderId="105"/>
    <xf numFmtId="0" fontId="145" fillId="0" borderId="103" applyNumberFormat="0" applyFill="0" applyAlignment="0" applyProtection="0"/>
    <xf numFmtId="0" fontId="8" fillId="87" borderId="104" applyNumberFormat="0" applyFont="0" applyAlignment="0" applyProtection="0"/>
    <xf numFmtId="0" fontId="120" fillId="87" borderId="104" applyNumberFormat="0" applyFont="0" applyAlignment="0" applyProtection="0"/>
    <xf numFmtId="0" fontId="102" fillId="0" borderId="105" applyNumberFormat="0" applyFill="0" applyAlignment="0" applyProtection="0"/>
    <xf numFmtId="0" fontId="130" fillId="0" borderId="103" applyNumberFormat="0" applyFill="0" applyAlignment="0" applyProtection="0"/>
    <xf numFmtId="0" fontId="145" fillId="0" borderId="103" applyNumberFormat="0" applyFill="0" applyAlignment="0" applyProtection="0"/>
    <xf numFmtId="0" fontId="129" fillId="71" borderId="102" applyNumberFormat="0" applyAlignment="0" applyProtection="0"/>
    <xf numFmtId="0" fontId="126" fillId="84" borderId="102" applyNumberFormat="0" applyAlignment="0" applyProtection="0"/>
    <xf numFmtId="4" fontId="105" fillId="62" borderId="105">
      <alignment horizontal="right" vertical="center"/>
    </xf>
    <xf numFmtId="0" fontId="103" fillId="62" borderId="105">
      <alignment horizontal="right" vertical="center"/>
    </xf>
    <xf numFmtId="166" fontId="102" fillId="88" borderId="105" applyNumberFormat="0" applyFont="0" applyBorder="0" applyAlignment="0" applyProtection="0">
      <alignment horizontal="right" vertical="center"/>
    </xf>
    <xf numFmtId="0" fontId="130" fillId="0" borderId="103" applyNumberFormat="0" applyFill="0" applyAlignment="0" applyProtection="0"/>
    <xf numFmtId="49" fontId="102" fillId="0" borderId="105" applyNumberFormat="0" applyFont="0" applyFill="0" applyBorder="0" applyProtection="0">
      <alignment horizontal="left" vertical="center" indent="2"/>
    </xf>
    <xf numFmtId="49" fontId="102" fillId="0" borderId="106" applyNumberFormat="0" applyFont="0" applyFill="0" applyBorder="0" applyProtection="0">
      <alignment horizontal="left" vertical="center" indent="5"/>
    </xf>
    <xf numFmtId="49" fontId="102" fillId="0" borderId="105" applyNumberFormat="0" applyFont="0" applyFill="0" applyBorder="0" applyProtection="0">
      <alignment horizontal="left" vertical="center" indent="2"/>
    </xf>
    <xf numFmtId="4" fontId="102" fillId="0" borderId="105" applyFill="0" applyBorder="0" applyProtection="0">
      <alignment horizontal="right" vertical="center"/>
    </xf>
    <xf numFmtId="49" fontId="101" fillId="0" borderId="105" applyNumberFormat="0" applyFill="0" applyBorder="0" applyProtection="0">
      <alignment horizontal="left" vertical="center"/>
    </xf>
    <xf numFmtId="0" fontId="102" fillId="0" borderId="108">
      <alignment horizontal="left" vertical="center" wrapText="1" indent="2"/>
    </xf>
    <xf numFmtId="0" fontId="142" fillId="84" borderId="101" applyNumberFormat="0" applyAlignment="0" applyProtection="0"/>
    <xf numFmtId="0" fontId="103" fillId="60" borderId="107">
      <alignment horizontal="right" vertical="center"/>
    </xf>
    <xf numFmtId="0" fontId="129" fillId="71" borderId="102" applyNumberFormat="0" applyAlignment="0" applyProtection="0"/>
    <xf numFmtId="0" fontId="103" fillId="60" borderId="107">
      <alignment horizontal="right" vertical="center"/>
    </xf>
    <xf numFmtId="4" fontId="103" fillId="60" borderId="105">
      <alignment horizontal="right" vertical="center"/>
    </xf>
    <xf numFmtId="0" fontId="103" fillId="60" borderId="105">
      <alignment horizontal="right" vertical="center"/>
    </xf>
    <xf numFmtId="0" fontId="123" fillId="84" borderId="101" applyNumberFormat="0" applyAlignment="0" applyProtection="0"/>
    <xf numFmtId="0" fontId="125" fillId="84" borderId="102" applyNumberFormat="0" applyAlignment="0" applyProtection="0"/>
    <xf numFmtId="0" fontId="130" fillId="0" borderId="103" applyNumberFormat="0" applyFill="0" applyAlignment="0" applyProtection="0"/>
    <xf numFmtId="0" fontId="102" fillId="61" borderId="105"/>
    <xf numFmtId="4" fontId="102" fillId="61" borderId="105"/>
    <xf numFmtId="4" fontId="103" fillId="60" borderId="105">
      <alignment horizontal="right" vertical="center"/>
    </xf>
    <xf numFmtId="0" fontId="105" fillId="62" borderId="105">
      <alignment horizontal="right" vertical="center"/>
    </xf>
    <xf numFmtId="0" fontId="129" fillId="71" borderId="102" applyNumberFormat="0" applyAlignment="0" applyProtection="0"/>
    <xf numFmtId="0" fontId="126" fillId="84" borderId="102" applyNumberFormat="0" applyAlignment="0" applyProtection="0"/>
    <xf numFmtId="4" fontId="102" fillId="0" borderId="105">
      <alignment horizontal="right" vertical="center"/>
    </xf>
    <xf numFmtId="0" fontId="102" fillId="60" borderId="108">
      <alignment horizontal="left" vertical="center" wrapText="1" indent="2"/>
    </xf>
    <xf numFmtId="0" fontId="102" fillId="0" borderId="108">
      <alignment horizontal="left" vertical="center" wrapText="1" indent="2"/>
    </xf>
    <xf numFmtId="0" fontId="142" fillId="84" borderId="101" applyNumberFormat="0" applyAlignment="0" applyProtection="0"/>
    <xf numFmtId="0" fontId="138" fillId="71" borderId="102" applyNumberFormat="0" applyAlignment="0" applyProtection="0"/>
    <xf numFmtId="0" fontId="125" fillId="84" borderId="102" applyNumberFormat="0" applyAlignment="0" applyProtection="0"/>
    <xf numFmtId="0" fontId="123" fillId="84" borderId="101" applyNumberFormat="0" applyAlignment="0" applyProtection="0"/>
    <xf numFmtId="0" fontId="103" fillId="60" borderId="107">
      <alignment horizontal="right" vertical="center"/>
    </xf>
    <xf numFmtId="0" fontId="105" fillId="62" borderId="105">
      <alignment horizontal="right" vertical="center"/>
    </xf>
    <xf numFmtId="4" fontId="103" fillId="62" borderId="105">
      <alignment horizontal="right" vertical="center"/>
    </xf>
    <xf numFmtId="4" fontId="103" fillId="60" borderId="105">
      <alignment horizontal="right" vertical="center"/>
    </xf>
    <xf numFmtId="49" fontId="102" fillId="0" borderId="106" applyNumberFormat="0" applyFont="0" applyFill="0" applyBorder="0" applyProtection="0">
      <alignment horizontal="left" vertical="center" indent="5"/>
    </xf>
    <xf numFmtId="4" fontId="102" fillId="0" borderId="105" applyFill="0" applyBorder="0" applyProtection="0">
      <alignment horizontal="right" vertical="center"/>
    </xf>
    <xf numFmtId="4" fontId="103" fillId="62" borderId="105">
      <alignment horizontal="right" vertical="center"/>
    </xf>
    <xf numFmtId="0" fontId="138" fillId="71" borderId="102" applyNumberFormat="0" applyAlignment="0" applyProtection="0"/>
    <xf numFmtId="0" fontId="129" fillId="71" borderId="102" applyNumberFormat="0" applyAlignment="0" applyProtection="0"/>
    <xf numFmtId="0" fontId="125" fillId="84" borderId="102" applyNumberFormat="0" applyAlignment="0" applyProtection="0"/>
    <xf numFmtId="0" fontId="102" fillId="60" borderId="108">
      <alignment horizontal="left" vertical="center" wrapText="1" indent="2"/>
    </xf>
    <xf numFmtId="0" fontId="102" fillId="0" borderId="108">
      <alignment horizontal="left" vertical="center" wrapText="1" indent="2"/>
    </xf>
    <xf numFmtId="0" fontId="102" fillId="60" borderId="108">
      <alignment horizontal="left" vertical="center" wrapText="1" indent="2"/>
    </xf>
    <xf numFmtId="0" fontId="102" fillId="0" borderId="108">
      <alignment horizontal="left" vertical="center" wrapText="1" indent="2"/>
    </xf>
    <xf numFmtId="0" fontId="123" fillId="84" borderId="101" applyNumberFormat="0" applyAlignment="0" applyProtection="0"/>
    <xf numFmtId="0" fontId="125" fillId="84" borderId="102" applyNumberFormat="0" applyAlignment="0" applyProtection="0"/>
    <xf numFmtId="0" fontId="126" fillId="84" borderId="102" applyNumberFormat="0" applyAlignment="0" applyProtection="0"/>
    <xf numFmtId="0" fontId="129" fillId="71" borderId="102" applyNumberFormat="0" applyAlignment="0" applyProtection="0"/>
    <xf numFmtId="0" fontId="130" fillId="0" borderId="103" applyNumberFormat="0" applyFill="0" applyAlignment="0" applyProtection="0"/>
    <xf numFmtId="0" fontId="138" fillId="71" borderId="102" applyNumberFormat="0" applyAlignment="0" applyProtection="0"/>
    <xf numFmtId="0" fontId="120" fillId="87" borderId="104" applyNumberFormat="0" applyFont="0" applyAlignment="0" applyProtection="0"/>
    <xf numFmtId="0" fontId="8" fillId="87" borderId="104" applyNumberFormat="0" applyFont="0" applyAlignment="0" applyProtection="0"/>
    <xf numFmtId="0" fontId="142" fillId="84" borderId="101" applyNumberFormat="0" applyAlignment="0" applyProtection="0"/>
    <xf numFmtId="0" fontId="145" fillId="0" borderId="103" applyNumberFormat="0" applyFill="0" applyAlignment="0" applyProtection="0"/>
    <xf numFmtId="0" fontId="126" fillId="84" borderId="102" applyNumberFormat="0" applyAlignment="0" applyProtection="0"/>
    <xf numFmtId="0" fontId="138" fillId="71" borderId="102" applyNumberFormat="0" applyAlignment="0" applyProtection="0"/>
    <xf numFmtId="0" fontId="120" fillId="87" borderId="104" applyNumberFormat="0" applyFont="0" applyAlignment="0" applyProtection="0"/>
    <xf numFmtId="0" fontId="142" fillId="84" borderId="101" applyNumberFormat="0" applyAlignment="0" applyProtection="0"/>
    <xf numFmtId="0" fontId="145" fillId="0" borderId="103" applyNumberFormat="0" applyFill="0" applyAlignment="0" applyProtection="0"/>
    <xf numFmtId="0" fontId="129" fillId="71" borderId="102" applyNumberFormat="0" applyAlignment="0" applyProtection="0"/>
    <xf numFmtId="4" fontId="103" fillId="60" borderId="106">
      <alignment horizontal="right" vertical="center"/>
    </xf>
    <xf numFmtId="0" fontId="145" fillId="0" borderId="103" applyNumberFormat="0" applyFill="0" applyAlignment="0" applyProtection="0"/>
    <xf numFmtId="0" fontId="102" fillId="61" borderId="105"/>
    <xf numFmtId="0" fontId="126" fillId="84" borderId="102" applyNumberFormat="0" applyAlignment="0" applyProtection="0"/>
    <xf numFmtId="0" fontId="138" fillId="71" borderId="102" applyNumberFormat="0" applyAlignment="0" applyProtection="0"/>
    <xf numFmtId="0" fontId="142" fillId="84" borderId="101" applyNumberFormat="0" applyAlignment="0" applyProtection="0"/>
    <xf numFmtId="0" fontId="145" fillId="0" borderId="103" applyNumberFormat="0" applyFill="0" applyAlignment="0" applyProtection="0"/>
    <xf numFmtId="0" fontId="7" fillId="37" borderId="0" applyNumberFormat="0" applyBorder="0" applyAlignment="0" applyProtection="0"/>
    <xf numFmtId="0" fontId="123" fillId="84" borderId="101" applyNumberFormat="0" applyAlignment="0" applyProtection="0"/>
    <xf numFmtId="0" fontId="125" fillId="84" borderId="102" applyNumberFormat="0" applyAlignment="0" applyProtection="0"/>
    <xf numFmtId="0" fontId="130" fillId="0" borderId="103" applyNumberFormat="0" applyFill="0" applyAlignment="0" applyProtection="0"/>
    <xf numFmtId="49" fontId="102" fillId="0" borderId="105" applyNumberFormat="0" applyFont="0" applyFill="0" applyBorder="0" applyProtection="0">
      <alignment horizontal="left" vertical="center" indent="2"/>
    </xf>
    <xf numFmtId="0" fontId="103" fillId="62" borderId="105">
      <alignment horizontal="right" vertical="center"/>
    </xf>
    <xf numFmtId="4" fontId="103" fillId="62" borderId="105">
      <alignment horizontal="right" vertical="center"/>
    </xf>
    <xf numFmtId="0" fontId="105" fillId="62" borderId="105">
      <alignment horizontal="right" vertical="center"/>
    </xf>
    <xf numFmtId="4" fontId="105" fillId="62" borderId="105">
      <alignment horizontal="right" vertical="center"/>
    </xf>
    <xf numFmtId="0" fontId="103" fillId="60" borderId="105">
      <alignment horizontal="right" vertical="center"/>
    </xf>
    <xf numFmtId="4" fontId="103" fillId="60" borderId="105">
      <alignment horizontal="right" vertical="center"/>
    </xf>
    <xf numFmtId="0" fontId="103" fillId="60" borderId="105">
      <alignment horizontal="right" vertical="center"/>
    </xf>
    <xf numFmtId="4" fontId="103" fillId="60" borderId="105">
      <alignment horizontal="right" vertical="center"/>
    </xf>
    <xf numFmtId="0" fontId="129" fillId="71" borderId="102" applyNumberFormat="0" applyAlignment="0" applyProtection="0"/>
    <xf numFmtId="0" fontId="102" fillId="0" borderId="105">
      <alignment horizontal="right" vertical="center"/>
    </xf>
    <xf numFmtId="4" fontId="102" fillId="0" borderId="105">
      <alignment horizontal="right" vertical="center"/>
    </xf>
    <xf numFmtId="4" fontId="102" fillId="0" borderId="105" applyFill="0" applyBorder="0" applyProtection="0">
      <alignment horizontal="right" vertical="center"/>
    </xf>
    <xf numFmtId="49" fontId="101" fillId="0" borderId="105" applyNumberFormat="0" applyFill="0" applyBorder="0" applyProtection="0">
      <alignment horizontal="left" vertical="center"/>
    </xf>
    <xf numFmtId="0" fontId="102" fillId="0" borderId="105" applyNumberFormat="0" applyFill="0" applyAlignment="0" applyProtection="0"/>
    <xf numFmtId="166" fontId="102" fillId="88" borderId="105" applyNumberFormat="0" applyFont="0" applyBorder="0" applyAlignment="0" applyProtection="0">
      <alignment horizontal="right" vertical="center"/>
    </xf>
    <xf numFmtId="0" fontId="102" fillId="61" borderId="105"/>
    <xf numFmtId="4" fontId="102" fillId="61" borderId="105"/>
    <xf numFmtId="4" fontId="103" fillId="60" borderId="105">
      <alignment horizontal="right" vertical="center"/>
    </xf>
    <xf numFmtId="0" fontId="102" fillId="61" borderId="105"/>
    <xf numFmtId="0" fontId="125" fillId="84" borderId="102" applyNumberFormat="0" applyAlignment="0" applyProtection="0"/>
    <xf numFmtId="0" fontId="103" fillId="62" borderId="105">
      <alignment horizontal="right" vertical="center"/>
    </xf>
    <xf numFmtId="0" fontId="102" fillId="0" borderId="105">
      <alignment horizontal="right" vertical="center"/>
    </xf>
    <xf numFmtId="0" fontId="145" fillId="0" borderId="103" applyNumberFormat="0" applyFill="0" applyAlignment="0" applyProtection="0"/>
    <xf numFmtId="0" fontId="102" fillId="62" borderId="106">
      <alignment horizontal="left" vertical="center"/>
    </xf>
    <xf numFmtId="0" fontId="138" fillId="71" borderId="102" applyNumberFormat="0" applyAlignment="0" applyProtection="0"/>
    <xf numFmtId="166" fontId="102" fillId="88" borderId="105" applyNumberFormat="0" applyFont="0" applyBorder="0" applyAlignment="0" applyProtection="0">
      <alignment horizontal="right" vertical="center"/>
    </xf>
    <xf numFmtId="0" fontId="120" fillId="87" borderId="104" applyNumberFormat="0" applyFont="0" applyAlignment="0" applyProtection="0"/>
    <xf numFmtId="0" fontId="102" fillId="0" borderId="108">
      <alignment horizontal="left" vertical="center" wrapText="1" indent="2"/>
    </xf>
    <xf numFmtId="4" fontId="102" fillId="61" borderId="105"/>
    <xf numFmtId="49" fontId="101" fillId="0" borderId="105" applyNumberFormat="0" applyFill="0" applyBorder="0" applyProtection="0">
      <alignment horizontal="left" vertical="center"/>
    </xf>
    <xf numFmtId="0" fontId="102" fillId="0" borderId="105">
      <alignment horizontal="right" vertical="center"/>
    </xf>
    <xf numFmtId="4" fontId="103" fillId="60" borderId="107">
      <alignment horizontal="right" vertical="center"/>
    </xf>
    <xf numFmtId="4" fontId="103" fillId="60" borderId="105">
      <alignment horizontal="right" vertical="center"/>
    </xf>
    <xf numFmtId="4" fontId="103" fillId="60" borderId="105">
      <alignment horizontal="right" vertical="center"/>
    </xf>
    <xf numFmtId="0" fontId="105" fillId="62" borderId="105">
      <alignment horizontal="right" vertical="center"/>
    </xf>
    <xf numFmtId="0" fontId="103" fillId="62" borderId="105">
      <alignment horizontal="right" vertical="center"/>
    </xf>
    <xf numFmtId="49" fontId="102" fillId="0" borderId="105" applyNumberFormat="0" applyFont="0" applyFill="0" applyBorder="0" applyProtection="0">
      <alignment horizontal="left" vertical="center" indent="2"/>
    </xf>
    <xf numFmtId="0" fontId="138" fillId="71" borderId="102" applyNumberFormat="0" applyAlignment="0" applyProtection="0"/>
    <xf numFmtId="0" fontId="123" fillId="84" borderId="101" applyNumberFormat="0" applyAlignment="0" applyProtection="0"/>
    <xf numFmtId="49" fontId="102" fillId="0" borderId="105" applyNumberFormat="0" applyFont="0" applyFill="0" applyBorder="0" applyProtection="0">
      <alignment horizontal="left" vertical="center" indent="2"/>
    </xf>
    <xf numFmtId="0" fontId="129" fillId="71" borderId="102" applyNumberFormat="0" applyAlignment="0" applyProtection="0"/>
    <xf numFmtId="4" fontId="102" fillId="0" borderId="105" applyFill="0" applyBorder="0" applyProtection="0">
      <alignment horizontal="right" vertical="center"/>
    </xf>
    <xf numFmtId="0" fontId="126" fillId="84" borderId="102" applyNumberFormat="0" applyAlignment="0" applyProtection="0"/>
    <xf numFmtId="0" fontId="145" fillId="0" borderId="103" applyNumberFormat="0" applyFill="0" applyAlignment="0" applyProtection="0"/>
    <xf numFmtId="0" fontId="142" fillId="84" borderId="101" applyNumberFormat="0" applyAlignment="0" applyProtection="0"/>
    <xf numFmtId="0" fontId="102" fillId="0" borderId="105" applyNumberFormat="0" applyFill="0" applyAlignment="0" applyProtection="0"/>
    <xf numFmtId="4" fontId="102" fillId="0" borderId="105">
      <alignment horizontal="right" vertical="center"/>
    </xf>
    <xf numFmtId="0" fontId="102" fillId="0" borderId="105">
      <alignment horizontal="right" vertical="center"/>
    </xf>
    <xf numFmtId="0" fontId="138" fillId="71" borderId="102" applyNumberFormat="0" applyAlignment="0" applyProtection="0"/>
    <xf numFmtId="0" fontId="123" fillId="84" borderId="101" applyNumberFormat="0" applyAlignment="0" applyProtection="0"/>
    <xf numFmtId="0" fontId="125" fillId="84" borderId="102" applyNumberFormat="0" applyAlignment="0" applyProtection="0"/>
    <xf numFmtId="0" fontId="102" fillId="60" borderId="108">
      <alignment horizontal="left" vertical="center" wrapText="1" indent="2"/>
    </xf>
    <xf numFmtId="0" fontId="126" fillId="84" borderId="102" applyNumberFormat="0" applyAlignment="0" applyProtection="0"/>
    <xf numFmtId="0" fontId="126" fillId="84" borderId="102" applyNumberFormat="0" applyAlignment="0" applyProtection="0"/>
    <xf numFmtId="4" fontId="103" fillId="60" borderId="106">
      <alignment horizontal="right" vertical="center"/>
    </xf>
    <xf numFmtId="0" fontId="103" fillId="60" borderId="106">
      <alignment horizontal="right" vertical="center"/>
    </xf>
    <xf numFmtId="0" fontId="103" fillId="60" borderId="105">
      <alignment horizontal="right" vertical="center"/>
    </xf>
    <xf numFmtId="4" fontId="105" fillId="62" borderId="105">
      <alignment horizontal="right" vertical="center"/>
    </xf>
    <xf numFmtId="0" fontId="129" fillId="71" borderId="102" applyNumberFormat="0" applyAlignment="0" applyProtection="0"/>
    <xf numFmtId="0" fontId="130" fillId="0" borderId="103" applyNumberFormat="0" applyFill="0" applyAlignment="0" applyProtection="0"/>
    <xf numFmtId="0" fontId="145" fillId="0" borderId="103" applyNumberFormat="0" applyFill="0" applyAlignment="0" applyProtection="0"/>
    <xf numFmtId="0" fontId="120" fillId="87" borderId="104" applyNumberFormat="0" applyFont="0" applyAlignment="0" applyProtection="0"/>
    <xf numFmtId="0" fontId="138" fillId="71" borderId="102" applyNumberFormat="0" applyAlignment="0" applyProtection="0"/>
    <xf numFmtId="49" fontId="101" fillId="0" borderId="105" applyNumberFormat="0" applyFill="0" applyBorder="0" applyProtection="0">
      <alignment horizontal="left" vertical="center"/>
    </xf>
    <xf numFmtId="0" fontId="102" fillId="60" borderId="108">
      <alignment horizontal="left" vertical="center" wrapText="1" indent="2"/>
    </xf>
    <xf numFmtId="0" fontId="126" fillId="84" borderId="102" applyNumberFormat="0" applyAlignment="0" applyProtection="0"/>
    <xf numFmtId="0" fontId="102" fillId="0" borderId="108">
      <alignment horizontal="left" vertical="center" wrapText="1" indent="2"/>
    </xf>
    <xf numFmtId="0" fontId="120" fillId="87" borderId="104" applyNumberFormat="0" applyFont="0" applyAlignment="0" applyProtection="0"/>
    <xf numFmtId="0" fontId="8" fillId="87" borderId="104" applyNumberFormat="0" applyFont="0" applyAlignment="0" applyProtection="0"/>
    <xf numFmtId="0" fontId="142" fillId="84" borderId="101" applyNumberFormat="0" applyAlignment="0" applyProtection="0"/>
    <xf numFmtId="0" fontId="145" fillId="0" borderId="103" applyNumberFormat="0" applyFill="0" applyAlignment="0" applyProtection="0"/>
    <xf numFmtId="4" fontId="102" fillId="61" borderId="105"/>
    <xf numFmtId="0" fontId="103" fillId="60" borderId="105">
      <alignment horizontal="right" vertical="center"/>
    </xf>
    <xf numFmtId="0" fontId="145" fillId="0" borderId="103" applyNumberFormat="0" applyFill="0" applyAlignment="0" applyProtection="0"/>
    <xf numFmtId="4" fontId="103" fillId="60" borderId="107">
      <alignment horizontal="right" vertical="center"/>
    </xf>
    <xf numFmtId="0" fontId="125" fillId="84" borderId="102" applyNumberFormat="0" applyAlignment="0" applyProtection="0"/>
    <xf numFmtId="0" fontId="103" fillId="60" borderId="106">
      <alignment horizontal="right" vertical="center"/>
    </xf>
    <xf numFmtId="0" fontId="126" fillId="84" borderId="102" applyNumberFormat="0" applyAlignment="0" applyProtection="0"/>
    <xf numFmtId="0" fontId="130" fillId="0" borderId="103" applyNumberFormat="0" applyFill="0" applyAlignment="0" applyProtection="0"/>
    <xf numFmtId="0" fontId="120" fillId="87" borderId="104" applyNumberFormat="0" applyFont="0" applyAlignment="0" applyProtection="0"/>
    <xf numFmtId="4" fontId="103" fillId="60" borderId="106">
      <alignment horizontal="right" vertical="center"/>
    </xf>
    <xf numFmtId="0" fontId="102" fillId="60" borderId="108">
      <alignment horizontal="left" vertical="center" wrapText="1" indent="2"/>
    </xf>
    <xf numFmtId="0" fontId="102" fillId="61" borderId="105"/>
    <xf numFmtId="166" fontId="102" fillId="88" borderId="105" applyNumberFormat="0" applyFont="0" applyBorder="0" applyAlignment="0" applyProtection="0">
      <alignment horizontal="right" vertical="center"/>
    </xf>
    <xf numFmtId="0" fontId="102" fillId="0" borderId="105" applyNumberFormat="0" applyFill="0" applyAlignment="0" applyProtection="0"/>
    <xf numFmtId="4" fontId="102" fillId="0" borderId="105" applyFill="0" applyBorder="0" applyProtection="0">
      <alignment horizontal="right" vertical="center"/>
    </xf>
    <xf numFmtId="4" fontId="103" fillId="62" borderId="105">
      <alignment horizontal="right" vertical="center"/>
    </xf>
    <xf numFmtId="0" fontId="130" fillId="0" borderId="103" applyNumberFormat="0" applyFill="0" applyAlignment="0" applyProtection="0"/>
    <xf numFmtId="49" fontId="101" fillId="0" borderId="105" applyNumberFormat="0" applyFill="0" applyBorder="0" applyProtection="0">
      <alignment horizontal="left" vertical="center"/>
    </xf>
    <xf numFmtId="49" fontId="102" fillId="0" borderId="106" applyNumberFormat="0" applyFont="0" applyFill="0" applyBorder="0" applyProtection="0">
      <alignment horizontal="left" vertical="center" indent="5"/>
    </xf>
    <xf numFmtId="0" fontId="102" fillId="62" borderId="106">
      <alignment horizontal="left" vertical="center"/>
    </xf>
    <xf numFmtId="0" fontId="126" fillId="84" borderId="102" applyNumberFormat="0" applyAlignment="0" applyProtection="0"/>
    <xf numFmtId="4" fontId="103" fillId="60" borderId="107">
      <alignment horizontal="right" vertical="center"/>
    </xf>
    <xf numFmtId="0" fontId="138" fillId="71" borderId="102" applyNumberFormat="0" applyAlignment="0" applyProtection="0"/>
    <xf numFmtId="0" fontId="138" fillId="71" borderId="102" applyNumberFormat="0" applyAlignment="0" applyProtection="0"/>
    <xf numFmtId="0" fontId="120" fillId="87" borderId="104" applyNumberFormat="0" applyFont="0" applyAlignment="0" applyProtection="0"/>
    <xf numFmtId="0" fontId="142" fillId="84" borderId="101" applyNumberFormat="0" applyAlignment="0" applyProtection="0"/>
    <xf numFmtId="0" fontId="145" fillId="0" borderId="103" applyNumberFormat="0" applyFill="0" applyAlignment="0" applyProtection="0"/>
    <xf numFmtId="0" fontId="103" fillId="60" borderId="105">
      <alignment horizontal="right" vertical="center"/>
    </xf>
    <xf numFmtId="0" fontId="8" fillId="87" borderId="104" applyNumberFormat="0" applyFont="0" applyAlignment="0" applyProtection="0"/>
    <xf numFmtId="4" fontId="102" fillId="0" borderId="105">
      <alignment horizontal="right" vertical="center"/>
    </xf>
    <xf numFmtId="0" fontId="145" fillId="0" borderId="103" applyNumberFormat="0" applyFill="0" applyAlignment="0" applyProtection="0"/>
    <xf numFmtId="0" fontId="103" fillId="60" borderId="105">
      <alignment horizontal="right" vertical="center"/>
    </xf>
    <xf numFmtId="0" fontId="103" fillId="60" borderId="105">
      <alignment horizontal="right" vertical="center"/>
    </xf>
    <xf numFmtId="4" fontId="105" fillId="62" borderId="105">
      <alignment horizontal="right" vertical="center"/>
    </xf>
    <xf numFmtId="0" fontId="103" fillId="62" borderId="105">
      <alignment horizontal="right" vertical="center"/>
    </xf>
    <xf numFmtId="4" fontId="103" fillId="62" borderId="105">
      <alignment horizontal="right" vertical="center"/>
    </xf>
    <xf numFmtId="0" fontId="105" fillId="62" borderId="105">
      <alignment horizontal="right" vertical="center"/>
    </xf>
    <xf numFmtId="4" fontId="105" fillId="62" borderId="105">
      <alignment horizontal="right" vertical="center"/>
    </xf>
    <xf numFmtId="0" fontId="103" fillId="60" borderId="105">
      <alignment horizontal="right" vertical="center"/>
    </xf>
    <xf numFmtId="4" fontId="103" fillId="60" borderId="105">
      <alignment horizontal="right" vertical="center"/>
    </xf>
    <xf numFmtId="0" fontId="103" fillId="60" borderId="105">
      <alignment horizontal="right" vertical="center"/>
    </xf>
    <xf numFmtId="4" fontId="103" fillId="60" borderId="105">
      <alignment horizontal="right" vertical="center"/>
    </xf>
    <xf numFmtId="0" fontId="103" fillId="60" borderId="106">
      <alignment horizontal="right" vertical="center"/>
    </xf>
    <xf numFmtId="4" fontId="103" fillId="60" borderId="106">
      <alignment horizontal="right" vertical="center"/>
    </xf>
    <xf numFmtId="0" fontId="103" fillId="60" borderId="107">
      <alignment horizontal="right" vertical="center"/>
    </xf>
    <xf numFmtId="4" fontId="103" fillId="60" borderId="107">
      <alignment horizontal="right" vertical="center"/>
    </xf>
    <xf numFmtId="0" fontId="126" fillId="84" borderId="102" applyNumberFormat="0" applyAlignment="0" applyProtection="0"/>
    <xf numFmtId="0" fontId="102" fillId="60" borderId="108">
      <alignment horizontal="left" vertical="center" wrapText="1" indent="2"/>
    </xf>
    <xf numFmtId="0" fontId="102" fillId="0" borderId="108">
      <alignment horizontal="left" vertical="center" wrapText="1" indent="2"/>
    </xf>
    <xf numFmtId="0" fontId="102" fillId="62" borderId="106">
      <alignment horizontal="left" vertical="center"/>
    </xf>
    <xf numFmtId="0" fontId="138" fillId="71" borderId="102" applyNumberFormat="0" applyAlignment="0" applyProtection="0"/>
    <xf numFmtId="0" fontId="102" fillId="0" borderId="105">
      <alignment horizontal="right" vertical="center"/>
    </xf>
    <xf numFmtId="4" fontId="102" fillId="0" borderId="105">
      <alignment horizontal="right" vertical="center"/>
    </xf>
    <xf numFmtId="0" fontId="102" fillId="0" borderId="105" applyNumberFormat="0" applyFill="0" applyAlignment="0" applyProtection="0"/>
    <xf numFmtId="0" fontId="142" fillId="84" borderId="101" applyNumberFormat="0" applyAlignment="0" applyProtection="0"/>
    <xf numFmtId="166" fontId="102" fillId="88" borderId="105" applyNumberFormat="0" applyFont="0" applyBorder="0" applyAlignment="0" applyProtection="0">
      <alignment horizontal="right" vertical="center"/>
    </xf>
    <xf numFmtId="0" fontId="102" fillId="61" borderId="105"/>
    <xf numFmtId="4" fontId="102" fillId="61" borderId="105"/>
    <xf numFmtId="0" fontId="145" fillId="0" borderId="103" applyNumberFormat="0" applyFill="0" applyAlignment="0" applyProtection="0"/>
    <xf numFmtId="0" fontId="8" fillId="87" borderId="104" applyNumberFormat="0" applyFont="0" applyAlignment="0" applyProtection="0"/>
    <xf numFmtId="0" fontId="120" fillId="87" borderId="104" applyNumberFormat="0" applyFont="0" applyAlignment="0" applyProtection="0"/>
    <xf numFmtId="0" fontId="102" fillId="0" borderId="105" applyNumberFormat="0" applyFill="0" applyAlignment="0" applyProtection="0"/>
    <xf numFmtId="0" fontId="130" fillId="0" borderId="103" applyNumberFormat="0" applyFill="0" applyAlignment="0" applyProtection="0"/>
    <xf numFmtId="0" fontId="145" fillId="0" borderId="103" applyNumberFormat="0" applyFill="0" applyAlignment="0" applyProtection="0"/>
    <xf numFmtId="0" fontId="129" fillId="71" borderId="102" applyNumberFormat="0" applyAlignment="0" applyProtection="0"/>
    <xf numFmtId="0" fontId="126" fillId="84" borderId="102" applyNumberFormat="0" applyAlignment="0" applyProtection="0"/>
    <xf numFmtId="4" fontId="105" fillId="62" borderId="105">
      <alignment horizontal="right" vertical="center"/>
    </xf>
    <xf numFmtId="0" fontId="103" fillId="62" borderId="105">
      <alignment horizontal="right" vertical="center"/>
    </xf>
    <xf numFmtId="166" fontId="102" fillId="88" borderId="105" applyNumberFormat="0" applyFont="0" applyBorder="0" applyAlignment="0" applyProtection="0">
      <alignment horizontal="right" vertical="center"/>
    </xf>
    <xf numFmtId="0" fontId="130" fillId="0" borderId="103" applyNumberFormat="0" applyFill="0" applyAlignment="0" applyProtection="0"/>
    <xf numFmtId="49" fontId="102" fillId="0" borderId="105" applyNumberFormat="0" applyFont="0" applyFill="0" applyBorder="0" applyProtection="0">
      <alignment horizontal="left" vertical="center" indent="2"/>
    </xf>
    <xf numFmtId="49" fontId="102" fillId="0" borderId="106" applyNumberFormat="0" applyFont="0" applyFill="0" applyBorder="0" applyProtection="0">
      <alignment horizontal="left" vertical="center" indent="5"/>
    </xf>
    <xf numFmtId="49" fontId="102" fillId="0" borderId="105" applyNumberFormat="0" applyFont="0" applyFill="0" applyBorder="0" applyProtection="0">
      <alignment horizontal="left" vertical="center" indent="2"/>
    </xf>
    <xf numFmtId="4" fontId="102" fillId="0" borderId="105" applyFill="0" applyBorder="0" applyProtection="0">
      <alignment horizontal="right" vertical="center"/>
    </xf>
    <xf numFmtId="49" fontId="101" fillId="0" borderId="105" applyNumberFormat="0" applyFill="0" applyBorder="0" applyProtection="0">
      <alignment horizontal="left" vertical="center"/>
    </xf>
    <xf numFmtId="0" fontId="102" fillId="0" borderId="108">
      <alignment horizontal="left" vertical="center" wrapText="1" indent="2"/>
    </xf>
    <xf numFmtId="0" fontId="142" fillId="84" borderId="101" applyNumberFormat="0" applyAlignment="0" applyProtection="0"/>
    <xf numFmtId="0" fontId="103" fillId="60" borderId="107">
      <alignment horizontal="right" vertical="center"/>
    </xf>
    <xf numFmtId="0" fontId="129" fillId="71" borderId="102" applyNumberFormat="0" applyAlignment="0" applyProtection="0"/>
    <xf numFmtId="0" fontId="103" fillId="60" borderId="107">
      <alignment horizontal="right" vertical="center"/>
    </xf>
    <xf numFmtId="4" fontId="103" fillId="60" borderId="105">
      <alignment horizontal="right" vertical="center"/>
    </xf>
    <xf numFmtId="0" fontId="103" fillId="60" borderId="105">
      <alignment horizontal="right" vertical="center"/>
    </xf>
    <xf numFmtId="0" fontId="123" fillId="84" borderId="101" applyNumberFormat="0" applyAlignment="0" applyProtection="0"/>
    <xf numFmtId="0" fontId="125" fillId="84" borderId="102" applyNumberFormat="0" applyAlignment="0" applyProtection="0"/>
    <xf numFmtId="0" fontId="130" fillId="0" borderId="103" applyNumberFormat="0" applyFill="0" applyAlignment="0" applyProtection="0"/>
    <xf numFmtId="0" fontId="102" fillId="61" borderId="105"/>
    <xf numFmtId="4" fontId="102" fillId="61" borderId="105"/>
    <xf numFmtId="4" fontId="103" fillId="60" borderId="105">
      <alignment horizontal="right" vertical="center"/>
    </xf>
    <xf numFmtId="0" fontId="105" fillId="62" borderId="105">
      <alignment horizontal="right" vertical="center"/>
    </xf>
    <xf numFmtId="0" fontId="129" fillId="71" borderId="102" applyNumberFormat="0" applyAlignment="0" applyProtection="0"/>
    <xf numFmtId="0" fontId="126" fillId="84" borderId="102" applyNumberFormat="0" applyAlignment="0" applyProtection="0"/>
    <xf numFmtId="4" fontId="102" fillId="0" borderId="105">
      <alignment horizontal="right" vertical="center"/>
    </xf>
    <xf numFmtId="0" fontId="102" fillId="60" borderId="108">
      <alignment horizontal="left" vertical="center" wrapText="1" indent="2"/>
    </xf>
    <xf numFmtId="0" fontId="102" fillId="0" borderId="108">
      <alignment horizontal="left" vertical="center" wrapText="1" indent="2"/>
    </xf>
    <xf numFmtId="0" fontId="142" fillId="84" borderId="101" applyNumberFormat="0" applyAlignment="0" applyProtection="0"/>
    <xf numFmtId="0" fontId="138" fillId="71" borderId="102" applyNumberFormat="0" applyAlignment="0" applyProtection="0"/>
    <xf numFmtId="0" fontId="125" fillId="84" borderId="102" applyNumberFormat="0" applyAlignment="0" applyProtection="0"/>
    <xf numFmtId="0" fontId="123" fillId="84" borderId="101" applyNumberFormat="0" applyAlignment="0" applyProtection="0"/>
    <xf numFmtId="0" fontId="103" fillId="60" borderId="107">
      <alignment horizontal="right" vertical="center"/>
    </xf>
    <xf numFmtId="0" fontId="105" fillId="62" borderId="105">
      <alignment horizontal="right" vertical="center"/>
    </xf>
    <xf numFmtId="4" fontId="103" fillId="62" borderId="105">
      <alignment horizontal="right" vertical="center"/>
    </xf>
    <xf numFmtId="4" fontId="103" fillId="60" borderId="105">
      <alignment horizontal="right" vertical="center"/>
    </xf>
    <xf numFmtId="49" fontId="102" fillId="0" borderId="106" applyNumberFormat="0" applyFont="0" applyFill="0" applyBorder="0" applyProtection="0">
      <alignment horizontal="left" vertical="center" indent="5"/>
    </xf>
    <xf numFmtId="4" fontId="102" fillId="0" borderId="105" applyFill="0" applyBorder="0" applyProtection="0">
      <alignment horizontal="right" vertical="center"/>
    </xf>
    <xf numFmtId="4" fontId="103" fillId="62" borderId="105">
      <alignment horizontal="right" vertical="center"/>
    </xf>
    <xf numFmtId="0" fontId="138" fillId="71" borderId="102" applyNumberFormat="0" applyAlignment="0" applyProtection="0"/>
    <xf numFmtId="0" fontId="129" fillId="71" borderId="102" applyNumberFormat="0" applyAlignment="0" applyProtection="0"/>
    <xf numFmtId="0" fontId="125" fillId="84" borderId="102" applyNumberFormat="0" applyAlignment="0" applyProtection="0"/>
    <xf numFmtId="0" fontId="102" fillId="60" borderId="108">
      <alignment horizontal="left" vertical="center" wrapText="1" indent="2"/>
    </xf>
    <xf numFmtId="0" fontId="102" fillId="0" borderId="108">
      <alignment horizontal="left" vertical="center" wrapText="1" indent="2"/>
    </xf>
    <xf numFmtId="0" fontId="102" fillId="60" borderId="108">
      <alignment horizontal="left" vertical="center" wrapText="1" indent="2"/>
    </xf>
    <xf numFmtId="166" fontId="102" fillId="88" borderId="105" applyNumberFormat="0" applyFont="0" applyBorder="0" applyAlignment="0" applyProtection="0">
      <alignment horizontal="right" vertical="center"/>
    </xf>
    <xf numFmtId="0" fontId="103" fillId="60" borderId="107">
      <alignment horizontal="right" vertical="center"/>
    </xf>
    <xf numFmtId="0" fontId="103" fillId="60" borderId="107">
      <alignment horizontal="right" vertical="center"/>
    </xf>
    <xf numFmtId="0" fontId="102" fillId="0" borderId="105" applyNumberFormat="0" applyFill="0" applyAlignment="0" applyProtection="0"/>
    <xf numFmtId="4" fontId="103" fillId="60" borderId="107">
      <alignment horizontal="right" vertical="center"/>
    </xf>
    <xf numFmtId="0" fontId="103" fillId="60" borderId="105">
      <alignment horizontal="right" vertical="center"/>
    </xf>
    <xf numFmtId="0" fontId="7" fillId="54" borderId="0" applyNumberFormat="0" applyBorder="0" applyAlignment="0" applyProtection="0"/>
    <xf numFmtId="49" fontId="102" fillId="0" borderId="105" applyNumberFormat="0" applyFont="0" applyFill="0" applyBorder="0" applyProtection="0">
      <alignment horizontal="left" vertical="center" indent="2"/>
    </xf>
    <xf numFmtId="0" fontId="48" fillId="43" borderId="0" applyNumberFormat="0" applyBorder="0" applyAlignment="0" applyProtection="0"/>
    <xf numFmtId="0" fontId="103" fillId="60" borderId="107">
      <alignment horizontal="right" vertical="center"/>
    </xf>
    <xf numFmtId="4" fontId="102" fillId="0" borderId="105">
      <alignment horizontal="right" vertical="center"/>
    </xf>
    <xf numFmtId="166" fontId="102" fillId="88" borderId="105" applyNumberFormat="0" applyFont="0" applyBorder="0" applyAlignment="0" applyProtection="0">
      <alignment horizontal="right" vertical="center"/>
    </xf>
    <xf numFmtId="0" fontId="102" fillId="62" borderId="106">
      <alignment horizontal="left" vertical="center"/>
    </xf>
    <xf numFmtId="0" fontId="102" fillId="60" borderId="108">
      <alignment horizontal="left" vertical="center" wrapText="1" indent="2"/>
    </xf>
    <xf numFmtId="4" fontId="103" fillId="60" borderId="107">
      <alignment horizontal="right" vertical="center"/>
    </xf>
    <xf numFmtId="0" fontId="105" fillId="62" borderId="105">
      <alignment horizontal="right" vertical="center"/>
    </xf>
    <xf numFmtId="4" fontId="103" fillId="60" borderId="105">
      <alignment horizontal="right" vertical="center"/>
    </xf>
    <xf numFmtId="0" fontId="103" fillId="60" borderId="105">
      <alignment horizontal="right" vertical="center"/>
    </xf>
    <xf numFmtId="4" fontId="105" fillId="62" borderId="105">
      <alignment horizontal="right" vertical="center"/>
    </xf>
    <xf numFmtId="0" fontId="120" fillId="87" borderId="104" applyNumberFormat="0" applyFont="0" applyAlignment="0" applyProtection="0"/>
    <xf numFmtId="0" fontId="7" fillId="38" borderId="0" applyNumberFormat="0" applyBorder="0" applyAlignment="0" applyProtection="0"/>
    <xf numFmtId="0" fontId="120" fillId="87" borderId="104" applyNumberFormat="0" applyFont="0" applyAlignment="0" applyProtection="0"/>
    <xf numFmtId="0" fontId="8" fillId="87" borderId="104" applyNumberFormat="0" applyFont="0" applyAlignment="0" applyProtection="0"/>
    <xf numFmtId="0" fontId="118" fillId="0" borderId="0" applyNumberFormat="0" applyFill="0" applyBorder="0" applyAlignment="0" applyProtection="0"/>
    <xf numFmtId="4" fontId="103" fillId="62" borderId="105">
      <alignment horizontal="right" vertical="center"/>
    </xf>
    <xf numFmtId="0" fontId="123" fillId="84" borderId="101" applyNumberFormat="0" applyAlignment="0" applyProtection="0"/>
    <xf numFmtId="4" fontId="103" fillId="62" borderId="105">
      <alignment horizontal="right" vertical="center"/>
    </xf>
    <xf numFmtId="0" fontId="119" fillId="0" borderId="70" applyNumberFormat="0" applyFill="0" applyAlignment="0" applyProtection="0"/>
    <xf numFmtId="0" fontId="103" fillId="60" borderId="105">
      <alignment horizontal="right" vertical="center"/>
    </xf>
    <xf numFmtId="49" fontId="102" fillId="0" borderId="106" applyNumberFormat="0" applyFont="0" applyFill="0" applyBorder="0" applyProtection="0">
      <alignment horizontal="left" vertical="center" indent="5"/>
    </xf>
    <xf numFmtId="0" fontId="102" fillId="0" borderId="108">
      <alignment horizontal="left" vertical="center" wrapText="1" indent="2"/>
    </xf>
    <xf numFmtId="0" fontId="138" fillId="71" borderId="102" applyNumberFormat="0" applyAlignment="0" applyProtection="0"/>
    <xf numFmtId="4" fontId="103" fillId="60" borderId="105">
      <alignment horizontal="right" vertical="center"/>
    </xf>
    <xf numFmtId="0" fontId="102" fillId="61" borderId="105"/>
    <xf numFmtId="0" fontId="142" fillId="84" borderId="101" applyNumberFormat="0" applyAlignment="0" applyProtection="0"/>
    <xf numFmtId="0" fontId="102" fillId="0" borderId="108">
      <alignment horizontal="left" vertical="center" wrapText="1" indent="2"/>
    </xf>
    <xf numFmtId="0" fontId="102" fillId="60" borderId="108">
      <alignment horizontal="left" vertical="center" wrapText="1" indent="2"/>
    </xf>
    <xf numFmtId="0" fontId="102" fillId="62" borderId="106">
      <alignment horizontal="left" vertical="center"/>
    </xf>
    <xf numFmtId="49" fontId="101" fillId="0" borderId="105" applyNumberFormat="0" applyFill="0" applyBorder="0" applyProtection="0">
      <alignment horizontal="left" vertical="center"/>
    </xf>
    <xf numFmtId="0" fontId="48" fillId="51" borderId="0" applyNumberFormat="0" applyBorder="0" applyAlignment="0" applyProtection="0"/>
    <xf numFmtId="0" fontId="115" fillId="33" borderId="66" applyNumberFormat="0" applyAlignment="0" applyProtection="0"/>
    <xf numFmtId="0" fontId="145" fillId="0" borderId="103" applyNumberFormat="0" applyFill="0" applyAlignment="0" applyProtection="0"/>
    <xf numFmtId="49" fontId="102" fillId="0" borderId="105" applyNumberFormat="0" applyFont="0" applyFill="0" applyBorder="0" applyProtection="0">
      <alignment horizontal="left" vertical="center" indent="2"/>
    </xf>
    <xf numFmtId="0" fontId="102" fillId="0" borderId="108">
      <alignment horizontal="left" vertical="center" wrapText="1" indent="2"/>
    </xf>
    <xf numFmtId="4" fontId="102" fillId="0" borderId="105" applyFill="0" applyBorder="0" applyProtection="0">
      <alignment horizontal="right" vertical="center"/>
    </xf>
    <xf numFmtId="0" fontId="102" fillId="62" borderId="106">
      <alignment horizontal="left" vertical="center"/>
    </xf>
    <xf numFmtId="0" fontId="103" fillId="60" borderId="105">
      <alignment horizontal="right" vertical="center"/>
    </xf>
    <xf numFmtId="0" fontId="102" fillId="0" borderId="105" applyNumberFormat="0" applyFill="0" applyAlignment="0" applyProtection="0"/>
    <xf numFmtId="49" fontId="102" fillId="0" borderId="105" applyNumberFormat="0" applyFont="0" applyFill="0" applyBorder="0" applyProtection="0">
      <alignment horizontal="left" vertical="center" indent="2"/>
    </xf>
    <xf numFmtId="0" fontId="48" fillId="55" borderId="0" applyNumberFormat="0" applyBorder="0" applyAlignment="0" applyProtection="0"/>
    <xf numFmtId="4" fontId="102" fillId="0" borderId="105">
      <alignment horizontal="right" vertical="center"/>
    </xf>
    <xf numFmtId="0" fontId="120" fillId="87" borderId="104" applyNumberFormat="0" applyFont="0" applyAlignment="0" applyProtection="0"/>
    <xf numFmtId="0" fontId="102" fillId="0" borderId="105">
      <alignment horizontal="right" vertical="center"/>
    </xf>
    <xf numFmtId="0" fontId="103" fillId="60" borderId="105">
      <alignment horizontal="right" vertical="center"/>
    </xf>
    <xf numFmtId="4" fontId="103" fillId="60" borderId="105">
      <alignment horizontal="right" vertical="center"/>
    </xf>
    <xf numFmtId="0" fontId="102" fillId="60" borderId="108">
      <alignment horizontal="left" vertical="center" wrapText="1" indent="2"/>
    </xf>
    <xf numFmtId="0" fontId="7" fillId="42" borderId="0" applyNumberFormat="0" applyBorder="0" applyAlignment="0" applyProtection="0"/>
    <xf numFmtId="0" fontId="102" fillId="61" borderId="105"/>
    <xf numFmtId="4" fontId="102" fillId="0" borderId="105" applyFill="0" applyBorder="0" applyProtection="0">
      <alignment horizontal="right" vertical="center"/>
    </xf>
    <xf numFmtId="0" fontId="125" fillId="84" borderId="102" applyNumberFormat="0" applyAlignment="0" applyProtection="0"/>
    <xf numFmtId="0" fontId="145" fillId="0" borderId="103" applyNumberFormat="0" applyFill="0" applyAlignment="0" applyProtection="0"/>
    <xf numFmtId="49" fontId="101" fillId="0" borderId="105" applyNumberFormat="0" applyFill="0" applyBorder="0" applyProtection="0">
      <alignment horizontal="left" vertical="center"/>
    </xf>
    <xf numFmtId="0" fontId="7" fillId="49" borderId="0" applyNumberFormat="0" applyBorder="0" applyAlignment="0" applyProtection="0"/>
    <xf numFmtId="0" fontId="102" fillId="0" borderId="108">
      <alignment horizontal="left" vertical="center" wrapText="1" indent="2"/>
    </xf>
    <xf numFmtId="0" fontId="48" fillId="59" borderId="0" applyNumberFormat="0" applyBorder="0" applyAlignment="0" applyProtection="0"/>
    <xf numFmtId="0" fontId="7" fillId="46" borderId="0" applyNumberFormat="0" applyBorder="0" applyAlignment="0" applyProtection="0"/>
    <xf numFmtId="0" fontId="8" fillId="87" borderId="104" applyNumberFormat="0" applyFont="0" applyAlignment="0" applyProtection="0"/>
    <xf numFmtId="0" fontId="103" fillId="62" borderId="105">
      <alignment horizontal="right" vertical="center"/>
    </xf>
    <xf numFmtId="4" fontId="105" fillId="62" borderId="105">
      <alignment horizontal="right" vertical="center"/>
    </xf>
    <xf numFmtId="166" fontId="102" fillId="88" borderId="105" applyNumberFormat="0" applyFont="0" applyBorder="0" applyAlignment="0" applyProtection="0">
      <alignment horizontal="right" vertical="center"/>
    </xf>
    <xf numFmtId="0" fontId="8" fillId="87" borderId="104" applyNumberFormat="0" applyFont="0" applyAlignment="0" applyProtection="0"/>
    <xf numFmtId="0" fontId="138" fillId="71" borderId="102" applyNumberFormat="0" applyAlignment="0" applyProtection="0"/>
    <xf numFmtId="0" fontId="138" fillId="71" borderId="102" applyNumberFormat="0" applyAlignment="0" applyProtection="0"/>
    <xf numFmtId="0" fontId="145" fillId="0" borderId="103" applyNumberFormat="0" applyFill="0" applyAlignment="0" applyProtection="0"/>
    <xf numFmtId="49" fontId="101" fillId="0" borderId="105" applyNumberFormat="0" applyFill="0" applyBorder="0" applyProtection="0">
      <alignment horizontal="left" vertical="center"/>
    </xf>
    <xf numFmtId="0" fontId="103" fillId="60" borderId="106">
      <alignment horizontal="right" vertical="center"/>
    </xf>
    <xf numFmtId="0" fontId="102" fillId="0" borderId="105">
      <alignment horizontal="right" vertical="center"/>
    </xf>
    <xf numFmtId="0" fontId="130" fillId="0" borderId="103" applyNumberFormat="0" applyFill="0" applyAlignment="0" applyProtection="0"/>
    <xf numFmtId="0" fontId="8" fillId="87" borderId="104" applyNumberFormat="0" applyFont="0" applyAlignment="0" applyProtection="0"/>
    <xf numFmtId="0" fontId="145" fillId="0" borderId="103" applyNumberFormat="0" applyFill="0" applyAlignment="0" applyProtection="0"/>
    <xf numFmtId="0" fontId="126" fillId="84" borderId="102" applyNumberFormat="0" applyAlignment="0" applyProtection="0"/>
    <xf numFmtId="0" fontId="7" fillId="38" borderId="0" applyNumberFormat="0" applyBorder="0" applyAlignment="0" applyProtection="0"/>
    <xf numFmtId="166" fontId="102" fillId="88" borderId="105" applyNumberFormat="0" applyFont="0" applyBorder="0" applyAlignment="0" applyProtection="0">
      <alignment horizontal="right" vertical="center"/>
    </xf>
    <xf numFmtId="0" fontId="145" fillId="0" borderId="103" applyNumberFormat="0" applyFill="0" applyAlignment="0" applyProtection="0"/>
    <xf numFmtId="49" fontId="102" fillId="0" borderId="105" applyNumberFormat="0" applyFont="0" applyFill="0" applyBorder="0" applyProtection="0">
      <alignment horizontal="left" vertical="center" indent="2"/>
    </xf>
    <xf numFmtId="0" fontId="118" fillId="0" borderId="0" applyNumberFormat="0" applyFill="0" applyBorder="0" applyAlignment="0" applyProtection="0"/>
    <xf numFmtId="4" fontId="102" fillId="0" borderId="105">
      <alignment horizontal="right" vertical="center"/>
    </xf>
    <xf numFmtId="0" fontId="130" fillId="0" borderId="103" applyNumberFormat="0" applyFill="0" applyAlignment="0" applyProtection="0"/>
    <xf numFmtId="0" fontId="138" fillId="71" borderId="102" applyNumberFormat="0" applyAlignment="0" applyProtection="0"/>
    <xf numFmtId="0" fontId="48" fillId="47" borderId="0" applyNumberFormat="0" applyBorder="0" applyAlignment="0" applyProtection="0"/>
    <xf numFmtId="4" fontId="102" fillId="0" borderId="105" applyFill="0" applyBorder="0" applyProtection="0">
      <alignment horizontal="right" vertical="center"/>
    </xf>
    <xf numFmtId="0" fontId="102" fillId="62" borderId="106">
      <alignment horizontal="left" vertical="center"/>
    </xf>
    <xf numFmtId="0" fontId="129" fillId="71" borderId="102" applyNumberFormat="0" applyAlignment="0" applyProtection="0"/>
    <xf numFmtId="0" fontId="105" fillId="62" borderId="105">
      <alignment horizontal="right" vertical="center"/>
    </xf>
    <xf numFmtId="4" fontId="102" fillId="61" borderId="105"/>
    <xf numFmtId="0" fontId="102" fillId="60" borderId="108">
      <alignment horizontal="left" vertical="center" wrapText="1" indent="2"/>
    </xf>
    <xf numFmtId="49" fontId="102" fillId="0" borderId="105" applyNumberFormat="0" applyFont="0" applyFill="0" applyBorder="0" applyProtection="0">
      <alignment horizontal="left" vertical="center" indent="2"/>
    </xf>
    <xf numFmtId="0" fontId="138" fillId="71" borderId="102" applyNumberFormat="0" applyAlignment="0" applyProtection="0"/>
    <xf numFmtId="0" fontId="48" fillId="55" borderId="0" applyNumberFormat="0" applyBorder="0" applyAlignment="0" applyProtection="0"/>
    <xf numFmtId="0" fontId="7" fillId="53" borderId="0" applyNumberFormat="0" applyBorder="0" applyAlignment="0" applyProtection="0"/>
    <xf numFmtId="0" fontId="105" fillId="62" borderId="105">
      <alignment horizontal="right" vertical="center"/>
    </xf>
    <xf numFmtId="0" fontId="129" fillId="71" borderId="102" applyNumberFormat="0" applyAlignment="0" applyProtection="0"/>
    <xf numFmtId="166" fontId="102" fillId="88" borderId="105" applyNumberFormat="0" applyFont="0" applyBorder="0" applyAlignment="0" applyProtection="0">
      <alignment horizontal="right" vertical="center"/>
    </xf>
    <xf numFmtId="0" fontId="129" fillId="71" borderId="102" applyNumberFormat="0" applyAlignment="0" applyProtection="0"/>
    <xf numFmtId="4" fontId="102" fillId="0" borderId="105">
      <alignment horizontal="right" vertical="center"/>
    </xf>
    <xf numFmtId="49" fontId="102" fillId="0" borderId="105" applyNumberFormat="0" applyFont="0" applyFill="0" applyBorder="0" applyProtection="0">
      <alignment horizontal="left" vertical="center" indent="2"/>
    </xf>
    <xf numFmtId="166" fontId="102" fillId="88" borderId="105" applyNumberFormat="0" applyFont="0" applyBorder="0" applyAlignment="0" applyProtection="0">
      <alignment horizontal="right" vertical="center"/>
    </xf>
    <xf numFmtId="49" fontId="101" fillId="0" borderId="105" applyNumberFormat="0" applyFill="0" applyBorder="0" applyProtection="0">
      <alignment horizontal="left" vertical="center"/>
    </xf>
    <xf numFmtId="4" fontId="103" fillId="60" borderId="105">
      <alignment horizontal="right" vertical="center"/>
    </xf>
    <xf numFmtId="0" fontId="103" fillId="60" borderId="105">
      <alignment horizontal="right" vertical="center"/>
    </xf>
    <xf numFmtId="0" fontId="102" fillId="0" borderId="105">
      <alignment horizontal="right" vertical="center"/>
    </xf>
    <xf numFmtId="0" fontId="102" fillId="0" borderId="105">
      <alignment horizontal="right" vertical="center"/>
    </xf>
    <xf numFmtId="0" fontId="7" fillId="57" borderId="0" applyNumberFormat="0" applyBorder="0" applyAlignment="0" applyProtection="0"/>
    <xf numFmtId="0" fontId="48" fillId="51" borderId="0" applyNumberFormat="0" applyBorder="0" applyAlignment="0" applyProtection="0"/>
    <xf numFmtId="0" fontId="7" fillId="45" borderId="0" applyNumberFormat="0" applyBorder="0" applyAlignment="0" applyProtection="0"/>
    <xf numFmtId="0" fontId="105" fillId="62" borderId="105">
      <alignment horizontal="right" vertical="center"/>
    </xf>
    <xf numFmtId="4" fontId="103" fillId="60" borderId="107">
      <alignment horizontal="right" vertical="center"/>
    </xf>
    <xf numFmtId="0" fontId="102" fillId="60" borderId="108">
      <alignment horizontal="left" vertical="center" wrapText="1" indent="2"/>
    </xf>
    <xf numFmtId="0" fontId="138" fillId="71" borderId="102" applyNumberFormat="0" applyAlignment="0" applyProtection="0"/>
    <xf numFmtId="0" fontId="138" fillId="71" borderId="102" applyNumberFormat="0" applyAlignment="0" applyProtection="0"/>
    <xf numFmtId="0" fontId="7" fillId="41" borderId="0" applyNumberFormat="0" applyBorder="0" applyAlignment="0" applyProtection="0"/>
    <xf numFmtId="0" fontId="120" fillId="87" borderId="104" applyNumberFormat="0" applyFont="0" applyAlignment="0" applyProtection="0"/>
    <xf numFmtId="0" fontId="102" fillId="60" borderId="108">
      <alignment horizontal="left" vertical="center" wrapText="1" indent="2"/>
    </xf>
    <xf numFmtId="0" fontId="120" fillId="87" borderId="104" applyNumberFormat="0" applyFont="0" applyAlignment="0" applyProtection="0"/>
    <xf numFmtId="0" fontId="102" fillId="0" borderId="105" applyNumberFormat="0" applyFill="0" applyAlignment="0" applyProtection="0"/>
    <xf numFmtId="0" fontId="142" fillId="84" borderId="101" applyNumberFormat="0" applyAlignment="0" applyProtection="0"/>
    <xf numFmtId="4" fontId="103" fillId="60" borderId="105">
      <alignment horizontal="right" vertical="center"/>
    </xf>
    <xf numFmtId="4" fontId="102" fillId="61" borderId="105"/>
    <xf numFmtId="0" fontId="145" fillId="0" borderId="103" applyNumberFormat="0" applyFill="0" applyAlignment="0" applyProtection="0"/>
    <xf numFmtId="0" fontId="123" fillId="84" borderId="101" applyNumberFormat="0" applyAlignment="0" applyProtection="0"/>
    <xf numFmtId="0" fontId="125" fillId="84" borderId="102" applyNumberFormat="0" applyAlignment="0" applyProtection="0"/>
    <xf numFmtId="0" fontId="126" fillId="84" borderId="102" applyNumberFormat="0" applyAlignment="0" applyProtection="0"/>
    <xf numFmtId="0" fontId="142" fillId="84" borderId="101" applyNumberFormat="0" applyAlignment="0" applyProtection="0"/>
    <xf numFmtId="4" fontId="102" fillId="0" borderId="105" applyFill="0" applyBorder="0" applyProtection="0">
      <alignment horizontal="right" vertical="center"/>
    </xf>
    <xf numFmtId="0" fontId="138" fillId="71" borderId="102" applyNumberFormat="0" applyAlignment="0" applyProtection="0"/>
    <xf numFmtId="0" fontId="103" fillId="62" borderId="105">
      <alignment horizontal="right" vertical="center"/>
    </xf>
    <xf numFmtId="0" fontId="7" fillId="42" borderId="0" applyNumberFormat="0" applyBorder="0" applyAlignment="0" applyProtection="0"/>
    <xf numFmtId="0" fontId="119" fillId="0" borderId="70" applyNumberFormat="0" applyFill="0" applyAlignment="0" applyProtection="0"/>
    <xf numFmtId="0" fontId="145" fillId="0" borderId="103" applyNumberFormat="0" applyFill="0" applyAlignment="0" applyProtection="0"/>
    <xf numFmtId="4" fontId="103" fillId="60" borderId="105">
      <alignment horizontal="right" vertical="center"/>
    </xf>
    <xf numFmtId="0" fontId="102" fillId="60" borderId="108">
      <alignment horizontal="left" vertical="center" wrapText="1" indent="2"/>
    </xf>
    <xf numFmtId="0" fontId="126" fillId="84" borderId="102" applyNumberFormat="0" applyAlignment="0" applyProtection="0"/>
    <xf numFmtId="0" fontId="103" fillId="60" borderId="105">
      <alignment horizontal="right" vertical="center"/>
    </xf>
    <xf numFmtId="166" fontId="102" fillId="88" borderId="105" applyNumberFormat="0" applyFont="0" applyBorder="0" applyAlignment="0" applyProtection="0">
      <alignment horizontal="right" vertical="center"/>
    </xf>
    <xf numFmtId="0" fontId="8" fillId="87" borderId="104" applyNumberFormat="0" applyFont="0" applyAlignment="0" applyProtection="0"/>
    <xf numFmtId="0" fontId="102" fillId="60" borderId="108">
      <alignment horizontal="left" vertical="center" wrapText="1" indent="2"/>
    </xf>
    <xf numFmtId="0" fontId="145" fillId="0" borderId="103" applyNumberFormat="0" applyFill="0" applyAlignment="0" applyProtection="0"/>
    <xf numFmtId="0" fontId="138" fillId="71" borderId="102" applyNumberFormat="0" applyAlignment="0" applyProtection="0"/>
    <xf numFmtId="0" fontId="7" fillId="58" borderId="0" applyNumberFormat="0" applyBorder="0" applyAlignment="0" applyProtection="0"/>
    <xf numFmtId="0" fontId="130" fillId="0" borderId="103" applyNumberFormat="0" applyFill="0" applyAlignment="0" applyProtection="0"/>
    <xf numFmtId="0" fontId="103" fillId="62" borderId="105">
      <alignment horizontal="right" vertical="center"/>
    </xf>
    <xf numFmtId="0" fontId="120" fillId="87" borderId="104" applyNumberFormat="0" applyFont="0" applyAlignment="0" applyProtection="0"/>
    <xf numFmtId="0" fontId="129" fillId="71" borderId="102" applyNumberFormat="0" applyAlignment="0" applyProtection="0"/>
    <xf numFmtId="0" fontId="102" fillId="0" borderId="108">
      <alignment horizontal="left" vertical="center" wrapText="1" indent="2"/>
    </xf>
    <xf numFmtId="4" fontId="103" fillId="60" borderId="105">
      <alignment horizontal="right" vertical="center"/>
    </xf>
    <xf numFmtId="0" fontId="120" fillId="87" borderId="104" applyNumberFormat="0" applyFont="0" applyAlignment="0" applyProtection="0"/>
    <xf numFmtId="0" fontId="123" fillId="84" borderId="101" applyNumberFormat="0" applyAlignment="0" applyProtection="0"/>
    <xf numFmtId="0" fontId="7" fillId="54" borderId="0" applyNumberFormat="0" applyBorder="0" applyAlignment="0" applyProtection="0"/>
    <xf numFmtId="0" fontId="126" fillId="84" borderId="102" applyNumberFormat="0" applyAlignment="0" applyProtection="0"/>
    <xf numFmtId="0" fontId="138" fillId="71" borderId="102" applyNumberFormat="0" applyAlignment="0" applyProtection="0"/>
    <xf numFmtId="4" fontId="102" fillId="0" borderId="105">
      <alignment horizontal="right" vertical="center"/>
    </xf>
    <xf numFmtId="4" fontId="105" fillId="62" borderId="105">
      <alignment horizontal="right" vertical="center"/>
    </xf>
    <xf numFmtId="0" fontId="126" fillId="84" borderId="102" applyNumberFormat="0" applyAlignment="0" applyProtection="0"/>
    <xf numFmtId="0" fontId="7" fillId="45" borderId="0" applyNumberFormat="0" applyBorder="0" applyAlignment="0" applyProtection="0"/>
    <xf numFmtId="0" fontId="7" fillId="41" borderId="0" applyNumberFormat="0" applyBorder="0" applyAlignment="0" applyProtection="0"/>
    <xf numFmtId="4" fontId="103" fillId="60" borderId="105">
      <alignment horizontal="right" vertical="center"/>
    </xf>
    <xf numFmtId="0" fontId="102" fillId="0" borderId="105" applyNumberFormat="0" applyFill="0" applyAlignment="0" applyProtection="0"/>
    <xf numFmtId="0" fontId="102" fillId="61" borderId="105"/>
    <xf numFmtId="0" fontId="142" fillId="84" borderId="101" applyNumberFormat="0" applyAlignment="0" applyProtection="0"/>
    <xf numFmtId="4" fontId="102" fillId="0" borderId="105" applyFill="0" applyBorder="0" applyProtection="0">
      <alignment horizontal="right" vertical="center"/>
    </xf>
    <xf numFmtId="0" fontId="102" fillId="60" borderId="108">
      <alignment horizontal="left" vertical="center" wrapText="1" indent="2"/>
    </xf>
    <xf numFmtId="0" fontId="7" fillId="58" borderId="0" applyNumberFormat="0" applyBorder="0" applyAlignment="0" applyProtection="0"/>
    <xf numFmtId="0" fontId="145" fillId="0" borderId="103" applyNumberFormat="0" applyFill="0" applyAlignment="0" applyProtection="0"/>
    <xf numFmtId="4" fontId="105" fillId="62" borderId="105">
      <alignment horizontal="right" vertical="center"/>
    </xf>
    <xf numFmtId="0" fontId="105" fillId="62" borderId="105">
      <alignment horizontal="right" vertical="center"/>
    </xf>
    <xf numFmtId="0" fontId="102" fillId="0" borderId="105" applyNumberFormat="0" applyFill="0" applyAlignment="0" applyProtection="0"/>
    <xf numFmtId="0" fontId="120" fillId="87" borderId="104" applyNumberFormat="0" applyFont="0" applyAlignment="0" applyProtection="0"/>
    <xf numFmtId="0" fontId="142" fillId="84" borderId="101" applyNumberFormat="0" applyAlignment="0" applyProtection="0"/>
    <xf numFmtId="0" fontId="130" fillId="0" borderId="103" applyNumberFormat="0" applyFill="0" applyAlignment="0" applyProtection="0"/>
    <xf numFmtId="4" fontId="102" fillId="0" borderId="105" applyFill="0" applyBorder="0" applyProtection="0">
      <alignment horizontal="right" vertical="center"/>
    </xf>
    <xf numFmtId="4" fontId="103" fillId="60" borderId="105">
      <alignment horizontal="right" vertical="center"/>
    </xf>
    <xf numFmtId="0" fontId="138" fillId="71" borderId="102" applyNumberFormat="0" applyAlignment="0" applyProtection="0"/>
    <xf numFmtId="4" fontId="103" fillId="62" borderId="105">
      <alignment horizontal="right" vertical="center"/>
    </xf>
    <xf numFmtId="0" fontId="103" fillId="60" borderId="105">
      <alignment horizontal="right" vertical="center"/>
    </xf>
    <xf numFmtId="0" fontId="126" fillId="84" borderId="102" applyNumberFormat="0" applyAlignment="0" applyProtection="0"/>
    <xf numFmtId="0" fontId="102" fillId="60" borderId="108">
      <alignment horizontal="left" vertical="center" wrapText="1" indent="2"/>
    </xf>
    <xf numFmtId="0" fontId="7" fillId="37" borderId="0" applyNumberFormat="0" applyBorder="0" applyAlignment="0" applyProtection="0"/>
    <xf numFmtId="0" fontId="138" fillId="71" borderId="102" applyNumberFormat="0" applyAlignment="0" applyProtection="0"/>
    <xf numFmtId="0" fontId="142" fillId="84" borderId="101" applyNumberFormat="0" applyAlignment="0" applyProtection="0"/>
    <xf numFmtId="0" fontId="130" fillId="0" borderId="103" applyNumberFormat="0" applyFill="0" applyAlignment="0" applyProtection="0"/>
    <xf numFmtId="0" fontId="102" fillId="0" borderId="105">
      <alignment horizontal="right" vertical="center"/>
    </xf>
    <xf numFmtId="4" fontId="103" fillId="62" borderId="105">
      <alignment horizontal="right" vertical="center"/>
    </xf>
    <xf numFmtId="0" fontId="102" fillId="62" borderId="106">
      <alignment horizontal="left" vertical="center"/>
    </xf>
    <xf numFmtId="0" fontId="7" fillId="46" borderId="0" applyNumberFormat="0" applyBorder="0" applyAlignment="0" applyProtection="0"/>
    <xf numFmtId="0" fontId="102" fillId="0" borderId="105" applyNumberFormat="0" applyFill="0" applyAlignment="0" applyProtection="0"/>
    <xf numFmtId="0" fontId="102" fillId="0" borderId="108">
      <alignment horizontal="left" vertical="center" wrapText="1" indent="2"/>
    </xf>
    <xf numFmtId="49" fontId="102" fillId="0" borderId="106" applyNumberFormat="0" applyFont="0" applyFill="0" applyBorder="0" applyProtection="0">
      <alignment horizontal="left" vertical="center" indent="5"/>
    </xf>
    <xf numFmtId="0" fontId="103" fillId="60" borderId="107">
      <alignment horizontal="right" vertical="center"/>
    </xf>
    <xf numFmtId="0" fontId="103" fillId="60" borderId="107">
      <alignment horizontal="right" vertical="center"/>
    </xf>
    <xf numFmtId="0" fontId="145" fillId="0" borderId="103" applyNumberFormat="0" applyFill="0" applyAlignment="0" applyProtection="0"/>
    <xf numFmtId="0" fontId="125" fillId="84" borderId="102" applyNumberFormat="0" applyAlignment="0" applyProtection="0"/>
    <xf numFmtId="49" fontId="102" fillId="0" borderId="106" applyNumberFormat="0" applyFont="0" applyFill="0" applyBorder="0" applyProtection="0">
      <alignment horizontal="left" vertical="center" indent="5"/>
    </xf>
    <xf numFmtId="0" fontId="130" fillId="0" borderId="103" applyNumberFormat="0" applyFill="0" applyAlignment="0" applyProtection="0"/>
    <xf numFmtId="4" fontId="103" fillId="60" borderId="105">
      <alignment horizontal="right" vertical="center"/>
    </xf>
    <xf numFmtId="4" fontId="105" fillId="62" borderId="105">
      <alignment horizontal="right" vertical="center"/>
    </xf>
    <xf numFmtId="0" fontId="102" fillId="61" borderId="105"/>
    <xf numFmtId="0" fontId="126" fillId="84" borderId="102" applyNumberFormat="0" applyAlignment="0" applyProtection="0"/>
    <xf numFmtId="0" fontId="102" fillId="0" borderId="105">
      <alignment horizontal="right" vertical="center"/>
    </xf>
    <xf numFmtId="0" fontId="130" fillId="0" borderId="103" applyNumberFormat="0" applyFill="0" applyAlignment="0" applyProtection="0"/>
    <xf numFmtId="0" fontId="102" fillId="61" borderId="105"/>
    <xf numFmtId="4" fontId="102" fillId="0" borderId="105" applyFill="0" applyBorder="0" applyProtection="0">
      <alignment horizontal="right" vertical="center"/>
    </xf>
    <xf numFmtId="4" fontId="103" fillId="60" borderId="107">
      <alignment horizontal="right" vertical="center"/>
    </xf>
    <xf numFmtId="0" fontId="105" fillId="62" borderId="105">
      <alignment horizontal="right" vertical="center"/>
    </xf>
    <xf numFmtId="0" fontId="129" fillId="71" borderId="102" applyNumberFormat="0" applyAlignment="0" applyProtection="0"/>
    <xf numFmtId="0" fontId="126" fillId="84" borderId="102" applyNumberFormat="0" applyAlignment="0" applyProtection="0"/>
    <xf numFmtId="4" fontId="102" fillId="0" borderId="105">
      <alignment horizontal="right" vertical="center"/>
    </xf>
    <xf numFmtId="0" fontId="102" fillId="60" borderId="108">
      <alignment horizontal="left" vertical="center" wrapText="1" indent="2"/>
    </xf>
    <xf numFmtId="0" fontId="102" fillId="0" borderId="108">
      <alignment horizontal="left" vertical="center" wrapText="1" indent="2"/>
    </xf>
    <xf numFmtId="0" fontId="142" fillId="84" borderId="101" applyNumberFormat="0" applyAlignment="0" applyProtection="0"/>
    <xf numFmtId="0" fontId="138" fillId="71" borderId="102" applyNumberFormat="0" applyAlignment="0" applyProtection="0"/>
    <xf numFmtId="0" fontId="125" fillId="84" borderId="102" applyNumberFormat="0" applyAlignment="0" applyProtection="0"/>
    <xf numFmtId="0" fontId="123" fillId="84" borderId="101" applyNumberFormat="0" applyAlignment="0" applyProtection="0"/>
    <xf numFmtId="0" fontId="103" fillId="60" borderId="107">
      <alignment horizontal="right" vertical="center"/>
    </xf>
    <xf numFmtId="0" fontId="105" fillId="62" borderId="105">
      <alignment horizontal="right" vertical="center"/>
    </xf>
    <xf numFmtId="4" fontId="103" fillId="62" borderId="105">
      <alignment horizontal="right" vertical="center"/>
    </xf>
    <xf numFmtId="4" fontId="103" fillId="60" borderId="105">
      <alignment horizontal="right" vertical="center"/>
    </xf>
    <xf numFmtId="49" fontId="102" fillId="0" borderId="106" applyNumberFormat="0" applyFont="0" applyFill="0" applyBorder="0" applyProtection="0">
      <alignment horizontal="left" vertical="center" indent="5"/>
    </xf>
    <xf numFmtId="4" fontId="102" fillId="0" borderId="105" applyFill="0" applyBorder="0" applyProtection="0">
      <alignment horizontal="right" vertical="center"/>
    </xf>
    <xf numFmtId="4" fontId="103" fillId="62" borderId="105">
      <alignment horizontal="right" vertical="center"/>
    </xf>
    <xf numFmtId="0" fontId="138" fillId="71" borderId="102" applyNumberFormat="0" applyAlignment="0" applyProtection="0"/>
    <xf numFmtId="0" fontId="129" fillId="71" borderId="102" applyNumberFormat="0" applyAlignment="0" applyProtection="0"/>
    <xf numFmtId="0" fontId="125" fillId="84" borderId="102" applyNumberFormat="0" applyAlignment="0" applyProtection="0"/>
    <xf numFmtId="0" fontId="102" fillId="60" borderId="108">
      <alignment horizontal="left" vertical="center" wrapText="1" indent="2"/>
    </xf>
    <xf numFmtId="0" fontId="102" fillId="0" borderId="108">
      <alignment horizontal="left" vertical="center" wrapText="1" indent="2"/>
    </xf>
    <xf numFmtId="0" fontId="102" fillId="60" borderId="108">
      <alignment horizontal="left" vertical="center" wrapText="1" indent="2"/>
    </xf>
    <xf numFmtId="0" fontId="125" fillId="84" borderId="110" applyNumberFormat="0" applyAlignment="0" applyProtection="0"/>
    <xf numFmtId="0" fontId="102" fillId="0" borderId="140">
      <alignment horizontal="left" vertical="center" wrapText="1" indent="2"/>
    </xf>
    <xf numFmtId="166" fontId="102" fillId="88" borderId="137" applyNumberFormat="0" applyFont="0" applyBorder="0" applyAlignment="0" applyProtection="0">
      <alignment horizontal="right" vertical="center"/>
    </xf>
    <xf numFmtId="0" fontId="123" fillId="84" borderId="133" applyNumberFormat="0" applyAlignment="0" applyProtection="0"/>
    <xf numFmtId="0" fontId="103" fillId="60" borderId="113">
      <alignment horizontal="right" vertical="center"/>
    </xf>
    <xf numFmtId="0" fontId="102" fillId="62" borderId="162">
      <alignment horizontal="left" vertical="center"/>
    </xf>
    <xf numFmtId="4" fontId="102" fillId="0" borderId="161">
      <alignment horizontal="right" vertical="center"/>
    </xf>
    <xf numFmtId="4" fontId="103" fillId="60" borderId="139">
      <alignment horizontal="right" vertical="center"/>
    </xf>
    <xf numFmtId="0" fontId="145" fillId="0" borderId="111" applyNumberFormat="0" applyFill="0" applyAlignment="0" applyProtection="0"/>
    <xf numFmtId="49" fontId="102" fillId="0" borderId="113" applyNumberFormat="0" applyFont="0" applyFill="0" applyBorder="0" applyProtection="0">
      <alignment horizontal="left" vertical="center" indent="2"/>
    </xf>
    <xf numFmtId="0" fontId="126" fillId="84" borderId="110" applyNumberFormat="0" applyAlignment="0" applyProtection="0"/>
    <xf numFmtId="0" fontId="138" fillId="71" borderId="158" applyNumberFormat="0" applyAlignment="0" applyProtection="0"/>
    <xf numFmtId="4" fontId="105" fillId="62" borderId="137">
      <alignment horizontal="right" vertical="center"/>
    </xf>
    <xf numFmtId="166" fontId="102" fillId="88" borderId="137" applyNumberFormat="0" applyFont="0" applyBorder="0" applyAlignment="0" applyProtection="0">
      <alignment horizontal="right" vertical="center"/>
    </xf>
    <xf numFmtId="0" fontId="142" fillId="84" borderId="109" applyNumberFormat="0" applyAlignment="0" applyProtection="0"/>
    <xf numFmtId="0" fontId="7" fillId="46" borderId="0" applyNumberFormat="0" applyBorder="0" applyAlignment="0" applyProtection="0"/>
    <xf numFmtId="166" fontId="102" fillId="88" borderId="113" applyNumberFormat="0" applyFont="0" applyBorder="0" applyAlignment="0" applyProtection="0">
      <alignment horizontal="right" vertical="center"/>
    </xf>
    <xf numFmtId="49" fontId="102" fillId="0" borderId="113" applyNumberFormat="0" applyFont="0" applyFill="0" applyBorder="0" applyProtection="0">
      <alignment horizontal="left" vertical="center" indent="2"/>
    </xf>
    <xf numFmtId="0" fontId="138" fillId="71" borderId="110" applyNumberFormat="0" applyAlignment="0" applyProtection="0"/>
    <xf numFmtId="0" fontId="7" fillId="42" borderId="0" applyNumberFormat="0" applyBorder="0" applyAlignment="0" applyProtection="0"/>
    <xf numFmtId="0" fontId="102" fillId="61" borderId="113"/>
    <xf numFmtId="0" fontId="130" fillId="0" borderId="111" applyNumberFormat="0" applyFill="0" applyAlignment="0" applyProtection="0"/>
    <xf numFmtId="0" fontId="126" fillId="84" borderId="110" applyNumberFormat="0" applyAlignment="0" applyProtection="0"/>
    <xf numFmtId="0" fontId="7" fillId="38" borderId="0" applyNumberFormat="0" applyBorder="0" applyAlignment="0" applyProtection="0"/>
    <xf numFmtId="0" fontId="102" fillId="60" borderId="116">
      <alignment horizontal="left" vertical="center" wrapText="1" indent="2"/>
    </xf>
    <xf numFmtId="4" fontId="105" fillId="62" borderId="113">
      <alignment horizontal="right" vertical="center"/>
    </xf>
    <xf numFmtId="0" fontId="103" fillId="60" borderId="114">
      <alignment horizontal="right" vertical="center"/>
    </xf>
    <xf numFmtId="0" fontId="119" fillId="0" borderId="70" applyNumberFormat="0" applyFill="0" applyAlignment="0" applyProtection="0"/>
    <xf numFmtId="0" fontId="125" fillId="84" borderId="110" applyNumberFormat="0" applyAlignment="0" applyProtection="0"/>
    <xf numFmtId="0" fontId="145" fillId="0" borderId="111" applyNumberFormat="0" applyFill="0" applyAlignment="0" applyProtection="0"/>
    <xf numFmtId="0" fontId="103" fillId="60" borderId="113">
      <alignment horizontal="right" vertical="center"/>
    </xf>
    <xf numFmtId="0" fontId="117" fillId="0" borderId="0" applyNumberFormat="0" applyFill="0" applyBorder="0" applyAlignment="0" applyProtection="0"/>
    <xf numFmtId="4" fontId="103" fillId="62" borderId="113">
      <alignment horizontal="right" vertical="center"/>
    </xf>
    <xf numFmtId="0" fontId="120" fillId="87" borderId="112" applyNumberFormat="0" applyFont="0" applyAlignment="0" applyProtection="0"/>
    <xf numFmtId="0" fontId="103" fillId="62" borderId="113">
      <alignment horizontal="right" vertical="center"/>
    </xf>
    <xf numFmtId="0" fontId="116" fillId="33" borderId="65" applyNumberFormat="0" applyAlignment="0" applyProtection="0"/>
    <xf numFmtId="4" fontId="103" fillId="60" borderId="113">
      <alignment horizontal="right" vertical="center"/>
    </xf>
    <xf numFmtId="4" fontId="102" fillId="61" borderId="113"/>
    <xf numFmtId="49" fontId="102" fillId="0" borderId="137" applyNumberFormat="0" applyFont="0" applyFill="0" applyBorder="0" applyProtection="0">
      <alignment horizontal="left" vertical="center" indent="2"/>
    </xf>
    <xf numFmtId="0" fontId="105" fillId="62" borderId="137">
      <alignment horizontal="right" vertical="center"/>
    </xf>
    <xf numFmtId="0" fontId="48" fillId="47" borderId="0" applyNumberFormat="0" applyBorder="0" applyAlignment="0" applyProtection="0"/>
    <xf numFmtId="4" fontId="102" fillId="0" borderId="137" applyFill="0" applyBorder="0" applyProtection="0">
      <alignment horizontal="right" vertical="center"/>
    </xf>
    <xf numFmtId="0" fontId="123" fillId="84" borderId="133" applyNumberFormat="0" applyAlignment="0" applyProtection="0"/>
    <xf numFmtId="0" fontId="103" fillId="60" borderId="113">
      <alignment horizontal="right" vertical="center"/>
    </xf>
    <xf numFmtId="0" fontId="126" fillId="84" borderId="102" applyNumberFormat="0" applyAlignment="0" applyProtection="0"/>
    <xf numFmtId="0" fontId="103" fillId="60" borderId="105">
      <alignment horizontal="right" vertical="center"/>
    </xf>
    <xf numFmtId="0" fontId="145" fillId="0" borderId="103" applyNumberFormat="0" applyFill="0" applyAlignment="0" applyProtection="0"/>
    <xf numFmtId="0" fontId="103" fillId="60" borderId="107">
      <alignment horizontal="right" vertical="center"/>
    </xf>
    <xf numFmtId="0" fontId="145" fillId="0" borderId="103" applyNumberFormat="0" applyFill="0" applyAlignment="0" applyProtection="0"/>
    <xf numFmtId="0" fontId="103" fillId="60" borderId="105">
      <alignment horizontal="right" vertical="center"/>
    </xf>
    <xf numFmtId="4" fontId="105" fillId="62" borderId="105">
      <alignment horizontal="right" vertical="center"/>
    </xf>
    <xf numFmtId="4" fontId="102" fillId="61" borderId="105"/>
    <xf numFmtId="49" fontId="102" fillId="0" borderId="106" applyNumberFormat="0" applyFont="0" applyFill="0" applyBorder="0" applyProtection="0">
      <alignment horizontal="left" vertical="center" indent="5"/>
    </xf>
    <xf numFmtId="0" fontId="142" fillId="84" borderId="101" applyNumberFormat="0" applyAlignment="0" applyProtection="0"/>
    <xf numFmtId="4" fontId="103" fillId="60" borderId="106">
      <alignment horizontal="right" vertical="center"/>
    </xf>
    <xf numFmtId="49" fontId="102" fillId="0" borderId="105" applyNumberFormat="0" applyFont="0" applyFill="0" applyBorder="0" applyProtection="0">
      <alignment horizontal="left" vertical="center" indent="2"/>
    </xf>
    <xf numFmtId="0" fontId="48" fillId="51" borderId="0" applyNumberFormat="0" applyBorder="0" applyAlignment="0" applyProtection="0"/>
    <xf numFmtId="0" fontId="48" fillId="39" borderId="0" applyNumberFormat="0" applyBorder="0" applyAlignment="0" applyProtection="0"/>
    <xf numFmtId="0" fontId="102" fillId="0" borderId="105">
      <alignment horizontal="right" vertical="center"/>
    </xf>
    <xf numFmtId="0" fontId="138" fillId="71" borderId="102" applyNumberFormat="0" applyAlignment="0" applyProtection="0"/>
    <xf numFmtId="0" fontId="103" fillId="60" borderId="105">
      <alignment horizontal="right" vertical="center"/>
    </xf>
    <xf numFmtId="49" fontId="101" fillId="0" borderId="105" applyNumberFormat="0" applyFill="0" applyBorder="0" applyProtection="0">
      <alignment horizontal="left" vertical="center"/>
    </xf>
    <xf numFmtId="0" fontId="102" fillId="0" borderId="105">
      <alignment horizontal="right" vertical="center"/>
    </xf>
    <xf numFmtId="0" fontId="102" fillId="61" borderId="105"/>
    <xf numFmtId="0" fontId="115" fillId="33" borderId="66" applyNumberFormat="0" applyAlignment="0" applyProtection="0"/>
    <xf numFmtId="0" fontId="116" fillId="33" borderId="65" applyNumberFormat="0" applyAlignment="0" applyProtection="0"/>
    <xf numFmtId="4" fontId="103" fillId="60" borderId="105">
      <alignment horizontal="right" vertical="center"/>
    </xf>
    <xf numFmtId="0" fontId="117" fillId="0" borderId="0" applyNumberFormat="0" applyFill="0" applyBorder="0" applyAlignment="0" applyProtection="0"/>
    <xf numFmtId="166" fontId="102" fillId="88" borderId="105" applyNumberFormat="0" applyFont="0" applyBorder="0" applyAlignment="0" applyProtection="0">
      <alignment horizontal="right" vertical="center"/>
    </xf>
    <xf numFmtId="0" fontId="118" fillId="0" borderId="0" applyNumberFormat="0" applyFill="0" applyBorder="0" applyAlignment="0" applyProtection="0"/>
    <xf numFmtId="0" fontId="119"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8"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8"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8"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8" fillId="59" borderId="0" applyNumberFormat="0" applyBorder="0" applyAlignment="0" applyProtection="0"/>
    <xf numFmtId="0" fontId="120" fillId="87" borderId="104" applyNumberFormat="0" applyFont="0" applyAlignment="0" applyProtection="0"/>
    <xf numFmtId="0" fontId="8" fillId="87" borderId="104" applyNumberFormat="0" applyFont="0" applyAlignment="0" applyProtection="0"/>
    <xf numFmtId="0" fontId="103" fillId="60" borderId="105">
      <alignment horizontal="right" vertical="center"/>
    </xf>
    <xf numFmtId="0" fontId="138" fillId="71" borderId="102" applyNumberFormat="0" applyAlignment="0" applyProtection="0"/>
    <xf numFmtId="0" fontId="126" fillId="84" borderId="102" applyNumberFormat="0" applyAlignment="0" applyProtection="0"/>
    <xf numFmtId="0" fontId="138" fillId="71" borderId="102" applyNumberFormat="0" applyAlignment="0" applyProtection="0"/>
    <xf numFmtId="166" fontId="102" fillId="88" borderId="105" applyNumberFormat="0" applyFont="0" applyBorder="0" applyAlignment="0" applyProtection="0">
      <alignment horizontal="right" vertical="center"/>
    </xf>
    <xf numFmtId="0" fontId="102" fillId="0" borderId="105" applyNumberFormat="0" applyFill="0" applyAlignment="0" applyProtection="0"/>
    <xf numFmtId="0" fontId="102" fillId="0" borderId="105">
      <alignment horizontal="right" vertical="center"/>
    </xf>
    <xf numFmtId="49" fontId="102" fillId="0" borderId="105" applyNumberFormat="0" applyFont="0" applyFill="0" applyBorder="0" applyProtection="0">
      <alignment horizontal="left" vertical="center" indent="2"/>
    </xf>
    <xf numFmtId="49" fontId="101" fillId="0" borderId="105" applyNumberFormat="0" applyFill="0" applyBorder="0" applyProtection="0">
      <alignment horizontal="left" vertical="center"/>
    </xf>
    <xf numFmtId="0" fontId="129" fillId="71" borderId="102" applyNumberFormat="0" applyAlignment="0" applyProtection="0"/>
    <xf numFmtId="0" fontId="102" fillId="0" borderId="108">
      <alignment horizontal="left" vertical="center" wrapText="1" indent="2"/>
    </xf>
    <xf numFmtId="0" fontId="138" fillId="71" borderId="102" applyNumberFormat="0" applyAlignment="0" applyProtection="0"/>
    <xf numFmtId="0" fontId="102" fillId="61" borderId="105"/>
    <xf numFmtId="0" fontId="105" fillId="62" borderId="105">
      <alignment horizontal="right" vertical="center"/>
    </xf>
    <xf numFmtId="4" fontId="102" fillId="0" borderId="105">
      <alignment horizontal="right" vertical="center"/>
    </xf>
    <xf numFmtId="0" fontId="102" fillId="0" borderId="105" applyNumberFormat="0" applyFill="0" applyAlignment="0" applyProtection="0"/>
    <xf numFmtId="49" fontId="102" fillId="0" borderId="105" applyNumberFormat="0" applyFont="0" applyFill="0" applyBorder="0" applyProtection="0">
      <alignment horizontal="left" vertical="center" indent="2"/>
    </xf>
    <xf numFmtId="4" fontId="102" fillId="0" borderId="105">
      <alignment horizontal="right" vertical="center"/>
    </xf>
    <xf numFmtId="0" fontId="145" fillId="0" borderId="103" applyNumberFormat="0" applyFill="0" applyAlignment="0" applyProtection="0"/>
    <xf numFmtId="0" fontId="129" fillId="71" borderId="102" applyNumberFormat="0" applyAlignment="0" applyProtection="0"/>
    <xf numFmtId="4" fontId="102" fillId="0" borderId="105">
      <alignment horizontal="right" vertical="center"/>
    </xf>
    <xf numFmtId="49" fontId="102" fillId="0" borderId="105" applyNumberFormat="0" applyFont="0" applyFill="0" applyBorder="0" applyProtection="0">
      <alignment horizontal="left" vertical="center" indent="2"/>
    </xf>
    <xf numFmtId="49" fontId="101" fillId="0" borderId="105" applyNumberFormat="0" applyFill="0" applyBorder="0" applyProtection="0">
      <alignment horizontal="left" vertical="center"/>
    </xf>
    <xf numFmtId="0" fontId="126" fillId="84" borderId="102" applyNumberFormat="0" applyAlignment="0" applyProtection="0"/>
    <xf numFmtId="4" fontId="102" fillId="61" borderId="105"/>
    <xf numFmtId="0" fontId="126" fillId="84" borderId="102" applyNumberFormat="0" applyAlignment="0" applyProtection="0"/>
    <xf numFmtId="0" fontId="145" fillId="0" borderId="103" applyNumberFormat="0" applyFill="0" applyAlignment="0" applyProtection="0"/>
    <xf numFmtId="0" fontId="126" fillId="84" borderId="110" applyNumberFormat="0" applyAlignment="0" applyProtection="0"/>
    <xf numFmtId="0" fontId="103" fillId="62" borderId="105">
      <alignment horizontal="right" vertical="center"/>
    </xf>
    <xf numFmtId="0" fontId="123" fillId="84" borderId="109" applyNumberFormat="0" applyAlignment="0" applyProtection="0"/>
    <xf numFmtId="0" fontId="130" fillId="0" borderId="103" applyNumberFormat="0" applyFill="0" applyAlignment="0" applyProtection="0"/>
    <xf numFmtId="0" fontId="7" fillId="45" borderId="0" applyNumberFormat="0" applyBorder="0" applyAlignment="0" applyProtection="0"/>
    <xf numFmtId="0" fontId="105" fillId="62" borderId="105">
      <alignment horizontal="right" vertical="center"/>
    </xf>
    <xf numFmtId="0" fontId="138" fillId="71" borderId="102" applyNumberFormat="0" applyAlignment="0" applyProtection="0"/>
    <xf numFmtId="4" fontId="102" fillId="0" borderId="105">
      <alignment horizontal="right" vertical="center"/>
    </xf>
    <xf numFmtId="0" fontId="126" fillId="84" borderId="102" applyNumberFormat="0" applyAlignment="0" applyProtection="0"/>
    <xf numFmtId="0" fontId="130" fillId="0" borderId="103" applyNumberFormat="0" applyFill="0" applyAlignment="0" applyProtection="0"/>
    <xf numFmtId="0" fontId="138" fillId="71" borderId="102" applyNumberFormat="0" applyAlignment="0" applyProtection="0"/>
    <xf numFmtId="0" fontId="8" fillId="87" borderId="104" applyNumberFormat="0" applyFont="0" applyAlignment="0" applyProtection="0"/>
    <xf numFmtId="0" fontId="102" fillId="0" borderId="105" applyNumberFormat="0" applyFill="0" applyAlignment="0" applyProtection="0"/>
    <xf numFmtId="0" fontId="126" fillId="84" borderId="102" applyNumberFormat="0" applyAlignment="0" applyProtection="0"/>
    <xf numFmtId="0" fontId="125" fillId="84" borderId="102" applyNumberFormat="0" applyAlignment="0" applyProtection="0"/>
    <xf numFmtId="0" fontId="48" fillId="59" borderId="0" applyNumberFormat="0" applyBorder="0" applyAlignment="0" applyProtection="0"/>
    <xf numFmtId="0" fontId="125" fillId="84" borderId="102" applyNumberFormat="0" applyAlignment="0" applyProtection="0"/>
    <xf numFmtId="4" fontId="103" fillId="62" borderId="105">
      <alignment horizontal="right" vertical="center"/>
    </xf>
    <xf numFmtId="0" fontId="103" fillId="60" borderId="105">
      <alignment horizontal="right" vertical="center"/>
    </xf>
    <xf numFmtId="0" fontId="123" fillId="84" borderId="101" applyNumberFormat="0" applyAlignment="0" applyProtection="0"/>
    <xf numFmtId="0" fontId="120" fillId="87" borderId="104" applyNumberFormat="0" applyFont="0" applyAlignment="0" applyProtection="0"/>
    <xf numFmtId="0" fontId="120" fillId="87" borderId="104" applyNumberFormat="0" applyFont="0" applyAlignment="0" applyProtection="0"/>
    <xf numFmtId="0" fontId="8" fillId="87" borderId="104" applyNumberFormat="0" applyFont="0" applyAlignment="0" applyProtection="0"/>
    <xf numFmtId="0" fontId="142" fillId="84" borderId="101" applyNumberFormat="0" applyAlignment="0" applyProtection="0"/>
    <xf numFmtId="0" fontId="102" fillId="0" borderId="105">
      <alignment horizontal="right" vertical="center"/>
    </xf>
    <xf numFmtId="0" fontId="103" fillId="60" borderId="107">
      <alignment horizontal="right" vertical="center"/>
    </xf>
    <xf numFmtId="0" fontId="125" fillId="84" borderId="102" applyNumberFormat="0" applyAlignment="0" applyProtection="0"/>
    <xf numFmtId="0" fontId="145" fillId="0" borderId="103" applyNumberFormat="0" applyFill="0" applyAlignment="0" applyProtection="0"/>
    <xf numFmtId="4" fontId="102" fillId="61" borderId="105"/>
    <xf numFmtId="4" fontId="103" fillId="60" borderId="105">
      <alignment horizontal="right" vertical="center"/>
    </xf>
    <xf numFmtId="0" fontId="123" fillId="84" borderId="101" applyNumberFormat="0" applyAlignment="0" applyProtection="0"/>
    <xf numFmtId="4" fontId="102" fillId="0" borderId="105">
      <alignment horizontal="right" vertical="center"/>
    </xf>
    <xf numFmtId="4" fontId="102" fillId="61" borderId="105"/>
    <xf numFmtId="0" fontId="138" fillId="71" borderId="102" applyNumberFormat="0" applyAlignment="0" applyProtection="0"/>
    <xf numFmtId="0" fontId="8" fillId="87" borderId="104" applyNumberFormat="0" applyFont="0" applyAlignment="0" applyProtection="0"/>
    <xf numFmtId="4" fontId="105" fillId="62" borderId="105">
      <alignment horizontal="right" vertical="center"/>
    </xf>
    <xf numFmtId="4" fontId="102" fillId="0" borderId="105">
      <alignment horizontal="right" vertical="center"/>
    </xf>
    <xf numFmtId="49" fontId="102" fillId="0" borderId="105" applyNumberFormat="0" applyFont="0" applyFill="0" applyBorder="0" applyProtection="0">
      <alignment horizontal="left" vertical="center" indent="2"/>
    </xf>
    <xf numFmtId="0" fontId="142" fillId="84" borderId="101" applyNumberFormat="0" applyAlignment="0" applyProtection="0"/>
    <xf numFmtId="4" fontId="103" fillId="60" borderId="105">
      <alignment horizontal="right" vertical="center"/>
    </xf>
    <xf numFmtId="0" fontId="145" fillId="0" borderId="103" applyNumberFormat="0" applyFill="0" applyAlignment="0" applyProtection="0"/>
    <xf numFmtId="0" fontId="120" fillId="87" borderId="104" applyNumberFormat="0" applyFont="0" applyAlignment="0" applyProtection="0"/>
    <xf numFmtId="0" fontId="126" fillId="84" borderId="102" applyNumberFormat="0" applyAlignment="0" applyProtection="0"/>
    <xf numFmtId="0" fontId="145" fillId="0" borderId="103" applyNumberFormat="0" applyFill="0" applyAlignment="0" applyProtection="0"/>
    <xf numFmtId="0" fontId="129" fillId="71" borderId="102" applyNumberFormat="0" applyAlignment="0" applyProtection="0"/>
    <xf numFmtId="0" fontId="123" fillId="84" borderId="101" applyNumberFormat="0" applyAlignment="0" applyProtection="0"/>
    <xf numFmtId="0" fontId="103" fillId="60" borderId="106">
      <alignment horizontal="right" vertical="center"/>
    </xf>
    <xf numFmtId="0" fontId="120" fillId="87" borderId="104" applyNumberFormat="0" applyFont="0" applyAlignment="0" applyProtection="0"/>
    <xf numFmtId="0" fontId="138" fillId="71" borderId="102" applyNumberFormat="0" applyAlignment="0" applyProtection="0"/>
    <xf numFmtId="0" fontId="102" fillId="62" borderId="106">
      <alignment horizontal="left" vertical="center"/>
    </xf>
    <xf numFmtId="0" fontId="120" fillId="87" borderId="104" applyNumberFormat="0" applyFont="0" applyAlignment="0" applyProtection="0"/>
    <xf numFmtId="0" fontId="142" fillId="84" borderId="101" applyNumberFormat="0" applyAlignment="0" applyProtection="0"/>
    <xf numFmtId="0" fontId="145" fillId="0" borderId="103" applyNumberFormat="0" applyFill="0" applyAlignment="0" applyProtection="0"/>
    <xf numFmtId="0" fontId="103" fillId="60" borderId="105">
      <alignment horizontal="right" vertical="center"/>
    </xf>
    <xf numFmtId="0" fontId="102" fillId="60" borderId="108">
      <alignment horizontal="left" vertical="center" wrapText="1" indent="2"/>
    </xf>
    <xf numFmtId="0" fontId="130" fillId="0" borderId="103" applyNumberFormat="0" applyFill="0" applyAlignment="0" applyProtection="0"/>
    <xf numFmtId="4" fontId="103" fillId="60" borderId="105">
      <alignment horizontal="right" vertical="center"/>
    </xf>
    <xf numFmtId="0" fontId="145" fillId="0" borderId="103" applyNumberFormat="0" applyFill="0" applyAlignment="0" applyProtection="0"/>
    <xf numFmtId="0" fontId="102" fillId="0" borderId="108">
      <alignment horizontal="left" vertical="center" wrapText="1" indent="2"/>
    </xf>
    <xf numFmtId="0" fontId="145" fillId="0" borderId="103" applyNumberFormat="0" applyFill="0" applyAlignment="0" applyProtection="0"/>
    <xf numFmtId="4" fontId="103" fillId="60" borderId="107">
      <alignment horizontal="right" vertical="center"/>
    </xf>
    <xf numFmtId="4" fontId="105" fillId="62" borderId="105">
      <alignment horizontal="right" vertical="center"/>
    </xf>
    <xf numFmtId="4" fontId="105" fillId="62" borderId="105">
      <alignment horizontal="right" vertical="center"/>
    </xf>
    <xf numFmtId="4" fontId="103" fillId="60" borderId="105">
      <alignment horizontal="right" vertical="center"/>
    </xf>
    <xf numFmtId="49" fontId="102" fillId="0" borderId="105" applyNumberFormat="0" applyFont="0" applyFill="0" applyBorder="0" applyProtection="0">
      <alignment horizontal="left" vertical="center" indent="2"/>
    </xf>
    <xf numFmtId="0" fontId="126" fillId="84" borderId="102" applyNumberFormat="0" applyAlignment="0" applyProtection="0"/>
    <xf numFmtId="0" fontId="138" fillId="71" borderId="102" applyNumberFormat="0" applyAlignment="0" applyProtection="0"/>
    <xf numFmtId="0" fontId="102" fillId="0" borderId="108">
      <alignment horizontal="left" vertical="center" wrapText="1" indent="2"/>
    </xf>
    <xf numFmtId="0" fontId="103" fillId="62" borderId="105">
      <alignment horizontal="right" vertical="center"/>
    </xf>
    <xf numFmtId="4" fontId="103" fillId="62" borderId="105">
      <alignment horizontal="right" vertical="center"/>
    </xf>
    <xf numFmtId="0" fontId="105" fillId="62" borderId="105">
      <alignment horizontal="right" vertical="center"/>
    </xf>
    <xf numFmtId="4" fontId="105" fillId="62" borderId="105">
      <alignment horizontal="right" vertical="center"/>
    </xf>
    <xf numFmtId="0" fontId="103" fillId="60" borderId="105">
      <alignment horizontal="right" vertical="center"/>
    </xf>
    <xf numFmtId="4" fontId="103" fillId="60" borderId="105">
      <alignment horizontal="right" vertical="center"/>
    </xf>
    <xf numFmtId="0" fontId="103" fillId="60" borderId="105">
      <alignment horizontal="right" vertical="center"/>
    </xf>
    <xf numFmtId="4" fontId="103" fillId="60" borderId="105">
      <alignment horizontal="right" vertical="center"/>
    </xf>
    <xf numFmtId="0" fontId="103" fillId="60" borderId="106">
      <alignment horizontal="right" vertical="center"/>
    </xf>
    <xf numFmtId="4" fontId="103" fillId="60" borderId="106">
      <alignment horizontal="right" vertical="center"/>
    </xf>
    <xf numFmtId="0" fontId="103" fillId="60" borderId="107">
      <alignment horizontal="right" vertical="center"/>
    </xf>
    <xf numFmtId="4" fontId="103" fillId="60" borderId="107">
      <alignment horizontal="right" vertical="center"/>
    </xf>
    <xf numFmtId="0" fontId="126" fillId="84" borderId="102" applyNumberFormat="0" applyAlignment="0" applyProtection="0"/>
    <xf numFmtId="0" fontId="102" fillId="60" borderId="108">
      <alignment horizontal="left" vertical="center" wrapText="1" indent="2"/>
    </xf>
    <xf numFmtId="0" fontId="102" fillId="0" borderId="108">
      <alignment horizontal="left" vertical="center" wrapText="1" indent="2"/>
    </xf>
    <xf numFmtId="0" fontId="102" fillId="62" borderId="106">
      <alignment horizontal="left" vertical="center"/>
    </xf>
    <xf numFmtId="0" fontId="138" fillId="71" borderId="102" applyNumberFormat="0" applyAlignment="0" applyProtection="0"/>
    <xf numFmtId="0" fontId="102" fillId="0" borderId="105">
      <alignment horizontal="right" vertical="center"/>
    </xf>
    <xf numFmtId="4" fontId="102" fillId="0" borderId="105">
      <alignment horizontal="right" vertical="center"/>
    </xf>
    <xf numFmtId="0" fontId="138" fillId="71" borderId="102" applyNumberFormat="0" applyAlignment="0" applyProtection="0"/>
    <xf numFmtId="0" fontId="102" fillId="0" borderId="105" applyNumberFormat="0" applyFill="0" applyAlignment="0" applyProtection="0"/>
    <xf numFmtId="0" fontId="142" fillId="84" borderId="101" applyNumberFormat="0" applyAlignment="0" applyProtection="0"/>
    <xf numFmtId="166" fontId="102" fillId="88" borderId="105" applyNumberFormat="0" applyFont="0" applyBorder="0" applyAlignment="0" applyProtection="0">
      <alignment horizontal="right" vertical="center"/>
    </xf>
    <xf numFmtId="0" fontId="102" fillId="61" borderId="105"/>
    <xf numFmtId="4" fontId="102" fillId="61" borderId="105"/>
    <xf numFmtId="0" fontId="145" fillId="0" borderId="103" applyNumberFormat="0" applyFill="0" applyAlignment="0" applyProtection="0"/>
    <xf numFmtId="4" fontId="102" fillId="61" borderId="105"/>
    <xf numFmtId="0" fontId="48" fillId="59" borderId="0" applyNumberFormat="0" applyBorder="0" applyAlignment="0" applyProtection="0"/>
    <xf numFmtId="0" fontId="102" fillId="0" borderId="105">
      <alignment horizontal="right" vertical="center"/>
    </xf>
    <xf numFmtId="49" fontId="102" fillId="0" borderId="106" applyNumberFormat="0" applyFont="0" applyFill="0" applyBorder="0" applyProtection="0">
      <alignment horizontal="left" vertical="center" indent="5"/>
    </xf>
    <xf numFmtId="4" fontId="102" fillId="0" borderId="105">
      <alignment horizontal="right" vertical="center"/>
    </xf>
    <xf numFmtId="0" fontId="7" fillId="41" borderId="0" applyNumberFormat="0" applyBorder="0" applyAlignment="0" applyProtection="0"/>
    <xf numFmtId="0" fontId="103" fillId="60" borderId="105">
      <alignment horizontal="right" vertical="center"/>
    </xf>
    <xf numFmtId="0" fontId="7" fillId="58" borderId="0" applyNumberFormat="0" applyBorder="0" applyAlignment="0" applyProtection="0"/>
    <xf numFmtId="0" fontId="125" fillId="84" borderId="102" applyNumberFormat="0" applyAlignment="0" applyProtection="0"/>
    <xf numFmtId="4" fontId="105" fillId="62" borderId="105">
      <alignment horizontal="right" vertical="center"/>
    </xf>
    <xf numFmtId="0" fontId="103" fillId="62" borderId="105">
      <alignment horizontal="right" vertical="center"/>
    </xf>
    <xf numFmtId="0" fontId="145" fillId="0" borderId="103" applyNumberFormat="0" applyFill="0" applyAlignment="0" applyProtection="0"/>
    <xf numFmtId="4" fontId="103" fillId="62" borderId="105">
      <alignment horizontal="right" vertical="center"/>
    </xf>
    <xf numFmtId="0" fontId="126" fillId="84" borderId="102" applyNumberFormat="0" applyAlignment="0" applyProtection="0"/>
    <xf numFmtId="0" fontId="102" fillId="0" borderId="105" applyNumberFormat="0" applyFill="0" applyAlignment="0" applyProtection="0"/>
    <xf numFmtId="0" fontId="7" fillId="50" borderId="0" applyNumberFormat="0" applyBorder="0" applyAlignment="0" applyProtection="0"/>
    <xf numFmtId="0" fontId="7" fillId="57" borderId="0" applyNumberFormat="0" applyBorder="0" applyAlignment="0" applyProtection="0"/>
    <xf numFmtId="166" fontId="102" fillId="88" borderId="105" applyNumberFormat="0" applyFont="0" applyBorder="0" applyAlignment="0" applyProtection="0">
      <alignment horizontal="right" vertical="center"/>
    </xf>
    <xf numFmtId="0" fontId="138" fillId="71" borderId="102" applyNumberFormat="0" applyAlignment="0" applyProtection="0"/>
    <xf numFmtId="4" fontId="103" fillId="60" borderId="105">
      <alignment horizontal="right" vertical="center"/>
    </xf>
    <xf numFmtId="0" fontId="129" fillId="71" borderId="102" applyNumberFormat="0" applyAlignment="0" applyProtection="0"/>
    <xf numFmtId="0" fontId="8" fillId="87" borderId="104" applyNumberFormat="0" applyFont="0" applyAlignment="0" applyProtection="0"/>
    <xf numFmtId="0" fontId="138" fillId="71" borderId="102" applyNumberFormat="0" applyAlignment="0" applyProtection="0"/>
    <xf numFmtId="0" fontId="138" fillId="71" borderId="102" applyNumberFormat="0" applyAlignment="0" applyProtection="0"/>
    <xf numFmtId="0" fontId="145" fillId="0" borderId="103" applyNumberFormat="0" applyFill="0" applyAlignment="0" applyProtection="0"/>
    <xf numFmtId="4" fontId="103" fillId="60" borderId="106">
      <alignment horizontal="right" vertical="center"/>
    </xf>
    <xf numFmtId="0" fontId="130" fillId="0" borderId="103" applyNumberFormat="0" applyFill="0" applyAlignment="0" applyProtection="0"/>
    <xf numFmtId="0" fontId="120" fillId="87" borderId="104" applyNumberFormat="0" applyFont="0" applyAlignment="0" applyProtection="0"/>
    <xf numFmtId="0" fontId="142" fillId="84" borderId="101" applyNumberFormat="0" applyAlignment="0" applyProtection="0"/>
    <xf numFmtId="166" fontId="102" fillId="88" borderId="105" applyNumberFormat="0" applyFont="0" applyBorder="0" applyAlignment="0" applyProtection="0">
      <alignment horizontal="right" vertical="center"/>
    </xf>
    <xf numFmtId="0" fontId="116" fillId="33" borderId="65" applyNumberFormat="0" applyAlignment="0" applyProtection="0"/>
    <xf numFmtId="0" fontId="7" fillId="46" borderId="0" applyNumberFormat="0" applyBorder="0" applyAlignment="0" applyProtection="0"/>
    <xf numFmtId="0" fontId="7" fillId="53" borderId="0" applyNumberFormat="0" applyBorder="0" applyAlignment="0" applyProtection="0"/>
    <xf numFmtId="0" fontId="7" fillId="49" borderId="0" applyNumberFormat="0" applyBorder="0" applyAlignment="0" applyProtection="0"/>
    <xf numFmtId="0" fontId="48" fillId="39" borderId="0" applyNumberFormat="0" applyBorder="0" applyAlignment="0" applyProtection="0"/>
    <xf numFmtId="0" fontId="117" fillId="0" borderId="0" applyNumberFormat="0" applyFill="0" applyBorder="0" applyAlignment="0" applyProtection="0"/>
    <xf numFmtId="0" fontId="120" fillId="87" borderId="104" applyNumberFormat="0" applyFont="0" applyAlignment="0" applyProtection="0"/>
    <xf numFmtId="0" fontId="8" fillId="87" borderId="104" applyNumberFormat="0" applyFont="0" applyAlignment="0" applyProtection="0"/>
    <xf numFmtId="49" fontId="102" fillId="0" borderId="105" applyNumberFormat="0" applyFont="0" applyFill="0" applyBorder="0" applyProtection="0">
      <alignment horizontal="left" vertical="center" indent="2"/>
    </xf>
    <xf numFmtId="49" fontId="102" fillId="0" borderId="106" applyNumberFormat="0" applyFont="0" applyFill="0" applyBorder="0" applyProtection="0">
      <alignment horizontal="left" vertical="center" indent="5"/>
    </xf>
    <xf numFmtId="0" fontId="126" fillId="84" borderId="102" applyNumberFormat="0" applyAlignment="0" applyProtection="0"/>
    <xf numFmtId="0" fontId="123" fillId="84" borderId="101" applyNumberFormat="0" applyAlignment="0" applyProtection="0"/>
    <xf numFmtId="0" fontId="102" fillId="60" borderId="108">
      <alignment horizontal="left" vertical="center" wrapText="1" indent="2"/>
    </xf>
    <xf numFmtId="4" fontId="102" fillId="0" borderId="105" applyFill="0" applyBorder="0" applyProtection="0">
      <alignment horizontal="right" vertical="center"/>
    </xf>
    <xf numFmtId="49" fontId="101" fillId="0" borderId="105" applyNumberFormat="0" applyFill="0" applyBorder="0" applyProtection="0">
      <alignment horizontal="left" vertical="center"/>
    </xf>
    <xf numFmtId="0" fontId="142" fillId="84" borderId="101" applyNumberFormat="0" applyAlignment="0" applyProtection="0"/>
    <xf numFmtId="0" fontId="145" fillId="0" borderId="103" applyNumberFormat="0" applyFill="0" applyAlignment="0" applyProtection="0"/>
    <xf numFmtId="0" fontId="102" fillId="60" borderId="108">
      <alignment horizontal="left" vertical="center" wrapText="1" indent="2"/>
    </xf>
    <xf numFmtId="4" fontId="105" fillId="62" borderId="105">
      <alignment horizontal="right" vertical="center"/>
    </xf>
    <xf numFmtId="49" fontId="102" fillId="0" borderId="106" applyNumberFormat="0" applyFont="0" applyFill="0" applyBorder="0" applyProtection="0">
      <alignment horizontal="left" vertical="center" indent="5"/>
    </xf>
    <xf numFmtId="0" fontId="125" fillId="84" borderId="102" applyNumberFormat="0" applyAlignment="0" applyProtection="0"/>
    <xf numFmtId="0" fontId="103" fillId="60" borderId="105">
      <alignment horizontal="right" vertical="center"/>
    </xf>
    <xf numFmtId="0" fontId="125" fillId="84" borderId="102" applyNumberFormat="0" applyAlignment="0" applyProtection="0"/>
    <xf numFmtId="0" fontId="103" fillId="60" borderId="105">
      <alignment horizontal="right" vertical="center"/>
    </xf>
    <xf numFmtId="0" fontId="102" fillId="0" borderId="108">
      <alignment horizontal="left" vertical="center" wrapText="1" indent="2"/>
    </xf>
    <xf numFmtId="49" fontId="101" fillId="0" borderId="105" applyNumberFormat="0" applyFill="0" applyBorder="0" applyProtection="0">
      <alignment horizontal="left" vertical="center"/>
    </xf>
    <xf numFmtId="0" fontId="102" fillId="60" borderId="108">
      <alignment horizontal="left" vertical="center" wrapText="1" indent="2"/>
    </xf>
    <xf numFmtId="0" fontId="8" fillId="87" borderId="104" applyNumberFormat="0" applyFont="0" applyAlignment="0" applyProtection="0"/>
    <xf numFmtId="0" fontId="103" fillId="60" borderId="105">
      <alignment horizontal="right" vertical="center"/>
    </xf>
    <xf numFmtId="0" fontId="103" fillId="60" borderId="105">
      <alignment horizontal="right" vertical="center"/>
    </xf>
    <xf numFmtId="4" fontId="103" fillId="62" borderId="105">
      <alignment horizontal="right" vertical="center"/>
    </xf>
    <xf numFmtId="4" fontId="103" fillId="60" borderId="105">
      <alignment horizontal="right" vertical="center"/>
    </xf>
    <xf numFmtId="4" fontId="103" fillId="60" borderId="105">
      <alignment horizontal="right" vertical="center"/>
    </xf>
    <xf numFmtId="49" fontId="102" fillId="0" borderId="105" applyNumberFormat="0" applyFont="0" applyFill="0" applyBorder="0" applyProtection="0">
      <alignment horizontal="left" vertical="center" indent="2"/>
    </xf>
    <xf numFmtId="0" fontId="102" fillId="0" borderId="105" applyNumberFormat="0" applyFill="0" applyAlignment="0" applyProtection="0"/>
    <xf numFmtId="166" fontId="102" fillId="88" borderId="105" applyNumberFormat="0" applyFont="0" applyBorder="0" applyAlignment="0" applyProtection="0">
      <alignment horizontal="right" vertical="center"/>
    </xf>
    <xf numFmtId="0" fontId="123" fillId="84" borderId="101" applyNumberFormat="0" applyAlignment="0" applyProtection="0"/>
    <xf numFmtId="0" fontId="125" fillId="84" borderId="102" applyNumberFormat="0" applyAlignment="0" applyProtection="0"/>
    <xf numFmtId="0" fontId="130" fillId="0" borderId="103" applyNumberFormat="0" applyFill="0" applyAlignment="0" applyProtection="0"/>
    <xf numFmtId="0" fontId="125" fillId="84" borderId="102" applyNumberFormat="0" applyAlignment="0" applyProtection="0"/>
    <xf numFmtId="0" fontId="130" fillId="0" borderId="103" applyNumberFormat="0" applyFill="0" applyAlignment="0" applyProtection="0"/>
    <xf numFmtId="0" fontId="120" fillId="87" borderId="104" applyNumberFormat="0" applyFont="0" applyAlignment="0" applyProtection="0"/>
    <xf numFmtId="0" fontId="102" fillId="60" borderId="108">
      <alignment horizontal="left" vertical="center" wrapText="1" indent="2"/>
    </xf>
    <xf numFmtId="0" fontId="118" fillId="0" borderId="0" applyNumberFormat="0" applyFill="0" applyBorder="0" applyAlignment="0" applyProtection="0"/>
    <xf numFmtId="0" fontId="102" fillId="60" borderId="108">
      <alignment horizontal="left" vertical="center" wrapText="1" indent="2"/>
    </xf>
    <xf numFmtId="0" fontId="120" fillId="87" borderId="104" applyNumberFormat="0" applyFont="0" applyAlignment="0" applyProtection="0"/>
    <xf numFmtId="0" fontId="105" fillId="62" borderId="105">
      <alignment horizontal="right" vertical="center"/>
    </xf>
    <xf numFmtId="49" fontId="102" fillId="0" borderId="106" applyNumberFormat="0" applyFont="0" applyFill="0" applyBorder="0" applyProtection="0">
      <alignment horizontal="left" vertical="center" indent="5"/>
    </xf>
    <xf numFmtId="0" fontId="103" fillId="60" borderId="107">
      <alignment horizontal="right" vertical="center"/>
    </xf>
    <xf numFmtId="0" fontId="129" fillId="71" borderId="102" applyNumberFormat="0" applyAlignment="0" applyProtection="0"/>
    <xf numFmtId="0" fontId="103" fillId="62" borderId="105">
      <alignment horizontal="right" vertical="center"/>
    </xf>
    <xf numFmtId="0" fontId="8" fillId="87" borderId="104" applyNumberFormat="0" applyFont="0" applyAlignment="0" applyProtection="0"/>
    <xf numFmtId="0" fontId="123" fillId="84" borderId="101" applyNumberFormat="0" applyAlignment="0" applyProtection="0"/>
    <xf numFmtId="0" fontId="102" fillId="0" borderId="108">
      <alignment horizontal="left" vertical="center" wrapText="1" indent="2"/>
    </xf>
    <xf numFmtId="4" fontId="102" fillId="61" borderId="105"/>
    <xf numFmtId="4" fontId="103" fillId="60" borderId="107">
      <alignment horizontal="right" vertical="center"/>
    </xf>
    <xf numFmtId="0" fontId="129" fillId="71" borderId="102" applyNumberFormat="0" applyAlignment="0" applyProtection="0"/>
    <xf numFmtId="0" fontId="103" fillId="60" borderId="107">
      <alignment horizontal="right" vertical="center"/>
    </xf>
    <xf numFmtId="0" fontId="102" fillId="60" borderId="108">
      <alignment horizontal="left" vertical="center" wrapText="1" indent="2"/>
    </xf>
    <xf numFmtId="0" fontId="102" fillId="0" borderId="108">
      <alignment horizontal="left" vertical="center" wrapText="1" indent="2"/>
    </xf>
    <xf numFmtId="0" fontId="102" fillId="62" borderId="106">
      <alignment horizontal="left" vertical="center"/>
    </xf>
    <xf numFmtId="0" fontId="145" fillId="0" borderId="103" applyNumberFormat="0" applyFill="0" applyAlignment="0" applyProtection="0"/>
    <xf numFmtId="0" fontId="142" fillId="84" borderId="101" applyNumberFormat="0" applyAlignment="0" applyProtection="0"/>
    <xf numFmtId="0" fontId="142" fillId="84" borderId="101" applyNumberFormat="0" applyAlignment="0" applyProtection="0"/>
    <xf numFmtId="0" fontId="102" fillId="61" borderId="105"/>
    <xf numFmtId="0" fontId="102" fillId="0" borderId="108">
      <alignment horizontal="left" vertical="center" wrapText="1" indent="2"/>
    </xf>
    <xf numFmtId="0" fontId="102" fillId="62" borderId="106">
      <alignment horizontal="left" vertical="center"/>
    </xf>
    <xf numFmtId="0" fontId="126" fillId="84" borderId="102" applyNumberFormat="0" applyAlignment="0" applyProtection="0"/>
    <xf numFmtId="4" fontId="103" fillId="60" borderId="107">
      <alignment horizontal="right" vertical="center"/>
    </xf>
    <xf numFmtId="49" fontId="101" fillId="0" borderId="105" applyNumberFormat="0" applyFill="0" applyBorder="0" applyProtection="0">
      <alignment horizontal="left" vertical="center"/>
    </xf>
    <xf numFmtId="0" fontId="103" fillId="62" borderId="105">
      <alignment horizontal="right" vertical="center"/>
    </xf>
    <xf numFmtId="4" fontId="102" fillId="0" borderId="105" applyFill="0" applyBorder="0" applyProtection="0">
      <alignment horizontal="right" vertical="center"/>
    </xf>
    <xf numFmtId="0" fontId="103" fillId="60" borderId="105">
      <alignment horizontal="right" vertical="center"/>
    </xf>
    <xf numFmtId="4" fontId="102" fillId="0" borderId="105" applyFill="0" applyBorder="0" applyProtection="0">
      <alignment horizontal="right" vertical="center"/>
    </xf>
    <xf numFmtId="0" fontId="129" fillId="71" borderId="102" applyNumberFormat="0" applyAlignment="0" applyProtection="0"/>
    <xf numFmtId="0" fontId="103" fillId="60" borderId="105">
      <alignment horizontal="right" vertical="center"/>
    </xf>
    <xf numFmtId="0" fontId="138" fillId="71" borderId="102" applyNumberFormat="0" applyAlignment="0" applyProtection="0"/>
    <xf numFmtId="4" fontId="103" fillId="60" borderId="107">
      <alignment horizontal="right" vertical="center"/>
    </xf>
    <xf numFmtId="0" fontId="102" fillId="62" borderId="106">
      <alignment horizontal="left" vertical="center"/>
    </xf>
    <xf numFmtId="0" fontId="142" fillId="84" borderId="101" applyNumberFormat="0" applyAlignment="0" applyProtection="0"/>
    <xf numFmtId="0" fontId="129" fillId="71" borderId="102" applyNumberFormat="0" applyAlignment="0" applyProtection="0"/>
    <xf numFmtId="0" fontId="145" fillId="0" borderId="103" applyNumberFormat="0" applyFill="0" applyAlignment="0" applyProtection="0"/>
    <xf numFmtId="166" fontId="102" fillId="88" borderId="105" applyNumberFormat="0" applyFont="0" applyBorder="0" applyAlignment="0" applyProtection="0">
      <alignment horizontal="right" vertical="center"/>
    </xf>
    <xf numFmtId="0" fontId="130" fillId="0" borderId="103" applyNumberFormat="0" applyFill="0" applyAlignment="0" applyProtection="0"/>
    <xf numFmtId="0" fontId="145" fillId="0" borderId="103" applyNumberFormat="0" applyFill="0" applyAlignment="0" applyProtection="0"/>
    <xf numFmtId="4" fontId="102" fillId="0" borderId="105">
      <alignment horizontal="right" vertical="center"/>
    </xf>
    <xf numFmtId="0" fontId="7" fillId="42" borderId="0" applyNumberFormat="0" applyBorder="0" applyAlignment="0" applyProtection="0"/>
    <xf numFmtId="0" fontId="48" fillId="51"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48" fillId="47" borderId="0" applyNumberFormat="0" applyBorder="0" applyAlignment="0" applyProtection="0"/>
    <xf numFmtId="0" fontId="7" fillId="45" borderId="0" applyNumberFormat="0" applyBorder="0" applyAlignment="0" applyProtection="0"/>
    <xf numFmtId="0" fontId="48" fillId="43" borderId="0" applyNumberFormat="0" applyBorder="0" applyAlignment="0" applyProtection="0"/>
    <xf numFmtId="0" fontId="118" fillId="0" borderId="0" applyNumberFormat="0" applyFill="0" applyBorder="0" applyAlignment="0" applyProtection="0"/>
    <xf numFmtId="0" fontId="7" fillId="37" borderId="0" applyNumberFormat="0" applyBorder="0" applyAlignment="0" applyProtection="0"/>
    <xf numFmtId="0" fontId="7" fillId="38" borderId="0" applyNumberFormat="0" applyBorder="0" applyAlignment="0" applyProtection="0"/>
    <xf numFmtId="0" fontId="119" fillId="0" borderId="70" applyNumberFormat="0" applyFill="0" applyAlignment="0" applyProtection="0"/>
    <xf numFmtId="0" fontId="115" fillId="33" borderId="66" applyNumberFormat="0" applyAlignment="0" applyProtection="0"/>
    <xf numFmtId="4" fontId="102" fillId="0" borderId="105" applyFill="0" applyBorder="0" applyProtection="0">
      <alignment horizontal="right" vertical="center"/>
    </xf>
    <xf numFmtId="4" fontId="103" fillId="60" borderId="105">
      <alignment horizontal="right" vertical="center"/>
    </xf>
    <xf numFmtId="0" fontId="102" fillId="61" borderId="105"/>
    <xf numFmtId="0" fontId="125" fillId="84" borderId="102" applyNumberFormat="0" applyAlignment="0" applyProtection="0"/>
    <xf numFmtId="0" fontId="103" fillId="62" borderId="105">
      <alignment horizontal="right" vertical="center"/>
    </xf>
    <xf numFmtId="0" fontId="102" fillId="0" borderId="105">
      <alignment horizontal="right" vertical="center"/>
    </xf>
    <xf numFmtId="0" fontId="145" fillId="0" borderId="103" applyNumberFormat="0" applyFill="0" applyAlignment="0" applyProtection="0"/>
    <xf numFmtId="0" fontId="102" fillId="62" borderId="106">
      <alignment horizontal="left" vertical="center"/>
    </xf>
    <xf numFmtId="0" fontId="138" fillId="71" borderId="102" applyNumberFormat="0" applyAlignment="0" applyProtection="0"/>
    <xf numFmtId="166" fontId="102" fillId="88" borderId="105" applyNumberFormat="0" applyFont="0" applyBorder="0" applyAlignment="0" applyProtection="0">
      <alignment horizontal="right" vertical="center"/>
    </xf>
    <xf numFmtId="0" fontId="120" fillId="87" borderId="104" applyNumberFormat="0" applyFont="0" applyAlignment="0" applyProtection="0"/>
    <xf numFmtId="0" fontId="102" fillId="0" borderId="108">
      <alignment horizontal="left" vertical="center" wrapText="1" indent="2"/>
    </xf>
    <xf numFmtId="4" fontId="102" fillId="61" borderId="105"/>
    <xf numFmtId="49" fontId="101" fillId="0" borderId="105" applyNumberFormat="0" applyFill="0" applyBorder="0" applyProtection="0">
      <alignment horizontal="left" vertical="center"/>
    </xf>
    <xf numFmtId="0" fontId="102" fillId="0" borderId="105">
      <alignment horizontal="right" vertical="center"/>
    </xf>
    <xf numFmtId="4" fontId="103" fillId="60" borderId="107">
      <alignment horizontal="right" vertical="center"/>
    </xf>
    <xf numFmtId="4" fontId="103" fillId="60" borderId="105">
      <alignment horizontal="right" vertical="center"/>
    </xf>
    <xf numFmtId="4" fontId="103" fillId="60" borderId="105">
      <alignment horizontal="right" vertical="center"/>
    </xf>
    <xf numFmtId="0" fontId="105" fillId="62" borderId="105">
      <alignment horizontal="right" vertical="center"/>
    </xf>
    <xf numFmtId="0" fontId="103" fillId="62" borderId="105">
      <alignment horizontal="right" vertical="center"/>
    </xf>
    <xf numFmtId="49" fontId="102" fillId="0" borderId="105" applyNumberFormat="0" applyFont="0" applyFill="0" applyBorder="0" applyProtection="0">
      <alignment horizontal="left" vertical="center" indent="2"/>
    </xf>
    <xf numFmtId="0" fontId="138" fillId="71" borderId="102" applyNumberFormat="0" applyAlignment="0" applyProtection="0"/>
    <xf numFmtId="0" fontId="123" fillId="84" borderId="101" applyNumberFormat="0" applyAlignment="0" applyProtection="0"/>
    <xf numFmtId="49" fontId="102" fillId="0" borderId="105" applyNumberFormat="0" applyFont="0" applyFill="0" applyBorder="0" applyProtection="0">
      <alignment horizontal="left" vertical="center" indent="2"/>
    </xf>
    <xf numFmtId="0" fontId="129" fillId="71" borderId="102" applyNumberFormat="0" applyAlignment="0" applyProtection="0"/>
    <xf numFmtId="4" fontId="102" fillId="0" borderId="105" applyFill="0" applyBorder="0" applyProtection="0">
      <alignment horizontal="right" vertical="center"/>
    </xf>
    <xf numFmtId="0" fontId="126" fillId="84" borderId="102" applyNumberFormat="0" applyAlignment="0" applyProtection="0"/>
    <xf numFmtId="0" fontId="145" fillId="0" borderId="103" applyNumberFormat="0" applyFill="0" applyAlignment="0" applyProtection="0"/>
    <xf numFmtId="0" fontId="142" fillId="84" borderId="101" applyNumberFormat="0" applyAlignment="0" applyProtection="0"/>
    <xf numFmtId="0" fontId="102" fillId="0" borderId="105" applyNumberFormat="0" applyFill="0" applyAlignment="0" applyProtection="0"/>
    <xf numFmtId="4" fontId="102" fillId="0" borderId="105">
      <alignment horizontal="right" vertical="center"/>
    </xf>
    <xf numFmtId="0" fontId="102" fillId="0" borderId="105">
      <alignment horizontal="right" vertical="center"/>
    </xf>
    <xf numFmtId="0" fontId="138" fillId="71" borderId="102" applyNumberFormat="0" applyAlignment="0" applyProtection="0"/>
    <xf numFmtId="0" fontId="123" fillId="84" borderId="101" applyNumberFormat="0" applyAlignment="0" applyProtection="0"/>
    <xf numFmtId="0" fontId="125" fillId="84" borderId="102" applyNumberFormat="0" applyAlignment="0" applyProtection="0"/>
    <xf numFmtId="0" fontId="102" fillId="60" borderId="108">
      <alignment horizontal="left" vertical="center" wrapText="1" indent="2"/>
    </xf>
    <xf numFmtId="0" fontId="126" fillId="84" borderId="102" applyNumberFormat="0" applyAlignment="0" applyProtection="0"/>
    <xf numFmtId="0" fontId="126" fillId="84" borderId="102" applyNumberFormat="0" applyAlignment="0" applyProtection="0"/>
    <xf numFmtId="4" fontId="103" fillId="60" borderId="106">
      <alignment horizontal="right" vertical="center"/>
    </xf>
    <xf numFmtId="0" fontId="103" fillId="60" borderId="106">
      <alignment horizontal="right" vertical="center"/>
    </xf>
    <xf numFmtId="0" fontId="103" fillId="60" borderId="105">
      <alignment horizontal="right" vertical="center"/>
    </xf>
    <xf numFmtId="4" fontId="105" fillId="62" borderId="105">
      <alignment horizontal="right" vertical="center"/>
    </xf>
    <xf numFmtId="0" fontId="129" fillId="71" borderId="102" applyNumberFormat="0" applyAlignment="0" applyProtection="0"/>
    <xf numFmtId="0" fontId="130" fillId="0" borderId="103" applyNumberFormat="0" applyFill="0" applyAlignment="0" applyProtection="0"/>
    <xf numFmtId="0" fontId="145" fillId="0" borderId="103" applyNumberFormat="0" applyFill="0" applyAlignment="0" applyProtection="0"/>
    <xf numFmtId="0" fontId="120" fillId="87" borderId="104" applyNumberFormat="0" applyFont="0" applyAlignment="0" applyProtection="0"/>
    <xf numFmtId="0" fontId="138" fillId="71" borderId="102" applyNumberFormat="0" applyAlignment="0" applyProtection="0"/>
    <xf numFmtId="49" fontId="101" fillId="0" borderId="105" applyNumberFormat="0" applyFill="0" applyBorder="0" applyProtection="0">
      <alignment horizontal="left" vertical="center"/>
    </xf>
    <xf numFmtId="0" fontId="102" fillId="60" borderId="108">
      <alignment horizontal="left" vertical="center" wrapText="1" indent="2"/>
    </xf>
    <xf numFmtId="0" fontId="126" fillId="84" borderId="102" applyNumberFormat="0" applyAlignment="0" applyProtection="0"/>
    <xf numFmtId="0" fontId="102" fillId="0" borderId="108">
      <alignment horizontal="left" vertical="center" wrapText="1" indent="2"/>
    </xf>
    <xf numFmtId="0" fontId="120" fillId="87" borderId="104" applyNumberFormat="0" applyFont="0" applyAlignment="0" applyProtection="0"/>
    <xf numFmtId="0" fontId="8" fillId="87" borderId="104" applyNumberFormat="0" applyFont="0" applyAlignment="0" applyProtection="0"/>
    <xf numFmtId="0" fontId="142" fillId="84" borderId="101" applyNumberFormat="0" applyAlignment="0" applyProtection="0"/>
    <xf numFmtId="0" fontId="145" fillId="0" borderId="103" applyNumberFormat="0" applyFill="0" applyAlignment="0" applyProtection="0"/>
    <xf numFmtId="4" fontId="102" fillId="61" borderId="105"/>
    <xf numFmtId="0" fontId="103" fillId="60" borderId="105">
      <alignment horizontal="right" vertical="center"/>
    </xf>
    <xf numFmtId="0" fontId="145" fillId="0" borderId="103" applyNumberFormat="0" applyFill="0" applyAlignment="0" applyProtection="0"/>
    <xf numFmtId="4" fontId="103" fillId="60" borderId="107">
      <alignment horizontal="right" vertical="center"/>
    </xf>
    <xf numFmtId="0" fontId="125" fillId="84" borderId="102" applyNumberFormat="0" applyAlignment="0" applyProtection="0"/>
    <xf numFmtId="0" fontId="103" fillId="60" borderId="106">
      <alignment horizontal="right" vertical="center"/>
    </xf>
    <xf numFmtId="0" fontId="126" fillId="84" borderId="102" applyNumberFormat="0" applyAlignment="0" applyProtection="0"/>
    <xf numFmtId="0" fontId="130" fillId="0" borderId="103" applyNumberFormat="0" applyFill="0" applyAlignment="0" applyProtection="0"/>
    <xf numFmtId="0" fontId="120" fillId="87" borderId="104" applyNumberFormat="0" applyFont="0" applyAlignment="0" applyProtection="0"/>
    <xf numFmtId="4" fontId="103" fillId="60" borderId="106">
      <alignment horizontal="right" vertical="center"/>
    </xf>
    <xf numFmtId="0" fontId="102" fillId="60" borderId="108">
      <alignment horizontal="left" vertical="center" wrapText="1" indent="2"/>
    </xf>
    <xf numFmtId="0" fontId="102" fillId="61" borderId="105"/>
    <xf numFmtId="166" fontId="102" fillId="88" borderId="105" applyNumberFormat="0" applyFont="0" applyBorder="0" applyAlignment="0" applyProtection="0">
      <alignment horizontal="right" vertical="center"/>
    </xf>
    <xf numFmtId="0" fontId="102" fillId="0" borderId="105" applyNumberFormat="0" applyFill="0" applyAlignment="0" applyProtection="0"/>
    <xf numFmtId="4" fontId="102" fillId="0" borderId="105" applyFill="0" applyBorder="0" applyProtection="0">
      <alignment horizontal="right" vertical="center"/>
    </xf>
    <xf numFmtId="4" fontId="103" fillId="62" borderId="105">
      <alignment horizontal="right" vertical="center"/>
    </xf>
    <xf numFmtId="0" fontId="130" fillId="0" borderId="103" applyNumberFormat="0" applyFill="0" applyAlignment="0" applyProtection="0"/>
    <xf numFmtId="49" fontId="101" fillId="0" borderId="105" applyNumberFormat="0" applyFill="0" applyBorder="0" applyProtection="0">
      <alignment horizontal="left" vertical="center"/>
    </xf>
    <xf numFmtId="49" fontId="102" fillId="0" borderId="106" applyNumberFormat="0" applyFont="0" applyFill="0" applyBorder="0" applyProtection="0">
      <alignment horizontal="left" vertical="center" indent="5"/>
    </xf>
    <xf numFmtId="0" fontId="102" fillId="62" borderId="106">
      <alignment horizontal="left" vertical="center"/>
    </xf>
    <xf numFmtId="0" fontId="126" fillId="84" borderId="102" applyNumberFormat="0" applyAlignment="0" applyProtection="0"/>
    <xf numFmtId="4" fontId="103" fillId="60" borderId="107">
      <alignment horizontal="right" vertical="center"/>
    </xf>
    <xf numFmtId="0" fontId="138" fillId="71" borderId="102" applyNumberFormat="0" applyAlignment="0" applyProtection="0"/>
    <xf numFmtId="0" fontId="138" fillId="71" borderId="102" applyNumberFormat="0" applyAlignment="0" applyProtection="0"/>
    <xf numFmtId="0" fontId="120" fillId="87" borderId="104" applyNumberFormat="0" applyFont="0" applyAlignment="0" applyProtection="0"/>
    <xf numFmtId="0" fontId="142" fillId="84" borderId="101" applyNumberFormat="0" applyAlignment="0" applyProtection="0"/>
    <xf numFmtId="0" fontId="145" fillId="0" borderId="103" applyNumberFormat="0" applyFill="0" applyAlignment="0" applyProtection="0"/>
    <xf numFmtId="0" fontId="103" fillId="60" borderId="105">
      <alignment horizontal="right" vertical="center"/>
    </xf>
    <xf numFmtId="0" fontId="8" fillId="87" borderId="104" applyNumberFormat="0" applyFont="0" applyAlignment="0" applyProtection="0"/>
    <xf numFmtId="4" fontId="102" fillId="0" borderId="105">
      <alignment horizontal="right" vertical="center"/>
    </xf>
    <xf numFmtId="0" fontId="145" fillId="0" borderId="103" applyNumberFormat="0" applyFill="0" applyAlignment="0" applyProtection="0"/>
    <xf numFmtId="0" fontId="103" fillId="60" borderId="105">
      <alignment horizontal="right" vertical="center"/>
    </xf>
    <xf numFmtId="0" fontId="103" fillId="60" borderId="105">
      <alignment horizontal="right" vertical="center"/>
    </xf>
    <xf numFmtId="4" fontId="105" fillId="62" borderId="105">
      <alignment horizontal="right" vertical="center"/>
    </xf>
    <xf numFmtId="0" fontId="103" fillId="62" borderId="105">
      <alignment horizontal="right" vertical="center"/>
    </xf>
    <xf numFmtId="4" fontId="103" fillId="62" borderId="105">
      <alignment horizontal="right" vertical="center"/>
    </xf>
    <xf numFmtId="0" fontId="105" fillId="62" borderId="105">
      <alignment horizontal="right" vertical="center"/>
    </xf>
    <xf numFmtId="4" fontId="105" fillId="62" borderId="105">
      <alignment horizontal="right" vertical="center"/>
    </xf>
    <xf numFmtId="0" fontId="103" fillId="60" borderId="105">
      <alignment horizontal="right" vertical="center"/>
    </xf>
    <xf numFmtId="4" fontId="103" fillId="60" borderId="105">
      <alignment horizontal="right" vertical="center"/>
    </xf>
    <xf numFmtId="0" fontId="103" fillId="60" borderId="105">
      <alignment horizontal="right" vertical="center"/>
    </xf>
    <xf numFmtId="4" fontId="103" fillId="60" borderId="105">
      <alignment horizontal="right" vertical="center"/>
    </xf>
    <xf numFmtId="0" fontId="103" fillId="60" borderId="106">
      <alignment horizontal="right" vertical="center"/>
    </xf>
    <xf numFmtId="4" fontId="103" fillId="60" borderId="106">
      <alignment horizontal="right" vertical="center"/>
    </xf>
    <xf numFmtId="0" fontId="103" fillId="60" borderId="107">
      <alignment horizontal="right" vertical="center"/>
    </xf>
    <xf numFmtId="4" fontId="103" fillId="60" borderId="107">
      <alignment horizontal="right" vertical="center"/>
    </xf>
    <xf numFmtId="0" fontId="126" fillId="84" borderId="102" applyNumberFormat="0" applyAlignment="0" applyProtection="0"/>
    <xf numFmtId="0" fontId="102" fillId="60" borderId="108">
      <alignment horizontal="left" vertical="center" wrapText="1" indent="2"/>
    </xf>
    <xf numFmtId="0" fontId="102" fillId="0" borderId="108">
      <alignment horizontal="left" vertical="center" wrapText="1" indent="2"/>
    </xf>
    <xf numFmtId="0" fontId="102" fillId="62" borderId="106">
      <alignment horizontal="left" vertical="center"/>
    </xf>
    <xf numFmtId="0" fontId="138" fillId="71" borderId="102" applyNumberFormat="0" applyAlignment="0" applyProtection="0"/>
    <xf numFmtId="0" fontId="102" fillId="0" borderId="105">
      <alignment horizontal="right" vertical="center"/>
    </xf>
    <xf numFmtId="4" fontId="102" fillId="0" borderId="105">
      <alignment horizontal="right" vertical="center"/>
    </xf>
    <xf numFmtId="0" fontId="102" fillId="0" borderId="105" applyNumberFormat="0" applyFill="0" applyAlignment="0" applyProtection="0"/>
    <xf numFmtId="0" fontId="142" fillId="84" borderId="101" applyNumberFormat="0" applyAlignment="0" applyProtection="0"/>
    <xf numFmtId="166" fontId="102" fillId="88" borderId="105" applyNumberFormat="0" applyFont="0" applyBorder="0" applyAlignment="0" applyProtection="0">
      <alignment horizontal="right" vertical="center"/>
    </xf>
    <xf numFmtId="0" fontId="102" fillId="61" borderId="105"/>
    <xf numFmtId="4" fontId="102" fillId="61" borderId="105"/>
    <xf numFmtId="0" fontId="145" fillId="0" borderId="103" applyNumberFormat="0" applyFill="0" applyAlignment="0" applyProtection="0"/>
    <xf numFmtId="0" fontId="8" fillId="87" borderId="104" applyNumberFormat="0" applyFont="0" applyAlignment="0" applyProtection="0"/>
    <xf numFmtId="0" fontId="120" fillId="87" borderId="104" applyNumberFormat="0" applyFont="0" applyAlignment="0" applyProtection="0"/>
    <xf numFmtId="0" fontId="102" fillId="0" borderId="105" applyNumberFormat="0" applyFill="0" applyAlignment="0" applyProtection="0"/>
    <xf numFmtId="0" fontId="130" fillId="0" borderId="103" applyNumberFormat="0" applyFill="0" applyAlignment="0" applyProtection="0"/>
    <xf numFmtId="0" fontId="145" fillId="0" borderId="103" applyNumberFormat="0" applyFill="0" applyAlignment="0" applyProtection="0"/>
    <xf numFmtId="0" fontId="129" fillId="71" borderId="102" applyNumberFormat="0" applyAlignment="0" applyProtection="0"/>
    <xf numFmtId="0" fontId="126" fillId="84" borderId="102" applyNumberFormat="0" applyAlignment="0" applyProtection="0"/>
    <xf numFmtId="4" fontId="105" fillId="62" borderId="105">
      <alignment horizontal="right" vertical="center"/>
    </xf>
    <xf numFmtId="0" fontId="103" fillId="62" borderId="105">
      <alignment horizontal="right" vertical="center"/>
    </xf>
    <xf numFmtId="166" fontId="102" fillId="88" borderId="105" applyNumberFormat="0" applyFont="0" applyBorder="0" applyAlignment="0" applyProtection="0">
      <alignment horizontal="right" vertical="center"/>
    </xf>
    <xf numFmtId="0" fontId="130" fillId="0" borderId="103" applyNumberFormat="0" applyFill="0" applyAlignment="0" applyProtection="0"/>
    <xf numFmtId="49" fontId="102" fillId="0" borderId="105" applyNumberFormat="0" applyFont="0" applyFill="0" applyBorder="0" applyProtection="0">
      <alignment horizontal="left" vertical="center" indent="2"/>
    </xf>
    <xf numFmtId="49" fontId="102" fillId="0" borderId="106" applyNumberFormat="0" applyFont="0" applyFill="0" applyBorder="0" applyProtection="0">
      <alignment horizontal="left" vertical="center" indent="5"/>
    </xf>
    <xf numFmtId="49" fontId="102" fillId="0" borderId="105" applyNumberFormat="0" applyFont="0" applyFill="0" applyBorder="0" applyProtection="0">
      <alignment horizontal="left" vertical="center" indent="2"/>
    </xf>
    <xf numFmtId="4" fontId="102" fillId="0" borderId="105" applyFill="0" applyBorder="0" applyProtection="0">
      <alignment horizontal="right" vertical="center"/>
    </xf>
    <xf numFmtId="49" fontId="101" fillId="0" borderId="105" applyNumberFormat="0" applyFill="0" applyBorder="0" applyProtection="0">
      <alignment horizontal="left" vertical="center"/>
    </xf>
    <xf numFmtId="0" fontId="102" fillId="0" borderId="108">
      <alignment horizontal="left" vertical="center" wrapText="1" indent="2"/>
    </xf>
    <xf numFmtId="0" fontId="142" fillId="84" borderId="101" applyNumberFormat="0" applyAlignment="0" applyProtection="0"/>
    <xf numFmtId="0" fontId="103" fillId="60" borderId="107">
      <alignment horizontal="right" vertical="center"/>
    </xf>
    <xf numFmtId="0" fontId="129" fillId="71" borderId="102" applyNumberFormat="0" applyAlignment="0" applyProtection="0"/>
    <xf numFmtId="0" fontId="103" fillId="60" borderId="107">
      <alignment horizontal="right" vertical="center"/>
    </xf>
    <xf numFmtId="4" fontId="103" fillId="60" borderId="105">
      <alignment horizontal="right" vertical="center"/>
    </xf>
    <xf numFmtId="0" fontId="103" fillId="60" borderId="105">
      <alignment horizontal="right" vertical="center"/>
    </xf>
    <xf numFmtId="0" fontId="123" fillId="84" borderId="101" applyNumberFormat="0" applyAlignment="0" applyProtection="0"/>
    <xf numFmtId="0" fontId="125" fillId="84" borderId="102" applyNumberFormat="0" applyAlignment="0" applyProtection="0"/>
    <xf numFmtId="0" fontId="130" fillId="0" borderId="103" applyNumberFormat="0" applyFill="0" applyAlignment="0" applyProtection="0"/>
    <xf numFmtId="0" fontId="102" fillId="61" borderId="105"/>
    <xf numFmtId="4" fontId="102" fillId="61" borderId="105"/>
    <xf numFmtId="4" fontId="103" fillId="60" borderId="105">
      <alignment horizontal="right" vertical="center"/>
    </xf>
    <xf numFmtId="0" fontId="105" fillId="62" borderId="105">
      <alignment horizontal="right" vertical="center"/>
    </xf>
    <xf numFmtId="0" fontId="129" fillId="71" borderId="102" applyNumberFormat="0" applyAlignment="0" applyProtection="0"/>
    <xf numFmtId="0" fontId="126" fillId="84" borderId="102" applyNumberFormat="0" applyAlignment="0" applyProtection="0"/>
    <xf numFmtId="4" fontId="102" fillId="0" borderId="105">
      <alignment horizontal="right" vertical="center"/>
    </xf>
    <xf numFmtId="0" fontId="102" fillId="60" borderId="108">
      <alignment horizontal="left" vertical="center" wrapText="1" indent="2"/>
    </xf>
    <xf numFmtId="0" fontId="102" fillId="0" borderId="108">
      <alignment horizontal="left" vertical="center" wrapText="1" indent="2"/>
    </xf>
    <xf numFmtId="0" fontId="142" fillId="84" borderId="101" applyNumberFormat="0" applyAlignment="0" applyProtection="0"/>
    <xf numFmtId="0" fontId="138" fillId="71" borderId="102" applyNumberFormat="0" applyAlignment="0" applyProtection="0"/>
    <xf numFmtId="0" fontId="125" fillId="84" borderId="102" applyNumberFormat="0" applyAlignment="0" applyProtection="0"/>
    <xf numFmtId="0" fontId="123" fillId="84" borderId="101" applyNumberFormat="0" applyAlignment="0" applyProtection="0"/>
    <xf numFmtId="0" fontId="103" fillId="60" borderId="107">
      <alignment horizontal="right" vertical="center"/>
    </xf>
    <xf numFmtId="0" fontId="105" fillId="62" borderId="105">
      <alignment horizontal="right" vertical="center"/>
    </xf>
    <xf numFmtId="4" fontId="103" fillId="62" borderId="105">
      <alignment horizontal="right" vertical="center"/>
    </xf>
    <xf numFmtId="4" fontId="103" fillId="60" borderId="105">
      <alignment horizontal="right" vertical="center"/>
    </xf>
    <xf numFmtId="49" fontId="102" fillId="0" borderId="106" applyNumberFormat="0" applyFont="0" applyFill="0" applyBorder="0" applyProtection="0">
      <alignment horizontal="left" vertical="center" indent="5"/>
    </xf>
    <xf numFmtId="4" fontId="102" fillId="0" borderId="105" applyFill="0" applyBorder="0" applyProtection="0">
      <alignment horizontal="right" vertical="center"/>
    </xf>
    <xf numFmtId="4" fontId="103" fillId="62" borderId="105">
      <alignment horizontal="right" vertical="center"/>
    </xf>
    <xf numFmtId="0" fontId="138" fillId="71" borderId="102" applyNumberFormat="0" applyAlignment="0" applyProtection="0"/>
    <xf numFmtId="0" fontId="129" fillId="71" borderId="102" applyNumberFormat="0" applyAlignment="0" applyProtection="0"/>
    <xf numFmtId="0" fontId="125" fillId="84" borderId="102" applyNumberFormat="0" applyAlignment="0" applyProtection="0"/>
    <xf numFmtId="0" fontId="102" fillId="60" borderId="108">
      <alignment horizontal="left" vertical="center" wrapText="1" indent="2"/>
    </xf>
    <xf numFmtId="0" fontId="102" fillId="0" borderId="108">
      <alignment horizontal="left" vertical="center" wrapText="1" indent="2"/>
    </xf>
    <xf numFmtId="0" fontId="102" fillId="60" borderId="108">
      <alignment horizontal="left" vertical="center" wrapText="1" indent="2"/>
    </xf>
    <xf numFmtId="0" fontId="102" fillId="0" borderId="108">
      <alignment horizontal="left" vertical="center" wrapText="1" indent="2"/>
    </xf>
    <xf numFmtId="0" fontId="123" fillId="84" borderId="101" applyNumberFormat="0" applyAlignment="0" applyProtection="0"/>
    <xf numFmtId="0" fontId="125" fillId="84" borderId="102" applyNumberFormat="0" applyAlignment="0" applyProtection="0"/>
    <xf numFmtId="0" fontId="126" fillId="84" borderId="102" applyNumberFormat="0" applyAlignment="0" applyProtection="0"/>
    <xf numFmtId="0" fontId="129" fillId="71" borderId="102" applyNumberFormat="0" applyAlignment="0" applyProtection="0"/>
    <xf numFmtId="0" fontId="130" fillId="0" borderId="103" applyNumberFormat="0" applyFill="0" applyAlignment="0" applyProtection="0"/>
    <xf numFmtId="0" fontId="138" fillId="71" borderId="102" applyNumberFormat="0" applyAlignment="0" applyProtection="0"/>
    <xf numFmtId="0" fontId="120" fillId="87" borderId="104" applyNumberFormat="0" applyFont="0" applyAlignment="0" applyProtection="0"/>
    <xf numFmtId="0" fontId="8" fillId="87" borderId="104" applyNumberFormat="0" applyFont="0" applyAlignment="0" applyProtection="0"/>
    <xf numFmtId="0" fontId="142" fillId="84" borderId="101" applyNumberFormat="0" applyAlignment="0" applyProtection="0"/>
    <xf numFmtId="0" fontId="145" fillId="0" borderId="103" applyNumberFormat="0" applyFill="0" applyAlignment="0" applyProtection="0"/>
    <xf numFmtId="0" fontId="126" fillId="84" borderId="102" applyNumberFormat="0" applyAlignment="0" applyProtection="0"/>
    <xf numFmtId="0" fontId="138" fillId="71" borderId="102" applyNumberFormat="0" applyAlignment="0" applyProtection="0"/>
    <xf numFmtId="0" fontId="120" fillId="87" borderId="104" applyNumberFormat="0" applyFont="0" applyAlignment="0" applyProtection="0"/>
    <xf numFmtId="0" fontId="142" fillId="84" borderId="101" applyNumberFormat="0" applyAlignment="0" applyProtection="0"/>
    <xf numFmtId="0" fontId="145" fillId="0" borderId="103" applyNumberFormat="0" applyFill="0" applyAlignment="0" applyProtection="0"/>
    <xf numFmtId="49" fontId="102" fillId="0" borderId="105" applyNumberFormat="0" applyFont="0" applyFill="0" applyBorder="0" applyProtection="0">
      <alignment horizontal="left" vertical="center" indent="2"/>
    </xf>
    <xf numFmtId="166" fontId="102" fillId="88" borderId="105" applyNumberFormat="0" applyFont="0" applyBorder="0" applyAlignment="0" applyProtection="0">
      <alignment horizontal="right" vertical="center"/>
    </xf>
    <xf numFmtId="0" fontId="126" fillId="84" borderId="102" applyNumberFormat="0" applyAlignment="0" applyProtection="0"/>
    <xf numFmtId="0" fontId="102" fillId="0" borderId="108">
      <alignment horizontal="left" vertical="center" wrapText="1" indent="2"/>
    </xf>
    <xf numFmtId="0" fontId="138" fillId="71" borderId="102" applyNumberFormat="0" applyAlignment="0" applyProtection="0"/>
    <xf numFmtId="0" fontId="142" fillId="84" borderId="101" applyNumberFormat="0" applyAlignment="0" applyProtection="0"/>
    <xf numFmtId="0" fontId="145" fillId="0" borderId="103" applyNumberFormat="0" applyFill="0" applyAlignment="0" applyProtection="0"/>
    <xf numFmtId="0" fontId="123" fillId="84" borderId="101" applyNumberFormat="0" applyAlignment="0" applyProtection="0"/>
    <xf numFmtId="0" fontId="125" fillId="84" borderId="102" applyNumberFormat="0" applyAlignment="0" applyProtection="0"/>
    <xf numFmtId="0" fontId="130" fillId="0" borderId="103" applyNumberFormat="0" applyFill="0" applyAlignment="0" applyProtection="0"/>
    <xf numFmtId="49" fontId="102" fillId="0" borderId="105" applyNumberFormat="0" applyFont="0" applyFill="0" applyBorder="0" applyProtection="0">
      <alignment horizontal="left" vertical="center" indent="2"/>
    </xf>
    <xf numFmtId="0" fontId="103" fillId="62" borderId="105">
      <alignment horizontal="right" vertical="center"/>
    </xf>
    <xf numFmtId="4" fontId="103" fillId="62" borderId="105">
      <alignment horizontal="right" vertical="center"/>
    </xf>
    <xf numFmtId="0" fontId="105" fillId="62" borderId="105">
      <alignment horizontal="right" vertical="center"/>
    </xf>
    <xf numFmtId="4" fontId="105" fillId="62" borderId="105">
      <alignment horizontal="right" vertical="center"/>
    </xf>
    <xf numFmtId="0" fontId="103" fillId="60" borderId="105">
      <alignment horizontal="right" vertical="center"/>
    </xf>
    <xf numFmtId="4" fontId="103" fillId="60" borderId="105">
      <alignment horizontal="right" vertical="center"/>
    </xf>
    <xf numFmtId="0" fontId="103" fillId="60" borderId="105">
      <alignment horizontal="right" vertical="center"/>
    </xf>
    <xf numFmtId="4" fontId="103" fillId="60" borderId="105">
      <alignment horizontal="right" vertical="center"/>
    </xf>
    <xf numFmtId="0" fontId="129" fillId="71" borderId="102" applyNumberFormat="0" applyAlignment="0" applyProtection="0"/>
    <xf numFmtId="0" fontId="102" fillId="0" borderId="105">
      <alignment horizontal="right" vertical="center"/>
    </xf>
    <xf numFmtId="4" fontId="102" fillId="0" borderId="105">
      <alignment horizontal="right" vertical="center"/>
    </xf>
    <xf numFmtId="4" fontId="102" fillId="0" borderId="105" applyFill="0" applyBorder="0" applyProtection="0">
      <alignment horizontal="right" vertical="center"/>
    </xf>
    <xf numFmtId="49" fontId="101" fillId="0" borderId="105" applyNumberFormat="0" applyFill="0" applyBorder="0" applyProtection="0">
      <alignment horizontal="left" vertical="center"/>
    </xf>
    <xf numFmtId="0" fontId="102" fillId="0" borderId="105" applyNumberFormat="0" applyFill="0" applyAlignment="0" applyProtection="0"/>
    <xf numFmtId="166" fontId="102" fillId="88" borderId="105" applyNumberFormat="0" applyFont="0" applyBorder="0" applyAlignment="0" applyProtection="0">
      <alignment horizontal="right" vertical="center"/>
    </xf>
    <xf numFmtId="0" fontId="102" fillId="61" borderId="105"/>
    <xf numFmtId="4" fontId="102" fillId="61" borderId="105"/>
    <xf numFmtId="4" fontId="103" fillId="60" borderId="105">
      <alignment horizontal="right" vertical="center"/>
    </xf>
    <xf numFmtId="0" fontId="102" fillId="61" borderId="105"/>
    <xf numFmtId="0" fontId="125" fillId="84" borderId="102" applyNumberFormat="0" applyAlignment="0" applyProtection="0"/>
    <xf numFmtId="0" fontId="103" fillId="62" borderId="105">
      <alignment horizontal="right" vertical="center"/>
    </xf>
    <xf numFmtId="0" fontId="102" fillId="0" borderId="105">
      <alignment horizontal="right" vertical="center"/>
    </xf>
    <xf numFmtId="0" fontId="145" fillId="0" borderId="103" applyNumberFormat="0" applyFill="0" applyAlignment="0" applyProtection="0"/>
    <xf numFmtId="0" fontId="102" fillId="62" borderId="106">
      <alignment horizontal="left" vertical="center"/>
    </xf>
    <xf numFmtId="0" fontId="138" fillId="71" borderId="102" applyNumberFormat="0" applyAlignment="0" applyProtection="0"/>
    <xf numFmtId="166" fontId="102" fillId="88" borderId="105" applyNumberFormat="0" applyFont="0" applyBorder="0" applyAlignment="0" applyProtection="0">
      <alignment horizontal="right" vertical="center"/>
    </xf>
    <xf numFmtId="0" fontId="120" fillId="87" borderId="104" applyNumberFormat="0" applyFont="0" applyAlignment="0" applyProtection="0"/>
    <xf numFmtId="0" fontId="102" fillId="0" borderId="108">
      <alignment horizontal="left" vertical="center" wrapText="1" indent="2"/>
    </xf>
    <xf numFmtId="4" fontId="102" fillId="61" borderId="105"/>
    <xf numFmtId="49" fontId="101" fillId="0" borderId="105" applyNumberFormat="0" applyFill="0" applyBorder="0" applyProtection="0">
      <alignment horizontal="left" vertical="center"/>
    </xf>
    <xf numFmtId="0" fontId="102" fillId="0" borderId="105">
      <alignment horizontal="right" vertical="center"/>
    </xf>
    <xf numFmtId="4" fontId="103" fillId="60" borderId="107">
      <alignment horizontal="right" vertical="center"/>
    </xf>
    <xf numFmtId="4" fontId="103" fillId="60" borderId="105">
      <alignment horizontal="right" vertical="center"/>
    </xf>
    <xf numFmtId="4" fontId="103" fillId="60" borderId="105">
      <alignment horizontal="right" vertical="center"/>
    </xf>
    <xf numFmtId="0" fontId="105" fillId="62" borderId="105">
      <alignment horizontal="right" vertical="center"/>
    </xf>
    <xf numFmtId="0" fontId="103" fillId="62" borderId="105">
      <alignment horizontal="right" vertical="center"/>
    </xf>
    <xf numFmtId="49" fontId="102" fillId="0" borderId="105" applyNumberFormat="0" applyFont="0" applyFill="0" applyBorder="0" applyProtection="0">
      <alignment horizontal="left" vertical="center" indent="2"/>
    </xf>
    <xf numFmtId="0" fontId="138" fillId="71" borderId="102" applyNumberFormat="0" applyAlignment="0" applyProtection="0"/>
    <xf numFmtId="0" fontId="123" fillId="84" borderId="101" applyNumberFormat="0" applyAlignment="0" applyProtection="0"/>
    <xf numFmtId="49" fontId="102" fillId="0" borderId="105" applyNumberFormat="0" applyFont="0" applyFill="0" applyBorder="0" applyProtection="0">
      <alignment horizontal="left" vertical="center" indent="2"/>
    </xf>
    <xf numFmtId="0" fontId="129" fillId="71" borderId="102" applyNumberFormat="0" applyAlignment="0" applyProtection="0"/>
    <xf numFmtId="4" fontId="102" fillId="0" borderId="105" applyFill="0" applyBorder="0" applyProtection="0">
      <alignment horizontal="right" vertical="center"/>
    </xf>
    <xf numFmtId="0" fontId="126" fillId="84" borderId="102" applyNumberFormat="0" applyAlignment="0" applyProtection="0"/>
    <xf numFmtId="0" fontId="145" fillId="0" borderId="103" applyNumberFormat="0" applyFill="0" applyAlignment="0" applyProtection="0"/>
    <xf numFmtId="0" fontId="142" fillId="84" borderId="101" applyNumberFormat="0" applyAlignment="0" applyProtection="0"/>
    <xf numFmtId="0" fontId="102" fillId="0" borderId="105" applyNumberFormat="0" applyFill="0" applyAlignment="0" applyProtection="0"/>
    <xf numFmtId="4" fontId="102" fillId="0" borderId="105">
      <alignment horizontal="right" vertical="center"/>
    </xf>
    <xf numFmtId="0" fontId="102" fillId="0" borderId="105">
      <alignment horizontal="right" vertical="center"/>
    </xf>
    <xf numFmtId="0" fontId="138" fillId="71" borderId="102" applyNumberFormat="0" applyAlignment="0" applyProtection="0"/>
    <xf numFmtId="0" fontId="123" fillId="84" borderId="101" applyNumberFormat="0" applyAlignment="0" applyProtection="0"/>
    <xf numFmtId="0" fontId="125" fillId="84" borderId="102" applyNumberFormat="0" applyAlignment="0" applyProtection="0"/>
    <xf numFmtId="0" fontId="102" fillId="60" borderId="108">
      <alignment horizontal="left" vertical="center" wrapText="1" indent="2"/>
    </xf>
    <xf numFmtId="0" fontId="126" fillId="84" borderId="102" applyNumberFormat="0" applyAlignment="0" applyProtection="0"/>
    <xf numFmtId="0" fontId="126" fillId="84" borderId="102" applyNumberFormat="0" applyAlignment="0" applyProtection="0"/>
    <xf numFmtId="4" fontId="103" fillId="60" borderId="106">
      <alignment horizontal="right" vertical="center"/>
    </xf>
    <xf numFmtId="0" fontId="103" fillId="60" borderId="106">
      <alignment horizontal="right" vertical="center"/>
    </xf>
    <xf numFmtId="0" fontId="103" fillId="60" borderId="105">
      <alignment horizontal="right" vertical="center"/>
    </xf>
    <xf numFmtId="4" fontId="105" fillId="62" borderId="105">
      <alignment horizontal="right" vertical="center"/>
    </xf>
    <xf numFmtId="0" fontId="129" fillId="71" borderId="102" applyNumberFormat="0" applyAlignment="0" applyProtection="0"/>
    <xf numFmtId="0" fontId="130" fillId="0" borderId="103" applyNumberFormat="0" applyFill="0" applyAlignment="0" applyProtection="0"/>
    <xf numFmtId="0" fontId="145" fillId="0" borderId="103" applyNumberFormat="0" applyFill="0" applyAlignment="0" applyProtection="0"/>
    <xf numFmtId="0" fontId="120" fillId="87" borderId="104" applyNumberFormat="0" applyFont="0" applyAlignment="0" applyProtection="0"/>
    <xf numFmtId="0" fontId="138" fillId="71" borderId="102" applyNumberFormat="0" applyAlignment="0" applyProtection="0"/>
    <xf numFmtId="49" fontId="101" fillId="0" borderId="105" applyNumberFormat="0" applyFill="0" applyBorder="0" applyProtection="0">
      <alignment horizontal="left" vertical="center"/>
    </xf>
    <xf numFmtId="0" fontId="102" fillId="60" borderId="108">
      <alignment horizontal="left" vertical="center" wrapText="1" indent="2"/>
    </xf>
    <xf numFmtId="0" fontId="126" fillId="84" borderId="102" applyNumberFormat="0" applyAlignment="0" applyProtection="0"/>
    <xf numFmtId="0" fontId="102" fillId="0" borderId="108">
      <alignment horizontal="left" vertical="center" wrapText="1" indent="2"/>
    </xf>
    <xf numFmtId="0" fontId="120" fillId="87" borderId="104" applyNumberFormat="0" applyFont="0" applyAlignment="0" applyProtection="0"/>
    <xf numFmtId="0" fontId="8" fillId="87" borderId="104" applyNumberFormat="0" applyFont="0" applyAlignment="0" applyProtection="0"/>
    <xf numFmtId="0" fontId="142" fillId="84" borderId="101" applyNumberFormat="0" applyAlignment="0" applyProtection="0"/>
    <xf numFmtId="0" fontId="145" fillId="0" borderId="103" applyNumberFormat="0" applyFill="0" applyAlignment="0" applyProtection="0"/>
    <xf numFmtId="4" fontId="102" fillId="61" borderId="105"/>
    <xf numFmtId="0" fontId="103" fillId="60" borderId="105">
      <alignment horizontal="right" vertical="center"/>
    </xf>
    <xf numFmtId="0" fontId="145" fillId="0" borderId="103" applyNumberFormat="0" applyFill="0" applyAlignment="0" applyProtection="0"/>
    <xf numFmtId="4" fontId="103" fillId="60" borderId="107">
      <alignment horizontal="right" vertical="center"/>
    </xf>
    <xf numFmtId="0" fontId="125" fillId="84" borderId="102" applyNumberFormat="0" applyAlignment="0" applyProtection="0"/>
    <xf numFmtId="0" fontId="103" fillId="60" borderId="106">
      <alignment horizontal="right" vertical="center"/>
    </xf>
    <xf numFmtId="0" fontId="126" fillId="84" borderId="102" applyNumberFormat="0" applyAlignment="0" applyProtection="0"/>
    <xf numFmtId="0" fontId="130" fillId="0" borderId="103" applyNumberFormat="0" applyFill="0" applyAlignment="0" applyProtection="0"/>
    <xf numFmtId="0" fontId="120" fillId="87" borderId="104" applyNumberFormat="0" applyFont="0" applyAlignment="0" applyProtection="0"/>
    <xf numFmtId="4" fontId="103" fillId="60" borderId="106">
      <alignment horizontal="right" vertical="center"/>
    </xf>
    <xf numFmtId="0" fontId="102" fillId="60" borderId="108">
      <alignment horizontal="left" vertical="center" wrapText="1" indent="2"/>
    </xf>
    <xf numFmtId="0" fontId="102" fillId="61" borderId="105"/>
    <xf numFmtId="166" fontId="102" fillId="88" borderId="105" applyNumberFormat="0" applyFont="0" applyBorder="0" applyAlignment="0" applyProtection="0">
      <alignment horizontal="right" vertical="center"/>
    </xf>
    <xf numFmtId="0" fontId="102" fillId="0" borderId="105" applyNumberFormat="0" applyFill="0" applyAlignment="0" applyProtection="0"/>
    <xf numFmtId="4" fontId="102" fillId="0" borderId="105" applyFill="0" applyBorder="0" applyProtection="0">
      <alignment horizontal="right" vertical="center"/>
    </xf>
    <xf numFmtId="4" fontId="103" fillId="62" borderId="105">
      <alignment horizontal="right" vertical="center"/>
    </xf>
    <xf numFmtId="0" fontId="130" fillId="0" borderId="103" applyNumberFormat="0" applyFill="0" applyAlignment="0" applyProtection="0"/>
    <xf numFmtId="49" fontId="101" fillId="0" borderId="105" applyNumberFormat="0" applyFill="0" applyBorder="0" applyProtection="0">
      <alignment horizontal="left" vertical="center"/>
    </xf>
    <xf numFmtId="49" fontId="102" fillId="0" borderId="106" applyNumberFormat="0" applyFont="0" applyFill="0" applyBorder="0" applyProtection="0">
      <alignment horizontal="left" vertical="center" indent="5"/>
    </xf>
    <xf numFmtId="0" fontId="102" fillId="62" borderId="106">
      <alignment horizontal="left" vertical="center"/>
    </xf>
    <xf numFmtId="0" fontId="126" fillId="84" borderId="102" applyNumberFormat="0" applyAlignment="0" applyProtection="0"/>
    <xf numFmtId="4" fontId="103" fillId="60" borderId="107">
      <alignment horizontal="right" vertical="center"/>
    </xf>
    <xf numFmtId="0" fontId="138" fillId="71" borderId="102" applyNumberFormat="0" applyAlignment="0" applyProtection="0"/>
    <xf numFmtId="0" fontId="138" fillId="71" borderId="102" applyNumberFormat="0" applyAlignment="0" applyProtection="0"/>
    <xf numFmtId="0" fontId="120" fillId="87" borderId="104" applyNumberFormat="0" applyFont="0" applyAlignment="0" applyProtection="0"/>
    <xf numFmtId="0" fontId="142" fillId="84" borderId="101" applyNumberFormat="0" applyAlignment="0" applyProtection="0"/>
    <xf numFmtId="0" fontId="145" fillId="0" borderId="103" applyNumberFormat="0" applyFill="0" applyAlignment="0" applyProtection="0"/>
    <xf numFmtId="0" fontId="103" fillId="60" borderId="105">
      <alignment horizontal="right" vertical="center"/>
    </xf>
    <xf numFmtId="0" fontId="8" fillId="87" borderId="104" applyNumberFormat="0" applyFont="0" applyAlignment="0" applyProtection="0"/>
    <xf numFmtId="4" fontId="102" fillId="0" borderId="105">
      <alignment horizontal="right" vertical="center"/>
    </xf>
    <xf numFmtId="0" fontId="145" fillId="0" borderId="103" applyNumberFormat="0" applyFill="0" applyAlignment="0" applyProtection="0"/>
    <xf numFmtId="0" fontId="103" fillId="60" borderId="105">
      <alignment horizontal="right" vertical="center"/>
    </xf>
    <xf numFmtId="0" fontId="103" fillId="60" borderId="105">
      <alignment horizontal="right" vertical="center"/>
    </xf>
    <xf numFmtId="4" fontId="105" fillId="62" borderId="105">
      <alignment horizontal="right" vertical="center"/>
    </xf>
    <xf numFmtId="0" fontId="103" fillId="62" borderId="105">
      <alignment horizontal="right" vertical="center"/>
    </xf>
    <xf numFmtId="4" fontId="103" fillId="62" borderId="105">
      <alignment horizontal="right" vertical="center"/>
    </xf>
    <xf numFmtId="0" fontId="105" fillId="62" borderId="105">
      <alignment horizontal="right" vertical="center"/>
    </xf>
    <xf numFmtId="4" fontId="105" fillId="62" borderId="105">
      <alignment horizontal="right" vertical="center"/>
    </xf>
    <xf numFmtId="0" fontId="103" fillId="60" borderId="105">
      <alignment horizontal="right" vertical="center"/>
    </xf>
    <xf numFmtId="4" fontId="103" fillId="60" borderId="105">
      <alignment horizontal="right" vertical="center"/>
    </xf>
    <xf numFmtId="0" fontId="103" fillId="60" borderId="105">
      <alignment horizontal="right" vertical="center"/>
    </xf>
    <xf numFmtId="4" fontId="103" fillId="60" borderId="105">
      <alignment horizontal="right" vertical="center"/>
    </xf>
    <xf numFmtId="0" fontId="103" fillId="60" borderId="106">
      <alignment horizontal="right" vertical="center"/>
    </xf>
    <xf numFmtId="4" fontId="103" fillId="60" borderId="106">
      <alignment horizontal="right" vertical="center"/>
    </xf>
    <xf numFmtId="0" fontId="103" fillId="60" borderId="107">
      <alignment horizontal="right" vertical="center"/>
    </xf>
    <xf numFmtId="4" fontId="103" fillId="60" borderId="107">
      <alignment horizontal="right" vertical="center"/>
    </xf>
    <xf numFmtId="0" fontId="126" fillId="84" borderId="102" applyNumberFormat="0" applyAlignment="0" applyProtection="0"/>
    <xf numFmtId="0" fontId="102" fillId="60" borderId="108">
      <alignment horizontal="left" vertical="center" wrapText="1" indent="2"/>
    </xf>
    <xf numFmtId="0" fontId="102" fillId="0" borderId="108">
      <alignment horizontal="left" vertical="center" wrapText="1" indent="2"/>
    </xf>
    <xf numFmtId="0" fontId="102" fillId="62" borderId="106">
      <alignment horizontal="left" vertical="center"/>
    </xf>
    <xf numFmtId="0" fontId="138" fillId="71" borderId="102" applyNumberFormat="0" applyAlignment="0" applyProtection="0"/>
    <xf numFmtId="0" fontId="102" fillId="0" borderId="105">
      <alignment horizontal="right" vertical="center"/>
    </xf>
    <xf numFmtId="4" fontId="102" fillId="0" borderId="105">
      <alignment horizontal="right" vertical="center"/>
    </xf>
    <xf numFmtId="0" fontId="102" fillId="0" borderId="105" applyNumberFormat="0" applyFill="0" applyAlignment="0" applyProtection="0"/>
    <xf numFmtId="0" fontId="142" fillId="84" borderId="101" applyNumberFormat="0" applyAlignment="0" applyProtection="0"/>
    <xf numFmtId="166" fontId="102" fillId="88" borderId="105" applyNumberFormat="0" applyFont="0" applyBorder="0" applyAlignment="0" applyProtection="0">
      <alignment horizontal="right" vertical="center"/>
    </xf>
    <xf numFmtId="0" fontId="102" fillId="61" borderId="105"/>
    <xf numFmtId="4" fontId="102" fillId="61" borderId="105"/>
    <xf numFmtId="0" fontId="145" fillId="0" borderId="103" applyNumberFormat="0" applyFill="0" applyAlignment="0" applyProtection="0"/>
    <xf numFmtId="0" fontId="8" fillId="87" borderId="104" applyNumberFormat="0" applyFont="0" applyAlignment="0" applyProtection="0"/>
    <xf numFmtId="0" fontId="120" fillId="87" borderId="104" applyNumberFormat="0" applyFont="0" applyAlignment="0" applyProtection="0"/>
    <xf numFmtId="0" fontId="102" fillId="0" borderId="105" applyNumberFormat="0" applyFill="0" applyAlignment="0" applyProtection="0"/>
    <xf numFmtId="0" fontId="130" fillId="0" borderId="103" applyNumberFormat="0" applyFill="0" applyAlignment="0" applyProtection="0"/>
    <xf numFmtId="0" fontId="145" fillId="0" borderId="103" applyNumberFormat="0" applyFill="0" applyAlignment="0" applyProtection="0"/>
    <xf numFmtId="0" fontId="129" fillId="71" borderId="102" applyNumberFormat="0" applyAlignment="0" applyProtection="0"/>
    <xf numFmtId="0" fontId="126" fillId="84" borderId="102" applyNumberFormat="0" applyAlignment="0" applyProtection="0"/>
    <xf numFmtId="4" fontId="105" fillId="62" borderId="105">
      <alignment horizontal="right" vertical="center"/>
    </xf>
    <xf numFmtId="0" fontId="103" fillId="62" borderId="105">
      <alignment horizontal="right" vertical="center"/>
    </xf>
    <xf numFmtId="166" fontId="102" fillId="88" borderId="105" applyNumberFormat="0" applyFont="0" applyBorder="0" applyAlignment="0" applyProtection="0">
      <alignment horizontal="right" vertical="center"/>
    </xf>
    <xf numFmtId="0" fontId="130" fillId="0" borderId="103" applyNumberFormat="0" applyFill="0" applyAlignment="0" applyProtection="0"/>
    <xf numFmtId="49" fontId="102" fillId="0" borderId="105" applyNumberFormat="0" applyFont="0" applyFill="0" applyBorder="0" applyProtection="0">
      <alignment horizontal="left" vertical="center" indent="2"/>
    </xf>
    <xf numFmtId="49" fontId="102" fillId="0" borderId="106" applyNumberFormat="0" applyFont="0" applyFill="0" applyBorder="0" applyProtection="0">
      <alignment horizontal="left" vertical="center" indent="5"/>
    </xf>
    <xf numFmtId="49" fontId="102" fillId="0" borderId="105" applyNumberFormat="0" applyFont="0" applyFill="0" applyBorder="0" applyProtection="0">
      <alignment horizontal="left" vertical="center" indent="2"/>
    </xf>
    <xf numFmtId="4" fontId="102" fillId="0" borderId="105" applyFill="0" applyBorder="0" applyProtection="0">
      <alignment horizontal="right" vertical="center"/>
    </xf>
    <xf numFmtId="49" fontId="101" fillId="0" borderId="105" applyNumberFormat="0" applyFill="0" applyBorder="0" applyProtection="0">
      <alignment horizontal="left" vertical="center"/>
    </xf>
    <xf numFmtId="0" fontId="102" fillId="0" borderId="108">
      <alignment horizontal="left" vertical="center" wrapText="1" indent="2"/>
    </xf>
    <xf numFmtId="0" fontId="142" fillId="84" borderId="101" applyNumberFormat="0" applyAlignment="0" applyProtection="0"/>
    <xf numFmtId="0" fontId="103" fillId="60" borderId="107">
      <alignment horizontal="right" vertical="center"/>
    </xf>
    <xf numFmtId="0" fontId="129" fillId="71" borderId="102" applyNumberFormat="0" applyAlignment="0" applyProtection="0"/>
    <xf numFmtId="0" fontId="103" fillId="60" borderId="107">
      <alignment horizontal="right" vertical="center"/>
    </xf>
    <xf numFmtId="4" fontId="103" fillId="60" borderId="105">
      <alignment horizontal="right" vertical="center"/>
    </xf>
    <xf numFmtId="0" fontId="103" fillId="60" borderId="105">
      <alignment horizontal="right" vertical="center"/>
    </xf>
    <xf numFmtId="0" fontId="123" fillId="84" borderId="101" applyNumberFormat="0" applyAlignment="0" applyProtection="0"/>
    <xf numFmtId="0" fontId="125" fillId="84" borderId="102" applyNumberFormat="0" applyAlignment="0" applyProtection="0"/>
    <xf numFmtId="0" fontId="130" fillId="0" borderId="103" applyNumberFormat="0" applyFill="0" applyAlignment="0" applyProtection="0"/>
    <xf numFmtId="0" fontId="102" fillId="61" borderId="105"/>
    <xf numFmtId="4" fontId="102" fillId="61" borderId="105"/>
    <xf numFmtId="4" fontId="103" fillId="60" borderId="105">
      <alignment horizontal="right" vertical="center"/>
    </xf>
    <xf numFmtId="0" fontId="105" fillId="62" borderId="105">
      <alignment horizontal="right" vertical="center"/>
    </xf>
    <xf numFmtId="0" fontId="129" fillId="71" borderId="102" applyNumberFormat="0" applyAlignment="0" applyProtection="0"/>
    <xf numFmtId="0" fontId="126" fillId="84" borderId="102" applyNumberFormat="0" applyAlignment="0" applyProtection="0"/>
    <xf numFmtId="4" fontId="102" fillId="0" borderId="105">
      <alignment horizontal="right" vertical="center"/>
    </xf>
    <xf numFmtId="0" fontId="102" fillId="60" borderId="108">
      <alignment horizontal="left" vertical="center" wrapText="1" indent="2"/>
    </xf>
    <xf numFmtId="0" fontId="102" fillId="0" borderId="108">
      <alignment horizontal="left" vertical="center" wrapText="1" indent="2"/>
    </xf>
    <xf numFmtId="0" fontId="142" fillId="84" borderId="101" applyNumberFormat="0" applyAlignment="0" applyProtection="0"/>
    <xf numFmtId="0" fontId="138" fillId="71" borderId="102" applyNumberFormat="0" applyAlignment="0" applyProtection="0"/>
    <xf numFmtId="0" fontId="125" fillId="84" borderId="102" applyNumberFormat="0" applyAlignment="0" applyProtection="0"/>
    <xf numFmtId="0" fontId="123" fillId="84" borderId="101" applyNumberFormat="0" applyAlignment="0" applyProtection="0"/>
    <xf numFmtId="0" fontId="103" fillId="60" borderId="107">
      <alignment horizontal="right" vertical="center"/>
    </xf>
    <xf numFmtId="0" fontId="105" fillId="62" borderId="105">
      <alignment horizontal="right" vertical="center"/>
    </xf>
    <xf numFmtId="4" fontId="103" fillId="62" borderId="105">
      <alignment horizontal="right" vertical="center"/>
    </xf>
    <xf numFmtId="4" fontId="103" fillId="60" borderId="105">
      <alignment horizontal="right" vertical="center"/>
    </xf>
    <xf numFmtId="49" fontId="102" fillId="0" borderId="106" applyNumberFormat="0" applyFont="0" applyFill="0" applyBorder="0" applyProtection="0">
      <alignment horizontal="left" vertical="center" indent="5"/>
    </xf>
    <xf numFmtId="4" fontId="102" fillId="0" borderId="105" applyFill="0" applyBorder="0" applyProtection="0">
      <alignment horizontal="right" vertical="center"/>
    </xf>
    <xf numFmtId="4" fontId="103" fillId="62" borderId="105">
      <alignment horizontal="right" vertical="center"/>
    </xf>
    <xf numFmtId="0" fontId="138" fillId="71" borderId="102" applyNumberFormat="0" applyAlignment="0" applyProtection="0"/>
    <xf numFmtId="0" fontId="129" fillId="71" borderId="102" applyNumberFormat="0" applyAlignment="0" applyProtection="0"/>
    <xf numFmtId="0" fontId="125" fillId="84" borderId="102" applyNumberFormat="0" applyAlignment="0" applyProtection="0"/>
    <xf numFmtId="0" fontId="102" fillId="60" borderId="108">
      <alignment horizontal="left" vertical="center" wrapText="1" indent="2"/>
    </xf>
    <xf numFmtId="0" fontId="102" fillId="0" borderId="108">
      <alignment horizontal="left" vertical="center" wrapText="1" indent="2"/>
    </xf>
    <xf numFmtId="0" fontId="102" fillId="60" borderId="108">
      <alignment horizontal="left" vertical="center" wrapText="1" indent="2"/>
    </xf>
    <xf numFmtId="0" fontId="145" fillId="0" borderId="103" applyNumberFormat="0" applyFill="0" applyAlignment="0" applyProtection="0"/>
    <xf numFmtId="0" fontId="102" fillId="61" borderId="105"/>
    <xf numFmtId="4" fontId="103" fillId="60" borderId="105">
      <alignment horizontal="right" vertical="center"/>
    </xf>
    <xf numFmtId="0" fontId="7" fillId="38" borderId="0" applyNumberFormat="0" applyBorder="0" applyAlignment="0" applyProtection="0"/>
    <xf numFmtId="4" fontId="103" fillId="60" borderId="105">
      <alignment horizontal="right" vertical="center"/>
    </xf>
    <xf numFmtId="0" fontId="102" fillId="0" borderId="108">
      <alignment horizontal="left" vertical="center" wrapText="1" indent="2"/>
    </xf>
    <xf numFmtId="0" fontId="138" fillId="71" borderId="102" applyNumberFormat="0" applyAlignment="0" applyProtection="0"/>
    <xf numFmtId="0" fontId="102" fillId="0" borderId="105">
      <alignment horizontal="right" vertical="center"/>
    </xf>
    <xf numFmtId="0" fontId="102" fillId="62" borderId="106">
      <alignment horizontal="left" vertical="center"/>
    </xf>
    <xf numFmtId="0" fontId="103" fillId="60" borderId="107">
      <alignment horizontal="right" vertical="center"/>
    </xf>
    <xf numFmtId="4" fontId="103" fillId="60" borderId="107">
      <alignment horizontal="right" vertical="center"/>
    </xf>
    <xf numFmtId="0" fontId="103" fillId="60" borderId="106">
      <alignment horizontal="right" vertical="center"/>
    </xf>
    <xf numFmtId="0" fontId="103" fillId="60" borderId="105">
      <alignment horizontal="right" vertical="center"/>
    </xf>
    <xf numFmtId="0" fontId="103" fillId="62" borderId="105">
      <alignment horizontal="right" vertical="center"/>
    </xf>
    <xf numFmtId="4" fontId="103" fillId="62" borderId="105">
      <alignment horizontal="right" vertical="center"/>
    </xf>
    <xf numFmtId="0" fontId="145" fillId="0" borderId="103" applyNumberFormat="0" applyFill="0" applyAlignment="0" applyProtection="0"/>
    <xf numFmtId="0" fontId="120" fillId="87" borderId="104" applyNumberFormat="0" applyFont="0" applyAlignment="0" applyProtection="0"/>
    <xf numFmtId="0" fontId="138" fillId="71" borderId="102" applyNumberFormat="0" applyAlignment="0" applyProtection="0"/>
    <xf numFmtId="0" fontId="120" fillId="87" borderId="104" applyNumberFormat="0" applyFont="0" applyAlignment="0" applyProtection="0"/>
    <xf numFmtId="0" fontId="145" fillId="0" borderId="103" applyNumberFormat="0" applyFill="0" applyAlignment="0" applyProtection="0"/>
    <xf numFmtId="0" fontId="8" fillId="87" borderId="104" applyNumberFormat="0" applyFont="0" applyAlignment="0" applyProtection="0"/>
    <xf numFmtId="0" fontId="105" fillId="62" borderId="105">
      <alignment horizontal="right" vertical="center"/>
    </xf>
    <xf numFmtId="0" fontId="142" fillId="84" borderId="101" applyNumberFormat="0" applyAlignment="0" applyProtection="0"/>
    <xf numFmtId="0" fontId="123" fillId="84" borderId="101" applyNumberFormat="0" applyAlignment="0" applyProtection="0"/>
    <xf numFmtId="0" fontId="145" fillId="0" borderId="103" applyNumberFormat="0" applyFill="0" applyAlignment="0" applyProtection="0"/>
    <xf numFmtId="0" fontId="123" fillId="84" borderId="101" applyNumberFormat="0" applyAlignment="0" applyProtection="0"/>
    <xf numFmtId="0" fontId="120" fillId="87" borderId="104" applyNumberFormat="0" applyFont="0" applyAlignment="0" applyProtection="0"/>
    <xf numFmtId="0" fontId="105" fillId="62" borderId="105">
      <alignment horizontal="right" vertical="center"/>
    </xf>
    <xf numFmtId="0" fontId="102" fillId="0" borderId="105">
      <alignment horizontal="right" vertical="center"/>
    </xf>
    <xf numFmtId="0" fontId="102" fillId="60" borderId="108">
      <alignment horizontal="left" vertical="center" wrapText="1" indent="2"/>
    </xf>
    <xf numFmtId="4" fontId="103" fillId="60" borderId="106">
      <alignment horizontal="right" vertical="center"/>
    </xf>
    <xf numFmtId="0" fontId="102" fillId="61" borderId="105"/>
    <xf numFmtId="0" fontId="129" fillId="71" borderId="102" applyNumberFormat="0" applyAlignment="0" applyProtection="0"/>
    <xf numFmtId="0" fontId="103" fillId="60" borderId="106">
      <alignment horizontal="right" vertical="center"/>
    </xf>
    <xf numFmtId="4" fontId="103" fillId="60" borderId="107">
      <alignment horizontal="right" vertical="center"/>
    </xf>
    <xf numFmtId="0" fontId="145" fillId="0" borderId="103" applyNumberFormat="0" applyFill="0" applyAlignment="0" applyProtection="0"/>
    <xf numFmtId="49" fontId="102" fillId="0" borderId="105" applyNumberFormat="0" applyFont="0" applyFill="0" applyBorder="0" applyProtection="0">
      <alignment horizontal="left" vertical="center" indent="2"/>
    </xf>
    <xf numFmtId="0" fontId="103" fillId="60" borderId="107">
      <alignment horizontal="right" vertical="center"/>
    </xf>
    <xf numFmtId="4" fontId="103" fillId="62" borderId="105">
      <alignment horizontal="right" vertical="center"/>
    </xf>
    <xf numFmtId="0" fontId="102" fillId="61" borderId="105"/>
    <xf numFmtId="0" fontId="138" fillId="71" borderId="102" applyNumberFormat="0" applyAlignment="0" applyProtection="0"/>
    <xf numFmtId="0" fontId="105" fillId="62" borderId="105">
      <alignment horizontal="right" vertical="center"/>
    </xf>
    <xf numFmtId="0" fontId="7" fillId="58" borderId="0" applyNumberFormat="0" applyBorder="0" applyAlignment="0" applyProtection="0"/>
    <xf numFmtId="0" fontId="7" fillId="50" borderId="0" applyNumberFormat="0" applyBorder="0" applyAlignment="0" applyProtection="0"/>
    <xf numFmtId="4" fontId="102" fillId="61" borderId="105"/>
    <xf numFmtId="0" fontId="102" fillId="62" borderId="106">
      <alignment horizontal="left" vertical="center"/>
    </xf>
    <xf numFmtId="0" fontId="126" fillId="84" borderId="102" applyNumberFormat="0" applyAlignment="0" applyProtection="0"/>
    <xf numFmtId="4" fontId="105" fillId="62" borderId="105">
      <alignment horizontal="right" vertical="center"/>
    </xf>
    <xf numFmtId="0" fontId="103" fillId="60" borderId="106">
      <alignment horizontal="right" vertical="center"/>
    </xf>
    <xf numFmtId="0" fontId="7" fillId="37" borderId="0" applyNumberFormat="0" applyBorder="0" applyAlignment="0" applyProtection="0"/>
    <xf numFmtId="0" fontId="102" fillId="0" borderId="105" applyNumberFormat="0" applyFill="0" applyAlignment="0" applyProtection="0"/>
    <xf numFmtId="4" fontId="103" fillId="60" borderId="106">
      <alignment horizontal="right" vertical="center"/>
    </xf>
    <xf numFmtId="4" fontId="103" fillId="60" borderId="107">
      <alignment horizontal="right" vertical="center"/>
    </xf>
    <xf numFmtId="0" fontId="105" fillId="62" borderId="105">
      <alignment horizontal="right" vertical="center"/>
    </xf>
    <xf numFmtId="0" fontId="7" fillId="54" borderId="0" applyNumberFormat="0" applyBorder="0" applyAlignment="0" applyProtection="0"/>
    <xf numFmtId="0" fontId="142" fillId="84" borderId="101" applyNumberFormat="0" applyAlignment="0" applyProtection="0"/>
    <xf numFmtId="0" fontId="130" fillId="0" borderId="103" applyNumberFormat="0" applyFill="0" applyAlignment="0" applyProtection="0"/>
    <xf numFmtId="0" fontId="130" fillId="0" borderId="103" applyNumberFormat="0" applyFill="0" applyAlignment="0" applyProtection="0"/>
    <xf numFmtId="0" fontId="102" fillId="0" borderId="105">
      <alignment horizontal="right" vertical="center"/>
    </xf>
    <xf numFmtId="0" fontId="126" fillId="84" borderId="102" applyNumberFormat="0" applyAlignment="0" applyProtection="0"/>
    <xf numFmtId="0" fontId="142" fillId="84" borderId="101" applyNumberFormat="0" applyAlignment="0" applyProtection="0"/>
    <xf numFmtId="0" fontId="126" fillId="84" borderId="102" applyNumberFormat="0" applyAlignment="0" applyProtection="0"/>
    <xf numFmtId="4" fontId="103" fillId="60" borderId="105">
      <alignment horizontal="right" vertical="center"/>
    </xf>
    <xf numFmtId="0" fontId="145" fillId="0" borderId="103" applyNumberFormat="0" applyFill="0" applyAlignment="0" applyProtection="0"/>
    <xf numFmtId="0" fontId="130" fillId="0" borderId="103" applyNumberFormat="0" applyFill="0" applyAlignment="0" applyProtection="0"/>
    <xf numFmtId="4" fontId="105" fillId="62" borderId="105">
      <alignment horizontal="right" vertical="center"/>
    </xf>
    <xf numFmtId="0" fontId="126" fillId="84" borderId="102" applyNumberFormat="0" applyAlignment="0" applyProtection="0"/>
    <xf numFmtId="0" fontId="102" fillId="61" borderId="105"/>
    <xf numFmtId="0" fontId="138" fillId="71" borderId="102" applyNumberFormat="0" applyAlignment="0" applyProtection="0"/>
    <xf numFmtId="0" fontId="123" fillId="84" borderId="101" applyNumberFormat="0" applyAlignment="0" applyProtection="0"/>
    <xf numFmtId="0" fontId="145" fillId="0" borderId="103" applyNumberFormat="0" applyFill="0" applyAlignment="0" applyProtection="0"/>
    <xf numFmtId="0" fontId="103" fillId="62" borderId="105">
      <alignment horizontal="right" vertical="center"/>
    </xf>
    <xf numFmtId="0" fontId="145" fillId="0" borderId="103" applyNumberFormat="0" applyFill="0" applyAlignment="0" applyProtection="0"/>
    <xf numFmtId="0" fontId="145" fillId="0" borderId="103" applyNumberFormat="0" applyFill="0" applyAlignment="0" applyProtection="0"/>
    <xf numFmtId="0" fontId="116" fillId="33" borderId="65" applyNumberFormat="0" applyAlignment="0" applyProtection="0"/>
    <xf numFmtId="0" fontId="125" fillId="84" borderId="102" applyNumberFormat="0" applyAlignment="0" applyProtection="0"/>
    <xf numFmtId="0" fontId="102" fillId="60" borderId="108">
      <alignment horizontal="left" vertical="center" wrapText="1" indent="2"/>
    </xf>
    <xf numFmtId="0" fontId="102" fillId="61" borderId="105"/>
    <xf numFmtId="4" fontId="103" fillId="60" borderId="107">
      <alignment horizontal="right" vertical="center"/>
    </xf>
    <xf numFmtId="0" fontId="7" fillId="42" borderId="0" applyNumberFormat="0" applyBorder="0" applyAlignment="0" applyProtection="0"/>
    <xf numFmtId="4" fontId="103" fillId="60" borderId="106">
      <alignment horizontal="right" vertical="center"/>
    </xf>
    <xf numFmtId="4" fontId="102" fillId="0" borderId="105" applyFill="0" applyBorder="0" applyProtection="0">
      <alignment horizontal="right" vertical="center"/>
    </xf>
    <xf numFmtId="4" fontId="102" fillId="0" borderId="105" applyFill="0" applyBorder="0" applyProtection="0">
      <alignment horizontal="right" vertical="center"/>
    </xf>
    <xf numFmtId="0" fontId="142" fillId="84" borderId="101" applyNumberFormat="0" applyAlignment="0" applyProtection="0"/>
    <xf numFmtId="0" fontId="102" fillId="0" borderId="108">
      <alignment horizontal="left" vertical="center" wrapText="1" indent="2"/>
    </xf>
    <xf numFmtId="4" fontId="102" fillId="0" borderId="105">
      <alignment horizontal="right" vertical="center"/>
    </xf>
    <xf numFmtId="0" fontId="103" fillId="62" borderId="105">
      <alignment horizontal="right" vertical="center"/>
    </xf>
    <xf numFmtId="0" fontId="123" fillId="84" borderId="101" applyNumberFormat="0" applyAlignment="0" applyProtection="0"/>
    <xf numFmtId="49" fontId="101" fillId="0" borderId="105" applyNumberFormat="0" applyFill="0" applyBorder="0" applyProtection="0">
      <alignment horizontal="left" vertical="center"/>
    </xf>
    <xf numFmtId="0" fontId="126" fillId="84" borderId="102" applyNumberFormat="0" applyAlignment="0" applyProtection="0"/>
    <xf numFmtId="0" fontId="130" fillId="0" borderId="103" applyNumberFormat="0" applyFill="0" applyAlignment="0" applyProtection="0"/>
    <xf numFmtId="0" fontId="102" fillId="60" borderId="108">
      <alignment horizontal="left" vertical="center" wrapText="1" indent="2"/>
    </xf>
    <xf numFmtId="4" fontId="103" fillId="60" borderId="105">
      <alignment horizontal="right" vertical="center"/>
    </xf>
    <xf numFmtId="0" fontId="126" fillId="84" borderId="102" applyNumberFormat="0" applyAlignment="0" applyProtection="0"/>
    <xf numFmtId="0" fontId="130" fillId="0" borderId="103" applyNumberFormat="0" applyFill="0" applyAlignment="0" applyProtection="0"/>
    <xf numFmtId="4" fontId="103" fillId="60" borderId="105">
      <alignment horizontal="right" vertical="center"/>
    </xf>
    <xf numFmtId="0" fontId="129" fillId="71" borderId="102" applyNumberFormat="0" applyAlignment="0" applyProtection="0"/>
    <xf numFmtId="0" fontId="102" fillId="0" borderId="108">
      <alignment horizontal="left" vertical="center" wrapText="1" indent="2"/>
    </xf>
    <xf numFmtId="0" fontId="102" fillId="60" borderId="108">
      <alignment horizontal="left" vertical="center" wrapText="1" indent="2"/>
    </xf>
    <xf numFmtId="166" fontId="102" fillId="88" borderId="105" applyNumberFormat="0" applyFont="0" applyBorder="0" applyAlignment="0" applyProtection="0">
      <alignment horizontal="right" vertical="center"/>
    </xf>
    <xf numFmtId="4" fontId="102" fillId="0" borderId="105" applyFill="0" applyBorder="0" applyProtection="0">
      <alignment horizontal="right" vertical="center"/>
    </xf>
    <xf numFmtId="0" fontId="7" fillId="46" borderId="0" applyNumberFormat="0" applyBorder="0" applyAlignment="0" applyProtection="0"/>
    <xf numFmtId="0" fontId="103" fillId="60" borderId="105">
      <alignment horizontal="right" vertical="center"/>
    </xf>
    <xf numFmtId="0" fontId="103" fillId="60" borderId="105">
      <alignment horizontal="right" vertical="center"/>
    </xf>
    <xf numFmtId="0" fontId="103" fillId="60" borderId="106">
      <alignment horizontal="right" vertical="center"/>
    </xf>
    <xf numFmtId="49" fontId="101" fillId="0" borderId="105" applyNumberFormat="0" applyFill="0" applyBorder="0" applyProtection="0">
      <alignment horizontal="left" vertical="center"/>
    </xf>
    <xf numFmtId="4" fontId="103" fillId="60" borderId="105">
      <alignment horizontal="right" vertical="center"/>
    </xf>
    <xf numFmtId="0" fontId="103" fillId="60" borderId="105">
      <alignment horizontal="right" vertical="center"/>
    </xf>
    <xf numFmtId="0" fontId="103" fillId="60" borderId="106">
      <alignment horizontal="right" vertical="center"/>
    </xf>
    <xf numFmtId="0" fontId="138" fillId="71" borderId="102" applyNumberFormat="0" applyAlignment="0" applyProtection="0"/>
    <xf numFmtId="0" fontId="129" fillId="71" borderId="102" applyNumberFormat="0" applyAlignment="0" applyProtection="0"/>
    <xf numFmtId="0" fontId="102" fillId="62" borderId="106">
      <alignment horizontal="left" vertical="center"/>
    </xf>
    <xf numFmtId="0" fontId="103" fillId="62" borderId="105">
      <alignment horizontal="right" vertical="center"/>
    </xf>
    <xf numFmtId="4" fontId="102" fillId="0" borderId="105" applyFill="0" applyBorder="0" applyProtection="0">
      <alignment horizontal="right" vertical="center"/>
    </xf>
    <xf numFmtId="0" fontId="130" fillId="0" borderId="103" applyNumberFormat="0" applyFill="0" applyAlignment="0" applyProtection="0"/>
    <xf numFmtId="0" fontId="102" fillId="60" borderId="108">
      <alignment horizontal="left" vertical="center" wrapText="1" indent="2"/>
    </xf>
    <xf numFmtId="4" fontId="102" fillId="0" borderId="105" applyFill="0" applyBorder="0" applyProtection="0">
      <alignment horizontal="right" vertical="center"/>
    </xf>
    <xf numFmtId="0" fontId="120" fillId="87" borderId="104" applyNumberFormat="0" applyFont="0" applyAlignment="0" applyProtection="0"/>
    <xf numFmtId="49" fontId="102" fillId="0" borderId="106" applyNumberFormat="0" applyFont="0" applyFill="0" applyBorder="0" applyProtection="0">
      <alignment horizontal="left" vertical="center" indent="5"/>
    </xf>
    <xf numFmtId="0" fontId="138" fillId="71" borderId="102" applyNumberFormat="0" applyAlignment="0" applyProtection="0"/>
    <xf numFmtId="0" fontId="119" fillId="0" borderId="70" applyNumberFormat="0" applyFill="0" applyAlignment="0" applyProtection="0"/>
    <xf numFmtId="0" fontId="103" fillId="60" borderId="107">
      <alignment horizontal="right" vertical="center"/>
    </xf>
    <xf numFmtId="0" fontId="145" fillId="0" borderId="103" applyNumberFormat="0" applyFill="0" applyAlignment="0" applyProtection="0"/>
    <xf numFmtId="0" fontId="126" fillId="84" borderId="102" applyNumberFormat="0" applyAlignment="0" applyProtection="0"/>
    <xf numFmtId="0" fontId="142" fillId="84" borderId="101" applyNumberFormat="0" applyAlignment="0" applyProtection="0"/>
    <xf numFmtId="0" fontId="125" fillId="84" borderId="102" applyNumberFormat="0" applyAlignment="0" applyProtection="0"/>
    <xf numFmtId="4" fontId="103" fillId="62" borderId="105">
      <alignment horizontal="right" vertical="center"/>
    </xf>
    <xf numFmtId="0" fontId="138" fillId="71" borderId="102" applyNumberFormat="0" applyAlignment="0" applyProtection="0"/>
    <xf numFmtId="4" fontId="103" fillId="62" borderId="105">
      <alignment horizontal="right" vertical="center"/>
    </xf>
    <xf numFmtId="0" fontId="138" fillId="71" borderId="102" applyNumberFormat="0" applyAlignment="0" applyProtection="0"/>
    <xf numFmtId="49" fontId="101" fillId="0" borderId="105" applyNumberFormat="0" applyFill="0" applyBorder="0" applyProtection="0">
      <alignment horizontal="left" vertical="center"/>
    </xf>
    <xf numFmtId="0" fontId="103" fillId="60" borderId="106">
      <alignment horizontal="right" vertical="center"/>
    </xf>
    <xf numFmtId="4" fontId="103" fillId="60" borderId="105">
      <alignment horizontal="right" vertical="center"/>
    </xf>
    <xf numFmtId="4" fontId="105" fillId="62" borderId="105">
      <alignment horizontal="right" vertical="center"/>
    </xf>
    <xf numFmtId="4" fontId="103" fillId="60" borderId="106">
      <alignment horizontal="right" vertical="center"/>
    </xf>
    <xf numFmtId="0" fontId="102" fillId="0" borderId="105">
      <alignment horizontal="right" vertical="center"/>
    </xf>
    <xf numFmtId="0" fontId="102" fillId="0" borderId="105">
      <alignment horizontal="right" vertical="center"/>
    </xf>
    <xf numFmtId="0" fontId="103" fillId="62" borderId="105">
      <alignment horizontal="right" vertical="center"/>
    </xf>
    <xf numFmtId="4" fontId="103" fillId="60" borderId="106">
      <alignment horizontal="right" vertical="center"/>
    </xf>
    <xf numFmtId="0" fontId="103" fillId="62" borderId="105">
      <alignment horizontal="right" vertical="center"/>
    </xf>
    <xf numFmtId="166" fontId="102" fillId="88" borderId="105" applyNumberFormat="0" applyFont="0" applyBorder="0" applyAlignment="0" applyProtection="0">
      <alignment horizontal="right" vertical="center"/>
    </xf>
    <xf numFmtId="0" fontId="126" fillId="84" borderId="102" applyNumberFormat="0" applyAlignment="0" applyProtection="0"/>
    <xf numFmtId="4" fontId="103" fillId="60" borderId="105">
      <alignment horizontal="right" vertical="center"/>
    </xf>
    <xf numFmtId="0" fontId="7" fillId="57" borderId="0" applyNumberFormat="0" applyBorder="0" applyAlignment="0" applyProtection="0"/>
    <xf numFmtId="0" fontId="7" fillId="49" borderId="0" applyNumberFormat="0" applyBorder="0" applyAlignment="0" applyProtection="0"/>
    <xf numFmtId="0" fontId="102" fillId="61" borderId="105"/>
    <xf numFmtId="49" fontId="102" fillId="0" borderId="106" applyNumberFormat="0" applyFont="0" applyFill="0" applyBorder="0" applyProtection="0">
      <alignment horizontal="left" vertical="center" indent="5"/>
    </xf>
    <xf numFmtId="4" fontId="102" fillId="0" borderId="105" applyFill="0" applyBorder="0" applyProtection="0">
      <alignment horizontal="right" vertical="center"/>
    </xf>
    <xf numFmtId="0" fontId="103" fillId="60" borderId="105">
      <alignment horizontal="right" vertical="center"/>
    </xf>
    <xf numFmtId="4" fontId="103" fillId="60" borderId="105">
      <alignment horizontal="right" vertical="center"/>
    </xf>
    <xf numFmtId="49" fontId="101" fillId="0" borderId="105" applyNumberFormat="0" applyFill="0" applyBorder="0" applyProtection="0">
      <alignment horizontal="left" vertical="center"/>
    </xf>
    <xf numFmtId="0" fontId="120" fillId="87" borderId="104" applyNumberFormat="0" applyFont="0" applyAlignment="0" applyProtection="0"/>
    <xf numFmtId="0" fontId="126" fillId="84" borderId="102" applyNumberFormat="0" applyAlignment="0" applyProtection="0"/>
    <xf numFmtId="0" fontId="48" fillId="43" borderId="0" applyNumberFormat="0" applyBorder="0" applyAlignment="0" applyProtection="0"/>
    <xf numFmtId="4" fontId="103" fillId="60" borderId="105">
      <alignment horizontal="right" vertical="center"/>
    </xf>
    <xf numFmtId="0" fontId="7" fillId="53" borderId="0" applyNumberFormat="0" applyBorder="0" applyAlignment="0" applyProtection="0"/>
    <xf numFmtId="0" fontId="102" fillId="0" borderId="105" applyNumberFormat="0" applyFill="0" applyAlignment="0" applyProtection="0"/>
    <xf numFmtId="0" fontId="102" fillId="0" borderId="105" applyNumberFormat="0" applyFill="0" applyAlignment="0" applyProtection="0"/>
    <xf numFmtId="0" fontId="125" fillId="84" borderId="102" applyNumberFormat="0" applyAlignment="0" applyProtection="0"/>
    <xf numFmtId="0" fontId="129" fillId="71" borderId="102" applyNumberFormat="0" applyAlignment="0" applyProtection="0"/>
    <xf numFmtId="0" fontId="125" fillId="84" borderId="102" applyNumberFormat="0" applyAlignment="0" applyProtection="0"/>
    <xf numFmtId="0" fontId="120" fillId="87" borderId="104" applyNumberFormat="0" applyFont="0" applyAlignment="0" applyProtection="0"/>
    <xf numFmtId="0" fontId="129" fillId="71" borderId="102" applyNumberFormat="0" applyAlignment="0" applyProtection="0"/>
    <xf numFmtId="4" fontId="103" fillId="62" borderId="105">
      <alignment horizontal="right" vertical="center"/>
    </xf>
    <xf numFmtId="4" fontId="102" fillId="61" borderId="105"/>
    <xf numFmtId="166" fontId="102" fillId="88" borderId="105" applyNumberFormat="0" applyFont="0" applyBorder="0" applyAlignment="0" applyProtection="0">
      <alignment horizontal="right" vertical="center"/>
    </xf>
    <xf numFmtId="0" fontId="105" fillId="62" borderId="105">
      <alignment horizontal="right" vertical="center"/>
    </xf>
    <xf numFmtId="4" fontId="103" fillId="60" borderId="107">
      <alignment horizontal="right" vertical="center"/>
    </xf>
    <xf numFmtId="0" fontId="102" fillId="60" borderId="108">
      <alignment horizontal="left" vertical="center" wrapText="1" indent="2"/>
    </xf>
    <xf numFmtId="0" fontId="138" fillId="71" borderId="102" applyNumberFormat="0" applyAlignment="0" applyProtection="0"/>
    <xf numFmtId="0" fontId="138" fillId="71" borderId="102" applyNumberFormat="0" applyAlignment="0" applyProtection="0"/>
    <xf numFmtId="0" fontId="130" fillId="0" borderId="103" applyNumberFormat="0" applyFill="0" applyAlignment="0" applyProtection="0"/>
    <xf numFmtId="0" fontId="117" fillId="0" borderId="0" applyNumberFormat="0" applyFill="0" applyBorder="0" applyAlignment="0" applyProtection="0"/>
    <xf numFmtId="0" fontId="48" fillId="55" borderId="0" applyNumberFormat="0" applyBorder="0" applyAlignment="0" applyProtection="0"/>
    <xf numFmtId="0" fontId="130" fillId="0" borderId="103" applyNumberFormat="0" applyFill="0" applyAlignment="0" applyProtection="0"/>
    <xf numFmtId="0" fontId="125" fillId="84" borderId="102" applyNumberFormat="0" applyAlignment="0" applyProtection="0"/>
    <xf numFmtId="0" fontId="142" fillId="84" borderId="101" applyNumberFormat="0" applyAlignment="0" applyProtection="0"/>
    <xf numFmtId="0" fontId="142" fillId="84" borderId="101" applyNumberFormat="0" applyAlignment="0" applyProtection="0"/>
    <xf numFmtId="0" fontId="115" fillId="33" borderId="66" applyNumberFormat="0" applyAlignment="0" applyProtection="0"/>
    <xf numFmtId="0" fontId="126" fillId="84" borderId="102" applyNumberFormat="0" applyAlignment="0" applyProtection="0"/>
    <xf numFmtId="0" fontId="102" fillId="60" borderId="108">
      <alignment horizontal="left" vertical="center" wrapText="1" indent="2"/>
    </xf>
    <xf numFmtId="0" fontId="103" fillId="60" borderId="107">
      <alignment horizontal="right" vertical="center"/>
    </xf>
    <xf numFmtId="0" fontId="7" fillId="41" borderId="0" applyNumberFormat="0" applyBorder="0" applyAlignment="0" applyProtection="0"/>
    <xf numFmtId="0" fontId="120" fillId="87" borderId="104" applyNumberFormat="0" applyFont="0" applyAlignment="0" applyProtection="0"/>
    <xf numFmtId="0" fontId="102" fillId="0" borderId="105" applyNumberFormat="0" applyFill="0" applyAlignment="0" applyProtection="0"/>
    <xf numFmtId="49" fontId="102" fillId="0" borderId="105" applyNumberFormat="0" applyFont="0" applyFill="0" applyBorder="0" applyProtection="0">
      <alignment horizontal="left" vertical="center" indent="2"/>
    </xf>
    <xf numFmtId="0" fontId="102" fillId="0" borderId="108">
      <alignment horizontal="left" vertical="center" wrapText="1" indent="2"/>
    </xf>
    <xf numFmtId="0" fontId="126" fillId="84" borderId="102" applyNumberFormat="0" applyAlignment="0" applyProtection="0"/>
    <xf numFmtId="0" fontId="102" fillId="0" borderId="105" applyNumberFormat="0" applyFill="0" applyAlignment="0" applyProtection="0"/>
    <xf numFmtId="4" fontId="105" fillId="62" borderId="105">
      <alignment horizontal="right" vertical="center"/>
    </xf>
    <xf numFmtId="0" fontId="102" fillId="0" borderId="108">
      <alignment horizontal="left" vertical="center" wrapText="1" indent="2"/>
    </xf>
    <xf numFmtId="0" fontId="48" fillId="47" borderId="0" applyNumberFormat="0" applyBorder="0" applyAlignment="0" applyProtection="0"/>
    <xf numFmtId="4" fontId="102" fillId="61" borderId="105"/>
    <xf numFmtId="0" fontId="126" fillId="84" borderId="102" applyNumberFormat="0" applyAlignment="0" applyProtection="0"/>
    <xf numFmtId="0" fontId="126" fillId="84" borderId="102" applyNumberFormat="0" applyAlignment="0" applyProtection="0"/>
    <xf numFmtId="0" fontId="102" fillId="0" borderId="108">
      <alignment horizontal="left" vertical="center" wrapText="1" indent="2"/>
    </xf>
    <xf numFmtId="0" fontId="103" fillId="60" borderId="105">
      <alignment horizontal="right" vertical="center"/>
    </xf>
    <xf numFmtId="0" fontId="129" fillId="71" borderId="102" applyNumberFormat="0" applyAlignment="0" applyProtection="0"/>
    <xf numFmtId="0" fontId="126" fillId="84" borderId="102" applyNumberFormat="0" applyAlignment="0" applyProtection="0"/>
    <xf numFmtId="0" fontId="103" fillId="60" borderId="105">
      <alignment horizontal="right" vertical="center"/>
    </xf>
    <xf numFmtId="49" fontId="101" fillId="0" borderId="105" applyNumberFormat="0" applyFill="0" applyBorder="0" applyProtection="0">
      <alignment horizontal="left" vertical="center"/>
    </xf>
    <xf numFmtId="0" fontId="120" fillId="87" borderId="104" applyNumberFormat="0" applyFont="0" applyAlignment="0" applyProtection="0"/>
    <xf numFmtId="0" fontId="125" fillId="84" borderId="102" applyNumberFormat="0" applyAlignment="0" applyProtection="0"/>
    <xf numFmtId="0" fontId="130" fillId="0" borderId="103" applyNumberFormat="0" applyFill="0" applyAlignment="0" applyProtection="0"/>
    <xf numFmtId="0" fontId="102" fillId="61" borderId="105"/>
    <xf numFmtId="4" fontId="102" fillId="61" borderId="105"/>
    <xf numFmtId="4" fontId="103" fillId="60" borderId="105">
      <alignment horizontal="right" vertical="center"/>
    </xf>
    <xf numFmtId="0" fontId="105" fillId="62" borderId="105">
      <alignment horizontal="right" vertical="center"/>
    </xf>
    <xf numFmtId="0" fontId="129" fillId="71" borderId="102" applyNumberFormat="0" applyAlignment="0" applyProtection="0"/>
    <xf numFmtId="0" fontId="126" fillId="84" borderId="102" applyNumberFormat="0" applyAlignment="0" applyProtection="0"/>
    <xf numFmtId="4" fontId="102" fillId="0" borderId="105">
      <alignment horizontal="right" vertical="center"/>
    </xf>
    <xf numFmtId="0" fontId="102" fillId="60" borderId="108">
      <alignment horizontal="left" vertical="center" wrapText="1" indent="2"/>
    </xf>
    <xf numFmtId="0" fontId="102" fillId="0" borderId="108">
      <alignment horizontal="left" vertical="center" wrapText="1" indent="2"/>
    </xf>
    <xf numFmtId="0" fontId="142" fillId="84" borderId="101" applyNumberFormat="0" applyAlignment="0" applyProtection="0"/>
    <xf numFmtId="0" fontId="138" fillId="71" borderId="102" applyNumberFormat="0" applyAlignment="0" applyProtection="0"/>
    <xf numFmtId="0" fontId="125" fillId="84" borderId="102" applyNumberFormat="0" applyAlignment="0" applyProtection="0"/>
    <xf numFmtId="0" fontId="123" fillId="84" borderId="101" applyNumberFormat="0" applyAlignment="0" applyProtection="0"/>
    <xf numFmtId="0" fontId="103" fillId="60" borderId="107">
      <alignment horizontal="right" vertical="center"/>
    </xf>
    <xf numFmtId="0" fontId="105" fillId="62" borderId="105">
      <alignment horizontal="right" vertical="center"/>
    </xf>
    <xf numFmtId="4" fontId="103" fillId="62" borderId="105">
      <alignment horizontal="right" vertical="center"/>
    </xf>
    <xf numFmtId="4" fontId="103" fillId="60" borderId="105">
      <alignment horizontal="right" vertical="center"/>
    </xf>
    <xf numFmtId="49" fontId="102" fillId="0" borderId="106" applyNumberFormat="0" applyFont="0" applyFill="0" applyBorder="0" applyProtection="0">
      <alignment horizontal="left" vertical="center" indent="5"/>
    </xf>
    <xf numFmtId="4" fontId="102" fillId="0" borderId="105" applyFill="0" applyBorder="0" applyProtection="0">
      <alignment horizontal="right" vertical="center"/>
    </xf>
    <xf numFmtId="4" fontId="103" fillId="62" borderId="105">
      <alignment horizontal="right" vertical="center"/>
    </xf>
    <xf numFmtId="0" fontId="138" fillId="71" borderId="102" applyNumberFormat="0" applyAlignment="0" applyProtection="0"/>
    <xf numFmtId="0" fontId="129" fillId="71" borderId="102" applyNumberFormat="0" applyAlignment="0" applyProtection="0"/>
    <xf numFmtId="0" fontId="125" fillId="84" borderId="102" applyNumberFormat="0" applyAlignment="0" applyProtection="0"/>
    <xf numFmtId="0" fontId="102" fillId="60" borderId="108">
      <alignment horizontal="left" vertical="center" wrapText="1" indent="2"/>
    </xf>
    <xf numFmtId="0" fontId="102" fillId="0" borderId="108">
      <alignment horizontal="left" vertical="center" wrapText="1" indent="2"/>
    </xf>
    <xf numFmtId="0" fontId="102" fillId="60" borderId="108">
      <alignment horizontal="left" vertical="center" wrapText="1" indent="2"/>
    </xf>
    <xf numFmtId="0" fontId="102" fillId="61" borderId="113"/>
    <xf numFmtId="0" fontId="126" fillId="84" borderId="110" applyNumberFormat="0" applyAlignment="0" applyProtection="0"/>
    <xf numFmtId="0" fontId="145" fillId="0" borderId="111" applyNumberFormat="0" applyFill="0" applyAlignment="0" applyProtection="0"/>
    <xf numFmtId="0" fontId="105" fillId="62" borderId="113">
      <alignment horizontal="right" vertical="center"/>
    </xf>
    <xf numFmtId="0" fontId="120" fillId="87" borderId="112" applyNumberFormat="0" applyFont="0" applyAlignment="0" applyProtection="0"/>
    <xf numFmtId="0" fontId="103" fillId="62" borderId="113">
      <alignment horizontal="right" vertical="center"/>
    </xf>
    <xf numFmtId="0" fontId="48" fillId="59" borderId="0" applyNumberFormat="0" applyBorder="0" applyAlignment="0" applyProtection="0"/>
    <xf numFmtId="0" fontId="103" fillId="60" borderId="115">
      <alignment horizontal="right" vertical="center"/>
    </xf>
    <xf numFmtId="4" fontId="102" fillId="61" borderId="113"/>
    <xf numFmtId="0" fontId="118" fillId="0" borderId="0" applyNumberFormat="0" applyFill="0" applyBorder="0" applyAlignment="0" applyProtection="0"/>
    <xf numFmtId="49" fontId="102" fillId="0" borderId="113" applyNumberFormat="0" applyFont="0" applyFill="0" applyBorder="0" applyProtection="0">
      <alignment horizontal="left" vertical="center" indent="2"/>
    </xf>
    <xf numFmtId="0" fontId="129" fillId="71" borderId="110" applyNumberFormat="0" applyAlignment="0" applyProtection="0"/>
    <xf numFmtId="4" fontId="103" fillId="60" borderId="115">
      <alignment horizontal="right" vertical="center"/>
    </xf>
    <xf numFmtId="4" fontId="102" fillId="61" borderId="113"/>
    <xf numFmtId="4" fontId="102" fillId="61" borderId="113"/>
    <xf numFmtId="0" fontId="126" fillId="84" borderId="110" applyNumberFormat="0" applyAlignment="0" applyProtection="0"/>
    <xf numFmtId="4" fontId="103" fillId="60" borderId="113">
      <alignment horizontal="right" vertical="center"/>
    </xf>
    <xf numFmtId="49" fontId="101" fillId="0" borderId="113" applyNumberFormat="0" applyFill="0" applyBorder="0" applyProtection="0">
      <alignment horizontal="left" vertical="center"/>
    </xf>
    <xf numFmtId="0" fontId="7" fillId="49" borderId="0" applyNumberFormat="0" applyBorder="0" applyAlignment="0" applyProtection="0"/>
    <xf numFmtId="4" fontId="103" fillId="60" borderId="113">
      <alignment horizontal="right" vertical="center"/>
    </xf>
    <xf numFmtId="0" fontId="8" fillId="87" borderId="112" applyNumberFormat="0" applyFont="0" applyAlignment="0" applyProtection="0"/>
    <xf numFmtId="0" fontId="145" fillId="0" borderId="111" applyNumberFormat="0" applyFill="0" applyAlignment="0" applyProtection="0"/>
    <xf numFmtId="0" fontId="103" fillId="60" borderId="113">
      <alignment horizontal="right" vertical="center"/>
    </xf>
    <xf numFmtId="0" fontId="7" fillId="49" borderId="0" applyNumberFormat="0" applyBorder="0" applyAlignment="0" applyProtection="0"/>
    <xf numFmtId="0" fontId="145" fillId="0" borderId="111" applyNumberFormat="0" applyFill="0" applyAlignment="0" applyProtection="0"/>
    <xf numFmtId="0" fontId="115" fillId="33" borderId="66" applyNumberFormat="0" applyAlignment="0" applyProtection="0"/>
    <xf numFmtId="0" fontId="103" fillId="60" borderId="114">
      <alignment horizontal="right" vertical="center"/>
    </xf>
    <xf numFmtId="4" fontId="103" fillId="60" borderId="114">
      <alignment horizontal="right" vertical="center"/>
    </xf>
    <xf numFmtId="0" fontId="102" fillId="62" borderId="114">
      <alignment horizontal="left" vertical="center"/>
    </xf>
    <xf numFmtId="0" fontId="142" fillId="84" borderId="109" applyNumberFormat="0" applyAlignment="0" applyProtection="0"/>
    <xf numFmtId="0" fontId="120" fillId="87" borderId="112" applyNumberFormat="0" applyFont="0" applyAlignment="0" applyProtection="0"/>
    <xf numFmtId="0" fontId="126" fillId="84" borderId="110" applyNumberFormat="0" applyAlignment="0" applyProtection="0"/>
    <xf numFmtId="0" fontId="138" fillId="71" borderId="110" applyNumberFormat="0" applyAlignment="0" applyProtection="0"/>
    <xf numFmtId="49" fontId="102" fillId="0" borderId="113" applyNumberFormat="0" applyFont="0" applyFill="0" applyBorder="0" applyProtection="0">
      <alignment horizontal="left" vertical="center" indent="2"/>
    </xf>
    <xf numFmtId="0" fontId="123" fillId="84" borderId="109" applyNumberFormat="0" applyAlignment="0" applyProtection="0"/>
    <xf numFmtId="0" fontId="48" fillId="39" borderId="0" applyNumberFormat="0" applyBorder="0" applyAlignment="0" applyProtection="0"/>
    <xf numFmtId="0" fontId="103" fillId="60" borderId="113">
      <alignment horizontal="right" vertical="center"/>
    </xf>
    <xf numFmtId="0" fontId="130" fillId="0" borderId="111" applyNumberFormat="0" applyFill="0" applyAlignment="0" applyProtection="0"/>
    <xf numFmtId="4" fontId="102" fillId="0" borderId="113">
      <alignment horizontal="right" vertical="center"/>
    </xf>
    <xf numFmtId="0" fontId="102" fillId="62" borderId="114">
      <alignment horizontal="left" vertical="center"/>
    </xf>
    <xf numFmtId="0" fontId="142" fillId="84" borderId="109" applyNumberFormat="0" applyAlignment="0" applyProtection="0"/>
    <xf numFmtId="0" fontId="129" fillId="71" borderId="110" applyNumberFormat="0" applyAlignment="0" applyProtection="0"/>
    <xf numFmtId="4" fontId="102" fillId="61" borderId="113"/>
    <xf numFmtId="0" fontId="138" fillId="71" borderId="110" applyNumberFormat="0" applyAlignment="0" applyProtection="0"/>
    <xf numFmtId="0" fontId="7" fillId="38" borderId="0" applyNumberFormat="0" applyBorder="0" applyAlignment="0" applyProtection="0"/>
    <xf numFmtId="0" fontId="48" fillId="39" borderId="0" applyNumberFormat="0" applyBorder="0" applyAlignment="0" applyProtection="0"/>
    <xf numFmtId="4" fontId="102" fillId="0" borderId="113">
      <alignment horizontal="right" vertical="center"/>
    </xf>
    <xf numFmtId="0" fontId="125" fillId="84" borderId="110" applyNumberFormat="0" applyAlignment="0" applyProtection="0"/>
    <xf numFmtId="0" fontId="138" fillId="71" borderId="110" applyNumberFormat="0" applyAlignment="0" applyProtection="0"/>
    <xf numFmtId="0" fontId="102" fillId="60" borderId="116">
      <alignment horizontal="left" vertical="center" wrapText="1" indent="2"/>
    </xf>
    <xf numFmtId="4" fontId="102" fillId="0" borderId="113" applyFill="0" applyBorder="0" applyProtection="0">
      <alignment horizontal="right" vertical="center"/>
    </xf>
    <xf numFmtId="0" fontId="102" fillId="60" borderId="116">
      <alignment horizontal="left" vertical="center" wrapText="1" indent="2"/>
    </xf>
    <xf numFmtId="4" fontId="103" fillId="62" borderId="113">
      <alignment horizontal="right" vertical="center"/>
    </xf>
    <xf numFmtId="0" fontId="120" fillId="87" borderId="112" applyNumberFormat="0" applyFont="0" applyAlignment="0" applyProtection="0"/>
    <xf numFmtId="0" fontId="138" fillId="71" borderId="110" applyNumberFormat="0" applyAlignment="0" applyProtection="0"/>
    <xf numFmtId="0" fontId="142" fillId="84" borderId="109" applyNumberFormat="0" applyAlignment="0" applyProtection="0"/>
    <xf numFmtId="4" fontId="105" fillId="62" borderId="113">
      <alignment horizontal="right" vertical="center"/>
    </xf>
    <xf numFmtId="166" fontId="102" fillId="88" borderId="113" applyNumberFormat="0" applyFont="0" applyBorder="0" applyAlignment="0" applyProtection="0">
      <alignment horizontal="right" vertical="center"/>
    </xf>
    <xf numFmtId="0" fontId="102" fillId="0" borderId="113" applyNumberFormat="0" applyFill="0" applyAlignment="0" applyProtection="0"/>
    <xf numFmtId="0" fontId="145" fillId="0" borderId="111" applyNumberFormat="0" applyFill="0" applyAlignment="0" applyProtection="0"/>
    <xf numFmtId="0" fontId="102" fillId="0" borderId="116">
      <alignment horizontal="left" vertical="center" wrapText="1" indent="2"/>
    </xf>
    <xf numFmtId="0" fontId="8" fillId="87" borderId="112" applyNumberFormat="0" applyFont="0" applyAlignment="0" applyProtection="0"/>
    <xf numFmtId="0" fontId="123" fillId="84" borderId="109" applyNumberFormat="0" applyAlignment="0" applyProtection="0"/>
    <xf numFmtId="4" fontId="103" fillId="62" borderId="113">
      <alignment horizontal="right" vertical="center"/>
    </xf>
    <xf numFmtId="4" fontId="103" fillId="60" borderId="115">
      <alignment horizontal="right" vertical="center"/>
    </xf>
    <xf numFmtId="0" fontId="130" fillId="0" borderId="111" applyNumberFormat="0" applyFill="0" applyAlignment="0" applyProtection="0"/>
    <xf numFmtId="0" fontId="8" fillId="87" borderId="112" applyNumberFormat="0" applyFont="0" applyAlignment="0" applyProtection="0"/>
    <xf numFmtId="0" fontId="103" fillId="60" borderId="115">
      <alignment horizontal="right" vertical="center"/>
    </xf>
    <xf numFmtId="0" fontId="103" fillId="60" borderId="113">
      <alignment horizontal="right" vertical="center"/>
    </xf>
    <xf numFmtId="0" fontId="102" fillId="61" borderId="113"/>
    <xf numFmtId="4" fontId="102" fillId="61" borderId="113"/>
    <xf numFmtId="0" fontId="102" fillId="0" borderId="116">
      <alignment horizontal="left" vertical="center" wrapText="1" indent="2"/>
    </xf>
    <xf numFmtId="0" fontId="119" fillId="0" borderId="70" applyNumberFormat="0" applyFill="0" applyAlignment="0" applyProtection="0"/>
    <xf numFmtId="0" fontId="126" fillId="84" borderId="110" applyNumberFormat="0" applyAlignment="0" applyProtection="0"/>
    <xf numFmtId="0" fontId="103" fillId="62" borderId="113">
      <alignment horizontal="right" vertical="center"/>
    </xf>
    <xf numFmtId="0" fontId="123" fillId="84" borderId="109" applyNumberFormat="0" applyAlignment="0" applyProtection="0"/>
    <xf numFmtId="0" fontId="103" fillId="60" borderId="115">
      <alignment horizontal="right" vertical="center"/>
    </xf>
    <xf numFmtId="0" fontId="118" fillId="0" borderId="0" applyNumberFormat="0" applyFill="0" applyBorder="0" applyAlignment="0" applyProtection="0"/>
    <xf numFmtId="0" fontId="7" fillId="57" borderId="0" applyNumberFormat="0" applyBorder="0" applyAlignment="0" applyProtection="0"/>
    <xf numFmtId="0" fontId="7" fillId="45" borderId="0" applyNumberFormat="0" applyBorder="0" applyAlignment="0" applyProtection="0"/>
    <xf numFmtId="49" fontId="102" fillId="0" borderId="113" applyNumberFormat="0" applyFont="0" applyFill="0" applyBorder="0" applyProtection="0">
      <alignment horizontal="left" vertical="center" indent="2"/>
    </xf>
    <xf numFmtId="0" fontId="7" fillId="46" borderId="0" applyNumberFormat="0" applyBorder="0" applyAlignment="0" applyProtection="0"/>
    <xf numFmtId="0" fontId="115" fillId="33" borderId="66" applyNumberFormat="0" applyAlignment="0" applyProtection="0"/>
    <xf numFmtId="4" fontId="102" fillId="0" borderId="113">
      <alignment horizontal="right" vertical="center"/>
    </xf>
    <xf numFmtId="0" fontId="142" fillId="84" borderId="109" applyNumberFormat="0" applyAlignment="0" applyProtection="0"/>
    <xf numFmtId="0" fontId="103" fillId="62" borderId="113">
      <alignment horizontal="right" vertical="center"/>
    </xf>
    <xf numFmtId="0" fontId="103" fillId="60" borderId="113">
      <alignment horizontal="right" vertical="center"/>
    </xf>
    <xf numFmtId="0" fontId="145" fillId="0" borderId="111" applyNumberFormat="0" applyFill="0" applyAlignment="0" applyProtection="0"/>
    <xf numFmtId="0" fontId="48" fillId="43" borderId="0" applyNumberFormat="0" applyBorder="0" applyAlignment="0" applyProtection="0"/>
    <xf numFmtId="0" fontId="102" fillId="61" borderId="113"/>
    <xf numFmtId="0" fontId="138" fillId="71" borderId="110" applyNumberFormat="0" applyAlignment="0" applyProtection="0"/>
    <xf numFmtId="4" fontId="102" fillId="0" borderId="113">
      <alignment horizontal="right" vertical="center"/>
    </xf>
    <xf numFmtId="0" fontId="145" fillId="0" borderId="111" applyNumberFormat="0" applyFill="0" applyAlignment="0" applyProtection="0"/>
    <xf numFmtId="4" fontId="103" fillId="60" borderId="114">
      <alignment horizontal="right" vertical="center"/>
    </xf>
    <xf numFmtId="0" fontId="130" fillId="0" borderId="111" applyNumberFormat="0" applyFill="0" applyAlignment="0" applyProtection="0"/>
    <xf numFmtId="0" fontId="117" fillId="0" borderId="0" applyNumberFormat="0" applyFill="0" applyBorder="0" applyAlignment="0" applyProtection="0"/>
    <xf numFmtId="0" fontId="126" fillId="84" borderId="110" applyNumberFormat="0" applyAlignment="0" applyProtection="0"/>
    <xf numFmtId="0" fontId="142" fillId="84" borderId="109" applyNumberFormat="0" applyAlignment="0" applyProtection="0"/>
    <xf numFmtId="4" fontId="105" fillId="62" borderId="113">
      <alignment horizontal="right" vertical="center"/>
    </xf>
    <xf numFmtId="0" fontId="8" fillId="87" borderId="112" applyNumberFormat="0" applyFont="0" applyAlignment="0" applyProtection="0"/>
    <xf numFmtId="0" fontId="118" fillId="0" borderId="0" applyNumberFormat="0" applyFill="0" applyBorder="0" applyAlignment="0" applyProtection="0"/>
    <xf numFmtId="0" fontId="142" fillId="84" borderId="109" applyNumberFormat="0" applyAlignment="0" applyProtection="0"/>
    <xf numFmtId="4" fontId="102" fillId="61" borderId="113"/>
    <xf numFmtId="0" fontId="48" fillId="59" borderId="0" applyNumberFormat="0" applyBorder="0" applyAlignment="0" applyProtection="0"/>
    <xf numFmtId="0" fontId="119" fillId="0" borderId="70" applyNumberFormat="0" applyFill="0" applyAlignment="0" applyProtection="0"/>
    <xf numFmtId="0" fontId="130" fillId="0" borderId="111" applyNumberFormat="0" applyFill="0" applyAlignment="0" applyProtection="0"/>
    <xf numFmtId="0" fontId="103" fillId="60" borderId="113">
      <alignment horizontal="right" vertical="center"/>
    </xf>
    <xf numFmtId="0" fontId="138" fillId="71" borderId="110" applyNumberFormat="0" applyAlignment="0" applyProtection="0"/>
    <xf numFmtId="0" fontId="123" fillId="84" borderId="109" applyNumberFormat="0" applyAlignment="0" applyProtection="0"/>
    <xf numFmtId="4" fontId="103" fillId="60" borderId="113">
      <alignment horizontal="right" vertical="center"/>
    </xf>
    <xf numFmtId="0" fontId="130" fillId="0" borderId="111" applyNumberFormat="0" applyFill="0" applyAlignment="0" applyProtection="0"/>
    <xf numFmtId="0" fontId="126" fillId="84" borderId="110" applyNumberFormat="0" applyAlignment="0" applyProtection="0"/>
    <xf numFmtId="4" fontId="103" fillId="60" borderId="114">
      <alignment horizontal="right" vertical="center"/>
    </xf>
    <xf numFmtId="0" fontId="102" fillId="60" borderId="116">
      <alignment horizontal="left" vertical="center" wrapText="1" indent="2"/>
    </xf>
    <xf numFmtId="49" fontId="101" fillId="0" borderId="113" applyNumberFormat="0" applyFill="0" applyBorder="0" applyProtection="0">
      <alignment horizontal="left" vertical="center"/>
    </xf>
    <xf numFmtId="0" fontId="138" fillId="71" borderId="110" applyNumberFormat="0" applyAlignment="0" applyProtection="0"/>
    <xf numFmtId="0" fontId="102" fillId="62" borderId="114">
      <alignment horizontal="left" vertical="center"/>
    </xf>
    <xf numFmtId="0" fontId="126" fillId="84" borderId="110" applyNumberFormat="0" applyAlignment="0" applyProtection="0"/>
    <xf numFmtId="0" fontId="125" fillId="84" borderId="110" applyNumberFormat="0" applyAlignment="0" applyProtection="0"/>
    <xf numFmtId="0" fontId="102" fillId="0" borderId="116">
      <alignment horizontal="left" vertical="center" wrapText="1" indent="2"/>
    </xf>
    <xf numFmtId="4" fontId="102" fillId="0" borderId="113" applyFill="0" applyBorder="0" applyProtection="0">
      <alignment horizontal="right" vertical="center"/>
    </xf>
    <xf numFmtId="4" fontId="103" fillId="60" borderId="114">
      <alignment horizontal="right" vertical="center"/>
    </xf>
    <xf numFmtId="0" fontId="138" fillId="71" borderId="110" applyNumberFormat="0" applyAlignment="0" applyProtection="0"/>
    <xf numFmtId="0" fontId="7" fillId="46" borderId="0" applyNumberFormat="0" applyBorder="0" applyAlignment="0" applyProtection="0"/>
    <xf numFmtId="0" fontId="123" fillId="84" borderId="109" applyNumberFormat="0" applyAlignment="0" applyProtection="0"/>
    <xf numFmtId="0" fontId="126" fillId="84" borderId="110" applyNumberFormat="0" applyAlignment="0" applyProtection="0"/>
    <xf numFmtId="0" fontId="48" fillId="51" borderId="0" applyNumberFormat="0" applyBorder="0" applyAlignment="0" applyProtection="0"/>
    <xf numFmtId="0" fontId="103" fillId="60" borderId="114">
      <alignment horizontal="right" vertical="center"/>
    </xf>
    <xf numFmtId="0" fontId="142" fillId="84" borderId="109" applyNumberFormat="0" applyAlignment="0" applyProtection="0"/>
    <xf numFmtId="0" fontId="116" fillId="33" borderId="65" applyNumberFormat="0" applyAlignment="0" applyProtection="0"/>
    <xf numFmtId="0" fontId="117" fillId="0" borderId="0" applyNumberFormat="0" applyFill="0" applyBorder="0" applyAlignment="0" applyProtection="0"/>
    <xf numFmtId="0" fontId="8" fillId="87" borderId="112" applyNumberFormat="0" applyFont="0" applyAlignment="0" applyProtection="0"/>
    <xf numFmtId="49" fontId="101" fillId="0" borderId="113" applyNumberFormat="0" applyFill="0" applyBorder="0" applyProtection="0">
      <alignment horizontal="left" vertical="center"/>
    </xf>
    <xf numFmtId="4" fontId="102" fillId="61" borderId="113"/>
    <xf numFmtId="49" fontId="102" fillId="0" borderId="114" applyNumberFormat="0" applyFont="0" applyFill="0" applyBorder="0" applyProtection="0">
      <alignment horizontal="left" vertical="center" indent="5"/>
    </xf>
    <xf numFmtId="0" fontId="103" fillId="60" borderId="113">
      <alignment horizontal="right" vertical="center"/>
    </xf>
    <xf numFmtId="49" fontId="102" fillId="0" borderId="114" applyNumberFormat="0" applyFont="0" applyFill="0" applyBorder="0" applyProtection="0">
      <alignment horizontal="left" vertical="center" indent="5"/>
    </xf>
    <xf numFmtId="0" fontId="126" fillId="84" borderId="110" applyNumberFormat="0" applyAlignment="0" applyProtection="0"/>
    <xf numFmtId="0" fontId="102" fillId="60" borderId="116">
      <alignment horizontal="left" vertical="center" wrapText="1" indent="2"/>
    </xf>
    <xf numFmtId="0" fontId="102" fillId="60" borderId="116">
      <alignment horizontal="left" vertical="center" wrapText="1" indent="2"/>
    </xf>
    <xf numFmtId="0" fontId="48" fillId="55" borderId="0" applyNumberFormat="0" applyBorder="0" applyAlignment="0" applyProtection="0"/>
    <xf numFmtId="4" fontId="102" fillId="61" borderId="113"/>
    <xf numFmtId="0" fontId="129" fillId="71" borderId="110" applyNumberFormat="0" applyAlignment="0" applyProtection="0"/>
    <xf numFmtId="4" fontId="103" fillId="60" borderId="114">
      <alignment horizontal="right" vertical="center"/>
    </xf>
    <xf numFmtId="0" fontId="102" fillId="0" borderId="113" applyNumberFormat="0" applyFill="0" applyAlignment="0" applyProtection="0"/>
    <xf numFmtId="0" fontId="103" fillId="60" borderId="113">
      <alignment horizontal="right" vertical="center"/>
    </xf>
    <xf numFmtId="0" fontId="102" fillId="0" borderId="113">
      <alignment horizontal="right" vertical="center"/>
    </xf>
    <xf numFmtId="4" fontId="103" fillId="62" borderId="113">
      <alignment horizontal="right" vertical="center"/>
    </xf>
    <xf numFmtId="0" fontId="145" fillId="0" borderId="111" applyNumberFormat="0" applyFill="0" applyAlignment="0" applyProtection="0"/>
    <xf numFmtId="0" fontId="138" fillId="71" borderId="110" applyNumberFormat="0" applyAlignment="0" applyProtection="0"/>
    <xf numFmtId="4" fontId="103" fillId="60" borderId="113">
      <alignment horizontal="right" vertical="center"/>
    </xf>
    <xf numFmtId="4" fontId="103" fillId="60" borderId="113">
      <alignment horizontal="right" vertical="center"/>
    </xf>
    <xf numFmtId="0" fontId="142" fillId="84" borderId="109" applyNumberFormat="0" applyAlignment="0" applyProtection="0"/>
    <xf numFmtId="0" fontId="138" fillId="71" borderId="110" applyNumberFormat="0" applyAlignment="0" applyProtection="0"/>
    <xf numFmtId="49" fontId="101" fillId="0" borderId="113" applyNumberFormat="0" applyFill="0" applyBorder="0" applyProtection="0">
      <alignment horizontal="left" vertical="center"/>
    </xf>
    <xf numFmtId="0" fontId="129" fillId="71" borderId="110" applyNumberFormat="0" applyAlignment="0" applyProtection="0"/>
    <xf numFmtId="0" fontId="126" fillId="84" borderId="110" applyNumberFormat="0" applyAlignment="0" applyProtection="0"/>
    <xf numFmtId="0" fontId="120" fillId="87" borderId="112" applyNumberFormat="0" applyFont="0" applyAlignment="0" applyProtection="0"/>
    <xf numFmtId="0" fontId="102" fillId="0" borderId="116">
      <alignment horizontal="left" vertical="center" wrapText="1" indent="2"/>
    </xf>
    <xf numFmtId="49" fontId="101" fillId="0" borderId="113" applyNumberFormat="0" applyFill="0" applyBorder="0" applyProtection="0">
      <alignment horizontal="left" vertical="center"/>
    </xf>
    <xf numFmtId="0" fontId="145" fillId="0" borderId="111" applyNumberFormat="0" applyFill="0" applyAlignment="0" applyProtection="0"/>
    <xf numFmtId="0" fontId="126" fillId="84" borderId="110" applyNumberFormat="0" applyAlignment="0" applyProtection="0"/>
    <xf numFmtId="4" fontId="102" fillId="61" borderId="113"/>
    <xf numFmtId="49" fontId="101" fillId="0" borderId="113" applyNumberFormat="0" applyFill="0" applyBorder="0" applyProtection="0">
      <alignment horizontal="left" vertical="center"/>
    </xf>
    <xf numFmtId="0" fontId="145" fillId="0" borderId="111" applyNumberFormat="0" applyFill="0" applyAlignment="0" applyProtection="0"/>
    <xf numFmtId="0" fontId="129" fillId="71" borderId="110" applyNumberFormat="0" applyAlignment="0" applyProtection="0"/>
    <xf numFmtId="0" fontId="102" fillId="0" borderId="116">
      <alignment horizontal="left" vertical="center" wrapText="1" indent="2"/>
    </xf>
    <xf numFmtId="0" fontId="129" fillId="71" borderId="110" applyNumberFormat="0" applyAlignment="0" applyProtection="0"/>
    <xf numFmtId="0" fontId="7" fillId="53" borderId="0" applyNumberFormat="0" applyBorder="0" applyAlignment="0" applyProtection="0"/>
    <xf numFmtId="0" fontId="120" fillId="87" borderId="112" applyNumberFormat="0" applyFont="0" applyAlignment="0" applyProtection="0"/>
    <xf numFmtId="0" fontId="103" fillId="62" borderId="113">
      <alignment horizontal="right" vertical="center"/>
    </xf>
    <xf numFmtId="0" fontId="126" fillId="84" borderId="110" applyNumberFormat="0" applyAlignment="0" applyProtection="0"/>
    <xf numFmtId="0" fontId="126" fillId="84" borderId="110" applyNumberFormat="0" applyAlignment="0" applyProtection="0"/>
    <xf numFmtId="0" fontId="125" fillId="84" borderId="110" applyNumberFormat="0" applyAlignment="0" applyProtection="0"/>
    <xf numFmtId="0" fontId="138" fillId="71" borderId="110" applyNumberFormat="0" applyAlignment="0" applyProtection="0"/>
    <xf numFmtId="0" fontId="126" fillId="84" borderId="110" applyNumberFormat="0" applyAlignment="0" applyProtection="0"/>
    <xf numFmtId="0" fontId="102" fillId="0" borderId="113">
      <alignment horizontal="right" vertical="center"/>
    </xf>
    <xf numFmtId="0" fontId="130" fillId="0" borderId="111" applyNumberFormat="0" applyFill="0" applyAlignment="0" applyProtection="0"/>
    <xf numFmtId="166" fontId="102" fillId="88" borderId="113" applyNumberFormat="0" applyFont="0" applyBorder="0" applyAlignment="0" applyProtection="0">
      <alignment horizontal="right" vertical="center"/>
    </xf>
    <xf numFmtId="0" fontId="145" fillId="0" borderId="111" applyNumberFormat="0" applyFill="0" applyAlignment="0" applyProtection="0"/>
    <xf numFmtId="0" fontId="102" fillId="0" borderId="116">
      <alignment horizontal="left" vertical="center" wrapText="1" indent="2"/>
    </xf>
    <xf numFmtId="0" fontId="103" fillId="60" borderId="113">
      <alignment horizontal="right" vertical="center"/>
    </xf>
    <xf numFmtId="0" fontId="103" fillId="62" borderId="113">
      <alignment horizontal="right" vertical="center"/>
    </xf>
    <xf numFmtId="49" fontId="102" fillId="0" borderId="113" applyNumberFormat="0" applyFont="0" applyFill="0" applyBorder="0" applyProtection="0">
      <alignment horizontal="left" vertical="center" indent="2"/>
    </xf>
    <xf numFmtId="4" fontId="103" fillId="60" borderId="114">
      <alignment horizontal="right" vertical="center"/>
    </xf>
    <xf numFmtId="0" fontId="138" fillId="71" borderId="110" applyNumberFormat="0" applyAlignment="0" applyProtection="0"/>
    <xf numFmtId="0" fontId="115" fillId="33" borderId="66" applyNumberFormat="0" applyAlignment="0" applyProtection="0"/>
    <xf numFmtId="0" fontId="103" fillId="60" borderId="113">
      <alignment horizontal="right" vertical="center"/>
    </xf>
    <xf numFmtId="0" fontId="125" fillId="84" borderId="110" applyNumberFormat="0" applyAlignment="0" applyProtection="0"/>
    <xf numFmtId="4" fontId="102" fillId="0" borderId="113">
      <alignment horizontal="right" vertical="center"/>
    </xf>
    <xf numFmtId="0" fontId="7" fillId="45" borderId="0" applyNumberFormat="0" applyBorder="0" applyAlignment="0" applyProtection="0"/>
    <xf numFmtId="0" fontId="138" fillId="71" borderId="110" applyNumberFormat="0" applyAlignment="0" applyProtection="0"/>
    <xf numFmtId="0" fontId="7" fillId="50" borderId="0" applyNumberFormat="0" applyBorder="0" applyAlignment="0" applyProtection="0"/>
    <xf numFmtId="4" fontId="103" fillId="60" borderId="115">
      <alignment horizontal="right" vertical="center"/>
    </xf>
    <xf numFmtId="0" fontId="129" fillId="71" borderId="110" applyNumberFormat="0" applyAlignment="0" applyProtection="0"/>
    <xf numFmtId="0" fontId="129" fillId="71" borderId="110" applyNumberFormat="0" applyAlignment="0" applyProtection="0"/>
    <xf numFmtId="0" fontId="102" fillId="61" borderId="113"/>
    <xf numFmtId="0" fontId="102" fillId="60" borderId="116">
      <alignment horizontal="left" vertical="center" wrapText="1" indent="2"/>
    </xf>
    <xf numFmtId="0" fontId="7" fillId="58" borderId="0" applyNumberFormat="0" applyBorder="0" applyAlignment="0" applyProtection="0"/>
    <xf numFmtId="166" fontId="102" fillId="88" borderId="113" applyNumberFormat="0" applyFont="0" applyBorder="0" applyAlignment="0" applyProtection="0">
      <alignment horizontal="right" vertical="center"/>
    </xf>
    <xf numFmtId="0" fontId="125" fillId="84" borderId="110" applyNumberFormat="0" applyAlignment="0" applyProtection="0"/>
    <xf numFmtId="0" fontId="102" fillId="0" borderId="113" applyNumberFormat="0" applyFill="0" applyAlignment="0" applyProtection="0"/>
    <xf numFmtId="4" fontId="105" fillId="62" borderId="113">
      <alignment horizontal="right" vertical="center"/>
    </xf>
    <xf numFmtId="0" fontId="120" fillId="87" borderId="112" applyNumberFormat="0" applyFont="0" applyAlignment="0" applyProtection="0"/>
    <xf numFmtId="0" fontId="48" fillId="51" borderId="0" applyNumberFormat="0" applyBorder="0" applyAlignment="0" applyProtection="0"/>
    <xf numFmtId="0" fontId="145" fillId="0" borderId="111" applyNumberFormat="0" applyFill="0" applyAlignment="0" applyProtection="0"/>
    <xf numFmtId="0" fontId="130" fillId="0" borderId="111" applyNumberFormat="0" applyFill="0" applyAlignment="0" applyProtection="0"/>
    <xf numFmtId="0" fontId="103" fillId="60" borderId="114">
      <alignment horizontal="right" vertical="center"/>
    </xf>
    <xf numFmtId="0" fontId="126" fillId="84" borderId="110" applyNumberFormat="0" applyAlignment="0" applyProtection="0"/>
    <xf numFmtId="0" fontId="142" fillId="84" borderId="109" applyNumberFormat="0" applyAlignment="0" applyProtection="0"/>
    <xf numFmtId="0" fontId="142" fillId="84" borderId="109" applyNumberFormat="0" applyAlignment="0" applyProtection="0"/>
    <xf numFmtId="0" fontId="102" fillId="0" borderId="113" applyNumberFormat="0" applyFill="0" applyAlignment="0" applyProtection="0"/>
    <xf numFmtId="0" fontId="126" fillId="84" borderId="110" applyNumberFormat="0" applyAlignment="0" applyProtection="0"/>
    <xf numFmtId="0" fontId="105" fillId="62" borderId="113">
      <alignment horizontal="right" vertical="center"/>
    </xf>
    <xf numFmtId="0" fontId="103" fillId="60" borderId="113">
      <alignment horizontal="right" vertical="center"/>
    </xf>
    <xf numFmtId="4" fontId="103" fillId="60" borderId="115">
      <alignment horizontal="right" vertical="center"/>
    </xf>
    <xf numFmtId="0" fontId="103" fillId="60" borderId="115">
      <alignment horizontal="right" vertical="center"/>
    </xf>
    <xf numFmtId="0" fontId="48" fillId="47" borderId="0" applyNumberFormat="0" applyBorder="0" applyAlignment="0" applyProtection="0"/>
    <xf numFmtId="0" fontId="102" fillId="0" borderId="113" applyNumberFormat="0" applyFill="0" applyAlignment="0" applyProtection="0"/>
    <xf numFmtId="0" fontId="102" fillId="62" borderId="114">
      <alignment horizontal="left" vertical="center"/>
    </xf>
    <xf numFmtId="0" fontId="129" fillId="71" borderId="110" applyNumberFormat="0" applyAlignment="0" applyProtection="0"/>
    <xf numFmtId="49" fontId="102" fillId="0" borderId="113" applyNumberFormat="0" applyFont="0" applyFill="0" applyBorder="0" applyProtection="0">
      <alignment horizontal="left" vertical="center" indent="2"/>
    </xf>
    <xf numFmtId="0" fontId="48" fillId="59" borderId="0" applyNumberFormat="0" applyBorder="0" applyAlignment="0" applyProtection="0"/>
    <xf numFmtId="0" fontId="103" fillId="62" borderId="113">
      <alignment horizontal="right" vertical="center"/>
    </xf>
    <xf numFmtId="0" fontId="103" fillId="60" borderId="113">
      <alignment horizontal="right" vertical="center"/>
    </xf>
    <xf numFmtId="0" fontId="142" fillId="84" borderId="109" applyNumberFormat="0" applyAlignment="0" applyProtection="0"/>
    <xf numFmtId="166" fontId="102" fillId="88" borderId="113" applyNumberFormat="0" applyFont="0" applyBorder="0" applyAlignment="0" applyProtection="0">
      <alignment horizontal="right" vertical="center"/>
    </xf>
    <xf numFmtId="0" fontId="8" fillId="87" borderId="112" applyNumberFormat="0" applyFont="0" applyAlignment="0" applyProtection="0"/>
    <xf numFmtId="49" fontId="101" fillId="0" borderId="113" applyNumberFormat="0" applyFill="0" applyBorder="0" applyProtection="0">
      <alignment horizontal="left" vertical="center"/>
    </xf>
    <xf numFmtId="4" fontId="103" fillId="62" borderId="113">
      <alignment horizontal="right" vertical="center"/>
    </xf>
    <xf numFmtId="0" fontId="125" fillId="84" borderId="110" applyNumberFormat="0" applyAlignment="0" applyProtection="0"/>
    <xf numFmtId="0" fontId="145" fillId="0" borderId="111" applyNumberFormat="0" applyFill="0" applyAlignment="0" applyProtection="0"/>
    <xf numFmtId="0" fontId="120" fillId="87" borderId="112" applyNumberFormat="0" applyFont="0" applyAlignment="0" applyProtection="0"/>
    <xf numFmtId="0" fontId="102" fillId="61" borderId="113"/>
    <xf numFmtId="0" fontId="102" fillId="0" borderId="116">
      <alignment horizontal="left" vertical="center" wrapText="1" indent="2"/>
    </xf>
    <xf numFmtId="4" fontId="102" fillId="0" borderId="113" applyFill="0" applyBorder="0" applyProtection="0">
      <alignment horizontal="right" vertical="center"/>
    </xf>
    <xf numFmtId="0" fontId="7" fillId="46" borderId="0" applyNumberFormat="0" applyBorder="0" applyAlignment="0" applyProtection="0"/>
    <xf numFmtId="0" fontId="102" fillId="0" borderId="113">
      <alignment horizontal="right" vertical="center"/>
    </xf>
    <xf numFmtId="4" fontId="103" fillId="60" borderId="113">
      <alignment horizontal="right" vertical="center"/>
    </xf>
    <xf numFmtId="0" fontId="7" fillId="41" borderId="0" applyNumberFormat="0" applyBorder="0" applyAlignment="0" applyProtection="0"/>
    <xf numFmtId="49" fontId="102" fillId="0" borderId="113" applyNumberFormat="0" applyFont="0" applyFill="0" applyBorder="0" applyProtection="0">
      <alignment horizontal="left" vertical="center" indent="2"/>
    </xf>
    <xf numFmtId="0" fontId="7" fillId="45" borderId="0" applyNumberFormat="0" applyBorder="0" applyAlignment="0" applyProtection="0"/>
    <xf numFmtId="4" fontId="105" fillId="62" borderId="113">
      <alignment horizontal="right" vertical="center"/>
    </xf>
    <xf numFmtId="0" fontId="125" fillId="84" borderId="110" applyNumberFormat="0" applyAlignment="0" applyProtection="0"/>
    <xf numFmtId="4" fontId="102" fillId="0" borderId="113" applyFill="0" applyBorder="0" applyProtection="0">
      <alignment horizontal="right" vertical="center"/>
    </xf>
    <xf numFmtId="0" fontId="102" fillId="0" borderId="116">
      <alignment horizontal="left" vertical="center" wrapText="1" indent="2"/>
    </xf>
    <xf numFmtId="4" fontId="105" fillId="62" borderId="113">
      <alignment horizontal="right" vertical="center"/>
    </xf>
    <xf numFmtId="4" fontId="105" fillId="62" borderId="113">
      <alignment horizontal="right" vertical="center"/>
    </xf>
    <xf numFmtId="0" fontId="126" fillId="84" borderId="110" applyNumberFormat="0" applyAlignment="0" applyProtection="0"/>
    <xf numFmtId="0" fontId="120" fillId="87" borderId="112" applyNumberFormat="0" applyFont="0" applyAlignment="0" applyProtection="0"/>
    <xf numFmtId="0" fontId="125" fillId="84" borderId="110" applyNumberFormat="0" applyAlignment="0" applyProtection="0"/>
    <xf numFmtId="0" fontId="103" fillId="60" borderId="113">
      <alignment horizontal="right" vertical="center"/>
    </xf>
    <xf numFmtId="0" fontId="145" fillId="0" borderId="111" applyNumberFormat="0" applyFill="0" applyAlignment="0" applyProtection="0"/>
    <xf numFmtId="4" fontId="103" fillId="60" borderId="115">
      <alignment horizontal="right" vertical="center"/>
    </xf>
    <xf numFmtId="0" fontId="130" fillId="0" borderId="111" applyNumberFormat="0" applyFill="0" applyAlignment="0" applyProtection="0"/>
    <xf numFmtId="0" fontId="117" fillId="0" borderId="0" applyNumberFormat="0" applyFill="0" applyBorder="0" applyAlignment="0" applyProtection="0"/>
    <xf numFmtId="0" fontId="123" fillId="84" borderId="109" applyNumberFormat="0" applyAlignment="0" applyProtection="0"/>
    <xf numFmtId="0" fontId="123" fillId="84" borderId="109" applyNumberFormat="0" applyAlignment="0" applyProtection="0"/>
    <xf numFmtId="0" fontId="126" fillId="84" borderId="110" applyNumberFormat="0" applyAlignment="0" applyProtection="0"/>
    <xf numFmtId="4" fontId="105" fillId="62" borderId="113">
      <alignment horizontal="right" vertical="center"/>
    </xf>
    <xf numFmtId="0" fontId="102" fillId="0" borderId="113">
      <alignment horizontal="right" vertical="center"/>
    </xf>
    <xf numFmtId="0" fontId="115" fillId="33" borderId="66" applyNumberFormat="0" applyAlignment="0" applyProtection="0"/>
    <xf numFmtId="0" fontId="102" fillId="0" borderId="113">
      <alignment horizontal="right" vertical="center"/>
    </xf>
    <xf numFmtId="4" fontId="102" fillId="0" borderId="113" applyFill="0" applyBorder="0" applyProtection="0">
      <alignment horizontal="right" vertical="center"/>
    </xf>
    <xf numFmtId="0" fontId="48" fillId="51" borderId="0" applyNumberFormat="0" applyBorder="0" applyAlignment="0" applyProtection="0"/>
    <xf numFmtId="0" fontId="102" fillId="0" borderId="113">
      <alignment horizontal="right" vertical="center"/>
    </xf>
    <xf numFmtId="0" fontId="103" fillId="60" borderId="114">
      <alignment horizontal="right" vertical="center"/>
    </xf>
    <xf numFmtId="0" fontId="103" fillId="60" borderId="114">
      <alignment horizontal="right" vertical="center"/>
    </xf>
    <xf numFmtId="4" fontId="103" fillId="60" borderId="113">
      <alignment horizontal="right" vertical="center"/>
    </xf>
    <xf numFmtId="4" fontId="103" fillId="60" borderId="113">
      <alignment horizontal="right" vertical="center"/>
    </xf>
    <xf numFmtId="0" fontId="116" fillId="33" borderId="65" applyNumberFormat="0" applyAlignment="0" applyProtection="0"/>
    <xf numFmtId="0" fontId="48" fillId="51" borderId="0" applyNumberFormat="0" applyBorder="0" applyAlignment="0" applyProtection="0"/>
    <xf numFmtId="0" fontId="125" fillId="84" borderId="110" applyNumberFormat="0" applyAlignment="0" applyProtection="0"/>
    <xf numFmtId="49" fontId="102" fillId="0" borderId="114" applyNumberFormat="0" applyFont="0" applyFill="0" applyBorder="0" applyProtection="0">
      <alignment horizontal="left" vertical="center" indent="5"/>
    </xf>
    <xf numFmtId="4" fontId="103" fillId="60" borderId="114">
      <alignment horizontal="right" vertical="center"/>
    </xf>
    <xf numFmtId="0" fontId="7" fillId="57" borderId="0" applyNumberFormat="0" applyBorder="0" applyAlignment="0" applyProtection="0"/>
    <xf numFmtId="49" fontId="101" fillId="0" borderId="113" applyNumberFormat="0" applyFill="0" applyBorder="0" applyProtection="0">
      <alignment horizontal="left" vertical="center"/>
    </xf>
    <xf numFmtId="4" fontId="103" fillId="60" borderId="115">
      <alignment horizontal="right" vertical="center"/>
    </xf>
    <xf numFmtId="166" fontId="102" fillId="88" borderId="113" applyNumberFormat="0" applyFont="0" applyBorder="0" applyAlignment="0" applyProtection="0">
      <alignment horizontal="right" vertical="center"/>
    </xf>
    <xf numFmtId="0" fontId="126" fillId="84" borderId="110" applyNumberFormat="0" applyAlignment="0" applyProtection="0"/>
    <xf numFmtId="0" fontId="102" fillId="0" borderId="116">
      <alignment horizontal="left" vertical="center" wrapText="1" indent="2"/>
    </xf>
    <xf numFmtId="0" fontId="102" fillId="0" borderId="113" applyNumberFormat="0" applyFill="0" applyAlignment="0" applyProtection="0"/>
    <xf numFmtId="0" fontId="145" fillId="0" borderId="111" applyNumberFormat="0" applyFill="0" applyAlignment="0" applyProtection="0"/>
    <xf numFmtId="0" fontId="129" fillId="71" borderId="110" applyNumberFormat="0" applyAlignment="0" applyProtection="0"/>
    <xf numFmtId="0" fontId="102" fillId="61" borderId="113"/>
    <xf numFmtId="49" fontId="101" fillId="0" borderId="113" applyNumberFormat="0" applyFill="0" applyBorder="0" applyProtection="0">
      <alignment horizontal="left" vertical="center"/>
    </xf>
    <xf numFmtId="0" fontId="123" fillId="84" borderId="109" applyNumberFormat="0" applyAlignment="0" applyProtection="0"/>
    <xf numFmtId="0" fontId="115" fillId="33" borderId="66" applyNumberFormat="0" applyAlignment="0" applyProtection="0"/>
    <xf numFmtId="0" fontId="123" fillId="84" borderId="109" applyNumberFormat="0" applyAlignment="0" applyProtection="0"/>
    <xf numFmtId="4" fontId="103" fillId="60" borderId="113">
      <alignment horizontal="right" vertical="center"/>
    </xf>
    <xf numFmtId="0" fontId="103" fillId="60" borderId="114">
      <alignment horizontal="right" vertical="center"/>
    </xf>
    <xf numFmtId="0" fontId="145" fillId="0" borderId="111" applyNumberFormat="0" applyFill="0" applyAlignment="0" applyProtection="0"/>
    <xf numFmtId="0" fontId="138" fillId="71" borderId="110" applyNumberFormat="0" applyAlignment="0" applyProtection="0"/>
    <xf numFmtId="4" fontId="103" fillId="60" borderId="114">
      <alignment horizontal="right" vertical="center"/>
    </xf>
    <xf numFmtId="0" fontId="7" fillId="57" borderId="0" applyNumberFormat="0" applyBorder="0" applyAlignment="0" applyProtection="0"/>
    <xf numFmtId="0" fontId="103" fillId="60" borderId="113">
      <alignment horizontal="right" vertical="center"/>
    </xf>
    <xf numFmtId="0" fontId="142" fillId="84" borderId="109" applyNumberFormat="0" applyAlignment="0" applyProtection="0"/>
    <xf numFmtId="0" fontId="126" fillId="84" borderId="110" applyNumberFormat="0" applyAlignment="0" applyProtection="0"/>
    <xf numFmtId="0" fontId="102" fillId="0" borderId="116">
      <alignment horizontal="left" vertical="center" wrapText="1" indent="2"/>
    </xf>
    <xf numFmtId="4" fontId="103" fillId="62" borderId="113">
      <alignment horizontal="right" vertical="center"/>
    </xf>
    <xf numFmtId="0" fontId="103" fillId="60" borderId="115">
      <alignment horizontal="right" vertical="center"/>
    </xf>
    <xf numFmtId="0" fontId="145" fillId="0" borderId="111" applyNumberFormat="0" applyFill="0" applyAlignment="0" applyProtection="0"/>
    <xf numFmtId="0" fontId="130" fillId="0" borderId="111" applyNumberFormat="0" applyFill="0" applyAlignment="0" applyProtection="0"/>
    <xf numFmtId="4" fontId="102" fillId="0" borderId="113" applyFill="0" applyBorder="0" applyProtection="0">
      <alignment horizontal="right" vertical="center"/>
    </xf>
    <xf numFmtId="166" fontId="102" fillId="88" borderId="113" applyNumberFormat="0" applyFont="0" applyBorder="0" applyAlignment="0" applyProtection="0">
      <alignment horizontal="right" vertical="center"/>
    </xf>
    <xf numFmtId="0" fontId="7" fillId="41" borderId="0" applyNumberFormat="0" applyBorder="0" applyAlignment="0" applyProtection="0"/>
    <xf numFmtId="4" fontId="103" fillId="60" borderId="115">
      <alignment horizontal="right" vertical="center"/>
    </xf>
    <xf numFmtId="0" fontId="7" fillId="37" borderId="0" applyNumberFormat="0" applyBorder="0" applyAlignment="0" applyProtection="0"/>
    <xf numFmtId="49" fontId="102" fillId="0" borderId="113" applyNumberFormat="0" applyFont="0" applyFill="0" applyBorder="0" applyProtection="0">
      <alignment horizontal="left" vertical="center" indent="2"/>
    </xf>
    <xf numFmtId="0" fontId="125" fillId="84" borderId="110" applyNumberFormat="0" applyAlignment="0" applyProtection="0"/>
    <xf numFmtId="4" fontId="102" fillId="0" borderId="113" applyFill="0" applyBorder="0" applyProtection="0">
      <alignment horizontal="right" vertical="center"/>
    </xf>
    <xf numFmtId="0" fontId="102" fillId="62" borderId="114">
      <alignment horizontal="left" vertical="center"/>
    </xf>
    <xf numFmtId="4" fontId="102" fillId="61" borderId="113"/>
    <xf numFmtId="4" fontId="103" fillId="60" borderId="113">
      <alignment horizontal="right" vertical="center"/>
    </xf>
    <xf numFmtId="0" fontId="105" fillId="62" borderId="113">
      <alignment horizontal="right" vertical="center"/>
    </xf>
    <xf numFmtId="0" fontId="103" fillId="60" borderId="115">
      <alignment horizontal="right" vertical="center"/>
    </xf>
    <xf numFmtId="49" fontId="102" fillId="0" borderId="114" applyNumberFormat="0" applyFont="0" applyFill="0" applyBorder="0" applyProtection="0">
      <alignment horizontal="left" vertical="center" indent="5"/>
    </xf>
    <xf numFmtId="0" fontId="145" fillId="0" borderId="111" applyNumberFormat="0" applyFill="0" applyAlignment="0" applyProtection="0"/>
    <xf numFmtId="4" fontId="103" fillId="60" borderId="113">
      <alignment horizontal="right" vertical="center"/>
    </xf>
    <xf numFmtId="0" fontId="138" fillId="71" borderId="110" applyNumberFormat="0" applyAlignment="0" applyProtection="0"/>
    <xf numFmtId="0" fontId="103" fillId="60" borderId="114">
      <alignment horizontal="right" vertical="center"/>
    </xf>
    <xf numFmtId="0" fontId="120" fillId="87" borderId="112" applyNumberFormat="0" applyFont="0" applyAlignment="0" applyProtection="0"/>
    <xf numFmtId="0" fontId="138" fillId="71" borderId="110" applyNumberFormat="0" applyAlignment="0" applyProtection="0"/>
    <xf numFmtId="0" fontId="130" fillId="0" borderId="111" applyNumberFormat="0" applyFill="0" applyAlignment="0" applyProtection="0"/>
    <xf numFmtId="0" fontId="103" fillId="60" borderId="113">
      <alignment horizontal="right" vertical="center"/>
    </xf>
    <xf numFmtId="4" fontId="103" fillId="62" borderId="113">
      <alignment horizontal="right" vertical="center"/>
    </xf>
    <xf numFmtId="0" fontId="102" fillId="0" borderId="113">
      <alignment horizontal="right" vertical="center"/>
    </xf>
    <xf numFmtId="4" fontId="102" fillId="61" borderId="113"/>
    <xf numFmtId="4" fontId="103" fillId="60" borderId="115">
      <alignment horizontal="right" vertical="center"/>
    </xf>
    <xf numFmtId="0" fontId="48" fillId="39" borderId="0" applyNumberFormat="0" applyBorder="0" applyAlignment="0" applyProtection="0"/>
    <xf numFmtId="0" fontId="138" fillId="71" borderId="110" applyNumberFormat="0" applyAlignment="0" applyProtection="0"/>
    <xf numFmtId="4" fontId="103" fillId="60" borderId="114">
      <alignment horizontal="right" vertical="center"/>
    </xf>
    <xf numFmtId="4" fontId="102" fillId="0" borderId="113">
      <alignment horizontal="right" vertical="center"/>
    </xf>
    <xf numFmtId="49" fontId="102" fillId="0" borderId="113" applyNumberFormat="0" applyFont="0" applyFill="0" applyBorder="0" applyProtection="0">
      <alignment horizontal="left" vertical="center" indent="2"/>
    </xf>
    <xf numFmtId="0" fontId="129" fillId="71" borderId="110" applyNumberFormat="0" applyAlignment="0" applyProtection="0"/>
    <xf numFmtId="49" fontId="102" fillId="0" borderId="113" applyNumberFormat="0" applyFont="0" applyFill="0" applyBorder="0" applyProtection="0">
      <alignment horizontal="left" vertical="center" indent="2"/>
    </xf>
    <xf numFmtId="4" fontId="103" fillId="62" borderId="113">
      <alignment horizontal="right" vertical="center"/>
    </xf>
    <xf numFmtId="0" fontId="7" fillId="49" borderId="0" applyNumberFormat="0" applyBorder="0" applyAlignment="0" applyProtection="0"/>
    <xf numFmtId="0" fontId="145" fillId="0" borderId="111" applyNumberFormat="0" applyFill="0" applyAlignment="0" applyProtection="0"/>
    <xf numFmtId="4" fontId="102" fillId="0" borderId="113">
      <alignment horizontal="right" vertical="center"/>
    </xf>
    <xf numFmtId="4" fontId="105" fillId="62" borderId="113">
      <alignment horizontal="right" vertical="center"/>
    </xf>
    <xf numFmtId="0" fontId="7" fillId="50" borderId="0" applyNumberFormat="0" applyBorder="0" applyAlignment="0" applyProtection="0"/>
    <xf numFmtId="0" fontId="7" fillId="37" borderId="0" applyNumberFormat="0" applyBorder="0" applyAlignment="0" applyProtection="0"/>
    <xf numFmtId="4" fontId="102" fillId="0" borderId="113">
      <alignment horizontal="right" vertical="center"/>
    </xf>
    <xf numFmtId="0" fontId="129" fillId="71" borderId="110" applyNumberFormat="0" applyAlignment="0" applyProtection="0"/>
    <xf numFmtId="4" fontId="102" fillId="0" borderId="113" applyFill="0" applyBorder="0" applyProtection="0">
      <alignment horizontal="right" vertical="center"/>
    </xf>
    <xf numFmtId="0" fontId="123" fillId="84" borderId="109" applyNumberFormat="0" applyAlignment="0" applyProtection="0"/>
    <xf numFmtId="4" fontId="103" fillId="60" borderId="113">
      <alignment horizontal="right" vertical="center"/>
    </xf>
    <xf numFmtId="0" fontId="48" fillId="43" borderId="0" applyNumberFormat="0" applyBorder="0" applyAlignment="0" applyProtection="0"/>
    <xf numFmtId="0" fontId="126" fillId="84" borderId="110" applyNumberFormat="0" applyAlignment="0" applyProtection="0"/>
    <xf numFmtId="0" fontId="48" fillId="43" borderId="0" applyNumberFormat="0" applyBorder="0" applyAlignment="0" applyProtection="0"/>
    <xf numFmtId="0" fontId="7" fillId="58" borderId="0" applyNumberFormat="0" applyBorder="0" applyAlignment="0" applyProtection="0"/>
    <xf numFmtId="4" fontId="103" fillId="60" borderId="114">
      <alignment horizontal="right" vertical="center"/>
    </xf>
    <xf numFmtId="0" fontId="102" fillId="0" borderId="116">
      <alignment horizontal="left" vertical="center" wrapText="1" indent="2"/>
    </xf>
    <xf numFmtId="0" fontId="126" fillId="84" borderId="110" applyNumberFormat="0" applyAlignment="0" applyProtection="0"/>
    <xf numFmtId="0" fontId="102" fillId="62" borderId="114">
      <alignment horizontal="left" vertical="center"/>
    </xf>
    <xf numFmtId="0" fontId="145" fillId="0" borderId="111" applyNumberFormat="0" applyFill="0" applyAlignment="0" applyProtection="0"/>
    <xf numFmtId="49" fontId="101" fillId="0" borderId="113" applyNumberFormat="0" applyFill="0" applyBorder="0" applyProtection="0">
      <alignment horizontal="left" vertical="center"/>
    </xf>
    <xf numFmtId="0" fontId="7" fillId="50" borderId="0" applyNumberFormat="0" applyBorder="0" applyAlignment="0" applyProtection="0"/>
    <xf numFmtId="0" fontId="103" fillId="60" borderId="113">
      <alignment horizontal="right" vertical="center"/>
    </xf>
    <xf numFmtId="0" fontId="7" fillId="54" borderId="0" applyNumberFormat="0" applyBorder="0" applyAlignment="0" applyProtection="0"/>
    <xf numFmtId="0" fontId="102" fillId="0" borderId="116">
      <alignment horizontal="left" vertical="center" wrapText="1" indent="2"/>
    </xf>
    <xf numFmtId="0" fontId="7" fillId="50" borderId="0" applyNumberFormat="0" applyBorder="0" applyAlignment="0" applyProtection="0"/>
    <xf numFmtId="0" fontId="142" fillId="84" borderId="109" applyNumberFormat="0" applyAlignment="0" applyProtection="0"/>
    <xf numFmtId="0" fontId="145" fillId="0" borderId="111" applyNumberFormat="0" applyFill="0" applyAlignment="0" applyProtection="0"/>
    <xf numFmtId="0" fontId="119" fillId="0" borderId="70" applyNumberFormat="0" applyFill="0" applyAlignment="0" applyProtection="0"/>
    <xf numFmtId="0" fontId="120" fillId="87" borderId="112" applyNumberFormat="0" applyFont="0" applyAlignment="0" applyProtection="0"/>
    <xf numFmtId="166" fontId="102" fillId="88" borderId="113" applyNumberFormat="0" applyFont="0" applyBorder="0" applyAlignment="0" applyProtection="0">
      <alignment horizontal="right" vertical="center"/>
    </xf>
    <xf numFmtId="0" fontId="102" fillId="61" borderId="113"/>
    <xf numFmtId="0" fontId="142" fillId="84" borderId="109" applyNumberFormat="0" applyAlignment="0" applyProtection="0"/>
    <xf numFmtId="0" fontId="145" fillId="0" borderId="111" applyNumberFormat="0" applyFill="0" applyAlignment="0" applyProtection="0"/>
    <xf numFmtId="0" fontId="125" fillId="84" borderId="110" applyNumberFormat="0" applyAlignment="0" applyProtection="0"/>
    <xf numFmtId="0" fontId="120" fillId="87" borderId="112" applyNumberFormat="0" applyFont="0" applyAlignment="0" applyProtection="0"/>
    <xf numFmtId="0" fontId="102" fillId="0" borderId="113" applyNumberFormat="0" applyFill="0" applyAlignment="0" applyProtection="0"/>
    <xf numFmtId="0" fontId="103" fillId="60" borderId="113">
      <alignment horizontal="right" vertical="center"/>
    </xf>
    <xf numFmtId="49" fontId="102" fillId="0" borderId="114" applyNumberFormat="0" applyFont="0" applyFill="0" applyBorder="0" applyProtection="0">
      <alignment horizontal="left" vertical="center" indent="5"/>
    </xf>
    <xf numFmtId="0" fontId="117" fillId="0" borderId="0" applyNumberFormat="0" applyFill="0" applyBorder="0" applyAlignment="0" applyProtection="0"/>
    <xf numFmtId="0" fontId="102" fillId="0" borderId="113" applyNumberFormat="0" applyFill="0" applyAlignment="0" applyProtection="0"/>
    <xf numFmtId="0" fontId="138" fillId="71" borderId="110" applyNumberFormat="0" applyAlignment="0" applyProtection="0"/>
    <xf numFmtId="0" fontId="126" fillId="84" borderId="110" applyNumberFormat="0" applyAlignment="0" applyProtection="0"/>
    <xf numFmtId="4" fontId="103" fillId="60" borderId="115">
      <alignment horizontal="right" vertical="center"/>
    </xf>
    <xf numFmtId="0" fontId="48" fillId="39" borderId="0" applyNumberFormat="0" applyBorder="0" applyAlignment="0" applyProtection="0"/>
    <xf numFmtId="0" fontId="102" fillId="0" borderId="113">
      <alignment horizontal="right" vertical="center"/>
    </xf>
    <xf numFmtId="0" fontId="102" fillId="60" borderId="116">
      <alignment horizontal="left" vertical="center" wrapText="1" indent="2"/>
    </xf>
    <xf numFmtId="4" fontId="103" fillId="60" borderId="115">
      <alignment horizontal="right" vertical="center"/>
    </xf>
    <xf numFmtId="0" fontId="126" fillId="84" borderId="110" applyNumberFormat="0" applyAlignment="0" applyProtection="0"/>
    <xf numFmtId="0" fontId="120" fillId="87" borderId="112" applyNumberFormat="0" applyFont="0" applyAlignment="0" applyProtection="0"/>
    <xf numFmtId="0" fontId="103" fillId="60" borderId="115">
      <alignment horizontal="right" vertical="center"/>
    </xf>
    <xf numFmtId="0" fontId="126" fillId="84" borderId="110" applyNumberFormat="0" applyAlignment="0" applyProtection="0"/>
    <xf numFmtId="49" fontId="101" fillId="0" borderId="113" applyNumberFormat="0" applyFill="0" applyBorder="0" applyProtection="0">
      <alignment horizontal="left" vertical="center"/>
    </xf>
    <xf numFmtId="0" fontId="120" fillId="87" borderId="112" applyNumberFormat="0" applyFont="0" applyAlignment="0" applyProtection="0"/>
    <xf numFmtId="0" fontId="119" fillId="0" borderId="70" applyNumberFormat="0" applyFill="0" applyAlignment="0" applyProtection="0"/>
    <xf numFmtId="0" fontId="7" fillId="42" borderId="0" applyNumberFormat="0" applyBorder="0" applyAlignment="0" applyProtection="0"/>
    <xf numFmtId="0" fontId="8" fillId="87" borderId="112" applyNumberFormat="0" applyFont="0" applyAlignment="0" applyProtection="0"/>
    <xf numFmtId="0" fontId="102" fillId="0" borderId="113">
      <alignment horizontal="right" vertical="center"/>
    </xf>
    <xf numFmtId="0" fontId="126" fillId="84" borderId="110" applyNumberFormat="0" applyAlignment="0" applyProtection="0"/>
    <xf numFmtId="0" fontId="138" fillId="71" borderId="110" applyNumberFormat="0" applyAlignment="0" applyProtection="0"/>
    <xf numFmtId="0" fontId="130" fillId="0" borderId="111" applyNumberFormat="0" applyFill="0" applyAlignment="0" applyProtection="0"/>
    <xf numFmtId="0" fontId="103" fillId="62" borderId="113">
      <alignment horizontal="right" vertical="center"/>
    </xf>
    <xf numFmtId="0" fontId="105" fillId="62" borderId="113">
      <alignment horizontal="right" vertical="center"/>
    </xf>
    <xf numFmtId="0" fontId="120" fillId="87" borderId="112" applyNumberFormat="0" applyFont="0" applyAlignment="0" applyProtection="0"/>
    <xf numFmtId="4" fontId="103" fillId="60" borderId="113">
      <alignment horizontal="right" vertical="center"/>
    </xf>
    <xf numFmtId="0" fontId="138" fillId="71" borderId="110" applyNumberFormat="0" applyAlignment="0" applyProtection="0"/>
    <xf numFmtId="0" fontId="126" fillId="84" borderId="110" applyNumberFormat="0" applyAlignment="0" applyProtection="0"/>
    <xf numFmtId="0" fontId="103" fillId="60" borderId="113">
      <alignment horizontal="right" vertical="center"/>
    </xf>
    <xf numFmtId="0" fontId="102" fillId="60" borderId="116">
      <alignment horizontal="left" vertical="center" wrapText="1" indent="2"/>
    </xf>
    <xf numFmtId="0" fontId="145" fillId="0" borderId="111" applyNumberFormat="0" applyFill="0" applyAlignment="0" applyProtection="0"/>
    <xf numFmtId="0" fontId="120" fillId="87" borderId="112" applyNumberFormat="0" applyFont="0" applyAlignment="0" applyProtection="0"/>
    <xf numFmtId="0" fontId="7" fillId="54" borderId="0" applyNumberFormat="0" applyBorder="0" applyAlignment="0" applyProtection="0"/>
    <xf numFmtId="0" fontId="145" fillId="0" borderId="111" applyNumberFormat="0" applyFill="0" applyAlignment="0" applyProtection="0"/>
    <xf numFmtId="49" fontId="102" fillId="0" borderId="113" applyNumberFormat="0" applyFont="0" applyFill="0" applyBorder="0" applyProtection="0">
      <alignment horizontal="left" vertical="center" indent="2"/>
    </xf>
    <xf numFmtId="0" fontId="138" fillId="71" borderId="110" applyNumberFormat="0" applyAlignment="0" applyProtection="0"/>
    <xf numFmtId="0" fontId="102" fillId="61" borderId="113"/>
    <xf numFmtId="0" fontId="102" fillId="0" borderId="116">
      <alignment horizontal="left" vertical="center" wrapText="1" indent="2"/>
    </xf>
    <xf numFmtId="0" fontId="102" fillId="0" borderId="116">
      <alignment horizontal="left" vertical="center" wrapText="1" indent="2"/>
    </xf>
    <xf numFmtId="0" fontId="125" fillId="84" borderId="110" applyNumberFormat="0" applyAlignment="0" applyProtection="0"/>
    <xf numFmtId="0" fontId="8" fillId="87" borderId="112" applyNumberFormat="0" applyFont="0" applyAlignment="0" applyProtection="0"/>
    <xf numFmtId="0" fontId="103" fillId="62" borderId="113">
      <alignment horizontal="right" vertical="center"/>
    </xf>
    <xf numFmtId="0" fontId="142" fillId="84" borderId="109" applyNumberFormat="0" applyAlignment="0" applyProtection="0"/>
    <xf numFmtId="0" fontId="123" fillId="84" borderId="109" applyNumberFormat="0" applyAlignment="0" applyProtection="0"/>
    <xf numFmtId="0" fontId="7" fillId="37" borderId="0" applyNumberFormat="0" applyBorder="0" applyAlignment="0" applyProtection="0"/>
    <xf numFmtId="0" fontId="138" fillId="71" borderId="110" applyNumberFormat="0" applyAlignment="0" applyProtection="0"/>
    <xf numFmtId="0" fontId="102" fillId="60" borderId="116">
      <alignment horizontal="left" vertical="center" wrapText="1" indent="2"/>
    </xf>
    <xf numFmtId="0" fontId="142" fillId="84" borderId="109" applyNumberFormat="0" applyAlignment="0" applyProtection="0"/>
    <xf numFmtId="0" fontId="142" fillId="84" borderId="109" applyNumberFormat="0" applyAlignment="0" applyProtection="0"/>
    <xf numFmtId="0" fontId="8" fillId="87" borderId="112" applyNumberFormat="0" applyFont="0" applyAlignment="0" applyProtection="0"/>
    <xf numFmtId="0" fontId="145" fillId="0" borderId="111" applyNumberFormat="0" applyFill="0" applyAlignment="0" applyProtection="0"/>
    <xf numFmtId="0" fontId="7" fillId="58" borderId="0" applyNumberFormat="0" applyBorder="0" applyAlignment="0" applyProtection="0"/>
    <xf numFmtId="0" fontId="103" fillId="62" borderId="113">
      <alignment horizontal="right" vertical="center"/>
    </xf>
    <xf numFmtId="4" fontId="103" fillId="60" borderId="113">
      <alignment horizontal="right" vertical="center"/>
    </xf>
    <xf numFmtId="49" fontId="102" fillId="0" borderId="114" applyNumberFormat="0" applyFont="0" applyFill="0" applyBorder="0" applyProtection="0">
      <alignment horizontal="left" vertical="center" indent="5"/>
    </xf>
    <xf numFmtId="0" fontId="7" fillId="46" borderId="0" applyNumberFormat="0" applyBorder="0" applyAlignment="0" applyProtection="0"/>
    <xf numFmtId="0" fontId="102" fillId="60" borderId="116">
      <alignment horizontal="left" vertical="center" wrapText="1" indent="2"/>
    </xf>
    <xf numFmtId="49" fontId="101" fillId="0" borderId="113" applyNumberFormat="0" applyFill="0" applyBorder="0" applyProtection="0">
      <alignment horizontal="left" vertical="center"/>
    </xf>
    <xf numFmtId="0" fontId="7" fillId="53" borderId="0" applyNumberFormat="0" applyBorder="0" applyAlignment="0" applyProtection="0"/>
    <xf numFmtId="0" fontId="102" fillId="0" borderId="113">
      <alignment horizontal="right" vertical="center"/>
    </xf>
    <xf numFmtId="4" fontId="102" fillId="0" borderId="113">
      <alignment horizontal="right" vertical="center"/>
    </xf>
    <xf numFmtId="0" fontId="7" fillId="42" borderId="0" applyNumberFormat="0" applyBorder="0" applyAlignment="0" applyProtection="0"/>
    <xf numFmtId="0" fontId="102" fillId="0" borderId="113">
      <alignment horizontal="right" vertical="center"/>
    </xf>
    <xf numFmtId="0" fontId="103" fillId="60" borderId="114">
      <alignment horizontal="right" vertical="center"/>
    </xf>
    <xf numFmtId="0" fontId="125" fillId="84" borderId="110" applyNumberFormat="0" applyAlignment="0" applyProtection="0"/>
    <xf numFmtId="0" fontId="120" fillId="87" borderId="112" applyNumberFormat="0" applyFont="0" applyAlignment="0" applyProtection="0"/>
    <xf numFmtId="4" fontId="103" fillId="60" borderId="113">
      <alignment horizontal="right" vertical="center"/>
    </xf>
    <xf numFmtId="0" fontId="102" fillId="62" borderId="114">
      <alignment horizontal="left" vertical="center"/>
    </xf>
    <xf numFmtId="0" fontId="103" fillId="60" borderId="113">
      <alignment horizontal="right" vertical="center"/>
    </xf>
    <xf numFmtId="0" fontId="7" fillId="45" borderId="0" applyNumberFormat="0" applyBorder="0" applyAlignment="0" applyProtection="0"/>
    <xf numFmtId="0" fontId="7" fillId="38" borderId="0" applyNumberFormat="0" applyBorder="0" applyAlignment="0" applyProtection="0"/>
    <xf numFmtId="49" fontId="102" fillId="0" borderId="113" applyNumberFormat="0" applyFont="0" applyFill="0" applyBorder="0" applyProtection="0">
      <alignment horizontal="left" vertical="center" indent="2"/>
    </xf>
    <xf numFmtId="0" fontId="105" fillId="62" borderId="113">
      <alignment horizontal="right" vertical="center"/>
    </xf>
    <xf numFmtId="0" fontId="123" fillId="84" borderId="109" applyNumberFormat="0" applyAlignment="0" applyProtection="0"/>
    <xf numFmtId="0" fontId="7" fillId="57" borderId="0" applyNumberFormat="0" applyBorder="0" applyAlignment="0" applyProtection="0"/>
    <xf numFmtId="0" fontId="125" fillId="84" borderId="110" applyNumberFormat="0" applyAlignment="0" applyProtection="0"/>
    <xf numFmtId="0" fontId="130" fillId="0" borderId="111" applyNumberFormat="0" applyFill="0" applyAlignment="0" applyProtection="0"/>
    <xf numFmtId="0" fontId="102" fillId="0" borderId="116">
      <alignment horizontal="left" vertical="center" wrapText="1" indent="2"/>
    </xf>
    <xf numFmtId="0" fontId="102" fillId="0" borderId="113" applyNumberFormat="0" applyFill="0" applyAlignment="0" applyProtection="0"/>
    <xf numFmtId="0" fontId="7" fillId="41" borderId="0" applyNumberFormat="0" applyBorder="0" applyAlignment="0" applyProtection="0"/>
    <xf numFmtId="0" fontId="102" fillId="62" borderId="114">
      <alignment horizontal="left" vertical="center"/>
    </xf>
    <xf numFmtId="0" fontId="48" fillId="55" borderId="0" applyNumberFormat="0" applyBorder="0" applyAlignment="0" applyProtection="0"/>
    <xf numFmtId="0" fontId="120" fillId="87" borderId="112" applyNumberFormat="0" applyFont="0" applyAlignment="0" applyProtection="0"/>
    <xf numFmtId="0" fontId="126" fillId="84" borderId="110" applyNumberFormat="0" applyAlignment="0" applyProtection="0"/>
    <xf numFmtId="4" fontId="103" fillId="62" borderId="113">
      <alignment horizontal="right" vertical="center"/>
    </xf>
    <xf numFmtId="0" fontId="130" fillId="0" borderId="111" applyNumberFormat="0" applyFill="0" applyAlignment="0" applyProtection="0"/>
    <xf numFmtId="4" fontId="103" fillId="62" borderId="113">
      <alignment horizontal="right" vertical="center"/>
    </xf>
    <xf numFmtId="0" fontId="103" fillId="60" borderId="113">
      <alignment horizontal="right" vertical="center"/>
    </xf>
    <xf numFmtId="4" fontId="102" fillId="61" borderId="113"/>
    <xf numFmtId="4" fontId="105" fillId="62" borderId="113">
      <alignment horizontal="right" vertical="center"/>
    </xf>
    <xf numFmtId="0" fontId="102" fillId="61" borderId="113"/>
    <xf numFmtId="0" fontId="48" fillId="39" borderId="0" applyNumberFormat="0" applyBorder="0" applyAlignment="0" applyProtection="0"/>
    <xf numFmtId="0" fontId="120" fillId="87" borderId="112" applyNumberFormat="0" applyFont="0" applyAlignment="0" applyProtection="0"/>
    <xf numFmtId="0" fontId="102" fillId="0" borderId="113" applyNumberFormat="0" applyFill="0" applyAlignment="0" applyProtection="0"/>
    <xf numFmtId="0" fontId="145" fillId="0" borderId="111" applyNumberFormat="0" applyFill="0" applyAlignment="0" applyProtection="0"/>
    <xf numFmtId="0" fontId="48" fillId="43" borderId="0" applyNumberFormat="0" applyBorder="0" applyAlignment="0" applyProtection="0"/>
    <xf numFmtId="4" fontId="103" fillId="60" borderId="113">
      <alignment horizontal="right" vertical="center"/>
    </xf>
    <xf numFmtId="0" fontId="142" fillId="84" borderId="109" applyNumberFormat="0" applyAlignment="0" applyProtection="0"/>
    <xf numFmtId="0" fontId="103" fillId="60" borderId="113">
      <alignment horizontal="right" vertical="center"/>
    </xf>
    <xf numFmtId="0" fontId="103" fillId="60" borderId="114">
      <alignment horizontal="right" vertical="center"/>
    </xf>
    <xf numFmtId="0" fontId="103" fillId="60" borderId="114">
      <alignment horizontal="right" vertical="center"/>
    </xf>
    <xf numFmtId="0" fontId="103" fillId="60" borderId="113">
      <alignment horizontal="right" vertical="center"/>
    </xf>
    <xf numFmtId="4" fontId="103" fillId="60" borderId="113">
      <alignment horizontal="right" vertical="center"/>
    </xf>
    <xf numFmtId="0" fontId="120" fillId="87" borderId="112" applyNumberFormat="0" applyFont="0" applyAlignment="0" applyProtection="0"/>
    <xf numFmtId="0" fontId="130" fillId="0" borderId="111" applyNumberFormat="0" applyFill="0" applyAlignment="0" applyProtection="0"/>
    <xf numFmtId="4" fontId="102" fillId="61" borderId="113"/>
    <xf numFmtId="0" fontId="145" fillId="0" borderId="111" applyNumberFormat="0" applyFill="0" applyAlignment="0" applyProtection="0"/>
    <xf numFmtId="4" fontId="103" fillId="60" borderId="115">
      <alignment horizontal="right" vertical="center"/>
    </xf>
    <xf numFmtId="0" fontId="125" fillId="84" borderId="110" applyNumberFormat="0" applyAlignment="0" applyProtection="0"/>
    <xf numFmtId="4" fontId="103" fillId="60" borderId="113">
      <alignment horizontal="right" vertical="center"/>
    </xf>
    <xf numFmtId="0" fontId="145" fillId="0" borderId="111" applyNumberFormat="0" applyFill="0" applyAlignment="0" applyProtection="0"/>
    <xf numFmtId="0" fontId="126" fillId="84" borderId="110" applyNumberFormat="0" applyAlignment="0" applyProtection="0"/>
    <xf numFmtId="0" fontId="117" fillId="0" borderId="0" applyNumberFormat="0" applyFill="0" applyBorder="0" applyAlignment="0" applyProtection="0"/>
    <xf numFmtId="0" fontId="48" fillId="55" borderId="0" applyNumberFormat="0" applyBorder="0" applyAlignment="0" applyProtection="0"/>
    <xf numFmtId="0" fontId="145" fillId="0" borderId="111" applyNumberFormat="0" applyFill="0" applyAlignment="0" applyProtection="0"/>
    <xf numFmtId="0" fontId="138" fillId="71" borderId="110" applyNumberFormat="0" applyAlignment="0" applyProtection="0"/>
    <xf numFmtId="0" fontId="138" fillId="71" borderId="110" applyNumberFormat="0" applyAlignment="0" applyProtection="0"/>
    <xf numFmtId="4" fontId="102" fillId="0" borderId="113" applyFill="0" applyBorder="0" applyProtection="0">
      <alignment horizontal="right" vertical="center"/>
    </xf>
    <xf numFmtId="4" fontId="102" fillId="61" borderId="113"/>
    <xf numFmtId="0" fontId="105" fillId="62" borderId="113">
      <alignment horizontal="right" vertical="center"/>
    </xf>
    <xf numFmtId="0" fontId="126" fillId="84" borderId="110" applyNumberFormat="0" applyAlignment="0" applyProtection="0"/>
    <xf numFmtId="0" fontId="116" fillId="33" borderId="65" applyNumberFormat="0" applyAlignment="0" applyProtection="0"/>
    <xf numFmtId="0" fontId="138" fillId="71" borderId="110" applyNumberFormat="0" applyAlignment="0" applyProtection="0"/>
    <xf numFmtId="0" fontId="142" fillId="84" borderId="109" applyNumberFormat="0" applyAlignment="0" applyProtection="0"/>
    <xf numFmtId="0" fontId="7" fillId="42" borderId="0" applyNumberFormat="0" applyBorder="0" applyAlignment="0" applyProtection="0"/>
    <xf numFmtId="0" fontId="145" fillId="0" borderId="111" applyNumberFormat="0" applyFill="0" applyAlignment="0" applyProtection="0"/>
    <xf numFmtId="0" fontId="142" fillId="84" borderId="109" applyNumberFormat="0" applyAlignment="0" applyProtection="0"/>
    <xf numFmtId="0" fontId="103" fillId="60" borderId="113">
      <alignment horizontal="right" vertical="center"/>
    </xf>
    <xf numFmtId="0" fontId="120" fillId="87" borderId="112" applyNumberFormat="0" applyFont="0" applyAlignment="0" applyProtection="0"/>
    <xf numFmtId="0" fontId="142" fillId="84" borderId="109" applyNumberFormat="0" applyAlignment="0" applyProtection="0"/>
    <xf numFmtId="0" fontId="145" fillId="0" borderId="111" applyNumberFormat="0" applyFill="0" applyAlignment="0" applyProtection="0"/>
    <xf numFmtId="49" fontId="101" fillId="0" borderId="113" applyNumberFormat="0" applyFill="0" applyBorder="0" applyProtection="0">
      <alignment horizontal="left" vertical="center"/>
    </xf>
    <xf numFmtId="0" fontId="7" fillId="49" borderId="0" applyNumberFormat="0" applyBorder="0" applyAlignment="0" applyProtection="0"/>
    <xf numFmtId="0" fontId="105" fillId="62" borderId="113">
      <alignment horizontal="right" vertical="center"/>
    </xf>
    <xf numFmtId="0" fontId="48" fillId="59" borderId="0" applyNumberFormat="0" applyBorder="0" applyAlignment="0" applyProtection="0"/>
    <xf numFmtId="0" fontId="129" fillId="71" borderId="110" applyNumberFormat="0" applyAlignment="0" applyProtection="0"/>
    <xf numFmtId="0" fontId="103" fillId="60" borderId="113">
      <alignment horizontal="right" vertical="center"/>
    </xf>
    <xf numFmtId="0" fontId="102" fillId="60" borderId="116">
      <alignment horizontal="left" vertical="center" wrapText="1" indent="2"/>
    </xf>
    <xf numFmtId="0" fontId="126" fillId="84" borderId="110" applyNumberFormat="0" applyAlignment="0" applyProtection="0"/>
    <xf numFmtId="0" fontId="7" fillId="41" borderId="0" applyNumberFormat="0" applyBorder="0" applyAlignment="0" applyProtection="0"/>
    <xf numFmtId="0" fontId="7" fillId="58" borderId="0" applyNumberFormat="0" applyBorder="0" applyAlignment="0" applyProtection="0"/>
    <xf numFmtId="0" fontId="125" fillId="84" borderId="110" applyNumberFormat="0" applyAlignment="0" applyProtection="0"/>
    <xf numFmtId="0" fontId="103" fillId="62" borderId="113">
      <alignment horizontal="right" vertical="center"/>
    </xf>
    <xf numFmtId="0" fontId="145" fillId="0" borderId="111" applyNumberFormat="0" applyFill="0" applyAlignment="0" applyProtection="0"/>
    <xf numFmtId="0" fontId="126" fillId="84" borderId="110" applyNumberFormat="0" applyAlignment="0" applyProtection="0"/>
    <xf numFmtId="4" fontId="105" fillId="62" borderId="113">
      <alignment horizontal="right" vertical="center"/>
    </xf>
    <xf numFmtId="0" fontId="102" fillId="0" borderId="116">
      <alignment horizontal="left" vertical="center" wrapText="1" indent="2"/>
    </xf>
    <xf numFmtId="0" fontId="48" fillId="47" borderId="0" applyNumberFormat="0" applyBorder="0" applyAlignment="0" applyProtection="0"/>
    <xf numFmtId="0" fontId="142" fillId="84" borderId="109" applyNumberFormat="0" applyAlignment="0" applyProtection="0"/>
    <xf numFmtId="4" fontId="103" fillId="60" borderId="114">
      <alignment horizontal="right" vertical="center"/>
    </xf>
    <xf numFmtId="4" fontId="103" fillId="60" borderId="115">
      <alignment horizontal="right" vertical="center"/>
    </xf>
    <xf numFmtId="0" fontId="130" fillId="0" borderId="111" applyNumberFormat="0" applyFill="0" applyAlignment="0" applyProtection="0"/>
    <xf numFmtId="4" fontId="103" fillId="60" borderId="113">
      <alignment horizontal="right" vertical="center"/>
    </xf>
    <xf numFmtId="0" fontId="138" fillId="71" borderId="110" applyNumberFormat="0" applyAlignment="0" applyProtection="0"/>
    <xf numFmtId="0" fontId="7" fillId="38" borderId="0" applyNumberFormat="0" applyBorder="0" applyAlignment="0" applyProtection="0"/>
    <xf numFmtId="0" fontId="126" fillId="84" borderId="110" applyNumberFormat="0" applyAlignment="0" applyProtection="0"/>
    <xf numFmtId="0" fontId="7" fillId="54" borderId="0" applyNumberFormat="0" applyBorder="0" applyAlignment="0" applyProtection="0"/>
    <xf numFmtId="0" fontId="103" fillId="60" borderId="115">
      <alignment horizontal="right" vertical="center"/>
    </xf>
    <xf numFmtId="0" fontId="103" fillId="60" borderId="113">
      <alignment horizontal="right" vertical="center"/>
    </xf>
    <xf numFmtId="0" fontId="102" fillId="60" borderId="116">
      <alignment horizontal="left" vertical="center" wrapText="1" indent="2"/>
    </xf>
    <xf numFmtId="0" fontId="7" fillId="37" borderId="0" applyNumberFormat="0" applyBorder="0" applyAlignment="0" applyProtection="0"/>
    <xf numFmtId="0" fontId="103" fillId="60" borderId="113">
      <alignment horizontal="right" vertical="center"/>
    </xf>
    <xf numFmtId="0" fontId="118" fillId="0" borderId="0" applyNumberFormat="0" applyFill="0" applyBorder="0" applyAlignment="0" applyProtection="0"/>
    <xf numFmtId="4" fontId="103" fillId="60" borderId="113">
      <alignment horizontal="right" vertical="center"/>
    </xf>
    <xf numFmtId="0" fontId="142" fillId="84" borderId="109" applyNumberFormat="0" applyAlignment="0" applyProtection="0"/>
    <xf numFmtId="0" fontId="123" fillId="84" borderId="109" applyNumberFormat="0" applyAlignment="0" applyProtection="0"/>
    <xf numFmtId="0" fontId="48" fillId="47" borderId="0" applyNumberFormat="0" applyBorder="0" applyAlignment="0" applyProtection="0"/>
    <xf numFmtId="0" fontId="105" fillId="62" borderId="113">
      <alignment horizontal="right" vertical="center"/>
    </xf>
    <xf numFmtId="0" fontId="130" fillId="0" borderId="111" applyNumberFormat="0" applyFill="0" applyAlignment="0" applyProtection="0"/>
    <xf numFmtId="0" fontId="102" fillId="60" borderId="116">
      <alignment horizontal="left" vertical="center" wrapText="1" indent="2"/>
    </xf>
    <xf numFmtId="0" fontId="103" fillId="60" borderId="113">
      <alignment horizontal="right" vertical="center"/>
    </xf>
    <xf numFmtId="4" fontId="103" fillId="60" borderId="114">
      <alignment horizontal="right" vertical="center"/>
    </xf>
    <xf numFmtId="0" fontId="103" fillId="60" borderId="113">
      <alignment horizontal="right" vertical="center"/>
    </xf>
    <xf numFmtId="0" fontId="129" fillId="71" borderId="110" applyNumberFormat="0" applyAlignment="0" applyProtection="0"/>
    <xf numFmtId="0" fontId="129" fillId="71" borderId="110" applyNumberFormat="0" applyAlignment="0" applyProtection="0"/>
    <xf numFmtId="0" fontId="102" fillId="0" borderId="116">
      <alignment horizontal="left" vertical="center" wrapText="1" indent="2"/>
    </xf>
    <xf numFmtId="0" fontId="125" fillId="84" borderId="110" applyNumberFormat="0" applyAlignment="0" applyProtection="0"/>
    <xf numFmtId="4" fontId="103" fillId="62" borderId="113">
      <alignment horizontal="right" vertical="center"/>
    </xf>
    <xf numFmtId="0" fontId="7" fillId="53" borderId="0" applyNumberFormat="0" applyBorder="0" applyAlignment="0" applyProtection="0"/>
    <xf numFmtId="0" fontId="103" fillId="60" borderId="115">
      <alignment horizontal="right" vertical="center"/>
    </xf>
    <xf numFmtId="0" fontId="102" fillId="61" borderId="113"/>
    <xf numFmtId="0" fontId="48" fillId="43" borderId="0" applyNumberFormat="0" applyBorder="0" applyAlignment="0" applyProtection="0"/>
    <xf numFmtId="0" fontId="130" fillId="0" borderId="111" applyNumberFormat="0" applyFill="0" applyAlignment="0" applyProtection="0"/>
    <xf numFmtId="0" fontId="7" fillId="42" borderId="0" applyNumberFormat="0" applyBorder="0" applyAlignment="0" applyProtection="0"/>
    <xf numFmtId="49" fontId="102" fillId="0" borderId="114" applyNumberFormat="0" applyFont="0" applyFill="0" applyBorder="0" applyProtection="0">
      <alignment horizontal="left" vertical="center" indent="5"/>
    </xf>
    <xf numFmtId="49" fontId="102" fillId="0" borderId="113" applyNumberFormat="0" applyFont="0" applyFill="0" applyBorder="0" applyProtection="0">
      <alignment horizontal="left" vertical="center" indent="2"/>
    </xf>
    <xf numFmtId="0" fontId="138" fillId="71" borderId="110" applyNumberFormat="0" applyAlignment="0" applyProtection="0"/>
    <xf numFmtId="0" fontId="142" fillId="84" borderId="109" applyNumberFormat="0" applyAlignment="0" applyProtection="0"/>
    <xf numFmtId="0" fontId="130" fillId="0" borderId="111" applyNumberFormat="0" applyFill="0" applyAlignment="0" applyProtection="0"/>
    <xf numFmtId="4" fontId="102" fillId="0" borderId="113">
      <alignment horizontal="right" vertical="center"/>
    </xf>
    <xf numFmtId="0" fontId="103" fillId="60" borderId="114">
      <alignment horizontal="right" vertical="center"/>
    </xf>
    <xf numFmtId="0" fontId="145" fillId="0" borderId="111" applyNumberFormat="0" applyFill="0" applyAlignment="0" applyProtection="0"/>
    <xf numFmtId="4" fontId="102" fillId="0" borderId="113">
      <alignment horizontal="right" vertical="center"/>
    </xf>
    <xf numFmtId="0" fontId="7" fillId="53" borderId="0" applyNumberFormat="0" applyBorder="0" applyAlignment="0" applyProtection="0"/>
    <xf numFmtId="0" fontId="103" fillId="62" borderId="113">
      <alignment horizontal="right" vertical="center"/>
    </xf>
    <xf numFmtId="4" fontId="103" fillId="60" borderId="113">
      <alignment horizontal="right" vertical="center"/>
    </xf>
    <xf numFmtId="0" fontId="102" fillId="0" borderId="113">
      <alignment horizontal="right" vertical="center"/>
    </xf>
    <xf numFmtId="0" fontId="7" fillId="50" borderId="0" applyNumberFormat="0" applyBorder="0" applyAlignment="0" applyProtection="0"/>
    <xf numFmtId="0" fontId="102" fillId="0" borderId="116">
      <alignment horizontal="left" vertical="center" wrapText="1" indent="2"/>
    </xf>
    <xf numFmtId="0" fontId="130" fillId="0" borderId="111" applyNumberFormat="0" applyFill="0" applyAlignment="0" applyProtection="0"/>
    <xf numFmtId="0" fontId="138" fillId="71" borderId="110" applyNumberFormat="0" applyAlignment="0" applyProtection="0"/>
    <xf numFmtId="4" fontId="103" fillId="60" borderId="115">
      <alignment horizontal="right" vertical="center"/>
    </xf>
    <xf numFmtId="0" fontId="145" fillId="0" borderId="111" applyNumberFormat="0" applyFill="0" applyAlignment="0" applyProtection="0"/>
    <xf numFmtId="0" fontId="103" fillId="60" borderId="115">
      <alignment horizontal="right" vertical="center"/>
    </xf>
    <xf numFmtId="0" fontId="102" fillId="0" borderId="113" applyNumberFormat="0" applyFill="0" applyAlignment="0" applyProtection="0"/>
    <xf numFmtId="0" fontId="126" fillId="84" borderId="110" applyNumberFormat="0" applyAlignment="0" applyProtection="0"/>
    <xf numFmtId="0" fontId="129" fillId="71" borderId="110" applyNumberFormat="0" applyAlignment="0" applyProtection="0"/>
    <xf numFmtId="166" fontId="102" fillId="88" borderId="113" applyNumberFormat="0" applyFont="0" applyBorder="0" applyAlignment="0" applyProtection="0">
      <alignment horizontal="right" vertical="center"/>
    </xf>
    <xf numFmtId="0" fontId="145" fillId="0" borderId="111" applyNumberFormat="0" applyFill="0" applyAlignment="0" applyProtection="0"/>
    <xf numFmtId="0" fontId="125" fillId="84" borderId="110" applyNumberFormat="0" applyAlignment="0" applyProtection="0"/>
    <xf numFmtId="166" fontId="102" fillId="88" borderId="113" applyNumberFormat="0" applyFont="0" applyBorder="0" applyAlignment="0" applyProtection="0">
      <alignment horizontal="right" vertical="center"/>
    </xf>
    <xf numFmtId="166" fontId="102" fillId="88" borderId="113" applyNumberFormat="0" applyFont="0" applyBorder="0" applyAlignment="0" applyProtection="0">
      <alignment horizontal="right" vertical="center"/>
    </xf>
    <xf numFmtId="0" fontId="103" fillId="60" borderId="115">
      <alignment horizontal="right" vertical="center"/>
    </xf>
    <xf numFmtId="4" fontId="105" fillId="62" borderId="113">
      <alignment horizontal="right" vertical="center"/>
    </xf>
    <xf numFmtId="0" fontId="125" fillId="84" borderId="110" applyNumberFormat="0" applyAlignment="0" applyProtection="0"/>
    <xf numFmtId="0" fontId="103" fillId="62" borderId="113">
      <alignment horizontal="right" vertical="center"/>
    </xf>
    <xf numFmtId="0" fontId="129" fillId="71" borderId="110" applyNumberFormat="0" applyAlignment="0" applyProtection="0"/>
    <xf numFmtId="0" fontId="7" fillId="38" borderId="0" applyNumberFormat="0" applyBorder="0" applyAlignment="0" applyProtection="0"/>
    <xf numFmtId="0" fontId="145" fillId="0" borderId="111" applyNumberFormat="0" applyFill="0" applyAlignment="0" applyProtection="0"/>
    <xf numFmtId="0" fontId="103" fillId="60" borderId="113">
      <alignment horizontal="right" vertical="center"/>
    </xf>
    <xf numFmtId="0" fontId="103" fillId="60" borderId="113">
      <alignment horizontal="right" vertical="center"/>
    </xf>
    <xf numFmtId="4" fontId="105" fillId="62" borderId="113">
      <alignment horizontal="right" vertical="center"/>
    </xf>
    <xf numFmtId="0" fontId="103" fillId="62" borderId="113">
      <alignment horizontal="right" vertical="center"/>
    </xf>
    <xf numFmtId="4" fontId="103" fillId="62" borderId="113">
      <alignment horizontal="right" vertical="center"/>
    </xf>
    <xf numFmtId="0" fontId="105" fillId="62" borderId="113">
      <alignment horizontal="right" vertical="center"/>
    </xf>
    <xf numFmtId="4" fontId="105" fillId="62" borderId="113">
      <alignment horizontal="right" vertical="center"/>
    </xf>
    <xf numFmtId="0" fontId="103" fillId="60" borderId="113">
      <alignment horizontal="right" vertical="center"/>
    </xf>
    <xf numFmtId="4" fontId="103" fillId="60" borderId="113">
      <alignment horizontal="right" vertical="center"/>
    </xf>
    <xf numFmtId="0" fontId="103" fillId="60" borderId="113">
      <alignment horizontal="right" vertical="center"/>
    </xf>
    <xf numFmtId="4" fontId="103" fillId="60" borderId="113">
      <alignment horizontal="right" vertical="center"/>
    </xf>
    <xf numFmtId="0" fontId="103" fillId="60" borderId="114">
      <alignment horizontal="right" vertical="center"/>
    </xf>
    <xf numFmtId="4" fontId="103" fillId="60" borderId="114">
      <alignment horizontal="right" vertical="center"/>
    </xf>
    <xf numFmtId="0" fontId="103" fillId="60" borderId="115">
      <alignment horizontal="right" vertical="center"/>
    </xf>
    <xf numFmtId="4" fontId="103" fillId="60" borderId="115">
      <alignment horizontal="right" vertical="center"/>
    </xf>
    <xf numFmtId="0" fontId="126" fillId="84" borderId="110" applyNumberFormat="0" applyAlignment="0" applyProtection="0"/>
    <xf numFmtId="0" fontId="102" fillId="60" borderId="116">
      <alignment horizontal="left" vertical="center" wrapText="1" indent="2"/>
    </xf>
    <xf numFmtId="0" fontId="102" fillId="0" borderId="116">
      <alignment horizontal="left" vertical="center" wrapText="1" indent="2"/>
    </xf>
    <xf numFmtId="0" fontId="102" fillId="62" borderId="114">
      <alignment horizontal="left" vertical="center"/>
    </xf>
    <xf numFmtId="0" fontId="138" fillId="71" borderId="110" applyNumberFormat="0" applyAlignment="0" applyProtection="0"/>
    <xf numFmtId="0" fontId="102" fillId="0" borderId="113">
      <alignment horizontal="right" vertical="center"/>
    </xf>
    <xf numFmtId="4" fontId="102" fillId="0" borderId="113">
      <alignment horizontal="right" vertical="center"/>
    </xf>
    <xf numFmtId="0" fontId="102" fillId="0" borderId="113" applyNumberFormat="0" applyFill="0" applyAlignment="0" applyProtection="0"/>
    <xf numFmtId="0" fontId="142" fillId="84" borderId="109" applyNumberFormat="0" applyAlignment="0" applyProtection="0"/>
    <xf numFmtId="166" fontId="102" fillId="88" borderId="113" applyNumberFormat="0" applyFont="0" applyBorder="0" applyAlignment="0" applyProtection="0">
      <alignment horizontal="right" vertical="center"/>
    </xf>
    <xf numFmtId="0" fontId="102" fillId="61" borderId="113"/>
    <xf numFmtId="4" fontId="102" fillId="61" borderId="113"/>
    <xf numFmtId="0" fontId="145" fillId="0" borderId="111" applyNumberFormat="0" applyFill="0" applyAlignment="0" applyProtection="0"/>
    <xf numFmtId="0" fontId="8" fillId="87" borderId="112" applyNumberFormat="0" applyFont="0" applyAlignment="0" applyProtection="0"/>
    <xf numFmtId="0" fontId="120" fillId="87" borderId="112" applyNumberFormat="0" applyFont="0" applyAlignment="0" applyProtection="0"/>
    <xf numFmtId="0" fontId="102" fillId="0" borderId="113" applyNumberFormat="0" applyFill="0" applyAlignment="0" applyProtection="0"/>
    <xf numFmtId="0" fontId="130" fillId="0" borderId="111" applyNumberFormat="0" applyFill="0" applyAlignment="0" applyProtection="0"/>
    <xf numFmtId="0" fontId="145" fillId="0" borderId="111" applyNumberFormat="0" applyFill="0" applyAlignment="0" applyProtection="0"/>
    <xf numFmtId="0" fontId="129" fillId="71" borderId="110" applyNumberFormat="0" applyAlignment="0" applyProtection="0"/>
    <xf numFmtId="0" fontId="126" fillId="84" borderId="110" applyNumberFormat="0" applyAlignment="0" applyProtection="0"/>
    <xf numFmtId="4" fontId="105" fillId="62" borderId="113">
      <alignment horizontal="right" vertical="center"/>
    </xf>
    <xf numFmtId="0" fontId="103" fillId="62" borderId="113">
      <alignment horizontal="right" vertical="center"/>
    </xf>
    <xf numFmtId="166" fontId="102" fillId="88" borderId="113" applyNumberFormat="0" applyFont="0" applyBorder="0" applyAlignment="0" applyProtection="0">
      <alignment horizontal="right" vertical="center"/>
    </xf>
    <xf numFmtId="0" fontId="130" fillId="0" borderId="111" applyNumberFormat="0" applyFill="0" applyAlignment="0" applyProtection="0"/>
    <xf numFmtId="49" fontId="102" fillId="0" borderId="113" applyNumberFormat="0" applyFont="0" applyFill="0" applyBorder="0" applyProtection="0">
      <alignment horizontal="left" vertical="center" indent="2"/>
    </xf>
    <xf numFmtId="49" fontId="102" fillId="0" borderId="114" applyNumberFormat="0" applyFont="0" applyFill="0" applyBorder="0" applyProtection="0">
      <alignment horizontal="left" vertical="center" indent="5"/>
    </xf>
    <xf numFmtId="49" fontId="102" fillId="0" borderId="113" applyNumberFormat="0" applyFont="0" applyFill="0" applyBorder="0" applyProtection="0">
      <alignment horizontal="left" vertical="center" indent="2"/>
    </xf>
    <xf numFmtId="4" fontId="102" fillId="0" borderId="113" applyFill="0" applyBorder="0" applyProtection="0">
      <alignment horizontal="right" vertical="center"/>
    </xf>
    <xf numFmtId="49" fontId="101" fillId="0" borderId="113" applyNumberFormat="0" applyFill="0" applyBorder="0" applyProtection="0">
      <alignment horizontal="left" vertical="center"/>
    </xf>
    <xf numFmtId="0" fontId="102" fillId="0" borderId="116">
      <alignment horizontal="left" vertical="center" wrapText="1" indent="2"/>
    </xf>
    <xf numFmtId="0" fontId="142" fillId="84" borderId="109" applyNumberFormat="0" applyAlignment="0" applyProtection="0"/>
    <xf numFmtId="0" fontId="103" fillId="60" borderId="115">
      <alignment horizontal="right" vertical="center"/>
    </xf>
    <xf numFmtId="0" fontId="129" fillId="71" borderId="110" applyNumberFormat="0" applyAlignment="0" applyProtection="0"/>
    <xf numFmtId="0" fontId="103" fillId="60" borderId="115">
      <alignment horizontal="right" vertical="center"/>
    </xf>
    <xf numFmtId="4" fontId="103" fillId="60" borderId="113">
      <alignment horizontal="right" vertical="center"/>
    </xf>
    <xf numFmtId="0" fontId="103" fillId="60" borderId="113">
      <alignment horizontal="right" vertical="center"/>
    </xf>
    <xf numFmtId="0" fontId="123" fillId="84" borderId="109" applyNumberFormat="0" applyAlignment="0" applyProtection="0"/>
    <xf numFmtId="0" fontId="125" fillId="84" borderId="110" applyNumberFormat="0" applyAlignment="0" applyProtection="0"/>
    <xf numFmtId="0" fontId="130" fillId="0" borderId="111" applyNumberFormat="0" applyFill="0" applyAlignment="0" applyProtection="0"/>
    <xf numFmtId="0" fontId="102" fillId="61" borderId="113"/>
    <xf numFmtId="4" fontId="102" fillId="61" borderId="113"/>
    <xf numFmtId="4" fontId="103" fillId="60" borderId="113">
      <alignment horizontal="right" vertical="center"/>
    </xf>
    <xf numFmtId="0" fontId="105" fillId="62" borderId="113">
      <alignment horizontal="right" vertical="center"/>
    </xf>
    <xf numFmtId="0" fontId="129" fillId="71" borderId="110" applyNumberFormat="0" applyAlignment="0" applyProtection="0"/>
    <xf numFmtId="0" fontId="126" fillId="84" borderId="110" applyNumberFormat="0" applyAlignment="0" applyProtection="0"/>
    <xf numFmtId="4" fontId="102" fillId="0" borderId="113">
      <alignment horizontal="right" vertical="center"/>
    </xf>
    <xf numFmtId="0" fontId="102" fillId="60" borderId="116">
      <alignment horizontal="left" vertical="center" wrapText="1" indent="2"/>
    </xf>
    <xf numFmtId="0" fontId="102" fillId="0" borderId="116">
      <alignment horizontal="left" vertical="center" wrapText="1" indent="2"/>
    </xf>
    <xf numFmtId="0" fontId="142" fillId="84" borderId="109" applyNumberFormat="0" applyAlignment="0" applyProtection="0"/>
    <xf numFmtId="0" fontId="138" fillId="71" borderId="110" applyNumberFormat="0" applyAlignment="0" applyProtection="0"/>
    <xf numFmtId="0" fontId="125" fillId="84" borderId="110" applyNumberFormat="0" applyAlignment="0" applyProtection="0"/>
    <xf numFmtId="0" fontId="123" fillId="84" borderId="109" applyNumberFormat="0" applyAlignment="0" applyProtection="0"/>
    <xf numFmtId="0" fontId="103" fillId="60" borderId="115">
      <alignment horizontal="right" vertical="center"/>
    </xf>
    <xf numFmtId="0" fontId="105" fillId="62" borderId="113">
      <alignment horizontal="right" vertical="center"/>
    </xf>
    <xf numFmtId="4" fontId="103" fillId="62" borderId="113">
      <alignment horizontal="right" vertical="center"/>
    </xf>
    <xf numFmtId="4" fontId="103" fillId="60" borderId="113">
      <alignment horizontal="right" vertical="center"/>
    </xf>
    <xf numFmtId="49" fontId="102" fillId="0" borderId="114" applyNumberFormat="0" applyFont="0" applyFill="0" applyBorder="0" applyProtection="0">
      <alignment horizontal="left" vertical="center" indent="5"/>
    </xf>
    <xf numFmtId="4" fontId="102" fillId="0" borderId="113" applyFill="0" applyBorder="0" applyProtection="0">
      <alignment horizontal="right" vertical="center"/>
    </xf>
    <xf numFmtId="4" fontId="103" fillId="62" borderId="113">
      <alignment horizontal="right" vertical="center"/>
    </xf>
    <xf numFmtId="0" fontId="138" fillId="71" borderId="110" applyNumberFormat="0" applyAlignment="0" applyProtection="0"/>
    <xf numFmtId="0" fontId="129" fillId="71" borderId="110" applyNumberFormat="0" applyAlignment="0" applyProtection="0"/>
    <xf numFmtId="0" fontId="125" fillId="84" borderId="110" applyNumberFormat="0" applyAlignment="0" applyProtection="0"/>
    <xf numFmtId="0" fontId="102" fillId="60" borderId="116">
      <alignment horizontal="left" vertical="center" wrapText="1" indent="2"/>
    </xf>
    <xf numFmtId="0" fontId="102" fillId="0" borderId="116">
      <alignment horizontal="left" vertical="center" wrapText="1" indent="2"/>
    </xf>
    <xf numFmtId="0" fontId="102" fillId="60" borderId="116">
      <alignment horizontal="left" vertical="center" wrapText="1" indent="2"/>
    </xf>
    <xf numFmtId="0" fontId="8" fillId="87" borderId="112" applyNumberFormat="0" applyFont="0" applyAlignment="0" applyProtection="0"/>
    <xf numFmtId="0" fontId="105" fillId="62" borderId="113">
      <alignment horizontal="right" vertical="center"/>
    </xf>
    <xf numFmtId="4" fontId="103" fillId="60" borderId="113">
      <alignment horizontal="right" vertical="center"/>
    </xf>
    <xf numFmtId="0" fontId="103" fillId="60" borderId="113">
      <alignment horizontal="right" vertical="center"/>
    </xf>
    <xf numFmtId="4" fontId="105" fillId="62" borderId="113">
      <alignment horizontal="right" vertical="center"/>
    </xf>
    <xf numFmtId="0" fontId="120" fillId="87" borderId="112" applyNumberFormat="0" applyFont="0" applyAlignment="0" applyProtection="0"/>
    <xf numFmtId="0" fontId="142" fillId="84" borderId="109" applyNumberFormat="0" applyAlignment="0" applyProtection="0"/>
    <xf numFmtId="0" fontId="138" fillId="71" borderId="110" applyNumberFormat="0" applyAlignment="0" applyProtection="0"/>
    <xf numFmtId="0" fontId="120" fillId="87" borderId="112" applyNumberFormat="0" applyFont="0" applyAlignment="0" applyProtection="0"/>
    <xf numFmtId="0" fontId="8" fillId="87" borderId="112" applyNumberFormat="0" applyFont="0" applyAlignment="0" applyProtection="0"/>
    <xf numFmtId="4" fontId="103" fillId="62" borderId="113">
      <alignment horizontal="right" vertical="center"/>
    </xf>
    <xf numFmtId="0" fontId="123" fillId="84" borderId="109" applyNumberFormat="0" applyAlignment="0" applyProtection="0"/>
    <xf numFmtId="4" fontId="103" fillId="62" borderId="113">
      <alignment horizontal="right" vertical="center"/>
    </xf>
    <xf numFmtId="0" fontId="103" fillId="60" borderId="113">
      <alignment horizontal="right" vertical="center"/>
    </xf>
    <xf numFmtId="49" fontId="102" fillId="0" borderId="114" applyNumberFormat="0" applyFont="0" applyFill="0" applyBorder="0" applyProtection="0">
      <alignment horizontal="left" vertical="center" indent="5"/>
    </xf>
    <xf numFmtId="0" fontId="102" fillId="0" borderId="116">
      <alignment horizontal="left" vertical="center" wrapText="1" indent="2"/>
    </xf>
    <xf numFmtId="0" fontId="138" fillId="71" borderId="110" applyNumberFormat="0" applyAlignment="0" applyProtection="0"/>
    <xf numFmtId="4" fontId="103" fillId="60" borderId="113">
      <alignment horizontal="right" vertical="center"/>
    </xf>
    <xf numFmtId="0" fontId="102" fillId="61" borderId="113"/>
    <xf numFmtId="0" fontId="142" fillId="84" borderId="109" applyNumberFormat="0" applyAlignment="0" applyProtection="0"/>
    <xf numFmtId="0" fontId="102" fillId="0" borderId="116">
      <alignment horizontal="left" vertical="center" wrapText="1" indent="2"/>
    </xf>
    <xf numFmtId="0" fontId="102" fillId="60" borderId="116">
      <alignment horizontal="left" vertical="center" wrapText="1" indent="2"/>
    </xf>
    <xf numFmtId="0" fontId="102" fillId="62" borderId="114">
      <alignment horizontal="left" vertical="center"/>
    </xf>
    <xf numFmtId="49" fontId="101" fillId="0" borderId="113" applyNumberFormat="0" applyFill="0" applyBorder="0" applyProtection="0">
      <alignment horizontal="left" vertical="center"/>
    </xf>
    <xf numFmtId="0" fontId="145" fillId="0" borderId="111" applyNumberFormat="0" applyFill="0" applyAlignment="0" applyProtection="0"/>
    <xf numFmtId="49" fontId="102" fillId="0" borderId="113" applyNumberFormat="0" applyFont="0" applyFill="0" applyBorder="0" applyProtection="0">
      <alignment horizontal="left" vertical="center" indent="2"/>
    </xf>
    <xf numFmtId="0" fontId="102" fillId="0" borderId="116">
      <alignment horizontal="left" vertical="center" wrapText="1" indent="2"/>
    </xf>
    <xf numFmtId="4" fontId="102" fillId="0" borderId="113" applyFill="0" applyBorder="0" applyProtection="0">
      <alignment horizontal="right" vertical="center"/>
    </xf>
    <xf numFmtId="0" fontId="102" fillId="62" borderId="114">
      <alignment horizontal="left" vertical="center"/>
    </xf>
    <xf numFmtId="0" fontId="103" fillId="60" borderId="113">
      <alignment horizontal="right" vertical="center"/>
    </xf>
    <xf numFmtId="0" fontId="102" fillId="0" borderId="113" applyNumberFormat="0" applyFill="0" applyAlignment="0" applyProtection="0"/>
    <xf numFmtId="49" fontId="102" fillId="0" borderId="113" applyNumberFormat="0" applyFont="0" applyFill="0" applyBorder="0" applyProtection="0">
      <alignment horizontal="left" vertical="center" indent="2"/>
    </xf>
    <xf numFmtId="0" fontId="48" fillId="55" borderId="0" applyNumberFormat="0" applyBorder="0" applyAlignment="0" applyProtection="0"/>
    <xf numFmtId="4" fontId="102" fillId="0" borderId="113">
      <alignment horizontal="right" vertical="center"/>
    </xf>
    <xf numFmtId="0" fontId="120" fillId="87" borderId="112" applyNumberFormat="0" applyFont="0" applyAlignment="0" applyProtection="0"/>
    <xf numFmtId="0" fontId="102" fillId="0" borderId="113">
      <alignment horizontal="right" vertical="center"/>
    </xf>
    <xf numFmtId="0" fontId="103" fillId="60" borderId="113">
      <alignment horizontal="right" vertical="center"/>
    </xf>
    <xf numFmtId="4" fontId="103" fillId="60" borderId="113">
      <alignment horizontal="right" vertical="center"/>
    </xf>
    <xf numFmtId="0" fontId="102" fillId="60" borderId="116">
      <alignment horizontal="left" vertical="center" wrapText="1" indent="2"/>
    </xf>
    <xf numFmtId="0" fontId="7" fillId="42" borderId="0" applyNumberFormat="0" applyBorder="0" applyAlignment="0" applyProtection="0"/>
    <xf numFmtId="0" fontId="102" fillId="61" borderId="113"/>
    <xf numFmtId="0" fontId="126" fillId="84" borderId="110" applyNumberFormat="0" applyAlignment="0" applyProtection="0"/>
    <xf numFmtId="4" fontId="102" fillId="0" borderId="113" applyFill="0" applyBorder="0" applyProtection="0">
      <alignment horizontal="right" vertical="center"/>
    </xf>
    <xf numFmtId="0" fontId="125" fillId="84" borderId="110" applyNumberFormat="0" applyAlignment="0" applyProtection="0"/>
    <xf numFmtId="0" fontId="145" fillId="0" borderId="111" applyNumberFormat="0" applyFill="0" applyAlignment="0" applyProtection="0"/>
    <xf numFmtId="49" fontId="101" fillId="0" borderId="113" applyNumberFormat="0" applyFill="0" applyBorder="0" applyProtection="0">
      <alignment horizontal="left" vertical="center"/>
    </xf>
    <xf numFmtId="0" fontId="7" fillId="49" borderId="0" applyNumberFormat="0" applyBorder="0" applyAlignment="0" applyProtection="0"/>
    <xf numFmtId="0" fontId="102" fillId="0" borderId="116">
      <alignment horizontal="left" vertical="center" wrapText="1" indent="2"/>
    </xf>
    <xf numFmtId="0" fontId="48" fillId="59" borderId="0" applyNumberFormat="0" applyBorder="0" applyAlignment="0" applyProtection="0"/>
    <xf numFmtId="0" fontId="8" fillId="87" borderId="112" applyNumberFormat="0" applyFont="0" applyAlignment="0" applyProtection="0"/>
    <xf numFmtId="0" fontId="103" fillId="62" borderId="113">
      <alignment horizontal="right" vertical="center"/>
    </xf>
    <xf numFmtId="4" fontId="105" fillId="62" borderId="113">
      <alignment horizontal="right" vertical="center"/>
    </xf>
    <xf numFmtId="166" fontId="102" fillId="88" borderId="113" applyNumberFormat="0" applyFont="0" applyBorder="0" applyAlignment="0" applyProtection="0">
      <alignment horizontal="right" vertical="center"/>
    </xf>
    <xf numFmtId="0" fontId="8" fillId="87" borderId="112" applyNumberFormat="0" applyFont="0" applyAlignment="0" applyProtection="0"/>
    <xf numFmtId="0" fontId="138" fillId="71" borderId="110" applyNumberFormat="0" applyAlignment="0" applyProtection="0"/>
    <xf numFmtId="0" fontId="138" fillId="71" borderId="110" applyNumberFormat="0" applyAlignment="0" applyProtection="0"/>
    <xf numFmtId="0" fontId="145" fillId="0" borderId="111" applyNumberFormat="0" applyFill="0" applyAlignment="0" applyProtection="0"/>
    <xf numFmtId="49" fontId="101" fillId="0" borderId="113" applyNumberFormat="0" applyFill="0" applyBorder="0" applyProtection="0">
      <alignment horizontal="left" vertical="center"/>
    </xf>
    <xf numFmtId="0" fontId="103" fillId="60" borderId="114">
      <alignment horizontal="right" vertical="center"/>
    </xf>
    <xf numFmtId="0" fontId="102" fillId="0" borderId="113">
      <alignment horizontal="right" vertical="center"/>
    </xf>
    <xf numFmtId="0" fontId="130" fillId="0" borderId="111" applyNumberFormat="0" applyFill="0" applyAlignment="0" applyProtection="0"/>
    <xf numFmtId="0" fontId="8" fillId="87" borderId="112" applyNumberFormat="0" applyFont="0" applyAlignment="0" applyProtection="0"/>
    <xf numFmtId="0" fontId="145" fillId="0" borderId="111" applyNumberFormat="0" applyFill="0" applyAlignment="0" applyProtection="0"/>
    <xf numFmtId="0" fontId="126" fillId="84" borderId="110" applyNumberFormat="0" applyAlignment="0" applyProtection="0"/>
    <xf numFmtId="0" fontId="7" fillId="38" borderId="0" applyNumberFormat="0" applyBorder="0" applyAlignment="0" applyProtection="0"/>
    <xf numFmtId="166" fontId="102" fillId="88" borderId="113" applyNumberFormat="0" applyFont="0" applyBorder="0" applyAlignment="0" applyProtection="0">
      <alignment horizontal="right" vertical="center"/>
    </xf>
    <xf numFmtId="0" fontId="145" fillId="0" borderId="111" applyNumberFormat="0" applyFill="0" applyAlignment="0" applyProtection="0"/>
    <xf numFmtId="49" fontId="102" fillId="0" borderId="113" applyNumberFormat="0" applyFont="0" applyFill="0" applyBorder="0" applyProtection="0">
      <alignment horizontal="left" vertical="center" indent="2"/>
    </xf>
    <xf numFmtId="0" fontId="118" fillId="0" borderId="0" applyNumberFormat="0" applyFill="0" applyBorder="0" applyAlignment="0" applyProtection="0"/>
    <xf numFmtId="4" fontId="102" fillId="0" borderId="113">
      <alignment horizontal="right" vertical="center"/>
    </xf>
    <xf numFmtId="0" fontId="130" fillId="0" borderId="111" applyNumberFormat="0" applyFill="0" applyAlignment="0" applyProtection="0"/>
    <xf numFmtId="0" fontId="138" fillId="71" borderId="110" applyNumberFormat="0" applyAlignment="0" applyProtection="0"/>
    <xf numFmtId="0" fontId="48" fillId="47" borderId="0" applyNumberFormat="0" applyBorder="0" applyAlignment="0" applyProtection="0"/>
    <xf numFmtId="4" fontId="102" fillId="0" borderId="113" applyFill="0" applyBorder="0" applyProtection="0">
      <alignment horizontal="right" vertical="center"/>
    </xf>
    <xf numFmtId="0" fontId="102" fillId="62" borderId="114">
      <alignment horizontal="left" vertical="center"/>
    </xf>
    <xf numFmtId="0" fontId="129" fillId="71" borderId="110" applyNumberFormat="0" applyAlignment="0" applyProtection="0"/>
    <xf numFmtId="0" fontId="105" fillId="62" borderId="113">
      <alignment horizontal="right" vertical="center"/>
    </xf>
    <xf numFmtId="4" fontId="102" fillId="61" borderId="113"/>
    <xf numFmtId="0" fontId="102" fillId="60" borderId="116">
      <alignment horizontal="left" vertical="center" wrapText="1" indent="2"/>
    </xf>
    <xf numFmtId="49" fontId="102" fillId="0" borderId="113" applyNumberFormat="0" applyFont="0" applyFill="0" applyBorder="0" applyProtection="0">
      <alignment horizontal="left" vertical="center" indent="2"/>
    </xf>
    <xf numFmtId="0" fontId="138" fillId="71" borderId="110" applyNumberFormat="0" applyAlignment="0" applyProtection="0"/>
    <xf numFmtId="0" fontId="7" fillId="53" borderId="0" applyNumberFormat="0" applyBorder="0" applyAlignment="0" applyProtection="0"/>
    <xf numFmtId="0" fontId="105" fillId="62" borderId="113">
      <alignment horizontal="right" vertical="center"/>
    </xf>
    <xf numFmtId="0" fontId="129" fillId="71" borderId="110" applyNumberFormat="0" applyAlignment="0" applyProtection="0"/>
    <xf numFmtId="166" fontId="102" fillId="88" borderId="113" applyNumberFormat="0" applyFont="0" applyBorder="0" applyAlignment="0" applyProtection="0">
      <alignment horizontal="right" vertical="center"/>
    </xf>
    <xf numFmtId="0" fontId="129" fillId="71" borderId="110" applyNumberFormat="0" applyAlignment="0" applyProtection="0"/>
    <xf numFmtId="4" fontId="102" fillId="0" borderId="113">
      <alignment horizontal="right" vertical="center"/>
    </xf>
    <xf numFmtId="49" fontId="102" fillId="0" borderId="113" applyNumberFormat="0" applyFont="0" applyFill="0" applyBorder="0" applyProtection="0">
      <alignment horizontal="left" vertical="center" indent="2"/>
    </xf>
    <xf numFmtId="166" fontId="102" fillId="88" borderId="113" applyNumberFormat="0" applyFont="0" applyBorder="0" applyAlignment="0" applyProtection="0">
      <alignment horizontal="right" vertical="center"/>
    </xf>
    <xf numFmtId="49" fontId="101" fillId="0" borderId="113" applyNumberFormat="0" applyFill="0" applyBorder="0" applyProtection="0">
      <alignment horizontal="left" vertical="center"/>
    </xf>
    <xf numFmtId="4" fontId="103" fillId="60" borderId="113">
      <alignment horizontal="right" vertical="center"/>
    </xf>
    <xf numFmtId="0" fontId="103" fillId="60" borderId="113">
      <alignment horizontal="right" vertical="center"/>
    </xf>
    <xf numFmtId="0" fontId="102" fillId="0" borderId="113">
      <alignment horizontal="right" vertical="center"/>
    </xf>
    <xf numFmtId="0" fontId="102" fillId="0" borderId="113">
      <alignment horizontal="right" vertical="center"/>
    </xf>
    <xf numFmtId="0" fontId="7" fillId="57" borderId="0" applyNumberFormat="0" applyBorder="0" applyAlignment="0" applyProtection="0"/>
    <xf numFmtId="0" fontId="48" fillId="51" borderId="0" applyNumberFormat="0" applyBorder="0" applyAlignment="0" applyProtection="0"/>
    <xf numFmtId="0" fontId="7" fillId="45" borderId="0" applyNumberFormat="0" applyBorder="0" applyAlignment="0" applyProtection="0"/>
    <xf numFmtId="0" fontId="105" fillId="62" borderId="113">
      <alignment horizontal="right" vertical="center"/>
    </xf>
    <xf numFmtId="4" fontId="103" fillId="60" borderId="115">
      <alignment horizontal="right" vertical="center"/>
    </xf>
    <xf numFmtId="0" fontId="102" fillId="60" borderId="116">
      <alignment horizontal="left" vertical="center" wrapText="1" indent="2"/>
    </xf>
    <xf numFmtId="0" fontId="138" fillId="71" borderId="110" applyNumberFormat="0" applyAlignment="0" applyProtection="0"/>
    <xf numFmtId="0" fontId="138" fillId="71" borderId="110" applyNumberFormat="0" applyAlignment="0" applyProtection="0"/>
    <xf numFmtId="0" fontId="120" fillId="87" borderId="112" applyNumberFormat="0" applyFont="0" applyAlignment="0" applyProtection="0"/>
    <xf numFmtId="0" fontId="102" fillId="60" borderId="116">
      <alignment horizontal="left" vertical="center" wrapText="1" indent="2"/>
    </xf>
    <xf numFmtId="0" fontId="120" fillId="87" borderId="112" applyNumberFormat="0" applyFont="0" applyAlignment="0" applyProtection="0"/>
    <xf numFmtId="0" fontId="102" fillId="0" borderId="113" applyNumberFormat="0" applyFill="0" applyAlignment="0" applyProtection="0"/>
    <xf numFmtId="0" fontId="142" fillId="84" borderId="109" applyNumberFormat="0" applyAlignment="0" applyProtection="0"/>
    <xf numFmtId="4" fontId="103" fillId="60" borderId="113">
      <alignment horizontal="right" vertical="center"/>
    </xf>
    <xf numFmtId="4" fontId="102" fillId="61" borderId="113"/>
    <xf numFmtId="0" fontId="145" fillId="0" borderId="111" applyNumberFormat="0" applyFill="0" applyAlignment="0" applyProtection="0"/>
    <xf numFmtId="0" fontId="123" fillId="84" borderId="109" applyNumberFormat="0" applyAlignment="0" applyProtection="0"/>
    <xf numFmtId="0" fontId="125" fillId="84" borderId="110" applyNumberFormat="0" applyAlignment="0" applyProtection="0"/>
    <xf numFmtId="0" fontId="126" fillId="84" borderId="110" applyNumberFormat="0" applyAlignment="0" applyProtection="0"/>
    <xf numFmtId="0" fontId="142" fillId="84" borderId="109" applyNumberFormat="0" applyAlignment="0" applyProtection="0"/>
    <xf numFmtId="4" fontId="102" fillId="0" borderId="113" applyFill="0" applyBorder="0" applyProtection="0">
      <alignment horizontal="right" vertical="center"/>
    </xf>
    <xf numFmtId="0" fontId="138" fillId="71" borderId="110" applyNumberFormat="0" applyAlignment="0" applyProtection="0"/>
    <xf numFmtId="0" fontId="103" fillId="62" borderId="113">
      <alignment horizontal="right" vertical="center"/>
    </xf>
    <xf numFmtId="0" fontId="119" fillId="0" borderId="70" applyNumberFormat="0" applyFill="0" applyAlignment="0" applyProtection="0"/>
    <xf numFmtId="0" fontId="145" fillId="0" borderId="111" applyNumberFormat="0" applyFill="0" applyAlignment="0" applyProtection="0"/>
    <xf numFmtId="4" fontId="103" fillId="60" borderId="113">
      <alignment horizontal="right" vertical="center"/>
    </xf>
    <xf numFmtId="0" fontId="102" fillId="60" borderId="116">
      <alignment horizontal="left" vertical="center" wrapText="1" indent="2"/>
    </xf>
    <xf numFmtId="0" fontId="126" fillId="84" borderId="110" applyNumberFormat="0" applyAlignment="0" applyProtection="0"/>
    <xf numFmtId="0" fontId="103" fillId="60" borderId="113">
      <alignment horizontal="right" vertical="center"/>
    </xf>
    <xf numFmtId="166" fontId="102" fillId="88" borderId="113" applyNumberFormat="0" applyFont="0" applyBorder="0" applyAlignment="0" applyProtection="0">
      <alignment horizontal="right" vertical="center"/>
    </xf>
    <xf numFmtId="0" fontId="8" fillId="87" borderId="112" applyNumberFormat="0" applyFont="0" applyAlignment="0" applyProtection="0"/>
    <xf numFmtId="0" fontId="102" fillId="60" borderId="116">
      <alignment horizontal="left" vertical="center" wrapText="1" indent="2"/>
    </xf>
    <xf numFmtId="0" fontId="138" fillId="71" borderId="110" applyNumberFormat="0" applyAlignment="0" applyProtection="0"/>
    <xf numFmtId="0" fontId="145" fillId="0" borderId="111" applyNumberFormat="0" applyFill="0" applyAlignment="0" applyProtection="0"/>
    <xf numFmtId="0" fontId="138" fillId="71" borderId="110" applyNumberFormat="0" applyAlignment="0" applyProtection="0"/>
    <xf numFmtId="0" fontId="130" fillId="0" borderId="111" applyNumberFormat="0" applyFill="0" applyAlignment="0" applyProtection="0"/>
    <xf numFmtId="0" fontId="103" fillId="62" borderId="113">
      <alignment horizontal="right" vertical="center"/>
    </xf>
    <xf numFmtId="0" fontId="120" fillId="87" borderId="112" applyNumberFormat="0" applyFont="0" applyAlignment="0" applyProtection="0"/>
    <xf numFmtId="0" fontId="129" fillId="71" borderId="110" applyNumberFormat="0" applyAlignment="0" applyProtection="0"/>
    <xf numFmtId="0" fontId="102" fillId="0" borderId="116">
      <alignment horizontal="left" vertical="center" wrapText="1" indent="2"/>
    </xf>
    <xf numFmtId="4" fontId="103" fillId="60" borderId="113">
      <alignment horizontal="right" vertical="center"/>
    </xf>
    <xf numFmtId="0" fontId="120" fillId="87" borderId="112" applyNumberFormat="0" applyFont="0" applyAlignment="0" applyProtection="0"/>
    <xf numFmtId="0" fontId="123" fillId="84" borderId="109" applyNumberFormat="0" applyAlignment="0" applyProtection="0"/>
    <xf numFmtId="0" fontId="7" fillId="54" borderId="0" applyNumberFormat="0" applyBorder="0" applyAlignment="0" applyProtection="0"/>
    <xf numFmtId="0" fontId="126" fillId="84" borderId="110" applyNumberFormat="0" applyAlignment="0" applyProtection="0"/>
    <xf numFmtId="0" fontId="138" fillId="71" borderId="110" applyNumberFormat="0" applyAlignment="0" applyProtection="0"/>
    <xf numFmtId="4" fontId="102" fillId="0" borderId="113">
      <alignment horizontal="right" vertical="center"/>
    </xf>
    <xf numFmtId="4" fontId="105" fillId="62" borderId="113">
      <alignment horizontal="right" vertical="center"/>
    </xf>
    <xf numFmtId="0" fontId="126" fillId="84" borderId="110" applyNumberFormat="0" applyAlignment="0" applyProtection="0"/>
    <xf numFmtId="0" fontId="7" fillId="41" borderId="0" applyNumberFormat="0" applyBorder="0" applyAlignment="0" applyProtection="0"/>
    <xf numFmtId="4" fontId="103" fillId="60" borderId="113">
      <alignment horizontal="right" vertical="center"/>
    </xf>
    <xf numFmtId="0" fontId="102" fillId="0" borderId="113" applyNumberFormat="0" applyFill="0" applyAlignment="0" applyProtection="0"/>
    <xf numFmtId="0" fontId="102" fillId="61" borderId="113"/>
    <xf numFmtId="0" fontId="142" fillId="84" borderId="109" applyNumberFormat="0" applyAlignment="0" applyProtection="0"/>
    <xf numFmtId="4" fontId="102" fillId="0" borderId="113" applyFill="0" applyBorder="0" applyProtection="0">
      <alignment horizontal="right" vertical="center"/>
    </xf>
    <xf numFmtId="0" fontId="102" fillId="60" borderId="116">
      <alignment horizontal="left" vertical="center" wrapText="1" indent="2"/>
    </xf>
    <xf numFmtId="0" fontId="7" fillId="58" borderId="0" applyNumberFormat="0" applyBorder="0" applyAlignment="0" applyProtection="0"/>
    <xf numFmtId="0" fontId="145" fillId="0" borderId="111" applyNumberFormat="0" applyFill="0" applyAlignment="0" applyProtection="0"/>
    <xf numFmtId="4" fontId="105" fillId="62" borderId="113">
      <alignment horizontal="right" vertical="center"/>
    </xf>
    <xf numFmtId="0" fontId="105" fillId="62" borderId="113">
      <alignment horizontal="right" vertical="center"/>
    </xf>
    <xf numFmtId="0" fontId="102" fillId="0" borderId="113" applyNumberFormat="0" applyFill="0" applyAlignment="0" applyProtection="0"/>
    <xf numFmtId="0" fontId="120" fillId="87" borderId="112" applyNumberFormat="0" applyFont="0" applyAlignment="0" applyProtection="0"/>
    <xf numFmtId="0" fontId="142" fillId="84" borderId="109" applyNumberFormat="0" applyAlignment="0" applyProtection="0"/>
    <xf numFmtId="0" fontId="130" fillId="0" borderId="111" applyNumberFormat="0" applyFill="0" applyAlignment="0" applyProtection="0"/>
    <xf numFmtId="4" fontId="102" fillId="0" borderId="113" applyFill="0" applyBorder="0" applyProtection="0">
      <alignment horizontal="right" vertical="center"/>
    </xf>
    <xf numFmtId="4" fontId="103" fillId="60" borderId="113">
      <alignment horizontal="right" vertical="center"/>
    </xf>
    <xf numFmtId="0" fontId="138" fillId="71" borderId="110" applyNumberFormat="0" applyAlignment="0" applyProtection="0"/>
    <xf numFmtId="4" fontId="103" fillId="62" borderId="113">
      <alignment horizontal="right" vertical="center"/>
    </xf>
    <xf numFmtId="0" fontId="103" fillId="60" borderId="113">
      <alignment horizontal="right" vertical="center"/>
    </xf>
    <xf numFmtId="0" fontId="126" fillId="84" borderId="110" applyNumberFormat="0" applyAlignment="0" applyProtection="0"/>
    <xf numFmtId="0" fontId="102" fillId="60" borderId="116">
      <alignment horizontal="left" vertical="center" wrapText="1" indent="2"/>
    </xf>
    <xf numFmtId="0" fontId="7" fillId="37" borderId="0" applyNumberFormat="0" applyBorder="0" applyAlignment="0" applyProtection="0"/>
    <xf numFmtId="0" fontId="138" fillId="71" borderId="110" applyNumberFormat="0" applyAlignment="0" applyProtection="0"/>
    <xf numFmtId="0" fontId="142" fillId="84" borderId="109" applyNumberFormat="0" applyAlignment="0" applyProtection="0"/>
    <xf numFmtId="0" fontId="130" fillId="0" borderId="111" applyNumberFormat="0" applyFill="0" applyAlignment="0" applyProtection="0"/>
    <xf numFmtId="0" fontId="102" fillId="0" borderId="113">
      <alignment horizontal="right" vertical="center"/>
    </xf>
    <xf numFmtId="4" fontId="103" fillId="62" borderId="113">
      <alignment horizontal="right" vertical="center"/>
    </xf>
    <xf numFmtId="0" fontId="102" fillId="62" borderId="114">
      <alignment horizontal="left" vertical="center"/>
    </xf>
    <xf numFmtId="0" fontId="7" fillId="46" borderId="0" applyNumberFormat="0" applyBorder="0" applyAlignment="0" applyProtection="0"/>
    <xf numFmtId="0" fontId="102" fillId="0" borderId="113" applyNumberFormat="0" applyFill="0" applyAlignment="0" applyProtection="0"/>
    <xf numFmtId="0" fontId="102" fillId="0" borderId="116">
      <alignment horizontal="left" vertical="center" wrapText="1" indent="2"/>
    </xf>
    <xf numFmtId="49" fontId="102" fillId="0" borderId="114" applyNumberFormat="0" applyFont="0" applyFill="0" applyBorder="0" applyProtection="0">
      <alignment horizontal="left" vertical="center" indent="5"/>
    </xf>
    <xf numFmtId="0" fontId="103" fillId="60" borderId="115">
      <alignment horizontal="right" vertical="center"/>
    </xf>
    <xf numFmtId="0" fontId="103" fillId="60" borderId="115">
      <alignment horizontal="right" vertical="center"/>
    </xf>
    <xf numFmtId="0" fontId="145" fillId="0" borderId="111" applyNumberFormat="0" applyFill="0" applyAlignment="0" applyProtection="0"/>
    <xf numFmtId="0" fontId="125" fillId="84" borderId="110" applyNumberFormat="0" applyAlignment="0" applyProtection="0"/>
    <xf numFmtId="49" fontId="102" fillId="0" borderId="114" applyNumberFormat="0" applyFont="0" applyFill="0" applyBorder="0" applyProtection="0">
      <alignment horizontal="left" vertical="center" indent="5"/>
    </xf>
    <xf numFmtId="0" fontId="130" fillId="0" borderId="111" applyNumberFormat="0" applyFill="0" applyAlignment="0" applyProtection="0"/>
    <xf numFmtId="4" fontId="103" fillId="60" borderId="113">
      <alignment horizontal="right" vertical="center"/>
    </xf>
    <xf numFmtId="4" fontId="105" fillId="62" borderId="113">
      <alignment horizontal="right" vertical="center"/>
    </xf>
    <xf numFmtId="0" fontId="102" fillId="61" borderId="113"/>
    <xf numFmtId="0" fontId="126" fillId="84" borderId="110" applyNumberFormat="0" applyAlignment="0" applyProtection="0"/>
    <xf numFmtId="0" fontId="102" fillId="0" borderId="113">
      <alignment horizontal="right" vertical="center"/>
    </xf>
    <xf numFmtId="0" fontId="130" fillId="0" borderId="111" applyNumberFormat="0" applyFill="0" applyAlignment="0" applyProtection="0"/>
    <xf numFmtId="0" fontId="102" fillId="61" borderId="113"/>
    <xf numFmtId="4" fontId="102" fillId="0" borderId="113" applyFill="0" applyBorder="0" applyProtection="0">
      <alignment horizontal="right" vertical="center"/>
    </xf>
    <xf numFmtId="4" fontId="103" fillId="60" borderId="115">
      <alignment horizontal="right" vertical="center"/>
    </xf>
    <xf numFmtId="0" fontId="105" fillId="62" borderId="113">
      <alignment horizontal="right" vertical="center"/>
    </xf>
    <xf numFmtId="0" fontId="129" fillId="71" borderId="110" applyNumberFormat="0" applyAlignment="0" applyProtection="0"/>
    <xf numFmtId="0" fontId="126" fillId="84" borderId="110" applyNumberFormat="0" applyAlignment="0" applyProtection="0"/>
    <xf numFmtId="4" fontId="102" fillId="0" borderId="113">
      <alignment horizontal="right" vertical="center"/>
    </xf>
    <xf numFmtId="0" fontId="102" fillId="60" borderId="116">
      <alignment horizontal="left" vertical="center" wrapText="1" indent="2"/>
    </xf>
    <xf numFmtId="0" fontId="102" fillId="0" borderId="116">
      <alignment horizontal="left" vertical="center" wrapText="1" indent="2"/>
    </xf>
    <xf numFmtId="0" fontId="142" fillId="84" borderId="109" applyNumberFormat="0" applyAlignment="0" applyProtection="0"/>
    <xf numFmtId="0" fontId="138" fillId="71" borderId="110" applyNumberFormat="0" applyAlignment="0" applyProtection="0"/>
    <xf numFmtId="0" fontId="125" fillId="84" borderId="110" applyNumberFormat="0" applyAlignment="0" applyProtection="0"/>
    <xf numFmtId="0" fontId="123" fillId="84" borderId="109" applyNumberFormat="0" applyAlignment="0" applyProtection="0"/>
    <xf numFmtId="0" fontId="103" fillId="60" borderId="115">
      <alignment horizontal="right" vertical="center"/>
    </xf>
    <xf numFmtId="0" fontId="105" fillId="62" borderId="113">
      <alignment horizontal="right" vertical="center"/>
    </xf>
    <xf numFmtId="4" fontId="103" fillId="62" borderId="113">
      <alignment horizontal="right" vertical="center"/>
    </xf>
    <xf numFmtId="4" fontId="103" fillId="60" borderId="113">
      <alignment horizontal="right" vertical="center"/>
    </xf>
    <xf numFmtId="49" fontId="102" fillId="0" borderId="114" applyNumberFormat="0" applyFont="0" applyFill="0" applyBorder="0" applyProtection="0">
      <alignment horizontal="left" vertical="center" indent="5"/>
    </xf>
    <xf numFmtId="4" fontId="102" fillId="0" borderId="113" applyFill="0" applyBorder="0" applyProtection="0">
      <alignment horizontal="right" vertical="center"/>
    </xf>
    <xf numFmtId="4" fontId="103" fillId="62" borderId="113">
      <alignment horizontal="right" vertical="center"/>
    </xf>
    <xf numFmtId="0" fontId="138" fillId="71" borderId="110" applyNumberFormat="0" applyAlignment="0" applyProtection="0"/>
    <xf numFmtId="0" fontId="129" fillId="71" borderId="110" applyNumberFormat="0" applyAlignment="0" applyProtection="0"/>
    <xf numFmtId="0" fontId="125" fillId="84" borderId="110" applyNumberFormat="0" applyAlignment="0" applyProtection="0"/>
    <xf numFmtId="0" fontId="102" fillId="60" borderId="116">
      <alignment horizontal="left" vertical="center" wrapText="1" indent="2"/>
    </xf>
    <xf numFmtId="0" fontId="102" fillId="0" borderId="116">
      <alignment horizontal="left" vertical="center" wrapText="1" indent="2"/>
    </xf>
    <xf numFmtId="0" fontId="102" fillId="60" borderId="116">
      <alignment horizontal="left" vertical="center" wrapText="1" indent="2"/>
    </xf>
    <xf numFmtId="4" fontId="103" fillId="60" borderId="138">
      <alignment horizontal="right" vertical="center"/>
    </xf>
    <xf numFmtId="0" fontId="116" fillId="33" borderId="65" applyNumberFormat="0" applyAlignment="0" applyProtection="0"/>
    <xf numFmtId="4" fontId="103" fillId="60" borderId="137">
      <alignment horizontal="right" vertical="center"/>
    </xf>
    <xf numFmtId="49" fontId="101" fillId="0" borderId="137" applyNumberFormat="0" applyFill="0" applyBorder="0" applyProtection="0">
      <alignment horizontal="left" vertical="center"/>
    </xf>
    <xf numFmtId="0" fontId="8" fillId="87" borderId="112" applyNumberFormat="0" applyFont="0" applyAlignment="0" applyProtection="0"/>
    <xf numFmtId="0" fontId="103" fillId="60" borderId="122">
      <alignment horizontal="right" vertical="center"/>
    </xf>
    <xf numFmtId="4" fontId="102" fillId="0" borderId="137">
      <alignment horizontal="right" vertical="center"/>
    </xf>
    <xf numFmtId="0" fontId="8" fillId="87" borderId="112" applyNumberFormat="0" applyFont="0" applyAlignment="0" applyProtection="0"/>
    <xf numFmtId="0" fontId="103" fillId="62" borderId="105">
      <alignment horizontal="right" vertical="center"/>
    </xf>
    <xf numFmtId="4" fontId="102" fillId="61" borderId="113"/>
    <xf numFmtId="0" fontId="48" fillId="43" borderId="0" applyNumberFormat="0" applyBorder="0" applyAlignment="0" applyProtection="0"/>
    <xf numFmtId="0" fontId="142" fillId="84" borderId="109" applyNumberFormat="0" applyAlignment="0" applyProtection="0"/>
    <xf numFmtId="0" fontId="48" fillId="39" borderId="0" applyNumberFormat="0" applyBorder="0" applyAlignment="0" applyProtection="0"/>
    <xf numFmtId="0" fontId="145" fillId="0" borderId="111" applyNumberFormat="0" applyFill="0" applyAlignment="0" applyProtection="0"/>
    <xf numFmtId="49" fontId="101" fillId="0" borderId="113" applyNumberFormat="0" applyFill="0" applyBorder="0" applyProtection="0">
      <alignment horizontal="left" vertical="center"/>
    </xf>
    <xf numFmtId="166" fontId="102" fillId="88" borderId="113" applyNumberFormat="0" applyFont="0" applyBorder="0" applyAlignment="0" applyProtection="0">
      <alignment horizontal="right" vertical="center"/>
    </xf>
    <xf numFmtId="49" fontId="102" fillId="0" borderId="114" applyNumberFormat="0" applyFont="0" applyFill="0" applyBorder="0" applyProtection="0">
      <alignment horizontal="left" vertical="center" indent="5"/>
    </xf>
    <xf numFmtId="0" fontId="7" fillId="46" borderId="0" applyNumberFormat="0" applyBorder="0" applyAlignment="0" applyProtection="0"/>
    <xf numFmtId="0" fontId="142" fillId="84" borderId="109" applyNumberFormat="0" applyAlignment="0" applyProtection="0"/>
    <xf numFmtId="0" fontId="115" fillId="33" borderId="66" applyNumberFormat="0" applyAlignment="0" applyProtection="0"/>
    <xf numFmtId="0" fontId="116" fillId="33" borderId="65" applyNumberFormat="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19"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8"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8"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8"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8" fillId="59" borderId="0" applyNumberFormat="0" applyBorder="0" applyAlignment="0" applyProtection="0"/>
    <xf numFmtId="0" fontId="7" fillId="37" borderId="0" applyNumberFormat="0" applyBorder="0" applyAlignment="0" applyProtection="0"/>
    <xf numFmtId="0" fontId="102" fillId="0" borderId="116">
      <alignment horizontal="left" vertical="center" wrapText="1" indent="2"/>
    </xf>
    <xf numFmtId="0" fontId="125" fillId="84" borderId="110" applyNumberFormat="0" applyAlignment="0" applyProtection="0"/>
    <xf numFmtId="4" fontId="102" fillId="0" borderId="113" applyFill="0" applyBorder="0" applyProtection="0">
      <alignment horizontal="right" vertical="center"/>
    </xf>
    <xf numFmtId="49" fontId="102" fillId="0" borderId="113" applyNumberFormat="0" applyFont="0" applyFill="0" applyBorder="0" applyProtection="0">
      <alignment horizontal="left" vertical="center" indent="2"/>
    </xf>
    <xf numFmtId="0" fontId="126" fillId="84" borderId="110" applyNumberFormat="0" applyAlignment="0" applyProtection="0"/>
    <xf numFmtId="0" fontId="105" fillId="62" borderId="153">
      <alignment horizontal="right" vertical="center"/>
    </xf>
    <xf numFmtId="0" fontId="103" fillId="60" borderId="138">
      <alignment horizontal="right" vertical="center"/>
    </xf>
    <xf numFmtId="0" fontId="138" fillId="71" borderId="110" applyNumberFormat="0" applyAlignment="0" applyProtection="0"/>
    <xf numFmtId="0" fontId="126" fillId="84" borderId="110" applyNumberFormat="0" applyAlignment="0" applyProtection="0"/>
    <xf numFmtId="0" fontId="48" fillId="47"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119" fillId="0" borderId="70" applyNumberFormat="0" applyFill="0" applyAlignment="0" applyProtection="0"/>
    <xf numFmtId="0" fontId="118" fillId="0" borderId="0" applyNumberFormat="0" applyFill="0" applyBorder="0" applyAlignment="0" applyProtection="0"/>
    <xf numFmtId="0" fontId="116" fillId="33" borderId="65" applyNumberFormat="0" applyAlignment="0" applyProtection="0"/>
    <xf numFmtId="0" fontId="115" fillId="33" borderId="66" applyNumberFormat="0" applyAlignment="0" applyProtection="0"/>
    <xf numFmtId="0" fontId="120" fillId="87" borderId="112" applyNumberFormat="0" applyFont="0" applyAlignment="0" applyProtection="0"/>
    <xf numFmtId="0" fontId="8" fillId="87" borderId="112" applyNumberFormat="0" applyFont="0" applyAlignment="0" applyProtection="0"/>
    <xf numFmtId="0" fontId="117" fillId="0" borderId="0" applyNumberFormat="0" applyFill="0" applyBorder="0" applyAlignment="0" applyProtection="0"/>
    <xf numFmtId="0" fontId="102" fillId="60" borderId="116">
      <alignment horizontal="left" vertical="center" wrapText="1" indent="2"/>
    </xf>
    <xf numFmtId="0" fontId="123" fillId="84" borderId="109" applyNumberFormat="0" applyAlignment="0" applyProtection="0"/>
    <xf numFmtId="0" fontId="126" fillId="84" borderId="110" applyNumberFormat="0" applyAlignment="0" applyProtection="0"/>
    <xf numFmtId="0" fontId="138" fillId="71" borderId="110" applyNumberFormat="0" applyAlignment="0" applyProtection="0"/>
    <xf numFmtId="0" fontId="7" fillId="53" borderId="0" applyNumberFormat="0" applyBorder="0" applyAlignment="0" applyProtection="0"/>
    <xf numFmtId="0" fontId="120" fillId="87" borderId="112" applyNumberFormat="0" applyFont="0" applyAlignment="0" applyProtection="0"/>
    <xf numFmtId="0" fontId="103" fillId="62" borderId="113">
      <alignment horizontal="right" vertical="center"/>
    </xf>
    <xf numFmtId="4" fontId="103" fillId="62" borderId="113">
      <alignment horizontal="right" vertical="center"/>
    </xf>
    <xf numFmtId="0" fontId="105" fillId="62" borderId="113">
      <alignment horizontal="right" vertical="center"/>
    </xf>
    <xf numFmtId="4" fontId="105" fillId="62" borderId="113">
      <alignment horizontal="right" vertical="center"/>
    </xf>
    <xf numFmtId="0" fontId="103" fillId="60" borderId="113">
      <alignment horizontal="right" vertical="center"/>
    </xf>
    <xf numFmtId="4" fontId="103" fillId="60" borderId="113">
      <alignment horizontal="right" vertical="center"/>
    </xf>
    <xf numFmtId="0" fontId="103" fillId="60" borderId="113">
      <alignment horizontal="right" vertical="center"/>
    </xf>
    <xf numFmtId="4" fontId="103" fillId="60" borderId="113">
      <alignment horizontal="right" vertical="center"/>
    </xf>
    <xf numFmtId="0" fontId="103" fillId="60" borderId="114">
      <alignment horizontal="right" vertical="center"/>
    </xf>
    <xf numFmtId="4" fontId="103" fillId="60" borderId="114">
      <alignment horizontal="right" vertical="center"/>
    </xf>
    <xf numFmtId="0" fontId="103" fillId="60" borderId="115">
      <alignment horizontal="right" vertical="center"/>
    </xf>
    <xf numFmtId="4" fontId="103" fillId="60" borderId="115">
      <alignment horizontal="right" vertical="center"/>
    </xf>
    <xf numFmtId="0" fontId="126" fillId="84" borderId="110" applyNumberFormat="0" applyAlignment="0" applyProtection="0"/>
    <xf numFmtId="0" fontId="102" fillId="60" borderId="116">
      <alignment horizontal="left" vertical="center" wrapText="1" indent="2"/>
    </xf>
    <xf numFmtId="0" fontId="102" fillId="0" borderId="116">
      <alignment horizontal="left" vertical="center" wrapText="1" indent="2"/>
    </xf>
    <xf numFmtId="0" fontId="102" fillId="62" borderId="114">
      <alignment horizontal="left" vertical="center"/>
    </xf>
    <xf numFmtId="0" fontId="138" fillId="71" borderId="110" applyNumberFormat="0" applyAlignment="0" applyProtection="0"/>
    <xf numFmtId="0" fontId="102" fillId="0" borderId="113">
      <alignment horizontal="right" vertical="center"/>
    </xf>
    <xf numFmtId="4" fontId="102" fillId="0" borderId="113">
      <alignment horizontal="right" vertical="center"/>
    </xf>
    <xf numFmtId="0" fontId="102" fillId="0" borderId="113" applyNumberFormat="0" applyFill="0" applyAlignment="0" applyProtection="0"/>
    <xf numFmtId="166" fontId="102" fillId="88" borderId="113" applyNumberFormat="0" applyFont="0" applyBorder="0" applyAlignment="0" applyProtection="0">
      <alignment horizontal="right" vertical="center"/>
    </xf>
    <xf numFmtId="0" fontId="102" fillId="61" borderId="113"/>
    <xf numFmtId="4" fontId="102" fillId="61" borderId="113"/>
    <xf numFmtId="0" fontId="102" fillId="60" borderId="116">
      <alignment horizontal="left" vertical="center" wrapText="1" indent="2"/>
    </xf>
    <xf numFmtId="0" fontId="7" fillId="54" borderId="0" applyNumberFormat="0" applyBorder="0" applyAlignment="0" applyProtection="0"/>
    <xf numFmtId="0" fontId="8" fillId="87" borderId="112" applyNumberFormat="0" applyFont="0" applyAlignment="0" applyProtection="0"/>
    <xf numFmtId="0" fontId="120" fillId="87" borderId="112" applyNumberFormat="0" applyFont="0" applyAlignment="0" applyProtection="0"/>
    <xf numFmtId="0" fontId="138" fillId="71" borderId="110" applyNumberFormat="0" applyAlignment="0" applyProtection="0"/>
    <xf numFmtId="0" fontId="145" fillId="0" borderId="111" applyNumberFormat="0" applyFill="0" applyAlignment="0" applyProtection="0"/>
    <xf numFmtId="0" fontId="7" fillId="58" borderId="0" applyNumberFormat="0" applyBorder="0" applyAlignment="0" applyProtection="0"/>
    <xf numFmtId="0" fontId="7" fillId="50" borderId="0" applyNumberFormat="0" applyBorder="0" applyAlignment="0" applyProtection="0"/>
    <xf numFmtId="0" fontId="120" fillId="87" borderId="112" applyNumberFormat="0" applyFont="0" applyAlignment="0" applyProtection="0"/>
    <xf numFmtId="0" fontId="138" fillId="71" borderId="110" applyNumberFormat="0" applyAlignment="0" applyProtection="0"/>
    <xf numFmtId="49" fontId="102" fillId="0" borderId="113" applyNumberFormat="0" applyFont="0" applyFill="0" applyBorder="0" applyProtection="0">
      <alignment horizontal="left" vertical="center" indent="2"/>
    </xf>
    <xf numFmtId="49" fontId="102" fillId="0" borderId="114" applyNumberFormat="0" applyFont="0" applyFill="0" applyBorder="0" applyProtection="0">
      <alignment horizontal="left" vertical="center" indent="5"/>
    </xf>
    <xf numFmtId="0" fontId="130" fillId="0" borderId="111" applyNumberFormat="0" applyFill="0" applyAlignment="0" applyProtection="0"/>
    <xf numFmtId="4" fontId="102" fillId="0" borderId="113" applyFill="0" applyBorder="0" applyProtection="0">
      <alignment horizontal="right" vertical="center"/>
    </xf>
    <xf numFmtId="49" fontId="101" fillId="0" borderId="113" applyNumberFormat="0" applyFill="0" applyBorder="0" applyProtection="0">
      <alignment horizontal="left" vertical="center"/>
    </xf>
    <xf numFmtId="0" fontId="145" fillId="0" borderId="111" applyNumberFormat="0" applyFill="0" applyAlignment="0" applyProtection="0"/>
    <xf numFmtId="0" fontId="102" fillId="61" borderId="113"/>
    <xf numFmtId="0" fontId="129" fillId="71" borderId="110" applyNumberFormat="0" applyAlignment="0" applyProtection="0"/>
    <xf numFmtId="0" fontId="125" fillId="84" borderId="110" applyNumberFormat="0" applyAlignment="0" applyProtection="0"/>
    <xf numFmtId="0" fontId="102" fillId="0" borderId="113" applyNumberFormat="0" applyFill="0" applyAlignment="0" applyProtection="0"/>
    <xf numFmtId="0" fontId="129" fillId="71" borderId="110" applyNumberFormat="0" applyAlignment="0" applyProtection="0"/>
    <xf numFmtId="0" fontId="48" fillId="51" borderId="0" applyNumberFormat="0" applyBorder="0" applyAlignment="0" applyProtection="0"/>
    <xf numFmtId="0" fontId="7" fillId="45" borderId="0" applyNumberFormat="0" applyBorder="0" applyAlignment="0" applyProtection="0"/>
    <xf numFmtId="0" fontId="7" fillId="38" borderId="0" applyNumberFormat="0" applyBorder="0" applyAlignment="0" applyProtection="0"/>
    <xf numFmtId="0" fontId="102" fillId="60" borderId="116">
      <alignment horizontal="left" vertical="center" wrapText="1" indent="2"/>
    </xf>
    <xf numFmtId="0" fontId="102" fillId="0" borderId="116">
      <alignment horizontal="left" vertical="center" wrapText="1" indent="2"/>
    </xf>
    <xf numFmtId="0" fontId="142" fillId="84" borderId="109" applyNumberFormat="0" applyAlignment="0" applyProtection="0"/>
    <xf numFmtId="0" fontId="126" fillId="84" borderId="110" applyNumberFormat="0" applyAlignment="0" applyProtection="0"/>
    <xf numFmtId="0" fontId="48" fillId="55" borderId="0" applyNumberFormat="0" applyBorder="0" applyAlignment="0" applyProtection="0"/>
    <xf numFmtId="0" fontId="48" fillId="59" borderId="0" applyNumberFormat="0" applyBorder="0" applyAlignment="0" applyProtection="0"/>
    <xf numFmtId="0" fontId="7" fillId="57" borderId="0" applyNumberFormat="0" applyBorder="0" applyAlignment="0" applyProtection="0"/>
    <xf numFmtId="0" fontId="7" fillId="49" borderId="0" applyNumberFormat="0" applyBorder="0" applyAlignment="0" applyProtection="0"/>
    <xf numFmtId="4" fontId="103" fillId="60" borderId="113">
      <alignment horizontal="right" vertical="center"/>
    </xf>
    <xf numFmtId="0" fontId="102" fillId="61" borderId="113"/>
    <xf numFmtId="0" fontId="125" fillId="84" borderId="110" applyNumberFormat="0" applyAlignment="0" applyProtection="0"/>
    <xf numFmtId="0" fontId="103" fillId="62" borderId="113">
      <alignment horizontal="right" vertical="center"/>
    </xf>
    <xf numFmtId="0" fontId="102" fillId="0" borderId="113">
      <alignment horizontal="right" vertical="center"/>
    </xf>
    <xf numFmtId="0" fontId="102" fillId="62" borderId="114">
      <alignment horizontal="left" vertical="center"/>
    </xf>
    <xf numFmtId="0" fontId="138" fillId="71" borderId="110" applyNumberFormat="0" applyAlignment="0" applyProtection="0"/>
    <xf numFmtId="166" fontId="102" fillId="88" borderId="113" applyNumberFormat="0" applyFont="0" applyBorder="0" applyAlignment="0" applyProtection="0">
      <alignment horizontal="right" vertical="center"/>
    </xf>
    <xf numFmtId="0" fontId="120" fillId="87" borderId="112" applyNumberFormat="0" applyFont="0" applyAlignment="0" applyProtection="0"/>
    <xf numFmtId="0" fontId="102" fillId="0" borderId="116">
      <alignment horizontal="left" vertical="center" wrapText="1" indent="2"/>
    </xf>
    <xf numFmtId="4" fontId="102" fillId="61" borderId="113"/>
    <xf numFmtId="49" fontId="101" fillId="0" borderId="113" applyNumberFormat="0" applyFill="0" applyBorder="0" applyProtection="0">
      <alignment horizontal="left" vertical="center"/>
    </xf>
    <xf numFmtId="0" fontId="102" fillId="0" borderId="113">
      <alignment horizontal="right" vertical="center"/>
    </xf>
    <xf numFmtId="4" fontId="103" fillId="60" borderId="115">
      <alignment horizontal="right" vertical="center"/>
    </xf>
    <xf numFmtId="4" fontId="103" fillId="60" borderId="113">
      <alignment horizontal="right" vertical="center"/>
    </xf>
    <xf numFmtId="4" fontId="103" fillId="60" borderId="113">
      <alignment horizontal="right" vertical="center"/>
    </xf>
    <xf numFmtId="0" fontId="105" fillId="62" borderId="113">
      <alignment horizontal="right" vertical="center"/>
    </xf>
    <xf numFmtId="0" fontId="103" fillId="62" borderId="113">
      <alignment horizontal="right" vertical="center"/>
    </xf>
    <xf numFmtId="49" fontId="102" fillId="0" borderId="113" applyNumberFormat="0" applyFont="0" applyFill="0" applyBorder="0" applyProtection="0">
      <alignment horizontal="left" vertical="center" indent="2"/>
    </xf>
    <xf numFmtId="0" fontId="138" fillId="71" borderId="110" applyNumberFormat="0" applyAlignment="0" applyProtection="0"/>
    <xf numFmtId="49" fontId="102" fillId="0" borderId="113" applyNumberFormat="0" applyFont="0" applyFill="0" applyBorder="0" applyProtection="0">
      <alignment horizontal="left" vertical="center" indent="2"/>
    </xf>
    <xf numFmtId="0" fontId="129" fillId="71" borderId="110" applyNumberFormat="0" applyAlignment="0" applyProtection="0"/>
    <xf numFmtId="4" fontId="102" fillId="0" borderId="113" applyFill="0" applyBorder="0" applyProtection="0">
      <alignment horizontal="right" vertical="center"/>
    </xf>
    <xf numFmtId="0" fontId="126" fillId="84" borderId="110" applyNumberFormat="0" applyAlignment="0" applyProtection="0"/>
    <xf numFmtId="0" fontId="103" fillId="60" borderId="115">
      <alignment horizontal="right" vertical="center"/>
    </xf>
    <xf numFmtId="0" fontId="102" fillId="0" borderId="113" applyNumberFormat="0" applyFill="0" applyAlignment="0" applyProtection="0"/>
    <xf numFmtId="4" fontId="102" fillId="0" borderId="113">
      <alignment horizontal="right" vertical="center"/>
    </xf>
    <xf numFmtId="0" fontId="102" fillId="0" borderId="113">
      <alignment horizontal="right" vertical="center"/>
    </xf>
    <xf numFmtId="0" fontId="138" fillId="71" borderId="110" applyNumberFormat="0" applyAlignment="0" applyProtection="0"/>
    <xf numFmtId="0" fontId="125" fillId="84" borderId="110" applyNumberFormat="0" applyAlignment="0" applyProtection="0"/>
    <xf numFmtId="0" fontId="102" fillId="60" borderId="116">
      <alignment horizontal="left" vertical="center" wrapText="1" indent="2"/>
    </xf>
    <xf numFmtId="0" fontId="126" fillId="84" borderId="110" applyNumberFormat="0" applyAlignment="0" applyProtection="0"/>
    <xf numFmtId="0" fontId="126" fillId="84" borderId="110" applyNumberFormat="0" applyAlignment="0" applyProtection="0"/>
    <xf numFmtId="4" fontId="103" fillId="60" borderId="114">
      <alignment horizontal="right" vertical="center"/>
    </xf>
    <xf numFmtId="0" fontId="103" fillId="60" borderId="114">
      <alignment horizontal="right" vertical="center"/>
    </xf>
    <xf numFmtId="0" fontId="103" fillId="60" borderId="113">
      <alignment horizontal="right" vertical="center"/>
    </xf>
    <xf numFmtId="4" fontId="105" fillId="62" borderId="113">
      <alignment horizontal="right" vertical="center"/>
    </xf>
    <xf numFmtId="0" fontId="129" fillId="71" borderId="110" applyNumberFormat="0" applyAlignment="0" applyProtection="0"/>
    <xf numFmtId="4" fontId="103" fillId="60" borderId="113">
      <alignment horizontal="right" vertical="center"/>
    </xf>
    <xf numFmtId="0" fontId="120" fillId="87" borderId="112" applyNumberFormat="0" applyFont="0" applyAlignment="0" applyProtection="0"/>
    <xf numFmtId="0" fontId="138" fillId="71" borderId="110" applyNumberFormat="0" applyAlignment="0" applyProtection="0"/>
    <xf numFmtId="49" fontId="101" fillId="0" borderId="113" applyNumberFormat="0" applyFill="0" applyBorder="0" applyProtection="0">
      <alignment horizontal="left" vertical="center"/>
    </xf>
    <xf numFmtId="0" fontId="102" fillId="60" borderId="116">
      <alignment horizontal="left" vertical="center" wrapText="1" indent="2"/>
    </xf>
    <xf numFmtId="0" fontId="126" fillId="84" borderId="110" applyNumberFormat="0" applyAlignment="0" applyProtection="0"/>
    <xf numFmtId="0" fontId="102" fillId="0" borderId="116">
      <alignment horizontal="left" vertical="center" wrapText="1" indent="2"/>
    </xf>
    <xf numFmtId="0" fontId="120" fillId="87" borderId="112" applyNumberFormat="0" applyFont="0" applyAlignment="0" applyProtection="0"/>
    <xf numFmtId="0" fontId="8" fillId="87" borderId="112" applyNumberFormat="0" applyFont="0" applyAlignment="0" applyProtection="0"/>
    <xf numFmtId="0" fontId="103" fillId="60" borderId="114">
      <alignment horizontal="right" vertical="center"/>
    </xf>
    <xf numFmtId="4" fontId="102" fillId="61" borderId="113"/>
    <xf numFmtId="0" fontId="103" fillId="60" borderId="113">
      <alignment horizontal="right" vertical="center"/>
    </xf>
    <xf numFmtId="4" fontId="103" fillId="60" borderId="115">
      <alignment horizontal="right" vertical="center"/>
    </xf>
    <xf numFmtId="0" fontId="125" fillId="84" borderId="110" applyNumberFormat="0" applyAlignment="0" applyProtection="0"/>
    <xf numFmtId="0" fontId="103" fillId="60" borderId="114">
      <alignment horizontal="right" vertical="center"/>
    </xf>
    <xf numFmtId="0" fontId="126" fillId="84" borderId="110" applyNumberFormat="0" applyAlignment="0" applyProtection="0"/>
    <xf numFmtId="0" fontId="120" fillId="87" borderId="112" applyNumberFormat="0" applyFont="0" applyAlignment="0" applyProtection="0"/>
    <xf numFmtId="4" fontId="103" fillId="60" borderId="114">
      <alignment horizontal="right" vertical="center"/>
    </xf>
    <xf numFmtId="0" fontId="102" fillId="60" borderId="116">
      <alignment horizontal="left" vertical="center" wrapText="1" indent="2"/>
    </xf>
    <xf numFmtId="0" fontId="102" fillId="61" borderId="113"/>
    <xf numFmtId="166" fontId="102" fillId="88" borderId="113" applyNumberFormat="0" applyFont="0" applyBorder="0" applyAlignment="0" applyProtection="0">
      <alignment horizontal="right" vertical="center"/>
    </xf>
    <xf numFmtId="0" fontId="102" fillId="0" borderId="113" applyNumberFormat="0" applyFill="0" applyAlignment="0" applyProtection="0"/>
    <xf numFmtId="4" fontId="102" fillId="0" borderId="113" applyFill="0" applyBorder="0" applyProtection="0">
      <alignment horizontal="right" vertical="center"/>
    </xf>
    <xf numFmtId="4" fontId="103" fillId="62" borderId="113">
      <alignment horizontal="right" vertical="center"/>
    </xf>
    <xf numFmtId="0" fontId="102" fillId="0" borderId="113">
      <alignment horizontal="right" vertical="center"/>
    </xf>
    <xf numFmtId="49" fontId="101" fillId="0" borderId="113" applyNumberFormat="0" applyFill="0" applyBorder="0" applyProtection="0">
      <alignment horizontal="left" vertical="center"/>
    </xf>
    <xf numFmtId="49" fontId="102" fillId="0" borderId="114" applyNumberFormat="0" applyFont="0" applyFill="0" applyBorder="0" applyProtection="0">
      <alignment horizontal="left" vertical="center" indent="5"/>
    </xf>
    <xf numFmtId="0" fontId="102" fillId="62" borderId="114">
      <alignment horizontal="left" vertical="center"/>
    </xf>
    <xf numFmtId="0" fontId="126" fillId="84" borderId="110" applyNumberFormat="0" applyAlignment="0" applyProtection="0"/>
    <xf numFmtId="4" fontId="103" fillId="60" borderId="115">
      <alignment horizontal="right" vertical="center"/>
    </xf>
    <xf numFmtId="0" fontId="138" fillId="71" borderId="110" applyNumberFormat="0" applyAlignment="0" applyProtection="0"/>
    <xf numFmtId="0" fontId="138" fillId="71" borderId="110" applyNumberFormat="0" applyAlignment="0" applyProtection="0"/>
    <xf numFmtId="0" fontId="120" fillId="87" borderId="112" applyNumberFormat="0" applyFont="0" applyAlignment="0" applyProtection="0"/>
    <xf numFmtId="0" fontId="103" fillId="60" borderId="113">
      <alignment horizontal="right" vertical="center"/>
    </xf>
    <xf numFmtId="0" fontId="8" fillId="87" borderId="112" applyNumberFormat="0" applyFont="0" applyAlignment="0" applyProtection="0"/>
    <xf numFmtId="4" fontId="102" fillId="0" borderId="113">
      <alignment horizontal="right" vertical="center"/>
    </xf>
    <xf numFmtId="0" fontId="103" fillId="60" borderId="113">
      <alignment horizontal="right" vertical="center"/>
    </xf>
    <xf numFmtId="0" fontId="103" fillId="60" borderId="113">
      <alignment horizontal="right" vertical="center"/>
    </xf>
    <xf numFmtId="4" fontId="105" fillId="62" borderId="113">
      <alignment horizontal="right" vertical="center"/>
    </xf>
    <xf numFmtId="0" fontId="103" fillId="62" borderId="113">
      <alignment horizontal="right" vertical="center"/>
    </xf>
    <xf numFmtId="4" fontId="103" fillId="62" borderId="113">
      <alignment horizontal="right" vertical="center"/>
    </xf>
    <xf numFmtId="0" fontId="105" fillId="62" borderId="113">
      <alignment horizontal="right" vertical="center"/>
    </xf>
    <xf numFmtId="4" fontId="105" fillId="62" borderId="113">
      <alignment horizontal="right" vertical="center"/>
    </xf>
    <xf numFmtId="0" fontId="103" fillId="60" borderId="113">
      <alignment horizontal="right" vertical="center"/>
    </xf>
    <xf numFmtId="4" fontId="103" fillId="60" borderId="113">
      <alignment horizontal="right" vertical="center"/>
    </xf>
    <xf numFmtId="0" fontId="103" fillId="60" borderId="113">
      <alignment horizontal="right" vertical="center"/>
    </xf>
    <xf numFmtId="4" fontId="103" fillId="60" borderId="113">
      <alignment horizontal="right" vertical="center"/>
    </xf>
    <xf numFmtId="0" fontId="103" fillId="60" borderId="114">
      <alignment horizontal="right" vertical="center"/>
    </xf>
    <xf numFmtId="4" fontId="103" fillId="60" borderId="114">
      <alignment horizontal="right" vertical="center"/>
    </xf>
    <xf numFmtId="0" fontId="103" fillId="60" borderId="115">
      <alignment horizontal="right" vertical="center"/>
    </xf>
    <xf numFmtId="4" fontId="103" fillId="60" borderId="115">
      <alignment horizontal="right" vertical="center"/>
    </xf>
    <xf numFmtId="0" fontId="126" fillId="84" borderId="110" applyNumberFormat="0" applyAlignment="0" applyProtection="0"/>
    <xf numFmtId="0" fontId="102" fillId="60" borderId="116">
      <alignment horizontal="left" vertical="center" wrapText="1" indent="2"/>
    </xf>
    <xf numFmtId="0" fontId="102" fillId="0" borderId="116">
      <alignment horizontal="left" vertical="center" wrapText="1" indent="2"/>
    </xf>
    <xf numFmtId="0" fontId="102" fillId="62" borderId="114">
      <alignment horizontal="left" vertical="center"/>
    </xf>
    <xf numFmtId="0" fontId="138" fillId="71" borderId="110" applyNumberFormat="0" applyAlignment="0" applyProtection="0"/>
    <xf numFmtId="0" fontId="102" fillId="0" borderId="113">
      <alignment horizontal="right" vertical="center"/>
    </xf>
    <xf numFmtId="4" fontId="102" fillId="0" borderId="113">
      <alignment horizontal="right" vertical="center"/>
    </xf>
    <xf numFmtId="0" fontId="102" fillId="0" borderId="113" applyNumberFormat="0" applyFill="0" applyAlignment="0" applyProtection="0"/>
    <xf numFmtId="166" fontId="102" fillId="88" borderId="113" applyNumberFormat="0" applyFont="0" applyBorder="0" applyAlignment="0" applyProtection="0">
      <alignment horizontal="right" vertical="center"/>
    </xf>
    <xf numFmtId="0" fontId="102" fillId="61" borderId="113"/>
    <xf numFmtId="4" fontId="102" fillId="61" borderId="113"/>
    <xf numFmtId="0" fontId="126" fillId="84" borderId="110" applyNumberFormat="0" applyAlignment="0" applyProtection="0"/>
    <xf numFmtId="0" fontId="8" fillId="87" borderId="112" applyNumberFormat="0" applyFont="0" applyAlignment="0" applyProtection="0"/>
    <xf numFmtId="0" fontId="120" fillId="87" borderId="112" applyNumberFormat="0" applyFont="0" applyAlignment="0" applyProtection="0"/>
    <xf numFmtId="0" fontId="102" fillId="0" borderId="113" applyNumberFormat="0" applyFill="0" applyAlignment="0" applyProtection="0"/>
    <xf numFmtId="4" fontId="105" fillId="62" borderId="113">
      <alignment horizontal="right" vertical="center"/>
    </xf>
    <xf numFmtId="0" fontId="129" fillId="71" borderId="110" applyNumberFormat="0" applyAlignment="0" applyProtection="0"/>
    <xf numFmtId="0" fontId="126" fillId="84" borderId="110" applyNumberFormat="0" applyAlignment="0" applyProtection="0"/>
    <xf numFmtId="4" fontId="105" fillId="62" borderId="113">
      <alignment horizontal="right" vertical="center"/>
    </xf>
    <xf numFmtId="0" fontId="103" fillId="62" borderId="113">
      <alignment horizontal="right" vertical="center"/>
    </xf>
    <xf numFmtId="166" fontId="102" fillId="88" borderId="113" applyNumberFormat="0" applyFont="0" applyBorder="0" applyAlignment="0" applyProtection="0">
      <alignment horizontal="right" vertical="center"/>
    </xf>
    <xf numFmtId="4" fontId="103" fillId="62" borderId="113">
      <alignment horizontal="right" vertical="center"/>
    </xf>
    <xf numFmtId="49" fontId="102" fillId="0" borderId="113" applyNumberFormat="0" applyFont="0" applyFill="0" applyBorder="0" applyProtection="0">
      <alignment horizontal="left" vertical="center" indent="2"/>
    </xf>
    <xf numFmtId="49" fontId="102" fillId="0" borderId="114" applyNumberFormat="0" applyFont="0" applyFill="0" applyBorder="0" applyProtection="0">
      <alignment horizontal="left" vertical="center" indent="5"/>
    </xf>
    <xf numFmtId="49" fontId="102" fillId="0" borderId="113" applyNumberFormat="0" applyFont="0" applyFill="0" applyBorder="0" applyProtection="0">
      <alignment horizontal="left" vertical="center" indent="2"/>
    </xf>
    <xf numFmtId="4" fontId="102" fillId="0" borderId="113" applyFill="0" applyBorder="0" applyProtection="0">
      <alignment horizontal="right" vertical="center"/>
    </xf>
    <xf numFmtId="49" fontId="101" fillId="0" borderId="113" applyNumberFormat="0" applyFill="0" applyBorder="0" applyProtection="0">
      <alignment horizontal="left" vertical="center"/>
    </xf>
    <xf numFmtId="0" fontId="102" fillId="0" borderId="116">
      <alignment horizontal="left" vertical="center" wrapText="1" indent="2"/>
    </xf>
    <xf numFmtId="0" fontId="103" fillId="60" borderId="115">
      <alignment horizontal="right" vertical="center"/>
    </xf>
    <xf numFmtId="0" fontId="129" fillId="71" borderId="110" applyNumberFormat="0" applyAlignment="0" applyProtection="0"/>
    <xf numFmtId="0" fontId="103" fillId="60" borderId="115">
      <alignment horizontal="right" vertical="center"/>
    </xf>
    <xf numFmtId="4" fontId="103" fillId="60" borderId="113">
      <alignment horizontal="right" vertical="center"/>
    </xf>
    <xf numFmtId="0" fontId="103" fillId="60" borderId="113">
      <alignment horizontal="right" vertical="center"/>
    </xf>
    <xf numFmtId="0" fontId="125" fillId="84" borderId="110" applyNumberFormat="0" applyAlignment="0" applyProtection="0"/>
    <xf numFmtId="0" fontId="102" fillId="61" borderId="113"/>
    <xf numFmtId="4" fontId="102" fillId="61" borderId="113"/>
    <xf numFmtId="4" fontId="103" fillId="60" borderId="113">
      <alignment horizontal="right" vertical="center"/>
    </xf>
    <xf numFmtId="0" fontId="105" fillId="62" borderId="113">
      <alignment horizontal="right" vertical="center"/>
    </xf>
    <xf numFmtId="0" fontId="129" fillId="71" borderId="110" applyNumberFormat="0" applyAlignment="0" applyProtection="0"/>
    <xf numFmtId="0" fontId="126" fillId="84" borderId="110" applyNumberFormat="0" applyAlignment="0" applyProtection="0"/>
    <xf numFmtId="4" fontId="102" fillId="0" borderId="113">
      <alignment horizontal="right" vertical="center"/>
    </xf>
    <xf numFmtId="0" fontId="102" fillId="60" borderId="116">
      <alignment horizontal="left" vertical="center" wrapText="1" indent="2"/>
    </xf>
    <xf numFmtId="0" fontId="102" fillId="0" borderId="116">
      <alignment horizontal="left" vertical="center" wrapText="1" indent="2"/>
    </xf>
    <xf numFmtId="0" fontId="138" fillId="71" borderId="110" applyNumberFormat="0" applyAlignment="0" applyProtection="0"/>
    <xf numFmtId="0" fontId="125" fillId="84" borderId="110" applyNumberFormat="0" applyAlignment="0" applyProtection="0"/>
    <xf numFmtId="0" fontId="103" fillId="60" borderId="115">
      <alignment horizontal="right" vertical="center"/>
    </xf>
    <xf numFmtId="0" fontId="105" fillId="62" borderId="113">
      <alignment horizontal="right" vertical="center"/>
    </xf>
    <xf numFmtId="4" fontId="103" fillId="62" borderId="113">
      <alignment horizontal="right" vertical="center"/>
    </xf>
    <xf numFmtId="4" fontId="103" fillId="60" borderId="113">
      <alignment horizontal="right" vertical="center"/>
    </xf>
    <xf numFmtId="49" fontId="102" fillId="0" borderId="114" applyNumberFormat="0" applyFont="0" applyFill="0" applyBorder="0" applyProtection="0">
      <alignment horizontal="left" vertical="center" indent="5"/>
    </xf>
    <xf numFmtId="4" fontId="102" fillId="0" borderId="113" applyFill="0" applyBorder="0" applyProtection="0">
      <alignment horizontal="right" vertical="center"/>
    </xf>
    <xf numFmtId="4" fontId="103" fillId="62" borderId="113">
      <alignment horizontal="right" vertical="center"/>
    </xf>
    <xf numFmtId="0" fontId="138" fillId="71" borderId="110" applyNumberFormat="0" applyAlignment="0" applyProtection="0"/>
    <xf numFmtId="0" fontId="129" fillId="71" borderId="110" applyNumberFormat="0" applyAlignment="0" applyProtection="0"/>
    <xf numFmtId="0" fontId="125" fillId="84" borderId="110" applyNumberFormat="0" applyAlignment="0" applyProtection="0"/>
    <xf numFmtId="0" fontId="102" fillId="60" borderId="116">
      <alignment horizontal="left" vertical="center" wrapText="1" indent="2"/>
    </xf>
    <xf numFmtId="0" fontId="102" fillId="0" borderId="116">
      <alignment horizontal="left" vertical="center" wrapText="1" indent="2"/>
    </xf>
    <xf numFmtId="0" fontId="102" fillId="60" borderId="116">
      <alignment horizontal="left" vertical="center" wrapText="1" indent="2"/>
    </xf>
    <xf numFmtId="0" fontId="102" fillId="0" borderId="116">
      <alignment horizontal="left" vertical="center" wrapText="1" indent="2"/>
    </xf>
    <xf numFmtId="0" fontId="125" fillId="84" borderId="110" applyNumberFormat="0" applyAlignment="0" applyProtection="0"/>
    <xf numFmtId="0" fontId="126" fillId="84" borderId="110" applyNumberFormat="0" applyAlignment="0" applyProtection="0"/>
    <xf numFmtId="0" fontId="129" fillId="71" borderId="110" applyNumberFormat="0" applyAlignment="0" applyProtection="0"/>
    <xf numFmtId="0" fontId="138" fillId="71" borderId="110" applyNumberFormat="0" applyAlignment="0" applyProtection="0"/>
    <xf numFmtId="0" fontId="120" fillId="87" borderId="112" applyNumberFormat="0" applyFont="0" applyAlignment="0" applyProtection="0"/>
    <xf numFmtId="0" fontId="8" fillId="87" borderId="112" applyNumberFormat="0" applyFont="0" applyAlignment="0" applyProtection="0"/>
    <xf numFmtId="0" fontId="126" fillId="84" borderId="110" applyNumberFormat="0" applyAlignment="0" applyProtection="0"/>
    <xf numFmtId="0" fontId="138" fillId="71" borderId="110" applyNumberFormat="0" applyAlignment="0" applyProtection="0"/>
    <xf numFmtId="0" fontId="120" fillId="87" borderId="112" applyNumberFormat="0" applyFont="0" applyAlignment="0" applyProtection="0"/>
    <xf numFmtId="0" fontId="126" fillId="84" borderId="110" applyNumberFormat="0" applyAlignment="0" applyProtection="0"/>
    <xf numFmtId="0" fontId="138" fillId="71" borderId="110" applyNumberFormat="0" applyAlignment="0" applyProtection="0"/>
    <xf numFmtId="0" fontId="103" fillId="60" borderId="113">
      <alignment horizontal="right" vertical="center"/>
    </xf>
    <xf numFmtId="0" fontId="125" fillId="84" borderId="110" applyNumberFormat="0" applyAlignment="0" applyProtection="0"/>
    <xf numFmtId="0" fontId="102" fillId="0" borderId="116">
      <alignment horizontal="left" vertical="center" wrapText="1" indent="2"/>
    </xf>
    <xf numFmtId="49" fontId="102" fillId="0" borderId="113" applyNumberFormat="0" applyFont="0" applyFill="0" applyBorder="0" applyProtection="0">
      <alignment horizontal="left" vertical="center" indent="2"/>
    </xf>
    <xf numFmtId="0" fontId="103" fillId="62" borderId="113">
      <alignment horizontal="right" vertical="center"/>
    </xf>
    <xf numFmtId="4" fontId="103" fillId="62" borderId="113">
      <alignment horizontal="right" vertical="center"/>
    </xf>
    <xf numFmtId="0" fontId="105" fillId="62" borderId="113">
      <alignment horizontal="right" vertical="center"/>
    </xf>
    <xf numFmtId="4" fontId="105" fillId="62" borderId="113">
      <alignment horizontal="right" vertical="center"/>
    </xf>
    <xf numFmtId="0" fontId="103" fillId="60" borderId="113">
      <alignment horizontal="right" vertical="center"/>
    </xf>
    <xf numFmtId="4" fontId="103" fillId="60" borderId="113">
      <alignment horizontal="right" vertical="center"/>
    </xf>
    <xf numFmtId="0" fontId="103" fillId="60" borderId="113">
      <alignment horizontal="right" vertical="center"/>
    </xf>
    <xf numFmtId="4" fontId="103" fillId="60" borderId="113">
      <alignment horizontal="right" vertical="center"/>
    </xf>
    <xf numFmtId="0" fontId="129" fillId="71" borderId="110" applyNumberFormat="0" applyAlignment="0" applyProtection="0"/>
    <xf numFmtId="0" fontId="102" fillId="0" borderId="113">
      <alignment horizontal="right" vertical="center"/>
    </xf>
    <xf numFmtId="4" fontId="102" fillId="0" borderId="113">
      <alignment horizontal="right" vertical="center"/>
    </xf>
    <xf numFmtId="4" fontId="102" fillId="0" borderId="113" applyFill="0" applyBorder="0" applyProtection="0">
      <alignment horizontal="right" vertical="center"/>
    </xf>
    <xf numFmtId="49" fontId="101" fillId="0" borderId="113" applyNumberFormat="0" applyFill="0" applyBorder="0" applyProtection="0">
      <alignment horizontal="left" vertical="center"/>
    </xf>
    <xf numFmtId="0" fontId="102" fillId="0" borderId="113" applyNumberFormat="0" applyFill="0" applyAlignment="0" applyProtection="0"/>
    <xf numFmtId="166" fontId="102" fillId="88" borderId="113" applyNumberFormat="0" applyFont="0" applyBorder="0" applyAlignment="0" applyProtection="0">
      <alignment horizontal="right" vertical="center"/>
    </xf>
    <xf numFmtId="0" fontId="102" fillId="61" borderId="113"/>
    <xf numFmtId="4" fontId="102" fillId="61" borderId="113"/>
    <xf numFmtId="4" fontId="103" fillId="60" borderId="113">
      <alignment horizontal="right" vertical="center"/>
    </xf>
    <xf numFmtId="0" fontId="102" fillId="61" borderId="113"/>
    <xf numFmtId="0" fontId="125" fillId="84" borderId="110" applyNumberFormat="0" applyAlignment="0" applyProtection="0"/>
    <xf numFmtId="0" fontId="103" fillId="62" borderId="113">
      <alignment horizontal="right" vertical="center"/>
    </xf>
    <xf numFmtId="0" fontId="102" fillId="0" borderId="113">
      <alignment horizontal="right" vertical="center"/>
    </xf>
    <xf numFmtId="0" fontId="102" fillId="62" borderId="114">
      <alignment horizontal="left" vertical="center"/>
    </xf>
    <xf numFmtId="0" fontId="138" fillId="71" borderId="110" applyNumberFormat="0" applyAlignment="0" applyProtection="0"/>
    <xf numFmtId="166" fontId="102" fillId="88" borderId="113" applyNumberFormat="0" applyFont="0" applyBorder="0" applyAlignment="0" applyProtection="0">
      <alignment horizontal="right" vertical="center"/>
    </xf>
    <xf numFmtId="0" fontId="120" fillId="87" borderId="112" applyNumberFormat="0" applyFont="0" applyAlignment="0" applyProtection="0"/>
    <xf numFmtId="0" fontId="102" fillId="0" borderId="116">
      <alignment horizontal="left" vertical="center" wrapText="1" indent="2"/>
    </xf>
    <xf numFmtId="4" fontId="102" fillId="61" borderId="113"/>
    <xf numFmtId="49" fontId="101" fillId="0" borderId="113" applyNumberFormat="0" applyFill="0" applyBorder="0" applyProtection="0">
      <alignment horizontal="left" vertical="center"/>
    </xf>
    <xf numFmtId="0" fontId="102" fillId="0" borderId="113">
      <alignment horizontal="right" vertical="center"/>
    </xf>
    <xf numFmtId="4" fontId="103" fillId="60" borderId="115">
      <alignment horizontal="right" vertical="center"/>
    </xf>
    <xf numFmtId="4" fontId="103" fillId="60" borderId="113">
      <alignment horizontal="right" vertical="center"/>
    </xf>
    <xf numFmtId="4" fontId="103" fillId="60" borderId="113">
      <alignment horizontal="right" vertical="center"/>
    </xf>
    <xf numFmtId="0" fontId="105" fillId="62" borderId="113">
      <alignment horizontal="right" vertical="center"/>
    </xf>
    <xf numFmtId="0" fontId="103" fillId="62" borderId="113">
      <alignment horizontal="right" vertical="center"/>
    </xf>
    <xf numFmtId="49" fontId="102" fillId="0" borderId="113" applyNumberFormat="0" applyFont="0" applyFill="0" applyBorder="0" applyProtection="0">
      <alignment horizontal="left" vertical="center" indent="2"/>
    </xf>
    <xf numFmtId="0" fontId="138" fillId="71" borderId="110" applyNumberFormat="0" applyAlignment="0" applyProtection="0"/>
    <xf numFmtId="49" fontId="102" fillId="0" borderId="113" applyNumberFormat="0" applyFont="0" applyFill="0" applyBorder="0" applyProtection="0">
      <alignment horizontal="left" vertical="center" indent="2"/>
    </xf>
    <xf numFmtId="0" fontId="129" fillId="71" borderId="110" applyNumberFormat="0" applyAlignment="0" applyProtection="0"/>
    <xf numFmtId="4" fontId="102" fillId="0" borderId="113" applyFill="0" applyBorder="0" applyProtection="0">
      <alignment horizontal="right" vertical="center"/>
    </xf>
    <xf numFmtId="0" fontId="126" fillId="84" borderId="110" applyNumberFormat="0" applyAlignment="0" applyProtection="0"/>
    <xf numFmtId="4" fontId="103" fillId="60" borderId="114">
      <alignment horizontal="right" vertical="center"/>
    </xf>
    <xf numFmtId="0" fontId="102" fillId="0" borderId="113" applyNumberFormat="0" applyFill="0" applyAlignment="0" applyProtection="0"/>
    <xf numFmtId="4" fontId="102" fillId="0" borderId="113">
      <alignment horizontal="right" vertical="center"/>
    </xf>
    <xf numFmtId="0" fontId="102" fillId="0" borderId="113">
      <alignment horizontal="right" vertical="center"/>
    </xf>
    <xf numFmtId="0" fontId="138" fillId="71" borderId="110" applyNumberFormat="0" applyAlignment="0" applyProtection="0"/>
    <xf numFmtId="0" fontId="125" fillId="84" borderId="110" applyNumberFormat="0" applyAlignment="0" applyProtection="0"/>
    <xf numFmtId="0" fontId="102" fillId="60" borderId="116">
      <alignment horizontal="left" vertical="center" wrapText="1" indent="2"/>
    </xf>
    <xf numFmtId="0" fontId="126" fillId="84" borderId="110" applyNumberFormat="0" applyAlignment="0" applyProtection="0"/>
    <xf numFmtId="0" fontId="126" fillId="84" borderId="110" applyNumberFormat="0" applyAlignment="0" applyProtection="0"/>
    <xf numFmtId="4" fontId="103" fillId="60" borderId="114">
      <alignment horizontal="right" vertical="center"/>
    </xf>
    <xf numFmtId="0" fontId="103" fillId="60" borderId="114">
      <alignment horizontal="right" vertical="center"/>
    </xf>
    <xf numFmtId="0" fontId="103" fillId="60" borderId="113">
      <alignment horizontal="right" vertical="center"/>
    </xf>
    <xf numFmtId="4" fontId="105" fillId="62" borderId="113">
      <alignment horizontal="right" vertical="center"/>
    </xf>
    <xf numFmtId="0" fontId="129" fillId="71" borderId="110" applyNumberFormat="0" applyAlignment="0" applyProtection="0"/>
    <xf numFmtId="0" fontId="103" fillId="60" borderId="113">
      <alignment horizontal="right" vertical="center"/>
    </xf>
    <xf numFmtId="0" fontId="120" fillId="87" borderId="112" applyNumberFormat="0" applyFont="0" applyAlignment="0" applyProtection="0"/>
    <xf numFmtId="0" fontId="138" fillId="71" borderId="110" applyNumberFormat="0" applyAlignment="0" applyProtection="0"/>
    <xf numFmtId="49" fontId="101" fillId="0" borderId="113" applyNumberFormat="0" applyFill="0" applyBorder="0" applyProtection="0">
      <alignment horizontal="left" vertical="center"/>
    </xf>
    <xf numFmtId="0" fontId="102" fillId="60" borderId="116">
      <alignment horizontal="left" vertical="center" wrapText="1" indent="2"/>
    </xf>
    <xf numFmtId="0" fontId="126" fillId="84" borderId="110" applyNumberFormat="0" applyAlignment="0" applyProtection="0"/>
    <xf numFmtId="0" fontId="102" fillId="0" borderId="116">
      <alignment horizontal="left" vertical="center" wrapText="1" indent="2"/>
    </xf>
    <xf numFmtId="0" fontId="120" fillId="87" borderId="112" applyNumberFormat="0" applyFont="0" applyAlignment="0" applyProtection="0"/>
    <xf numFmtId="0" fontId="8" fillId="87" borderId="112" applyNumberFormat="0" applyFont="0" applyAlignment="0" applyProtection="0"/>
    <xf numFmtId="4" fontId="103" fillId="60" borderId="113">
      <alignment horizontal="right" vertical="center"/>
    </xf>
    <xf numFmtId="4" fontId="102" fillId="61" borderId="113"/>
    <xf numFmtId="0" fontId="103" fillId="60" borderId="113">
      <alignment horizontal="right" vertical="center"/>
    </xf>
    <xf numFmtId="4" fontId="103" fillId="60" borderId="115">
      <alignment horizontal="right" vertical="center"/>
    </xf>
    <xf numFmtId="0" fontId="125" fillId="84" borderId="110" applyNumberFormat="0" applyAlignment="0" applyProtection="0"/>
    <xf numFmtId="0" fontId="103" fillId="60" borderId="114">
      <alignment horizontal="right" vertical="center"/>
    </xf>
    <xf numFmtId="0" fontId="126" fillId="84" borderId="110" applyNumberFormat="0" applyAlignment="0" applyProtection="0"/>
    <xf numFmtId="0" fontId="102" fillId="62" borderId="114">
      <alignment horizontal="left" vertical="center"/>
    </xf>
    <xf numFmtId="0" fontId="120" fillId="87" borderId="112" applyNumberFormat="0" applyFont="0" applyAlignment="0" applyProtection="0"/>
    <xf numFmtId="4" fontId="103" fillId="60" borderId="114">
      <alignment horizontal="right" vertical="center"/>
    </xf>
    <xf numFmtId="0" fontId="102" fillId="60" borderId="116">
      <alignment horizontal="left" vertical="center" wrapText="1" indent="2"/>
    </xf>
    <xf numFmtId="0" fontId="102" fillId="61" borderId="113"/>
    <xf numFmtId="166" fontId="102" fillId="88" borderId="113" applyNumberFormat="0" applyFont="0" applyBorder="0" applyAlignment="0" applyProtection="0">
      <alignment horizontal="right" vertical="center"/>
    </xf>
    <xf numFmtId="0" fontId="102" fillId="0" borderId="113" applyNumberFormat="0" applyFill="0" applyAlignment="0" applyProtection="0"/>
    <xf numFmtId="4" fontId="102" fillId="0" borderId="113" applyFill="0" applyBorder="0" applyProtection="0">
      <alignment horizontal="right" vertical="center"/>
    </xf>
    <xf numFmtId="4" fontId="103" fillId="62" borderId="113">
      <alignment horizontal="right" vertical="center"/>
    </xf>
    <xf numFmtId="0" fontId="138" fillId="71" borderId="110" applyNumberFormat="0" applyAlignment="0" applyProtection="0"/>
    <xf numFmtId="49" fontId="101" fillId="0" borderId="113" applyNumberFormat="0" applyFill="0" applyBorder="0" applyProtection="0">
      <alignment horizontal="left" vertical="center"/>
    </xf>
    <xf numFmtId="49" fontId="102" fillId="0" borderId="114" applyNumberFormat="0" applyFont="0" applyFill="0" applyBorder="0" applyProtection="0">
      <alignment horizontal="left" vertical="center" indent="5"/>
    </xf>
    <xf numFmtId="0" fontId="102" fillId="62" borderId="114">
      <alignment horizontal="left" vertical="center"/>
    </xf>
    <xf numFmtId="0" fontId="126" fillId="84" borderId="110" applyNumberFormat="0" applyAlignment="0" applyProtection="0"/>
    <xf numFmtId="4" fontId="103" fillId="60" borderId="115">
      <alignment horizontal="right" vertical="center"/>
    </xf>
    <xf numFmtId="0" fontId="138" fillId="71" borderId="110" applyNumberFormat="0" applyAlignment="0" applyProtection="0"/>
    <xf numFmtId="0" fontId="138" fillId="71" borderId="110" applyNumberFormat="0" applyAlignment="0" applyProtection="0"/>
    <xf numFmtId="0" fontId="120" fillId="87" borderId="112" applyNumberFormat="0" applyFont="0" applyAlignment="0" applyProtection="0"/>
    <xf numFmtId="0" fontId="103" fillId="60" borderId="113">
      <alignment horizontal="right" vertical="center"/>
    </xf>
    <xf numFmtId="0" fontId="8" fillId="87" borderId="112" applyNumberFormat="0" applyFont="0" applyAlignment="0" applyProtection="0"/>
    <xf numFmtId="4" fontId="102" fillId="0" borderId="113">
      <alignment horizontal="right" vertical="center"/>
    </xf>
    <xf numFmtId="0" fontId="103" fillId="60" borderId="113">
      <alignment horizontal="right" vertical="center"/>
    </xf>
    <xf numFmtId="0" fontId="103" fillId="60" borderId="113">
      <alignment horizontal="right" vertical="center"/>
    </xf>
    <xf numFmtId="4" fontId="105" fillId="62" borderId="113">
      <alignment horizontal="right" vertical="center"/>
    </xf>
    <xf numFmtId="0" fontId="103" fillId="62" borderId="113">
      <alignment horizontal="right" vertical="center"/>
    </xf>
    <xf numFmtId="4" fontId="103" fillId="62" borderId="113">
      <alignment horizontal="right" vertical="center"/>
    </xf>
    <xf numFmtId="0" fontId="105" fillId="62" borderId="113">
      <alignment horizontal="right" vertical="center"/>
    </xf>
    <xf numFmtId="4" fontId="105" fillId="62" borderId="113">
      <alignment horizontal="right" vertical="center"/>
    </xf>
    <xf numFmtId="0" fontId="103" fillId="60" borderId="113">
      <alignment horizontal="right" vertical="center"/>
    </xf>
    <xf numFmtId="4" fontId="103" fillId="60" borderId="113">
      <alignment horizontal="right" vertical="center"/>
    </xf>
    <xf numFmtId="0" fontId="103" fillId="60" borderId="113">
      <alignment horizontal="right" vertical="center"/>
    </xf>
    <xf numFmtId="4" fontId="103" fillId="60" borderId="113">
      <alignment horizontal="right" vertical="center"/>
    </xf>
    <xf numFmtId="0" fontId="103" fillId="60" borderId="114">
      <alignment horizontal="right" vertical="center"/>
    </xf>
    <xf numFmtId="4" fontId="103" fillId="60" borderId="114">
      <alignment horizontal="right" vertical="center"/>
    </xf>
    <xf numFmtId="0" fontId="103" fillId="60" borderId="115">
      <alignment horizontal="right" vertical="center"/>
    </xf>
    <xf numFmtId="4" fontId="103" fillId="60" borderId="115">
      <alignment horizontal="right" vertical="center"/>
    </xf>
    <xf numFmtId="0" fontId="126" fillId="84" borderId="110" applyNumberFormat="0" applyAlignment="0" applyProtection="0"/>
    <xf numFmtId="0" fontId="102" fillId="60" borderId="116">
      <alignment horizontal="left" vertical="center" wrapText="1" indent="2"/>
    </xf>
    <xf numFmtId="0" fontId="102" fillId="0" borderId="116">
      <alignment horizontal="left" vertical="center" wrapText="1" indent="2"/>
    </xf>
    <xf numFmtId="0" fontId="102" fillId="62" borderId="114">
      <alignment horizontal="left" vertical="center"/>
    </xf>
    <xf numFmtId="0" fontId="138" fillId="71" borderId="110" applyNumberFormat="0" applyAlignment="0" applyProtection="0"/>
    <xf numFmtId="0" fontId="102" fillId="0" borderId="113">
      <alignment horizontal="right" vertical="center"/>
    </xf>
    <xf numFmtId="4" fontId="102" fillId="0" borderId="113">
      <alignment horizontal="right" vertical="center"/>
    </xf>
    <xf numFmtId="0" fontId="102" fillId="0" borderId="113" applyNumberFormat="0" applyFill="0" applyAlignment="0" applyProtection="0"/>
    <xf numFmtId="166" fontId="102" fillId="88" borderId="113" applyNumberFormat="0" applyFont="0" applyBorder="0" applyAlignment="0" applyProtection="0">
      <alignment horizontal="right" vertical="center"/>
    </xf>
    <xf numFmtId="0" fontId="102" fillId="61" borderId="113"/>
    <xf numFmtId="4" fontId="102" fillId="61" borderId="113"/>
    <xf numFmtId="4" fontId="103" fillId="60" borderId="115">
      <alignment horizontal="right" vertical="center"/>
    </xf>
    <xf numFmtId="0" fontId="8" fillId="87" borderId="112" applyNumberFormat="0" applyFont="0" applyAlignment="0" applyProtection="0"/>
    <xf numFmtId="0" fontId="120" fillId="87" borderId="112" applyNumberFormat="0" applyFont="0" applyAlignment="0" applyProtection="0"/>
    <xf numFmtId="0" fontId="102" fillId="0" borderId="113" applyNumberFormat="0" applyFill="0" applyAlignment="0" applyProtection="0"/>
    <xf numFmtId="0" fontId="105" fillId="62" borderId="113">
      <alignment horizontal="right" vertical="center"/>
    </xf>
    <xf numFmtId="0" fontId="129" fillId="71" borderId="110" applyNumberFormat="0" applyAlignment="0" applyProtection="0"/>
    <xf numFmtId="0" fontId="126" fillId="84" borderId="110" applyNumberFormat="0" applyAlignment="0" applyProtection="0"/>
    <xf numFmtId="4" fontId="105" fillId="62" borderId="113">
      <alignment horizontal="right" vertical="center"/>
    </xf>
    <xf numFmtId="0" fontId="103" fillId="62" borderId="113">
      <alignment horizontal="right" vertical="center"/>
    </xf>
    <xf numFmtId="166" fontId="102" fillId="88" borderId="113" applyNumberFormat="0" applyFont="0" applyBorder="0" applyAlignment="0" applyProtection="0">
      <alignment horizontal="right" vertical="center"/>
    </xf>
    <xf numFmtId="0" fontId="103" fillId="62" borderId="113">
      <alignment horizontal="right" vertical="center"/>
    </xf>
    <xf numFmtId="49" fontId="102" fillId="0" borderId="113" applyNumberFormat="0" applyFont="0" applyFill="0" applyBorder="0" applyProtection="0">
      <alignment horizontal="left" vertical="center" indent="2"/>
    </xf>
    <xf numFmtId="49" fontId="102" fillId="0" borderId="114" applyNumberFormat="0" applyFont="0" applyFill="0" applyBorder="0" applyProtection="0">
      <alignment horizontal="left" vertical="center" indent="5"/>
    </xf>
    <xf numFmtId="49" fontId="102" fillId="0" borderId="113" applyNumberFormat="0" applyFont="0" applyFill="0" applyBorder="0" applyProtection="0">
      <alignment horizontal="left" vertical="center" indent="2"/>
    </xf>
    <xf numFmtId="4" fontId="102" fillId="0" borderId="113" applyFill="0" applyBorder="0" applyProtection="0">
      <alignment horizontal="right" vertical="center"/>
    </xf>
    <xf numFmtId="49" fontId="101" fillId="0" borderId="113" applyNumberFormat="0" applyFill="0" applyBorder="0" applyProtection="0">
      <alignment horizontal="left" vertical="center"/>
    </xf>
    <xf numFmtId="0" fontId="102" fillId="0" borderId="116">
      <alignment horizontal="left" vertical="center" wrapText="1" indent="2"/>
    </xf>
    <xf numFmtId="0" fontId="103" fillId="60" borderId="115">
      <alignment horizontal="right" vertical="center"/>
    </xf>
    <xf numFmtId="0" fontId="129" fillId="71" borderId="110" applyNumberFormat="0" applyAlignment="0" applyProtection="0"/>
    <xf numFmtId="0" fontId="103" fillId="60" borderId="115">
      <alignment horizontal="right" vertical="center"/>
    </xf>
    <xf numFmtId="4" fontId="103" fillId="60" borderId="113">
      <alignment horizontal="right" vertical="center"/>
    </xf>
    <xf numFmtId="0" fontId="103" fillId="60" borderId="113">
      <alignment horizontal="right" vertical="center"/>
    </xf>
    <xf numFmtId="0" fontId="125" fillId="84" borderId="110" applyNumberFormat="0" applyAlignment="0" applyProtection="0"/>
    <xf numFmtId="4" fontId="102" fillId="0" borderId="113">
      <alignment horizontal="right" vertical="center"/>
    </xf>
    <xf numFmtId="0" fontId="102" fillId="61" borderId="113"/>
    <xf numFmtId="4" fontId="102" fillId="61" borderId="113"/>
    <xf numFmtId="4" fontId="103" fillId="60" borderId="113">
      <alignment horizontal="right" vertical="center"/>
    </xf>
    <xf numFmtId="0" fontId="105" fillId="62" borderId="113">
      <alignment horizontal="right" vertical="center"/>
    </xf>
    <xf numFmtId="0" fontId="129" fillId="71" borderId="110" applyNumberFormat="0" applyAlignment="0" applyProtection="0"/>
    <xf numFmtId="0" fontId="126" fillId="84" borderId="110" applyNumberFormat="0" applyAlignment="0" applyProtection="0"/>
    <xf numFmtId="4" fontId="102" fillId="0" borderId="113">
      <alignment horizontal="right" vertical="center"/>
    </xf>
    <xf numFmtId="0" fontId="102" fillId="60" borderId="116">
      <alignment horizontal="left" vertical="center" wrapText="1" indent="2"/>
    </xf>
    <xf numFmtId="0" fontId="102" fillId="0" borderId="116">
      <alignment horizontal="left" vertical="center" wrapText="1" indent="2"/>
    </xf>
    <xf numFmtId="0" fontId="138" fillId="71" borderId="110" applyNumberFormat="0" applyAlignment="0" applyProtection="0"/>
    <xf numFmtId="0" fontId="125" fillId="84" borderId="110" applyNumberFormat="0" applyAlignment="0" applyProtection="0"/>
    <xf numFmtId="0" fontId="103" fillId="60" borderId="115">
      <alignment horizontal="right" vertical="center"/>
    </xf>
    <xf numFmtId="0" fontId="105" fillId="62" borderId="113">
      <alignment horizontal="right" vertical="center"/>
    </xf>
    <xf numFmtId="4" fontId="103" fillId="62" borderId="113">
      <alignment horizontal="right" vertical="center"/>
    </xf>
    <xf numFmtId="4" fontId="103" fillId="60" borderId="113">
      <alignment horizontal="right" vertical="center"/>
    </xf>
    <xf numFmtId="49" fontId="102" fillId="0" borderId="114" applyNumberFormat="0" applyFont="0" applyFill="0" applyBorder="0" applyProtection="0">
      <alignment horizontal="left" vertical="center" indent="5"/>
    </xf>
    <xf numFmtId="4" fontId="102" fillId="0" borderId="113" applyFill="0" applyBorder="0" applyProtection="0">
      <alignment horizontal="right" vertical="center"/>
    </xf>
    <xf numFmtId="4" fontId="103" fillId="62" borderId="113">
      <alignment horizontal="right" vertical="center"/>
    </xf>
    <xf numFmtId="0" fontId="138" fillId="71" borderId="110" applyNumberFormat="0" applyAlignment="0" applyProtection="0"/>
    <xf numFmtId="0" fontId="129" fillId="71" borderId="110" applyNumberFormat="0" applyAlignment="0" applyProtection="0"/>
    <xf numFmtId="0" fontId="125" fillId="84" borderId="110" applyNumberFormat="0" applyAlignment="0" applyProtection="0"/>
    <xf numFmtId="0" fontId="102" fillId="60" borderId="116">
      <alignment horizontal="left" vertical="center" wrapText="1" indent="2"/>
    </xf>
    <xf numFmtId="0" fontId="102" fillId="0" borderId="116">
      <alignment horizontal="left" vertical="center" wrapText="1" indent="2"/>
    </xf>
    <xf numFmtId="0" fontId="102" fillId="60" borderId="116">
      <alignment horizontal="left" vertical="center" wrapText="1" indent="2"/>
    </xf>
    <xf numFmtId="4" fontId="103" fillId="60" borderId="113">
      <alignment horizontal="right" vertical="center"/>
    </xf>
    <xf numFmtId="0" fontId="102" fillId="61" borderId="113"/>
    <xf numFmtId="0" fontId="125" fillId="84" borderId="110" applyNumberFormat="0" applyAlignment="0" applyProtection="0"/>
    <xf numFmtId="0" fontId="103" fillId="62" borderId="113">
      <alignment horizontal="right" vertical="center"/>
    </xf>
    <xf numFmtId="0" fontId="102" fillId="0" borderId="113">
      <alignment horizontal="right" vertical="center"/>
    </xf>
    <xf numFmtId="0" fontId="145" fillId="0" borderId="111" applyNumberFormat="0" applyFill="0" applyAlignment="0" applyProtection="0"/>
    <xf numFmtId="0" fontId="102" fillId="62" borderId="114">
      <alignment horizontal="left" vertical="center"/>
    </xf>
    <xf numFmtId="0" fontId="138" fillId="71" borderId="110" applyNumberFormat="0" applyAlignment="0" applyProtection="0"/>
    <xf numFmtId="166" fontId="102" fillId="88" borderId="113" applyNumberFormat="0" applyFont="0" applyBorder="0" applyAlignment="0" applyProtection="0">
      <alignment horizontal="right" vertical="center"/>
    </xf>
    <xf numFmtId="0" fontId="120" fillId="87" borderId="112" applyNumberFormat="0" applyFont="0" applyAlignment="0" applyProtection="0"/>
    <xf numFmtId="0" fontId="102" fillId="0" borderId="116">
      <alignment horizontal="left" vertical="center" wrapText="1" indent="2"/>
    </xf>
    <xf numFmtId="4" fontId="102" fillId="61" borderId="113"/>
    <xf numFmtId="49" fontId="101" fillId="0" borderId="113" applyNumberFormat="0" applyFill="0" applyBorder="0" applyProtection="0">
      <alignment horizontal="left" vertical="center"/>
    </xf>
    <xf numFmtId="0" fontId="102" fillId="0" borderId="113">
      <alignment horizontal="right" vertical="center"/>
    </xf>
    <xf numFmtId="4" fontId="103" fillId="60" borderId="115">
      <alignment horizontal="right" vertical="center"/>
    </xf>
    <xf numFmtId="4" fontId="103" fillId="60" borderId="113">
      <alignment horizontal="right" vertical="center"/>
    </xf>
    <xf numFmtId="4" fontId="103" fillId="60" borderId="113">
      <alignment horizontal="right" vertical="center"/>
    </xf>
    <xf numFmtId="0" fontId="105" fillId="62" borderId="113">
      <alignment horizontal="right" vertical="center"/>
    </xf>
    <xf numFmtId="0" fontId="103" fillId="62" borderId="113">
      <alignment horizontal="right" vertical="center"/>
    </xf>
    <xf numFmtId="49" fontId="102" fillId="0" borderId="113" applyNumberFormat="0" applyFont="0" applyFill="0" applyBorder="0" applyProtection="0">
      <alignment horizontal="left" vertical="center" indent="2"/>
    </xf>
    <xf numFmtId="0" fontId="138" fillId="71" borderId="110" applyNumberFormat="0" applyAlignment="0" applyProtection="0"/>
    <xf numFmtId="0" fontId="123" fillId="84" borderId="109" applyNumberFormat="0" applyAlignment="0" applyProtection="0"/>
    <xf numFmtId="49" fontId="102" fillId="0" borderId="113" applyNumberFormat="0" applyFont="0" applyFill="0" applyBorder="0" applyProtection="0">
      <alignment horizontal="left" vertical="center" indent="2"/>
    </xf>
    <xf numFmtId="0" fontId="129" fillId="71" borderId="110" applyNumberFormat="0" applyAlignment="0" applyProtection="0"/>
    <xf numFmtId="4" fontId="102" fillId="0" borderId="113" applyFill="0" applyBorder="0" applyProtection="0">
      <alignment horizontal="right" vertical="center"/>
    </xf>
    <xf numFmtId="0" fontId="126" fillId="84" borderId="110" applyNumberFormat="0" applyAlignment="0" applyProtection="0"/>
    <xf numFmtId="0" fontId="145" fillId="0" borderId="111" applyNumberFormat="0" applyFill="0" applyAlignment="0" applyProtection="0"/>
    <xf numFmtId="0" fontId="142" fillId="84" borderId="109" applyNumberFormat="0" applyAlignment="0" applyProtection="0"/>
    <xf numFmtId="0" fontId="102" fillId="0" borderId="113" applyNumberFormat="0" applyFill="0" applyAlignment="0" applyProtection="0"/>
    <xf numFmtId="4" fontId="102" fillId="0" borderId="113">
      <alignment horizontal="right" vertical="center"/>
    </xf>
    <xf numFmtId="0" fontId="102" fillId="0" borderId="113">
      <alignment horizontal="right" vertical="center"/>
    </xf>
    <xf numFmtId="0" fontId="138" fillId="71" borderId="110" applyNumberFormat="0" applyAlignment="0" applyProtection="0"/>
    <xf numFmtId="0" fontId="123" fillId="84" borderId="109" applyNumberFormat="0" applyAlignment="0" applyProtection="0"/>
    <xf numFmtId="0" fontId="125" fillId="84" borderId="110" applyNumberFormat="0" applyAlignment="0" applyProtection="0"/>
    <xf numFmtId="0" fontId="102" fillId="60" borderId="116">
      <alignment horizontal="left" vertical="center" wrapText="1" indent="2"/>
    </xf>
    <xf numFmtId="0" fontId="126" fillId="84" borderId="110" applyNumberFormat="0" applyAlignment="0" applyProtection="0"/>
    <xf numFmtId="0" fontId="126" fillId="84" borderId="110" applyNumberFormat="0" applyAlignment="0" applyProtection="0"/>
    <xf numFmtId="4" fontId="103" fillId="60" borderId="114">
      <alignment horizontal="right" vertical="center"/>
    </xf>
    <xf numFmtId="0" fontId="103" fillId="60" borderId="114">
      <alignment horizontal="right" vertical="center"/>
    </xf>
    <xf numFmtId="0" fontId="103" fillId="60" borderId="113">
      <alignment horizontal="right" vertical="center"/>
    </xf>
    <xf numFmtId="4" fontId="105" fillId="62" borderId="113">
      <alignment horizontal="right" vertical="center"/>
    </xf>
    <xf numFmtId="0" fontId="129" fillId="71" borderId="110" applyNumberFormat="0" applyAlignment="0" applyProtection="0"/>
    <xf numFmtId="0" fontId="130" fillId="0" borderId="111" applyNumberFormat="0" applyFill="0" applyAlignment="0" applyProtection="0"/>
    <xf numFmtId="0" fontId="145" fillId="0" borderId="111" applyNumberFormat="0" applyFill="0" applyAlignment="0" applyProtection="0"/>
    <xf numFmtId="0" fontId="120" fillId="87" borderId="112" applyNumberFormat="0" applyFont="0" applyAlignment="0" applyProtection="0"/>
    <xf numFmtId="0" fontId="138" fillId="71" borderId="110" applyNumberFormat="0" applyAlignment="0" applyProtection="0"/>
    <xf numFmtId="49" fontId="101" fillId="0" borderId="113" applyNumberFormat="0" applyFill="0" applyBorder="0" applyProtection="0">
      <alignment horizontal="left" vertical="center"/>
    </xf>
    <xf numFmtId="0" fontId="102" fillId="60" borderId="116">
      <alignment horizontal="left" vertical="center" wrapText="1" indent="2"/>
    </xf>
    <xf numFmtId="0" fontId="126" fillId="84" borderId="110" applyNumberFormat="0" applyAlignment="0" applyProtection="0"/>
    <xf numFmtId="0" fontId="102" fillId="0" borderId="116">
      <alignment horizontal="left" vertical="center" wrapText="1" indent="2"/>
    </xf>
    <xf numFmtId="0" fontId="120" fillId="87" borderId="112" applyNumberFormat="0" applyFont="0" applyAlignment="0" applyProtection="0"/>
    <xf numFmtId="0" fontId="8" fillId="87" borderId="112" applyNumberFormat="0" applyFont="0" applyAlignment="0" applyProtection="0"/>
    <xf numFmtId="0" fontId="142" fillId="84" borderId="109" applyNumberFormat="0" applyAlignment="0" applyProtection="0"/>
    <xf numFmtId="0" fontId="145" fillId="0" borderId="111" applyNumberFormat="0" applyFill="0" applyAlignment="0" applyProtection="0"/>
    <xf numFmtId="4" fontId="102" fillId="61" borderId="113"/>
    <xf numFmtId="0" fontId="103" fillId="60" borderId="113">
      <alignment horizontal="right" vertical="center"/>
    </xf>
    <xf numFmtId="0" fontId="145" fillId="0" borderId="111" applyNumberFormat="0" applyFill="0" applyAlignment="0" applyProtection="0"/>
    <xf numFmtId="4" fontId="103" fillId="60" borderId="115">
      <alignment horizontal="right" vertical="center"/>
    </xf>
    <xf numFmtId="0" fontId="125" fillId="84" borderId="110" applyNumberFormat="0" applyAlignment="0" applyProtection="0"/>
    <xf numFmtId="0" fontId="103" fillId="60" borderId="114">
      <alignment horizontal="right" vertical="center"/>
    </xf>
    <xf numFmtId="0" fontId="126" fillId="84" borderId="110" applyNumberFormat="0" applyAlignment="0" applyProtection="0"/>
    <xf numFmtId="0" fontId="130" fillId="0" borderId="111" applyNumberFormat="0" applyFill="0" applyAlignment="0" applyProtection="0"/>
    <xf numFmtId="0" fontId="120" fillId="87" borderId="112" applyNumberFormat="0" applyFont="0" applyAlignment="0" applyProtection="0"/>
    <xf numFmtId="4" fontId="103" fillId="60" borderId="114">
      <alignment horizontal="right" vertical="center"/>
    </xf>
    <xf numFmtId="0" fontId="102" fillId="60" borderId="116">
      <alignment horizontal="left" vertical="center" wrapText="1" indent="2"/>
    </xf>
    <xf numFmtId="0" fontId="102" fillId="61" borderId="113"/>
    <xf numFmtId="166" fontId="102" fillId="88" borderId="113" applyNumberFormat="0" applyFont="0" applyBorder="0" applyAlignment="0" applyProtection="0">
      <alignment horizontal="right" vertical="center"/>
    </xf>
    <xf numFmtId="0" fontId="102" fillId="0" borderId="113" applyNumberFormat="0" applyFill="0" applyAlignment="0" applyProtection="0"/>
    <xf numFmtId="4" fontId="102" fillId="0" borderId="113" applyFill="0" applyBorder="0" applyProtection="0">
      <alignment horizontal="right" vertical="center"/>
    </xf>
    <xf numFmtId="4" fontId="103" fillId="62" borderId="113">
      <alignment horizontal="right" vertical="center"/>
    </xf>
    <xf numFmtId="0" fontId="130" fillId="0" borderId="111" applyNumberFormat="0" applyFill="0" applyAlignment="0" applyProtection="0"/>
    <xf numFmtId="49" fontId="101" fillId="0" borderId="113" applyNumberFormat="0" applyFill="0" applyBorder="0" applyProtection="0">
      <alignment horizontal="left" vertical="center"/>
    </xf>
    <xf numFmtId="49" fontId="102" fillId="0" borderId="114" applyNumberFormat="0" applyFont="0" applyFill="0" applyBorder="0" applyProtection="0">
      <alignment horizontal="left" vertical="center" indent="5"/>
    </xf>
    <xf numFmtId="0" fontId="102" fillId="62" borderId="114">
      <alignment horizontal="left" vertical="center"/>
    </xf>
    <xf numFmtId="0" fontId="126" fillId="84" borderId="110" applyNumberFormat="0" applyAlignment="0" applyProtection="0"/>
    <xf numFmtId="4" fontId="103" fillId="60" borderId="115">
      <alignment horizontal="right" vertical="center"/>
    </xf>
    <xf numFmtId="0" fontId="138" fillId="71" borderId="110" applyNumberFormat="0" applyAlignment="0" applyProtection="0"/>
    <xf numFmtId="0" fontId="138" fillId="71" borderId="110" applyNumberFormat="0" applyAlignment="0" applyProtection="0"/>
    <xf numFmtId="0" fontId="120" fillId="87" borderId="112" applyNumberFormat="0" applyFont="0" applyAlignment="0" applyProtection="0"/>
    <xf numFmtId="0" fontId="142" fillId="84" borderId="109" applyNumberFormat="0" applyAlignment="0" applyProtection="0"/>
    <xf numFmtId="0" fontId="145" fillId="0" borderId="111" applyNumberFormat="0" applyFill="0" applyAlignment="0" applyProtection="0"/>
    <xf numFmtId="0" fontId="103" fillId="60" borderId="113">
      <alignment horizontal="right" vertical="center"/>
    </xf>
    <xf numFmtId="0" fontId="8" fillId="87" borderId="112" applyNumberFormat="0" applyFont="0" applyAlignment="0" applyProtection="0"/>
    <xf numFmtId="4" fontId="102" fillId="0" borderId="113">
      <alignment horizontal="right" vertical="center"/>
    </xf>
    <xf numFmtId="0" fontId="145" fillId="0" borderId="111" applyNumberFormat="0" applyFill="0" applyAlignment="0" applyProtection="0"/>
    <xf numFmtId="0" fontId="103" fillId="60" borderId="113">
      <alignment horizontal="right" vertical="center"/>
    </xf>
    <xf numFmtId="0" fontId="103" fillId="60" borderId="113">
      <alignment horizontal="right" vertical="center"/>
    </xf>
    <xf numFmtId="4" fontId="105" fillId="62" borderId="113">
      <alignment horizontal="right" vertical="center"/>
    </xf>
    <xf numFmtId="0" fontId="103" fillId="62" borderId="113">
      <alignment horizontal="right" vertical="center"/>
    </xf>
    <xf numFmtId="4" fontId="103" fillId="62" borderId="113">
      <alignment horizontal="right" vertical="center"/>
    </xf>
    <xf numFmtId="0" fontId="105" fillId="62" borderId="113">
      <alignment horizontal="right" vertical="center"/>
    </xf>
    <xf numFmtId="4" fontId="105" fillId="62" borderId="113">
      <alignment horizontal="right" vertical="center"/>
    </xf>
    <xf numFmtId="0" fontId="103" fillId="60" borderId="113">
      <alignment horizontal="right" vertical="center"/>
    </xf>
    <xf numFmtId="4" fontId="103" fillId="60" borderId="113">
      <alignment horizontal="right" vertical="center"/>
    </xf>
    <xf numFmtId="0" fontId="103" fillId="60" borderId="113">
      <alignment horizontal="right" vertical="center"/>
    </xf>
    <xf numFmtId="4" fontId="103" fillId="60" borderId="113">
      <alignment horizontal="right" vertical="center"/>
    </xf>
    <xf numFmtId="0" fontId="103" fillId="60" borderId="114">
      <alignment horizontal="right" vertical="center"/>
    </xf>
    <xf numFmtId="4" fontId="103" fillId="60" borderId="114">
      <alignment horizontal="right" vertical="center"/>
    </xf>
    <xf numFmtId="0" fontId="103" fillId="60" borderId="115">
      <alignment horizontal="right" vertical="center"/>
    </xf>
    <xf numFmtId="4" fontId="103" fillId="60" borderId="115">
      <alignment horizontal="right" vertical="center"/>
    </xf>
    <xf numFmtId="0" fontId="126" fillId="84" borderId="110" applyNumberFormat="0" applyAlignment="0" applyProtection="0"/>
    <xf numFmtId="0" fontId="102" fillId="60" borderId="116">
      <alignment horizontal="left" vertical="center" wrapText="1" indent="2"/>
    </xf>
    <xf numFmtId="0" fontId="102" fillId="0" borderId="116">
      <alignment horizontal="left" vertical="center" wrapText="1" indent="2"/>
    </xf>
    <xf numFmtId="0" fontId="102" fillId="62" borderId="114">
      <alignment horizontal="left" vertical="center"/>
    </xf>
    <xf numFmtId="0" fontId="138" fillId="71" borderId="110" applyNumberFormat="0" applyAlignment="0" applyProtection="0"/>
    <xf numFmtId="0" fontId="102" fillId="0" borderId="113">
      <alignment horizontal="right" vertical="center"/>
    </xf>
    <xf numFmtId="4" fontId="102" fillId="0" borderId="113">
      <alignment horizontal="right" vertical="center"/>
    </xf>
    <xf numFmtId="0" fontId="102" fillId="0" borderId="113" applyNumberFormat="0" applyFill="0" applyAlignment="0" applyProtection="0"/>
    <xf numFmtId="0" fontId="142" fillId="84" borderId="109" applyNumberFormat="0" applyAlignment="0" applyProtection="0"/>
    <xf numFmtId="166" fontId="102" fillId="88" borderId="113" applyNumberFormat="0" applyFont="0" applyBorder="0" applyAlignment="0" applyProtection="0">
      <alignment horizontal="right" vertical="center"/>
    </xf>
    <xf numFmtId="0" fontId="102" fillId="61" borderId="113"/>
    <xf numFmtId="4" fontId="102" fillId="61" borderId="113"/>
    <xf numFmtId="0" fontId="145" fillId="0" borderId="111" applyNumberFormat="0" applyFill="0" applyAlignment="0" applyProtection="0"/>
    <xf numFmtId="0" fontId="8" fillId="87" borderId="112" applyNumberFormat="0" applyFont="0" applyAlignment="0" applyProtection="0"/>
    <xf numFmtId="0" fontId="120" fillId="87" borderId="112" applyNumberFormat="0" applyFont="0" applyAlignment="0" applyProtection="0"/>
    <xf numFmtId="0" fontId="102" fillId="0" borderId="113" applyNumberFormat="0" applyFill="0" applyAlignment="0" applyProtection="0"/>
    <xf numFmtId="0" fontId="130" fillId="0" borderId="111" applyNumberFormat="0" applyFill="0" applyAlignment="0" applyProtection="0"/>
    <xf numFmtId="0" fontId="145" fillId="0" borderId="111" applyNumberFormat="0" applyFill="0" applyAlignment="0" applyProtection="0"/>
    <xf numFmtId="0" fontId="129" fillId="71" borderId="110" applyNumberFormat="0" applyAlignment="0" applyProtection="0"/>
    <xf numFmtId="0" fontId="126" fillId="84" borderId="110" applyNumberFormat="0" applyAlignment="0" applyProtection="0"/>
    <xf numFmtId="4" fontId="105" fillId="62" borderId="113">
      <alignment horizontal="right" vertical="center"/>
    </xf>
    <xf numFmtId="0" fontId="103" fillId="62" borderId="113">
      <alignment horizontal="right" vertical="center"/>
    </xf>
    <xf numFmtId="166" fontId="102" fillId="88" borderId="113" applyNumberFormat="0" applyFont="0" applyBorder="0" applyAlignment="0" applyProtection="0">
      <alignment horizontal="right" vertical="center"/>
    </xf>
    <xf numFmtId="0" fontId="130" fillId="0" borderId="111" applyNumberFormat="0" applyFill="0" applyAlignment="0" applyProtection="0"/>
    <xf numFmtId="49" fontId="102" fillId="0" borderId="113" applyNumberFormat="0" applyFont="0" applyFill="0" applyBorder="0" applyProtection="0">
      <alignment horizontal="left" vertical="center" indent="2"/>
    </xf>
    <xf numFmtId="49" fontId="102" fillId="0" borderId="114" applyNumberFormat="0" applyFont="0" applyFill="0" applyBorder="0" applyProtection="0">
      <alignment horizontal="left" vertical="center" indent="5"/>
    </xf>
    <xf numFmtId="49" fontId="102" fillId="0" borderId="113" applyNumberFormat="0" applyFont="0" applyFill="0" applyBorder="0" applyProtection="0">
      <alignment horizontal="left" vertical="center" indent="2"/>
    </xf>
    <xf numFmtId="4" fontId="102" fillId="0" borderId="113" applyFill="0" applyBorder="0" applyProtection="0">
      <alignment horizontal="right" vertical="center"/>
    </xf>
    <xf numFmtId="49" fontId="101" fillId="0" borderId="113" applyNumberFormat="0" applyFill="0" applyBorder="0" applyProtection="0">
      <alignment horizontal="left" vertical="center"/>
    </xf>
    <xf numFmtId="0" fontId="102" fillId="0" borderId="116">
      <alignment horizontal="left" vertical="center" wrapText="1" indent="2"/>
    </xf>
    <xf numFmtId="0" fontId="142" fillId="84" borderId="109" applyNumberFormat="0" applyAlignment="0" applyProtection="0"/>
    <xf numFmtId="0" fontId="103" fillId="60" borderId="115">
      <alignment horizontal="right" vertical="center"/>
    </xf>
    <xf numFmtId="0" fontId="129" fillId="71" borderId="110" applyNumberFormat="0" applyAlignment="0" applyProtection="0"/>
    <xf numFmtId="0" fontId="103" fillId="60" borderId="115">
      <alignment horizontal="right" vertical="center"/>
    </xf>
    <xf numFmtId="4" fontId="103" fillId="60" borderId="113">
      <alignment horizontal="right" vertical="center"/>
    </xf>
    <xf numFmtId="0" fontId="103" fillId="60" borderId="113">
      <alignment horizontal="right" vertical="center"/>
    </xf>
    <xf numFmtId="0" fontId="123" fillId="84" borderId="109" applyNumberFormat="0" applyAlignment="0" applyProtection="0"/>
    <xf numFmtId="0" fontId="125" fillId="84" borderId="110" applyNumberFormat="0" applyAlignment="0" applyProtection="0"/>
    <xf numFmtId="0" fontId="130" fillId="0" borderId="111" applyNumberFormat="0" applyFill="0" applyAlignment="0" applyProtection="0"/>
    <xf numFmtId="0" fontId="102" fillId="61" borderId="113"/>
    <xf numFmtId="4" fontId="102" fillId="61" borderId="113"/>
    <xf numFmtId="4" fontId="103" fillId="60" borderId="113">
      <alignment horizontal="right" vertical="center"/>
    </xf>
    <xf numFmtId="0" fontId="105" fillId="62" borderId="113">
      <alignment horizontal="right" vertical="center"/>
    </xf>
    <xf numFmtId="0" fontId="129" fillId="71" borderId="110" applyNumberFormat="0" applyAlignment="0" applyProtection="0"/>
    <xf numFmtId="0" fontId="126" fillId="84" borderId="110" applyNumberFormat="0" applyAlignment="0" applyProtection="0"/>
    <xf numFmtId="4" fontId="102" fillId="0" borderId="113">
      <alignment horizontal="right" vertical="center"/>
    </xf>
    <xf numFmtId="0" fontId="102" fillId="60" borderId="116">
      <alignment horizontal="left" vertical="center" wrapText="1" indent="2"/>
    </xf>
    <xf numFmtId="0" fontId="102" fillId="0" borderId="116">
      <alignment horizontal="left" vertical="center" wrapText="1" indent="2"/>
    </xf>
    <xf numFmtId="0" fontId="142" fillId="84" borderId="109" applyNumberFormat="0" applyAlignment="0" applyProtection="0"/>
    <xf numFmtId="0" fontId="138" fillId="71" borderId="110" applyNumberFormat="0" applyAlignment="0" applyProtection="0"/>
    <xf numFmtId="0" fontId="125" fillId="84" borderId="110" applyNumberFormat="0" applyAlignment="0" applyProtection="0"/>
    <xf numFmtId="0" fontId="123" fillId="84" borderId="109" applyNumberFormat="0" applyAlignment="0" applyProtection="0"/>
    <xf numFmtId="0" fontId="103" fillId="60" borderId="115">
      <alignment horizontal="right" vertical="center"/>
    </xf>
    <xf numFmtId="0" fontId="105" fillId="62" borderId="113">
      <alignment horizontal="right" vertical="center"/>
    </xf>
    <xf numFmtId="4" fontId="103" fillId="62" borderId="113">
      <alignment horizontal="right" vertical="center"/>
    </xf>
    <xf numFmtId="4" fontId="103" fillId="60" borderId="113">
      <alignment horizontal="right" vertical="center"/>
    </xf>
    <xf numFmtId="49" fontId="102" fillId="0" borderId="114" applyNumberFormat="0" applyFont="0" applyFill="0" applyBorder="0" applyProtection="0">
      <alignment horizontal="left" vertical="center" indent="5"/>
    </xf>
    <xf numFmtId="4" fontId="102" fillId="0" borderId="113" applyFill="0" applyBorder="0" applyProtection="0">
      <alignment horizontal="right" vertical="center"/>
    </xf>
    <xf numFmtId="4" fontId="103" fillId="62" borderId="113">
      <alignment horizontal="right" vertical="center"/>
    </xf>
    <xf numFmtId="0" fontId="138" fillId="71" borderId="110" applyNumberFormat="0" applyAlignment="0" applyProtection="0"/>
    <xf numFmtId="0" fontId="129" fillId="71" borderId="110" applyNumberFormat="0" applyAlignment="0" applyProtection="0"/>
    <xf numFmtId="0" fontId="125" fillId="84" borderId="110" applyNumberFormat="0" applyAlignment="0" applyProtection="0"/>
    <xf numFmtId="0" fontId="102" fillId="60" borderId="116">
      <alignment horizontal="left" vertical="center" wrapText="1" indent="2"/>
    </xf>
    <xf numFmtId="0" fontId="102" fillId="0" borderId="116">
      <alignment horizontal="left" vertical="center" wrapText="1" indent="2"/>
    </xf>
    <xf numFmtId="0" fontId="102" fillId="60" borderId="116">
      <alignment horizontal="left" vertical="center" wrapText="1" indent="2"/>
    </xf>
    <xf numFmtId="0" fontId="102" fillId="0" borderId="116">
      <alignment horizontal="left" vertical="center" wrapText="1" indent="2"/>
    </xf>
    <xf numFmtId="0" fontId="123" fillId="84" borderId="109" applyNumberFormat="0" applyAlignment="0" applyProtection="0"/>
    <xf numFmtId="0" fontId="125" fillId="84" borderId="110" applyNumberFormat="0" applyAlignment="0" applyProtection="0"/>
    <xf numFmtId="0" fontId="126" fillId="84" borderId="110" applyNumberFormat="0" applyAlignment="0" applyProtection="0"/>
    <xf numFmtId="0" fontId="129" fillId="71" borderId="110" applyNumberFormat="0" applyAlignment="0" applyProtection="0"/>
    <xf numFmtId="0" fontId="130" fillId="0" borderId="111" applyNumberFormat="0" applyFill="0" applyAlignment="0" applyProtection="0"/>
    <xf numFmtId="0" fontId="138" fillId="71" borderId="110" applyNumberFormat="0" applyAlignment="0" applyProtection="0"/>
    <xf numFmtId="0" fontId="120" fillId="87" borderId="112" applyNumberFormat="0" applyFont="0" applyAlignment="0" applyProtection="0"/>
    <xf numFmtId="0" fontId="8" fillId="87" borderId="112" applyNumberFormat="0" applyFont="0" applyAlignment="0" applyProtection="0"/>
    <xf numFmtId="0" fontId="142" fillId="84" borderId="109" applyNumberFormat="0" applyAlignment="0" applyProtection="0"/>
    <xf numFmtId="0" fontId="145" fillId="0" borderId="111" applyNumberFormat="0" applyFill="0" applyAlignment="0" applyProtection="0"/>
    <xf numFmtId="0" fontId="126" fillId="84" borderId="110" applyNumberFormat="0" applyAlignment="0" applyProtection="0"/>
    <xf numFmtId="0" fontId="138" fillId="71" borderId="110" applyNumberFormat="0" applyAlignment="0" applyProtection="0"/>
    <xf numFmtId="0" fontId="120" fillId="87" borderId="112" applyNumberFormat="0" applyFont="0" applyAlignment="0" applyProtection="0"/>
    <xf numFmtId="0" fontId="142" fillId="84" borderId="109" applyNumberFormat="0" applyAlignment="0" applyProtection="0"/>
    <xf numFmtId="0" fontId="145" fillId="0" borderId="111" applyNumberFormat="0" applyFill="0" applyAlignment="0" applyProtection="0"/>
    <xf numFmtId="0" fontId="126" fillId="84" borderId="110" applyNumberFormat="0" applyAlignment="0" applyProtection="0"/>
    <xf numFmtId="0" fontId="138" fillId="71" borderId="110" applyNumberFormat="0" applyAlignment="0" applyProtection="0"/>
    <xf numFmtId="0" fontId="142" fillId="84" borderId="109" applyNumberFormat="0" applyAlignment="0" applyProtection="0"/>
    <xf numFmtId="0" fontId="145" fillId="0" borderId="111" applyNumberFormat="0" applyFill="0" applyAlignment="0" applyProtection="0"/>
    <xf numFmtId="0" fontId="123" fillId="84" borderId="109" applyNumberFormat="0" applyAlignment="0" applyProtection="0"/>
    <xf numFmtId="0" fontId="125" fillId="84" borderId="110" applyNumberFormat="0" applyAlignment="0" applyProtection="0"/>
    <xf numFmtId="0" fontId="130" fillId="0" borderId="111" applyNumberFormat="0" applyFill="0" applyAlignment="0" applyProtection="0"/>
    <xf numFmtId="49" fontId="102" fillId="0" borderId="113" applyNumberFormat="0" applyFont="0" applyFill="0" applyBorder="0" applyProtection="0">
      <alignment horizontal="left" vertical="center" indent="2"/>
    </xf>
    <xf numFmtId="0" fontId="103" fillId="62" borderId="113">
      <alignment horizontal="right" vertical="center"/>
    </xf>
    <xf numFmtId="4" fontId="103" fillId="62" borderId="113">
      <alignment horizontal="right" vertical="center"/>
    </xf>
    <xf numFmtId="0" fontId="105" fillId="62" borderId="113">
      <alignment horizontal="right" vertical="center"/>
    </xf>
    <xf numFmtId="4" fontId="105" fillId="62" borderId="113">
      <alignment horizontal="right" vertical="center"/>
    </xf>
    <xf numFmtId="0" fontId="103" fillId="60" borderId="113">
      <alignment horizontal="right" vertical="center"/>
    </xf>
    <xf numFmtId="4" fontId="103" fillId="60" borderId="113">
      <alignment horizontal="right" vertical="center"/>
    </xf>
    <xf numFmtId="0" fontId="103" fillId="60" borderId="113">
      <alignment horizontal="right" vertical="center"/>
    </xf>
    <xf numFmtId="4" fontId="103" fillId="60" borderId="113">
      <alignment horizontal="right" vertical="center"/>
    </xf>
    <xf numFmtId="0" fontId="129" fillId="71" borderId="110" applyNumberFormat="0" applyAlignment="0" applyProtection="0"/>
    <xf numFmtId="0" fontId="102" fillId="0" borderId="113">
      <alignment horizontal="right" vertical="center"/>
    </xf>
    <xf numFmtId="4" fontId="102" fillId="0" borderId="113">
      <alignment horizontal="right" vertical="center"/>
    </xf>
    <xf numFmtId="4" fontId="102" fillId="0" borderId="113" applyFill="0" applyBorder="0" applyProtection="0">
      <alignment horizontal="right" vertical="center"/>
    </xf>
    <xf numFmtId="49" fontId="101" fillId="0" borderId="113" applyNumberFormat="0" applyFill="0" applyBorder="0" applyProtection="0">
      <alignment horizontal="left" vertical="center"/>
    </xf>
    <xf numFmtId="0" fontId="102" fillId="0" borderId="113" applyNumberFormat="0" applyFill="0" applyAlignment="0" applyProtection="0"/>
    <xf numFmtId="166" fontId="102" fillId="88" borderId="113" applyNumberFormat="0" applyFont="0" applyBorder="0" applyAlignment="0" applyProtection="0">
      <alignment horizontal="right" vertical="center"/>
    </xf>
    <xf numFmtId="0" fontId="102" fillId="61" borderId="113"/>
    <xf numFmtId="4" fontId="102" fillId="61" borderId="113"/>
    <xf numFmtId="4" fontId="103" fillId="60" borderId="113">
      <alignment horizontal="right" vertical="center"/>
    </xf>
    <xf numFmtId="0" fontId="102" fillId="61" borderId="113"/>
    <xf numFmtId="0" fontId="125" fillId="84" borderId="110" applyNumberFormat="0" applyAlignment="0" applyProtection="0"/>
    <xf numFmtId="0" fontId="103" fillId="62" borderId="113">
      <alignment horizontal="right" vertical="center"/>
    </xf>
    <xf numFmtId="0" fontId="102" fillId="0" borderId="113">
      <alignment horizontal="right" vertical="center"/>
    </xf>
    <xf numFmtId="0" fontId="145" fillId="0" borderId="111" applyNumberFormat="0" applyFill="0" applyAlignment="0" applyProtection="0"/>
    <xf numFmtId="0" fontId="102" fillId="62" borderId="114">
      <alignment horizontal="left" vertical="center"/>
    </xf>
    <xf numFmtId="0" fontId="138" fillId="71" borderId="110" applyNumberFormat="0" applyAlignment="0" applyProtection="0"/>
    <xf numFmtId="166" fontId="102" fillId="88" borderId="113" applyNumberFormat="0" applyFont="0" applyBorder="0" applyAlignment="0" applyProtection="0">
      <alignment horizontal="right" vertical="center"/>
    </xf>
    <xf numFmtId="0" fontId="120" fillId="87" borderId="112" applyNumberFormat="0" applyFont="0" applyAlignment="0" applyProtection="0"/>
    <xf numFmtId="0" fontId="102" fillId="0" borderId="116">
      <alignment horizontal="left" vertical="center" wrapText="1" indent="2"/>
    </xf>
    <xf numFmtId="4" fontId="102" fillId="61" borderId="113"/>
    <xf numFmtId="49" fontId="101" fillId="0" borderId="113" applyNumberFormat="0" applyFill="0" applyBorder="0" applyProtection="0">
      <alignment horizontal="left" vertical="center"/>
    </xf>
    <xf numFmtId="0" fontId="102" fillId="0" borderId="113">
      <alignment horizontal="right" vertical="center"/>
    </xf>
    <xf numFmtId="4" fontId="103" fillId="60" borderId="115">
      <alignment horizontal="right" vertical="center"/>
    </xf>
    <xf numFmtId="4" fontId="103" fillId="60" borderId="113">
      <alignment horizontal="right" vertical="center"/>
    </xf>
    <xf numFmtId="4" fontId="103" fillId="60" borderId="113">
      <alignment horizontal="right" vertical="center"/>
    </xf>
    <xf numFmtId="0" fontId="105" fillId="62" borderId="113">
      <alignment horizontal="right" vertical="center"/>
    </xf>
    <xf numFmtId="0" fontId="103" fillId="62" borderId="113">
      <alignment horizontal="right" vertical="center"/>
    </xf>
    <xf numFmtId="49" fontId="102" fillId="0" borderId="113" applyNumberFormat="0" applyFont="0" applyFill="0" applyBorder="0" applyProtection="0">
      <alignment horizontal="left" vertical="center" indent="2"/>
    </xf>
    <xf numFmtId="0" fontId="138" fillId="71" borderId="110" applyNumberFormat="0" applyAlignment="0" applyProtection="0"/>
    <xf numFmtId="0" fontId="123" fillId="84" borderId="109" applyNumberFormat="0" applyAlignment="0" applyProtection="0"/>
    <xf numFmtId="49" fontId="102" fillId="0" borderId="113" applyNumberFormat="0" applyFont="0" applyFill="0" applyBorder="0" applyProtection="0">
      <alignment horizontal="left" vertical="center" indent="2"/>
    </xf>
    <xf numFmtId="0" fontId="129" fillId="71" borderId="110" applyNumberFormat="0" applyAlignment="0" applyProtection="0"/>
    <xf numFmtId="4" fontId="102" fillId="0" borderId="113" applyFill="0" applyBorder="0" applyProtection="0">
      <alignment horizontal="right" vertical="center"/>
    </xf>
    <xf numFmtId="0" fontId="126" fillId="84" borderId="110" applyNumberFormat="0" applyAlignment="0" applyProtection="0"/>
    <xf numFmtId="0" fontId="145" fillId="0" borderId="111" applyNumberFormat="0" applyFill="0" applyAlignment="0" applyProtection="0"/>
    <xf numFmtId="0" fontId="142" fillId="84" borderId="109" applyNumberFormat="0" applyAlignment="0" applyProtection="0"/>
    <xf numFmtId="0" fontId="102" fillId="0" borderId="113" applyNumberFormat="0" applyFill="0" applyAlignment="0" applyProtection="0"/>
    <xf numFmtId="4" fontId="102" fillId="0" borderId="113">
      <alignment horizontal="right" vertical="center"/>
    </xf>
    <xf numFmtId="0" fontId="102" fillId="0" borderId="113">
      <alignment horizontal="right" vertical="center"/>
    </xf>
    <xf numFmtId="0" fontId="138" fillId="71" borderId="110" applyNumberFormat="0" applyAlignment="0" applyProtection="0"/>
    <xf numFmtId="0" fontId="123" fillId="84" borderId="109" applyNumberFormat="0" applyAlignment="0" applyProtection="0"/>
    <xf numFmtId="0" fontId="125" fillId="84" borderId="110" applyNumberFormat="0" applyAlignment="0" applyProtection="0"/>
    <xf numFmtId="0" fontId="102" fillId="60" borderId="116">
      <alignment horizontal="left" vertical="center" wrapText="1" indent="2"/>
    </xf>
    <xf numFmtId="0" fontId="126" fillId="84" borderId="110" applyNumberFormat="0" applyAlignment="0" applyProtection="0"/>
    <xf numFmtId="0" fontId="126" fillId="84" borderId="110" applyNumberFormat="0" applyAlignment="0" applyProtection="0"/>
    <xf numFmtId="4" fontId="103" fillId="60" borderId="114">
      <alignment horizontal="right" vertical="center"/>
    </xf>
    <xf numFmtId="0" fontId="103" fillId="60" borderId="114">
      <alignment horizontal="right" vertical="center"/>
    </xf>
    <xf numFmtId="0" fontId="103" fillId="60" borderId="113">
      <alignment horizontal="right" vertical="center"/>
    </xf>
    <xf numFmtId="4" fontId="105" fillId="62" borderId="113">
      <alignment horizontal="right" vertical="center"/>
    </xf>
    <xf numFmtId="0" fontId="129" fillId="71" borderId="110" applyNumberFormat="0" applyAlignment="0" applyProtection="0"/>
    <xf numFmtId="0" fontId="130" fillId="0" borderId="111" applyNumberFormat="0" applyFill="0" applyAlignment="0" applyProtection="0"/>
    <xf numFmtId="0" fontId="145" fillId="0" borderId="111" applyNumberFormat="0" applyFill="0" applyAlignment="0" applyProtection="0"/>
    <xf numFmtId="0" fontId="120" fillId="87" borderId="112" applyNumberFormat="0" applyFont="0" applyAlignment="0" applyProtection="0"/>
    <xf numFmtId="0" fontId="138" fillId="71" borderId="110" applyNumberFormat="0" applyAlignment="0" applyProtection="0"/>
    <xf numFmtId="49" fontId="101" fillId="0" borderId="113" applyNumberFormat="0" applyFill="0" applyBorder="0" applyProtection="0">
      <alignment horizontal="left" vertical="center"/>
    </xf>
    <xf numFmtId="0" fontId="102" fillId="60" borderId="116">
      <alignment horizontal="left" vertical="center" wrapText="1" indent="2"/>
    </xf>
    <xf numFmtId="0" fontId="126" fillId="84" borderId="110" applyNumberFormat="0" applyAlignment="0" applyProtection="0"/>
    <xf numFmtId="0" fontId="102" fillId="0" borderId="116">
      <alignment horizontal="left" vertical="center" wrapText="1" indent="2"/>
    </xf>
    <xf numFmtId="0" fontId="120" fillId="87" borderId="112" applyNumberFormat="0" applyFont="0" applyAlignment="0" applyProtection="0"/>
    <xf numFmtId="0" fontId="8" fillId="87" borderId="112" applyNumberFormat="0" applyFont="0" applyAlignment="0" applyProtection="0"/>
    <xf numFmtId="0" fontId="142" fillId="84" borderId="109" applyNumberFormat="0" applyAlignment="0" applyProtection="0"/>
    <xf numFmtId="0" fontId="145" fillId="0" borderId="111" applyNumberFormat="0" applyFill="0" applyAlignment="0" applyProtection="0"/>
    <xf numFmtId="4" fontId="102" fillId="61" borderId="113"/>
    <xf numFmtId="0" fontId="103" fillId="60" borderId="113">
      <alignment horizontal="right" vertical="center"/>
    </xf>
    <xf numFmtId="0" fontId="145" fillId="0" borderId="111" applyNumberFormat="0" applyFill="0" applyAlignment="0" applyProtection="0"/>
    <xf numFmtId="4" fontId="103" fillId="60" borderId="115">
      <alignment horizontal="right" vertical="center"/>
    </xf>
    <xf numFmtId="0" fontId="125" fillId="84" borderId="110" applyNumberFormat="0" applyAlignment="0" applyProtection="0"/>
    <xf numFmtId="0" fontId="103" fillId="60" borderId="114">
      <alignment horizontal="right" vertical="center"/>
    </xf>
    <xf numFmtId="0" fontId="126" fillId="84" borderId="110" applyNumberFormat="0" applyAlignment="0" applyProtection="0"/>
    <xf numFmtId="0" fontId="130" fillId="0" borderId="111" applyNumberFormat="0" applyFill="0" applyAlignment="0" applyProtection="0"/>
    <xf numFmtId="0" fontId="120" fillId="87" borderId="112" applyNumberFormat="0" applyFont="0" applyAlignment="0" applyProtection="0"/>
    <xf numFmtId="4" fontId="103" fillId="60" borderId="114">
      <alignment horizontal="right" vertical="center"/>
    </xf>
    <xf numFmtId="0" fontId="102" fillId="60" borderId="116">
      <alignment horizontal="left" vertical="center" wrapText="1" indent="2"/>
    </xf>
    <xf numFmtId="0" fontId="102" fillId="61" borderId="113"/>
    <xf numFmtId="166" fontId="102" fillId="88" borderId="113" applyNumberFormat="0" applyFont="0" applyBorder="0" applyAlignment="0" applyProtection="0">
      <alignment horizontal="right" vertical="center"/>
    </xf>
    <xf numFmtId="0" fontId="102" fillId="0" borderId="113" applyNumberFormat="0" applyFill="0" applyAlignment="0" applyProtection="0"/>
    <xf numFmtId="4" fontId="102" fillId="0" borderId="113" applyFill="0" applyBorder="0" applyProtection="0">
      <alignment horizontal="right" vertical="center"/>
    </xf>
    <xf numFmtId="4" fontId="103" fillId="62" borderId="113">
      <alignment horizontal="right" vertical="center"/>
    </xf>
    <xf numFmtId="0" fontId="130" fillId="0" borderId="111" applyNumberFormat="0" applyFill="0" applyAlignment="0" applyProtection="0"/>
    <xf numFmtId="49" fontId="101" fillId="0" borderId="113" applyNumberFormat="0" applyFill="0" applyBorder="0" applyProtection="0">
      <alignment horizontal="left" vertical="center"/>
    </xf>
    <xf numFmtId="49" fontId="102" fillId="0" borderId="114" applyNumberFormat="0" applyFont="0" applyFill="0" applyBorder="0" applyProtection="0">
      <alignment horizontal="left" vertical="center" indent="5"/>
    </xf>
    <xf numFmtId="0" fontId="102" fillId="62" borderId="114">
      <alignment horizontal="left" vertical="center"/>
    </xf>
    <xf numFmtId="0" fontId="126" fillId="84" borderId="110" applyNumberFormat="0" applyAlignment="0" applyProtection="0"/>
    <xf numFmtId="4" fontId="103" fillId="60" borderId="115">
      <alignment horizontal="right" vertical="center"/>
    </xf>
    <xf numFmtId="0" fontId="138" fillId="71" borderId="110" applyNumberFormat="0" applyAlignment="0" applyProtection="0"/>
    <xf numFmtId="0" fontId="138" fillId="71" borderId="110" applyNumberFormat="0" applyAlignment="0" applyProtection="0"/>
    <xf numFmtId="0" fontId="120" fillId="87" borderId="112" applyNumberFormat="0" applyFont="0" applyAlignment="0" applyProtection="0"/>
    <xf numFmtId="0" fontId="142" fillId="84" borderId="109" applyNumberFormat="0" applyAlignment="0" applyProtection="0"/>
    <xf numFmtId="0" fontId="145" fillId="0" borderId="111" applyNumberFormat="0" applyFill="0" applyAlignment="0" applyProtection="0"/>
    <xf numFmtId="0" fontId="103" fillId="60" borderId="113">
      <alignment horizontal="right" vertical="center"/>
    </xf>
    <xf numFmtId="0" fontId="8" fillId="87" borderId="112" applyNumberFormat="0" applyFont="0" applyAlignment="0" applyProtection="0"/>
    <xf numFmtId="4" fontId="102" fillId="0" borderId="113">
      <alignment horizontal="right" vertical="center"/>
    </xf>
    <xf numFmtId="0" fontId="145" fillId="0" borderId="111" applyNumberFormat="0" applyFill="0" applyAlignment="0" applyProtection="0"/>
    <xf numFmtId="0" fontId="103" fillId="60" borderId="113">
      <alignment horizontal="right" vertical="center"/>
    </xf>
    <xf numFmtId="0" fontId="103" fillId="60" borderId="113">
      <alignment horizontal="right" vertical="center"/>
    </xf>
    <xf numFmtId="4" fontId="105" fillId="62" borderId="113">
      <alignment horizontal="right" vertical="center"/>
    </xf>
    <xf numFmtId="0" fontId="103" fillId="62" borderId="113">
      <alignment horizontal="right" vertical="center"/>
    </xf>
    <xf numFmtId="4" fontId="103" fillId="62" borderId="113">
      <alignment horizontal="right" vertical="center"/>
    </xf>
    <xf numFmtId="0" fontId="105" fillId="62" borderId="113">
      <alignment horizontal="right" vertical="center"/>
    </xf>
    <xf numFmtId="4" fontId="105" fillId="62" borderId="113">
      <alignment horizontal="right" vertical="center"/>
    </xf>
    <xf numFmtId="0" fontId="103" fillId="60" borderId="113">
      <alignment horizontal="right" vertical="center"/>
    </xf>
    <xf numFmtId="4" fontId="103" fillId="60" borderId="113">
      <alignment horizontal="right" vertical="center"/>
    </xf>
    <xf numFmtId="0" fontId="103" fillId="60" borderId="113">
      <alignment horizontal="right" vertical="center"/>
    </xf>
    <xf numFmtId="4" fontId="103" fillId="60" borderId="113">
      <alignment horizontal="right" vertical="center"/>
    </xf>
    <xf numFmtId="0" fontId="103" fillId="60" borderId="114">
      <alignment horizontal="right" vertical="center"/>
    </xf>
    <xf numFmtId="4" fontId="103" fillId="60" borderId="114">
      <alignment horizontal="right" vertical="center"/>
    </xf>
    <xf numFmtId="0" fontId="103" fillId="60" borderId="115">
      <alignment horizontal="right" vertical="center"/>
    </xf>
    <xf numFmtId="4" fontId="103" fillId="60" borderId="115">
      <alignment horizontal="right" vertical="center"/>
    </xf>
    <xf numFmtId="0" fontId="126" fillId="84" borderId="110" applyNumberFormat="0" applyAlignment="0" applyProtection="0"/>
    <xf numFmtId="0" fontId="102" fillId="60" borderId="116">
      <alignment horizontal="left" vertical="center" wrapText="1" indent="2"/>
    </xf>
    <xf numFmtId="0" fontId="102" fillId="0" borderId="116">
      <alignment horizontal="left" vertical="center" wrapText="1" indent="2"/>
    </xf>
    <xf numFmtId="0" fontId="102" fillId="62" borderId="114">
      <alignment horizontal="left" vertical="center"/>
    </xf>
    <xf numFmtId="0" fontId="138" fillId="71" borderId="110" applyNumberFormat="0" applyAlignment="0" applyProtection="0"/>
    <xf numFmtId="0" fontId="102" fillId="0" borderId="113">
      <alignment horizontal="right" vertical="center"/>
    </xf>
    <xf numFmtId="4" fontId="102" fillId="0" borderId="113">
      <alignment horizontal="right" vertical="center"/>
    </xf>
    <xf numFmtId="0" fontId="102" fillId="0" borderId="113" applyNumberFormat="0" applyFill="0" applyAlignment="0" applyProtection="0"/>
    <xf numFmtId="0" fontId="142" fillId="84" borderId="109" applyNumberFormat="0" applyAlignment="0" applyProtection="0"/>
    <xf numFmtId="166" fontId="102" fillId="88" borderId="113" applyNumberFormat="0" applyFont="0" applyBorder="0" applyAlignment="0" applyProtection="0">
      <alignment horizontal="right" vertical="center"/>
    </xf>
    <xf numFmtId="0" fontId="102" fillId="61" borderId="113"/>
    <xf numFmtId="4" fontId="102" fillId="61" borderId="113"/>
    <xf numFmtId="0" fontId="145" fillId="0" borderId="111" applyNumberFormat="0" applyFill="0" applyAlignment="0" applyProtection="0"/>
    <xf numFmtId="0" fontId="8" fillId="87" borderId="112" applyNumberFormat="0" applyFont="0" applyAlignment="0" applyProtection="0"/>
    <xf numFmtId="0" fontId="120" fillId="87" borderId="112" applyNumberFormat="0" applyFont="0" applyAlignment="0" applyProtection="0"/>
    <xf numFmtId="0" fontId="102" fillId="0" borderId="113" applyNumberFormat="0" applyFill="0" applyAlignment="0" applyProtection="0"/>
    <xf numFmtId="0" fontId="130" fillId="0" borderId="111" applyNumberFormat="0" applyFill="0" applyAlignment="0" applyProtection="0"/>
    <xf numFmtId="0" fontId="145" fillId="0" borderId="111" applyNumberFormat="0" applyFill="0" applyAlignment="0" applyProtection="0"/>
    <xf numFmtId="0" fontId="129" fillId="71" borderId="110" applyNumberFormat="0" applyAlignment="0" applyProtection="0"/>
    <xf numFmtId="0" fontId="126" fillId="84" borderId="110" applyNumberFormat="0" applyAlignment="0" applyProtection="0"/>
    <xf numFmtId="4" fontId="105" fillId="62" borderId="113">
      <alignment horizontal="right" vertical="center"/>
    </xf>
    <xf numFmtId="0" fontId="103" fillId="62" borderId="113">
      <alignment horizontal="right" vertical="center"/>
    </xf>
    <xf numFmtId="166" fontId="102" fillId="88" borderId="113" applyNumberFormat="0" applyFont="0" applyBorder="0" applyAlignment="0" applyProtection="0">
      <alignment horizontal="right" vertical="center"/>
    </xf>
    <xf numFmtId="0" fontId="130" fillId="0" borderId="111" applyNumberFormat="0" applyFill="0" applyAlignment="0" applyProtection="0"/>
    <xf numFmtId="49" fontId="102" fillId="0" borderId="113" applyNumberFormat="0" applyFont="0" applyFill="0" applyBorder="0" applyProtection="0">
      <alignment horizontal="left" vertical="center" indent="2"/>
    </xf>
    <xf numFmtId="49" fontId="102" fillId="0" borderId="114" applyNumberFormat="0" applyFont="0" applyFill="0" applyBorder="0" applyProtection="0">
      <alignment horizontal="left" vertical="center" indent="5"/>
    </xf>
    <xf numFmtId="49" fontId="102" fillId="0" borderId="113" applyNumberFormat="0" applyFont="0" applyFill="0" applyBorder="0" applyProtection="0">
      <alignment horizontal="left" vertical="center" indent="2"/>
    </xf>
    <xf numFmtId="4" fontId="102" fillId="0" borderId="113" applyFill="0" applyBorder="0" applyProtection="0">
      <alignment horizontal="right" vertical="center"/>
    </xf>
    <xf numFmtId="49" fontId="101" fillId="0" borderId="113" applyNumberFormat="0" applyFill="0" applyBorder="0" applyProtection="0">
      <alignment horizontal="left" vertical="center"/>
    </xf>
    <xf numFmtId="0" fontId="102" fillId="0" borderId="116">
      <alignment horizontal="left" vertical="center" wrapText="1" indent="2"/>
    </xf>
    <xf numFmtId="0" fontId="142" fillId="84" borderId="109" applyNumberFormat="0" applyAlignment="0" applyProtection="0"/>
    <xf numFmtId="0" fontId="103" fillId="60" borderId="115">
      <alignment horizontal="right" vertical="center"/>
    </xf>
    <xf numFmtId="0" fontId="129" fillId="71" borderId="110" applyNumberFormat="0" applyAlignment="0" applyProtection="0"/>
    <xf numFmtId="0" fontId="103" fillId="60" borderId="115">
      <alignment horizontal="right" vertical="center"/>
    </xf>
    <xf numFmtId="4" fontId="103" fillId="60" borderId="113">
      <alignment horizontal="right" vertical="center"/>
    </xf>
    <xf numFmtId="0" fontId="103" fillId="60" borderId="113">
      <alignment horizontal="right" vertical="center"/>
    </xf>
    <xf numFmtId="0" fontId="123" fillId="84" borderId="109" applyNumberFormat="0" applyAlignment="0" applyProtection="0"/>
    <xf numFmtId="0" fontId="125" fillId="84" borderId="110" applyNumberFormat="0" applyAlignment="0" applyProtection="0"/>
    <xf numFmtId="0" fontId="130" fillId="0" borderId="111" applyNumberFormat="0" applyFill="0" applyAlignment="0" applyProtection="0"/>
    <xf numFmtId="0" fontId="102" fillId="61" borderId="113"/>
    <xf numFmtId="4" fontId="102" fillId="61" borderId="113"/>
    <xf numFmtId="4" fontId="103" fillId="60" borderId="113">
      <alignment horizontal="right" vertical="center"/>
    </xf>
    <xf numFmtId="0" fontId="105" fillId="62" borderId="113">
      <alignment horizontal="right" vertical="center"/>
    </xf>
    <xf numFmtId="0" fontId="129" fillId="71" borderId="110" applyNumberFormat="0" applyAlignment="0" applyProtection="0"/>
    <xf numFmtId="0" fontId="126" fillId="84" borderId="110" applyNumberFormat="0" applyAlignment="0" applyProtection="0"/>
    <xf numFmtId="4" fontId="102" fillId="0" borderId="113">
      <alignment horizontal="right" vertical="center"/>
    </xf>
    <xf numFmtId="0" fontId="102" fillId="60" borderId="116">
      <alignment horizontal="left" vertical="center" wrapText="1" indent="2"/>
    </xf>
    <xf numFmtId="0" fontId="102" fillId="0" borderId="116">
      <alignment horizontal="left" vertical="center" wrapText="1" indent="2"/>
    </xf>
    <xf numFmtId="0" fontId="142" fillId="84" borderId="109" applyNumberFormat="0" applyAlignment="0" applyProtection="0"/>
    <xf numFmtId="0" fontId="138" fillId="71" borderId="110" applyNumberFormat="0" applyAlignment="0" applyProtection="0"/>
    <xf numFmtId="0" fontId="125" fillId="84" borderId="110" applyNumberFormat="0" applyAlignment="0" applyProtection="0"/>
    <xf numFmtId="0" fontId="123" fillId="84" borderId="109" applyNumberFormat="0" applyAlignment="0" applyProtection="0"/>
    <xf numFmtId="0" fontId="103" fillId="60" borderId="115">
      <alignment horizontal="right" vertical="center"/>
    </xf>
    <xf numFmtId="0" fontId="105" fillId="62" borderId="113">
      <alignment horizontal="right" vertical="center"/>
    </xf>
    <xf numFmtId="4" fontId="103" fillId="62" borderId="113">
      <alignment horizontal="right" vertical="center"/>
    </xf>
    <xf numFmtId="4" fontId="103" fillId="60" borderId="113">
      <alignment horizontal="right" vertical="center"/>
    </xf>
    <xf numFmtId="49" fontId="102" fillId="0" borderId="114" applyNumberFormat="0" applyFont="0" applyFill="0" applyBorder="0" applyProtection="0">
      <alignment horizontal="left" vertical="center" indent="5"/>
    </xf>
    <xf numFmtId="4" fontId="102" fillId="0" borderId="113" applyFill="0" applyBorder="0" applyProtection="0">
      <alignment horizontal="right" vertical="center"/>
    </xf>
    <xf numFmtId="4" fontId="103" fillId="62" borderId="113">
      <alignment horizontal="right" vertical="center"/>
    </xf>
    <xf numFmtId="0" fontId="138" fillId="71" borderId="110" applyNumberFormat="0" applyAlignment="0" applyProtection="0"/>
    <xf numFmtId="0" fontId="129" fillId="71" borderId="110" applyNumberFormat="0" applyAlignment="0" applyProtection="0"/>
    <xf numFmtId="0" fontId="125" fillId="84" borderId="110" applyNumberFormat="0" applyAlignment="0" applyProtection="0"/>
    <xf numFmtId="0" fontId="102" fillId="60" borderId="116">
      <alignment horizontal="left" vertical="center" wrapText="1" indent="2"/>
    </xf>
    <xf numFmtId="0" fontId="102" fillId="0" borderId="116">
      <alignment horizontal="left" vertical="center" wrapText="1" indent="2"/>
    </xf>
    <xf numFmtId="0" fontId="102" fillId="60" borderId="116">
      <alignment horizontal="left" vertical="center" wrapText="1" indent="2"/>
    </xf>
    <xf numFmtId="0" fontId="48" fillId="39" borderId="0" applyNumberFormat="0" applyBorder="0" applyAlignment="0" applyProtection="0"/>
    <xf numFmtId="166" fontId="102" fillId="88" borderId="121" applyNumberFormat="0" applyFont="0" applyBorder="0" applyAlignment="0" applyProtection="0">
      <alignment horizontal="right" vertical="center"/>
    </xf>
    <xf numFmtId="0" fontId="7" fillId="53" borderId="0" applyNumberFormat="0" applyBorder="0" applyAlignment="0" applyProtection="0"/>
    <xf numFmtId="49" fontId="102" fillId="0" borderId="121" applyNumberFormat="0" applyFont="0" applyFill="0" applyBorder="0" applyProtection="0">
      <alignment horizontal="left" vertical="center" indent="2"/>
    </xf>
    <xf numFmtId="0" fontId="103" fillId="60" borderId="122">
      <alignment horizontal="right" vertical="center"/>
    </xf>
    <xf numFmtId="0" fontId="102" fillId="0" borderId="121">
      <alignment horizontal="right" vertical="center"/>
    </xf>
    <xf numFmtId="4" fontId="102" fillId="61" borderId="121"/>
    <xf numFmtId="0" fontId="125" fillId="84" borderId="118" applyNumberFormat="0" applyAlignment="0" applyProtection="0"/>
    <xf numFmtId="0" fontId="138" fillId="71" borderId="118" applyNumberFormat="0" applyAlignment="0" applyProtection="0"/>
    <xf numFmtId="4" fontId="103" fillId="60" borderId="122">
      <alignment horizontal="right" vertical="center"/>
    </xf>
    <xf numFmtId="4" fontId="103" fillId="60" borderId="121">
      <alignment horizontal="right" vertical="center"/>
    </xf>
    <xf numFmtId="0" fontId="142" fillId="84" borderId="117" applyNumberFormat="0" applyAlignment="0" applyProtection="0"/>
    <xf numFmtId="4" fontId="102" fillId="0" borderId="121">
      <alignment horizontal="right" vertical="center"/>
    </xf>
    <xf numFmtId="4" fontId="103" fillId="60" borderId="123">
      <alignment horizontal="right" vertical="center"/>
    </xf>
    <xf numFmtId="0" fontId="103" fillId="60" borderId="121">
      <alignment horizontal="right" vertical="center"/>
    </xf>
    <xf numFmtId="0" fontId="102" fillId="0" borderId="121">
      <alignment horizontal="right" vertical="center"/>
    </xf>
    <xf numFmtId="0" fontId="48" fillId="55" borderId="0" applyNumberFormat="0" applyBorder="0" applyAlignment="0" applyProtection="0"/>
    <xf numFmtId="0" fontId="102" fillId="60" borderId="124">
      <alignment horizontal="left" vertical="center" wrapText="1" indent="2"/>
    </xf>
    <xf numFmtId="4" fontId="103" fillId="62" borderId="121">
      <alignment horizontal="right" vertical="center"/>
    </xf>
    <xf numFmtId="0" fontId="102" fillId="61" borderId="121"/>
    <xf numFmtId="49" fontId="102" fillId="0" borderId="121" applyNumberFormat="0" applyFont="0" applyFill="0" applyBorder="0" applyProtection="0">
      <alignment horizontal="left" vertical="center" indent="2"/>
    </xf>
    <xf numFmtId="166" fontId="102" fillId="88" borderId="121" applyNumberFormat="0" applyFont="0" applyBorder="0" applyAlignment="0" applyProtection="0">
      <alignment horizontal="right" vertical="center"/>
    </xf>
    <xf numFmtId="0" fontId="8" fillId="87" borderId="120" applyNumberFormat="0" applyFont="0" applyAlignment="0" applyProtection="0"/>
    <xf numFmtId="0" fontId="138" fillId="71" borderId="118" applyNumberFormat="0" applyAlignment="0" applyProtection="0"/>
    <xf numFmtId="0" fontId="120" fillId="87" borderId="120" applyNumberFormat="0" applyFont="0" applyAlignment="0" applyProtection="0"/>
    <xf numFmtId="0" fontId="102" fillId="0" borderId="121" applyNumberFormat="0" applyFill="0" applyAlignment="0" applyProtection="0"/>
    <xf numFmtId="0" fontId="115" fillId="33" borderId="66" applyNumberFormat="0" applyAlignment="0" applyProtection="0"/>
    <xf numFmtId="0" fontId="116" fillId="33" borderId="65" applyNumberFormat="0" applyAlignment="0" applyProtection="0"/>
    <xf numFmtId="0" fontId="145" fillId="0" borderId="119" applyNumberFormat="0" applyFill="0" applyAlignment="0" applyProtection="0"/>
    <xf numFmtId="0" fontId="117" fillId="0" borderId="0" applyNumberFormat="0" applyFill="0" applyBorder="0" applyAlignment="0" applyProtection="0"/>
    <xf numFmtId="0" fontId="102" fillId="0" borderId="121">
      <alignment horizontal="right" vertical="center"/>
    </xf>
    <xf numFmtId="0" fontId="118" fillId="0" borderId="0" applyNumberFormat="0" applyFill="0" applyBorder="0" applyAlignment="0" applyProtection="0"/>
    <xf numFmtId="0" fontId="119"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8"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8"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8"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8" fillId="59" borderId="0" applyNumberFormat="0" applyBorder="0" applyAlignment="0" applyProtection="0"/>
    <xf numFmtId="0" fontId="102" fillId="0" borderId="113" applyNumberFormat="0" applyFill="0" applyAlignment="0" applyProtection="0"/>
    <xf numFmtId="0" fontId="103" fillId="60" borderId="113">
      <alignment horizontal="right" vertical="center"/>
    </xf>
    <xf numFmtId="0" fontId="103" fillId="60" borderId="113">
      <alignment horizontal="right" vertical="center"/>
    </xf>
    <xf numFmtId="0" fontId="103" fillId="60" borderId="121">
      <alignment horizontal="right" vertical="center"/>
    </xf>
    <xf numFmtId="0" fontId="102" fillId="0" borderId="113">
      <alignment horizontal="right" vertical="center"/>
    </xf>
    <xf numFmtId="0" fontId="105" fillId="62" borderId="113">
      <alignment horizontal="right" vertical="center"/>
    </xf>
    <xf numFmtId="0" fontId="102" fillId="61" borderId="113"/>
    <xf numFmtId="0" fontId="103" fillId="62" borderId="113">
      <alignment horizontal="right" vertical="center"/>
    </xf>
    <xf numFmtId="0" fontId="129" fillId="71" borderId="118" applyNumberFormat="0" applyAlignment="0" applyProtection="0"/>
    <xf numFmtId="0" fontId="123" fillId="84" borderId="117" applyNumberFormat="0" applyAlignment="0" applyProtection="0"/>
    <xf numFmtId="0" fontId="103" fillId="60" borderId="121">
      <alignment horizontal="right" vertical="center"/>
    </xf>
    <xf numFmtId="4" fontId="102" fillId="61" borderId="121"/>
    <xf numFmtId="0" fontId="125" fillId="84" borderId="118" applyNumberFormat="0" applyAlignment="0" applyProtection="0"/>
    <xf numFmtId="0" fontId="120" fillId="87" borderId="120" applyNumberFormat="0" applyFont="0" applyAlignment="0" applyProtection="0"/>
    <xf numFmtId="0" fontId="103" fillId="60" borderId="121">
      <alignment horizontal="right" vertical="center"/>
    </xf>
    <xf numFmtId="0" fontId="103" fillId="60" borderId="123">
      <alignment horizontal="right" vertical="center"/>
    </xf>
    <xf numFmtId="0" fontId="126" fillId="84" borderId="118" applyNumberFormat="0" applyAlignment="0" applyProtection="0"/>
    <xf numFmtId="0" fontId="102" fillId="0" borderId="124">
      <alignment horizontal="left" vertical="center" wrapText="1" indent="2"/>
    </xf>
    <xf numFmtId="4" fontId="102" fillId="0" borderId="121" applyFill="0" applyBorder="0" applyProtection="0">
      <alignment horizontal="right" vertical="center"/>
    </xf>
    <xf numFmtId="0" fontId="125" fillId="84" borderId="118" applyNumberFormat="0" applyAlignment="0" applyProtection="0"/>
    <xf numFmtId="0" fontId="126" fillId="84" borderId="118" applyNumberFormat="0" applyAlignment="0" applyProtection="0"/>
    <xf numFmtId="49" fontId="101" fillId="0" borderId="121" applyNumberFormat="0" applyFill="0" applyBorder="0" applyProtection="0">
      <alignment horizontal="left" vertical="center"/>
    </xf>
    <xf numFmtId="0" fontId="48" fillId="43" borderId="0" applyNumberFormat="0" applyBorder="0" applyAlignment="0" applyProtection="0"/>
    <xf numFmtId="0" fontId="103" fillId="62" borderId="121">
      <alignment horizontal="right" vertical="center"/>
    </xf>
    <xf numFmtId="0" fontId="102" fillId="0" borderId="124">
      <alignment horizontal="left" vertical="center" wrapText="1" indent="2"/>
    </xf>
    <xf numFmtId="0" fontId="103" fillId="60" borderId="122">
      <alignment horizontal="right" vertical="center"/>
    </xf>
    <xf numFmtId="4" fontId="102" fillId="61" borderId="121"/>
    <xf numFmtId="4" fontId="103" fillId="62" borderId="121">
      <alignment horizontal="right" vertical="center"/>
    </xf>
    <xf numFmtId="49" fontId="101" fillId="0" borderId="121" applyNumberFormat="0" applyFill="0" applyBorder="0" applyProtection="0">
      <alignment horizontal="left" vertical="center"/>
    </xf>
    <xf numFmtId="0" fontId="126" fillId="84" borderId="118" applyNumberFormat="0" applyAlignment="0" applyProtection="0"/>
    <xf numFmtId="0" fontId="103" fillId="60" borderId="122">
      <alignment horizontal="right" vertical="center"/>
    </xf>
    <xf numFmtId="0" fontId="130" fillId="0" borderId="119" applyNumberFormat="0" applyFill="0" applyAlignment="0" applyProtection="0"/>
    <xf numFmtId="4" fontId="103" fillId="62" borderId="121">
      <alignment horizontal="right" vertical="center"/>
    </xf>
    <xf numFmtId="4" fontId="105" fillId="62" borderId="121">
      <alignment horizontal="right" vertical="center"/>
    </xf>
    <xf numFmtId="4" fontId="103" fillId="60" borderId="121">
      <alignment horizontal="right" vertical="center"/>
    </xf>
    <xf numFmtId="4" fontId="103" fillId="60" borderId="121">
      <alignment horizontal="right" vertical="center"/>
    </xf>
    <xf numFmtId="4" fontId="103" fillId="60" borderId="122">
      <alignment horizontal="right" vertical="center"/>
    </xf>
    <xf numFmtId="0" fontId="142" fillId="84" borderId="117" applyNumberFormat="0" applyAlignment="0" applyProtection="0"/>
    <xf numFmtId="0" fontId="126" fillId="84" borderId="118" applyNumberFormat="0" applyAlignment="0" applyProtection="0"/>
    <xf numFmtId="0" fontId="129" fillId="71" borderId="118" applyNumberFormat="0" applyAlignment="0" applyProtection="0"/>
    <xf numFmtId="0" fontId="125" fillId="84" borderId="158" applyNumberFormat="0" applyAlignment="0" applyProtection="0"/>
    <xf numFmtId="0" fontId="138" fillId="71" borderId="118" applyNumberFormat="0" applyAlignment="0" applyProtection="0"/>
    <xf numFmtId="4" fontId="103" fillId="60" borderId="122">
      <alignment horizontal="right" vertical="center"/>
    </xf>
    <xf numFmtId="0" fontId="145" fillId="0" borderId="119" applyNumberFormat="0" applyFill="0" applyAlignment="0" applyProtection="0"/>
    <xf numFmtId="0" fontId="138" fillId="71" borderId="118" applyNumberFormat="0" applyAlignment="0" applyProtection="0"/>
    <xf numFmtId="0" fontId="138" fillId="71" borderId="118" applyNumberFormat="0" applyAlignment="0" applyProtection="0"/>
    <xf numFmtId="4" fontId="102" fillId="0" borderId="121">
      <alignment horizontal="right" vertical="center"/>
    </xf>
    <xf numFmtId="0" fontId="130" fillId="0" borderId="119" applyNumberFormat="0" applyFill="0" applyAlignment="0" applyProtection="0"/>
    <xf numFmtId="0" fontId="138" fillId="71" borderId="118" applyNumberFormat="0" applyAlignment="0" applyProtection="0"/>
    <xf numFmtId="4" fontId="102" fillId="61" borderId="121"/>
    <xf numFmtId="0" fontId="125" fillId="84" borderId="134" applyNumberFormat="0" applyAlignment="0" applyProtection="0"/>
    <xf numFmtId="0" fontId="126" fillId="84" borderId="118" applyNumberFormat="0" applyAlignment="0" applyProtection="0"/>
    <xf numFmtId="4" fontId="102" fillId="0" borderId="113" applyFill="0" applyBorder="0" applyProtection="0">
      <alignment horizontal="right" vertical="center"/>
    </xf>
    <xf numFmtId="4" fontId="103" fillId="60" borderId="121">
      <alignment horizontal="right" vertical="center"/>
    </xf>
    <xf numFmtId="0" fontId="116" fillId="33" borderId="65" applyNumberFormat="0" applyAlignment="0" applyProtection="0"/>
    <xf numFmtId="0" fontId="129" fillId="71" borderId="134" applyNumberFormat="0" applyAlignment="0" applyProtection="0"/>
    <xf numFmtId="0" fontId="120" fillId="87" borderId="120" applyNumberFormat="0" applyFont="0" applyAlignment="0" applyProtection="0"/>
    <xf numFmtId="0" fontId="8" fillId="87" borderId="120" applyNumberFormat="0" applyFont="0" applyAlignment="0" applyProtection="0"/>
    <xf numFmtId="0" fontId="142" fillId="84" borderId="117" applyNumberFormat="0" applyAlignment="0" applyProtection="0"/>
    <xf numFmtId="0" fontId="125" fillId="84" borderId="118" applyNumberFormat="0" applyAlignment="0" applyProtection="0"/>
    <xf numFmtId="4" fontId="102" fillId="61" borderId="121"/>
    <xf numFmtId="0" fontId="130" fillId="0" borderId="119" applyNumberFormat="0" applyFill="0" applyAlignment="0" applyProtection="0"/>
    <xf numFmtId="0" fontId="105" fillId="62" borderId="121">
      <alignment horizontal="right" vertical="center"/>
    </xf>
    <xf numFmtId="0" fontId="145" fillId="0" borderId="119" applyNumberFormat="0" applyFill="0" applyAlignment="0" applyProtection="0"/>
    <xf numFmtId="0" fontId="123" fillId="84" borderId="117" applyNumberFormat="0" applyAlignment="0" applyProtection="0"/>
    <xf numFmtId="0" fontId="102" fillId="0" borderId="121">
      <alignment horizontal="right" vertical="center"/>
    </xf>
    <xf numFmtId="0" fontId="102" fillId="61" borderId="121"/>
    <xf numFmtId="4" fontId="103" fillId="60" borderId="121">
      <alignment horizontal="right" vertical="center"/>
    </xf>
    <xf numFmtId="0" fontId="103" fillId="62" borderId="121">
      <alignment horizontal="right" vertical="center"/>
    </xf>
    <xf numFmtId="4" fontId="103" fillId="60" borderId="122">
      <alignment horizontal="right" vertical="center"/>
    </xf>
    <xf numFmtId="0" fontId="126" fillId="84" borderId="118" applyNumberFormat="0" applyAlignment="0" applyProtection="0"/>
    <xf numFmtId="0" fontId="142" fillId="84" borderId="117" applyNumberFormat="0" applyAlignment="0" applyProtection="0"/>
    <xf numFmtId="0" fontId="145" fillId="0" borderId="119" applyNumberFormat="0" applyFill="0" applyAlignment="0" applyProtection="0"/>
    <xf numFmtId="0" fontId="126" fillId="84" borderId="118" applyNumberFormat="0" applyAlignment="0" applyProtection="0"/>
    <xf numFmtId="0" fontId="105" fillId="62" borderId="121">
      <alignment horizontal="right" vertical="center"/>
    </xf>
    <xf numFmtId="0" fontId="103" fillId="60" borderId="121">
      <alignment horizontal="right" vertical="center"/>
    </xf>
    <xf numFmtId="0" fontId="126" fillId="84" borderId="118" applyNumberFormat="0" applyAlignment="0" applyProtection="0"/>
    <xf numFmtId="0" fontId="123" fillId="84" borderId="117" applyNumberFormat="0" applyAlignment="0" applyProtection="0"/>
    <xf numFmtId="0" fontId="142" fillId="84" borderId="117" applyNumberFormat="0" applyAlignment="0" applyProtection="0"/>
    <xf numFmtId="4" fontId="103" fillId="60" borderId="121">
      <alignment horizontal="right" vertical="center"/>
    </xf>
    <xf numFmtId="0" fontId="102" fillId="61" borderId="121"/>
    <xf numFmtId="4" fontId="103" fillId="60" borderId="123">
      <alignment horizontal="right" vertical="center"/>
    </xf>
    <xf numFmtId="0" fontId="126" fillId="84" borderId="118" applyNumberFormat="0" applyAlignment="0" applyProtection="0"/>
    <xf numFmtId="4" fontId="103" fillId="60" borderId="121">
      <alignment horizontal="right" vertical="center"/>
    </xf>
    <xf numFmtId="0" fontId="102" fillId="60" borderId="124">
      <alignment horizontal="left" vertical="center" wrapText="1" indent="2"/>
    </xf>
    <xf numFmtId="0" fontId="103" fillId="60" borderId="121">
      <alignment horizontal="right" vertical="center"/>
    </xf>
    <xf numFmtId="0" fontId="102" fillId="60" borderId="124">
      <alignment horizontal="left" vertical="center" wrapText="1" indent="2"/>
    </xf>
    <xf numFmtId="0" fontId="142" fillId="84" borderId="117" applyNumberFormat="0" applyAlignment="0" applyProtection="0"/>
    <xf numFmtId="0" fontId="103" fillId="60" borderId="121">
      <alignment horizontal="right" vertical="center"/>
    </xf>
    <xf numFmtId="0" fontId="129" fillId="71" borderId="118" applyNumberFormat="0" applyAlignment="0" applyProtection="0"/>
    <xf numFmtId="0" fontId="138" fillId="71" borderId="118" applyNumberFormat="0" applyAlignment="0" applyProtection="0"/>
    <xf numFmtId="0" fontId="126" fillId="84" borderId="118" applyNumberFormat="0" applyAlignment="0" applyProtection="0"/>
    <xf numFmtId="0" fontId="120" fillId="87" borderId="120" applyNumberFormat="0" applyFont="0" applyAlignment="0" applyProtection="0"/>
    <xf numFmtId="0" fontId="142" fillId="84" borderId="117" applyNumberFormat="0" applyAlignment="0" applyProtection="0"/>
    <xf numFmtId="0" fontId="145" fillId="0" borderId="119" applyNumberFormat="0" applyFill="0" applyAlignment="0" applyProtection="0"/>
    <xf numFmtId="0" fontId="120" fillId="87" borderId="120" applyNumberFormat="0" applyFont="0" applyAlignment="0" applyProtection="0"/>
    <xf numFmtId="0" fontId="129" fillId="71" borderId="118" applyNumberFormat="0" applyAlignment="0" applyProtection="0"/>
    <xf numFmtId="4" fontId="102" fillId="61" borderId="121"/>
    <xf numFmtId="0" fontId="103" fillId="60" borderId="121">
      <alignment horizontal="right" vertical="center"/>
    </xf>
    <xf numFmtId="0" fontId="102" fillId="61" borderId="121"/>
    <xf numFmtId="0" fontId="48" fillId="47" borderId="0" applyNumberFormat="0" applyBorder="0" applyAlignment="0" applyProtection="0"/>
    <xf numFmtId="0" fontId="102" fillId="0" borderId="124">
      <alignment horizontal="left" vertical="center" wrapText="1" indent="2"/>
    </xf>
    <xf numFmtId="0" fontId="117" fillId="0" borderId="0" applyNumberFormat="0" applyFill="0" applyBorder="0" applyAlignment="0" applyProtection="0"/>
    <xf numFmtId="0" fontId="103" fillId="62" borderId="121">
      <alignment horizontal="right" vertical="center"/>
    </xf>
    <xf numFmtId="4" fontId="103" fillId="62" borderId="121">
      <alignment horizontal="right" vertical="center"/>
    </xf>
    <xf numFmtId="0" fontId="105" fillId="62" borderId="121">
      <alignment horizontal="right" vertical="center"/>
    </xf>
    <xf numFmtId="4" fontId="105" fillId="62" borderId="121">
      <alignment horizontal="right" vertical="center"/>
    </xf>
    <xf numFmtId="0" fontId="103" fillId="60" borderId="121">
      <alignment horizontal="right" vertical="center"/>
    </xf>
    <xf numFmtId="4" fontId="103" fillId="60" borderId="121">
      <alignment horizontal="right" vertical="center"/>
    </xf>
    <xf numFmtId="0" fontId="103" fillId="60" borderId="121">
      <alignment horizontal="right" vertical="center"/>
    </xf>
    <xf numFmtId="4" fontId="103" fillId="60" borderId="121">
      <alignment horizontal="right" vertical="center"/>
    </xf>
    <xf numFmtId="0" fontId="103" fillId="60" borderId="122">
      <alignment horizontal="right" vertical="center"/>
    </xf>
    <xf numFmtId="4" fontId="103" fillId="60" borderId="122">
      <alignment horizontal="right" vertical="center"/>
    </xf>
    <xf numFmtId="0" fontId="103" fillId="60" borderId="123">
      <alignment horizontal="right" vertical="center"/>
    </xf>
    <xf numFmtId="4" fontId="103" fillId="60" borderId="123">
      <alignment horizontal="right" vertical="center"/>
    </xf>
    <xf numFmtId="0" fontId="126" fillId="84" borderId="118" applyNumberFormat="0" applyAlignment="0" applyProtection="0"/>
    <xf numFmtId="0" fontId="102" fillId="60" borderId="124">
      <alignment horizontal="left" vertical="center" wrapText="1" indent="2"/>
    </xf>
    <xf numFmtId="0" fontId="102" fillId="0" borderId="124">
      <alignment horizontal="left" vertical="center" wrapText="1" indent="2"/>
    </xf>
    <xf numFmtId="0" fontId="102" fillId="62" borderId="122">
      <alignment horizontal="left" vertical="center"/>
    </xf>
    <xf numFmtId="0" fontId="102" fillId="0" borderId="121" applyNumberFormat="0" applyFill="0" applyAlignment="0" applyProtection="0"/>
    <xf numFmtId="0" fontId="138" fillId="71" borderId="118" applyNumberFormat="0" applyAlignment="0" applyProtection="0"/>
    <xf numFmtId="0" fontId="102" fillId="0" borderId="121">
      <alignment horizontal="right" vertical="center"/>
    </xf>
    <xf numFmtId="4" fontId="102" fillId="0" borderId="121">
      <alignment horizontal="right" vertical="center"/>
    </xf>
    <xf numFmtId="0" fontId="103" fillId="60" borderId="122">
      <alignment horizontal="right" vertical="center"/>
    </xf>
    <xf numFmtId="0" fontId="102" fillId="0" borderId="121" applyNumberFormat="0" applyFill="0" applyAlignment="0" applyProtection="0"/>
    <xf numFmtId="0" fontId="142" fillId="84" borderId="117" applyNumberFormat="0" applyAlignment="0" applyProtection="0"/>
    <xf numFmtId="166" fontId="102" fillId="88" borderId="121" applyNumberFormat="0" applyFont="0" applyBorder="0" applyAlignment="0" applyProtection="0">
      <alignment horizontal="right" vertical="center"/>
    </xf>
    <xf numFmtId="0" fontId="102" fillId="61" borderId="121"/>
    <xf numFmtId="4" fontId="102" fillId="61" borderId="121"/>
    <xf numFmtId="0" fontId="145" fillId="0" borderId="119" applyNumberFormat="0" applyFill="0" applyAlignment="0" applyProtection="0"/>
    <xf numFmtId="0" fontId="145" fillId="0" borderId="119" applyNumberFormat="0" applyFill="0" applyAlignment="0" applyProtection="0"/>
    <xf numFmtId="4" fontId="103" fillId="60" borderId="121">
      <alignment horizontal="right" vertical="center"/>
    </xf>
    <xf numFmtId="0" fontId="7" fillId="54" borderId="0" applyNumberFormat="0" applyBorder="0" applyAlignment="0" applyProtection="0"/>
    <xf numFmtId="49" fontId="101" fillId="0" borderId="121" applyNumberFormat="0" applyFill="0" applyBorder="0" applyProtection="0">
      <alignment horizontal="left" vertical="center"/>
    </xf>
    <xf numFmtId="0" fontId="126" fillId="84" borderId="118" applyNumberFormat="0" applyAlignment="0" applyProtection="0"/>
    <xf numFmtId="0" fontId="102" fillId="0" borderId="124">
      <alignment horizontal="left" vertical="center" wrapText="1" indent="2"/>
    </xf>
    <xf numFmtId="0" fontId="7" fillId="53" borderId="0" applyNumberFormat="0" applyBorder="0" applyAlignment="0" applyProtection="0"/>
    <xf numFmtId="0" fontId="126" fillId="84" borderId="118" applyNumberFormat="0" applyAlignment="0" applyProtection="0"/>
    <xf numFmtId="0" fontId="7" fillId="50" borderId="0" applyNumberFormat="0" applyBorder="0" applyAlignment="0" applyProtection="0"/>
    <xf numFmtId="0" fontId="129" fillId="71" borderId="118" applyNumberFormat="0" applyAlignment="0" applyProtection="0"/>
    <xf numFmtId="0" fontId="142" fillId="84" borderId="117" applyNumberFormat="0" applyAlignment="0" applyProtection="0"/>
    <xf numFmtId="0" fontId="145" fillId="0" borderId="119" applyNumberFormat="0" applyFill="0" applyAlignment="0" applyProtection="0"/>
    <xf numFmtId="0" fontId="120" fillId="87" borderId="120" applyNumberFormat="0" applyFont="0" applyAlignment="0" applyProtection="0"/>
    <xf numFmtId="0" fontId="103" fillId="62" borderId="121">
      <alignment horizontal="right" vertical="center"/>
    </xf>
    <xf numFmtId="0" fontId="115" fillId="33" borderId="66" applyNumberFormat="0" applyAlignment="0" applyProtection="0"/>
    <xf numFmtId="0" fontId="7" fillId="45" borderId="0" applyNumberFormat="0" applyBorder="0" applyAlignment="0" applyProtection="0"/>
    <xf numFmtId="0" fontId="119" fillId="0" borderId="70" applyNumberFormat="0" applyFill="0" applyAlignment="0" applyProtection="0"/>
    <xf numFmtId="0" fontId="103" fillId="60" borderId="122">
      <alignment horizontal="right" vertical="center"/>
    </xf>
    <xf numFmtId="0" fontId="48" fillId="59" borderId="0" applyNumberFormat="0" applyBorder="0" applyAlignment="0" applyProtection="0"/>
    <xf numFmtId="0" fontId="126" fillId="84" borderId="118" applyNumberFormat="0" applyAlignment="0" applyProtection="0"/>
    <xf numFmtId="0" fontId="105" fillId="62" borderId="121">
      <alignment horizontal="right" vertical="center"/>
    </xf>
    <xf numFmtId="0" fontId="103" fillId="62" borderId="121">
      <alignment horizontal="right" vertical="center"/>
    </xf>
    <xf numFmtId="0" fontId="145" fillId="0" borderId="119" applyNumberFormat="0" applyFill="0" applyAlignment="0" applyProtection="0"/>
    <xf numFmtId="0" fontId="8" fillId="87" borderId="120" applyNumberFormat="0" applyFont="0" applyAlignment="0" applyProtection="0"/>
    <xf numFmtId="0" fontId="120" fillId="87" borderId="120" applyNumberFormat="0" applyFont="0" applyAlignment="0" applyProtection="0"/>
    <xf numFmtId="0" fontId="102" fillId="62" borderId="122">
      <alignment horizontal="left" vertical="center"/>
    </xf>
    <xf numFmtId="0" fontId="103" fillId="60" borderId="121">
      <alignment horizontal="right" vertical="center"/>
    </xf>
    <xf numFmtId="0" fontId="130" fillId="0" borderId="119" applyNumberFormat="0" applyFill="0" applyAlignment="0" applyProtection="0"/>
    <xf numFmtId="0" fontId="125" fillId="84" borderId="118" applyNumberFormat="0" applyAlignment="0" applyProtection="0"/>
    <xf numFmtId="0" fontId="7" fillId="41" borderId="0" applyNumberFormat="0" applyBorder="0" applyAlignment="0" applyProtection="0"/>
    <xf numFmtId="0" fontId="48" fillId="51" borderId="0" applyNumberFormat="0" applyBorder="0" applyAlignment="0" applyProtection="0"/>
    <xf numFmtId="0" fontId="118" fillId="0" borderId="0" applyNumberFormat="0" applyFill="0" applyBorder="0" applyAlignment="0" applyProtection="0"/>
    <xf numFmtId="49" fontId="102" fillId="0" borderId="121" applyNumberFormat="0" applyFont="0" applyFill="0" applyBorder="0" applyProtection="0">
      <alignment horizontal="left" vertical="center" indent="2"/>
    </xf>
    <xf numFmtId="49" fontId="102" fillId="0" borderId="121" applyNumberFormat="0" applyFont="0" applyFill="0" applyBorder="0" applyProtection="0">
      <alignment horizontal="left" vertical="center" indent="2"/>
    </xf>
    <xf numFmtId="49" fontId="102" fillId="0" borderId="122" applyNumberFormat="0" applyFont="0" applyFill="0" applyBorder="0" applyProtection="0">
      <alignment horizontal="left" vertical="center" indent="5"/>
    </xf>
    <xf numFmtId="0" fontId="103" fillId="60" borderId="121">
      <alignment horizontal="right" vertical="center"/>
    </xf>
    <xf numFmtId="0" fontId="102" fillId="0" borderId="121" applyNumberFormat="0" applyFill="0" applyAlignment="0" applyProtection="0"/>
    <xf numFmtId="0" fontId="129" fillId="71" borderId="118" applyNumberFormat="0" applyAlignment="0" applyProtection="0"/>
    <xf numFmtId="4" fontId="103" fillId="60" borderId="123">
      <alignment horizontal="right" vertical="center"/>
    </xf>
    <xf numFmtId="4" fontId="102" fillId="61" borderId="121"/>
    <xf numFmtId="4" fontId="102" fillId="0" borderId="121" applyFill="0" applyBorder="0" applyProtection="0">
      <alignment horizontal="right" vertical="center"/>
    </xf>
    <xf numFmtId="49" fontId="101" fillId="0" borderId="121" applyNumberFormat="0" applyFill="0" applyBorder="0" applyProtection="0">
      <alignment horizontal="left" vertical="center"/>
    </xf>
    <xf numFmtId="4" fontId="103" fillId="60" borderId="123">
      <alignment horizontal="right" vertical="center"/>
    </xf>
    <xf numFmtId="49" fontId="101" fillId="0" borderId="121" applyNumberFormat="0" applyFill="0" applyBorder="0" applyProtection="0">
      <alignment horizontal="left" vertical="center"/>
    </xf>
    <xf numFmtId="0" fontId="102" fillId="0" borderId="124">
      <alignment horizontal="left" vertical="center" wrapText="1" indent="2"/>
    </xf>
    <xf numFmtId="0" fontId="103" fillId="60" borderId="121">
      <alignment horizontal="right" vertical="center"/>
    </xf>
    <xf numFmtId="4" fontId="105" fillId="62" borderId="121">
      <alignment horizontal="right" vertical="center"/>
    </xf>
    <xf numFmtId="4" fontId="105" fillId="62" borderId="121">
      <alignment horizontal="right" vertical="center"/>
    </xf>
    <xf numFmtId="0" fontId="123" fillId="84" borderId="117" applyNumberFormat="0" applyAlignment="0" applyProtection="0"/>
    <xf numFmtId="0" fontId="123" fillId="84" borderId="117" applyNumberFormat="0" applyAlignment="0" applyProtection="0"/>
    <xf numFmtId="0" fontId="103" fillId="62" borderId="121">
      <alignment horizontal="right" vertical="center"/>
    </xf>
    <xf numFmtId="0" fontId="138" fillId="71" borderId="118" applyNumberFormat="0" applyAlignment="0" applyProtection="0"/>
    <xf numFmtId="0" fontId="125" fillId="84" borderId="118" applyNumberFormat="0" applyAlignment="0" applyProtection="0"/>
    <xf numFmtId="49" fontId="102" fillId="0" borderId="122" applyNumberFormat="0" applyFont="0" applyFill="0" applyBorder="0" applyProtection="0">
      <alignment horizontal="left" vertical="center" indent="5"/>
    </xf>
    <xf numFmtId="0" fontId="103" fillId="60" borderId="123">
      <alignment horizontal="right" vertical="center"/>
    </xf>
    <xf numFmtId="0" fontId="125" fillId="84" borderId="118" applyNumberFormat="0" applyAlignment="0" applyProtection="0"/>
    <xf numFmtId="0" fontId="102" fillId="62" borderId="122">
      <alignment horizontal="left" vertical="center"/>
    </xf>
    <xf numFmtId="0" fontId="123" fillId="84" borderId="117" applyNumberFormat="0" applyAlignment="0" applyProtection="0"/>
    <xf numFmtId="0" fontId="125" fillId="84" borderId="118" applyNumberFormat="0" applyAlignment="0" applyProtection="0"/>
    <xf numFmtId="0" fontId="130" fillId="0" borderId="119" applyNumberFormat="0" applyFill="0" applyAlignment="0" applyProtection="0"/>
    <xf numFmtId="0" fontId="126" fillId="84" borderId="118" applyNumberFormat="0" applyAlignment="0" applyProtection="0"/>
    <xf numFmtId="0" fontId="48" fillId="59" borderId="0" applyNumberFormat="0" applyBorder="0" applyAlignment="0" applyProtection="0"/>
    <xf numFmtId="0" fontId="115" fillId="33" borderId="66" applyNumberFormat="0" applyAlignment="0" applyProtection="0"/>
    <xf numFmtId="0" fontId="7" fillId="57" borderId="0" applyNumberFormat="0" applyBorder="0" applyAlignment="0" applyProtection="0"/>
    <xf numFmtId="0" fontId="103" fillId="60" borderId="123">
      <alignment horizontal="right" vertical="center"/>
    </xf>
    <xf numFmtId="0" fontId="102" fillId="0" borderId="121" applyNumberFormat="0" applyFill="0" applyAlignment="0" applyProtection="0"/>
    <xf numFmtId="0" fontId="102" fillId="0" borderId="124">
      <alignment horizontal="left" vertical="center" wrapText="1" indent="2"/>
    </xf>
    <xf numFmtId="0" fontId="48" fillId="39" borderId="0" applyNumberFormat="0" applyBorder="0" applyAlignment="0" applyProtection="0"/>
    <xf numFmtId="0" fontId="102" fillId="0" borderId="124">
      <alignment horizontal="left" vertical="center" wrapText="1" indent="2"/>
    </xf>
    <xf numFmtId="4" fontId="102" fillId="0" borderId="121">
      <alignment horizontal="right" vertical="center"/>
    </xf>
    <xf numFmtId="0" fontId="103" fillId="60" borderId="121">
      <alignment horizontal="right" vertical="center"/>
    </xf>
    <xf numFmtId="0" fontId="142" fillId="84" borderId="117" applyNumberFormat="0" applyAlignment="0" applyProtection="0"/>
    <xf numFmtId="0" fontId="130" fillId="0" borderId="119" applyNumberFormat="0" applyFill="0" applyAlignment="0" applyProtection="0"/>
    <xf numFmtId="0" fontId="129" fillId="71" borderId="118" applyNumberFormat="0" applyAlignment="0" applyProtection="0"/>
    <xf numFmtId="4" fontId="103" fillId="60" borderId="122">
      <alignment horizontal="right" vertical="center"/>
    </xf>
    <xf numFmtId="0" fontId="130" fillId="0" borderId="119" applyNumberFormat="0" applyFill="0" applyAlignment="0" applyProtection="0"/>
    <xf numFmtId="4" fontId="105" fillId="62" borderId="121">
      <alignment horizontal="right" vertical="center"/>
    </xf>
    <xf numFmtId="0" fontId="48" fillId="39" borderId="0" applyNumberFormat="0" applyBorder="0" applyAlignment="0" applyProtection="0"/>
    <xf numFmtId="4" fontId="103" fillId="60" borderId="121">
      <alignment horizontal="right" vertical="center"/>
    </xf>
    <xf numFmtId="0" fontId="103" fillId="62" borderId="121">
      <alignment horizontal="right" vertical="center"/>
    </xf>
    <xf numFmtId="0" fontId="120" fillId="87" borderId="120" applyNumberFormat="0" applyFont="0" applyAlignment="0" applyProtection="0"/>
    <xf numFmtId="0" fontId="125" fillId="84" borderId="118" applyNumberFormat="0" applyAlignment="0" applyProtection="0"/>
    <xf numFmtId="0" fontId="102" fillId="60" borderId="124">
      <alignment horizontal="left" vertical="center" wrapText="1" indent="2"/>
    </xf>
    <xf numFmtId="0" fontId="102" fillId="0" borderId="124">
      <alignment horizontal="left" vertical="center" wrapText="1" indent="2"/>
    </xf>
    <xf numFmtId="0" fontId="116" fillId="33" borderId="65" applyNumberFormat="0" applyAlignment="0" applyProtection="0"/>
    <xf numFmtId="0" fontId="125" fillId="84" borderId="118" applyNumberFormat="0" applyAlignment="0" applyProtection="0"/>
    <xf numFmtId="49" fontId="102" fillId="0" borderId="122" applyNumberFormat="0" applyFont="0" applyFill="0" applyBorder="0" applyProtection="0">
      <alignment horizontal="left" vertical="center" indent="5"/>
    </xf>
    <xf numFmtId="0" fontId="7" fillId="49" borderId="0" applyNumberFormat="0" applyBorder="0" applyAlignment="0" applyProtection="0"/>
    <xf numFmtId="0" fontId="7" fillId="57" borderId="0" applyNumberFormat="0" applyBorder="0" applyAlignment="0" applyProtection="0"/>
    <xf numFmtId="49" fontId="101" fillId="0" borderId="121" applyNumberFormat="0" applyFill="0" applyBorder="0" applyProtection="0">
      <alignment horizontal="left" vertical="center"/>
    </xf>
    <xf numFmtId="4" fontId="102" fillId="61" borderId="121"/>
    <xf numFmtId="0" fontId="145" fillId="0" borderId="119" applyNumberFormat="0" applyFill="0" applyAlignment="0" applyProtection="0"/>
    <xf numFmtId="0" fontId="142" fillId="84" borderId="117" applyNumberFormat="0" applyAlignment="0" applyProtection="0"/>
    <xf numFmtId="4" fontId="105" fillId="62" borderId="121">
      <alignment horizontal="right" vertical="center"/>
    </xf>
    <xf numFmtId="0" fontId="120" fillId="87" borderId="120" applyNumberFormat="0" applyFont="0" applyAlignment="0" applyProtection="0"/>
    <xf numFmtId="0" fontId="138" fillId="71" borderId="118" applyNumberFormat="0" applyAlignment="0" applyProtection="0"/>
    <xf numFmtId="49" fontId="101" fillId="0" borderId="121" applyNumberFormat="0" applyFill="0" applyBorder="0" applyProtection="0">
      <alignment horizontal="left" vertical="center"/>
    </xf>
    <xf numFmtId="166" fontId="102" fillId="88" borderId="121" applyNumberFormat="0" applyFont="0" applyBorder="0" applyAlignment="0" applyProtection="0">
      <alignment horizontal="right" vertical="center"/>
    </xf>
    <xf numFmtId="49" fontId="102" fillId="0" borderId="121" applyNumberFormat="0" applyFont="0" applyFill="0" applyBorder="0" applyProtection="0">
      <alignment horizontal="left" vertical="center" indent="2"/>
    </xf>
    <xf numFmtId="0" fontId="123" fillId="84" borderId="117" applyNumberFormat="0" applyAlignment="0" applyProtection="0"/>
    <xf numFmtId="4" fontId="102" fillId="0" borderId="121">
      <alignment horizontal="right" vertical="center"/>
    </xf>
    <xf numFmtId="0" fontId="103" fillId="60" borderId="122">
      <alignment horizontal="right" vertical="center"/>
    </xf>
    <xf numFmtId="0" fontId="130" fillId="0" borderId="119" applyNumberFormat="0" applyFill="0" applyAlignment="0" applyProtection="0"/>
    <xf numFmtId="0" fontId="145" fillId="0" borderId="119" applyNumberFormat="0" applyFill="0" applyAlignment="0" applyProtection="0"/>
    <xf numFmtId="0" fontId="8" fillId="87" borderId="120" applyNumberFormat="0" applyFont="0" applyAlignment="0" applyProtection="0"/>
    <xf numFmtId="4" fontId="103" fillId="60" borderId="123">
      <alignment horizontal="right" vertical="center"/>
    </xf>
    <xf numFmtId="0" fontId="126" fillId="84" borderId="118" applyNumberFormat="0" applyAlignment="0" applyProtection="0"/>
    <xf numFmtId="0" fontId="145" fillId="0" borderId="119" applyNumberFormat="0" applyFill="0" applyAlignment="0" applyProtection="0"/>
    <xf numFmtId="0" fontId="145" fillId="0" borderId="119" applyNumberFormat="0" applyFill="0" applyAlignment="0" applyProtection="0"/>
    <xf numFmtId="0" fontId="103" fillId="62" borderId="121">
      <alignment horizontal="right" vertical="center"/>
    </xf>
    <xf numFmtId="0" fontId="120" fillId="87" borderId="120" applyNumberFormat="0" applyFont="0" applyAlignment="0" applyProtection="0"/>
    <xf numFmtId="0" fontId="125" fillId="84" borderId="118" applyNumberFormat="0" applyAlignment="0" applyProtection="0"/>
    <xf numFmtId="4" fontId="102" fillId="0" borderId="121" applyFill="0" applyBorder="0" applyProtection="0">
      <alignment horizontal="right" vertical="center"/>
    </xf>
    <xf numFmtId="49" fontId="102" fillId="0" borderId="122" applyNumberFormat="0" applyFont="0" applyFill="0" applyBorder="0" applyProtection="0">
      <alignment horizontal="left" vertical="center" indent="5"/>
    </xf>
    <xf numFmtId="4" fontId="103" fillId="62" borderId="121">
      <alignment horizontal="right" vertical="center"/>
    </xf>
    <xf numFmtId="4" fontId="103" fillId="60" borderId="122">
      <alignment horizontal="right" vertical="center"/>
    </xf>
    <xf numFmtId="0" fontId="129" fillId="71" borderId="118" applyNumberFormat="0" applyAlignment="0" applyProtection="0"/>
    <xf numFmtId="0" fontId="7" fillId="58" borderId="0" applyNumberFormat="0" applyBorder="0" applyAlignment="0" applyProtection="0"/>
    <xf numFmtId="0" fontId="7" fillId="37"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8" fillId="47"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38" borderId="0" applyNumberFormat="0" applyBorder="0" applyAlignment="0" applyProtection="0"/>
    <xf numFmtId="0" fontId="116" fillId="33" borderId="65" applyNumberFormat="0" applyAlignment="0" applyProtection="0"/>
    <xf numFmtId="0" fontId="117" fillId="0" borderId="0" applyNumberFormat="0" applyFill="0" applyBorder="0" applyAlignment="0" applyProtection="0"/>
    <xf numFmtId="0" fontId="7" fillId="50" borderId="0" applyNumberFormat="0" applyBorder="0" applyAlignment="0" applyProtection="0"/>
    <xf numFmtId="0" fontId="117" fillId="0" borderId="0" applyNumberFormat="0" applyFill="0" applyBorder="0" applyAlignment="0" applyProtection="0"/>
    <xf numFmtId="4" fontId="103" fillId="60" borderId="121">
      <alignment horizontal="right" vertical="center"/>
    </xf>
    <xf numFmtId="0" fontId="102" fillId="61" borderId="121"/>
    <xf numFmtId="0" fontId="125" fillId="84" borderId="118" applyNumberFormat="0" applyAlignment="0" applyProtection="0"/>
    <xf numFmtId="0" fontId="103" fillId="62" borderId="121">
      <alignment horizontal="right" vertical="center"/>
    </xf>
    <xf numFmtId="0" fontId="102" fillId="0" borderId="121">
      <alignment horizontal="right" vertical="center"/>
    </xf>
    <xf numFmtId="0" fontId="145" fillId="0" borderId="119" applyNumberFormat="0" applyFill="0" applyAlignment="0" applyProtection="0"/>
    <xf numFmtId="0" fontId="102" fillId="62" borderId="122">
      <alignment horizontal="left" vertical="center"/>
    </xf>
    <xf numFmtId="0" fontId="138" fillId="71" borderId="118" applyNumberFormat="0" applyAlignment="0" applyProtection="0"/>
    <xf numFmtId="166" fontId="102" fillId="88" borderId="121" applyNumberFormat="0" applyFont="0" applyBorder="0" applyAlignment="0" applyProtection="0">
      <alignment horizontal="right" vertical="center"/>
    </xf>
    <xf numFmtId="0" fontId="120" fillId="87" borderId="120" applyNumberFormat="0" applyFont="0" applyAlignment="0" applyProtection="0"/>
    <xf numFmtId="0" fontId="102" fillId="0" borderId="124">
      <alignment horizontal="left" vertical="center" wrapText="1" indent="2"/>
    </xf>
    <xf numFmtId="4" fontId="102" fillId="61" borderId="121"/>
    <xf numFmtId="49" fontId="101" fillId="0" borderId="121" applyNumberFormat="0" applyFill="0" applyBorder="0" applyProtection="0">
      <alignment horizontal="left" vertical="center"/>
    </xf>
    <xf numFmtId="0" fontId="102" fillId="0" borderId="121">
      <alignment horizontal="right" vertical="center"/>
    </xf>
    <xf numFmtId="4" fontId="103" fillId="60" borderId="123">
      <alignment horizontal="right" vertical="center"/>
    </xf>
    <xf numFmtId="4" fontId="103" fillId="60" borderId="121">
      <alignment horizontal="right" vertical="center"/>
    </xf>
    <xf numFmtId="4" fontId="103" fillId="60" borderId="121">
      <alignment horizontal="right" vertical="center"/>
    </xf>
    <xf numFmtId="0" fontId="105" fillId="62" borderId="121">
      <alignment horizontal="right" vertical="center"/>
    </xf>
    <xf numFmtId="0" fontId="103" fillId="62" borderId="121">
      <alignment horizontal="right" vertical="center"/>
    </xf>
    <xf numFmtId="49" fontId="102" fillId="0" borderId="121" applyNumberFormat="0" applyFont="0" applyFill="0" applyBorder="0" applyProtection="0">
      <alignment horizontal="left" vertical="center" indent="2"/>
    </xf>
    <xf numFmtId="0" fontId="138" fillId="71" borderId="118" applyNumberFormat="0" applyAlignment="0" applyProtection="0"/>
    <xf numFmtId="0" fontId="123" fillId="84" borderId="117" applyNumberFormat="0" applyAlignment="0" applyProtection="0"/>
    <xf numFmtId="49" fontId="102" fillId="0" borderId="121" applyNumberFormat="0" applyFont="0" applyFill="0" applyBorder="0" applyProtection="0">
      <alignment horizontal="left" vertical="center" indent="2"/>
    </xf>
    <xf numFmtId="0" fontId="129" fillId="71" borderId="118" applyNumberFormat="0" applyAlignment="0" applyProtection="0"/>
    <xf numFmtId="4" fontId="102" fillId="0" borderId="121" applyFill="0" applyBorder="0" applyProtection="0">
      <alignment horizontal="right" vertical="center"/>
    </xf>
    <xf numFmtId="0" fontId="126" fillId="84" borderId="118" applyNumberFormat="0" applyAlignment="0" applyProtection="0"/>
    <xf numFmtId="0" fontId="145" fillId="0" borderId="119" applyNumberFormat="0" applyFill="0" applyAlignment="0" applyProtection="0"/>
    <xf numFmtId="0" fontId="142" fillId="84" borderId="117" applyNumberFormat="0" applyAlignment="0" applyProtection="0"/>
    <xf numFmtId="0" fontId="102" fillId="0" borderId="121" applyNumberFormat="0" applyFill="0" applyAlignment="0" applyProtection="0"/>
    <xf numFmtId="4" fontId="102" fillId="0" borderId="121">
      <alignment horizontal="right" vertical="center"/>
    </xf>
    <xf numFmtId="0" fontId="102" fillId="0" borderId="121">
      <alignment horizontal="right" vertical="center"/>
    </xf>
    <xf numFmtId="0" fontId="138" fillId="71" borderId="118" applyNumberFormat="0" applyAlignment="0" applyProtection="0"/>
    <xf numFmtId="0" fontId="123" fillId="84" borderId="117" applyNumberFormat="0" applyAlignment="0" applyProtection="0"/>
    <xf numFmtId="0" fontId="125" fillId="84" borderId="118" applyNumberFormat="0" applyAlignment="0" applyProtection="0"/>
    <xf numFmtId="0" fontId="102" fillId="60" borderId="124">
      <alignment horizontal="left" vertical="center" wrapText="1" indent="2"/>
    </xf>
    <xf numFmtId="0" fontId="126" fillId="84" borderId="118" applyNumberFormat="0" applyAlignment="0" applyProtection="0"/>
    <xf numFmtId="0" fontId="126" fillId="84" borderId="118" applyNumberFormat="0" applyAlignment="0" applyProtection="0"/>
    <xf numFmtId="4" fontId="103" fillId="60" borderId="122">
      <alignment horizontal="right" vertical="center"/>
    </xf>
    <xf numFmtId="0" fontId="103" fillId="60" borderId="122">
      <alignment horizontal="right" vertical="center"/>
    </xf>
    <xf numFmtId="0" fontId="103" fillId="60" borderId="121">
      <alignment horizontal="right" vertical="center"/>
    </xf>
    <xf numFmtId="4" fontId="105" fillId="62" borderId="121">
      <alignment horizontal="right" vertical="center"/>
    </xf>
    <xf numFmtId="0" fontId="129" fillId="71" borderId="118" applyNumberFormat="0" applyAlignment="0" applyProtection="0"/>
    <xf numFmtId="0" fontId="130" fillId="0" borderId="119" applyNumberFormat="0" applyFill="0" applyAlignment="0" applyProtection="0"/>
    <xf numFmtId="0" fontId="145" fillId="0" borderId="119" applyNumberFormat="0" applyFill="0" applyAlignment="0" applyProtection="0"/>
    <xf numFmtId="0" fontId="120" fillId="87" borderId="120" applyNumberFormat="0" applyFont="0" applyAlignment="0" applyProtection="0"/>
    <xf numFmtId="0" fontId="138" fillId="71" borderId="118" applyNumberFormat="0" applyAlignment="0" applyProtection="0"/>
    <xf numFmtId="49" fontId="101" fillId="0" borderId="121" applyNumberFormat="0" applyFill="0" applyBorder="0" applyProtection="0">
      <alignment horizontal="left" vertical="center"/>
    </xf>
    <xf numFmtId="0" fontId="102" fillId="60" borderId="124">
      <alignment horizontal="left" vertical="center" wrapText="1" indent="2"/>
    </xf>
    <xf numFmtId="0" fontId="126" fillId="84" borderId="118" applyNumberFormat="0" applyAlignment="0" applyProtection="0"/>
    <xf numFmtId="0" fontId="102" fillId="0" borderId="124">
      <alignment horizontal="left" vertical="center" wrapText="1" indent="2"/>
    </xf>
    <xf numFmtId="0" fontId="120" fillId="87" borderId="120" applyNumberFormat="0" applyFont="0" applyAlignment="0" applyProtection="0"/>
    <xf numFmtId="0" fontId="8" fillId="87" borderId="120" applyNumberFormat="0" applyFont="0" applyAlignment="0" applyProtection="0"/>
    <xf numFmtId="0" fontId="142" fillId="84" borderId="117" applyNumberFormat="0" applyAlignment="0" applyProtection="0"/>
    <xf numFmtId="0" fontId="145" fillId="0" borderId="119" applyNumberFormat="0" applyFill="0" applyAlignment="0" applyProtection="0"/>
    <xf numFmtId="4" fontId="102" fillId="61" borderId="121"/>
    <xf numFmtId="0" fontId="103" fillId="60" borderId="121">
      <alignment horizontal="right" vertical="center"/>
    </xf>
    <xf numFmtId="0" fontId="145" fillId="0" borderId="119" applyNumberFormat="0" applyFill="0" applyAlignment="0" applyProtection="0"/>
    <xf numFmtId="4" fontId="103" fillId="60" borderId="123">
      <alignment horizontal="right" vertical="center"/>
    </xf>
    <xf numFmtId="0" fontId="125" fillId="84" borderId="118" applyNumberFormat="0" applyAlignment="0" applyProtection="0"/>
    <xf numFmtId="0" fontId="103" fillId="60" borderId="122">
      <alignment horizontal="right" vertical="center"/>
    </xf>
    <xf numFmtId="0" fontId="126" fillId="84" borderId="118" applyNumberFormat="0" applyAlignment="0" applyProtection="0"/>
    <xf numFmtId="0" fontId="130" fillId="0" borderId="119" applyNumberFormat="0" applyFill="0" applyAlignment="0" applyProtection="0"/>
    <xf numFmtId="0" fontId="120" fillId="87" borderId="120" applyNumberFormat="0" applyFont="0" applyAlignment="0" applyProtection="0"/>
    <xf numFmtId="4" fontId="103" fillId="60" borderId="122">
      <alignment horizontal="right" vertical="center"/>
    </xf>
    <xf numFmtId="0" fontId="102" fillId="60" borderId="124">
      <alignment horizontal="left" vertical="center" wrapText="1" indent="2"/>
    </xf>
    <xf numFmtId="0" fontId="102" fillId="61" borderId="121"/>
    <xf numFmtId="166" fontId="102" fillId="88" borderId="121" applyNumberFormat="0" applyFont="0" applyBorder="0" applyAlignment="0" applyProtection="0">
      <alignment horizontal="right" vertical="center"/>
    </xf>
    <xf numFmtId="0" fontId="102" fillId="0" borderId="121" applyNumberFormat="0" applyFill="0" applyAlignment="0" applyProtection="0"/>
    <xf numFmtId="4" fontId="102" fillId="0" borderId="121" applyFill="0" applyBorder="0" applyProtection="0">
      <alignment horizontal="right" vertical="center"/>
    </xf>
    <xf numFmtId="4" fontId="103" fillId="62" borderId="121">
      <alignment horizontal="right" vertical="center"/>
    </xf>
    <xf numFmtId="0" fontId="130" fillId="0" borderId="119" applyNumberFormat="0" applyFill="0" applyAlignment="0" applyProtection="0"/>
    <xf numFmtId="49" fontId="101" fillId="0" borderId="121" applyNumberFormat="0" applyFill="0" applyBorder="0" applyProtection="0">
      <alignment horizontal="left" vertical="center"/>
    </xf>
    <xf numFmtId="49" fontId="102" fillId="0" borderId="122" applyNumberFormat="0" applyFont="0" applyFill="0" applyBorder="0" applyProtection="0">
      <alignment horizontal="left" vertical="center" indent="5"/>
    </xf>
    <xf numFmtId="0" fontId="102" fillId="62" borderId="122">
      <alignment horizontal="left" vertical="center"/>
    </xf>
    <xf numFmtId="0" fontId="126" fillId="84" borderId="118" applyNumberFormat="0" applyAlignment="0" applyProtection="0"/>
    <xf numFmtId="4" fontId="103" fillId="60" borderId="123">
      <alignment horizontal="right" vertical="center"/>
    </xf>
    <xf numFmtId="0" fontId="138" fillId="71" borderId="118" applyNumberFormat="0" applyAlignment="0" applyProtection="0"/>
    <xf numFmtId="0" fontId="138" fillId="71" borderId="118" applyNumberFormat="0" applyAlignment="0" applyProtection="0"/>
    <xf numFmtId="0" fontId="120" fillId="87" borderId="120" applyNumberFormat="0" applyFont="0" applyAlignment="0" applyProtection="0"/>
    <xf numFmtId="0" fontId="142" fillId="84" borderId="117" applyNumberFormat="0" applyAlignment="0" applyProtection="0"/>
    <xf numFmtId="0" fontId="145" fillId="0" borderId="119" applyNumberFormat="0" applyFill="0" applyAlignment="0" applyProtection="0"/>
    <xf numFmtId="0" fontId="103" fillId="60" borderId="121">
      <alignment horizontal="right" vertical="center"/>
    </xf>
    <xf numFmtId="0" fontId="8" fillId="87" borderId="120" applyNumberFormat="0" applyFont="0" applyAlignment="0" applyProtection="0"/>
    <xf numFmtId="4" fontId="102" fillId="0" borderId="121">
      <alignment horizontal="right" vertical="center"/>
    </xf>
    <xf numFmtId="0" fontId="145" fillId="0" borderId="119" applyNumberFormat="0" applyFill="0" applyAlignment="0" applyProtection="0"/>
    <xf numFmtId="0" fontId="103" fillId="60" borderId="121">
      <alignment horizontal="right" vertical="center"/>
    </xf>
    <xf numFmtId="0" fontId="103" fillId="60" borderId="121">
      <alignment horizontal="right" vertical="center"/>
    </xf>
    <xf numFmtId="4" fontId="105" fillId="62" borderId="121">
      <alignment horizontal="right" vertical="center"/>
    </xf>
    <xf numFmtId="0" fontId="103" fillId="62" borderId="121">
      <alignment horizontal="right" vertical="center"/>
    </xf>
    <xf numFmtId="4" fontId="103" fillId="62" borderId="121">
      <alignment horizontal="right" vertical="center"/>
    </xf>
    <xf numFmtId="0" fontId="105" fillId="62" borderId="121">
      <alignment horizontal="right" vertical="center"/>
    </xf>
    <xf numFmtId="4" fontId="105" fillId="62" borderId="121">
      <alignment horizontal="right" vertical="center"/>
    </xf>
    <xf numFmtId="0" fontId="103" fillId="60" borderId="121">
      <alignment horizontal="right" vertical="center"/>
    </xf>
    <xf numFmtId="4" fontId="103" fillId="60" borderId="121">
      <alignment horizontal="right" vertical="center"/>
    </xf>
    <xf numFmtId="0" fontId="103" fillId="60" borderId="121">
      <alignment horizontal="right" vertical="center"/>
    </xf>
    <xf numFmtId="4" fontId="103" fillId="60" borderId="121">
      <alignment horizontal="right" vertical="center"/>
    </xf>
    <xf numFmtId="0" fontId="103" fillId="60" borderId="122">
      <alignment horizontal="right" vertical="center"/>
    </xf>
    <xf numFmtId="4" fontId="103" fillId="60" borderId="122">
      <alignment horizontal="right" vertical="center"/>
    </xf>
    <xf numFmtId="0" fontId="103" fillId="60" borderId="123">
      <alignment horizontal="right" vertical="center"/>
    </xf>
    <xf numFmtId="4" fontId="103" fillId="60" borderId="123">
      <alignment horizontal="right" vertical="center"/>
    </xf>
    <xf numFmtId="0" fontId="126" fillId="84" borderId="118" applyNumberFormat="0" applyAlignment="0" applyProtection="0"/>
    <xf numFmtId="0" fontId="102" fillId="60" borderId="124">
      <alignment horizontal="left" vertical="center" wrapText="1" indent="2"/>
    </xf>
    <xf numFmtId="0" fontId="102" fillId="0" borderId="124">
      <alignment horizontal="left" vertical="center" wrapText="1" indent="2"/>
    </xf>
    <xf numFmtId="0" fontId="102" fillId="62" borderId="122">
      <alignment horizontal="left" vertical="center"/>
    </xf>
    <xf numFmtId="0" fontId="138" fillId="71" borderId="118" applyNumberFormat="0" applyAlignment="0" applyProtection="0"/>
    <xf numFmtId="0" fontId="102" fillId="0" borderId="121">
      <alignment horizontal="right" vertical="center"/>
    </xf>
    <xf numFmtId="4" fontId="102" fillId="0" borderId="121">
      <alignment horizontal="right" vertical="center"/>
    </xf>
    <xf numFmtId="0" fontId="102" fillId="0" borderId="121" applyNumberFormat="0" applyFill="0" applyAlignment="0" applyProtection="0"/>
    <xf numFmtId="0" fontId="142" fillId="84" borderId="117" applyNumberFormat="0" applyAlignment="0" applyProtection="0"/>
    <xf numFmtId="166" fontId="102" fillId="88" borderId="121" applyNumberFormat="0" applyFont="0" applyBorder="0" applyAlignment="0" applyProtection="0">
      <alignment horizontal="right" vertical="center"/>
    </xf>
    <xf numFmtId="0" fontId="102" fillId="61" borderId="121"/>
    <xf numFmtId="4" fontId="102" fillId="61" borderId="121"/>
    <xf numFmtId="0" fontId="145" fillId="0" borderId="119" applyNumberFormat="0" applyFill="0" applyAlignment="0" applyProtection="0"/>
    <xf numFmtId="0" fontId="8" fillId="87" borderId="120" applyNumberFormat="0" applyFont="0" applyAlignment="0" applyProtection="0"/>
    <xf numFmtId="0" fontId="120" fillId="87" borderId="120" applyNumberFormat="0" applyFont="0" applyAlignment="0" applyProtection="0"/>
    <xf numFmtId="0" fontId="102" fillId="0" borderId="121" applyNumberFormat="0" applyFill="0" applyAlignment="0" applyProtection="0"/>
    <xf numFmtId="0" fontId="130" fillId="0" borderId="119" applyNumberFormat="0" applyFill="0" applyAlignment="0" applyProtection="0"/>
    <xf numFmtId="0" fontId="145" fillId="0" borderId="119" applyNumberFormat="0" applyFill="0" applyAlignment="0" applyProtection="0"/>
    <xf numFmtId="0" fontId="129" fillId="71" borderId="118" applyNumberFormat="0" applyAlignment="0" applyProtection="0"/>
    <xf numFmtId="0" fontId="126" fillId="84" borderId="118" applyNumberFormat="0" applyAlignment="0" applyProtection="0"/>
    <xf numFmtId="4" fontId="105" fillId="62" borderId="121">
      <alignment horizontal="right" vertical="center"/>
    </xf>
    <xf numFmtId="0" fontId="103" fillId="62" borderId="121">
      <alignment horizontal="right" vertical="center"/>
    </xf>
    <xf numFmtId="166" fontId="102" fillId="88" borderId="121" applyNumberFormat="0" applyFont="0" applyBorder="0" applyAlignment="0" applyProtection="0">
      <alignment horizontal="right" vertical="center"/>
    </xf>
    <xf numFmtId="0" fontId="130" fillId="0" borderId="119" applyNumberFormat="0" applyFill="0" applyAlignment="0" applyProtection="0"/>
    <xf numFmtId="49" fontId="102" fillId="0" borderId="121" applyNumberFormat="0" applyFont="0" applyFill="0" applyBorder="0" applyProtection="0">
      <alignment horizontal="left" vertical="center" indent="2"/>
    </xf>
    <xf numFmtId="49" fontId="102" fillId="0" borderId="122" applyNumberFormat="0" applyFont="0" applyFill="0" applyBorder="0" applyProtection="0">
      <alignment horizontal="left" vertical="center" indent="5"/>
    </xf>
    <xf numFmtId="49" fontId="102" fillId="0" borderId="121" applyNumberFormat="0" applyFont="0" applyFill="0" applyBorder="0" applyProtection="0">
      <alignment horizontal="left" vertical="center" indent="2"/>
    </xf>
    <xf numFmtId="4" fontId="102" fillId="0" borderId="121" applyFill="0" applyBorder="0" applyProtection="0">
      <alignment horizontal="right" vertical="center"/>
    </xf>
    <xf numFmtId="49" fontId="101" fillId="0" borderId="121" applyNumberFormat="0" applyFill="0" applyBorder="0" applyProtection="0">
      <alignment horizontal="left" vertical="center"/>
    </xf>
    <xf numFmtId="0" fontId="102" fillId="0" borderId="124">
      <alignment horizontal="left" vertical="center" wrapText="1" indent="2"/>
    </xf>
    <xf numFmtId="0" fontId="142" fillId="84" borderId="117" applyNumberFormat="0" applyAlignment="0" applyProtection="0"/>
    <xf numFmtId="0" fontId="103" fillId="60" borderId="123">
      <alignment horizontal="right" vertical="center"/>
    </xf>
    <xf numFmtId="0" fontId="129" fillId="71" borderId="118" applyNumberFormat="0" applyAlignment="0" applyProtection="0"/>
    <xf numFmtId="0" fontId="103" fillId="60" borderId="123">
      <alignment horizontal="right" vertical="center"/>
    </xf>
    <xf numFmtId="4" fontId="103" fillId="60" borderId="121">
      <alignment horizontal="right" vertical="center"/>
    </xf>
    <xf numFmtId="0" fontId="103" fillId="60" borderId="121">
      <alignment horizontal="right" vertical="center"/>
    </xf>
    <xf numFmtId="0" fontId="123" fillId="84" borderId="117" applyNumberFormat="0" applyAlignment="0" applyProtection="0"/>
    <xf numFmtId="0" fontId="125" fillId="84" borderId="118" applyNumberFormat="0" applyAlignment="0" applyProtection="0"/>
    <xf numFmtId="0" fontId="130" fillId="0" borderId="119" applyNumberFormat="0" applyFill="0" applyAlignment="0" applyProtection="0"/>
    <xf numFmtId="0" fontId="102" fillId="61" borderId="121"/>
    <xf numFmtId="4" fontId="102" fillId="61" borderId="121"/>
    <xf numFmtId="4" fontId="103" fillId="60" borderId="121">
      <alignment horizontal="right" vertical="center"/>
    </xf>
    <xf numFmtId="0" fontId="105" fillId="62" borderId="121">
      <alignment horizontal="right" vertical="center"/>
    </xf>
    <xf numFmtId="0" fontId="129" fillId="71" borderId="118" applyNumberFormat="0" applyAlignment="0" applyProtection="0"/>
    <xf numFmtId="0" fontId="126" fillId="84" borderId="118" applyNumberFormat="0" applyAlignment="0" applyProtection="0"/>
    <xf numFmtId="4" fontId="102" fillId="0" borderId="121">
      <alignment horizontal="right" vertical="center"/>
    </xf>
    <xf numFmtId="0" fontId="102" fillId="60" borderId="124">
      <alignment horizontal="left" vertical="center" wrapText="1" indent="2"/>
    </xf>
    <xf numFmtId="0" fontId="102" fillId="0" borderId="124">
      <alignment horizontal="left" vertical="center" wrapText="1" indent="2"/>
    </xf>
    <xf numFmtId="0" fontId="142" fillId="84" borderId="117" applyNumberFormat="0" applyAlignment="0" applyProtection="0"/>
    <xf numFmtId="0" fontId="138" fillId="71" borderId="118" applyNumberFormat="0" applyAlignment="0" applyProtection="0"/>
    <xf numFmtId="0" fontId="125" fillId="84" borderId="118" applyNumberFormat="0" applyAlignment="0" applyProtection="0"/>
    <xf numFmtId="0" fontId="123" fillId="84" borderId="117" applyNumberFormat="0" applyAlignment="0" applyProtection="0"/>
    <xf numFmtId="0" fontId="103" fillId="60" borderId="123">
      <alignment horizontal="right" vertical="center"/>
    </xf>
    <xf numFmtId="0" fontId="105" fillId="62" borderId="121">
      <alignment horizontal="right" vertical="center"/>
    </xf>
    <xf numFmtId="4" fontId="103" fillId="62" borderId="121">
      <alignment horizontal="right" vertical="center"/>
    </xf>
    <xf numFmtId="4" fontId="103" fillId="60" borderId="121">
      <alignment horizontal="right" vertical="center"/>
    </xf>
    <xf numFmtId="49" fontId="102" fillId="0" borderId="122" applyNumberFormat="0" applyFont="0" applyFill="0" applyBorder="0" applyProtection="0">
      <alignment horizontal="left" vertical="center" indent="5"/>
    </xf>
    <xf numFmtId="4" fontId="102" fillId="0" borderId="121" applyFill="0" applyBorder="0" applyProtection="0">
      <alignment horizontal="right" vertical="center"/>
    </xf>
    <xf numFmtId="4" fontId="103" fillId="62" borderId="121">
      <alignment horizontal="right" vertical="center"/>
    </xf>
    <xf numFmtId="0" fontId="138" fillId="71" borderId="118" applyNumberFormat="0" applyAlignment="0" applyProtection="0"/>
    <xf numFmtId="0" fontId="129" fillId="71" borderId="118" applyNumberFormat="0" applyAlignment="0" applyProtection="0"/>
    <xf numFmtId="0" fontId="125" fillId="84" borderId="118" applyNumberFormat="0" applyAlignment="0" applyProtection="0"/>
    <xf numFmtId="0" fontId="102" fillId="60" borderId="124">
      <alignment horizontal="left" vertical="center" wrapText="1" indent="2"/>
    </xf>
    <xf numFmtId="0" fontId="102" fillId="0" borderId="124">
      <alignment horizontal="left" vertical="center" wrapText="1" indent="2"/>
    </xf>
    <xf numFmtId="0" fontId="102" fillId="60" borderId="124">
      <alignment horizontal="left" vertical="center" wrapText="1" indent="2"/>
    </xf>
    <xf numFmtId="0" fontId="102" fillId="0" borderId="124">
      <alignment horizontal="left" vertical="center" wrapText="1" indent="2"/>
    </xf>
    <xf numFmtId="0" fontId="123" fillId="84" borderId="117" applyNumberFormat="0" applyAlignment="0" applyProtection="0"/>
    <xf numFmtId="0" fontId="125" fillId="84" borderId="118" applyNumberFormat="0" applyAlignment="0" applyProtection="0"/>
    <xf numFmtId="0" fontId="126" fillId="84" borderId="118" applyNumberFormat="0" applyAlignment="0" applyProtection="0"/>
    <xf numFmtId="0" fontId="129" fillId="71" borderId="118" applyNumberFormat="0" applyAlignment="0" applyProtection="0"/>
    <xf numFmtId="0" fontId="130" fillId="0" borderId="119" applyNumberFormat="0" applyFill="0" applyAlignment="0" applyProtection="0"/>
    <xf numFmtId="0" fontId="138" fillId="71" borderId="118" applyNumberFormat="0" applyAlignment="0" applyProtection="0"/>
    <xf numFmtId="0" fontId="120" fillId="87" borderId="120" applyNumberFormat="0" applyFont="0" applyAlignment="0" applyProtection="0"/>
    <xf numFmtId="0" fontId="8" fillId="87" borderId="120" applyNumberFormat="0" applyFont="0" applyAlignment="0" applyProtection="0"/>
    <xf numFmtId="0" fontId="142" fillId="84" borderId="117" applyNumberFormat="0" applyAlignment="0" applyProtection="0"/>
    <xf numFmtId="0" fontId="145" fillId="0" borderId="119" applyNumberFormat="0" applyFill="0" applyAlignment="0" applyProtection="0"/>
    <xf numFmtId="0" fontId="126" fillId="84" borderId="118" applyNumberFormat="0" applyAlignment="0" applyProtection="0"/>
    <xf numFmtId="0" fontId="138" fillId="71" borderId="118" applyNumberFormat="0" applyAlignment="0" applyProtection="0"/>
    <xf numFmtId="0" fontId="120" fillId="87" borderId="120" applyNumberFormat="0" applyFont="0" applyAlignment="0" applyProtection="0"/>
    <xf numFmtId="0" fontId="142" fillId="84" borderId="117" applyNumberFormat="0" applyAlignment="0" applyProtection="0"/>
    <xf numFmtId="0" fontId="145" fillId="0" borderId="119" applyNumberFormat="0" applyFill="0" applyAlignment="0" applyProtection="0"/>
    <xf numFmtId="0" fontId="129" fillId="71" borderId="118" applyNumberFormat="0" applyAlignment="0" applyProtection="0"/>
    <xf numFmtId="4" fontId="103" fillId="60" borderId="122">
      <alignment horizontal="right" vertical="center"/>
    </xf>
    <xf numFmtId="0" fontId="145" fillId="0" borderId="119" applyNumberFormat="0" applyFill="0" applyAlignment="0" applyProtection="0"/>
    <xf numFmtId="0" fontId="102" fillId="61" borderId="121"/>
    <xf numFmtId="0" fontId="126" fillId="84" borderId="118" applyNumberFormat="0" applyAlignment="0" applyProtection="0"/>
    <xf numFmtId="0" fontId="138" fillId="71" borderId="118" applyNumberFormat="0" applyAlignment="0" applyProtection="0"/>
    <xf numFmtId="0" fontId="142" fillId="84" borderId="117" applyNumberFormat="0" applyAlignment="0" applyProtection="0"/>
    <xf numFmtId="0" fontId="145" fillId="0" borderId="119" applyNumberFormat="0" applyFill="0" applyAlignment="0" applyProtection="0"/>
    <xf numFmtId="0" fontId="7" fillId="37" borderId="0" applyNumberFormat="0" applyBorder="0" applyAlignment="0" applyProtection="0"/>
    <xf numFmtId="0" fontId="123" fillId="84" borderId="117" applyNumberFormat="0" applyAlignment="0" applyProtection="0"/>
    <xf numFmtId="0" fontId="125" fillId="84" borderId="118" applyNumberFormat="0" applyAlignment="0" applyProtection="0"/>
    <xf numFmtId="0" fontId="130" fillId="0" borderId="119" applyNumberFormat="0" applyFill="0" applyAlignment="0" applyProtection="0"/>
    <xf numFmtId="49" fontId="102" fillId="0" borderId="121" applyNumberFormat="0" applyFont="0" applyFill="0" applyBorder="0" applyProtection="0">
      <alignment horizontal="left" vertical="center" indent="2"/>
    </xf>
    <xf numFmtId="0" fontId="103" fillId="62" borderId="121">
      <alignment horizontal="right" vertical="center"/>
    </xf>
    <xf numFmtId="4" fontId="103" fillId="62" borderId="121">
      <alignment horizontal="right" vertical="center"/>
    </xf>
    <xf numFmtId="0" fontId="105" fillId="62" borderId="121">
      <alignment horizontal="right" vertical="center"/>
    </xf>
    <xf numFmtId="4" fontId="105" fillId="62" borderId="121">
      <alignment horizontal="right" vertical="center"/>
    </xf>
    <xf numFmtId="0" fontId="103" fillId="60" borderId="121">
      <alignment horizontal="right" vertical="center"/>
    </xf>
    <xf numFmtId="4" fontId="103" fillId="60" borderId="121">
      <alignment horizontal="right" vertical="center"/>
    </xf>
    <xf numFmtId="0" fontId="103" fillId="60" borderId="121">
      <alignment horizontal="right" vertical="center"/>
    </xf>
    <xf numFmtId="4" fontId="103" fillId="60" borderId="121">
      <alignment horizontal="right" vertical="center"/>
    </xf>
    <xf numFmtId="0" fontId="129" fillId="71" borderId="118" applyNumberFormat="0" applyAlignment="0" applyProtection="0"/>
    <xf numFmtId="0" fontId="102" fillId="0" borderId="121">
      <alignment horizontal="right" vertical="center"/>
    </xf>
    <xf numFmtId="4" fontId="102" fillId="0" borderId="121">
      <alignment horizontal="right" vertical="center"/>
    </xf>
    <xf numFmtId="4" fontId="102" fillId="0" borderId="121" applyFill="0" applyBorder="0" applyProtection="0">
      <alignment horizontal="right" vertical="center"/>
    </xf>
    <xf numFmtId="49" fontId="101" fillId="0" borderId="121" applyNumberFormat="0" applyFill="0" applyBorder="0" applyProtection="0">
      <alignment horizontal="left" vertical="center"/>
    </xf>
    <xf numFmtId="0" fontId="102" fillId="0" borderId="121" applyNumberFormat="0" applyFill="0" applyAlignment="0" applyProtection="0"/>
    <xf numFmtId="166" fontId="102" fillId="88" borderId="121" applyNumberFormat="0" applyFont="0" applyBorder="0" applyAlignment="0" applyProtection="0">
      <alignment horizontal="right" vertical="center"/>
    </xf>
    <xf numFmtId="0" fontId="102" fillId="61" borderId="121"/>
    <xf numFmtId="4" fontId="102" fillId="61" borderId="121"/>
    <xf numFmtId="4" fontId="103" fillId="60" borderId="121">
      <alignment horizontal="right" vertical="center"/>
    </xf>
    <xf numFmtId="0" fontId="102" fillId="61" borderId="121"/>
    <xf numFmtId="0" fontId="125" fillId="84" borderId="118" applyNumberFormat="0" applyAlignment="0" applyProtection="0"/>
    <xf numFmtId="0" fontId="103" fillId="62" borderId="121">
      <alignment horizontal="right" vertical="center"/>
    </xf>
    <xf numFmtId="0" fontId="102" fillId="0" borderId="121">
      <alignment horizontal="right" vertical="center"/>
    </xf>
    <xf numFmtId="0" fontId="145" fillId="0" borderId="119" applyNumberFormat="0" applyFill="0" applyAlignment="0" applyProtection="0"/>
    <xf numFmtId="0" fontId="102" fillId="62" borderId="122">
      <alignment horizontal="left" vertical="center"/>
    </xf>
    <xf numFmtId="0" fontId="138" fillId="71" borderId="118" applyNumberFormat="0" applyAlignment="0" applyProtection="0"/>
    <xf numFmtId="166" fontId="102" fillId="88" borderId="121" applyNumberFormat="0" applyFont="0" applyBorder="0" applyAlignment="0" applyProtection="0">
      <alignment horizontal="right" vertical="center"/>
    </xf>
    <xf numFmtId="0" fontId="120" fillId="87" borderId="120" applyNumberFormat="0" applyFont="0" applyAlignment="0" applyProtection="0"/>
    <xf numFmtId="0" fontId="102" fillId="0" borderId="124">
      <alignment horizontal="left" vertical="center" wrapText="1" indent="2"/>
    </xf>
    <xf numFmtId="4" fontId="102" fillId="61" borderId="121"/>
    <xf numFmtId="49" fontId="101" fillId="0" borderId="121" applyNumberFormat="0" applyFill="0" applyBorder="0" applyProtection="0">
      <alignment horizontal="left" vertical="center"/>
    </xf>
    <xf numFmtId="0" fontId="102" fillId="0" borderId="121">
      <alignment horizontal="right" vertical="center"/>
    </xf>
    <xf numFmtId="4" fontId="103" fillId="60" borderId="123">
      <alignment horizontal="right" vertical="center"/>
    </xf>
    <xf numFmtId="4" fontId="103" fillId="60" borderId="121">
      <alignment horizontal="right" vertical="center"/>
    </xf>
    <xf numFmtId="4" fontId="103" fillId="60" borderId="121">
      <alignment horizontal="right" vertical="center"/>
    </xf>
    <xf numFmtId="0" fontId="105" fillId="62" borderId="121">
      <alignment horizontal="right" vertical="center"/>
    </xf>
    <xf numFmtId="0" fontId="103" fillId="62" borderId="121">
      <alignment horizontal="right" vertical="center"/>
    </xf>
    <xf numFmtId="49" fontId="102" fillId="0" borderId="121" applyNumberFormat="0" applyFont="0" applyFill="0" applyBorder="0" applyProtection="0">
      <alignment horizontal="left" vertical="center" indent="2"/>
    </xf>
    <xf numFmtId="0" fontId="138" fillId="71" borderId="118" applyNumberFormat="0" applyAlignment="0" applyProtection="0"/>
    <xf numFmtId="0" fontId="123" fillId="84" borderId="117" applyNumberFormat="0" applyAlignment="0" applyProtection="0"/>
    <xf numFmtId="49" fontId="102" fillId="0" borderId="121" applyNumberFormat="0" applyFont="0" applyFill="0" applyBorder="0" applyProtection="0">
      <alignment horizontal="left" vertical="center" indent="2"/>
    </xf>
    <xf numFmtId="0" fontId="129" fillId="71" borderId="118" applyNumberFormat="0" applyAlignment="0" applyProtection="0"/>
    <xf numFmtId="4" fontId="102" fillId="0" borderId="121" applyFill="0" applyBorder="0" applyProtection="0">
      <alignment horizontal="right" vertical="center"/>
    </xf>
    <xf numFmtId="0" fontId="126" fillId="84" borderId="118" applyNumberFormat="0" applyAlignment="0" applyProtection="0"/>
    <xf numFmtId="0" fontId="145" fillId="0" borderId="119" applyNumberFormat="0" applyFill="0" applyAlignment="0" applyProtection="0"/>
    <xf numFmtId="0" fontId="142" fillId="84" borderId="117" applyNumberFormat="0" applyAlignment="0" applyProtection="0"/>
    <xf numFmtId="0" fontId="102" fillId="0" borderId="121" applyNumberFormat="0" applyFill="0" applyAlignment="0" applyProtection="0"/>
    <xf numFmtId="4" fontId="102" fillId="0" borderId="121">
      <alignment horizontal="right" vertical="center"/>
    </xf>
    <xf numFmtId="0" fontId="102" fillId="0" borderId="121">
      <alignment horizontal="right" vertical="center"/>
    </xf>
    <xf numFmtId="0" fontId="138" fillId="71" borderId="118" applyNumberFormat="0" applyAlignment="0" applyProtection="0"/>
    <xf numFmtId="0" fontId="123" fillId="84" borderId="117" applyNumberFormat="0" applyAlignment="0" applyProtection="0"/>
    <xf numFmtId="0" fontId="125" fillId="84" borderId="118" applyNumberFormat="0" applyAlignment="0" applyProtection="0"/>
    <xf numFmtId="0" fontId="102" fillId="60" borderId="124">
      <alignment horizontal="left" vertical="center" wrapText="1" indent="2"/>
    </xf>
    <xf numFmtId="0" fontId="126" fillId="84" borderId="118" applyNumberFormat="0" applyAlignment="0" applyProtection="0"/>
    <xf numFmtId="0" fontId="126" fillId="84" borderId="118" applyNumberFormat="0" applyAlignment="0" applyProtection="0"/>
    <xf numFmtId="4" fontId="103" fillId="60" borderId="122">
      <alignment horizontal="right" vertical="center"/>
    </xf>
    <xf numFmtId="0" fontId="103" fillId="60" borderId="122">
      <alignment horizontal="right" vertical="center"/>
    </xf>
    <xf numFmtId="0" fontId="103" fillId="60" borderId="121">
      <alignment horizontal="right" vertical="center"/>
    </xf>
    <xf numFmtId="4" fontId="105" fillId="62" borderId="121">
      <alignment horizontal="right" vertical="center"/>
    </xf>
    <xf numFmtId="0" fontId="129" fillId="71" borderId="118" applyNumberFormat="0" applyAlignment="0" applyProtection="0"/>
    <xf numFmtId="0" fontId="130" fillId="0" borderId="119" applyNumberFormat="0" applyFill="0" applyAlignment="0" applyProtection="0"/>
    <xf numFmtId="0" fontId="145" fillId="0" borderId="119" applyNumberFormat="0" applyFill="0" applyAlignment="0" applyProtection="0"/>
    <xf numFmtId="0" fontId="120" fillId="87" borderId="120" applyNumberFormat="0" applyFont="0" applyAlignment="0" applyProtection="0"/>
    <xf numFmtId="0" fontId="138" fillId="71" borderId="118" applyNumberFormat="0" applyAlignment="0" applyProtection="0"/>
    <xf numFmtId="49" fontId="101" fillId="0" borderId="121" applyNumberFormat="0" applyFill="0" applyBorder="0" applyProtection="0">
      <alignment horizontal="left" vertical="center"/>
    </xf>
    <xf numFmtId="0" fontId="102" fillId="60" borderId="124">
      <alignment horizontal="left" vertical="center" wrapText="1" indent="2"/>
    </xf>
    <xf numFmtId="0" fontId="126" fillId="84" borderId="118" applyNumberFormat="0" applyAlignment="0" applyProtection="0"/>
    <xf numFmtId="0" fontId="102" fillId="0" borderId="124">
      <alignment horizontal="left" vertical="center" wrapText="1" indent="2"/>
    </xf>
    <xf numFmtId="0" fontId="120" fillId="87" borderId="120" applyNumberFormat="0" applyFont="0" applyAlignment="0" applyProtection="0"/>
    <xf numFmtId="0" fontId="8" fillId="87" borderId="120" applyNumberFormat="0" applyFont="0" applyAlignment="0" applyProtection="0"/>
    <xf numFmtId="0" fontId="142" fillId="84" borderId="117" applyNumberFormat="0" applyAlignment="0" applyProtection="0"/>
    <xf numFmtId="0" fontId="145" fillId="0" borderId="119" applyNumberFormat="0" applyFill="0" applyAlignment="0" applyProtection="0"/>
    <xf numFmtId="4" fontId="102" fillId="61" borderId="121"/>
    <xf numFmtId="0" fontId="103" fillId="60" borderId="121">
      <alignment horizontal="right" vertical="center"/>
    </xf>
    <xf numFmtId="0" fontId="145" fillId="0" borderId="119" applyNumberFormat="0" applyFill="0" applyAlignment="0" applyProtection="0"/>
    <xf numFmtId="4" fontId="103" fillId="60" borderId="123">
      <alignment horizontal="right" vertical="center"/>
    </xf>
    <xf numFmtId="0" fontId="125" fillId="84" borderId="118" applyNumberFormat="0" applyAlignment="0" applyProtection="0"/>
    <xf numFmtId="0" fontId="103" fillId="60" borderId="122">
      <alignment horizontal="right" vertical="center"/>
    </xf>
    <xf numFmtId="0" fontId="126" fillId="84" borderId="118" applyNumberFormat="0" applyAlignment="0" applyProtection="0"/>
    <xf numFmtId="0" fontId="130" fillId="0" borderId="119" applyNumberFormat="0" applyFill="0" applyAlignment="0" applyProtection="0"/>
    <xf numFmtId="0" fontId="120" fillId="87" borderId="120" applyNumberFormat="0" applyFont="0" applyAlignment="0" applyProtection="0"/>
    <xf numFmtId="4" fontId="103" fillId="60" borderId="122">
      <alignment horizontal="right" vertical="center"/>
    </xf>
    <xf numFmtId="0" fontId="102" fillId="60" borderId="124">
      <alignment horizontal="left" vertical="center" wrapText="1" indent="2"/>
    </xf>
    <xf numFmtId="0" fontId="102" fillId="61" borderId="121"/>
    <xf numFmtId="166" fontId="102" fillId="88" borderId="121" applyNumberFormat="0" applyFont="0" applyBorder="0" applyAlignment="0" applyProtection="0">
      <alignment horizontal="right" vertical="center"/>
    </xf>
    <xf numFmtId="0" fontId="102" fillId="0" borderId="121" applyNumberFormat="0" applyFill="0" applyAlignment="0" applyProtection="0"/>
    <xf numFmtId="4" fontId="102" fillId="0" borderId="121" applyFill="0" applyBorder="0" applyProtection="0">
      <alignment horizontal="right" vertical="center"/>
    </xf>
    <xf numFmtId="4" fontId="103" fillId="62" borderId="121">
      <alignment horizontal="right" vertical="center"/>
    </xf>
    <xf numFmtId="0" fontId="130" fillId="0" borderId="119" applyNumberFormat="0" applyFill="0" applyAlignment="0" applyProtection="0"/>
    <xf numFmtId="49" fontId="101" fillId="0" borderId="121" applyNumberFormat="0" applyFill="0" applyBorder="0" applyProtection="0">
      <alignment horizontal="left" vertical="center"/>
    </xf>
    <xf numFmtId="49" fontId="102" fillId="0" borderId="122" applyNumberFormat="0" applyFont="0" applyFill="0" applyBorder="0" applyProtection="0">
      <alignment horizontal="left" vertical="center" indent="5"/>
    </xf>
    <xf numFmtId="0" fontId="102" fillId="62" borderId="122">
      <alignment horizontal="left" vertical="center"/>
    </xf>
    <xf numFmtId="0" fontId="126" fillId="84" borderId="118" applyNumberFormat="0" applyAlignment="0" applyProtection="0"/>
    <xf numFmtId="4" fontId="103" fillId="60" borderId="123">
      <alignment horizontal="right" vertical="center"/>
    </xf>
    <xf numFmtId="0" fontId="138" fillId="71" borderId="118" applyNumberFormat="0" applyAlignment="0" applyProtection="0"/>
    <xf numFmtId="0" fontId="138" fillId="71" borderId="118" applyNumberFormat="0" applyAlignment="0" applyProtection="0"/>
    <xf numFmtId="0" fontId="120" fillId="87" borderId="120" applyNumberFormat="0" applyFont="0" applyAlignment="0" applyProtection="0"/>
    <xf numFmtId="0" fontId="142" fillId="84" borderId="117" applyNumberFormat="0" applyAlignment="0" applyProtection="0"/>
    <xf numFmtId="0" fontId="145" fillId="0" borderId="119" applyNumberFormat="0" applyFill="0" applyAlignment="0" applyProtection="0"/>
    <xf numFmtId="0" fontId="103" fillId="60" borderId="121">
      <alignment horizontal="right" vertical="center"/>
    </xf>
    <xf numFmtId="0" fontId="8" fillId="87" borderId="120" applyNumberFormat="0" applyFont="0" applyAlignment="0" applyProtection="0"/>
    <xf numFmtId="4" fontId="102" fillId="0" borderId="121">
      <alignment horizontal="right" vertical="center"/>
    </xf>
    <xf numFmtId="0" fontId="145" fillId="0" borderId="119" applyNumberFormat="0" applyFill="0" applyAlignment="0" applyProtection="0"/>
    <xf numFmtId="0" fontId="103" fillId="60" borderId="121">
      <alignment horizontal="right" vertical="center"/>
    </xf>
    <xf numFmtId="0" fontId="103" fillId="60" borderId="121">
      <alignment horizontal="right" vertical="center"/>
    </xf>
    <xf numFmtId="4" fontId="105" fillId="62" borderId="121">
      <alignment horizontal="right" vertical="center"/>
    </xf>
    <xf numFmtId="0" fontId="103" fillId="62" borderId="121">
      <alignment horizontal="right" vertical="center"/>
    </xf>
    <xf numFmtId="4" fontId="103" fillId="62" borderId="121">
      <alignment horizontal="right" vertical="center"/>
    </xf>
    <xf numFmtId="0" fontId="105" fillId="62" borderId="121">
      <alignment horizontal="right" vertical="center"/>
    </xf>
    <xf numFmtId="4" fontId="105" fillId="62" borderId="121">
      <alignment horizontal="right" vertical="center"/>
    </xf>
    <xf numFmtId="0" fontId="103" fillId="60" borderId="121">
      <alignment horizontal="right" vertical="center"/>
    </xf>
    <xf numFmtId="4" fontId="103" fillId="60" borderId="121">
      <alignment horizontal="right" vertical="center"/>
    </xf>
    <xf numFmtId="0" fontId="103" fillId="60" borderId="121">
      <alignment horizontal="right" vertical="center"/>
    </xf>
    <xf numFmtId="4" fontId="103" fillId="60" borderId="121">
      <alignment horizontal="right" vertical="center"/>
    </xf>
    <xf numFmtId="0" fontId="103" fillId="60" borderId="122">
      <alignment horizontal="right" vertical="center"/>
    </xf>
    <xf numFmtId="4" fontId="103" fillId="60" borderId="122">
      <alignment horizontal="right" vertical="center"/>
    </xf>
    <xf numFmtId="0" fontId="103" fillId="60" borderId="123">
      <alignment horizontal="right" vertical="center"/>
    </xf>
    <xf numFmtId="4" fontId="103" fillId="60" borderId="123">
      <alignment horizontal="right" vertical="center"/>
    </xf>
    <xf numFmtId="0" fontId="126" fillId="84" borderId="118" applyNumberFormat="0" applyAlignment="0" applyProtection="0"/>
    <xf numFmtId="0" fontId="102" fillId="60" borderId="124">
      <alignment horizontal="left" vertical="center" wrapText="1" indent="2"/>
    </xf>
    <xf numFmtId="0" fontId="102" fillId="0" borderId="124">
      <alignment horizontal="left" vertical="center" wrapText="1" indent="2"/>
    </xf>
    <xf numFmtId="0" fontId="102" fillId="62" borderId="122">
      <alignment horizontal="left" vertical="center"/>
    </xf>
    <xf numFmtId="0" fontId="138" fillId="71" borderId="118" applyNumberFormat="0" applyAlignment="0" applyProtection="0"/>
    <xf numFmtId="0" fontId="102" fillId="0" borderId="121">
      <alignment horizontal="right" vertical="center"/>
    </xf>
    <xf numFmtId="4" fontId="102" fillId="0" borderId="121">
      <alignment horizontal="right" vertical="center"/>
    </xf>
    <xf numFmtId="0" fontId="102" fillId="0" borderId="121" applyNumberFormat="0" applyFill="0" applyAlignment="0" applyProtection="0"/>
    <xf numFmtId="0" fontId="142" fillId="84" borderId="117" applyNumberFormat="0" applyAlignment="0" applyProtection="0"/>
    <xf numFmtId="166" fontId="102" fillId="88" borderId="121" applyNumberFormat="0" applyFont="0" applyBorder="0" applyAlignment="0" applyProtection="0">
      <alignment horizontal="right" vertical="center"/>
    </xf>
    <xf numFmtId="0" fontId="102" fillId="61" borderId="121"/>
    <xf numFmtId="4" fontId="102" fillId="61" borderId="121"/>
    <xf numFmtId="0" fontId="145" fillId="0" borderId="119" applyNumberFormat="0" applyFill="0" applyAlignment="0" applyProtection="0"/>
    <xf numFmtId="0" fontId="8" fillId="87" borderId="120" applyNumberFormat="0" applyFont="0" applyAlignment="0" applyProtection="0"/>
    <xf numFmtId="0" fontId="120" fillId="87" borderId="120" applyNumberFormat="0" applyFont="0" applyAlignment="0" applyProtection="0"/>
    <xf numFmtId="0" fontId="102" fillId="0" borderId="121" applyNumberFormat="0" applyFill="0" applyAlignment="0" applyProtection="0"/>
    <xf numFmtId="0" fontId="130" fillId="0" borderId="119" applyNumberFormat="0" applyFill="0" applyAlignment="0" applyProtection="0"/>
    <xf numFmtId="0" fontId="145" fillId="0" borderId="119" applyNumberFormat="0" applyFill="0" applyAlignment="0" applyProtection="0"/>
    <xf numFmtId="0" fontId="129" fillId="71" borderId="118" applyNumberFormat="0" applyAlignment="0" applyProtection="0"/>
    <xf numFmtId="0" fontId="126" fillId="84" borderId="118" applyNumberFormat="0" applyAlignment="0" applyProtection="0"/>
    <xf numFmtId="4" fontId="105" fillId="62" borderId="121">
      <alignment horizontal="right" vertical="center"/>
    </xf>
    <xf numFmtId="0" fontId="103" fillId="62" borderId="121">
      <alignment horizontal="right" vertical="center"/>
    </xf>
    <xf numFmtId="166" fontId="102" fillId="88" borderId="121" applyNumberFormat="0" applyFont="0" applyBorder="0" applyAlignment="0" applyProtection="0">
      <alignment horizontal="right" vertical="center"/>
    </xf>
    <xf numFmtId="0" fontId="130" fillId="0" borderId="119" applyNumberFormat="0" applyFill="0" applyAlignment="0" applyProtection="0"/>
    <xf numFmtId="49" fontId="102" fillId="0" borderId="121" applyNumberFormat="0" applyFont="0" applyFill="0" applyBorder="0" applyProtection="0">
      <alignment horizontal="left" vertical="center" indent="2"/>
    </xf>
    <xf numFmtId="49" fontId="102" fillId="0" borderId="122" applyNumberFormat="0" applyFont="0" applyFill="0" applyBorder="0" applyProtection="0">
      <alignment horizontal="left" vertical="center" indent="5"/>
    </xf>
    <xf numFmtId="49" fontId="102" fillId="0" borderId="121" applyNumberFormat="0" applyFont="0" applyFill="0" applyBorder="0" applyProtection="0">
      <alignment horizontal="left" vertical="center" indent="2"/>
    </xf>
    <xf numFmtId="4" fontId="102" fillId="0" borderId="121" applyFill="0" applyBorder="0" applyProtection="0">
      <alignment horizontal="right" vertical="center"/>
    </xf>
    <xf numFmtId="49" fontId="101" fillId="0" borderId="121" applyNumberFormat="0" applyFill="0" applyBorder="0" applyProtection="0">
      <alignment horizontal="left" vertical="center"/>
    </xf>
    <xf numFmtId="0" fontId="102" fillId="0" borderId="124">
      <alignment horizontal="left" vertical="center" wrapText="1" indent="2"/>
    </xf>
    <xf numFmtId="0" fontId="142" fillId="84" borderId="117" applyNumberFormat="0" applyAlignment="0" applyProtection="0"/>
    <xf numFmtId="0" fontId="103" fillId="60" borderId="123">
      <alignment horizontal="right" vertical="center"/>
    </xf>
    <xf numFmtId="0" fontId="129" fillId="71" borderId="118" applyNumberFormat="0" applyAlignment="0" applyProtection="0"/>
    <xf numFmtId="0" fontId="103" fillId="60" borderId="123">
      <alignment horizontal="right" vertical="center"/>
    </xf>
    <xf numFmtId="4" fontId="103" fillId="60" borderId="121">
      <alignment horizontal="right" vertical="center"/>
    </xf>
    <xf numFmtId="0" fontId="103" fillId="60" borderId="121">
      <alignment horizontal="right" vertical="center"/>
    </xf>
    <xf numFmtId="0" fontId="123" fillId="84" borderId="117" applyNumberFormat="0" applyAlignment="0" applyProtection="0"/>
    <xf numFmtId="0" fontId="125" fillId="84" borderId="118" applyNumberFormat="0" applyAlignment="0" applyProtection="0"/>
    <xf numFmtId="0" fontId="130" fillId="0" borderId="119" applyNumberFormat="0" applyFill="0" applyAlignment="0" applyProtection="0"/>
    <xf numFmtId="0" fontId="102" fillId="61" borderId="121"/>
    <xf numFmtId="4" fontId="102" fillId="61" borderId="121"/>
    <xf numFmtId="4" fontId="103" fillId="60" borderId="121">
      <alignment horizontal="right" vertical="center"/>
    </xf>
    <xf numFmtId="0" fontId="105" fillId="62" borderId="121">
      <alignment horizontal="right" vertical="center"/>
    </xf>
    <xf numFmtId="0" fontId="129" fillId="71" borderId="118" applyNumberFormat="0" applyAlignment="0" applyProtection="0"/>
    <xf numFmtId="0" fontId="126" fillId="84" borderId="118" applyNumberFormat="0" applyAlignment="0" applyProtection="0"/>
    <xf numFmtId="4" fontId="102" fillId="0" borderId="121">
      <alignment horizontal="right" vertical="center"/>
    </xf>
    <xf numFmtId="0" fontId="102" fillId="60" borderId="124">
      <alignment horizontal="left" vertical="center" wrapText="1" indent="2"/>
    </xf>
    <xf numFmtId="0" fontId="102" fillId="0" borderId="124">
      <alignment horizontal="left" vertical="center" wrapText="1" indent="2"/>
    </xf>
    <xf numFmtId="0" fontId="142" fillId="84" borderId="117" applyNumberFormat="0" applyAlignment="0" applyProtection="0"/>
    <xf numFmtId="0" fontId="138" fillId="71" borderId="118" applyNumberFormat="0" applyAlignment="0" applyProtection="0"/>
    <xf numFmtId="0" fontId="125" fillId="84" borderId="118" applyNumberFormat="0" applyAlignment="0" applyProtection="0"/>
    <xf numFmtId="0" fontId="123" fillId="84" borderId="117" applyNumberFormat="0" applyAlignment="0" applyProtection="0"/>
    <xf numFmtId="0" fontId="103" fillId="60" borderId="123">
      <alignment horizontal="right" vertical="center"/>
    </xf>
    <xf numFmtId="0" fontId="105" fillId="62" borderId="121">
      <alignment horizontal="right" vertical="center"/>
    </xf>
    <xf numFmtId="4" fontId="103" fillId="62" borderId="121">
      <alignment horizontal="right" vertical="center"/>
    </xf>
    <xf numFmtId="4" fontId="103" fillId="60" borderId="121">
      <alignment horizontal="right" vertical="center"/>
    </xf>
    <xf numFmtId="49" fontId="102" fillId="0" borderId="122" applyNumberFormat="0" applyFont="0" applyFill="0" applyBorder="0" applyProtection="0">
      <alignment horizontal="left" vertical="center" indent="5"/>
    </xf>
    <xf numFmtId="4" fontId="102" fillId="0" borderId="121" applyFill="0" applyBorder="0" applyProtection="0">
      <alignment horizontal="right" vertical="center"/>
    </xf>
    <xf numFmtId="4" fontId="103" fillId="62" borderId="121">
      <alignment horizontal="right" vertical="center"/>
    </xf>
    <xf numFmtId="0" fontId="138" fillId="71" borderId="118" applyNumberFormat="0" applyAlignment="0" applyProtection="0"/>
    <xf numFmtId="0" fontId="129" fillId="71" borderId="118" applyNumberFormat="0" applyAlignment="0" applyProtection="0"/>
    <xf numFmtId="0" fontId="125" fillId="84" borderId="118" applyNumberFormat="0" applyAlignment="0" applyProtection="0"/>
    <xf numFmtId="0" fontId="102" fillId="60" borderId="124">
      <alignment horizontal="left" vertical="center" wrapText="1" indent="2"/>
    </xf>
    <xf numFmtId="0" fontId="102" fillId="0" borderId="124">
      <alignment horizontal="left" vertical="center" wrapText="1" indent="2"/>
    </xf>
    <xf numFmtId="0" fontId="102" fillId="60" borderId="124">
      <alignment horizontal="left" vertical="center" wrapText="1" indent="2"/>
    </xf>
    <xf numFmtId="166" fontId="102" fillId="88" borderId="121" applyNumberFormat="0" applyFont="0" applyBorder="0" applyAlignment="0" applyProtection="0">
      <alignment horizontal="right" vertical="center"/>
    </xf>
    <xf numFmtId="0" fontId="103" fillId="60" borderId="123">
      <alignment horizontal="right" vertical="center"/>
    </xf>
    <xf numFmtId="0" fontId="103" fillId="60" borderId="123">
      <alignment horizontal="right" vertical="center"/>
    </xf>
    <xf numFmtId="0" fontId="102" fillId="0" borderId="121" applyNumberFormat="0" applyFill="0" applyAlignment="0" applyProtection="0"/>
    <xf numFmtId="4" fontId="103" fillId="60" borderId="123">
      <alignment horizontal="right" vertical="center"/>
    </xf>
    <xf numFmtId="0" fontId="103" fillId="60" borderId="121">
      <alignment horizontal="right" vertical="center"/>
    </xf>
    <xf numFmtId="0" fontId="7" fillId="54" borderId="0" applyNumberFormat="0" applyBorder="0" applyAlignment="0" applyProtection="0"/>
    <xf numFmtId="49" fontId="102" fillId="0" borderId="121" applyNumberFormat="0" applyFont="0" applyFill="0" applyBorder="0" applyProtection="0">
      <alignment horizontal="left" vertical="center" indent="2"/>
    </xf>
    <xf numFmtId="0" fontId="48" fillId="43" borderId="0" applyNumberFormat="0" applyBorder="0" applyAlignment="0" applyProtection="0"/>
    <xf numFmtId="0" fontId="103" fillId="60" borderId="123">
      <alignment horizontal="right" vertical="center"/>
    </xf>
    <xf numFmtId="4" fontId="102" fillId="0" borderId="121">
      <alignment horizontal="right" vertical="center"/>
    </xf>
    <xf numFmtId="166" fontId="102" fillId="88" borderId="121" applyNumberFormat="0" applyFont="0" applyBorder="0" applyAlignment="0" applyProtection="0">
      <alignment horizontal="right" vertical="center"/>
    </xf>
    <xf numFmtId="0" fontId="102" fillId="62" borderId="122">
      <alignment horizontal="left" vertical="center"/>
    </xf>
    <xf numFmtId="0" fontId="102" fillId="60" borderId="124">
      <alignment horizontal="left" vertical="center" wrapText="1" indent="2"/>
    </xf>
    <xf numFmtId="4" fontId="103" fillId="60" borderId="123">
      <alignment horizontal="right" vertical="center"/>
    </xf>
    <xf numFmtId="0" fontId="105" fillId="62" borderId="121">
      <alignment horizontal="right" vertical="center"/>
    </xf>
    <xf numFmtId="4" fontId="103" fillId="60" borderId="121">
      <alignment horizontal="right" vertical="center"/>
    </xf>
    <xf numFmtId="0" fontId="103" fillId="60" borderId="121">
      <alignment horizontal="right" vertical="center"/>
    </xf>
    <xf numFmtId="4" fontId="105" fillId="62" borderId="121">
      <alignment horizontal="right" vertical="center"/>
    </xf>
    <xf numFmtId="0" fontId="120" fillId="87" borderId="120" applyNumberFormat="0" applyFont="0" applyAlignment="0" applyProtection="0"/>
    <xf numFmtId="0" fontId="7" fillId="38" borderId="0" applyNumberFormat="0" applyBorder="0" applyAlignment="0" applyProtection="0"/>
    <xf numFmtId="0" fontId="120" fillId="87" borderId="120" applyNumberFormat="0" applyFont="0" applyAlignment="0" applyProtection="0"/>
    <xf numFmtId="0" fontId="8" fillId="87" borderId="120" applyNumberFormat="0" applyFont="0" applyAlignment="0" applyProtection="0"/>
    <xf numFmtId="0" fontId="118" fillId="0" borderId="0" applyNumberFormat="0" applyFill="0" applyBorder="0" applyAlignment="0" applyProtection="0"/>
    <xf numFmtId="4" fontId="103" fillId="62" borderId="121">
      <alignment horizontal="right" vertical="center"/>
    </xf>
    <xf numFmtId="0" fontId="123" fillId="84" borderId="117" applyNumberFormat="0" applyAlignment="0" applyProtection="0"/>
    <xf numFmtId="4" fontId="103" fillId="62" borderId="121">
      <alignment horizontal="right" vertical="center"/>
    </xf>
    <xf numFmtId="0" fontId="119" fillId="0" borderId="70" applyNumberFormat="0" applyFill="0" applyAlignment="0" applyProtection="0"/>
    <xf numFmtId="0" fontId="103" fillId="60" borderId="121">
      <alignment horizontal="right" vertical="center"/>
    </xf>
    <xf numFmtId="49" fontId="102" fillId="0" borderId="122" applyNumberFormat="0" applyFont="0" applyFill="0" applyBorder="0" applyProtection="0">
      <alignment horizontal="left" vertical="center" indent="5"/>
    </xf>
    <xf numFmtId="0" fontId="102" fillId="0" borderId="124">
      <alignment horizontal="left" vertical="center" wrapText="1" indent="2"/>
    </xf>
    <xf numFmtId="0" fontId="138" fillId="71" borderId="118" applyNumberFormat="0" applyAlignment="0" applyProtection="0"/>
    <xf numFmtId="4" fontId="103" fillId="60" borderId="121">
      <alignment horizontal="right" vertical="center"/>
    </xf>
    <xf numFmtId="0" fontId="102" fillId="61" borderId="121"/>
    <xf numFmtId="0" fontId="142" fillId="84" borderId="117" applyNumberFormat="0" applyAlignment="0" applyProtection="0"/>
    <xf numFmtId="0" fontId="102" fillId="0" borderId="124">
      <alignment horizontal="left" vertical="center" wrapText="1" indent="2"/>
    </xf>
    <xf numFmtId="0" fontId="102" fillId="60" borderId="124">
      <alignment horizontal="left" vertical="center" wrapText="1" indent="2"/>
    </xf>
    <xf numFmtId="0" fontId="102" fillId="62" borderId="122">
      <alignment horizontal="left" vertical="center"/>
    </xf>
    <xf numFmtId="49" fontId="101" fillId="0" borderId="121" applyNumberFormat="0" applyFill="0" applyBorder="0" applyProtection="0">
      <alignment horizontal="left" vertical="center"/>
    </xf>
    <xf numFmtId="0" fontId="48" fillId="51" borderId="0" applyNumberFormat="0" applyBorder="0" applyAlignment="0" applyProtection="0"/>
    <xf numFmtId="0" fontId="115" fillId="33" borderId="66" applyNumberFormat="0" applyAlignment="0" applyProtection="0"/>
    <xf numFmtId="0" fontId="145" fillId="0" borderId="119" applyNumberFormat="0" applyFill="0" applyAlignment="0" applyProtection="0"/>
    <xf numFmtId="49" fontId="102" fillId="0" borderId="121" applyNumberFormat="0" applyFont="0" applyFill="0" applyBorder="0" applyProtection="0">
      <alignment horizontal="left" vertical="center" indent="2"/>
    </xf>
    <xf numFmtId="0" fontId="102" fillId="0" borderId="124">
      <alignment horizontal="left" vertical="center" wrapText="1" indent="2"/>
    </xf>
    <xf numFmtId="4" fontId="102" fillId="0" borderId="121" applyFill="0" applyBorder="0" applyProtection="0">
      <alignment horizontal="right" vertical="center"/>
    </xf>
    <xf numFmtId="0" fontId="102" fillId="62" borderId="122">
      <alignment horizontal="left" vertical="center"/>
    </xf>
    <xf numFmtId="0" fontId="103" fillId="60" borderId="121">
      <alignment horizontal="right" vertical="center"/>
    </xf>
    <xf numFmtId="0" fontId="102" fillId="0" borderId="121" applyNumberFormat="0" applyFill="0" applyAlignment="0" applyProtection="0"/>
    <xf numFmtId="49" fontId="102" fillId="0" borderId="121" applyNumberFormat="0" applyFont="0" applyFill="0" applyBorder="0" applyProtection="0">
      <alignment horizontal="left" vertical="center" indent="2"/>
    </xf>
    <xf numFmtId="0" fontId="48" fillId="55" borderId="0" applyNumberFormat="0" applyBorder="0" applyAlignment="0" applyProtection="0"/>
    <xf numFmtId="4" fontId="102" fillId="0" borderId="121">
      <alignment horizontal="right" vertical="center"/>
    </xf>
    <xf numFmtId="0" fontId="120" fillId="87" borderId="120" applyNumberFormat="0" applyFont="0" applyAlignment="0" applyProtection="0"/>
    <xf numFmtId="0" fontId="102" fillId="0" borderId="121">
      <alignment horizontal="right" vertical="center"/>
    </xf>
    <xf numFmtId="0" fontId="103" fillId="60" borderId="121">
      <alignment horizontal="right" vertical="center"/>
    </xf>
    <xf numFmtId="4" fontId="103" fillId="60" borderId="121">
      <alignment horizontal="right" vertical="center"/>
    </xf>
    <xf numFmtId="0" fontId="102" fillId="60" borderId="124">
      <alignment horizontal="left" vertical="center" wrapText="1" indent="2"/>
    </xf>
    <xf numFmtId="0" fontId="7" fillId="42" borderId="0" applyNumberFormat="0" applyBorder="0" applyAlignment="0" applyProtection="0"/>
    <xf numFmtId="0" fontId="102" fillId="61" borderId="121"/>
    <xf numFmtId="4" fontId="102" fillId="0" borderId="121" applyFill="0" applyBorder="0" applyProtection="0">
      <alignment horizontal="right" vertical="center"/>
    </xf>
    <xf numFmtId="0" fontId="125" fillId="84" borderId="118" applyNumberFormat="0" applyAlignment="0" applyProtection="0"/>
    <xf numFmtId="0" fontId="145" fillId="0" borderId="119" applyNumberFormat="0" applyFill="0" applyAlignment="0" applyProtection="0"/>
    <xf numFmtId="49" fontId="101" fillId="0" borderId="121" applyNumberFormat="0" applyFill="0" applyBorder="0" applyProtection="0">
      <alignment horizontal="left" vertical="center"/>
    </xf>
    <xf numFmtId="0" fontId="7" fillId="49" borderId="0" applyNumberFormat="0" applyBorder="0" applyAlignment="0" applyProtection="0"/>
    <xf numFmtId="0" fontId="102" fillId="0" borderId="124">
      <alignment horizontal="left" vertical="center" wrapText="1" indent="2"/>
    </xf>
    <xf numFmtId="0" fontId="48" fillId="59" borderId="0" applyNumberFormat="0" applyBorder="0" applyAlignment="0" applyProtection="0"/>
    <xf numFmtId="0" fontId="7" fillId="46" borderId="0" applyNumberFormat="0" applyBorder="0" applyAlignment="0" applyProtection="0"/>
    <xf numFmtId="0" fontId="8" fillId="87" borderId="120" applyNumberFormat="0" applyFont="0" applyAlignment="0" applyProtection="0"/>
    <xf numFmtId="0" fontId="103" fillId="62" borderId="121">
      <alignment horizontal="right" vertical="center"/>
    </xf>
    <xf numFmtId="4" fontId="105" fillId="62" borderId="121">
      <alignment horizontal="right" vertical="center"/>
    </xf>
    <xf numFmtId="166" fontId="102" fillId="88" borderId="121" applyNumberFormat="0" applyFont="0" applyBorder="0" applyAlignment="0" applyProtection="0">
      <alignment horizontal="right" vertical="center"/>
    </xf>
    <xf numFmtId="0" fontId="8" fillId="87" borderId="120" applyNumberFormat="0" applyFont="0" applyAlignment="0" applyProtection="0"/>
    <xf numFmtId="0" fontId="138" fillId="71" borderId="118" applyNumberFormat="0" applyAlignment="0" applyProtection="0"/>
    <xf numFmtId="0" fontId="138" fillId="71" borderId="118" applyNumberFormat="0" applyAlignment="0" applyProtection="0"/>
    <xf numFmtId="0" fontId="145" fillId="0" borderId="119" applyNumberFormat="0" applyFill="0" applyAlignment="0" applyProtection="0"/>
    <xf numFmtId="49" fontId="101" fillId="0" borderId="121" applyNumberFormat="0" applyFill="0" applyBorder="0" applyProtection="0">
      <alignment horizontal="left" vertical="center"/>
    </xf>
    <xf numFmtId="0" fontId="103" fillId="60" borderId="122">
      <alignment horizontal="right" vertical="center"/>
    </xf>
    <xf numFmtId="0" fontId="102" fillId="0" borderId="121">
      <alignment horizontal="right" vertical="center"/>
    </xf>
    <xf numFmtId="0" fontId="130" fillId="0" borderId="119" applyNumberFormat="0" applyFill="0" applyAlignment="0" applyProtection="0"/>
    <xf numFmtId="0" fontId="8" fillId="87" borderId="120" applyNumberFormat="0" applyFont="0" applyAlignment="0" applyProtection="0"/>
    <xf numFmtId="0" fontId="145" fillId="0" borderId="119" applyNumberFormat="0" applyFill="0" applyAlignment="0" applyProtection="0"/>
    <xf numFmtId="0" fontId="126" fillId="84" borderId="118" applyNumberFormat="0" applyAlignment="0" applyProtection="0"/>
    <xf numFmtId="0" fontId="7" fillId="38" borderId="0" applyNumberFormat="0" applyBorder="0" applyAlignment="0" applyProtection="0"/>
    <xf numFmtId="166" fontId="102" fillId="88" borderId="121" applyNumberFormat="0" applyFont="0" applyBorder="0" applyAlignment="0" applyProtection="0">
      <alignment horizontal="right" vertical="center"/>
    </xf>
    <xf numFmtId="0" fontId="145" fillId="0" borderId="119" applyNumberFormat="0" applyFill="0" applyAlignment="0" applyProtection="0"/>
    <xf numFmtId="49" fontId="102" fillId="0" borderId="121" applyNumberFormat="0" applyFont="0" applyFill="0" applyBorder="0" applyProtection="0">
      <alignment horizontal="left" vertical="center" indent="2"/>
    </xf>
    <xf numFmtId="0" fontId="118" fillId="0" borderId="0" applyNumberFormat="0" applyFill="0" applyBorder="0" applyAlignment="0" applyProtection="0"/>
    <xf numFmtId="4" fontId="102" fillId="0" borderId="121">
      <alignment horizontal="right" vertical="center"/>
    </xf>
    <xf numFmtId="0" fontId="130" fillId="0" borderId="119" applyNumberFormat="0" applyFill="0" applyAlignment="0" applyProtection="0"/>
    <xf numFmtId="0" fontId="138" fillId="71" borderId="118" applyNumberFormat="0" applyAlignment="0" applyProtection="0"/>
    <xf numFmtId="0" fontId="48" fillId="47" borderId="0" applyNumberFormat="0" applyBorder="0" applyAlignment="0" applyProtection="0"/>
    <xf numFmtId="4" fontId="102" fillId="0" borderId="121" applyFill="0" applyBorder="0" applyProtection="0">
      <alignment horizontal="right" vertical="center"/>
    </xf>
    <xf numFmtId="0" fontId="102" fillId="62" borderId="122">
      <alignment horizontal="left" vertical="center"/>
    </xf>
    <xf numFmtId="0" fontId="129" fillId="71" borderId="118" applyNumberFormat="0" applyAlignment="0" applyProtection="0"/>
    <xf numFmtId="0" fontId="105" fillId="62" borderId="121">
      <alignment horizontal="right" vertical="center"/>
    </xf>
    <xf numFmtId="4" fontId="102" fillId="61" borderId="121"/>
    <xf numFmtId="0" fontId="102" fillId="60" borderId="124">
      <alignment horizontal="left" vertical="center" wrapText="1" indent="2"/>
    </xf>
    <xf numFmtId="49" fontId="102" fillId="0" borderId="121" applyNumberFormat="0" applyFont="0" applyFill="0" applyBorder="0" applyProtection="0">
      <alignment horizontal="left" vertical="center" indent="2"/>
    </xf>
    <xf numFmtId="0" fontId="138" fillId="71" borderId="118" applyNumberFormat="0" applyAlignment="0" applyProtection="0"/>
    <xf numFmtId="0" fontId="48" fillId="55" borderId="0" applyNumberFormat="0" applyBorder="0" applyAlignment="0" applyProtection="0"/>
    <xf numFmtId="0" fontId="7" fillId="53" borderId="0" applyNumberFormat="0" applyBorder="0" applyAlignment="0" applyProtection="0"/>
    <xf numFmtId="0" fontId="105" fillId="62" borderId="121">
      <alignment horizontal="right" vertical="center"/>
    </xf>
    <xf numFmtId="0" fontId="129" fillId="71" borderId="118" applyNumberFormat="0" applyAlignment="0" applyProtection="0"/>
    <xf numFmtId="166" fontId="102" fillId="88" borderId="121" applyNumberFormat="0" applyFont="0" applyBorder="0" applyAlignment="0" applyProtection="0">
      <alignment horizontal="right" vertical="center"/>
    </xf>
    <xf numFmtId="0" fontId="129" fillId="71" borderId="118" applyNumberFormat="0" applyAlignment="0" applyProtection="0"/>
    <xf numFmtId="4" fontId="102" fillId="0" borderId="121">
      <alignment horizontal="right" vertical="center"/>
    </xf>
    <xf numFmtId="49" fontId="102" fillId="0" borderId="121" applyNumberFormat="0" applyFont="0" applyFill="0" applyBorder="0" applyProtection="0">
      <alignment horizontal="left" vertical="center" indent="2"/>
    </xf>
    <xf numFmtId="166" fontId="102" fillId="88" borderId="121" applyNumberFormat="0" applyFont="0" applyBorder="0" applyAlignment="0" applyProtection="0">
      <alignment horizontal="right" vertical="center"/>
    </xf>
    <xf numFmtId="49" fontId="101" fillId="0" borderId="121" applyNumberFormat="0" applyFill="0" applyBorder="0" applyProtection="0">
      <alignment horizontal="left" vertical="center"/>
    </xf>
    <xf numFmtId="4" fontId="103" fillId="60" borderId="121">
      <alignment horizontal="right" vertical="center"/>
    </xf>
    <xf numFmtId="0" fontId="103" fillId="60" borderId="121">
      <alignment horizontal="right" vertical="center"/>
    </xf>
    <xf numFmtId="0" fontId="102" fillId="0" borderId="121">
      <alignment horizontal="right" vertical="center"/>
    </xf>
    <xf numFmtId="0" fontId="102" fillId="0" borderId="121">
      <alignment horizontal="right" vertical="center"/>
    </xf>
    <xf numFmtId="0" fontId="7" fillId="57" borderId="0" applyNumberFormat="0" applyBorder="0" applyAlignment="0" applyProtection="0"/>
    <xf numFmtId="0" fontId="48" fillId="51" borderId="0" applyNumberFormat="0" applyBorder="0" applyAlignment="0" applyProtection="0"/>
    <xf numFmtId="0" fontId="7" fillId="45" borderId="0" applyNumberFormat="0" applyBorder="0" applyAlignment="0" applyProtection="0"/>
    <xf numFmtId="0" fontId="105" fillId="62" borderId="121">
      <alignment horizontal="right" vertical="center"/>
    </xf>
    <xf numFmtId="4" fontId="103" fillId="60" borderId="123">
      <alignment horizontal="right" vertical="center"/>
    </xf>
    <xf numFmtId="0" fontId="102" fillId="60" borderId="124">
      <alignment horizontal="left" vertical="center" wrapText="1" indent="2"/>
    </xf>
    <xf numFmtId="0" fontId="138" fillId="71" borderId="118" applyNumberFormat="0" applyAlignment="0" applyProtection="0"/>
    <xf numFmtId="0" fontId="138" fillId="71" borderId="118" applyNumberFormat="0" applyAlignment="0" applyProtection="0"/>
    <xf numFmtId="0" fontId="7" fillId="41" borderId="0" applyNumberFormat="0" applyBorder="0" applyAlignment="0" applyProtection="0"/>
    <xf numFmtId="0" fontId="120" fillId="87" borderId="120" applyNumberFormat="0" applyFont="0" applyAlignment="0" applyProtection="0"/>
    <xf numFmtId="0" fontId="102" fillId="60" borderId="124">
      <alignment horizontal="left" vertical="center" wrapText="1" indent="2"/>
    </xf>
    <xf numFmtId="0" fontId="120" fillId="87" borderId="120" applyNumberFormat="0" applyFont="0" applyAlignment="0" applyProtection="0"/>
    <xf numFmtId="0" fontId="102" fillId="0" borderId="121" applyNumberFormat="0" applyFill="0" applyAlignment="0" applyProtection="0"/>
    <xf numFmtId="0" fontId="142" fillId="84" borderId="117" applyNumberFormat="0" applyAlignment="0" applyProtection="0"/>
    <xf numFmtId="4" fontId="103" fillId="60" borderId="121">
      <alignment horizontal="right" vertical="center"/>
    </xf>
    <xf numFmtId="4" fontId="102" fillId="61" borderId="121"/>
    <xf numFmtId="0" fontId="145" fillId="0" borderId="119" applyNumberFormat="0" applyFill="0" applyAlignment="0" applyProtection="0"/>
    <xf numFmtId="0" fontId="123" fillId="84" borderId="117" applyNumberFormat="0" applyAlignment="0" applyProtection="0"/>
    <xf numFmtId="0" fontId="125" fillId="84" borderId="118" applyNumberFormat="0" applyAlignment="0" applyProtection="0"/>
    <xf numFmtId="0" fontId="126" fillId="84" borderId="118" applyNumberFormat="0" applyAlignment="0" applyProtection="0"/>
    <xf numFmtId="0" fontId="142" fillId="84" borderId="117" applyNumberFormat="0" applyAlignment="0" applyProtection="0"/>
    <xf numFmtId="4" fontId="102" fillId="0" borderId="121" applyFill="0" applyBorder="0" applyProtection="0">
      <alignment horizontal="right" vertical="center"/>
    </xf>
    <xf numFmtId="0" fontId="138" fillId="71" borderId="118" applyNumberFormat="0" applyAlignment="0" applyProtection="0"/>
    <xf numFmtId="0" fontId="103" fillId="62" borderId="121">
      <alignment horizontal="right" vertical="center"/>
    </xf>
    <xf numFmtId="0" fontId="7" fillId="42" borderId="0" applyNumberFormat="0" applyBorder="0" applyAlignment="0" applyProtection="0"/>
    <xf numFmtId="0" fontId="119" fillId="0" borderId="70" applyNumberFormat="0" applyFill="0" applyAlignment="0" applyProtection="0"/>
    <xf numFmtId="0" fontId="145" fillId="0" borderId="119" applyNumberFormat="0" applyFill="0" applyAlignment="0" applyProtection="0"/>
    <xf numFmtId="4" fontId="103" fillId="60" borderId="121">
      <alignment horizontal="right" vertical="center"/>
    </xf>
    <xf numFmtId="0" fontId="102" fillId="60" borderId="124">
      <alignment horizontal="left" vertical="center" wrapText="1" indent="2"/>
    </xf>
    <xf numFmtId="0" fontId="126" fillId="84" borderId="118" applyNumberFormat="0" applyAlignment="0" applyProtection="0"/>
    <xf numFmtId="0" fontId="103" fillId="60" borderId="121">
      <alignment horizontal="right" vertical="center"/>
    </xf>
    <xf numFmtId="166" fontId="102" fillId="88" borderId="121" applyNumberFormat="0" applyFont="0" applyBorder="0" applyAlignment="0" applyProtection="0">
      <alignment horizontal="right" vertical="center"/>
    </xf>
    <xf numFmtId="0" fontId="8" fillId="87" borderId="120" applyNumberFormat="0" applyFont="0" applyAlignment="0" applyProtection="0"/>
    <xf numFmtId="0" fontId="102" fillId="60" borderId="124">
      <alignment horizontal="left" vertical="center" wrapText="1" indent="2"/>
    </xf>
    <xf numFmtId="0" fontId="145" fillId="0" borderId="119" applyNumberFormat="0" applyFill="0" applyAlignment="0" applyProtection="0"/>
    <xf numFmtId="0" fontId="138" fillId="71" borderId="118" applyNumberFormat="0" applyAlignment="0" applyProtection="0"/>
    <xf numFmtId="0" fontId="7" fillId="58" borderId="0" applyNumberFormat="0" applyBorder="0" applyAlignment="0" applyProtection="0"/>
    <xf numFmtId="0" fontId="130" fillId="0" borderId="119" applyNumberFormat="0" applyFill="0" applyAlignment="0" applyProtection="0"/>
    <xf numFmtId="0" fontId="103" fillId="62" borderId="121">
      <alignment horizontal="right" vertical="center"/>
    </xf>
    <xf numFmtId="0" fontId="120" fillId="87" borderId="120" applyNumberFormat="0" applyFont="0" applyAlignment="0" applyProtection="0"/>
    <xf numFmtId="0" fontId="129" fillId="71" borderId="118" applyNumberFormat="0" applyAlignment="0" applyProtection="0"/>
    <xf numFmtId="0" fontId="102" fillId="0" borderId="124">
      <alignment horizontal="left" vertical="center" wrapText="1" indent="2"/>
    </xf>
    <xf numFmtId="4" fontId="103" fillId="60" borderId="121">
      <alignment horizontal="right" vertical="center"/>
    </xf>
    <xf numFmtId="0" fontId="120" fillId="87" borderId="120" applyNumberFormat="0" applyFont="0" applyAlignment="0" applyProtection="0"/>
    <xf numFmtId="0" fontId="123" fillId="84" borderId="117" applyNumberFormat="0" applyAlignment="0" applyProtection="0"/>
    <xf numFmtId="0" fontId="7" fillId="54" borderId="0" applyNumberFormat="0" applyBorder="0" applyAlignment="0" applyProtection="0"/>
    <xf numFmtId="0" fontId="126" fillId="84" borderId="118" applyNumberFormat="0" applyAlignment="0" applyProtection="0"/>
    <xf numFmtId="0" fontId="138" fillId="71" borderId="118" applyNumberFormat="0" applyAlignment="0" applyProtection="0"/>
    <xf numFmtId="4" fontId="102" fillId="0" borderId="121">
      <alignment horizontal="right" vertical="center"/>
    </xf>
    <xf numFmtId="4" fontId="105" fillId="62" borderId="121">
      <alignment horizontal="right" vertical="center"/>
    </xf>
    <xf numFmtId="0" fontId="126" fillId="84" borderId="118" applyNumberFormat="0" applyAlignment="0" applyProtection="0"/>
    <xf numFmtId="0" fontId="7" fillId="45" borderId="0" applyNumberFormat="0" applyBorder="0" applyAlignment="0" applyProtection="0"/>
    <xf numFmtId="0" fontId="7" fillId="41" borderId="0" applyNumberFormat="0" applyBorder="0" applyAlignment="0" applyProtection="0"/>
    <xf numFmtId="4" fontId="103" fillId="60" borderId="121">
      <alignment horizontal="right" vertical="center"/>
    </xf>
    <xf numFmtId="0" fontId="102" fillId="0" borderId="121" applyNumberFormat="0" applyFill="0" applyAlignment="0" applyProtection="0"/>
    <xf numFmtId="0" fontId="102" fillId="61" borderId="121"/>
    <xf numFmtId="0" fontId="142" fillId="84" borderId="117" applyNumberFormat="0" applyAlignment="0" applyProtection="0"/>
    <xf numFmtId="4" fontId="102" fillId="0" borderId="121" applyFill="0" applyBorder="0" applyProtection="0">
      <alignment horizontal="right" vertical="center"/>
    </xf>
    <xf numFmtId="0" fontId="102" fillId="60" borderId="124">
      <alignment horizontal="left" vertical="center" wrapText="1" indent="2"/>
    </xf>
    <xf numFmtId="0" fontId="7" fillId="58" borderId="0" applyNumberFormat="0" applyBorder="0" applyAlignment="0" applyProtection="0"/>
    <xf numFmtId="0" fontId="145" fillId="0" borderId="119" applyNumberFormat="0" applyFill="0" applyAlignment="0" applyProtection="0"/>
    <xf numFmtId="4" fontId="105" fillId="62" borderId="121">
      <alignment horizontal="right" vertical="center"/>
    </xf>
    <xf numFmtId="0" fontId="105" fillId="62" borderId="121">
      <alignment horizontal="right" vertical="center"/>
    </xf>
    <xf numFmtId="0" fontId="102" fillId="0" borderId="121" applyNumberFormat="0" applyFill="0" applyAlignment="0" applyProtection="0"/>
    <xf numFmtId="0" fontId="120" fillId="87" borderId="120" applyNumberFormat="0" applyFont="0" applyAlignment="0" applyProtection="0"/>
    <xf numFmtId="0" fontId="142" fillId="84" borderId="117" applyNumberFormat="0" applyAlignment="0" applyProtection="0"/>
    <xf numFmtId="0" fontId="130" fillId="0" borderId="119" applyNumberFormat="0" applyFill="0" applyAlignment="0" applyProtection="0"/>
    <xf numFmtId="4" fontId="102" fillId="0" borderId="121" applyFill="0" applyBorder="0" applyProtection="0">
      <alignment horizontal="right" vertical="center"/>
    </xf>
    <xf numFmtId="4" fontId="103" fillId="60" borderId="121">
      <alignment horizontal="right" vertical="center"/>
    </xf>
    <xf numFmtId="0" fontId="138" fillId="71" borderId="118" applyNumberFormat="0" applyAlignment="0" applyProtection="0"/>
    <xf numFmtId="4" fontId="103" fillId="62" borderId="121">
      <alignment horizontal="right" vertical="center"/>
    </xf>
    <xf numFmtId="0" fontId="103" fillId="60" borderId="121">
      <alignment horizontal="right" vertical="center"/>
    </xf>
    <xf numFmtId="0" fontId="126" fillId="84" borderId="118" applyNumberFormat="0" applyAlignment="0" applyProtection="0"/>
    <xf numFmtId="0" fontId="102" fillId="60" borderId="124">
      <alignment horizontal="left" vertical="center" wrapText="1" indent="2"/>
    </xf>
    <xf numFmtId="0" fontId="7" fillId="37" borderId="0" applyNumberFormat="0" applyBorder="0" applyAlignment="0" applyProtection="0"/>
    <xf numFmtId="0" fontId="138" fillId="71" borderId="118" applyNumberFormat="0" applyAlignment="0" applyProtection="0"/>
    <xf numFmtId="0" fontId="142" fillId="84" borderId="117" applyNumberFormat="0" applyAlignment="0" applyProtection="0"/>
    <xf numFmtId="0" fontId="130" fillId="0" borderId="119" applyNumberFormat="0" applyFill="0" applyAlignment="0" applyProtection="0"/>
    <xf numFmtId="0" fontId="102" fillId="0" borderId="121">
      <alignment horizontal="right" vertical="center"/>
    </xf>
    <xf numFmtId="4" fontId="103" fillId="62" borderId="121">
      <alignment horizontal="right" vertical="center"/>
    </xf>
    <xf numFmtId="0" fontId="102" fillId="62" borderId="122">
      <alignment horizontal="left" vertical="center"/>
    </xf>
    <xf numFmtId="0" fontId="7" fillId="46" borderId="0" applyNumberFormat="0" applyBorder="0" applyAlignment="0" applyProtection="0"/>
    <xf numFmtId="0" fontId="102" fillId="0" borderId="121" applyNumberFormat="0" applyFill="0" applyAlignment="0" applyProtection="0"/>
    <xf numFmtId="0" fontId="102" fillId="0" borderId="124">
      <alignment horizontal="left" vertical="center" wrapText="1" indent="2"/>
    </xf>
    <xf numFmtId="49" fontId="102" fillId="0" borderId="122" applyNumberFormat="0" applyFont="0" applyFill="0" applyBorder="0" applyProtection="0">
      <alignment horizontal="left" vertical="center" indent="5"/>
    </xf>
    <xf numFmtId="0" fontId="103" fillId="60" borderId="123">
      <alignment horizontal="right" vertical="center"/>
    </xf>
    <xf numFmtId="0" fontId="103" fillId="60" borderId="123">
      <alignment horizontal="right" vertical="center"/>
    </xf>
    <xf numFmtId="0" fontId="145" fillId="0" borderId="119" applyNumberFormat="0" applyFill="0" applyAlignment="0" applyProtection="0"/>
    <xf numFmtId="0" fontId="125" fillId="84" borderId="118" applyNumberFormat="0" applyAlignment="0" applyProtection="0"/>
    <xf numFmtId="49" fontId="102" fillId="0" borderId="122" applyNumberFormat="0" applyFont="0" applyFill="0" applyBorder="0" applyProtection="0">
      <alignment horizontal="left" vertical="center" indent="5"/>
    </xf>
    <xf numFmtId="0" fontId="130" fillId="0" borderId="119" applyNumberFormat="0" applyFill="0" applyAlignment="0" applyProtection="0"/>
    <xf numFmtId="4" fontId="103" fillId="60" borderId="121">
      <alignment horizontal="right" vertical="center"/>
    </xf>
    <xf numFmtId="4" fontId="105" fillId="62" borderId="121">
      <alignment horizontal="right" vertical="center"/>
    </xf>
    <xf numFmtId="0" fontId="102" fillId="61" borderId="121"/>
    <xf numFmtId="0" fontId="126" fillId="84" borderId="118" applyNumberFormat="0" applyAlignment="0" applyProtection="0"/>
    <xf numFmtId="0" fontId="102" fillId="0" borderId="121">
      <alignment horizontal="right" vertical="center"/>
    </xf>
    <xf numFmtId="0" fontId="130" fillId="0" borderId="119" applyNumberFormat="0" applyFill="0" applyAlignment="0" applyProtection="0"/>
    <xf numFmtId="0" fontId="102" fillId="61" borderId="121"/>
    <xf numFmtId="4" fontId="102" fillId="0" borderId="121" applyFill="0" applyBorder="0" applyProtection="0">
      <alignment horizontal="right" vertical="center"/>
    </xf>
    <xf numFmtId="4" fontId="103" fillId="60" borderId="123">
      <alignment horizontal="right" vertical="center"/>
    </xf>
    <xf numFmtId="0" fontId="105" fillId="62" borderId="121">
      <alignment horizontal="right" vertical="center"/>
    </xf>
    <xf numFmtId="0" fontId="129" fillId="71" borderId="118" applyNumberFormat="0" applyAlignment="0" applyProtection="0"/>
    <xf numFmtId="0" fontId="126" fillId="84" borderId="118" applyNumberFormat="0" applyAlignment="0" applyProtection="0"/>
    <xf numFmtId="4" fontId="102" fillId="0" borderId="121">
      <alignment horizontal="right" vertical="center"/>
    </xf>
    <xf numFmtId="0" fontId="102" fillId="60" borderId="124">
      <alignment horizontal="left" vertical="center" wrapText="1" indent="2"/>
    </xf>
    <xf numFmtId="0" fontId="102" fillId="0" borderId="124">
      <alignment horizontal="left" vertical="center" wrapText="1" indent="2"/>
    </xf>
    <xf numFmtId="0" fontId="142" fillId="84" borderId="117" applyNumberFormat="0" applyAlignment="0" applyProtection="0"/>
    <xf numFmtId="0" fontId="138" fillId="71" borderId="118" applyNumberFormat="0" applyAlignment="0" applyProtection="0"/>
    <xf numFmtId="0" fontId="125" fillId="84" borderId="118" applyNumberFormat="0" applyAlignment="0" applyProtection="0"/>
    <xf numFmtId="0" fontId="123" fillId="84" borderId="117" applyNumberFormat="0" applyAlignment="0" applyProtection="0"/>
    <xf numFmtId="0" fontId="103" fillId="60" borderId="123">
      <alignment horizontal="right" vertical="center"/>
    </xf>
    <xf numFmtId="0" fontId="105" fillId="62" borderId="121">
      <alignment horizontal="right" vertical="center"/>
    </xf>
    <xf numFmtId="4" fontId="103" fillId="62" borderId="121">
      <alignment horizontal="right" vertical="center"/>
    </xf>
    <xf numFmtId="4" fontId="103" fillId="60" borderId="121">
      <alignment horizontal="right" vertical="center"/>
    </xf>
    <xf numFmtId="49" fontId="102" fillId="0" borderId="122" applyNumberFormat="0" applyFont="0" applyFill="0" applyBorder="0" applyProtection="0">
      <alignment horizontal="left" vertical="center" indent="5"/>
    </xf>
    <xf numFmtId="4" fontId="102" fillId="0" borderId="121" applyFill="0" applyBorder="0" applyProtection="0">
      <alignment horizontal="right" vertical="center"/>
    </xf>
    <xf numFmtId="4" fontId="103" fillId="62" borderId="121">
      <alignment horizontal="right" vertical="center"/>
    </xf>
    <xf numFmtId="0" fontId="138" fillId="71" borderId="118" applyNumberFormat="0" applyAlignment="0" applyProtection="0"/>
    <xf numFmtId="0" fontId="129" fillId="71" borderId="118" applyNumberFormat="0" applyAlignment="0" applyProtection="0"/>
    <xf numFmtId="0" fontId="125" fillId="84" borderId="118" applyNumberFormat="0" applyAlignment="0" applyProtection="0"/>
    <xf numFmtId="0" fontId="102" fillId="60" borderId="124">
      <alignment horizontal="left" vertical="center" wrapText="1" indent="2"/>
    </xf>
    <xf numFmtId="0" fontId="102" fillId="0" borderId="124">
      <alignment horizontal="left" vertical="center" wrapText="1" indent="2"/>
    </xf>
    <xf numFmtId="0" fontId="102" fillId="60" borderId="124">
      <alignment horizontal="left" vertical="center" wrapText="1" indent="2"/>
    </xf>
    <xf numFmtId="0" fontId="102" fillId="0" borderId="137" applyNumberFormat="0" applyFill="0" applyAlignment="0" applyProtection="0"/>
    <xf numFmtId="0" fontId="123" fillId="84" borderId="133" applyNumberFormat="0" applyAlignment="0" applyProtection="0"/>
    <xf numFmtId="166" fontId="102" fillId="88" borderId="137" applyNumberFormat="0" applyFont="0" applyBorder="0" applyAlignment="0" applyProtection="0">
      <alignment horizontal="right" vertical="center"/>
    </xf>
    <xf numFmtId="0" fontId="102" fillId="62" borderId="138">
      <alignment horizontal="left" vertical="center"/>
    </xf>
    <xf numFmtId="0" fontId="142" fillId="84" borderId="133" applyNumberFormat="0" applyAlignment="0" applyProtection="0"/>
    <xf numFmtId="49" fontId="101" fillId="0" borderId="137" applyNumberFormat="0" applyFill="0" applyBorder="0" applyProtection="0">
      <alignment horizontal="left" vertical="center"/>
    </xf>
    <xf numFmtId="0" fontId="103" fillId="60" borderId="161">
      <alignment horizontal="right" vertical="center"/>
    </xf>
    <xf numFmtId="0" fontId="125" fillId="84" borderId="134" applyNumberFormat="0" applyAlignment="0" applyProtection="0"/>
    <xf numFmtId="0" fontId="48" fillId="55" borderId="0" applyNumberFormat="0" applyBorder="0" applyAlignment="0" applyProtection="0"/>
    <xf numFmtId="0" fontId="145" fillId="0" borderId="135" applyNumberFormat="0" applyFill="0" applyAlignment="0" applyProtection="0"/>
    <xf numFmtId="0" fontId="7" fillId="37" borderId="0" applyNumberFormat="0" applyBorder="0" applyAlignment="0" applyProtection="0"/>
    <xf numFmtId="0" fontId="145" fillId="0" borderId="135" applyNumberFormat="0" applyFill="0" applyAlignment="0" applyProtection="0"/>
    <xf numFmtId="0" fontId="126" fillId="84" borderId="158" applyNumberFormat="0" applyAlignment="0" applyProtection="0"/>
    <xf numFmtId="0" fontId="123" fillId="84" borderId="133" applyNumberFormat="0" applyAlignment="0" applyProtection="0"/>
    <xf numFmtId="0" fontId="102" fillId="60" borderId="140">
      <alignment horizontal="left" vertical="center" wrapText="1" indent="2"/>
    </xf>
    <xf numFmtId="0" fontId="102" fillId="61" borderId="105"/>
    <xf numFmtId="0" fontId="125" fillId="84" borderId="134" applyNumberFormat="0" applyAlignment="0" applyProtection="0"/>
    <xf numFmtId="0" fontId="125" fillId="84" borderId="134" applyNumberFormat="0" applyAlignment="0" applyProtection="0"/>
    <xf numFmtId="49" fontId="102" fillId="0" borderId="137" applyNumberFormat="0" applyFont="0" applyFill="0" applyBorder="0" applyProtection="0">
      <alignment horizontal="left" vertical="center" indent="2"/>
    </xf>
    <xf numFmtId="0" fontId="126" fillId="84" borderId="134" applyNumberFormat="0" applyAlignment="0" applyProtection="0"/>
    <xf numFmtId="4" fontId="103" fillId="60" borderId="161">
      <alignment horizontal="right" vertical="center"/>
    </xf>
    <xf numFmtId="0" fontId="103" fillId="60" borderId="137">
      <alignment horizontal="right" vertical="center"/>
    </xf>
    <xf numFmtId="0" fontId="7" fillId="41" borderId="0" applyNumberFormat="0" applyBorder="0" applyAlignment="0" applyProtection="0"/>
    <xf numFmtId="0" fontId="125" fillId="84" borderId="158" applyNumberFormat="0" applyAlignment="0" applyProtection="0"/>
    <xf numFmtId="49" fontId="102" fillId="0" borderId="137" applyNumberFormat="0" applyFont="0" applyFill="0" applyBorder="0" applyProtection="0">
      <alignment horizontal="left" vertical="center" indent="2"/>
    </xf>
    <xf numFmtId="0" fontId="103" fillId="62" borderId="137">
      <alignment horizontal="right" vertical="center"/>
    </xf>
    <xf numFmtId="0" fontId="145" fillId="0" borderId="135" applyNumberFormat="0" applyFill="0" applyAlignment="0" applyProtection="0"/>
    <xf numFmtId="0" fontId="102" fillId="0" borderId="161" applyNumberFormat="0" applyFill="0" applyAlignment="0" applyProtection="0"/>
    <xf numFmtId="0" fontId="105" fillId="62" borderId="137">
      <alignment horizontal="right" vertical="center"/>
    </xf>
    <xf numFmtId="0" fontId="7" fillId="50" borderId="0" applyNumberFormat="0" applyBorder="0" applyAlignment="0" applyProtection="0"/>
    <xf numFmtId="0" fontId="145" fillId="0" borderId="135" applyNumberFormat="0" applyFill="0" applyAlignment="0" applyProtection="0"/>
    <xf numFmtId="0" fontId="126" fillId="84" borderId="158" applyNumberFormat="0" applyAlignment="0" applyProtection="0"/>
    <xf numFmtId="0" fontId="48" fillId="43" borderId="0" applyNumberFormat="0" applyBorder="0" applyAlignment="0" applyProtection="0"/>
    <xf numFmtId="4" fontId="103" fillId="60" borderId="137">
      <alignment horizontal="right" vertical="center"/>
    </xf>
    <xf numFmtId="0" fontId="103" fillId="60" borderId="139">
      <alignment horizontal="right" vertical="center"/>
    </xf>
    <xf numFmtId="0" fontId="129" fillId="71" borderId="134" applyNumberFormat="0" applyAlignment="0" applyProtection="0"/>
    <xf numFmtId="0" fontId="102" fillId="60" borderId="140">
      <alignment horizontal="left" vertical="center" wrapText="1" indent="2"/>
    </xf>
    <xf numFmtId="0" fontId="126" fillId="84" borderId="118" applyNumberFormat="0" applyAlignment="0" applyProtection="0"/>
    <xf numFmtId="0" fontId="103" fillId="60" borderId="121">
      <alignment horizontal="right" vertical="center"/>
    </xf>
    <xf numFmtId="0" fontId="145" fillId="0" borderId="119" applyNumberFormat="0" applyFill="0" applyAlignment="0" applyProtection="0"/>
    <xf numFmtId="0" fontId="103" fillId="60" borderId="123">
      <alignment horizontal="right" vertical="center"/>
    </xf>
    <xf numFmtId="0" fontId="145" fillId="0" borderId="119" applyNumberFormat="0" applyFill="0" applyAlignment="0" applyProtection="0"/>
    <xf numFmtId="0" fontId="103" fillId="60" borderId="121">
      <alignment horizontal="right" vertical="center"/>
    </xf>
    <xf numFmtId="4" fontId="105" fillId="62" borderId="121">
      <alignment horizontal="right" vertical="center"/>
    </xf>
    <xf numFmtId="4" fontId="102" fillId="61" borderId="121"/>
    <xf numFmtId="49" fontId="102" fillId="0" borderId="122" applyNumberFormat="0" applyFont="0" applyFill="0" applyBorder="0" applyProtection="0">
      <alignment horizontal="left" vertical="center" indent="5"/>
    </xf>
    <xf numFmtId="0" fontId="142" fillId="84" borderId="117" applyNumberFormat="0" applyAlignment="0" applyProtection="0"/>
    <xf numFmtId="4" fontId="103" fillId="60" borderId="122">
      <alignment horizontal="right" vertical="center"/>
    </xf>
    <xf numFmtId="49" fontId="102" fillId="0" borderId="121" applyNumberFormat="0" applyFont="0" applyFill="0" applyBorder="0" applyProtection="0">
      <alignment horizontal="left" vertical="center" indent="2"/>
    </xf>
    <xf numFmtId="0" fontId="48" fillId="51" borderId="0" applyNumberFormat="0" applyBorder="0" applyAlignment="0" applyProtection="0"/>
    <xf numFmtId="0" fontId="48" fillId="39" borderId="0" applyNumberFormat="0" applyBorder="0" applyAlignment="0" applyProtection="0"/>
    <xf numFmtId="0" fontId="102" fillId="0" borderId="121">
      <alignment horizontal="right" vertical="center"/>
    </xf>
    <xf numFmtId="0" fontId="138" fillId="71" borderId="118" applyNumberFormat="0" applyAlignment="0" applyProtection="0"/>
    <xf numFmtId="0" fontId="103" fillId="60" borderId="121">
      <alignment horizontal="right" vertical="center"/>
    </xf>
    <xf numFmtId="49" fontId="101" fillId="0" borderId="121" applyNumberFormat="0" applyFill="0" applyBorder="0" applyProtection="0">
      <alignment horizontal="left" vertical="center"/>
    </xf>
    <xf numFmtId="0" fontId="102" fillId="0" borderId="121">
      <alignment horizontal="right" vertical="center"/>
    </xf>
    <xf numFmtId="0" fontId="102" fillId="61" borderId="121"/>
    <xf numFmtId="0" fontId="115" fillId="33" borderId="66" applyNumberFormat="0" applyAlignment="0" applyProtection="0"/>
    <xf numFmtId="0" fontId="116" fillId="33" borderId="65" applyNumberFormat="0" applyAlignment="0" applyProtection="0"/>
    <xf numFmtId="4" fontId="103" fillId="60" borderId="121">
      <alignment horizontal="right" vertical="center"/>
    </xf>
    <xf numFmtId="0" fontId="117" fillId="0" borderId="0" applyNumberFormat="0" applyFill="0" applyBorder="0" applyAlignment="0" applyProtection="0"/>
    <xf numFmtId="166" fontId="102" fillId="88" borderId="121" applyNumberFormat="0" applyFont="0" applyBorder="0" applyAlignment="0" applyProtection="0">
      <alignment horizontal="right" vertical="center"/>
    </xf>
    <xf numFmtId="0" fontId="118" fillId="0" borderId="0" applyNumberFormat="0" applyFill="0" applyBorder="0" applyAlignment="0" applyProtection="0"/>
    <xf numFmtId="0" fontId="119"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8"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8"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8"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8" fillId="59" borderId="0" applyNumberFormat="0" applyBorder="0" applyAlignment="0" applyProtection="0"/>
    <xf numFmtId="0" fontId="120" fillId="87" borderId="120" applyNumberFormat="0" applyFont="0" applyAlignment="0" applyProtection="0"/>
    <xf numFmtId="0" fontId="8" fillId="87" borderId="120" applyNumberFormat="0" applyFont="0" applyAlignment="0" applyProtection="0"/>
    <xf numFmtId="0" fontId="103" fillId="60" borderId="121">
      <alignment horizontal="right" vertical="center"/>
    </xf>
    <xf numFmtId="0" fontId="138" fillId="71" borderId="118" applyNumberFormat="0" applyAlignment="0" applyProtection="0"/>
    <xf numFmtId="0" fontId="126" fillId="84" borderId="118" applyNumberFormat="0" applyAlignment="0" applyProtection="0"/>
    <xf numFmtId="0" fontId="138" fillId="71" borderId="118" applyNumberFormat="0" applyAlignment="0" applyProtection="0"/>
    <xf numFmtId="166" fontId="102" fillId="88" borderId="121" applyNumberFormat="0" applyFont="0" applyBorder="0" applyAlignment="0" applyProtection="0">
      <alignment horizontal="right" vertical="center"/>
    </xf>
    <xf numFmtId="0" fontId="102" fillId="0" borderId="121" applyNumberFormat="0" applyFill="0" applyAlignment="0" applyProtection="0"/>
    <xf numFmtId="0" fontId="102" fillId="0" borderId="121">
      <alignment horizontal="right" vertical="center"/>
    </xf>
    <xf numFmtId="49" fontId="102" fillId="0" borderId="121" applyNumberFormat="0" applyFont="0" applyFill="0" applyBorder="0" applyProtection="0">
      <alignment horizontal="left" vertical="center" indent="2"/>
    </xf>
    <xf numFmtId="49" fontId="101" fillId="0" borderId="121" applyNumberFormat="0" applyFill="0" applyBorder="0" applyProtection="0">
      <alignment horizontal="left" vertical="center"/>
    </xf>
    <xf numFmtId="0" fontId="129" fillId="71" borderId="118" applyNumberFormat="0" applyAlignment="0" applyProtection="0"/>
    <xf numFmtId="0" fontId="102" fillId="0" borderId="124">
      <alignment horizontal="left" vertical="center" wrapText="1" indent="2"/>
    </xf>
    <xf numFmtId="0" fontId="138" fillId="71" borderId="118" applyNumberFormat="0" applyAlignment="0" applyProtection="0"/>
    <xf numFmtId="0" fontId="102" fillId="61" borderId="121"/>
    <xf numFmtId="0" fontId="105" fillId="62" borderId="121">
      <alignment horizontal="right" vertical="center"/>
    </xf>
    <xf numFmtId="4" fontId="102" fillId="0" borderId="121">
      <alignment horizontal="right" vertical="center"/>
    </xf>
    <xf numFmtId="0" fontId="102" fillId="0" borderId="121" applyNumberFormat="0" applyFill="0" applyAlignment="0" applyProtection="0"/>
    <xf numFmtId="49" fontId="102" fillId="0" borderId="121" applyNumberFormat="0" applyFont="0" applyFill="0" applyBorder="0" applyProtection="0">
      <alignment horizontal="left" vertical="center" indent="2"/>
    </xf>
    <xf numFmtId="4" fontId="102" fillId="0" borderId="121">
      <alignment horizontal="right" vertical="center"/>
    </xf>
    <xf numFmtId="0" fontId="145" fillId="0" borderId="119" applyNumberFormat="0" applyFill="0" applyAlignment="0" applyProtection="0"/>
    <xf numFmtId="0" fontId="129" fillId="71" borderId="118" applyNumberFormat="0" applyAlignment="0" applyProtection="0"/>
    <xf numFmtId="4" fontId="102" fillId="0" borderId="121">
      <alignment horizontal="right" vertical="center"/>
    </xf>
    <xf numFmtId="49" fontId="102" fillId="0" borderId="121" applyNumberFormat="0" applyFont="0" applyFill="0" applyBorder="0" applyProtection="0">
      <alignment horizontal="left" vertical="center" indent="2"/>
    </xf>
    <xf numFmtId="49" fontId="101" fillId="0" borderId="121" applyNumberFormat="0" applyFill="0" applyBorder="0" applyProtection="0">
      <alignment horizontal="left" vertical="center"/>
    </xf>
    <xf numFmtId="0" fontId="126" fillId="84" borderId="118" applyNumberFormat="0" applyAlignment="0" applyProtection="0"/>
    <xf numFmtId="4" fontId="102" fillId="61" borderId="121"/>
    <xf numFmtId="0" fontId="126" fillId="84" borderId="118" applyNumberFormat="0" applyAlignment="0" applyProtection="0"/>
    <xf numFmtId="0" fontId="145" fillId="0" borderId="119" applyNumberFormat="0" applyFill="0" applyAlignment="0" applyProtection="0"/>
    <xf numFmtId="0" fontId="103" fillId="62" borderId="121">
      <alignment horizontal="right" vertical="center"/>
    </xf>
    <xf numFmtId="0" fontId="142" fillId="84" borderId="133" applyNumberFormat="0" applyAlignment="0" applyProtection="0"/>
    <xf numFmtId="0" fontId="130" fillId="0" borderId="119" applyNumberFormat="0" applyFill="0" applyAlignment="0" applyProtection="0"/>
    <xf numFmtId="0" fontId="7" fillId="45" borderId="0" applyNumberFormat="0" applyBorder="0" applyAlignment="0" applyProtection="0"/>
    <xf numFmtId="0" fontId="105" fillId="62" borderId="121">
      <alignment horizontal="right" vertical="center"/>
    </xf>
    <xf numFmtId="0" fontId="138" fillId="71" borderId="118" applyNumberFormat="0" applyAlignment="0" applyProtection="0"/>
    <xf numFmtId="4" fontId="102" fillId="0" borderId="121">
      <alignment horizontal="right" vertical="center"/>
    </xf>
    <xf numFmtId="0" fontId="126" fillId="84" borderId="118" applyNumberFormat="0" applyAlignment="0" applyProtection="0"/>
    <xf numFmtId="0" fontId="130" fillId="0" borderId="119" applyNumberFormat="0" applyFill="0" applyAlignment="0" applyProtection="0"/>
    <xf numFmtId="0" fontId="138" fillId="71" borderId="118" applyNumberFormat="0" applyAlignment="0" applyProtection="0"/>
    <xf numFmtId="0" fontId="8" fillId="87" borderId="120" applyNumberFormat="0" applyFont="0" applyAlignment="0" applyProtection="0"/>
    <xf numFmtId="0" fontId="102" fillId="0" borderId="121" applyNumberFormat="0" applyFill="0" applyAlignment="0" applyProtection="0"/>
    <xf numFmtId="0" fontId="126" fillId="84" borderId="118" applyNumberFormat="0" applyAlignment="0" applyProtection="0"/>
    <xf numFmtId="0" fontId="125" fillId="84" borderId="118" applyNumberFormat="0" applyAlignment="0" applyProtection="0"/>
    <xf numFmtId="0" fontId="48" fillId="59" borderId="0" applyNumberFormat="0" applyBorder="0" applyAlignment="0" applyProtection="0"/>
    <xf numFmtId="0" fontId="125" fillId="84" borderId="118" applyNumberFormat="0" applyAlignment="0" applyProtection="0"/>
    <xf numFmtId="4" fontId="103" fillId="62" borderId="121">
      <alignment horizontal="right" vertical="center"/>
    </xf>
    <xf numFmtId="0" fontId="103" fillId="60" borderId="121">
      <alignment horizontal="right" vertical="center"/>
    </xf>
    <xf numFmtId="0" fontId="123" fillId="84" borderId="117" applyNumberFormat="0" applyAlignment="0" applyProtection="0"/>
    <xf numFmtId="0" fontId="120" fillId="87" borderId="120" applyNumberFormat="0" applyFont="0" applyAlignment="0" applyProtection="0"/>
    <xf numFmtId="0" fontId="120" fillId="87" borderId="120" applyNumberFormat="0" applyFont="0" applyAlignment="0" applyProtection="0"/>
    <xf numFmtId="0" fontId="8" fillId="87" borderId="120" applyNumberFormat="0" applyFont="0" applyAlignment="0" applyProtection="0"/>
    <xf numFmtId="0" fontId="142" fillId="84" borderId="117" applyNumberFormat="0" applyAlignment="0" applyProtection="0"/>
    <xf numFmtId="0" fontId="102" fillId="0" borderId="121">
      <alignment horizontal="right" vertical="center"/>
    </xf>
    <xf numFmtId="0" fontId="103" fillId="60" borderId="123">
      <alignment horizontal="right" vertical="center"/>
    </xf>
    <xf numFmtId="0" fontId="125" fillId="84" borderId="118" applyNumberFormat="0" applyAlignment="0" applyProtection="0"/>
    <xf numFmtId="0" fontId="145" fillId="0" borderId="119" applyNumberFormat="0" applyFill="0" applyAlignment="0" applyProtection="0"/>
    <xf numFmtId="4" fontId="102" fillId="61" borderId="121"/>
    <xf numFmtId="4" fontId="103" fillId="60" borderId="121">
      <alignment horizontal="right" vertical="center"/>
    </xf>
    <xf numFmtId="0" fontId="123" fillId="84" borderId="117" applyNumberFormat="0" applyAlignment="0" applyProtection="0"/>
    <xf numFmtId="4" fontId="102" fillId="0" borderId="121">
      <alignment horizontal="right" vertical="center"/>
    </xf>
    <xf numFmtId="4" fontId="102" fillId="61" borderId="121"/>
    <xf numFmtId="0" fontId="138" fillId="71" borderId="118" applyNumberFormat="0" applyAlignment="0" applyProtection="0"/>
    <xf numFmtId="0" fontId="8" fillId="87" borderId="120" applyNumberFormat="0" applyFont="0" applyAlignment="0" applyProtection="0"/>
    <xf numFmtId="4" fontId="105" fillId="62" borderId="121">
      <alignment horizontal="right" vertical="center"/>
    </xf>
    <xf numFmtId="4" fontId="102" fillId="0" borderId="121">
      <alignment horizontal="right" vertical="center"/>
    </xf>
    <xf numFmtId="49" fontId="102" fillId="0" borderId="121" applyNumberFormat="0" applyFont="0" applyFill="0" applyBorder="0" applyProtection="0">
      <alignment horizontal="left" vertical="center" indent="2"/>
    </xf>
    <xf numFmtId="0" fontId="142" fillId="84" borderId="117" applyNumberFormat="0" applyAlignment="0" applyProtection="0"/>
    <xf numFmtId="4" fontId="103" fillId="60" borderId="121">
      <alignment horizontal="right" vertical="center"/>
    </xf>
    <xf numFmtId="0" fontId="145" fillId="0" borderId="119" applyNumberFormat="0" applyFill="0" applyAlignment="0" applyProtection="0"/>
    <xf numFmtId="0" fontId="120" fillId="87" borderId="120" applyNumberFormat="0" applyFont="0" applyAlignment="0" applyProtection="0"/>
    <xf numFmtId="0" fontId="126" fillId="84" borderId="118" applyNumberFormat="0" applyAlignment="0" applyProtection="0"/>
    <xf numFmtId="0" fontId="145" fillId="0" borderId="119" applyNumberFormat="0" applyFill="0" applyAlignment="0" applyProtection="0"/>
    <xf numFmtId="0" fontId="129" fillId="71" borderId="118" applyNumberFormat="0" applyAlignment="0" applyProtection="0"/>
    <xf numFmtId="0" fontId="123" fillId="84" borderId="117" applyNumberFormat="0" applyAlignment="0" applyProtection="0"/>
    <xf numFmtId="0" fontId="103" fillId="60" borderId="122">
      <alignment horizontal="right" vertical="center"/>
    </xf>
    <xf numFmtId="0" fontId="120" fillId="87" borderId="120" applyNumberFormat="0" applyFont="0" applyAlignment="0" applyProtection="0"/>
    <xf numFmtId="0" fontId="138" fillId="71" borderId="118" applyNumberFormat="0" applyAlignment="0" applyProtection="0"/>
    <xf numFmtId="0" fontId="102" fillId="62" borderId="122">
      <alignment horizontal="left" vertical="center"/>
    </xf>
    <xf numFmtId="0" fontId="120" fillId="87" borderId="120" applyNumberFormat="0" applyFont="0" applyAlignment="0" applyProtection="0"/>
    <xf numFmtId="0" fontId="142" fillId="84" borderId="117" applyNumberFormat="0" applyAlignment="0" applyProtection="0"/>
    <xf numFmtId="0" fontId="145" fillId="0" borderId="119" applyNumberFormat="0" applyFill="0" applyAlignment="0" applyProtection="0"/>
    <xf numFmtId="0" fontId="103" fillId="60" borderId="121">
      <alignment horizontal="right" vertical="center"/>
    </xf>
    <xf numFmtId="0" fontId="102" fillId="60" borderId="124">
      <alignment horizontal="left" vertical="center" wrapText="1" indent="2"/>
    </xf>
    <xf numFmtId="0" fontId="130" fillId="0" borderId="119" applyNumberFormat="0" applyFill="0" applyAlignment="0" applyProtection="0"/>
    <xf numFmtId="4" fontId="103" fillId="60" borderId="121">
      <alignment horizontal="right" vertical="center"/>
    </xf>
    <xf numFmtId="0" fontId="145" fillId="0" borderId="119" applyNumberFormat="0" applyFill="0" applyAlignment="0" applyProtection="0"/>
    <xf numFmtId="0" fontId="102" fillId="0" borderId="124">
      <alignment horizontal="left" vertical="center" wrapText="1" indent="2"/>
    </xf>
    <xf numFmtId="0" fontId="145" fillId="0" borderId="119" applyNumberFormat="0" applyFill="0" applyAlignment="0" applyProtection="0"/>
    <xf numFmtId="4" fontId="103" fillId="60" borderId="123">
      <alignment horizontal="right" vertical="center"/>
    </xf>
    <xf numFmtId="4" fontId="105" fillId="62" borderId="121">
      <alignment horizontal="right" vertical="center"/>
    </xf>
    <xf numFmtId="4" fontId="105" fillId="62" borderId="121">
      <alignment horizontal="right" vertical="center"/>
    </xf>
    <xf numFmtId="4" fontId="103" fillId="60" borderId="121">
      <alignment horizontal="right" vertical="center"/>
    </xf>
    <xf numFmtId="49" fontId="102" fillId="0" borderId="121" applyNumberFormat="0" applyFont="0" applyFill="0" applyBorder="0" applyProtection="0">
      <alignment horizontal="left" vertical="center" indent="2"/>
    </xf>
    <xf numFmtId="0" fontId="126" fillId="84" borderId="118" applyNumberFormat="0" applyAlignment="0" applyProtection="0"/>
    <xf numFmtId="0" fontId="138" fillId="71" borderId="118" applyNumberFormat="0" applyAlignment="0" applyProtection="0"/>
    <xf numFmtId="0" fontId="102" fillId="0" borderId="124">
      <alignment horizontal="left" vertical="center" wrapText="1" indent="2"/>
    </xf>
    <xf numFmtId="0" fontId="103" fillId="62" borderId="121">
      <alignment horizontal="right" vertical="center"/>
    </xf>
    <xf numFmtId="4" fontId="103" fillId="62" borderId="121">
      <alignment horizontal="right" vertical="center"/>
    </xf>
    <xf numFmtId="0" fontId="105" fillId="62" borderId="121">
      <alignment horizontal="right" vertical="center"/>
    </xf>
    <xf numFmtId="4" fontId="105" fillId="62" borderId="121">
      <alignment horizontal="right" vertical="center"/>
    </xf>
    <xf numFmtId="0" fontId="103" fillId="60" borderId="121">
      <alignment horizontal="right" vertical="center"/>
    </xf>
    <xf numFmtId="4" fontId="103" fillId="60" borderId="121">
      <alignment horizontal="right" vertical="center"/>
    </xf>
    <xf numFmtId="0" fontId="103" fillId="60" borderId="121">
      <alignment horizontal="right" vertical="center"/>
    </xf>
    <xf numFmtId="4" fontId="103" fillId="60" borderId="121">
      <alignment horizontal="right" vertical="center"/>
    </xf>
    <xf numFmtId="0" fontId="103" fillId="60" borderId="122">
      <alignment horizontal="right" vertical="center"/>
    </xf>
    <xf numFmtId="4" fontId="103" fillId="60" borderId="122">
      <alignment horizontal="right" vertical="center"/>
    </xf>
    <xf numFmtId="0" fontId="103" fillId="60" borderId="123">
      <alignment horizontal="right" vertical="center"/>
    </xf>
    <xf numFmtId="4" fontId="103" fillId="60" borderId="123">
      <alignment horizontal="right" vertical="center"/>
    </xf>
    <xf numFmtId="0" fontId="126" fillId="84" borderId="118" applyNumberFormat="0" applyAlignment="0" applyProtection="0"/>
    <xf numFmtId="0" fontId="102" fillId="60" borderId="124">
      <alignment horizontal="left" vertical="center" wrapText="1" indent="2"/>
    </xf>
    <xf numFmtId="0" fontId="102" fillId="0" borderId="124">
      <alignment horizontal="left" vertical="center" wrapText="1" indent="2"/>
    </xf>
    <xf numFmtId="0" fontId="102" fillId="62" borderId="122">
      <alignment horizontal="left" vertical="center"/>
    </xf>
    <xf numFmtId="0" fontId="138" fillId="71" borderId="118" applyNumberFormat="0" applyAlignment="0" applyProtection="0"/>
    <xf numFmtId="0" fontId="102" fillId="0" borderId="121">
      <alignment horizontal="right" vertical="center"/>
    </xf>
    <xf numFmtId="4" fontId="102" fillId="0" borderId="121">
      <alignment horizontal="right" vertical="center"/>
    </xf>
    <xf numFmtId="0" fontId="138" fillId="71" borderId="118" applyNumberFormat="0" applyAlignment="0" applyProtection="0"/>
    <xf numFmtId="0" fontId="102" fillId="0" borderId="121" applyNumberFormat="0" applyFill="0" applyAlignment="0" applyProtection="0"/>
    <xf numFmtId="0" fontId="142" fillId="84" borderId="117" applyNumberFormat="0" applyAlignment="0" applyProtection="0"/>
    <xf numFmtId="166" fontId="102" fillId="88" borderId="121" applyNumberFormat="0" applyFont="0" applyBorder="0" applyAlignment="0" applyProtection="0">
      <alignment horizontal="right" vertical="center"/>
    </xf>
    <xf numFmtId="0" fontId="102" fillId="61" borderId="121"/>
    <xf numFmtId="4" fontId="102" fillId="61" borderId="121"/>
    <xf numFmtId="0" fontId="145" fillId="0" borderId="119" applyNumberFormat="0" applyFill="0" applyAlignment="0" applyProtection="0"/>
    <xf numFmtId="4" fontId="102" fillId="61" borderId="121"/>
    <xf numFmtId="0" fontId="48" fillId="59" borderId="0" applyNumberFormat="0" applyBorder="0" applyAlignment="0" applyProtection="0"/>
    <xf numFmtId="0" fontId="102" fillId="0" borderId="121">
      <alignment horizontal="right" vertical="center"/>
    </xf>
    <xf numFmtId="49" fontId="102" fillId="0" borderId="122" applyNumberFormat="0" applyFont="0" applyFill="0" applyBorder="0" applyProtection="0">
      <alignment horizontal="left" vertical="center" indent="5"/>
    </xf>
    <xf numFmtId="4" fontId="102" fillId="0" borderId="121">
      <alignment horizontal="right" vertical="center"/>
    </xf>
    <xf numFmtId="0" fontId="7" fillId="41" borderId="0" applyNumberFormat="0" applyBorder="0" applyAlignment="0" applyProtection="0"/>
    <xf numFmtId="0" fontId="103" fillId="60" borderId="121">
      <alignment horizontal="right" vertical="center"/>
    </xf>
    <xf numFmtId="0" fontId="7" fillId="58" borderId="0" applyNumberFormat="0" applyBorder="0" applyAlignment="0" applyProtection="0"/>
    <xf numFmtId="0" fontId="125" fillId="84" borderId="118" applyNumberFormat="0" applyAlignment="0" applyProtection="0"/>
    <xf numFmtId="4" fontId="105" fillId="62" borderId="121">
      <alignment horizontal="right" vertical="center"/>
    </xf>
    <xf numFmtId="0" fontId="103" fillId="62" borderId="121">
      <alignment horizontal="right" vertical="center"/>
    </xf>
    <xf numFmtId="0" fontId="145" fillId="0" borderId="119" applyNumberFormat="0" applyFill="0" applyAlignment="0" applyProtection="0"/>
    <xf numFmtId="4" fontId="103" fillId="62" borderId="121">
      <alignment horizontal="right" vertical="center"/>
    </xf>
    <xf numFmtId="0" fontId="126" fillId="84" borderId="118" applyNumberFormat="0" applyAlignment="0" applyProtection="0"/>
    <xf numFmtId="0" fontId="102" fillId="0" borderId="121" applyNumberFormat="0" applyFill="0" applyAlignment="0" applyProtection="0"/>
    <xf numFmtId="0" fontId="7" fillId="50" borderId="0" applyNumberFormat="0" applyBorder="0" applyAlignment="0" applyProtection="0"/>
    <xf numFmtId="0" fontId="7" fillId="57" borderId="0" applyNumberFormat="0" applyBorder="0" applyAlignment="0" applyProtection="0"/>
    <xf numFmtId="166" fontId="102" fillId="88" borderId="121" applyNumberFormat="0" applyFont="0" applyBorder="0" applyAlignment="0" applyProtection="0">
      <alignment horizontal="right" vertical="center"/>
    </xf>
    <xf numFmtId="0" fontId="138" fillId="71" borderId="118" applyNumberFormat="0" applyAlignment="0" applyProtection="0"/>
    <xf numFmtId="4" fontId="103" fillId="60" borderId="121">
      <alignment horizontal="right" vertical="center"/>
    </xf>
    <xf numFmtId="0" fontId="129" fillId="71" borderId="118" applyNumberFormat="0" applyAlignment="0" applyProtection="0"/>
    <xf numFmtId="0" fontId="8" fillId="87" borderId="120" applyNumberFormat="0" applyFont="0" applyAlignment="0" applyProtection="0"/>
    <xf numFmtId="0" fontId="138" fillId="71" borderId="118" applyNumberFormat="0" applyAlignment="0" applyProtection="0"/>
    <xf numFmtId="0" fontId="138" fillId="71" borderId="118" applyNumberFormat="0" applyAlignment="0" applyProtection="0"/>
    <xf numFmtId="0" fontId="145" fillId="0" borderId="119" applyNumberFormat="0" applyFill="0" applyAlignment="0" applyProtection="0"/>
    <xf numFmtId="4" fontId="103" fillId="60" borderId="122">
      <alignment horizontal="right" vertical="center"/>
    </xf>
    <xf numFmtId="0" fontId="130" fillId="0" borderId="119" applyNumberFormat="0" applyFill="0" applyAlignment="0" applyProtection="0"/>
    <xf numFmtId="0" fontId="120" fillId="87" borderId="120" applyNumberFormat="0" applyFont="0" applyAlignment="0" applyProtection="0"/>
    <xf numFmtId="0" fontId="142" fillId="84" borderId="117" applyNumberFormat="0" applyAlignment="0" applyProtection="0"/>
    <xf numFmtId="166" fontId="102" fillId="88" borderId="121" applyNumberFormat="0" applyFont="0" applyBorder="0" applyAlignment="0" applyProtection="0">
      <alignment horizontal="right" vertical="center"/>
    </xf>
    <xf numFmtId="0" fontId="116" fillId="33" borderId="65" applyNumberFormat="0" applyAlignment="0" applyProtection="0"/>
    <xf numFmtId="0" fontId="7" fillId="46" borderId="0" applyNumberFormat="0" applyBorder="0" applyAlignment="0" applyProtection="0"/>
    <xf numFmtId="0" fontId="7" fillId="53" borderId="0" applyNumberFormat="0" applyBorder="0" applyAlignment="0" applyProtection="0"/>
    <xf numFmtId="0" fontId="7" fillId="49" borderId="0" applyNumberFormat="0" applyBorder="0" applyAlignment="0" applyProtection="0"/>
    <xf numFmtId="0" fontId="48" fillId="39" borderId="0" applyNumberFormat="0" applyBorder="0" applyAlignment="0" applyProtection="0"/>
    <xf numFmtId="0" fontId="117" fillId="0" borderId="0" applyNumberFormat="0" applyFill="0" applyBorder="0" applyAlignment="0" applyProtection="0"/>
    <xf numFmtId="0" fontId="120" fillId="87" borderId="120" applyNumberFormat="0" applyFont="0" applyAlignment="0" applyProtection="0"/>
    <xf numFmtId="0" fontId="8" fillId="87" borderId="120" applyNumberFormat="0" applyFont="0" applyAlignment="0" applyProtection="0"/>
    <xf numFmtId="49" fontId="102" fillId="0" borderId="121" applyNumberFormat="0" applyFont="0" applyFill="0" applyBorder="0" applyProtection="0">
      <alignment horizontal="left" vertical="center" indent="2"/>
    </xf>
    <xf numFmtId="49" fontId="102" fillId="0" borderId="122" applyNumberFormat="0" applyFont="0" applyFill="0" applyBorder="0" applyProtection="0">
      <alignment horizontal="left" vertical="center" indent="5"/>
    </xf>
    <xf numFmtId="0" fontId="126" fillId="84" borderId="118" applyNumberFormat="0" applyAlignment="0" applyProtection="0"/>
    <xf numFmtId="0" fontId="123" fillId="84" borderId="117" applyNumberFormat="0" applyAlignment="0" applyProtection="0"/>
    <xf numFmtId="0" fontId="102" fillId="60" borderId="124">
      <alignment horizontal="left" vertical="center" wrapText="1" indent="2"/>
    </xf>
    <xf numFmtId="4" fontId="102" fillId="0" borderId="121" applyFill="0" applyBorder="0" applyProtection="0">
      <alignment horizontal="right" vertical="center"/>
    </xf>
    <xf numFmtId="49" fontId="101" fillId="0" borderId="121" applyNumberFormat="0" applyFill="0" applyBorder="0" applyProtection="0">
      <alignment horizontal="left" vertical="center"/>
    </xf>
    <xf numFmtId="0" fontId="142" fillId="84" borderId="117" applyNumberFormat="0" applyAlignment="0" applyProtection="0"/>
    <xf numFmtId="0" fontId="145" fillId="0" borderId="119" applyNumberFormat="0" applyFill="0" applyAlignment="0" applyProtection="0"/>
    <xf numFmtId="0" fontId="102" fillId="60" borderId="124">
      <alignment horizontal="left" vertical="center" wrapText="1" indent="2"/>
    </xf>
    <xf numFmtId="4" fontId="105" fillId="62" borderId="121">
      <alignment horizontal="right" vertical="center"/>
    </xf>
    <xf numFmtId="49" fontId="102" fillId="0" borderId="122" applyNumberFormat="0" applyFont="0" applyFill="0" applyBorder="0" applyProtection="0">
      <alignment horizontal="left" vertical="center" indent="5"/>
    </xf>
    <xf numFmtId="0" fontId="125" fillId="84" borderId="118" applyNumberFormat="0" applyAlignment="0" applyProtection="0"/>
    <xf numFmtId="0" fontId="103" fillId="60" borderId="121">
      <alignment horizontal="right" vertical="center"/>
    </xf>
    <xf numFmtId="0" fontId="125" fillId="84" borderId="118" applyNumberFormat="0" applyAlignment="0" applyProtection="0"/>
    <xf numFmtId="0" fontId="103" fillId="60" borderId="121">
      <alignment horizontal="right" vertical="center"/>
    </xf>
    <xf numFmtId="0" fontId="102" fillId="0" borderId="124">
      <alignment horizontal="left" vertical="center" wrapText="1" indent="2"/>
    </xf>
    <xf numFmtId="49" fontId="101" fillId="0" borderId="121" applyNumberFormat="0" applyFill="0" applyBorder="0" applyProtection="0">
      <alignment horizontal="left" vertical="center"/>
    </xf>
    <xf numFmtId="0" fontId="102" fillId="60" borderId="124">
      <alignment horizontal="left" vertical="center" wrapText="1" indent="2"/>
    </xf>
    <xf numFmtId="0" fontId="8" fillId="87" borderId="120" applyNumberFormat="0" applyFont="0" applyAlignment="0" applyProtection="0"/>
    <xf numFmtId="0" fontId="103" fillId="60" borderId="121">
      <alignment horizontal="right" vertical="center"/>
    </xf>
    <xf numFmtId="0" fontId="103" fillId="60" borderId="121">
      <alignment horizontal="right" vertical="center"/>
    </xf>
    <xf numFmtId="4" fontId="103" fillId="62" borderId="121">
      <alignment horizontal="right" vertical="center"/>
    </xf>
    <xf numFmtId="4" fontId="103" fillId="60" borderId="121">
      <alignment horizontal="right" vertical="center"/>
    </xf>
    <xf numFmtId="4" fontId="103" fillId="60" borderId="121">
      <alignment horizontal="right" vertical="center"/>
    </xf>
    <xf numFmtId="49" fontId="102" fillId="0" borderId="121" applyNumberFormat="0" applyFont="0" applyFill="0" applyBorder="0" applyProtection="0">
      <alignment horizontal="left" vertical="center" indent="2"/>
    </xf>
    <xf numFmtId="0" fontId="102" fillId="0" borderId="121" applyNumberFormat="0" applyFill="0" applyAlignment="0" applyProtection="0"/>
    <xf numFmtId="166" fontId="102" fillId="88" borderId="121" applyNumberFormat="0" applyFont="0" applyBorder="0" applyAlignment="0" applyProtection="0">
      <alignment horizontal="right" vertical="center"/>
    </xf>
    <xf numFmtId="0" fontId="123" fillId="84" borderId="117" applyNumberFormat="0" applyAlignment="0" applyProtection="0"/>
    <xf numFmtId="0" fontId="125" fillId="84" borderId="118" applyNumberFormat="0" applyAlignment="0" applyProtection="0"/>
    <xf numFmtId="0" fontId="130" fillId="0" borderId="119" applyNumberFormat="0" applyFill="0" applyAlignment="0" applyProtection="0"/>
    <xf numFmtId="0" fontId="125" fillId="84" borderId="118" applyNumberFormat="0" applyAlignment="0" applyProtection="0"/>
    <xf numFmtId="0" fontId="130" fillId="0" borderId="119" applyNumberFormat="0" applyFill="0" applyAlignment="0" applyProtection="0"/>
    <xf numFmtId="0" fontId="120" fillId="87" borderId="120" applyNumberFormat="0" applyFont="0" applyAlignment="0" applyProtection="0"/>
    <xf numFmtId="0" fontId="102" fillId="60" borderId="124">
      <alignment horizontal="left" vertical="center" wrapText="1" indent="2"/>
    </xf>
    <xf numFmtId="0" fontId="118" fillId="0" borderId="0" applyNumberFormat="0" applyFill="0" applyBorder="0" applyAlignment="0" applyProtection="0"/>
    <xf numFmtId="0" fontId="102" fillId="60" borderId="124">
      <alignment horizontal="left" vertical="center" wrapText="1" indent="2"/>
    </xf>
    <xf numFmtId="0" fontId="120" fillId="87" borderId="120" applyNumberFormat="0" applyFont="0" applyAlignment="0" applyProtection="0"/>
    <xf numFmtId="0" fontId="105" fillId="62" borderId="121">
      <alignment horizontal="right" vertical="center"/>
    </xf>
    <xf numFmtId="49" fontId="102" fillId="0" borderId="122" applyNumberFormat="0" applyFont="0" applyFill="0" applyBorder="0" applyProtection="0">
      <alignment horizontal="left" vertical="center" indent="5"/>
    </xf>
    <xf numFmtId="0" fontId="103" fillId="60" borderId="123">
      <alignment horizontal="right" vertical="center"/>
    </xf>
    <xf numFmtId="0" fontId="129" fillId="71" borderId="118" applyNumberFormat="0" applyAlignment="0" applyProtection="0"/>
    <xf numFmtId="0" fontId="103" fillId="62" borderId="121">
      <alignment horizontal="right" vertical="center"/>
    </xf>
    <xf numFmtId="0" fontId="8" fillId="87" borderId="120" applyNumberFormat="0" applyFont="0" applyAlignment="0" applyProtection="0"/>
    <xf numFmtId="0" fontId="123" fillId="84" borderId="117" applyNumberFormat="0" applyAlignment="0" applyProtection="0"/>
    <xf numFmtId="0" fontId="102" fillId="0" borderId="124">
      <alignment horizontal="left" vertical="center" wrapText="1" indent="2"/>
    </xf>
    <xf numFmtId="4" fontId="102" fillId="61" borderId="121"/>
    <xf numFmtId="4" fontId="103" fillId="60" borderId="123">
      <alignment horizontal="right" vertical="center"/>
    </xf>
    <xf numFmtId="0" fontId="129" fillId="71" borderId="118" applyNumberFormat="0" applyAlignment="0" applyProtection="0"/>
    <xf numFmtId="0" fontId="103" fillId="60" borderId="123">
      <alignment horizontal="right" vertical="center"/>
    </xf>
    <xf numFmtId="0" fontId="102" fillId="60" borderId="124">
      <alignment horizontal="left" vertical="center" wrapText="1" indent="2"/>
    </xf>
    <xf numFmtId="0" fontId="102" fillId="0" borderId="124">
      <alignment horizontal="left" vertical="center" wrapText="1" indent="2"/>
    </xf>
    <xf numFmtId="0" fontId="102" fillId="62" borderId="122">
      <alignment horizontal="left" vertical="center"/>
    </xf>
    <xf numFmtId="0" fontId="145" fillId="0" borderId="119" applyNumberFormat="0" applyFill="0" applyAlignment="0" applyProtection="0"/>
    <xf numFmtId="0" fontId="142" fillId="84" borderId="117" applyNumberFormat="0" applyAlignment="0" applyProtection="0"/>
    <xf numFmtId="0" fontId="142" fillId="84" borderId="117" applyNumberFormat="0" applyAlignment="0" applyProtection="0"/>
    <xf numFmtId="0" fontId="102" fillId="61" borderId="121"/>
    <xf numFmtId="0" fontId="102" fillId="0" borderId="124">
      <alignment horizontal="left" vertical="center" wrapText="1" indent="2"/>
    </xf>
    <xf numFmtId="0" fontId="102" fillId="62" borderId="122">
      <alignment horizontal="left" vertical="center"/>
    </xf>
    <xf numFmtId="0" fontId="126" fillId="84" borderId="118" applyNumberFormat="0" applyAlignment="0" applyProtection="0"/>
    <xf numFmtId="4" fontId="103" fillId="60" borderId="123">
      <alignment horizontal="right" vertical="center"/>
    </xf>
    <xf numFmtId="49" fontId="101" fillId="0" borderId="121" applyNumberFormat="0" applyFill="0" applyBorder="0" applyProtection="0">
      <alignment horizontal="left" vertical="center"/>
    </xf>
    <xf numFmtId="0" fontId="103" fillId="62" borderId="121">
      <alignment horizontal="right" vertical="center"/>
    </xf>
    <xf numFmtId="4" fontId="102" fillId="0" borderId="121" applyFill="0" applyBorder="0" applyProtection="0">
      <alignment horizontal="right" vertical="center"/>
    </xf>
    <xf numFmtId="0" fontId="103" fillId="60" borderId="121">
      <alignment horizontal="right" vertical="center"/>
    </xf>
    <xf numFmtId="4" fontId="102" fillId="0" borderId="121" applyFill="0" applyBorder="0" applyProtection="0">
      <alignment horizontal="right" vertical="center"/>
    </xf>
    <xf numFmtId="0" fontId="129" fillId="71" borderId="118" applyNumberFormat="0" applyAlignment="0" applyProtection="0"/>
    <xf numFmtId="0" fontId="103" fillId="60" borderId="121">
      <alignment horizontal="right" vertical="center"/>
    </xf>
    <xf numFmtId="0" fontId="138" fillId="71" borderId="118" applyNumberFormat="0" applyAlignment="0" applyProtection="0"/>
    <xf numFmtId="4" fontId="103" fillId="60" borderId="123">
      <alignment horizontal="right" vertical="center"/>
    </xf>
    <xf numFmtId="0" fontId="102" fillId="62" borderId="122">
      <alignment horizontal="left" vertical="center"/>
    </xf>
    <xf numFmtId="0" fontId="142" fillId="84" borderId="117" applyNumberFormat="0" applyAlignment="0" applyProtection="0"/>
    <xf numFmtId="0" fontId="129" fillId="71" borderId="118" applyNumberFormat="0" applyAlignment="0" applyProtection="0"/>
    <xf numFmtId="0" fontId="145" fillId="0" borderId="119" applyNumberFormat="0" applyFill="0" applyAlignment="0" applyProtection="0"/>
    <xf numFmtId="166" fontId="102" fillId="88" borderId="121" applyNumberFormat="0" applyFont="0" applyBorder="0" applyAlignment="0" applyProtection="0">
      <alignment horizontal="right" vertical="center"/>
    </xf>
    <xf numFmtId="0" fontId="130" fillId="0" borderId="119" applyNumberFormat="0" applyFill="0" applyAlignment="0" applyProtection="0"/>
    <xf numFmtId="0" fontId="145" fillId="0" borderId="119" applyNumberFormat="0" applyFill="0" applyAlignment="0" applyProtection="0"/>
    <xf numFmtId="4" fontId="102" fillId="0" borderId="121">
      <alignment horizontal="right" vertical="center"/>
    </xf>
    <xf numFmtId="0" fontId="7" fillId="42" borderId="0" applyNumberFormat="0" applyBorder="0" applyAlignment="0" applyProtection="0"/>
    <xf numFmtId="0" fontId="48" fillId="51"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48" fillId="47" borderId="0" applyNumberFormat="0" applyBorder="0" applyAlignment="0" applyProtection="0"/>
    <xf numFmtId="0" fontId="7" fillId="45" borderId="0" applyNumberFormat="0" applyBorder="0" applyAlignment="0" applyProtection="0"/>
    <xf numFmtId="0" fontId="48" fillId="43" borderId="0" applyNumberFormat="0" applyBorder="0" applyAlignment="0" applyProtection="0"/>
    <xf numFmtId="0" fontId="118" fillId="0" borderId="0" applyNumberFormat="0" applyFill="0" applyBorder="0" applyAlignment="0" applyProtection="0"/>
    <xf numFmtId="0" fontId="7" fillId="37" borderId="0" applyNumberFormat="0" applyBorder="0" applyAlignment="0" applyProtection="0"/>
    <xf numFmtId="0" fontId="7" fillId="38" borderId="0" applyNumberFormat="0" applyBorder="0" applyAlignment="0" applyProtection="0"/>
    <xf numFmtId="0" fontId="119" fillId="0" borderId="70" applyNumberFormat="0" applyFill="0" applyAlignment="0" applyProtection="0"/>
    <xf numFmtId="0" fontId="115" fillId="33" borderId="66" applyNumberFormat="0" applyAlignment="0" applyProtection="0"/>
    <xf numFmtId="4" fontId="102" fillId="0" borderId="121" applyFill="0" applyBorder="0" applyProtection="0">
      <alignment horizontal="right" vertical="center"/>
    </xf>
    <xf numFmtId="4" fontId="103" fillId="60" borderId="121">
      <alignment horizontal="right" vertical="center"/>
    </xf>
    <xf numFmtId="0" fontId="102" fillId="61" borderId="121"/>
    <xf numFmtId="0" fontId="125" fillId="84" borderId="118" applyNumberFormat="0" applyAlignment="0" applyProtection="0"/>
    <xf numFmtId="0" fontId="103" fillId="62" borderId="121">
      <alignment horizontal="right" vertical="center"/>
    </xf>
    <xf numFmtId="0" fontId="102" fillId="0" borderId="121">
      <alignment horizontal="right" vertical="center"/>
    </xf>
    <xf numFmtId="0" fontId="145" fillId="0" borderId="119" applyNumberFormat="0" applyFill="0" applyAlignment="0" applyProtection="0"/>
    <xf numFmtId="0" fontId="102" fillId="62" borderId="122">
      <alignment horizontal="left" vertical="center"/>
    </xf>
    <xf numFmtId="0" fontId="138" fillId="71" borderId="118" applyNumberFormat="0" applyAlignment="0" applyProtection="0"/>
    <xf numFmtId="166" fontId="102" fillId="88" borderId="121" applyNumberFormat="0" applyFont="0" applyBorder="0" applyAlignment="0" applyProtection="0">
      <alignment horizontal="right" vertical="center"/>
    </xf>
    <xf numFmtId="0" fontId="120" fillId="87" borderId="120" applyNumberFormat="0" applyFont="0" applyAlignment="0" applyProtection="0"/>
    <xf numFmtId="0" fontId="102" fillId="0" borderId="124">
      <alignment horizontal="left" vertical="center" wrapText="1" indent="2"/>
    </xf>
    <xf numFmtId="4" fontId="102" fillId="61" borderId="121"/>
    <xf numFmtId="49" fontId="101" fillId="0" borderId="121" applyNumberFormat="0" applyFill="0" applyBorder="0" applyProtection="0">
      <alignment horizontal="left" vertical="center"/>
    </xf>
    <xf numFmtId="0" fontId="102" fillId="0" borderId="121">
      <alignment horizontal="right" vertical="center"/>
    </xf>
    <xf numFmtId="4" fontId="103" fillId="60" borderId="123">
      <alignment horizontal="right" vertical="center"/>
    </xf>
    <xf numFmtId="4" fontId="103" fillId="60" borderId="121">
      <alignment horizontal="right" vertical="center"/>
    </xf>
    <xf numFmtId="4" fontId="103" fillId="60" borderId="121">
      <alignment horizontal="right" vertical="center"/>
    </xf>
    <xf numFmtId="0" fontId="105" fillId="62" borderId="121">
      <alignment horizontal="right" vertical="center"/>
    </xf>
    <xf numFmtId="0" fontId="103" fillId="62" borderId="121">
      <alignment horizontal="right" vertical="center"/>
    </xf>
    <xf numFmtId="49" fontId="102" fillId="0" borderId="121" applyNumberFormat="0" applyFont="0" applyFill="0" applyBorder="0" applyProtection="0">
      <alignment horizontal="left" vertical="center" indent="2"/>
    </xf>
    <xf numFmtId="0" fontId="138" fillId="71" borderId="118" applyNumberFormat="0" applyAlignment="0" applyProtection="0"/>
    <xf numFmtId="0" fontId="123" fillId="84" borderId="117" applyNumberFormat="0" applyAlignment="0" applyProtection="0"/>
    <xf numFmtId="49" fontId="102" fillId="0" borderId="121" applyNumberFormat="0" applyFont="0" applyFill="0" applyBorder="0" applyProtection="0">
      <alignment horizontal="left" vertical="center" indent="2"/>
    </xf>
    <xf numFmtId="0" fontId="129" fillId="71" borderId="118" applyNumberFormat="0" applyAlignment="0" applyProtection="0"/>
    <xf numFmtId="4" fontId="102" fillId="0" borderId="121" applyFill="0" applyBorder="0" applyProtection="0">
      <alignment horizontal="right" vertical="center"/>
    </xf>
    <xf numFmtId="0" fontId="126" fillId="84" borderId="118" applyNumberFormat="0" applyAlignment="0" applyProtection="0"/>
    <xf numFmtId="0" fontId="145" fillId="0" borderId="119" applyNumberFormat="0" applyFill="0" applyAlignment="0" applyProtection="0"/>
    <xf numFmtId="0" fontId="142" fillId="84" borderId="117" applyNumberFormat="0" applyAlignment="0" applyProtection="0"/>
    <xf numFmtId="0" fontId="102" fillId="0" borderId="121" applyNumberFormat="0" applyFill="0" applyAlignment="0" applyProtection="0"/>
    <xf numFmtId="4" fontId="102" fillId="0" borderId="121">
      <alignment horizontal="right" vertical="center"/>
    </xf>
    <xf numFmtId="0" fontId="102" fillId="0" borderId="121">
      <alignment horizontal="right" vertical="center"/>
    </xf>
    <xf numFmtId="0" fontId="138" fillId="71" borderId="118" applyNumberFormat="0" applyAlignment="0" applyProtection="0"/>
    <xf numFmtId="0" fontId="123" fillId="84" borderId="117" applyNumberFormat="0" applyAlignment="0" applyProtection="0"/>
    <xf numFmtId="0" fontId="125" fillId="84" borderId="118" applyNumberFormat="0" applyAlignment="0" applyProtection="0"/>
    <xf numFmtId="0" fontId="102" fillId="60" borderId="124">
      <alignment horizontal="left" vertical="center" wrapText="1" indent="2"/>
    </xf>
    <xf numFmtId="0" fontId="126" fillId="84" borderId="118" applyNumberFormat="0" applyAlignment="0" applyProtection="0"/>
    <xf numFmtId="0" fontId="126" fillId="84" borderId="118" applyNumberFormat="0" applyAlignment="0" applyProtection="0"/>
    <xf numFmtId="4" fontId="103" fillId="60" borderId="122">
      <alignment horizontal="right" vertical="center"/>
    </xf>
    <xf numFmtId="0" fontId="103" fillId="60" borderId="122">
      <alignment horizontal="right" vertical="center"/>
    </xf>
    <xf numFmtId="0" fontId="103" fillId="60" borderId="121">
      <alignment horizontal="right" vertical="center"/>
    </xf>
    <xf numFmtId="4" fontId="105" fillId="62" borderId="121">
      <alignment horizontal="right" vertical="center"/>
    </xf>
    <xf numFmtId="0" fontId="129" fillId="71" borderId="118" applyNumberFormat="0" applyAlignment="0" applyProtection="0"/>
    <xf numFmtId="0" fontId="130" fillId="0" borderId="119" applyNumberFormat="0" applyFill="0" applyAlignment="0" applyProtection="0"/>
    <xf numFmtId="0" fontId="145" fillId="0" borderId="119" applyNumberFormat="0" applyFill="0" applyAlignment="0" applyProtection="0"/>
    <xf numFmtId="0" fontId="120" fillId="87" borderId="120" applyNumberFormat="0" applyFont="0" applyAlignment="0" applyProtection="0"/>
    <xf numFmtId="0" fontId="138" fillId="71" borderId="118" applyNumberFormat="0" applyAlignment="0" applyProtection="0"/>
    <xf numFmtId="49" fontId="101" fillId="0" borderId="121" applyNumberFormat="0" applyFill="0" applyBorder="0" applyProtection="0">
      <alignment horizontal="left" vertical="center"/>
    </xf>
    <xf numFmtId="0" fontId="102" fillId="60" borderId="124">
      <alignment horizontal="left" vertical="center" wrapText="1" indent="2"/>
    </xf>
    <xf numFmtId="0" fontId="126" fillId="84" borderId="118" applyNumberFormat="0" applyAlignment="0" applyProtection="0"/>
    <xf numFmtId="0" fontId="102" fillId="0" borderId="124">
      <alignment horizontal="left" vertical="center" wrapText="1" indent="2"/>
    </xf>
    <xf numFmtId="0" fontId="120" fillId="87" borderId="120" applyNumberFormat="0" applyFont="0" applyAlignment="0" applyProtection="0"/>
    <xf numFmtId="0" fontId="8" fillId="87" borderId="120" applyNumberFormat="0" applyFont="0" applyAlignment="0" applyProtection="0"/>
    <xf numFmtId="0" fontId="142" fillId="84" borderId="117" applyNumberFormat="0" applyAlignment="0" applyProtection="0"/>
    <xf numFmtId="0" fontId="145" fillId="0" borderId="119" applyNumberFormat="0" applyFill="0" applyAlignment="0" applyProtection="0"/>
    <xf numFmtId="4" fontId="102" fillId="61" borderId="121"/>
    <xf numFmtId="0" fontId="103" fillId="60" borderId="121">
      <alignment horizontal="right" vertical="center"/>
    </xf>
    <xf numFmtId="0" fontId="145" fillId="0" borderId="119" applyNumberFormat="0" applyFill="0" applyAlignment="0" applyProtection="0"/>
    <xf numFmtId="4" fontId="103" fillId="60" borderId="123">
      <alignment horizontal="right" vertical="center"/>
    </xf>
    <xf numFmtId="0" fontId="125" fillId="84" borderId="118" applyNumberFormat="0" applyAlignment="0" applyProtection="0"/>
    <xf numFmtId="0" fontId="103" fillId="60" borderId="122">
      <alignment horizontal="right" vertical="center"/>
    </xf>
    <xf numFmtId="0" fontId="126" fillId="84" borderId="118" applyNumberFormat="0" applyAlignment="0" applyProtection="0"/>
    <xf numFmtId="0" fontId="130" fillId="0" borderId="119" applyNumberFormat="0" applyFill="0" applyAlignment="0" applyProtection="0"/>
    <xf numFmtId="0" fontId="120" fillId="87" borderId="120" applyNumberFormat="0" applyFont="0" applyAlignment="0" applyProtection="0"/>
    <xf numFmtId="4" fontId="103" fillId="60" borderId="122">
      <alignment horizontal="right" vertical="center"/>
    </xf>
    <xf numFmtId="0" fontId="102" fillId="60" borderId="124">
      <alignment horizontal="left" vertical="center" wrapText="1" indent="2"/>
    </xf>
    <xf numFmtId="0" fontId="102" fillId="61" borderId="121"/>
    <xf numFmtId="166" fontId="102" fillId="88" borderId="121" applyNumberFormat="0" applyFont="0" applyBorder="0" applyAlignment="0" applyProtection="0">
      <alignment horizontal="right" vertical="center"/>
    </xf>
    <xf numFmtId="0" fontId="102" fillId="0" borderId="121" applyNumberFormat="0" applyFill="0" applyAlignment="0" applyProtection="0"/>
    <xf numFmtId="4" fontId="102" fillId="0" borderId="121" applyFill="0" applyBorder="0" applyProtection="0">
      <alignment horizontal="right" vertical="center"/>
    </xf>
    <xf numFmtId="4" fontId="103" fillId="62" borderId="121">
      <alignment horizontal="right" vertical="center"/>
    </xf>
    <xf numFmtId="0" fontId="130" fillId="0" borderId="119" applyNumberFormat="0" applyFill="0" applyAlignment="0" applyProtection="0"/>
    <xf numFmtId="49" fontId="101" fillId="0" borderId="121" applyNumberFormat="0" applyFill="0" applyBorder="0" applyProtection="0">
      <alignment horizontal="left" vertical="center"/>
    </xf>
    <xf numFmtId="49" fontId="102" fillId="0" borderId="122" applyNumberFormat="0" applyFont="0" applyFill="0" applyBorder="0" applyProtection="0">
      <alignment horizontal="left" vertical="center" indent="5"/>
    </xf>
    <xf numFmtId="0" fontId="102" fillId="62" borderId="122">
      <alignment horizontal="left" vertical="center"/>
    </xf>
    <xf numFmtId="0" fontId="126" fillId="84" borderId="118" applyNumberFormat="0" applyAlignment="0" applyProtection="0"/>
    <xf numFmtId="4" fontId="103" fillId="60" borderId="123">
      <alignment horizontal="right" vertical="center"/>
    </xf>
    <xf numFmtId="0" fontId="138" fillId="71" borderId="118" applyNumberFormat="0" applyAlignment="0" applyProtection="0"/>
    <xf numFmtId="0" fontId="138" fillId="71" borderId="118" applyNumberFormat="0" applyAlignment="0" applyProtection="0"/>
    <xf numFmtId="0" fontId="120" fillId="87" borderId="120" applyNumberFormat="0" applyFont="0" applyAlignment="0" applyProtection="0"/>
    <xf numFmtId="0" fontId="142" fillId="84" borderId="117" applyNumberFormat="0" applyAlignment="0" applyProtection="0"/>
    <xf numFmtId="0" fontId="145" fillId="0" borderId="119" applyNumberFormat="0" applyFill="0" applyAlignment="0" applyProtection="0"/>
    <xf numFmtId="0" fontId="103" fillId="60" borderId="121">
      <alignment horizontal="right" vertical="center"/>
    </xf>
    <xf numFmtId="0" fontId="8" fillId="87" borderId="120" applyNumberFormat="0" applyFont="0" applyAlignment="0" applyProtection="0"/>
    <xf numFmtId="4" fontId="102" fillId="0" borderId="121">
      <alignment horizontal="right" vertical="center"/>
    </xf>
    <xf numFmtId="0" fontId="145" fillId="0" borderId="119" applyNumberFormat="0" applyFill="0" applyAlignment="0" applyProtection="0"/>
    <xf numFmtId="0" fontId="103" fillId="60" borderId="121">
      <alignment horizontal="right" vertical="center"/>
    </xf>
    <xf numFmtId="0" fontId="103" fillId="60" borderId="121">
      <alignment horizontal="right" vertical="center"/>
    </xf>
    <xf numFmtId="4" fontId="105" fillId="62" borderId="121">
      <alignment horizontal="right" vertical="center"/>
    </xf>
    <xf numFmtId="0" fontId="103" fillId="62" borderId="121">
      <alignment horizontal="right" vertical="center"/>
    </xf>
    <xf numFmtId="4" fontId="103" fillId="62" borderId="121">
      <alignment horizontal="right" vertical="center"/>
    </xf>
    <xf numFmtId="0" fontId="105" fillId="62" borderId="121">
      <alignment horizontal="right" vertical="center"/>
    </xf>
    <xf numFmtId="4" fontId="105" fillId="62" borderId="121">
      <alignment horizontal="right" vertical="center"/>
    </xf>
    <xf numFmtId="0" fontId="103" fillId="60" borderId="121">
      <alignment horizontal="right" vertical="center"/>
    </xf>
    <xf numFmtId="4" fontId="103" fillId="60" borderId="121">
      <alignment horizontal="right" vertical="center"/>
    </xf>
    <xf numFmtId="0" fontId="103" fillId="60" borderId="121">
      <alignment horizontal="right" vertical="center"/>
    </xf>
    <xf numFmtId="4" fontId="103" fillId="60" borderId="121">
      <alignment horizontal="right" vertical="center"/>
    </xf>
    <xf numFmtId="0" fontId="103" fillId="60" borderId="122">
      <alignment horizontal="right" vertical="center"/>
    </xf>
    <xf numFmtId="4" fontId="103" fillId="60" borderId="122">
      <alignment horizontal="right" vertical="center"/>
    </xf>
    <xf numFmtId="0" fontId="103" fillId="60" borderId="123">
      <alignment horizontal="right" vertical="center"/>
    </xf>
    <xf numFmtId="4" fontId="103" fillId="60" borderId="123">
      <alignment horizontal="right" vertical="center"/>
    </xf>
    <xf numFmtId="0" fontId="126" fillId="84" borderId="118" applyNumberFormat="0" applyAlignment="0" applyProtection="0"/>
    <xf numFmtId="0" fontId="102" fillId="60" borderId="124">
      <alignment horizontal="left" vertical="center" wrapText="1" indent="2"/>
    </xf>
    <xf numFmtId="0" fontId="102" fillId="0" borderId="124">
      <alignment horizontal="left" vertical="center" wrapText="1" indent="2"/>
    </xf>
    <xf numFmtId="0" fontId="102" fillId="62" borderId="122">
      <alignment horizontal="left" vertical="center"/>
    </xf>
    <xf numFmtId="0" fontId="138" fillId="71" borderId="118" applyNumberFormat="0" applyAlignment="0" applyProtection="0"/>
    <xf numFmtId="0" fontId="102" fillId="0" borderId="121">
      <alignment horizontal="right" vertical="center"/>
    </xf>
    <xf numFmtId="4" fontId="102" fillId="0" borderId="121">
      <alignment horizontal="right" vertical="center"/>
    </xf>
    <xf numFmtId="0" fontId="102" fillId="0" borderId="121" applyNumberFormat="0" applyFill="0" applyAlignment="0" applyProtection="0"/>
    <xf numFmtId="0" fontId="142" fillId="84" borderId="117" applyNumberFormat="0" applyAlignment="0" applyProtection="0"/>
    <xf numFmtId="166" fontId="102" fillId="88" borderId="121" applyNumberFormat="0" applyFont="0" applyBorder="0" applyAlignment="0" applyProtection="0">
      <alignment horizontal="right" vertical="center"/>
    </xf>
    <xf numFmtId="0" fontId="102" fillId="61" borderId="121"/>
    <xf numFmtId="4" fontId="102" fillId="61" borderId="121"/>
    <xf numFmtId="0" fontId="145" fillId="0" borderId="119" applyNumberFormat="0" applyFill="0" applyAlignment="0" applyProtection="0"/>
    <xf numFmtId="0" fontId="8" fillId="87" borderId="120" applyNumberFormat="0" applyFont="0" applyAlignment="0" applyProtection="0"/>
    <xf numFmtId="0" fontId="120" fillId="87" borderId="120" applyNumberFormat="0" applyFont="0" applyAlignment="0" applyProtection="0"/>
    <xf numFmtId="0" fontId="102" fillId="0" borderId="121" applyNumberFormat="0" applyFill="0" applyAlignment="0" applyProtection="0"/>
    <xf numFmtId="0" fontId="130" fillId="0" borderId="119" applyNumberFormat="0" applyFill="0" applyAlignment="0" applyProtection="0"/>
    <xf numFmtId="0" fontId="145" fillId="0" borderId="119" applyNumberFormat="0" applyFill="0" applyAlignment="0" applyProtection="0"/>
    <xf numFmtId="0" fontId="129" fillId="71" borderId="118" applyNumberFormat="0" applyAlignment="0" applyProtection="0"/>
    <xf numFmtId="0" fontId="126" fillId="84" borderId="118" applyNumberFormat="0" applyAlignment="0" applyProtection="0"/>
    <xf numFmtId="4" fontId="105" fillId="62" borderId="121">
      <alignment horizontal="right" vertical="center"/>
    </xf>
    <xf numFmtId="0" fontId="103" fillId="62" borderId="121">
      <alignment horizontal="right" vertical="center"/>
    </xf>
    <xf numFmtId="166" fontId="102" fillId="88" borderId="121" applyNumberFormat="0" applyFont="0" applyBorder="0" applyAlignment="0" applyProtection="0">
      <alignment horizontal="right" vertical="center"/>
    </xf>
    <xf numFmtId="0" fontId="130" fillId="0" borderId="119" applyNumberFormat="0" applyFill="0" applyAlignment="0" applyProtection="0"/>
    <xf numFmtId="49" fontId="102" fillId="0" borderId="121" applyNumberFormat="0" applyFont="0" applyFill="0" applyBorder="0" applyProtection="0">
      <alignment horizontal="left" vertical="center" indent="2"/>
    </xf>
    <xf numFmtId="49" fontId="102" fillId="0" borderId="122" applyNumberFormat="0" applyFont="0" applyFill="0" applyBorder="0" applyProtection="0">
      <alignment horizontal="left" vertical="center" indent="5"/>
    </xf>
    <xf numFmtId="49" fontId="102" fillId="0" borderId="121" applyNumberFormat="0" applyFont="0" applyFill="0" applyBorder="0" applyProtection="0">
      <alignment horizontal="left" vertical="center" indent="2"/>
    </xf>
    <xf numFmtId="4" fontId="102" fillId="0" borderId="121" applyFill="0" applyBorder="0" applyProtection="0">
      <alignment horizontal="right" vertical="center"/>
    </xf>
    <xf numFmtId="49" fontId="101" fillId="0" borderId="121" applyNumberFormat="0" applyFill="0" applyBorder="0" applyProtection="0">
      <alignment horizontal="left" vertical="center"/>
    </xf>
    <xf numFmtId="0" fontId="102" fillId="0" borderId="124">
      <alignment horizontal="left" vertical="center" wrapText="1" indent="2"/>
    </xf>
    <xf numFmtId="0" fontId="142" fillId="84" borderId="117" applyNumberFormat="0" applyAlignment="0" applyProtection="0"/>
    <xf numFmtId="0" fontId="103" fillId="60" borderId="123">
      <alignment horizontal="right" vertical="center"/>
    </xf>
    <xf numFmtId="0" fontId="129" fillId="71" borderId="118" applyNumberFormat="0" applyAlignment="0" applyProtection="0"/>
    <xf numFmtId="0" fontId="103" fillId="60" borderId="123">
      <alignment horizontal="right" vertical="center"/>
    </xf>
    <xf numFmtId="4" fontId="103" fillId="60" borderId="121">
      <alignment horizontal="right" vertical="center"/>
    </xf>
    <xf numFmtId="0" fontId="103" fillId="60" borderId="121">
      <alignment horizontal="right" vertical="center"/>
    </xf>
    <xf numFmtId="0" fontId="123" fillId="84" borderId="117" applyNumberFormat="0" applyAlignment="0" applyProtection="0"/>
    <xf numFmtId="0" fontId="125" fillId="84" borderId="118" applyNumberFormat="0" applyAlignment="0" applyProtection="0"/>
    <xf numFmtId="0" fontId="130" fillId="0" borderId="119" applyNumberFormat="0" applyFill="0" applyAlignment="0" applyProtection="0"/>
    <xf numFmtId="0" fontId="102" fillId="61" borderId="121"/>
    <xf numFmtId="4" fontId="102" fillId="61" borderId="121"/>
    <xf numFmtId="4" fontId="103" fillId="60" borderId="121">
      <alignment horizontal="right" vertical="center"/>
    </xf>
    <xf numFmtId="0" fontId="105" fillId="62" borderId="121">
      <alignment horizontal="right" vertical="center"/>
    </xf>
    <xf numFmtId="0" fontId="129" fillId="71" borderId="118" applyNumberFormat="0" applyAlignment="0" applyProtection="0"/>
    <xf numFmtId="0" fontId="126" fillId="84" borderId="118" applyNumberFormat="0" applyAlignment="0" applyProtection="0"/>
    <xf numFmtId="4" fontId="102" fillId="0" borderId="121">
      <alignment horizontal="right" vertical="center"/>
    </xf>
    <xf numFmtId="0" fontId="102" fillId="60" borderId="124">
      <alignment horizontal="left" vertical="center" wrapText="1" indent="2"/>
    </xf>
    <xf numFmtId="0" fontId="102" fillId="0" borderId="124">
      <alignment horizontal="left" vertical="center" wrapText="1" indent="2"/>
    </xf>
    <xf numFmtId="0" fontId="142" fillId="84" borderId="117" applyNumberFormat="0" applyAlignment="0" applyProtection="0"/>
    <xf numFmtId="0" fontId="138" fillId="71" borderId="118" applyNumberFormat="0" applyAlignment="0" applyProtection="0"/>
    <xf numFmtId="0" fontId="125" fillId="84" borderId="118" applyNumberFormat="0" applyAlignment="0" applyProtection="0"/>
    <xf numFmtId="0" fontId="123" fillId="84" borderId="117" applyNumberFormat="0" applyAlignment="0" applyProtection="0"/>
    <xf numFmtId="0" fontId="103" fillId="60" borderId="123">
      <alignment horizontal="right" vertical="center"/>
    </xf>
    <xf numFmtId="0" fontId="105" fillId="62" borderId="121">
      <alignment horizontal="right" vertical="center"/>
    </xf>
    <xf numFmtId="4" fontId="103" fillId="62" borderId="121">
      <alignment horizontal="right" vertical="center"/>
    </xf>
    <xf numFmtId="4" fontId="103" fillId="60" borderId="121">
      <alignment horizontal="right" vertical="center"/>
    </xf>
    <xf numFmtId="49" fontId="102" fillId="0" borderId="122" applyNumberFormat="0" applyFont="0" applyFill="0" applyBorder="0" applyProtection="0">
      <alignment horizontal="left" vertical="center" indent="5"/>
    </xf>
    <xf numFmtId="4" fontId="102" fillId="0" borderId="121" applyFill="0" applyBorder="0" applyProtection="0">
      <alignment horizontal="right" vertical="center"/>
    </xf>
    <xf numFmtId="4" fontId="103" fillId="62" borderId="121">
      <alignment horizontal="right" vertical="center"/>
    </xf>
    <xf numFmtId="0" fontId="138" fillId="71" borderId="118" applyNumberFormat="0" applyAlignment="0" applyProtection="0"/>
    <xf numFmtId="0" fontId="129" fillId="71" borderId="118" applyNumberFormat="0" applyAlignment="0" applyProtection="0"/>
    <xf numFmtId="0" fontId="125" fillId="84" borderId="118" applyNumberFormat="0" applyAlignment="0" applyProtection="0"/>
    <xf numFmtId="0" fontId="102" fillId="60" borderId="124">
      <alignment horizontal="left" vertical="center" wrapText="1" indent="2"/>
    </xf>
    <xf numFmtId="0" fontId="102" fillId="0" borderId="124">
      <alignment horizontal="left" vertical="center" wrapText="1" indent="2"/>
    </xf>
    <xf numFmtId="0" fontId="102" fillId="60" borderId="124">
      <alignment horizontal="left" vertical="center" wrapText="1" indent="2"/>
    </xf>
    <xf numFmtId="0" fontId="102" fillId="0" borderId="124">
      <alignment horizontal="left" vertical="center" wrapText="1" indent="2"/>
    </xf>
    <xf numFmtId="0" fontId="123" fillId="84" borderId="117" applyNumberFormat="0" applyAlignment="0" applyProtection="0"/>
    <xf numFmtId="0" fontId="125" fillId="84" borderId="118" applyNumberFormat="0" applyAlignment="0" applyProtection="0"/>
    <xf numFmtId="0" fontId="126" fillId="84" borderId="118" applyNumberFormat="0" applyAlignment="0" applyProtection="0"/>
    <xf numFmtId="0" fontId="129" fillId="71" borderId="118" applyNumberFormat="0" applyAlignment="0" applyProtection="0"/>
    <xf numFmtId="0" fontId="130" fillId="0" borderId="119" applyNumberFormat="0" applyFill="0" applyAlignment="0" applyProtection="0"/>
    <xf numFmtId="0" fontId="138" fillId="71" borderId="118" applyNumberFormat="0" applyAlignment="0" applyProtection="0"/>
    <xf numFmtId="0" fontId="120" fillId="87" borderId="120" applyNumberFormat="0" applyFont="0" applyAlignment="0" applyProtection="0"/>
    <xf numFmtId="0" fontId="8" fillId="87" borderId="120" applyNumberFormat="0" applyFont="0" applyAlignment="0" applyProtection="0"/>
    <xf numFmtId="0" fontId="142" fillId="84" borderId="117" applyNumberFormat="0" applyAlignment="0" applyProtection="0"/>
    <xf numFmtId="0" fontId="145" fillId="0" borderId="119" applyNumberFormat="0" applyFill="0" applyAlignment="0" applyProtection="0"/>
    <xf numFmtId="0" fontId="126" fillId="84" borderId="118" applyNumberFormat="0" applyAlignment="0" applyProtection="0"/>
    <xf numFmtId="0" fontId="138" fillId="71" borderId="118" applyNumberFormat="0" applyAlignment="0" applyProtection="0"/>
    <xf numFmtId="0" fontId="120" fillId="87" borderId="120" applyNumberFormat="0" applyFont="0" applyAlignment="0" applyProtection="0"/>
    <xf numFmtId="0" fontId="142" fillId="84" borderId="117" applyNumberFormat="0" applyAlignment="0" applyProtection="0"/>
    <xf numFmtId="0" fontId="145" fillId="0" borderId="119" applyNumberFormat="0" applyFill="0" applyAlignment="0" applyProtection="0"/>
    <xf numFmtId="49" fontId="102" fillId="0" borderId="121" applyNumberFormat="0" applyFont="0" applyFill="0" applyBorder="0" applyProtection="0">
      <alignment horizontal="left" vertical="center" indent="2"/>
    </xf>
    <xf numFmtId="166" fontId="102" fillId="88" borderId="121" applyNumberFormat="0" applyFont="0" applyBorder="0" applyAlignment="0" applyProtection="0">
      <alignment horizontal="right" vertical="center"/>
    </xf>
    <xf numFmtId="0" fontId="126" fillId="84" borderId="118" applyNumberFormat="0" applyAlignment="0" applyProtection="0"/>
    <xf numFmtId="0" fontId="102" fillId="0" borderId="124">
      <alignment horizontal="left" vertical="center" wrapText="1" indent="2"/>
    </xf>
    <xf numFmtId="0" fontId="138" fillId="71" borderId="118" applyNumberFormat="0" applyAlignment="0" applyProtection="0"/>
    <xf numFmtId="0" fontId="142" fillId="84" borderId="117" applyNumberFormat="0" applyAlignment="0" applyProtection="0"/>
    <xf numFmtId="0" fontId="145" fillId="0" borderId="119" applyNumberFormat="0" applyFill="0" applyAlignment="0" applyProtection="0"/>
    <xf numFmtId="0" fontId="123" fillId="84" borderId="117" applyNumberFormat="0" applyAlignment="0" applyProtection="0"/>
    <xf numFmtId="0" fontId="125" fillId="84" borderId="118" applyNumberFormat="0" applyAlignment="0" applyProtection="0"/>
    <xf numFmtId="0" fontId="130" fillId="0" borderId="119" applyNumberFormat="0" applyFill="0" applyAlignment="0" applyProtection="0"/>
    <xf numFmtId="49" fontId="102" fillId="0" borderId="121" applyNumberFormat="0" applyFont="0" applyFill="0" applyBorder="0" applyProtection="0">
      <alignment horizontal="left" vertical="center" indent="2"/>
    </xf>
    <xf numFmtId="0" fontId="103" fillId="62" borderId="121">
      <alignment horizontal="right" vertical="center"/>
    </xf>
    <xf numFmtId="4" fontId="103" fillId="62" borderId="121">
      <alignment horizontal="right" vertical="center"/>
    </xf>
    <xf numFmtId="0" fontId="105" fillId="62" borderId="121">
      <alignment horizontal="right" vertical="center"/>
    </xf>
    <xf numFmtId="4" fontId="105" fillId="62" borderId="121">
      <alignment horizontal="right" vertical="center"/>
    </xf>
    <xf numFmtId="0" fontId="103" fillId="60" borderId="121">
      <alignment horizontal="right" vertical="center"/>
    </xf>
    <xf numFmtId="4" fontId="103" fillId="60" borderId="121">
      <alignment horizontal="right" vertical="center"/>
    </xf>
    <xf numFmtId="0" fontId="103" fillId="60" borderId="121">
      <alignment horizontal="right" vertical="center"/>
    </xf>
    <xf numFmtId="4" fontId="103" fillId="60" borderId="121">
      <alignment horizontal="right" vertical="center"/>
    </xf>
    <xf numFmtId="0" fontId="129" fillId="71" borderId="118" applyNumberFormat="0" applyAlignment="0" applyProtection="0"/>
    <xf numFmtId="0" fontId="102" fillId="0" borderId="121">
      <alignment horizontal="right" vertical="center"/>
    </xf>
    <xf numFmtId="4" fontId="102" fillId="0" borderId="121">
      <alignment horizontal="right" vertical="center"/>
    </xf>
    <xf numFmtId="4" fontId="102" fillId="0" borderId="121" applyFill="0" applyBorder="0" applyProtection="0">
      <alignment horizontal="right" vertical="center"/>
    </xf>
    <xf numFmtId="49" fontId="101" fillId="0" borderId="121" applyNumberFormat="0" applyFill="0" applyBorder="0" applyProtection="0">
      <alignment horizontal="left" vertical="center"/>
    </xf>
    <xf numFmtId="0" fontId="102" fillId="0" borderId="121" applyNumberFormat="0" applyFill="0" applyAlignment="0" applyProtection="0"/>
    <xf numFmtId="166" fontId="102" fillId="88" borderId="121" applyNumberFormat="0" applyFont="0" applyBorder="0" applyAlignment="0" applyProtection="0">
      <alignment horizontal="right" vertical="center"/>
    </xf>
    <xf numFmtId="0" fontId="102" fillId="61" borderId="121"/>
    <xf numFmtId="4" fontId="102" fillId="61" borderId="121"/>
    <xf numFmtId="4" fontId="103" fillId="60" borderId="121">
      <alignment horizontal="right" vertical="center"/>
    </xf>
    <xf numFmtId="0" fontId="102" fillId="61" borderId="121"/>
    <xf numFmtId="0" fontId="125" fillId="84" borderId="118" applyNumberFormat="0" applyAlignment="0" applyProtection="0"/>
    <xf numFmtId="0" fontId="103" fillId="62" borderId="121">
      <alignment horizontal="right" vertical="center"/>
    </xf>
    <xf numFmtId="0" fontId="102" fillId="0" borderId="121">
      <alignment horizontal="right" vertical="center"/>
    </xf>
    <xf numFmtId="0" fontId="145" fillId="0" borderId="119" applyNumberFormat="0" applyFill="0" applyAlignment="0" applyProtection="0"/>
    <xf numFmtId="0" fontId="102" fillId="62" borderId="122">
      <alignment horizontal="left" vertical="center"/>
    </xf>
    <xf numFmtId="0" fontId="138" fillId="71" borderId="118" applyNumberFormat="0" applyAlignment="0" applyProtection="0"/>
    <xf numFmtId="166" fontId="102" fillId="88" borderId="121" applyNumberFormat="0" applyFont="0" applyBorder="0" applyAlignment="0" applyProtection="0">
      <alignment horizontal="right" vertical="center"/>
    </xf>
    <xf numFmtId="0" fontId="120" fillId="87" borderId="120" applyNumberFormat="0" applyFont="0" applyAlignment="0" applyProtection="0"/>
    <xf numFmtId="0" fontId="102" fillId="0" borderId="124">
      <alignment horizontal="left" vertical="center" wrapText="1" indent="2"/>
    </xf>
    <xf numFmtId="4" fontId="102" fillId="61" borderId="121"/>
    <xf numFmtId="49" fontId="101" fillId="0" borderId="121" applyNumberFormat="0" applyFill="0" applyBorder="0" applyProtection="0">
      <alignment horizontal="left" vertical="center"/>
    </xf>
    <xf numFmtId="0" fontId="102" fillId="0" borderId="121">
      <alignment horizontal="right" vertical="center"/>
    </xf>
    <xf numFmtId="4" fontId="103" fillId="60" borderId="123">
      <alignment horizontal="right" vertical="center"/>
    </xf>
    <xf numFmtId="4" fontId="103" fillId="60" borderId="121">
      <alignment horizontal="right" vertical="center"/>
    </xf>
    <xf numFmtId="4" fontId="103" fillId="60" borderId="121">
      <alignment horizontal="right" vertical="center"/>
    </xf>
    <xf numFmtId="0" fontId="105" fillId="62" borderId="121">
      <alignment horizontal="right" vertical="center"/>
    </xf>
    <xf numFmtId="0" fontId="103" fillId="62" borderId="121">
      <alignment horizontal="right" vertical="center"/>
    </xf>
    <xf numFmtId="49" fontId="102" fillId="0" borderId="121" applyNumberFormat="0" applyFont="0" applyFill="0" applyBorder="0" applyProtection="0">
      <alignment horizontal="left" vertical="center" indent="2"/>
    </xf>
    <xf numFmtId="0" fontId="138" fillId="71" borderId="118" applyNumberFormat="0" applyAlignment="0" applyProtection="0"/>
    <xf numFmtId="0" fontId="123" fillId="84" borderId="117" applyNumberFormat="0" applyAlignment="0" applyProtection="0"/>
    <xf numFmtId="49" fontId="102" fillId="0" borderId="121" applyNumberFormat="0" applyFont="0" applyFill="0" applyBorder="0" applyProtection="0">
      <alignment horizontal="left" vertical="center" indent="2"/>
    </xf>
    <xf numFmtId="0" fontId="129" fillId="71" borderId="118" applyNumberFormat="0" applyAlignment="0" applyProtection="0"/>
    <xf numFmtId="4" fontId="102" fillId="0" borderId="121" applyFill="0" applyBorder="0" applyProtection="0">
      <alignment horizontal="right" vertical="center"/>
    </xf>
    <xf numFmtId="0" fontId="126" fillId="84" borderId="118" applyNumberFormat="0" applyAlignment="0" applyProtection="0"/>
    <xf numFmtId="0" fontId="145" fillId="0" borderId="119" applyNumberFormat="0" applyFill="0" applyAlignment="0" applyProtection="0"/>
    <xf numFmtId="0" fontId="142" fillId="84" borderId="117" applyNumberFormat="0" applyAlignment="0" applyProtection="0"/>
    <xf numFmtId="0" fontId="102" fillId="0" borderId="121" applyNumberFormat="0" applyFill="0" applyAlignment="0" applyProtection="0"/>
    <xf numFmtId="4" fontId="102" fillId="0" borderId="121">
      <alignment horizontal="right" vertical="center"/>
    </xf>
    <xf numFmtId="0" fontId="102" fillId="0" borderId="121">
      <alignment horizontal="right" vertical="center"/>
    </xf>
    <xf numFmtId="0" fontId="138" fillId="71" borderId="118" applyNumberFormat="0" applyAlignment="0" applyProtection="0"/>
    <xf numFmtId="0" fontId="123" fillId="84" borderId="117" applyNumberFormat="0" applyAlignment="0" applyProtection="0"/>
    <xf numFmtId="0" fontId="125" fillId="84" borderId="118" applyNumberFormat="0" applyAlignment="0" applyProtection="0"/>
    <xf numFmtId="0" fontId="102" fillId="60" borderId="124">
      <alignment horizontal="left" vertical="center" wrapText="1" indent="2"/>
    </xf>
    <xf numFmtId="0" fontId="126" fillId="84" borderId="118" applyNumberFormat="0" applyAlignment="0" applyProtection="0"/>
    <xf numFmtId="0" fontId="126" fillId="84" borderId="118" applyNumberFormat="0" applyAlignment="0" applyProtection="0"/>
    <xf numFmtId="4" fontId="103" fillId="60" borderId="122">
      <alignment horizontal="right" vertical="center"/>
    </xf>
    <xf numFmtId="0" fontId="103" fillId="60" borderId="122">
      <alignment horizontal="right" vertical="center"/>
    </xf>
    <xf numFmtId="0" fontId="103" fillId="60" borderId="121">
      <alignment horizontal="right" vertical="center"/>
    </xf>
    <xf numFmtId="4" fontId="105" fillId="62" borderId="121">
      <alignment horizontal="right" vertical="center"/>
    </xf>
    <xf numFmtId="0" fontId="129" fillId="71" borderId="118" applyNumberFormat="0" applyAlignment="0" applyProtection="0"/>
    <xf numFmtId="0" fontId="130" fillId="0" borderId="119" applyNumberFormat="0" applyFill="0" applyAlignment="0" applyProtection="0"/>
    <xf numFmtId="0" fontId="145" fillId="0" borderId="119" applyNumberFormat="0" applyFill="0" applyAlignment="0" applyProtection="0"/>
    <xf numFmtId="0" fontId="120" fillId="87" borderId="120" applyNumberFormat="0" applyFont="0" applyAlignment="0" applyProtection="0"/>
    <xf numFmtId="0" fontId="138" fillId="71" borderId="118" applyNumberFormat="0" applyAlignment="0" applyProtection="0"/>
    <xf numFmtId="49" fontId="101" fillId="0" borderId="121" applyNumberFormat="0" applyFill="0" applyBorder="0" applyProtection="0">
      <alignment horizontal="left" vertical="center"/>
    </xf>
    <xf numFmtId="0" fontId="102" fillId="60" borderId="124">
      <alignment horizontal="left" vertical="center" wrapText="1" indent="2"/>
    </xf>
    <xf numFmtId="0" fontId="126" fillId="84" borderId="118" applyNumberFormat="0" applyAlignment="0" applyProtection="0"/>
    <xf numFmtId="0" fontId="102" fillId="0" borderId="124">
      <alignment horizontal="left" vertical="center" wrapText="1" indent="2"/>
    </xf>
    <xf numFmtId="0" fontId="120" fillId="87" borderId="120" applyNumberFormat="0" applyFont="0" applyAlignment="0" applyProtection="0"/>
    <xf numFmtId="0" fontId="8" fillId="87" borderId="120" applyNumberFormat="0" applyFont="0" applyAlignment="0" applyProtection="0"/>
    <xf numFmtId="0" fontId="142" fillId="84" borderId="117" applyNumberFormat="0" applyAlignment="0" applyProtection="0"/>
    <xf numFmtId="0" fontId="145" fillId="0" borderId="119" applyNumberFormat="0" applyFill="0" applyAlignment="0" applyProtection="0"/>
    <xf numFmtId="4" fontId="102" fillId="61" borderId="121"/>
    <xf numFmtId="0" fontId="103" fillId="60" borderId="121">
      <alignment horizontal="right" vertical="center"/>
    </xf>
    <xf numFmtId="0" fontId="145" fillId="0" borderId="119" applyNumberFormat="0" applyFill="0" applyAlignment="0" applyProtection="0"/>
    <xf numFmtId="4" fontId="103" fillId="60" borderId="123">
      <alignment horizontal="right" vertical="center"/>
    </xf>
    <xf numFmtId="0" fontId="125" fillId="84" borderId="118" applyNumberFormat="0" applyAlignment="0" applyProtection="0"/>
    <xf numFmtId="0" fontId="103" fillId="60" borderId="122">
      <alignment horizontal="right" vertical="center"/>
    </xf>
    <xf numFmtId="0" fontId="126" fillId="84" borderId="118" applyNumberFormat="0" applyAlignment="0" applyProtection="0"/>
    <xf numFmtId="0" fontId="130" fillId="0" borderId="119" applyNumberFormat="0" applyFill="0" applyAlignment="0" applyProtection="0"/>
    <xf numFmtId="0" fontId="120" fillId="87" borderId="120" applyNumberFormat="0" applyFont="0" applyAlignment="0" applyProtection="0"/>
    <xf numFmtId="4" fontId="103" fillId="60" borderId="122">
      <alignment horizontal="right" vertical="center"/>
    </xf>
    <xf numFmtId="0" fontId="102" fillId="60" borderId="124">
      <alignment horizontal="left" vertical="center" wrapText="1" indent="2"/>
    </xf>
    <xf numFmtId="0" fontId="102" fillId="61" borderId="121"/>
    <xf numFmtId="166" fontId="102" fillId="88" borderId="121" applyNumberFormat="0" applyFont="0" applyBorder="0" applyAlignment="0" applyProtection="0">
      <alignment horizontal="right" vertical="center"/>
    </xf>
    <xf numFmtId="0" fontId="102" fillId="0" borderId="121" applyNumberFormat="0" applyFill="0" applyAlignment="0" applyProtection="0"/>
    <xf numFmtId="4" fontId="102" fillId="0" borderId="121" applyFill="0" applyBorder="0" applyProtection="0">
      <alignment horizontal="right" vertical="center"/>
    </xf>
    <xf numFmtId="4" fontId="103" fillId="62" borderId="121">
      <alignment horizontal="right" vertical="center"/>
    </xf>
    <xf numFmtId="0" fontId="130" fillId="0" borderId="119" applyNumberFormat="0" applyFill="0" applyAlignment="0" applyProtection="0"/>
    <xf numFmtId="49" fontId="101" fillId="0" borderId="121" applyNumberFormat="0" applyFill="0" applyBorder="0" applyProtection="0">
      <alignment horizontal="left" vertical="center"/>
    </xf>
    <xf numFmtId="49" fontId="102" fillId="0" borderId="122" applyNumberFormat="0" applyFont="0" applyFill="0" applyBorder="0" applyProtection="0">
      <alignment horizontal="left" vertical="center" indent="5"/>
    </xf>
    <xf numFmtId="0" fontId="102" fillId="62" borderId="122">
      <alignment horizontal="left" vertical="center"/>
    </xf>
    <xf numFmtId="0" fontId="126" fillId="84" borderId="118" applyNumberFormat="0" applyAlignment="0" applyProtection="0"/>
    <xf numFmtId="4" fontId="103" fillId="60" borderId="123">
      <alignment horizontal="right" vertical="center"/>
    </xf>
    <xf numFmtId="0" fontId="138" fillId="71" borderId="118" applyNumberFormat="0" applyAlignment="0" applyProtection="0"/>
    <xf numFmtId="0" fontId="138" fillId="71" borderId="118" applyNumberFormat="0" applyAlignment="0" applyProtection="0"/>
    <xf numFmtId="0" fontId="120" fillId="87" borderId="120" applyNumberFormat="0" applyFont="0" applyAlignment="0" applyProtection="0"/>
    <xf numFmtId="0" fontId="142" fillId="84" borderId="117" applyNumberFormat="0" applyAlignment="0" applyProtection="0"/>
    <xf numFmtId="0" fontId="145" fillId="0" borderId="119" applyNumberFormat="0" applyFill="0" applyAlignment="0" applyProtection="0"/>
    <xf numFmtId="0" fontId="103" fillId="60" borderId="121">
      <alignment horizontal="right" vertical="center"/>
    </xf>
    <xf numFmtId="0" fontId="8" fillId="87" borderId="120" applyNumberFormat="0" applyFont="0" applyAlignment="0" applyProtection="0"/>
    <xf numFmtId="4" fontId="102" fillId="0" borderId="121">
      <alignment horizontal="right" vertical="center"/>
    </xf>
    <xf numFmtId="0" fontId="145" fillId="0" borderId="119" applyNumberFormat="0" applyFill="0" applyAlignment="0" applyProtection="0"/>
    <xf numFmtId="0" fontId="103" fillId="60" borderId="121">
      <alignment horizontal="right" vertical="center"/>
    </xf>
    <xf numFmtId="0" fontId="103" fillId="60" borderId="121">
      <alignment horizontal="right" vertical="center"/>
    </xf>
    <xf numFmtId="4" fontId="105" fillId="62" borderId="121">
      <alignment horizontal="right" vertical="center"/>
    </xf>
    <xf numFmtId="0" fontId="103" fillId="62" borderId="121">
      <alignment horizontal="right" vertical="center"/>
    </xf>
    <xf numFmtId="4" fontId="103" fillId="62" borderId="121">
      <alignment horizontal="right" vertical="center"/>
    </xf>
    <xf numFmtId="0" fontId="105" fillId="62" borderId="121">
      <alignment horizontal="right" vertical="center"/>
    </xf>
    <xf numFmtId="4" fontId="105" fillId="62" borderId="121">
      <alignment horizontal="right" vertical="center"/>
    </xf>
    <xf numFmtId="0" fontId="103" fillId="60" borderId="121">
      <alignment horizontal="right" vertical="center"/>
    </xf>
    <xf numFmtId="4" fontId="103" fillId="60" borderId="121">
      <alignment horizontal="right" vertical="center"/>
    </xf>
    <xf numFmtId="0" fontId="103" fillId="60" borderId="121">
      <alignment horizontal="right" vertical="center"/>
    </xf>
    <xf numFmtId="4" fontId="103" fillId="60" borderId="121">
      <alignment horizontal="right" vertical="center"/>
    </xf>
    <xf numFmtId="0" fontId="103" fillId="60" borderId="122">
      <alignment horizontal="right" vertical="center"/>
    </xf>
    <xf numFmtId="4" fontId="103" fillId="60" borderId="122">
      <alignment horizontal="right" vertical="center"/>
    </xf>
    <xf numFmtId="0" fontId="103" fillId="60" borderId="123">
      <alignment horizontal="right" vertical="center"/>
    </xf>
    <xf numFmtId="4" fontId="103" fillId="60" borderId="123">
      <alignment horizontal="right" vertical="center"/>
    </xf>
    <xf numFmtId="0" fontId="126" fillId="84" borderId="118" applyNumberFormat="0" applyAlignment="0" applyProtection="0"/>
    <xf numFmtId="0" fontId="102" fillId="60" borderId="124">
      <alignment horizontal="left" vertical="center" wrapText="1" indent="2"/>
    </xf>
    <xf numFmtId="0" fontId="102" fillId="0" borderId="124">
      <alignment horizontal="left" vertical="center" wrapText="1" indent="2"/>
    </xf>
    <xf numFmtId="0" fontId="102" fillId="62" borderId="122">
      <alignment horizontal="left" vertical="center"/>
    </xf>
    <xf numFmtId="0" fontId="138" fillId="71" borderId="118" applyNumberFormat="0" applyAlignment="0" applyProtection="0"/>
    <xf numFmtId="0" fontId="102" fillId="0" borderId="121">
      <alignment horizontal="right" vertical="center"/>
    </xf>
    <xf numFmtId="4" fontId="102" fillId="0" borderId="121">
      <alignment horizontal="right" vertical="center"/>
    </xf>
    <xf numFmtId="0" fontId="102" fillId="0" borderId="121" applyNumberFormat="0" applyFill="0" applyAlignment="0" applyProtection="0"/>
    <xf numFmtId="0" fontId="142" fillId="84" borderId="117" applyNumberFormat="0" applyAlignment="0" applyProtection="0"/>
    <xf numFmtId="166" fontId="102" fillId="88" borderId="121" applyNumberFormat="0" applyFont="0" applyBorder="0" applyAlignment="0" applyProtection="0">
      <alignment horizontal="right" vertical="center"/>
    </xf>
    <xf numFmtId="0" fontId="102" fillId="61" borderId="121"/>
    <xf numFmtId="4" fontId="102" fillId="61" borderId="121"/>
    <xf numFmtId="0" fontId="145" fillId="0" borderId="119" applyNumberFormat="0" applyFill="0" applyAlignment="0" applyProtection="0"/>
    <xf numFmtId="0" fontId="8" fillId="87" borderId="120" applyNumberFormat="0" applyFont="0" applyAlignment="0" applyProtection="0"/>
    <xf numFmtId="0" fontId="120" fillId="87" borderId="120" applyNumberFormat="0" applyFont="0" applyAlignment="0" applyProtection="0"/>
    <xf numFmtId="0" fontId="102" fillId="0" borderId="121" applyNumberFormat="0" applyFill="0" applyAlignment="0" applyProtection="0"/>
    <xf numFmtId="0" fontId="130" fillId="0" borderId="119" applyNumberFormat="0" applyFill="0" applyAlignment="0" applyProtection="0"/>
    <xf numFmtId="0" fontId="145" fillId="0" borderId="119" applyNumberFormat="0" applyFill="0" applyAlignment="0" applyProtection="0"/>
    <xf numFmtId="0" fontId="129" fillId="71" borderId="118" applyNumberFormat="0" applyAlignment="0" applyProtection="0"/>
    <xf numFmtId="0" fontId="126" fillId="84" borderId="118" applyNumberFormat="0" applyAlignment="0" applyProtection="0"/>
    <xf numFmtId="4" fontId="105" fillId="62" borderId="121">
      <alignment horizontal="right" vertical="center"/>
    </xf>
    <xf numFmtId="0" fontId="103" fillId="62" borderId="121">
      <alignment horizontal="right" vertical="center"/>
    </xf>
    <xf numFmtId="166" fontId="102" fillId="88" borderId="121" applyNumberFormat="0" applyFont="0" applyBorder="0" applyAlignment="0" applyProtection="0">
      <alignment horizontal="right" vertical="center"/>
    </xf>
    <xf numFmtId="0" fontId="130" fillId="0" borderId="119" applyNumberFormat="0" applyFill="0" applyAlignment="0" applyProtection="0"/>
    <xf numFmtId="49" fontId="102" fillId="0" borderId="121" applyNumberFormat="0" applyFont="0" applyFill="0" applyBorder="0" applyProtection="0">
      <alignment horizontal="left" vertical="center" indent="2"/>
    </xf>
    <xf numFmtId="49" fontId="102" fillId="0" borderId="122" applyNumberFormat="0" applyFont="0" applyFill="0" applyBorder="0" applyProtection="0">
      <alignment horizontal="left" vertical="center" indent="5"/>
    </xf>
    <xf numFmtId="49" fontId="102" fillId="0" borderId="121" applyNumberFormat="0" applyFont="0" applyFill="0" applyBorder="0" applyProtection="0">
      <alignment horizontal="left" vertical="center" indent="2"/>
    </xf>
    <xf numFmtId="4" fontId="102" fillId="0" borderId="121" applyFill="0" applyBorder="0" applyProtection="0">
      <alignment horizontal="right" vertical="center"/>
    </xf>
    <xf numFmtId="49" fontId="101" fillId="0" borderId="121" applyNumberFormat="0" applyFill="0" applyBorder="0" applyProtection="0">
      <alignment horizontal="left" vertical="center"/>
    </xf>
    <xf numFmtId="0" fontId="102" fillId="0" borderId="124">
      <alignment horizontal="left" vertical="center" wrapText="1" indent="2"/>
    </xf>
    <xf numFmtId="0" fontId="142" fillId="84" borderId="117" applyNumberFormat="0" applyAlignment="0" applyProtection="0"/>
    <xf numFmtId="0" fontId="103" fillId="60" borderId="123">
      <alignment horizontal="right" vertical="center"/>
    </xf>
    <xf numFmtId="0" fontId="129" fillId="71" borderId="118" applyNumberFormat="0" applyAlignment="0" applyProtection="0"/>
    <xf numFmtId="0" fontId="103" fillId="60" borderId="123">
      <alignment horizontal="right" vertical="center"/>
    </xf>
    <xf numFmtId="4" fontId="103" fillId="60" borderId="121">
      <alignment horizontal="right" vertical="center"/>
    </xf>
    <xf numFmtId="0" fontId="103" fillId="60" borderId="121">
      <alignment horizontal="right" vertical="center"/>
    </xf>
    <xf numFmtId="0" fontId="123" fillId="84" borderId="117" applyNumberFormat="0" applyAlignment="0" applyProtection="0"/>
    <xf numFmtId="0" fontId="125" fillId="84" borderId="118" applyNumberFormat="0" applyAlignment="0" applyProtection="0"/>
    <xf numFmtId="0" fontId="130" fillId="0" borderId="119" applyNumberFormat="0" applyFill="0" applyAlignment="0" applyProtection="0"/>
    <xf numFmtId="0" fontId="102" fillId="61" borderId="121"/>
    <xf numFmtId="4" fontId="102" fillId="61" borderId="121"/>
    <xf numFmtId="4" fontId="103" fillId="60" borderId="121">
      <alignment horizontal="right" vertical="center"/>
    </xf>
    <xf numFmtId="0" fontId="105" fillId="62" borderId="121">
      <alignment horizontal="right" vertical="center"/>
    </xf>
    <xf numFmtId="0" fontId="129" fillId="71" borderId="118" applyNumberFormat="0" applyAlignment="0" applyProtection="0"/>
    <xf numFmtId="0" fontId="126" fillId="84" borderId="118" applyNumberFormat="0" applyAlignment="0" applyProtection="0"/>
    <xf numFmtId="4" fontId="102" fillId="0" borderId="121">
      <alignment horizontal="right" vertical="center"/>
    </xf>
    <xf numFmtId="0" fontId="102" fillId="60" borderId="124">
      <alignment horizontal="left" vertical="center" wrapText="1" indent="2"/>
    </xf>
    <xf numFmtId="0" fontId="102" fillId="0" borderId="124">
      <alignment horizontal="left" vertical="center" wrapText="1" indent="2"/>
    </xf>
    <xf numFmtId="0" fontId="142" fillId="84" borderId="117" applyNumberFormat="0" applyAlignment="0" applyProtection="0"/>
    <xf numFmtId="0" fontId="138" fillId="71" borderId="118" applyNumberFormat="0" applyAlignment="0" applyProtection="0"/>
    <xf numFmtId="0" fontId="125" fillId="84" borderId="118" applyNumberFormat="0" applyAlignment="0" applyProtection="0"/>
    <xf numFmtId="0" fontId="123" fillId="84" borderId="117" applyNumberFormat="0" applyAlignment="0" applyProtection="0"/>
    <xf numFmtId="0" fontId="103" fillId="60" borderId="123">
      <alignment horizontal="right" vertical="center"/>
    </xf>
    <xf numFmtId="0" fontId="105" fillId="62" borderId="121">
      <alignment horizontal="right" vertical="center"/>
    </xf>
    <xf numFmtId="4" fontId="103" fillId="62" borderId="121">
      <alignment horizontal="right" vertical="center"/>
    </xf>
    <xf numFmtId="4" fontId="103" fillId="60" borderId="121">
      <alignment horizontal="right" vertical="center"/>
    </xf>
    <xf numFmtId="49" fontId="102" fillId="0" borderId="122" applyNumberFormat="0" applyFont="0" applyFill="0" applyBorder="0" applyProtection="0">
      <alignment horizontal="left" vertical="center" indent="5"/>
    </xf>
    <xf numFmtId="4" fontId="102" fillId="0" borderId="121" applyFill="0" applyBorder="0" applyProtection="0">
      <alignment horizontal="right" vertical="center"/>
    </xf>
    <xf numFmtId="4" fontId="103" fillId="62" borderId="121">
      <alignment horizontal="right" vertical="center"/>
    </xf>
    <xf numFmtId="0" fontId="138" fillId="71" borderId="118" applyNumberFormat="0" applyAlignment="0" applyProtection="0"/>
    <xf numFmtId="0" fontId="129" fillId="71" borderId="118" applyNumberFormat="0" applyAlignment="0" applyProtection="0"/>
    <xf numFmtId="0" fontId="125" fillId="84" borderId="118" applyNumberFormat="0" applyAlignment="0" applyProtection="0"/>
    <xf numFmtId="0" fontId="102" fillId="60" borderId="124">
      <alignment horizontal="left" vertical="center" wrapText="1" indent="2"/>
    </xf>
    <xf numFmtId="0" fontId="102" fillId="0" borderId="124">
      <alignment horizontal="left" vertical="center" wrapText="1" indent="2"/>
    </xf>
    <xf numFmtId="0" fontId="102" fillId="60" borderId="124">
      <alignment horizontal="left" vertical="center" wrapText="1" indent="2"/>
    </xf>
    <xf numFmtId="0" fontId="145" fillId="0" borderId="119" applyNumberFormat="0" applyFill="0" applyAlignment="0" applyProtection="0"/>
    <xf numFmtId="0" fontId="102" fillId="61" borderId="121"/>
    <xf numFmtId="4" fontId="103" fillId="60" borderId="121">
      <alignment horizontal="right" vertical="center"/>
    </xf>
    <xf numFmtId="0" fontId="7" fillId="38" borderId="0" applyNumberFormat="0" applyBorder="0" applyAlignment="0" applyProtection="0"/>
    <xf numFmtId="4" fontId="103" fillId="60" borderId="121">
      <alignment horizontal="right" vertical="center"/>
    </xf>
    <xf numFmtId="0" fontId="102" fillId="0" borderId="124">
      <alignment horizontal="left" vertical="center" wrapText="1" indent="2"/>
    </xf>
    <xf numFmtId="0" fontId="138" fillId="71" borderId="118" applyNumberFormat="0" applyAlignment="0" applyProtection="0"/>
    <xf numFmtId="0" fontId="102" fillId="0" borderId="121">
      <alignment horizontal="right" vertical="center"/>
    </xf>
    <xf numFmtId="0" fontId="102" fillId="62" borderId="122">
      <alignment horizontal="left" vertical="center"/>
    </xf>
    <xf numFmtId="0" fontId="103" fillId="60" borderId="123">
      <alignment horizontal="right" vertical="center"/>
    </xf>
    <xf numFmtId="4" fontId="103" fillId="60" borderId="123">
      <alignment horizontal="right" vertical="center"/>
    </xf>
    <xf numFmtId="0" fontId="103" fillId="60" borderId="122">
      <alignment horizontal="right" vertical="center"/>
    </xf>
    <xf numFmtId="0" fontId="103" fillId="60" borderId="121">
      <alignment horizontal="right" vertical="center"/>
    </xf>
    <xf numFmtId="0" fontId="103" fillId="62" borderId="121">
      <alignment horizontal="right" vertical="center"/>
    </xf>
    <xf numFmtId="4" fontId="103" fillId="62" borderId="121">
      <alignment horizontal="right" vertical="center"/>
    </xf>
    <xf numFmtId="0" fontId="145" fillId="0" borderId="119" applyNumberFormat="0" applyFill="0" applyAlignment="0" applyProtection="0"/>
    <xf numFmtId="0" fontId="120" fillId="87" borderId="120" applyNumberFormat="0" applyFont="0" applyAlignment="0" applyProtection="0"/>
    <xf numFmtId="0" fontId="138" fillId="71" borderId="118" applyNumberFormat="0" applyAlignment="0" applyProtection="0"/>
    <xf numFmtId="0" fontId="120" fillId="87" borderId="120" applyNumberFormat="0" applyFont="0" applyAlignment="0" applyProtection="0"/>
    <xf numFmtId="0" fontId="145" fillId="0" borderId="119" applyNumberFormat="0" applyFill="0" applyAlignment="0" applyProtection="0"/>
    <xf numFmtId="0" fontId="8" fillId="87" borderId="120" applyNumberFormat="0" applyFont="0" applyAlignment="0" applyProtection="0"/>
    <xf numFmtId="0" fontId="105" fillId="62" borderId="121">
      <alignment horizontal="right" vertical="center"/>
    </xf>
    <xf numFmtId="0" fontId="142" fillId="84" borderId="117" applyNumberFormat="0" applyAlignment="0" applyProtection="0"/>
    <xf numFmtId="0" fontId="123" fillId="84" borderId="117" applyNumberFormat="0" applyAlignment="0" applyProtection="0"/>
    <xf numFmtId="0" fontId="145" fillId="0" borderId="119" applyNumberFormat="0" applyFill="0" applyAlignment="0" applyProtection="0"/>
    <xf numFmtId="0" fontId="123" fillId="84" borderId="117" applyNumberFormat="0" applyAlignment="0" applyProtection="0"/>
    <xf numFmtId="0" fontId="120" fillId="87" borderId="120" applyNumberFormat="0" applyFont="0" applyAlignment="0" applyProtection="0"/>
    <xf numFmtId="0" fontId="105" fillId="62" borderId="121">
      <alignment horizontal="right" vertical="center"/>
    </xf>
    <xf numFmtId="0" fontId="102" fillId="0" borderId="121">
      <alignment horizontal="right" vertical="center"/>
    </xf>
    <xf numFmtId="0" fontId="102" fillId="60" borderId="124">
      <alignment horizontal="left" vertical="center" wrapText="1" indent="2"/>
    </xf>
    <xf numFmtId="4" fontId="103" fillId="60" borderId="122">
      <alignment horizontal="right" vertical="center"/>
    </xf>
    <xf numFmtId="0" fontId="102" fillId="61" borderId="121"/>
    <xf numFmtId="0" fontId="129" fillId="71" borderId="118" applyNumberFormat="0" applyAlignment="0" applyProtection="0"/>
    <xf numFmtId="0" fontId="103" fillId="60" borderId="122">
      <alignment horizontal="right" vertical="center"/>
    </xf>
    <xf numFmtId="4" fontId="103" fillId="60" borderId="123">
      <alignment horizontal="right" vertical="center"/>
    </xf>
    <xf numFmtId="0" fontId="145" fillId="0" borderId="119" applyNumberFormat="0" applyFill="0" applyAlignment="0" applyProtection="0"/>
    <xf numFmtId="49" fontId="102" fillId="0" borderId="121" applyNumberFormat="0" applyFont="0" applyFill="0" applyBorder="0" applyProtection="0">
      <alignment horizontal="left" vertical="center" indent="2"/>
    </xf>
    <xf numFmtId="0" fontId="103" fillId="60" borderId="123">
      <alignment horizontal="right" vertical="center"/>
    </xf>
    <xf numFmtId="4" fontId="103" fillId="62" borderId="121">
      <alignment horizontal="right" vertical="center"/>
    </xf>
    <xf numFmtId="0" fontId="102" fillId="61" borderId="121"/>
    <xf numFmtId="0" fontId="138" fillId="71" borderId="118" applyNumberFormat="0" applyAlignment="0" applyProtection="0"/>
    <xf numFmtId="0" fontId="105" fillId="62" borderId="121">
      <alignment horizontal="right" vertical="center"/>
    </xf>
    <xf numFmtId="0" fontId="7" fillId="58" borderId="0" applyNumberFormat="0" applyBorder="0" applyAlignment="0" applyProtection="0"/>
    <xf numFmtId="0" fontId="7" fillId="50" borderId="0" applyNumberFormat="0" applyBorder="0" applyAlignment="0" applyProtection="0"/>
    <xf numFmtId="4" fontId="102" fillId="61" borderId="121"/>
    <xf numFmtId="0" fontId="102" fillId="62" borderId="122">
      <alignment horizontal="left" vertical="center"/>
    </xf>
    <xf numFmtId="0" fontId="126" fillId="84" borderId="118" applyNumberFormat="0" applyAlignment="0" applyProtection="0"/>
    <xf numFmtId="4" fontId="105" fillId="62" borderId="121">
      <alignment horizontal="right" vertical="center"/>
    </xf>
    <xf numFmtId="0" fontId="103" fillId="60" borderId="122">
      <alignment horizontal="right" vertical="center"/>
    </xf>
    <xf numFmtId="0" fontId="7" fillId="37" borderId="0" applyNumberFormat="0" applyBorder="0" applyAlignment="0" applyProtection="0"/>
    <xf numFmtId="0" fontId="102" fillId="0" borderId="121" applyNumberFormat="0" applyFill="0" applyAlignment="0" applyProtection="0"/>
    <xf numFmtId="4" fontId="103" fillId="60" borderId="122">
      <alignment horizontal="right" vertical="center"/>
    </xf>
    <xf numFmtId="4" fontId="103" fillId="60" borderId="123">
      <alignment horizontal="right" vertical="center"/>
    </xf>
    <xf numFmtId="0" fontId="105" fillId="62" borderId="121">
      <alignment horizontal="right" vertical="center"/>
    </xf>
    <xf numFmtId="0" fontId="7" fillId="54" borderId="0" applyNumberFormat="0" applyBorder="0" applyAlignment="0" applyProtection="0"/>
    <xf numFmtId="0" fontId="142" fillId="84" borderId="117" applyNumberFormat="0" applyAlignment="0" applyProtection="0"/>
    <xf numFmtId="0" fontId="130" fillId="0" borderId="119" applyNumberFormat="0" applyFill="0" applyAlignment="0" applyProtection="0"/>
    <xf numFmtId="0" fontId="130" fillId="0" borderId="119" applyNumberFormat="0" applyFill="0" applyAlignment="0" applyProtection="0"/>
    <xf numFmtId="0" fontId="102" fillId="0" borderId="121">
      <alignment horizontal="right" vertical="center"/>
    </xf>
    <xf numFmtId="0" fontId="126" fillId="84" borderId="118" applyNumberFormat="0" applyAlignment="0" applyProtection="0"/>
    <xf numFmtId="0" fontId="142" fillId="84" borderId="117" applyNumberFormat="0" applyAlignment="0" applyProtection="0"/>
    <xf numFmtId="0" fontId="126" fillId="84" borderId="118" applyNumberFormat="0" applyAlignment="0" applyProtection="0"/>
    <xf numFmtId="4" fontId="103" fillId="60" borderId="121">
      <alignment horizontal="right" vertical="center"/>
    </xf>
    <xf numFmtId="0" fontId="145" fillId="0" borderId="119" applyNumberFormat="0" applyFill="0" applyAlignment="0" applyProtection="0"/>
    <xf numFmtId="0" fontId="130" fillId="0" borderId="119" applyNumberFormat="0" applyFill="0" applyAlignment="0" applyProtection="0"/>
    <xf numFmtId="4" fontId="105" fillId="62" borderId="121">
      <alignment horizontal="right" vertical="center"/>
    </xf>
    <xf numFmtId="0" fontId="126" fillId="84" borderId="118" applyNumberFormat="0" applyAlignment="0" applyProtection="0"/>
    <xf numFmtId="0" fontId="102" fillId="61" borderId="121"/>
    <xf numFmtId="0" fontId="138" fillId="71" borderId="118" applyNumberFormat="0" applyAlignment="0" applyProtection="0"/>
    <xf numFmtId="0" fontId="123" fillId="84" borderId="117" applyNumberFormat="0" applyAlignment="0" applyProtection="0"/>
    <xf numFmtId="0" fontId="145" fillId="0" borderId="119" applyNumberFormat="0" applyFill="0" applyAlignment="0" applyProtection="0"/>
    <xf numFmtId="0" fontId="103" fillId="62" borderId="121">
      <alignment horizontal="right" vertical="center"/>
    </xf>
    <xf numFmtId="0" fontId="145" fillId="0" borderId="119" applyNumberFormat="0" applyFill="0" applyAlignment="0" applyProtection="0"/>
    <xf numFmtId="0" fontId="145" fillId="0" borderId="119" applyNumberFormat="0" applyFill="0" applyAlignment="0" applyProtection="0"/>
    <xf numFmtId="0" fontId="116" fillId="33" borderId="65" applyNumberFormat="0" applyAlignment="0" applyProtection="0"/>
    <xf numFmtId="0" fontId="125" fillId="84" borderId="118" applyNumberFormat="0" applyAlignment="0" applyProtection="0"/>
    <xf numFmtId="0" fontId="102" fillId="60" borderId="124">
      <alignment horizontal="left" vertical="center" wrapText="1" indent="2"/>
    </xf>
    <xf numFmtId="0" fontId="102" fillId="61" borderId="121"/>
    <xf numFmtId="4" fontId="103" fillId="60" borderId="123">
      <alignment horizontal="right" vertical="center"/>
    </xf>
    <xf numFmtId="0" fontId="7" fillId="42" borderId="0" applyNumberFormat="0" applyBorder="0" applyAlignment="0" applyProtection="0"/>
    <xf numFmtId="4" fontId="103" fillId="60" borderId="122">
      <alignment horizontal="right" vertical="center"/>
    </xf>
    <xf numFmtId="4" fontId="102" fillId="0" borderId="121" applyFill="0" applyBorder="0" applyProtection="0">
      <alignment horizontal="right" vertical="center"/>
    </xf>
    <xf numFmtId="4" fontId="102" fillId="0" borderId="121" applyFill="0" applyBorder="0" applyProtection="0">
      <alignment horizontal="right" vertical="center"/>
    </xf>
    <xf numFmtId="0" fontId="142" fillId="84" borderId="117" applyNumberFormat="0" applyAlignment="0" applyProtection="0"/>
    <xf numFmtId="0" fontId="102" fillId="0" borderId="124">
      <alignment horizontal="left" vertical="center" wrapText="1" indent="2"/>
    </xf>
    <xf numFmtId="4" fontId="102" fillId="0" borderId="121">
      <alignment horizontal="right" vertical="center"/>
    </xf>
    <xf numFmtId="0" fontId="103" fillId="62" borderId="121">
      <alignment horizontal="right" vertical="center"/>
    </xf>
    <xf numFmtId="0" fontId="123" fillId="84" borderId="117" applyNumberFormat="0" applyAlignment="0" applyProtection="0"/>
    <xf numFmtId="49" fontId="101" fillId="0" borderId="121" applyNumberFormat="0" applyFill="0" applyBorder="0" applyProtection="0">
      <alignment horizontal="left" vertical="center"/>
    </xf>
    <xf numFmtId="0" fontId="126" fillId="84" borderId="118" applyNumberFormat="0" applyAlignment="0" applyProtection="0"/>
    <xf numFmtId="0" fontId="130" fillId="0" borderId="119" applyNumberFormat="0" applyFill="0" applyAlignment="0" applyProtection="0"/>
    <xf numFmtId="0" fontId="102" fillId="60" borderId="124">
      <alignment horizontal="left" vertical="center" wrapText="1" indent="2"/>
    </xf>
    <xf numFmtId="4" fontId="103" fillId="60" borderId="121">
      <alignment horizontal="right" vertical="center"/>
    </xf>
    <xf numFmtId="0" fontId="126" fillId="84" borderId="118" applyNumberFormat="0" applyAlignment="0" applyProtection="0"/>
    <xf numFmtId="0" fontId="130" fillId="0" borderId="119" applyNumberFormat="0" applyFill="0" applyAlignment="0" applyProtection="0"/>
    <xf numFmtId="4" fontId="103" fillId="60" borderId="121">
      <alignment horizontal="right" vertical="center"/>
    </xf>
    <xf numFmtId="0" fontId="129" fillId="71" borderId="118" applyNumberFormat="0" applyAlignment="0" applyProtection="0"/>
    <xf numFmtId="0" fontId="102" fillId="0" borderId="124">
      <alignment horizontal="left" vertical="center" wrapText="1" indent="2"/>
    </xf>
    <xf numFmtId="0" fontId="102" fillId="60" borderId="124">
      <alignment horizontal="left" vertical="center" wrapText="1" indent="2"/>
    </xf>
    <xf numFmtId="166" fontId="102" fillId="88" borderId="121" applyNumberFormat="0" applyFont="0" applyBorder="0" applyAlignment="0" applyProtection="0">
      <alignment horizontal="right" vertical="center"/>
    </xf>
    <xf numFmtId="4" fontId="102" fillId="0" borderId="121" applyFill="0" applyBorder="0" applyProtection="0">
      <alignment horizontal="right" vertical="center"/>
    </xf>
    <xf numFmtId="0" fontId="7" fillId="46" borderId="0" applyNumberFormat="0" applyBorder="0" applyAlignment="0" applyProtection="0"/>
    <xf numFmtId="0" fontId="103" fillId="60" borderId="121">
      <alignment horizontal="right" vertical="center"/>
    </xf>
    <xf numFmtId="0" fontId="103" fillId="60" borderId="121">
      <alignment horizontal="right" vertical="center"/>
    </xf>
    <xf numFmtId="0" fontId="103" fillId="60" borderId="122">
      <alignment horizontal="right" vertical="center"/>
    </xf>
    <xf numFmtId="49" fontId="101" fillId="0" borderId="121" applyNumberFormat="0" applyFill="0" applyBorder="0" applyProtection="0">
      <alignment horizontal="left" vertical="center"/>
    </xf>
    <xf numFmtId="4" fontId="103" fillId="60" borderId="121">
      <alignment horizontal="right" vertical="center"/>
    </xf>
    <xf numFmtId="0" fontId="103" fillId="60" borderId="121">
      <alignment horizontal="right" vertical="center"/>
    </xf>
    <xf numFmtId="0" fontId="103" fillId="60" borderId="122">
      <alignment horizontal="right" vertical="center"/>
    </xf>
    <xf numFmtId="0" fontId="138" fillId="71" borderId="118" applyNumberFormat="0" applyAlignment="0" applyProtection="0"/>
    <xf numFmtId="0" fontId="129" fillId="71" borderId="118" applyNumberFormat="0" applyAlignment="0" applyProtection="0"/>
    <xf numFmtId="0" fontId="102" fillId="62" borderId="122">
      <alignment horizontal="left" vertical="center"/>
    </xf>
    <xf numFmtId="0" fontId="103" fillId="62" borderId="121">
      <alignment horizontal="right" vertical="center"/>
    </xf>
    <xf numFmtId="4" fontId="102" fillId="0" borderId="121" applyFill="0" applyBorder="0" applyProtection="0">
      <alignment horizontal="right" vertical="center"/>
    </xf>
    <xf numFmtId="0" fontId="130" fillId="0" borderId="119" applyNumberFormat="0" applyFill="0" applyAlignment="0" applyProtection="0"/>
    <xf numFmtId="0" fontId="102" fillId="60" borderId="124">
      <alignment horizontal="left" vertical="center" wrapText="1" indent="2"/>
    </xf>
    <xf numFmtId="4" fontId="102" fillId="0" borderId="121" applyFill="0" applyBorder="0" applyProtection="0">
      <alignment horizontal="right" vertical="center"/>
    </xf>
    <xf numFmtId="0" fontId="120" fillId="87" borderId="120" applyNumberFormat="0" applyFont="0" applyAlignment="0" applyProtection="0"/>
    <xf numFmtId="49" fontId="102" fillId="0" borderId="122" applyNumberFormat="0" applyFont="0" applyFill="0" applyBorder="0" applyProtection="0">
      <alignment horizontal="left" vertical="center" indent="5"/>
    </xf>
    <xf numFmtId="0" fontId="138" fillId="71" borderId="118" applyNumberFormat="0" applyAlignment="0" applyProtection="0"/>
    <xf numFmtId="0" fontId="119" fillId="0" borderId="70" applyNumberFormat="0" applyFill="0" applyAlignment="0" applyProtection="0"/>
    <xf numFmtId="0" fontId="103" fillId="60" borderId="123">
      <alignment horizontal="right" vertical="center"/>
    </xf>
    <xf numFmtId="0" fontId="145" fillId="0" borderId="119" applyNumberFormat="0" applyFill="0" applyAlignment="0" applyProtection="0"/>
    <xf numFmtId="0" fontId="126" fillId="84" borderId="118" applyNumberFormat="0" applyAlignment="0" applyProtection="0"/>
    <xf numFmtId="0" fontId="142" fillId="84" borderId="117" applyNumberFormat="0" applyAlignment="0" applyProtection="0"/>
    <xf numFmtId="0" fontId="125" fillId="84" borderId="118" applyNumberFormat="0" applyAlignment="0" applyProtection="0"/>
    <xf numFmtId="4" fontId="103" fillId="62" borderId="121">
      <alignment horizontal="right" vertical="center"/>
    </xf>
    <xf numFmtId="0" fontId="138" fillId="71" borderId="118" applyNumberFormat="0" applyAlignment="0" applyProtection="0"/>
    <xf numFmtId="4" fontId="103" fillId="62" borderId="121">
      <alignment horizontal="right" vertical="center"/>
    </xf>
    <xf numFmtId="0" fontId="138" fillId="71" borderId="118" applyNumberFormat="0" applyAlignment="0" applyProtection="0"/>
    <xf numFmtId="49" fontId="101" fillId="0" borderId="121" applyNumberFormat="0" applyFill="0" applyBorder="0" applyProtection="0">
      <alignment horizontal="left" vertical="center"/>
    </xf>
    <xf numFmtId="0" fontId="103" fillId="60" borderId="122">
      <alignment horizontal="right" vertical="center"/>
    </xf>
    <xf numFmtId="4" fontId="103" fillId="60" borderId="121">
      <alignment horizontal="right" vertical="center"/>
    </xf>
    <xf numFmtId="4" fontId="105" fillId="62" borderId="121">
      <alignment horizontal="right" vertical="center"/>
    </xf>
    <xf numFmtId="4" fontId="103" fillId="60" borderId="122">
      <alignment horizontal="right" vertical="center"/>
    </xf>
    <xf numFmtId="0" fontId="102" fillId="0" borderId="121">
      <alignment horizontal="right" vertical="center"/>
    </xf>
    <xf numFmtId="0" fontId="102" fillId="0" borderId="121">
      <alignment horizontal="right" vertical="center"/>
    </xf>
    <xf numFmtId="0" fontId="103" fillId="62" borderId="121">
      <alignment horizontal="right" vertical="center"/>
    </xf>
    <xf numFmtId="4" fontId="103" fillId="60" borderId="122">
      <alignment horizontal="right" vertical="center"/>
    </xf>
    <xf numFmtId="0" fontId="103" fillId="62" borderId="121">
      <alignment horizontal="right" vertical="center"/>
    </xf>
    <xf numFmtId="166" fontId="102" fillId="88" borderId="121" applyNumberFormat="0" applyFont="0" applyBorder="0" applyAlignment="0" applyProtection="0">
      <alignment horizontal="right" vertical="center"/>
    </xf>
    <xf numFmtId="0" fontId="126" fillId="84" borderId="118" applyNumberFormat="0" applyAlignment="0" applyProtection="0"/>
    <xf numFmtId="4" fontId="103" fillId="60" borderId="121">
      <alignment horizontal="right" vertical="center"/>
    </xf>
    <xf numFmtId="0" fontId="7" fillId="57" borderId="0" applyNumberFormat="0" applyBorder="0" applyAlignment="0" applyProtection="0"/>
    <xf numFmtId="0" fontId="7" fillId="49" borderId="0" applyNumberFormat="0" applyBorder="0" applyAlignment="0" applyProtection="0"/>
    <xf numFmtId="0" fontId="102" fillId="61" borderId="121"/>
    <xf numFmtId="49" fontId="102" fillId="0" borderId="122" applyNumberFormat="0" applyFont="0" applyFill="0" applyBorder="0" applyProtection="0">
      <alignment horizontal="left" vertical="center" indent="5"/>
    </xf>
    <xf numFmtId="4" fontId="102" fillId="0" borderId="121" applyFill="0" applyBorder="0" applyProtection="0">
      <alignment horizontal="right" vertical="center"/>
    </xf>
    <xf numFmtId="0" fontId="103" fillId="60" borderId="121">
      <alignment horizontal="right" vertical="center"/>
    </xf>
    <xf numFmtId="4" fontId="103" fillId="60" borderId="121">
      <alignment horizontal="right" vertical="center"/>
    </xf>
    <xf numFmtId="49" fontId="101" fillId="0" borderId="121" applyNumberFormat="0" applyFill="0" applyBorder="0" applyProtection="0">
      <alignment horizontal="left" vertical="center"/>
    </xf>
    <xf numFmtId="0" fontId="120" fillId="87" borderId="120" applyNumberFormat="0" applyFont="0" applyAlignment="0" applyProtection="0"/>
    <xf numFmtId="0" fontId="126" fillId="84" borderId="118" applyNumberFormat="0" applyAlignment="0" applyProtection="0"/>
    <xf numFmtId="0" fontId="48" fillId="43" borderId="0" applyNumberFormat="0" applyBorder="0" applyAlignment="0" applyProtection="0"/>
    <xf numFmtId="4" fontId="103" fillId="60" borderId="121">
      <alignment horizontal="right" vertical="center"/>
    </xf>
    <xf numFmtId="0" fontId="7" fillId="53" borderId="0" applyNumberFormat="0" applyBorder="0" applyAlignment="0" applyProtection="0"/>
    <xf numFmtId="0" fontId="102" fillId="0" borderId="121" applyNumberFormat="0" applyFill="0" applyAlignment="0" applyProtection="0"/>
    <xf numFmtId="0" fontId="102" fillId="0" borderId="121" applyNumberFormat="0" applyFill="0" applyAlignment="0" applyProtection="0"/>
    <xf numFmtId="0" fontId="125" fillId="84" borderId="118" applyNumberFormat="0" applyAlignment="0" applyProtection="0"/>
    <xf numFmtId="0" fontId="129" fillId="71" borderId="118" applyNumberFormat="0" applyAlignment="0" applyProtection="0"/>
    <xf numFmtId="0" fontId="125" fillId="84" borderId="118" applyNumberFormat="0" applyAlignment="0" applyProtection="0"/>
    <xf numFmtId="0" fontId="120" fillId="87" borderId="120" applyNumberFormat="0" applyFont="0" applyAlignment="0" applyProtection="0"/>
    <xf numFmtId="0" fontId="129" fillId="71" borderId="118" applyNumberFormat="0" applyAlignment="0" applyProtection="0"/>
    <xf numFmtId="4" fontId="103" fillId="62" borderId="121">
      <alignment horizontal="right" vertical="center"/>
    </xf>
    <xf numFmtId="4" fontId="102" fillId="61" borderId="121"/>
    <xf numFmtId="166" fontId="102" fillId="88" borderId="121" applyNumberFormat="0" applyFont="0" applyBorder="0" applyAlignment="0" applyProtection="0">
      <alignment horizontal="right" vertical="center"/>
    </xf>
    <xf numFmtId="0" fontId="105" fillId="62" borderId="121">
      <alignment horizontal="right" vertical="center"/>
    </xf>
    <xf numFmtId="4" fontId="103" fillId="60" borderId="123">
      <alignment horizontal="right" vertical="center"/>
    </xf>
    <xf numFmtId="0" fontId="102" fillId="60" borderId="124">
      <alignment horizontal="left" vertical="center" wrapText="1" indent="2"/>
    </xf>
    <xf numFmtId="0" fontId="138" fillId="71" borderId="118" applyNumberFormat="0" applyAlignment="0" applyProtection="0"/>
    <xf numFmtId="0" fontId="138" fillId="71" borderId="118" applyNumberFormat="0" applyAlignment="0" applyProtection="0"/>
    <xf numFmtId="0" fontId="130" fillId="0" borderId="119" applyNumberFormat="0" applyFill="0" applyAlignment="0" applyProtection="0"/>
    <xf numFmtId="0" fontId="117" fillId="0" borderId="0" applyNumberFormat="0" applyFill="0" applyBorder="0" applyAlignment="0" applyProtection="0"/>
    <xf numFmtId="0" fontId="48" fillId="55" borderId="0" applyNumberFormat="0" applyBorder="0" applyAlignment="0" applyProtection="0"/>
    <xf numFmtId="0" fontId="130" fillId="0" borderId="119" applyNumberFormat="0" applyFill="0" applyAlignment="0" applyProtection="0"/>
    <xf numFmtId="0" fontId="125" fillId="84" borderId="118" applyNumberFormat="0" applyAlignment="0" applyProtection="0"/>
    <xf numFmtId="0" fontId="142" fillId="84" borderId="117" applyNumberFormat="0" applyAlignment="0" applyProtection="0"/>
    <xf numFmtId="0" fontId="142" fillId="84" borderId="117" applyNumberFormat="0" applyAlignment="0" applyProtection="0"/>
    <xf numFmtId="0" fontId="115" fillId="33" borderId="66" applyNumberFormat="0" applyAlignment="0" applyProtection="0"/>
    <xf numFmtId="0" fontId="126" fillId="84" borderId="118" applyNumberFormat="0" applyAlignment="0" applyProtection="0"/>
    <xf numFmtId="0" fontId="102" fillId="60" borderId="124">
      <alignment horizontal="left" vertical="center" wrapText="1" indent="2"/>
    </xf>
    <xf numFmtId="0" fontId="103" fillId="60" borderId="123">
      <alignment horizontal="right" vertical="center"/>
    </xf>
    <xf numFmtId="0" fontId="7" fillId="41" borderId="0" applyNumberFormat="0" applyBorder="0" applyAlignment="0" applyProtection="0"/>
    <xf numFmtId="0" fontId="120" fillId="87" borderId="120" applyNumberFormat="0" applyFont="0" applyAlignment="0" applyProtection="0"/>
    <xf numFmtId="0" fontId="102" fillId="0" borderId="121" applyNumberFormat="0" applyFill="0" applyAlignment="0" applyProtection="0"/>
    <xf numFmtId="49" fontId="102" fillId="0" borderId="121" applyNumberFormat="0" applyFont="0" applyFill="0" applyBorder="0" applyProtection="0">
      <alignment horizontal="left" vertical="center" indent="2"/>
    </xf>
    <xf numFmtId="0" fontId="102" fillId="0" borderId="124">
      <alignment horizontal="left" vertical="center" wrapText="1" indent="2"/>
    </xf>
    <xf numFmtId="0" fontId="126" fillId="84" borderId="118" applyNumberFormat="0" applyAlignment="0" applyProtection="0"/>
    <xf numFmtId="0" fontId="102" fillId="0" borderId="121" applyNumberFormat="0" applyFill="0" applyAlignment="0" applyProtection="0"/>
    <xf numFmtId="4" fontId="105" fillId="62" borderId="121">
      <alignment horizontal="right" vertical="center"/>
    </xf>
    <xf numFmtId="0" fontId="102" fillId="0" borderId="124">
      <alignment horizontal="left" vertical="center" wrapText="1" indent="2"/>
    </xf>
    <xf numFmtId="0" fontId="48" fillId="47" borderId="0" applyNumberFormat="0" applyBorder="0" applyAlignment="0" applyProtection="0"/>
    <xf numFmtId="4" fontId="102" fillId="61" borderId="121"/>
    <xf numFmtId="0" fontId="126" fillId="84" borderId="118" applyNumberFormat="0" applyAlignment="0" applyProtection="0"/>
    <xf numFmtId="0" fontId="126" fillId="84" borderId="118" applyNumberFormat="0" applyAlignment="0" applyProtection="0"/>
    <xf numFmtId="0" fontId="102" fillId="0" borderId="124">
      <alignment horizontal="left" vertical="center" wrapText="1" indent="2"/>
    </xf>
    <xf numFmtId="0" fontId="103" fillId="60" borderId="121">
      <alignment horizontal="right" vertical="center"/>
    </xf>
    <xf numFmtId="0" fontId="129" fillId="71" borderId="118" applyNumberFormat="0" applyAlignment="0" applyProtection="0"/>
    <xf numFmtId="0" fontId="126" fillId="84" borderId="118" applyNumberFormat="0" applyAlignment="0" applyProtection="0"/>
    <xf numFmtId="0" fontId="103" fillId="60" borderId="121">
      <alignment horizontal="right" vertical="center"/>
    </xf>
    <xf numFmtId="49" fontId="101" fillId="0" borderId="121" applyNumberFormat="0" applyFill="0" applyBorder="0" applyProtection="0">
      <alignment horizontal="left" vertical="center"/>
    </xf>
    <xf numFmtId="0" fontId="120" fillId="87" borderId="120" applyNumberFormat="0" applyFont="0" applyAlignment="0" applyProtection="0"/>
    <xf numFmtId="0" fontId="125" fillId="84" borderId="118" applyNumberFormat="0" applyAlignment="0" applyProtection="0"/>
    <xf numFmtId="0" fontId="130" fillId="0" borderId="119" applyNumberFormat="0" applyFill="0" applyAlignment="0" applyProtection="0"/>
    <xf numFmtId="0" fontId="102" fillId="61" borderId="121"/>
    <xf numFmtId="4" fontId="102" fillId="61" borderId="121"/>
    <xf numFmtId="4" fontId="103" fillId="60" borderId="121">
      <alignment horizontal="right" vertical="center"/>
    </xf>
    <xf numFmtId="0" fontId="105" fillId="62" borderId="121">
      <alignment horizontal="right" vertical="center"/>
    </xf>
    <xf numFmtId="0" fontId="129" fillId="71" borderId="118" applyNumberFormat="0" applyAlignment="0" applyProtection="0"/>
    <xf numFmtId="0" fontId="126" fillId="84" borderId="118" applyNumberFormat="0" applyAlignment="0" applyProtection="0"/>
    <xf numFmtId="4" fontId="102" fillId="0" borderId="121">
      <alignment horizontal="right" vertical="center"/>
    </xf>
    <xf numFmtId="0" fontId="102" fillId="60" borderId="124">
      <alignment horizontal="left" vertical="center" wrapText="1" indent="2"/>
    </xf>
    <xf numFmtId="0" fontId="102" fillId="0" borderId="124">
      <alignment horizontal="left" vertical="center" wrapText="1" indent="2"/>
    </xf>
    <xf numFmtId="0" fontId="142" fillId="84" borderId="117" applyNumberFormat="0" applyAlignment="0" applyProtection="0"/>
    <xf numFmtId="0" fontId="138" fillId="71" borderId="118" applyNumberFormat="0" applyAlignment="0" applyProtection="0"/>
    <xf numFmtId="0" fontId="125" fillId="84" borderId="118" applyNumberFormat="0" applyAlignment="0" applyProtection="0"/>
    <xf numFmtId="0" fontId="123" fillId="84" borderId="117" applyNumberFormat="0" applyAlignment="0" applyProtection="0"/>
    <xf numFmtId="0" fontId="103" fillId="60" borderId="123">
      <alignment horizontal="right" vertical="center"/>
    </xf>
    <xf numFmtId="0" fontId="105" fillId="62" borderId="121">
      <alignment horizontal="right" vertical="center"/>
    </xf>
    <xf numFmtId="4" fontId="103" fillId="62" borderId="121">
      <alignment horizontal="right" vertical="center"/>
    </xf>
    <xf numFmtId="4" fontId="103" fillId="60" borderId="121">
      <alignment horizontal="right" vertical="center"/>
    </xf>
    <xf numFmtId="49" fontId="102" fillId="0" borderId="122" applyNumberFormat="0" applyFont="0" applyFill="0" applyBorder="0" applyProtection="0">
      <alignment horizontal="left" vertical="center" indent="5"/>
    </xf>
    <xf numFmtId="4" fontId="102" fillId="0" borderId="121" applyFill="0" applyBorder="0" applyProtection="0">
      <alignment horizontal="right" vertical="center"/>
    </xf>
    <xf numFmtId="4" fontId="103" fillId="62" borderId="121">
      <alignment horizontal="right" vertical="center"/>
    </xf>
    <xf numFmtId="0" fontId="138" fillId="71" borderId="118" applyNumberFormat="0" applyAlignment="0" applyProtection="0"/>
    <xf numFmtId="0" fontId="129" fillId="71" borderId="118" applyNumberFormat="0" applyAlignment="0" applyProtection="0"/>
    <xf numFmtId="0" fontId="125" fillId="84" borderId="118" applyNumberFormat="0" applyAlignment="0" applyProtection="0"/>
    <xf numFmtId="0" fontId="102" fillId="60" borderId="124">
      <alignment horizontal="left" vertical="center" wrapText="1" indent="2"/>
    </xf>
    <xf numFmtId="0" fontId="102" fillId="0" borderId="124">
      <alignment horizontal="left" vertical="center" wrapText="1" indent="2"/>
    </xf>
    <xf numFmtId="0" fontId="102" fillId="60" borderId="124">
      <alignment horizontal="left" vertical="center" wrapText="1" indent="2"/>
    </xf>
    <xf numFmtId="0" fontId="102" fillId="61" borderId="129"/>
    <xf numFmtId="0" fontId="115" fillId="33" borderId="66" applyNumberFormat="0" applyAlignment="0" applyProtection="0"/>
    <xf numFmtId="0" fontId="145" fillId="0" borderId="135" applyNumberFormat="0" applyFill="0" applyAlignment="0" applyProtection="0"/>
    <xf numFmtId="0" fontId="138" fillId="71" borderId="134" applyNumberFormat="0" applyAlignment="0" applyProtection="0"/>
    <xf numFmtId="0" fontId="102" fillId="0" borderId="137" applyNumberFormat="0" applyFill="0" applyAlignment="0" applyProtection="0"/>
    <xf numFmtId="0" fontId="102" fillId="0" borderId="137">
      <alignment horizontal="right" vertical="center"/>
    </xf>
    <xf numFmtId="0" fontId="102" fillId="60" borderId="140">
      <alignment horizontal="left" vertical="center" wrapText="1" indent="2"/>
    </xf>
    <xf numFmtId="0" fontId="102" fillId="0" borderId="140">
      <alignment horizontal="left" vertical="center" wrapText="1" indent="2"/>
    </xf>
    <xf numFmtId="4" fontId="103" fillId="60" borderId="139">
      <alignment horizontal="right" vertical="center"/>
    </xf>
    <xf numFmtId="4" fontId="105" fillId="62" borderId="137">
      <alignment horizontal="right" vertical="center"/>
    </xf>
    <xf numFmtId="0" fontId="105" fillId="62" borderId="137">
      <alignment horizontal="right" vertical="center"/>
    </xf>
    <xf numFmtId="0" fontId="130" fillId="0" borderId="135" applyNumberFormat="0" applyFill="0" applyAlignment="0" applyProtection="0"/>
    <xf numFmtId="0" fontId="48" fillId="43" borderId="0" applyNumberFormat="0" applyBorder="0" applyAlignment="0" applyProtection="0"/>
    <xf numFmtId="0" fontId="8" fillId="87" borderId="136" applyNumberFormat="0" applyFont="0" applyAlignment="0" applyProtection="0"/>
    <xf numFmtId="0" fontId="102" fillId="0" borderId="140">
      <alignment horizontal="left" vertical="center" wrapText="1" indent="2"/>
    </xf>
    <xf numFmtId="0" fontId="125" fillId="84" borderId="158" applyNumberFormat="0" applyAlignment="0" applyProtection="0"/>
    <xf numFmtId="0" fontId="103" fillId="60" borderId="139">
      <alignment horizontal="right" vertical="center"/>
    </xf>
    <xf numFmtId="0" fontId="129" fillId="71" borderId="134" applyNumberFormat="0" applyAlignment="0" applyProtection="0"/>
    <xf numFmtId="0" fontId="103" fillId="62" borderId="153">
      <alignment horizontal="right" vertical="center"/>
    </xf>
    <xf numFmtId="0" fontId="102" fillId="62" borderId="154">
      <alignment horizontal="left" vertical="center"/>
    </xf>
    <xf numFmtId="4" fontId="103" fillId="60" borderId="161">
      <alignment horizontal="right" vertical="center"/>
    </xf>
    <xf numFmtId="0" fontId="103" fillId="62" borderId="161">
      <alignment horizontal="right" vertical="center"/>
    </xf>
    <xf numFmtId="0" fontId="123" fillId="84" borderId="133" applyNumberFormat="0" applyAlignment="0" applyProtection="0"/>
    <xf numFmtId="0" fontId="142" fillId="84" borderId="133" applyNumberFormat="0" applyAlignment="0" applyProtection="0"/>
    <xf numFmtId="0" fontId="8" fillId="87" borderId="136" applyNumberFormat="0" applyFont="0" applyAlignment="0" applyProtection="0"/>
    <xf numFmtId="0" fontId="7" fillId="46" borderId="0" applyNumberFormat="0" applyBorder="0" applyAlignment="0" applyProtection="0"/>
    <xf numFmtId="0" fontId="120" fillId="87" borderId="136" applyNumberFormat="0" applyFont="0" applyAlignment="0" applyProtection="0"/>
    <xf numFmtId="4" fontId="103" fillId="60" borderId="138">
      <alignment horizontal="right" vertical="center"/>
    </xf>
    <xf numFmtId="0" fontId="118" fillId="0" borderId="0" applyNumberFormat="0" applyFill="0" applyBorder="0" applyAlignment="0" applyProtection="0"/>
    <xf numFmtId="0" fontId="123" fillId="84" borderId="133" applyNumberFormat="0" applyAlignment="0" applyProtection="0"/>
    <xf numFmtId="49" fontId="102" fillId="0" borderId="138" applyNumberFormat="0" applyFont="0" applyFill="0" applyBorder="0" applyProtection="0">
      <alignment horizontal="left" vertical="center" indent="5"/>
    </xf>
    <xf numFmtId="4" fontId="103" fillId="60" borderId="137">
      <alignment horizontal="right" vertical="center"/>
    </xf>
    <xf numFmtId="0" fontId="130" fillId="0" borderId="135" applyNumberFormat="0" applyFill="0" applyAlignment="0" applyProtection="0"/>
    <xf numFmtId="0" fontId="126" fillId="84" borderId="134" applyNumberFormat="0" applyAlignment="0" applyProtection="0"/>
    <xf numFmtId="0" fontId="102" fillId="61" borderId="137"/>
    <xf numFmtId="0" fontId="8" fillId="87" borderId="160" applyNumberFormat="0" applyFont="0" applyAlignment="0" applyProtection="0"/>
    <xf numFmtId="166" fontId="102" fillId="88" borderId="137" applyNumberFormat="0" applyFont="0" applyBorder="0" applyAlignment="0" applyProtection="0">
      <alignment horizontal="right" vertical="center"/>
    </xf>
    <xf numFmtId="0" fontId="129" fillId="71" borderId="134" applyNumberFormat="0" applyAlignment="0" applyProtection="0"/>
    <xf numFmtId="0" fontId="103" fillId="60" borderId="137">
      <alignment horizontal="right" vertical="center"/>
    </xf>
    <xf numFmtId="4" fontId="102" fillId="0" borderId="137" applyFill="0" applyBorder="0" applyProtection="0">
      <alignment horizontal="right" vertical="center"/>
    </xf>
    <xf numFmtId="4" fontId="103" fillId="62" borderId="137">
      <alignment horizontal="right" vertical="center"/>
    </xf>
    <xf numFmtId="4" fontId="103" fillId="60" borderId="138">
      <alignment horizontal="right" vertical="center"/>
    </xf>
    <xf numFmtId="0" fontId="145" fillId="0" borderId="135" applyNumberFormat="0" applyFill="0" applyAlignment="0" applyProtection="0"/>
    <xf numFmtId="0" fontId="48" fillId="47" borderId="0" applyNumberFormat="0" applyBorder="0" applyAlignment="0" applyProtection="0"/>
    <xf numFmtId="0" fontId="145" fillId="0" borderId="135" applyNumberFormat="0" applyFill="0" applyAlignment="0" applyProtection="0"/>
    <xf numFmtId="4" fontId="102" fillId="61" borderId="137"/>
    <xf numFmtId="4" fontId="102" fillId="61" borderId="137"/>
    <xf numFmtId="4" fontId="103" fillId="60" borderId="138">
      <alignment horizontal="right" vertical="center"/>
    </xf>
    <xf numFmtId="0" fontId="102" fillId="60" borderId="140">
      <alignment horizontal="left" vertical="center" wrapText="1" indent="2"/>
    </xf>
    <xf numFmtId="4" fontId="103" fillId="60" borderId="137">
      <alignment horizontal="right" vertical="center"/>
    </xf>
    <xf numFmtId="0" fontId="145" fillId="0" borderId="159" applyNumberFormat="0" applyFill="0" applyAlignment="0" applyProtection="0"/>
    <xf numFmtId="4" fontId="103" fillId="60" borderId="137">
      <alignment horizontal="right" vertical="center"/>
    </xf>
    <xf numFmtId="4" fontId="103" fillId="60" borderId="137">
      <alignment horizontal="right" vertical="center"/>
    </xf>
    <xf numFmtId="0" fontId="129" fillId="71" borderId="134" applyNumberFormat="0" applyAlignment="0" applyProtection="0"/>
    <xf numFmtId="0" fontId="130" fillId="0" borderId="135" applyNumberFormat="0" applyFill="0" applyAlignment="0" applyProtection="0"/>
    <xf numFmtId="0" fontId="7" fillId="46" borderId="0" applyNumberFormat="0" applyBorder="0" applyAlignment="0" applyProtection="0"/>
    <xf numFmtId="4" fontId="103" fillId="62" borderId="137">
      <alignment horizontal="right" vertical="center"/>
    </xf>
    <xf numFmtId="4" fontId="103" fillId="60" borderId="139">
      <alignment horizontal="right" vertical="center"/>
    </xf>
    <xf numFmtId="166" fontId="102" fillId="88" borderId="137" applyNumberFormat="0" applyFont="0" applyBorder="0" applyAlignment="0" applyProtection="0">
      <alignment horizontal="right" vertical="center"/>
    </xf>
    <xf numFmtId="0" fontId="7" fillId="42" borderId="0" applyNumberFormat="0" applyBorder="0" applyAlignment="0" applyProtection="0"/>
    <xf numFmtId="0" fontId="102" fillId="0" borderId="140">
      <alignment horizontal="left" vertical="center" wrapText="1" indent="2"/>
    </xf>
    <xf numFmtId="0" fontId="103" fillId="60" borderId="137">
      <alignment horizontal="right" vertical="center"/>
    </xf>
    <xf numFmtId="0" fontId="102" fillId="0" borderId="137" applyNumberFormat="0" applyFill="0" applyAlignment="0" applyProtection="0"/>
    <xf numFmtId="0" fontId="123" fillId="84" borderId="133" applyNumberFormat="0" applyAlignment="0" applyProtection="0"/>
    <xf numFmtId="166" fontId="102" fillId="88" borderId="137" applyNumberFormat="0" applyFont="0" applyBorder="0" applyAlignment="0" applyProtection="0">
      <alignment horizontal="right" vertical="center"/>
    </xf>
    <xf numFmtId="0" fontId="48" fillId="39" borderId="0" applyNumberFormat="0" applyBorder="0" applyAlignment="0" applyProtection="0"/>
    <xf numFmtId="0" fontId="126" fillId="84" borderId="158" applyNumberFormat="0" applyAlignment="0" applyProtection="0"/>
    <xf numFmtId="4" fontId="103" fillId="60" borderId="161">
      <alignment horizontal="right" vertical="center"/>
    </xf>
    <xf numFmtId="0" fontId="7" fillId="45" borderId="0" applyNumberFormat="0" applyBorder="0" applyAlignment="0" applyProtection="0"/>
    <xf numFmtId="0" fontId="105" fillId="62" borderId="137">
      <alignment horizontal="right" vertical="center"/>
    </xf>
    <xf numFmtId="0" fontId="48" fillId="51" borderId="0" applyNumberFormat="0" applyBorder="0" applyAlignment="0" applyProtection="0"/>
    <xf numFmtId="49" fontId="102" fillId="0" borderId="138" applyNumberFormat="0" applyFont="0" applyFill="0" applyBorder="0" applyProtection="0">
      <alignment horizontal="left" vertical="center" indent="5"/>
    </xf>
    <xf numFmtId="0" fontId="145" fillId="0" borderId="135" applyNumberFormat="0" applyFill="0" applyAlignment="0" applyProtection="0"/>
    <xf numFmtId="0" fontId="105" fillId="62" borderId="137">
      <alignment horizontal="right" vertical="center"/>
    </xf>
    <xf numFmtId="4" fontId="103" fillId="60" borderId="137">
      <alignment horizontal="right" vertical="center"/>
    </xf>
    <xf numFmtId="0" fontId="102" fillId="61" borderId="161"/>
    <xf numFmtId="0" fontId="102" fillId="62" borderId="138">
      <alignment horizontal="left" vertical="center"/>
    </xf>
    <xf numFmtId="0" fontId="103" fillId="60" borderId="139">
      <alignment horizontal="right" vertical="center"/>
    </xf>
    <xf numFmtId="0" fontId="103" fillId="60" borderId="161">
      <alignment horizontal="right" vertical="center"/>
    </xf>
    <xf numFmtId="0" fontId="103" fillId="62" borderId="137">
      <alignment horizontal="right" vertical="center"/>
    </xf>
    <xf numFmtId="49" fontId="101" fillId="0" borderId="137" applyNumberFormat="0" applyFill="0" applyBorder="0" applyProtection="0">
      <alignment horizontal="left" vertical="center"/>
    </xf>
    <xf numFmtId="0" fontId="138" fillId="71" borderId="134" applyNumberFormat="0" applyAlignment="0" applyProtection="0"/>
    <xf numFmtId="0" fontId="102" fillId="0" borderId="137" applyNumberFormat="0" applyFill="0" applyAlignment="0" applyProtection="0"/>
    <xf numFmtId="4" fontId="102" fillId="61" borderId="137"/>
    <xf numFmtId="49" fontId="102" fillId="0" borderId="137" applyNumberFormat="0" applyFont="0" applyFill="0" applyBorder="0" applyProtection="0">
      <alignment horizontal="left" vertical="center" indent="2"/>
    </xf>
    <xf numFmtId="0" fontId="102" fillId="62" borderId="138">
      <alignment horizontal="left" vertical="center"/>
    </xf>
    <xf numFmtId="0" fontId="126" fillId="84" borderId="134" applyNumberFormat="0" applyAlignment="0" applyProtection="0"/>
    <xf numFmtId="0" fontId="102" fillId="0" borderId="140">
      <alignment horizontal="left" vertical="center" wrapText="1" indent="2"/>
    </xf>
    <xf numFmtId="0" fontId="145" fillId="0" borderId="135" applyNumberFormat="0" applyFill="0" applyAlignment="0" applyProtection="0"/>
    <xf numFmtId="0" fontId="115" fillId="33" borderId="66" applyNumberFormat="0" applyAlignment="0" applyProtection="0"/>
    <xf numFmtId="4" fontId="102" fillId="0" borderId="137">
      <alignment horizontal="right" vertical="center"/>
    </xf>
    <xf numFmtId="0" fontId="48" fillId="51" borderId="0" applyNumberFormat="0" applyBorder="0" applyAlignment="0" applyProtection="0"/>
    <xf numFmtId="0" fontId="48" fillId="59" borderId="0" applyNumberFormat="0" applyBorder="0" applyAlignment="0" applyProtection="0"/>
    <xf numFmtId="4" fontId="103" fillId="60" borderId="137">
      <alignment horizontal="right" vertical="center"/>
    </xf>
    <xf numFmtId="0" fontId="126" fillId="84" borderId="134" applyNumberFormat="0" applyAlignment="0" applyProtection="0"/>
    <xf numFmtId="0" fontId="102" fillId="60" borderId="140">
      <alignment horizontal="left" vertical="center" wrapText="1" indent="2"/>
    </xf>
    <xf numFmtId="0" fontId="102" fillId="61" borderId="137"/>
    <xf numFmtId="0" fontId="138" fillId="71" borderId="134" applyNumberFormat="0" applyAlignment="0" applyProtection="0"/>
    <xf numFmtId="0" fontId="138" fillId="71" borderId="134" applyNumberFormat="0" applyAlignment="0" applyProtection="0"/>
    <xf numFmtId="49" fontId="102" fillId="0" borderId="137" applyNumberFormat="0" applyFont="0" applyFill="0" applyBorder="0" applyProtection="0">
      <alignment horizontal="left" vertical="center" indent="2"/>
    </xf>
    <xf numFmtId="0" fontId="7" fillId="57" borderId="0" applyNumberFormat="0" applyBorder="0" applyAlignment="0" applyProtection="0"/>
    <xf numFmtId="0" fontId="129" fillId="71" borderId="134" applyNumberFormat="0" applyAlignment="0" applyProtection="0"/>
    <xf numFmtId="0" fontId="145" fillId="0" borderId="135" applyNumberFormat="0" applyFill="0" applyAlignment="0" applyProtection="0"/>
    <xf numFmtId="0" fontId="7" fillId="57" borderId="0" applyNumberFormat="0" applyBorder="0" applyAlignment="0" applyProtection="0"/>
    <xf numFmtId="0" fontId="120" fillId="87" borderId="136" applyNumberFormat="0" applyFont="0" applyAlignment="0" applyProtection="0"/>
    <xf numFmtId="0" fontId="8" fillId="87" borderId="136" applyNumberFormat="0" applyFont="0" applyAlignment="0" applyProtection="0"/>
    <xf numFmtId="0" fontId="103" fillId="60" borderId="138">
      <alignment horizontal="right" vertical="center"/>
    </xf>
    <xf numFmtId="0" fontId="102" fillId="0" borderId="137" applyNumberFormat="0" applyFill="0" applyAlignment="0" applyProtection="0"/>
    <xf numFmtId="0" fontId="102" fillId="61" borderId="137"/>
    <xf numFmtId="0" fontId="116" fillId="33" borderId="65" applyNumberFormat="0" applyAlignment="0" applyProtection="0"/>
    <xf numFmtId="49" fontId="101" fillId="0" borderId="137" applyNumberFormat="0" applyFill="0" applyBorder="0" applyProtection="0">
      <alignment horizontal="left" vertical="center"/>
    </xf>
    <xf numFmtId="0" fontId="103" fillId="60" borderId="137">
      <alignment horizontal="right" vertical="center"/>
    </xf>
    <xf numFmtId="0" fontId="103" fillId="60" borderId="137">
      <alignment horizontal="right" vertical="center"/>
    </xf>
    <xf numFmtId="0" fontId="7" fillId="57" borderId="0" applyNumberFormat="0" applyBorder="0" applyAlignment="0" applyProtection="0"/>
    <xf numFmtId="0" fontId="103" fillId="60" borderId="138">
      <alignment horizontal="right" vertical="center"/>
    </xf>
    <xf numFmtId="4" fontId="105" fillId="62" borderId="161">
      <alignment horizontal="right" vertical="center"/>
    </xf>
    <xf numFmtId="0" fontId="8" fillId="87" borderId="136" applyNumberFormat="0" applyFont="0" applyAlignment="0" applyProtection="0"/>
    <xf numFmtId="0" fontId="103" fillId="60" borderId="162">
      <alignment horizontal="right" vertical="center"/>
    </xf>
    <xf numFmtId="0" fontId="120" fillId="87" borderId="136" applyNumberFormat="0" applyFont="0" applyAlignment="0" applyProtection="0"/>
    <xf numFmtId="0" fontId="130" fillId="0" borderId="135" applyNumberFormat="0" applyFill="0" applyAlignment="0" applyProtection="0"/>
    <xf numFmtId="0" fontId="129" fillId="71" borderId="134" applyNumberFormat="0" applyAlignment="0" applyProtection="0"/>
    <xf numFmtId="0" fontId="120" fillId="87" borderId="136" applyNumberFormat="0" applyFont="0" applyAlignment="0" applyProtection="0"/>
    <xf numFmtId="0" fontId="7" fillId="57" borderId="0" applyNumberFormat="0" applyBorder="0" applyAlignment="0" applyProtection="0"/>
    <xf numFmtId="4" fontId="103" fillId="60" borderId="137">
      <alignment horizontal="right" vertical="center"/>
    </xf>
    <xf numFmtId="0" fontId="145" fillId="0" borderId="135" applyNumberFormat="0" applyFill="0" applyAlignment="0" applyProtection="0"/>
    <xf numFmtId="0" fontId="103" fillId="60" borderId="137">
      <alignment horizontal="right" vertical="center"/>
    </xf>
    <xf numFmtId="0" fontId="102" fillId="0" borderId="137" applyNumberFormat="0" applyFill="0" applyAlignment="0" applyProtection="0"/>
    <xf numFmtId="0" fontId="48" fillId="51" borderId="0" applyNumberFormat="0" applyBorder="0" applyAlignment="0" applyProtection="0"/>
    <xf numFmtId="4" fontId="102" fillId="61" borderId="137"/>
    <xf numFmtId="4" fontId="103" fillId="60" borderId="138">
      <alignment horizontal="right" vertical="center"/>
    </xf>
    <xf numFmtId="0" fontId="105" fillId="62" borderId="137">
      <alignment horizontal="right" vertical="center"/>
    </xf>
    <xf numFmtId="0" fontId="138" fillId="71" borderId="134" applyNumberFormat="0" applyAlignment="0" applyProtection="0"/>
    <xf numFmtId="0" fontId="145" fillId="0" borderId="159" applyNumberFormat="0" applyFill="0" applyAlignment="0" applyProtection="0"/>
    <xf numFmtId="49" fontId="101" fillId="0" borderId="137" applyNumberFormat="0" applyFill="0" applyBorder="0" applyProtection="0">
      <alignment horizontal="left" vertical="center"/>
    </xf>
    <xf numFmtId="0" fontId="142" fillId="84" borderId="133" applyNumberFormat="0" applyAlignment="0" applyProtection="0"/>
    <xf numFmtId="49" fontId="101" fillId="0" borderId="137" applyNumberFormat="0" applyFill="0" applyBorder="0" applyProtection="0">
      <alignment horizontal="left" vertical="center"/>
    </xf>
    <xf numFmtId="0" fontId="8" fillId="87" borderId="136" applyNumberFormat="0" applyFont="0" applyAlignment="0" applyProtection="0"/>
    <xf numFmtId="49" fontId="101" fillId="0" borderId="137" applyNumberFormat="0" applyFill="0" applyBorder="0" applyProtection="0">
      <alignment horizontal="left" vertical="center"/>
    </xf>
    <xf numFmtId="0" fontId="102" fillId="61" borderId="137"/>
    <xf numFmtId="0" fontId="123" fillId="84" borderId="133" applyNumberFormat="0" applyAlignment="0" applyProtection="0"/>
    <xf numFmtId="0" fontId="126" fillId="84" borderId="134" applyNumberFormat="0" applyAlignment="0" applyProtection="0"/>
    <xf numFmtId="4" fontId="102" fillId="0" borderId="137">
      <alignment horizontal="right" vertical="center"/>
    </xf>
    <xf numFmtId="0" fontId="103" fillId="60" borderId="138">
      <alignment horizontal="right" vertical="center"/>
    </xf>
    <xf numFmtId="0" fontId="145" fillId="0" borderId="135" applyNumberFormat="0" applyFill="0" applyAlignment="0" applyProtection="0"/>
    <xf numFmtId="166" fontId="102" fillId="88" borderId="137" applyNumberFormat="0" applyFont="0" applyBorder="0" applyAlignment="0" applyProtection="0">
      <alignment horizontal="right" vertical="center"/>
    </xf>
    <xf numFmtId="0" fontId="102" fillId="62" borderId="138">
      <alignment horizontal="left" vertical="center"/>
    </xf>
    <xf numFmtId="0" fontId="120" fillId="87" borderId="136" applyNumberFormat="0" applyFont="0" applyAlignment="0" applyProtection="0"/>
    <xf numFmtId="4" fontId="103" fillId="60" borderId="137">
      <alignment horizontal="right" vertical="center"/>
    </xf>
    <xf numFmtId="0" fontId="125" fillId="84" borderId="134" applyNumberFormat="0" applyAlignment="0" applyProtection="0"/>
    <xf numFmtId="0" fontId="102" fillId="0" borderId="137">
      <alignment horizontal="right" vertical="center"/>
    </xf>
    <xf numFmtId="49" fontId="102" fillId="0" borderId="137" applyNumberFormat="0" applyFont="0" applyFill="0" applyBorder="0" applyProtection="0">
      <alignment horizontal="left" vertical="center" indent="2"/>
    </xf>
    <xf numFmtId="0" fontId="126" fillId="84" borderId="134" applyNumberFormat="0" applyAlignment="0" applyProtection="0"/>
    <xf numFmtId="4" fontId="103" fillId="60" borderId="139">
      <alignment horizontal="right" vertical="center"/>
    </xf>
    <xf numFmtId="4" fontId="103" fillId="60" borderId="139">
      <alignment horizontal="right" vertical="center"/>
    </xf>
    <xf numFmtId="0" fontId="8" fillId="87" borderId="136" applyNumberFormat="0" applyFont="0" applyAlignment="0" applyProtection="0"/>
    <xf numFmtId="0" fontId="102" fillId="0" borderId="137">
      <alignment horizontal="right" vertical="center"/>
    </xf>
    <xf numFmtId="0" fontId="103" fillId="60" borderId="161">
      <alignment horizontal="right" vertical="center"/>
    </xf>
    <xf numFmtId="0" fontId="102" fillId="61" borderId="153"/>
    <xf numFmtId="0" fontId="129" fillId="71" borderId="134" applyNumberFormat="0" applyAlignment="0" applyProtection="0"/>
    <xf numFmtId="0" fontId="7" fillId="41" borderId="0" applyNumberFormat="0" applyBorder="0" applyAlignment="0" applyProtection="0"/>
    <xf numFmtId="0" fontId="102" fillId="0" borderId="164">
      <alignment horizontal="left" vertical="center" wrapText="1" indent="2"/>
    </xf>
    <xf numFmtId="4" fontId="103" fillId="62" borderId="153">
      <alignment horizontal="right" vertical="center"/>
    </xf>
    <xf numFmtId="0" fontId="7" fillId="37" borderId="0" applyNumberFormat="0" applyBorder="0" applyAlignment="0" applyProtection="0"/>
    <xf numFmtId="0" fontId="48" fillId="55" borderId="0" applyNumberFormat="0" applyBorder="0" applyAlignment="0" applyProtection="0"/>
    <xf numFmtId="0" fontId="103" fillId="60" borderId="115">
      <alignment horizontal="right" vertical="center"/>
    </xf>
    <xf numFmtId="4" fontId="103" fillId="60" borderId="115">
      <alignment horizontal="right" vertical="center"/>
    </xf>
    <xf numFmtId="4" fontId="103" fillId="62" borderId="137">
      <alignment horizontal="right" vertical="center"/>
    </xf>
    <xf numFmtId="4" fontId="105" fillId="62" borderId="137">
      <alignment horizontal="right" vertical="center"/>
    </xf>
    <xf numFmtId="0" fontId="102" fillId="0" borderId="140">
      <alignment horizontal="left" vertical="center" wrapText="1" indent="2"/>
    </xf>
    <xf numFmtId="0" fontId="142" fillId="84" borderId="133" applyNumberFormat="0" applyAlignment="0" applyProtection="0"/>
    <xf numFmtId="0" fontId="120" fillId="87" borderId="136" applyNumberFormat="0" applyFont="0" applyAlignment="0" applyProtection="0"/>
    <xf numFmtId="0" fontId="103" fillId="60" borderId="137">
      <alignment horizontal="right" vertical="center"/>
    </xf>
    <xf numFmtId="166" fontId="102" fillId="88" borderId="137" applyNumberFormat="0" applyFont="0" applyBorder="0" applyAlignment="0" applyProtection="0">
      <alignment horizontal="right" vertical="center"/>
    </xf>
    <xf numFmtId="4" fontId="102" fillId="0" borderId="137" applyFill="0" applyBorder="0" applyProtection="0">
      <alignment horizontal="right" vertical="center"/>
    </xf>
    <xf numFmtId="0" fontId="102" fillId="0" borderId="140">
      <alignment horizontal="left" vertical="center" wrapText="1" indent="2"/>
    </xf>
    <xf numFmtId="0" fontId="102" fillId="0" borderId="137">
      <alignment horizontal="right" vertical="center"/>
    </xf>
    <xf numFmtId="0" fontId="8" fillId="87" borderId="136" applyNumberFormat="0" applyFont="0" applyAlignment="0" applyProtection="0"/>
    <xf numFmtId="4" fontId="102" fillId="61" borderId="137"/>
    <xf numFmtId="0" fontId="129" fillId="71" borderId="134" applyNumberFormat="0" applyAlignment="0" applyProtection="0"/>
    <xf numFmtId="0" fontId="115" fillId="33" borderId="66" applyNumberFormat="0" applyAlignment="0" applyProtection="0"/>
    <xf numFmtId="0" fontId="102" fillId="0" borderId="140">
      <alignment horizontal="left" vertical="center" wrapText="1" indent="2"/>
    </xf>
    <xf numFmtId="0" fontId="48" fillId="55" borderId="0" applyNumberFormat="0" applyBorder="0" applyAlignment="0" applyProtection="0"/>
    <xf numFmtId="0" fontId="103" fillId="62" borderId="137">
      <alignment horizontal="right" vertical="center"/>
    </xf>
    <xf numFmtId="0" fontId="117" fillId="0" borderId="0" applyNumberFormat="0" applyFill="0" applyBorder="0" applyAlignment="0" applyProtection="0"/>
    <xf numFmtId="0" fontId="102" fillId="62" borderId="138">
      <alignment horizontal="left" vertical="center"/>
    </xf>
    <xf numFmtId="0" fontId="102" fillId="60" borderId="140">
      <alignment horizontal="left" vertical="center" wrapText="1" indent="2"/>
    </xf>
    <xf numFmtId="0" fontId="142" fillId="84" borderId="133" applyNumberFormat="0" applyAlignment="0" applyProtection="0"/>
    <xf numFmtId="0" fontId="102" fillId="0" borderId="161">
      <alignment horizontal="right" vertical="center"/>
    </xf>
    <xf numFmtId="0" fontId="102" fillId="60" borderId="164">
      <alignment horizontal="left" vertical="center" wrapText="1" indent="2"/>
    </xf>
    <xf numFmtId="0" fontId="102" fillId="0" borderId="164">
      <alignment horizontal="left" vertical="center" wrapText="1" indent="2"/>
    </xf>
    <xf numFmtId="0" fontId="118" fillId="0" borderId="0" applyNumberFormat="0" applyFill="0" applyBorder="0" applyAlignment="0" applyProtection="0"/>
    <xf numFmtId="0" fontId="102" fillId="0" borderId="105" applyNumberFormat="0" applyFill="0" applyAlignment="0" applyProtection="0"/>
    <xf numFmtId="0" fontId="145" fillId="0" borderId="135" applyNumberFormat="0" applyFill="0" applyAlignment="0" applyProtection="0"/>
    <xf numFmtId="0" fontId="7" fillId="45" borderId="0" applyNumberFormat="0" applyBorder="0" applyAlignment="0" applyProtection="0"/>
    <xf numFmtId="0" fontId="145" fillId="0" borderId="135" applyNumberFormat="0" applyFill="0" applyAlignment="0" applyProtection="0"/>
    <xf numFmtId="0" fontId="120" fillId="87" borderId="136" applyNumberFormat="0" applyFont="0" applyAlignment="0" applyProtection="0"/>
    <xf numFmtId="0" fontId="123" fillId="84" borderId="133" applyNumberFormat="0" applyAlignment="0" applyProtection="0"/>
    <xf numFmtId="0" fontId="145" fillId="0" borderId="135" applyNumberFormat="0" applyFill="0" applyAlignment="0" applyProtection="0"/>
    <xf numFmtId="0" fontId="126" fillId="84" borderId="134" applyNumberFormat="0" applyAlignment="0" applyProtection="0"/>
    <xf numFmtId="4" fontId="103" fillId="60" borderId="154">
      <alignment horizontal="right" vertical="center"/>
    </xf>
    <xf numFmtId="0" fontId="138" fillId="71" borderId="134" applyNumberFormat="0" applyAlignment="0" applyProtection="0"/>
    <xf numFmtId="0" fontId="103" fillId="62" borderId="137">
      <alignment horizontal="right" vertical="center"/>
    </xf>
    <xf numFmtId="4" fontId="102" fillId="0" borderId="137">
      <alignment horizontal="right" vertical="center"/>
    </xf>
    <xf numFmtId="4" fontId="105" fillId="62" borderId="137">
      <alignment horizontal="right" vertical="center"/>
    </xf>
    <xf numFmtId="0" fontId="138" fillId="71" borderId="134" applyNumberFormat="0" applyAlignment="0" applyProtection="0"/>
    <xf numFmtId="0" fontId="7" fillId="53" borderId="0" applyNumberFormat="0" applyBorder="0" applyAlignment="0" applyProtection="0"/>
    <xf numFmtId="0" fontId="138" fillId="71" borderId="134" applyNumberFormat="0" applyAlignment="0" applyProtection="0"/>
    <xf numFmtId="49" fontId="101" fillId="0" borderId="153" applyNumberFormat="0" applyFill="0" applyBorder="0" applyProtection="0">
      <alignment horizontal="left" vertical="center"/>
    </xf>
    <xf numFmtId="0" fontId="125" fillId="84" borderId="134" applyNumberFormat="0" applyAlignment="0" applyProtection="0"/>
    <xf numFmtId="0" fontId="103" fillId="60" borderId="139">
      <alignment horizontal="right" vertical="center"/>
    </xf>
    <xf numFmtId="0" fontId="103" fillId="60" borderId="139">
      <alignment horizontal="right" vertical="center"/>
    </xf>
    <xf numFmtId="0" fontId="126" fillId="84" borderId="134" applyNumberFormat="0" applyAlignment="0" applyProtection="0"/>
    <xf numFmtId="0" fontId="102" fillId="62" borderId="138">
      <alignment horizontal="left" vertical="center"/>
    </xf>
    <xf numFmtId="0" fontId="130" fillId="0" borderId="135" applyNumberFormat="0" applyFill="0" applyAlignment="0" applyProtection="0"/>
    <xf numFmtId="0" fontId="125" fillId="84" borderId="158" applyNumberFormat="0" applyAlignment="0" applyProtection="0"/>
    <xf numFmtId="0" fontId="103" fillId="62" borderId="137">
      <alignment horizontal="right" vertical="center"/>
    </xf>
    <xf numFmtId="0" fontId="103" fillId="60" borderId="139">
      <alignment horizontal="right" vertical="center"/>
    </xf>
    <xf numFmtId="0" fontId="103" fillId="60" borderId="137">
      <alignment horizontal="right" vertical="center"/>
    </xf>
    <xf numFmtId="4" fontId="102" fillId="0" borderId="137">
      <alignment horizontal="right" vertical="center"/>
    </xf>
    <xf numFmtId="4" fontId="102" fillId="0" borderId="137" applyFill="0" applyBorder="0" applyProtection="0">
      <alignment horizontal="right" vertical="center"/>
    </xf>
    <xf numFmtId="0" fontId="103" fillId="60" borderId="138">
      <alignment horizontal="right" vertical="center"/>
    </xf>
    <xf numFmtId="0" fontId="126" fillId="84" borderId="134" applyNumberFormat="0" applyAlignment="0" applyProtection="0"/>
    <xf numFmtId="0" fontId="7" fillId="46" borderId="0" applyNumberFormat="0" applyBorder="0" applyAlignment="0" applyProtection="0"/>
    <xf numFmtId="0" fontId="8" fillId="87" borderId="136" applyNumberFormat="0" applyFont="0" applyAlignment="0" applyProtection="0"/>
    <xf numFmtId="49" fontId="101" fillId="0" borderId="137" applyNumberFormat="0" applyFill="0" applyBorder="0" applyProtection="0">
      <alignment horizontal="left" vertical="center"/>
    </xf>
    <xf numFmtId="0" fontId="102" fillId="61" borderId="137"/>
    <xf numFmtId="0" fontId="120" fillId="87" borderId="136" applyNumberFormat="0" applyFont="0" applyAlignment="0" applyProtection="0"/>
    <xf numFmtId="0" fontId="138" fillId="71" borderId="158" applyNumberFormat="0" applyAlignment="0" applyProtection="0"/>
    <xf numFmtId="4" fontId="103" fillId="60" borderId="137">
      <alignment horizontal="right" vertical="center"/>
    </xf>
    <xf numFmtId="0" fontId="48" fillId="43" borderId="0" applyNumberFormat="0" applyBorder="0" applyAlignment="0" applyProtection="0"/>
    <xf numFmtId="0" fontId="103" fillId="60" borderId="137">
      <alignment horizontal="right" vertical="center"/>
    </xf>
    <xf numFmtId="0" fontId="103" fillId="60" borderId="137">
      <alignment horizontal="right" vertical="center"/>
    </xf>
    <xf numFmtId="0" fontId="126" fillId="84" borderId="134" applyNumberFormat="0" applyAlignment="0" applyProtection="0"/>
    <xf numFmtId="0" fontId="103" fillId="62" borderId="161">
      <alignment horizontal="right" vertical="center"/>
    </xf>
    <xf numFmtId="4" fontId="103" fillId="62" borderId="137">
      <alignment horizontal="right" vertical="center"/>
    </xf>
    <xf numFmtId="0" fontId="7" fillId="45" borderId="0" applyNumberFormat="0" applyBorder="0" applyAlignment="0" applyProtection="0"/>
    <xf numFmtId="0" fontId="123" fillId="84" borderId="133" applyNumberFormat="0" applyAlignment="0" applyProtection="0"/>
    <xf numFmtId="49" fontId="102" fillId="0" borderId="138" applyNumberFormat="0" applyFont="0" applyFill="0" applyBorder="0" applyProtection="0">
      <alignment horizontal="left" vertical="center" indent="5"/>
    </xf>
    <xf numFmtId="0" fontId="142" fillId="84" borderId="133" applyNumberFormat="0" applyAlignment="0" applyProtection="0"/>
    <xf numFmtId="0" fontId="7" fillId="41" borderId="0" applyNumberFormat="0" applyBorder="0" applyAlignment="0" applyProtection="0"/>
    <xf numFmtId="0" fontId="126" fillId="84" borderId="134" applyNumberFormat="0" applyAlignment="0" applyProtection="0"/>
    <xf numFmtId="0" fontId="103" fillId="60" borderId="137">
      <alignment horizontal="right" vertical="center"/>
    </xf>
    <xf numFmtId="4" fontId="102" fillId="0" borderId="137" applyFill="0" applyBorder="0" applyProtection="0">
      <alignment horizontal="right" vertical="center"/>
    </xf>
    <xf numFmtId="0" fontId="48" fillId="59" borderId="0" applyNumberFormat="0" applyBorder="0" applyAlignment="0" applyProtection="0"/>
    <xf numFmtId="0" fontId="138" fillId="71" borderId="134" applyNumberFormat="0" applyAlignment="0" applyProtection="0"/>
    <xf numFmtId="0" fontId="7" fillId="38" borderId="0" applyNumberFormat="0" applyBorder="0" applyAlignment="0" applyProtection="0"/>
    <xf numFmtId="0" fontId="145" fillId="0" borderId="159" applyNumberFormat="0" applyFill="0" applyAlignment="0" applyProtection="0"/>
    <xf numFmtId="0" fontId="129" fillId="71" borderId="150" applyNumberFormat="0" applyAlignment="0" applyProtection="0"/>
    <xf numFmtId="49" fontId="102" fillId="0" borderId="161" applyNumberFormat="0" applyFont="0" applyFill="0" applyBorder="0" applyProtection="0">
      <alignment horizontal="left" vertical="center" indent="2"/>
    </xf>
    <xf numFmtId="4" fontId="102" fillId="0" borderId="137">
      <alignment horizontal="right" vertical="center"/>
    </xf>
    <xf numFmtId="4" fontId="103" fillId="62" borderId="137">
      <alignment horizontal="right" vertical="center"/>
    </xf>
    <xf numFmtId="0" fontId="116" fillId="33" borderId="65" applyNumberFormat="0" applyAlignment="0" applyProtection="0"/>
    <xf numFmtId="4" fontId="103" fillId="60" borderId="137">
      <alignment horizontal="right" vertical="center"/>
    </xf>
    <xf numFmtId="0" fontId="142" fillId="84" borderId="133" applyNumberFormat="0" applyAlignment="0" applyProtection="0"/>
    <xf numFmtId="4" fontId="102" fillId="0" borderId="137">
      <alignment horizontal="right" vertical="center"/>
    </xf>
    <xf numFmtId="0" fontId="103" fillId="62" borderId="153">
      <alignment horizontal="right" vertical="center"/>
    </xf>
    <xf numFmtId="0" fontId="125" fillId="84" borderId="134" applyNumberFormat="0" applyAlignment="0" applyProtection="0"/>
    <xf numFmtId="0" fontId="8" fillId="87" borderId="136" applyNumberFormat="0" applyFont="0" applyAlignment="0" applyProtection="0"/>
    <xf numFmtId="0" fontId="102" fillId="0" borderId="164">
      <alignment horizontal="left" vertical="center" wrapText="1" indent="2"/>
    </xf>
    <xf numFmtId="4" fontId="102" fillId="0" borderId="161" applyFill="0" applyBorder="0" applyProtection="0">
      <alignment horizontal="right" vertical="center"/>
    </xf>
    <xf numFmtId="0" fontId="103" fillId="60" borderId="138">
      <alignment horizontal="right" vertical="center"/>
    </xf>
    <xf numFmtId="4" fontId="103" fillId="60" borderId="137">
      <alignment horizontal="right" vertical="center"/>
    </xf>
    <xf numFmtId="0" fontId="126" fillId="84" borderId="134" applyNumberFormat="0" applyAlignment="0" applyProtection="0"/>
    <xf numFmtId="4" fontId="103" fillId="60" borderId="138">
      <alignment horizontal="right" vertical="center"/>
    </xf>
    <xf numFmtId="0" fontId="126" fillId="84" borderId="134" applyNumberFormat="0" applyAlignment="0" applyProtection="0"/>
    <xf numFmtId="0" fontId="103" fillId="62" borderId="137">
      <alignment horizontal="right" vertical="center"/>
    </xf>
    <xf numFmtId="0" fontId="138" fillId="71" borderId="134" applyNumberFormat="0" applyAlignment="0" applyProtection="0"/>
    <xf numFmtId="49" fontId="102" fillId="0" borderId="138" applyNumberFormat="0" applyFont="0" applyFill="0" applyBorder="0" applyProtection="0">
      <alignment horizontal="left" vertical="center" indent="5"/>
    </xf>
    <xf numFmtId="4" fontId="102" fillId="61" borderId="137"/>
    <xf numFmtId="4" fontId="102" fillId="0" borderId="137">
      <alignment horizontal="right" vertical="center"/>
    </xf>
    <xf numFmtId="0" fontId="145" fillId="0" borderId="135" applyNumberFormat="0" applyFill="0" applyAlignment="0" applyProtection="0"/>
    <xf numFmtId="0" fontId="48" fillId="39" borderId="0" applyNumberFormat="0" applyBorder="0" applyAlignment="0" applyProtection="0"/>
    <xf numFmtId="0" fontId="7" fillId="50" borderId="0" applyNumberFormat="0" applyBorder="0" applyAlignment="0" applyProtection="0"/>
    <xf numFmtId="0" fontId="103" fillId="62" borderId="137">
      <alignment horizontal="right" vertical="center"/>
    </xf>
    <xf numFmtId="0" fontId="102" fillId="61" borderId="137"/>
    <xf numFmtId="4" fontId="103" fillId="60" borderId="138">
      <alignment horizontal="right" vertical="center"/>
    </xf>
    <xf numFmtId="0" fontId="126" fillId="84" borderId="134" applyNumberFormat="0" applyAlignment="0" applyProtection="0"/>
    <xf numFmtId="166" fontId="102" fillId="88" borderId="137" applyNumberFormat="0" applyFont="0" applyBorder="0" applyAlignment="0" applyProtection="0">
      <alignment horizontal="right" vertical="center"/>
    </xf>
    <xf numFmtId="0" fontId="126" fillId="84" borderId="134" applyNumberFormat="0" applyAlignment="0" applyProtection="0"/>
    <xf numFmtId="49" fontId="102" fillId="0" borderId="138" applyNumberFormat="0" applyFont="0" applyFill="0" applyBorder="0" applyProtection="0">
      <alignment horizontal="left" vertical="center" indent="5"/>
    </xf>
    <xf numFmtId="166" fontId="102" fillId="88" borderId="161" applyNumberFormat="0" applyFont="0" applyBorder="0" applyAlignment="0" applyProtection="0">
      <alignment horizontal="right" vertical="center"/>
    </xf>
    <xf numFmtId="0" fontId="105" fillId="62" borderId="137">
      <alignment horizontal="right" vertical="center"/>
    </xf>
    <xf numFmtId="0" fontId="115" fillId="33" borderId="66" applyNumberFormat="0" applyAlignment="0" applyProtection="0"/>
    <xf numFmtId="0" fontId="48" fillId="55" borderId="0" applyNumberFormat="0" applyBorder="0" applyAlignment="0" applyProtection="0"/>
    <xf numFmtId="0" fontId="138" fillId="71" borderId="134" applyNumberFormat="0" applyAlignment="0" applyProtection="0"/>
    <xf numFmtId="0" fontId="7" fillId="58" borderId="0" applyNumberFormat="0" applyBorder="0" applyAlignment="0" applyProtection="0"/>
    <xf numFmtId="0" fontId="120" fillId="87" borderId="136" applyNumberFormat="0" applyFont="0" applyAlignment="0" applyProtection="0"/>
    <xf numFmtId="0" fontId="125" fillId="84" borderId="134" applyNumberFormat="0" applyAlignment="0" applyProtection="0"/>
    <xf numFmtId="4" fontId="102" fillId="0" borderId="137">
      <alignment horizontal="right" vertical="center"/>
    </xf>
    <xf numFmtId="0" fontId="102" fillId="60" borderId="140">
      <alignment horizontal="left" vertical="center" wrapText="1" indent="2"/>
    </xf>
    <xf numFmtId="0" fontId="142" fillId="84" borderId="133" applyNumberFormat="0" applyAlignment="0" applyProtection="0"/>
    <xf numFmtId="0" fontId="138" fillId="71" borderId="134" applyNumberFormat="0" applyAlignment="0" applyProtection="0"/>
    <xf numFmtId="4" fontId="102" fillId="61" borderId="137"/>
    <xf numFmtId="0" fontId="130" fillId="0" borderId="135" applyNumberFormat="0" applyFill="0" applyAlignment="0" applyProtection="0"/>
    <xf numFmtId="4" fontId="103" fillId="60" borderId="138">
      <alignment horizontal="right" vertical="center"/>
    </xf>
    <xf numFmtId="0" fontId="138" fillId="71" borderId="134" applyNumberFormat="0" applyAlignment="0" applyProtection="0"/>
    <xf numFmtId="0" fontId="120" fillId="87" borderId="136" applyNumberFormat="0" applyFont="0" applyAlignment="0" applyProtection="0"/>
    <xf numFmtId="166" fontId="102" fillId="88" borderId="161" applyNumberFormat="0" applyFont="0" applyBorder="0" applyAlignment="0" applyProtection="0">
      <alignment horizontal="right" vertical="center"/>
    </xf>
    <xf numFmtId="166" fontId="102" fillId="88" borderId="137" applyNumberFormat="0" applyFont="0" applyBorder="0" applyAlignment="0" applyProtection="0">
      <alignment horizontal="right" vertical="center"/>
    </xf>
    <xf numFmtId="0" fontId="125" fillId="84" borderId="134" applyNumberFormat="0" applyAlignment="0" applyProtection="0"/>
    <xf numFmtId="4" fontId="102" fillId="61" borderId="137"/>
    <xf numFmtId="4" fontId="103" fillId="62" borderId="137">
      <alignment horizontal="right" vertical="center"/>
    </xf>
    <xf numFmtId="0" fontId="118" fillId="0" borderId="0" applyNumberFormat="0" applyFill="0" applyBorder="0" applyAlignment="0" applyProtection="0"/>
    <xf numFmtId="4" fontId="103" fillId="62" borderId="137">
      <alignment horizontal="right" vertical="center"/>
    </xf>
    <xf numFmtId="0" fontId="130" fillId="0" borderId="135" applyNumberFormat="0" applyFill="0" applyAlignment="0" applyProtection="0"/>
    <xf numFmtId="4" fontId="103" fillId="60" borderId="137">
      <alignment horizontal="right" vertical="center"/>
    </xf>
    <xf numFmtId="166" fontId="102" fillId="88" borderId="137" applyNumberFormat="0" applyFont="0" applyBorder="0" applyAlignment="0" applyProtection="0">
      <alignment horizontal="right" vertical="center"/>
    </xf>
    <xf numFmtId="0" fontId="7" fillId="50" borderId="0" applyNumberFormat="0" applyBorder="0" applyAlignment="0" applyProtection="0"/>
    <xf numFmtId="0" fontId="129" fillId="71" borderId="134" applyNumberFormat="0" applyAlignment="0" applyProtection="0"/>
    <xf numFmtId="0" fontId="126" fillId="84" borderId="134" applyNumberFormat="0" applyAlignment="0" applyProtection="0"/>
    <xf numFmtId="4" fontId="103" fillId="60" borderId="137">
      <alignment horizontal="right" vertical="center"/>
    </xf>
    <xf numFmtId="0" fontId="120" fillId="87" borderId="136" applyNumberFormat="0" applyFont="0" applyAlignment="0" applyProtection="0"/>
    <xf numFmtId="0" fontId="48" fillId="47" borderId="0" applyNumberFormat="0" applyBorder="0" applyAlignment="0" applyProtection="0"/>
    <xf numFmtId="4" fontId="102" fillId="61" borderId="137"/>
    <xf numFmtId="0" fontId="138" fillId="71" borderId="134" applyNumberFormat="0" applyAlignment="0" applyProtection="0"/>
    <xf numFmtId="4" fontId="102" fillId="61" borderId="137"/>
    <xf numFmtId="0" fontId="103" fillId="60" borderId="137">
      <alignment horizontal="right" vertical="center"/>
    </xf>
    <xf numFmtId="4" fontId="102" fillId="0" borderId="137" applyFill="0" applyBorder="0" applyProtection="0">
      <alignment horizontal="right" vertical="center"/>
    </xf>
    <xf numFmtId="4" fontId="102" fillId="0" borderId="137">
      <alignment horizontal="right" vertical="center"/>
    </xf>
    <xf numFmtId="0" fontId="138" fillId="71" borderId="134" applyNumberFormat="0" applyAlignment="0" applyProtection="0"/>
    <xf numFmtId="0" fontId="138" fillId="71" borderId="134" applyNumberFormat="0" applyAlignment="0" applyProtection="0"/>
    <xf numFmtId="0" fontId="130" fillId="0" borderId="135" applyNumberFormat="0" applyFill="0" applyAlignment="0" applyProtection="0"/>
    <xf numFmtId="0" fontId="103" fillId="60" borderId="138">
      <alignment horizontal="right" vertical="center"/>
    </xf>
    <xf numFmtId="166" fontId="102" fillId="88" borderId="137" applyNumberFormat="0" applyFont="0" applyBorder="0" applyAlignment="0" applyProtection="0">
      <alignment horizontal="right" vertical="center"/>
    </xf>
    <xf numFmtId="0" fontId="138" fillId="71" borderId="134" applyNumberFormat="0" applyAlignment="0" applyProtection="0"/>
    <xf numFmtId="0" fontId="102" fillId="0" borderId="140">
      <alignment horizontal="left" vertical="center" wrapText="1" indent="2"/>
    </xf>
    <xf numFmtId="0" fontId="138" fillId="71" borderId="134" applyNumberFormat="0" applyAlignment="0" applyProtection="0"/>
    <xf numFmtId="4" fontId="103" fillId="60" borderId="137">
      <alignment horizontal="right" vertical="center"/>
    </xf>
    <xf numFmtId="0" fontId="123" fillId="84" borderId="133" applyNumberFormat="0" applyAlignment="0" applyProtection="0"/>
    <xf numFmtId="0" fontId="103" fillId="62" borderId="137">
      <alignment horizontal="right" vertical="center"/>
    </xf>
    <xf numFmtId="49" fontId="102" fillId="0" borderId="161" applyNumberFormat="0" applyFont="0" applyFill="0" applyBorder="0" applyProtection="0">
      <alignment horizontal="left" vertical="center" indent="2"/>
    </xf>
    <xf numFmtId="0" fontId="145" fillId="0" borderId="135" applyNumberFormat="0" applyFill="0" applyAlignment="0" applyProtection="0"/>
    <xf numFmtId="0" fontId="102" fillId="0" borderId="140">
      <alignment horizontal="left" vertical="center" wrapText="1" indent="2"/>
    </xf>
    <xf numFmtId="166" fontId="102" fillId="88" borderId="121" applyNumberFormat="0" applyFont="0" applyBorder="0" applyAlignment="0" applyProtection="0">
      <alignment horizontal="right" vertical="center"/>
    </xf>
    <xf numFmtId="0" fontId="120" fillId="87" borderId="120" applyNumberFormat="0" applyFont="0" applyAlignment="0" applyProtection="0"/>
    <xf numFmtId="166" fontId="102" fillId="88" borderId="121" applyNumberFormat="0" applyFont="0" applyBorder="0" applyAlignment="0" applyProtection="0">
      <alignment horizontal="right" vertical="center"/>
    </xf>
    <xf numFmtId="0" fontId="48" fillId="55" borderId="0" applyNumberFormat="0" applyBorder="0" applyAlignment="0" applyProtection="0"/>
    <xf numFmtId="0" fontId="102" fillId="61" borderId="121"/>
    <xf numFmtId="0" fontId="48" fillId="39" borderId="0" applyNumberFormat="0" applyBorder="0" applyAlignment="0" applyProtection="0"/>
    <xf numFmtId="0" fontId="102" fillId="61" borderId="121"/>
    <xf numFmtId="0" fontId="102" fillId="61" borderId="161"/>
    <xf numFmtId="4" fontId="102" fillId="61" borderId="121"/>
    <xf numFmtId="0" fontId="138" fillId="71" borderId="134" applyNumberFormat="0" applyAlignment="0" applyProtection="0"/>
    <xf numFmtId="0" fontId="129" fillId="71" borderId="118" applyNumberFormat="0" applyAlignment="0" applyProtection="0"/>
    <xf numFmtId="4" fontId="103" fillId="60" borderId="137">
      <alignment horizontal="right" vertical="center"/>
    </xf>
    <xf numFmtId="4" fontId="103" fillId="60" borderId="121">
      <alignment horizontal="right" vertical="center"/>
    </xf>
    <xf numFmtId="4" fontId="103" fillId="60" borderId="137">
      <alignment horizontal="right" vertical="center"/>
    </xf>
    <xf numFmtId="0" fontId="126" fillId="84" borderId="118" applyNumberFormat="0" applyAlignment="0" applyProtection="0"/>
    <xf numFmtId="0" fontId="116" fillId="33" borderId="65" applyNumberFormat="0" applyAlignment="0" applyProtection="0"/>
    <xf numFmtId="0" fontId="48" fillId="51" borderId="0" applyNumberFormat="0" applyBorder="0" applyAlignment="0" applyProtection="0"/>
    <xf numFmtId="4" fontId="103" fillId="60" borderId="123">
      <alignment horizontal="right" vertical="center"/>
    </xf>
    <xf numFmtId="0" fontId="102" fillId="61" borderId="137"/>
    <xf numFmtId="0" fontId="102" fillId="0" borderId="140">
      <alignment horizontal="left" vertical="center" wrapText="1" indent="2"/>
    </xf>
    <xf numFmtId="4" fontId="102" fillId="61" borderId="161"/>
    <xf numFmtId="0" fontId="102" fillId="60" borderId="140">
      <alignment horizontal="left" vertical="center" wrapText="1" indent="2"/>
    </xf>
    <xf numFmtId="4" fontId="102" fillId="61" borderId="121"/>
    <xf numFmtId="0" fontId="103" fillId="60" borderId="139">
      <alignment horizontal="right" vertical="center"/>
    </xf>
    <xf numFmtId="4" fontId="103" fillId="60" borderId="122">
      <alignment horizontal="right" vertical="center"/>
    </xf>
    <xf numFmtId="0" fontId="126" fillId="84" borderId="118" applyNumberFormat="0" applyAlignment="0" applyProtection="0"/>
    <xf numFmtId="0" fontId="48" fillId="47" borderId="0" applyNumberFormat="0" applyBorder="0" applyAlignment="0" applyProtection="0"/>
    <xf numFmtId="0" fontId="115" fillId="33" borderId="66" applyNumberFormat="0" applyAlignment="0" applyProtection="0"/>
    <xf numFmtId="0" fontId="116" fillId="33" borderId="65" applyNumberFormat="0" applyAlignment="0" applyProtection="0"/>
    <xf numFmtId="0" fontId="103" fillId="62" borderId="121">
      <alignment horizontal="right" vertical="center"/>
    </xf>
    <xf numFmtId="4" fontId="102" fillId="0" borderId="137">
      <alignment horizontal="right" vertical="center"/>
    </xf>
    <xf numFmtId="0" fontId="117" fillId="0" borderId="0" applyNumberFormat="0" applyFill="0" applyBorder="0" applyAlignment="0" applyProtection="0"/>
    <xf numFmtId="0" fontId="123" fillId="84" borderId="133" applyNumberFormat="0" applyAlignment="0" applyProtection="0"/>
    <xf numFmtId="0" fontId="118" fillId="0" borderId="0" applyNumberFormat="0" applyFill="0" applyBorder="0" applyAlignment="0" applyProtection="0"/>
    <xf numFmtId="0" fontId="119" fillId="0" borderId="70" applyNumberFormat="0" applyFill="0" applyAlignment="0" applyProtection="0"/>
    <xf numFmtId="49" fontId="101" fillId="0" borderId="121" applyNumberFormat="0" applyFill="0" applyBorder="0" applyProtection="0">
      <alignment horizontal="left" vertical="center"/>
    </xf>
    <xf numFmtId="0" fontId="7" fillId="37" borderId="0" applyNumberFormat="0" applyBorder="0" applyAlignment="0" applyProtection="0"/>
    <xf numFmtId="0" fontId="7" fillId="38" borderId="0" applyNumberFormat="0" applyBorder="0" applyAlignment="0" applyProtection="0"/>
    <xf numFmtId="0" fontId="48"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8" fillId="47" borderId="0" applyNumberFormat="0" applyBorder="0" applyAlignment="0" applyProtection="0"/>
    <xf numFmtId="0" fontId="120" fillId="87" borderId="152" applyNumberFormat="0" applyFont="0" applyAlignment="0" applyProtection="0"/>
    <xf numFmtId="0" fontId="7" fillId="49" borderId="0" applyNumberFormat="0" applyBorder="0" applyAlignment="0" applyProtection="0"/>
    <xf numFmtId="0" fontId="7" fillId="50" borderId="0" applyNumberFormat="0" applyBorder="0" applyAlignment="0" applyProtection="0"/>
    <xf numFmtId="0" fontId="48" fillId="51" borderId="0" applyNumberFormat="0" applyBorder="0" applyAlignment="0" applyProtection="0"/>
    <xf numFmtId="4" fontId="103" fillId="60" borderId="121">
      <alignment horizontal="right" vertical="center"/>
    </xf>
    <xf numFmtId="0" fontId="7" fillId="53"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8" fillId="59" borderId="0" applyNumberFormat="0" applyBorder="0" applyAlignment="0" applyProtection="0"/>
    <xf numFmtId="0" fontId="123" fillId="84" borderId="117" applyNumberFormat="0" applyAlignment="0" applyProtection="0"/>
    <xf numFmtId="0" fontId="125" fillId="84" borderId="150" applyNumberFormat="0" applyAlignment="0" applyProtection="0"/>
    <xf numFmtId="49" fontId="101" fillId="0" borderId="137" applyNumberFormat="0" applyFill="0" applyBorder="0" applyProtection="0">
      <alignment horizontal="left" vertical="center"/>
    </xf>
    <xf numFmtId="0" fontId="103" fillId="60" borderId="137">
      <alignment horizontal="right" vertical="center"/>
    </xf>
    <xf numFmtId="0" fontId="102" fillId="61" borderId="137"/>
    <xf numFmtId="4" fontId="103" fillId="60" borderId="138">
      <alignment horizontal="right" vertical="center"/>
    </xf>
    <xf numFmtId="0" fontId="142" fillId="84" borderId="133" applyNumberFormat="0" applyAlignment="0" applyProtection="0"/>
    <xf numFmtId="0" fontId="103" fillId="62" borderId="121">
      <alignment horizontal="right" vertical="center"/>
    </xf>
    <xf numFmtId="0" fontId="48" fillId="59" borderId="0" applyNumberFormat="0" applyBorder="0" applyAlignment="0" applyProtection="0"/>
    <xf numFmtId="0" fontId="103" fillId="60" borderId="123">
      <alignment horizontal="right" vertical="center"/>
    </xf>
    <xf numFmtId="0" fontId="7" fillId="41" borderId="0" applyNumberFormat="0" applyBorder="0" applyAlignment="0" applyProtection="0"/>
    <xf numFmtId="0" fontId="118" fillId="0" borderId="0" applyNumberFormat="0" applyFill="0" applyBorder="0" applyAlignment="0" applyProtection="0"/>
    <xf numFmtId="49" fontId="102" fillId="0" borderId="121" applyNumberFormat="0" applyFont="0" applyFill="0" applyBorder="0" applyProtection="0">
      <alignment horizontal="left" vertical="center" indent="2"/>
    </xf>
    <xf numFmtId="0" fontId="126" fillId="84" borderId="134" applyNumberFormat="0" applyAlignment="0" applyProtection="0"/>
    <xf numFmtId="0" fontId="116" fillId="33" borderId="65" applyNumberFormat="0" applyAlignment="0" applyProtection="0"/>
    <xf numFmtId="0" fontId="7" fillId="42" borderId="0" applyNumberFormat="0" applyBorder="0" applyAlignment="0" applyProtection="0"/>
    <xf numFmtId="4" fontId="102" fillId="61" borderId="121"/>
    <xf numFmtId="0" fontId="126" fillId="84" borderId="118" applyNumberFormat="0" applyAlignment="0" applyProtection="0"/>
    <xf numFmtId="4" fontId="103" fillId="60" borderId="121">
      <alignment horizontal="right" vertical="center"/>
    </xf>
    <xf numFmtId="49" fontId="101" fillId="0" borderId="121" applyNumberFormat="0" applyFill="0" applyBorder="0" applyProtection="0">
      <alignment horizontal="left" vertical="center"/>
    </xf>
    <xf numFmtId="0" fontId="7" fillId="49" borderId="0" applyNumberFormat="0" applyBorder="0" applyAlignment="0" applyProtection="0"/>
    <xf numFmtId="4" fontId="103" fillId="60" borderId="121">
      <alignment horizontal="right" vertical="center"/>
    </xf>
    <xf numFmtId="0" fontId="8" fillId="87" borderId="120" applyNumberFormat="0" applyFont="0" applyAlignment="0" applyProtection="0"/>
    <xf numFmtId="0" fontId="145" fillId="0" borderId="119" applyNumberFormat="0" applyFill="0" applyAlignment="0" applyProtection="0"/>
    <xf numFmtId="4" fontId="102" fillId="61" borderId="137"/>
    <xf numFmtId="0" fontId="7" fillId="49" borderId="0" applyNumberFormat="0" applyBorder="0" applyAlignment="0" applyProtection="0"/>
    <xf numFmtId="4" fontId="102" fillId="0" borderId="137" applyFill="0" applyBorder="0" applyProtection="0">
      <alignment horizontal="right" vertical="center"/>
    </xf>
    <xf numFmtId="0" fontId="115" fillId="33" borderId="66" applyNumberFormat="0" applyAlignment="0" applyProtection="0"/>
    <xf numFmtId="0" fontId="103" fillId="60" borderId="122">
      <alignment horizontal="right" vertical="center"/>
    </xf>
    <xf numFmtId="4" fontId="103" fillId="60" borderId="122">
      <alignment horizontal="right" vertical="center"/>
    </xf>
    <xf numFmtId="0" fontId="105" fillId="62" borderId="137">
      <alignment horizontal="right" vertical="center"/>
    </xf>
    <xf numFmtId="0" fontId="142" fillId="84" borderId="117" applyNumberFormat="0" applyAlignment="0" applyProtection="0"/>
    <xf numFmtId="0" fontId="48" fillId="39" borderId="0" applyNumberFormat="0" applyBorder="0" applyAlignment="0" applyProtection="0"/>
    <xf numFmtId="0" fontId="126" fillId="84" borderId="118" applyNumberFormat="0" applyAlignment="0" applyProtection="0"/>
    <xf numFmtId="0" fontId="145" fillId="0" borderId="135" applyNumberFormat="0" applyFill="0" applyAlignment="0" applyProtection="0"/>
    <xf numFmtId="0" fontId="145" fillId="0" borderId="135" applyNumberFormat="0" applyFill="0" applyAlignment="0" applyProtection="0"/>
    <xf numFmtId="49" fontId="102" fillId="0" borderId="138" applyNumberFormat="0" applyFont="0" applyFill="0" applyBorder="0" applyProtection="0">
      <alignment horizontal="left" vertical="center" indent="5"/>
    </xf>
    <xf numFmtId="0" fontId="48" fillId="39" borderId="0" applyNumberFormat="0" applyBorder="0" applyAlignment="0" applyProtection="0"/>
    <xf numFmtId="0" fontId="103" fillId="60" borderId="137">
      <alignment horizontal="right" vertical="center"/>
    </xf>
    <xf numFmtId="4" fontId="105" fillId="62" borderId="137">
      <alignment horizontal="right" vertical="center"/>
    </xf>
    <xf numFmtId="0" fontId="102" fillId="0" borderId="161" applyNumberFormat="0" applyFill="0" applyAlignment="0" applyProtection="0"/>
    <xf numFmtId="4" fontId="102" fillId="0" borderId="137" applyFill="0" applyBorder="0" applyProtection="0">
      <alignment horizontal="right" vertical="center"/>
    </xf>
    <xf numFmtId="0" fontId="142" fillId="84" borderId="117" applyNumberFormat="0" applyAlignment="0" applyProtection="0"/>
    <xf numFmtId="0" fontId="129" fillId="71" borderId="118" applyNumberFormat="0" applyAlignment="0" applyProtection="0"/>
    <xf numFmtId="4" fontId="102" fillId="61" borderId="121"/>
    <xf numFmtId="0" fontId="138" fillId="71" borderId="118" applyNumberFormat="0" applyAlignment="0" applyProtection="0"/>
    <xf numFmtId="0" fontId="7" fillId="38" borderId="0" applyNumberFormat="0" applyBorder="0" applyAlignment="0" applyProtection="0"/>
    <xf numFmtId="0" fontId="48" fillId="39" borderId="0" applyNumberFormat="0" applyBorder="0" applyAlignment="0" applyProtection="0"/>
    <xf numFmtId="4" fontId="103" fillId="60" borderId="162">
      <alignment horizontal="right" vertical="center"/>
    </xf>
    <xf numFmtId="0" fontId="125" fillId="84" borderId="118" applyNumberFormat="0" applyAlignment="0" applyProtection="0"/>
    <xf numFmtId="0" fontId="7" fillId="42" borderId="0" applyNumberFormat="0" applyBorder="0" applyAlignment="0" applyProtection="0"/>
    <xf numFmtId="0" fontId="129" fillId="71" borderId="134" applyNumberFormat="0" applyAlignment="0" applyProtection="0"/>
    <xf numFmtId="0" fontId="103" fillId="60" borderId="137">
      <alignment horizontal="right" vertical="center"/>
    </xf>
    <xf numFmtId="4" fontId="103" fillId="62" borderId="121">
      <alignment horizontal="right" vertical="center"/>
    </xf>
    <xf numFmtId="0" fontId="102" fillId="0" borderId="137">
      <alignment horizontal="right" vertical="center"/>
    </xf>
    <xf numFmtId="0" fontId="117" fillId="0" borderId="0" applyNumberFormat="0" applyFill="0" applyBorder="0" applyAlignment="0" applyProtection="0"/>
    <xf numFmtId="166" fontId="102" fillId="88" borderId="121" applyNumberFormat="0" applyFont="0" applyBorder="0" applyAlignment="0" applyProtection="0">
      <alignment horizontal="right" vertical="center"/>
    </xf>
    <xf numFmtId="49" fontId="102" fillId="0" borderId="138" applyNumberFormat="0" applyFont="0" applyFill="0" applyBorder="0" applyProtection="0">
      <alignment horizontal="left" vertical="center" indent="5"/>
    </xf>
    <xf numFmtId="0" fontId="123" fillId="84" borderId="133" applyNumberFormat="0" applyAlignment="0" applyProtection="0"/>
    <xf numFmtId="0" fontId="8" fillId="87" borderId="120" applyNumberFormat="0" applyFont="0" applyAlignment="0" applyProtection="0"/>
    <xf numFmtId="0" fontId="123" fillId="84" borderId="117" applyNumberFormat="0" applyAlignment="0" applyProtection="0"/>
    <xf numFmtId="0" fontId="138" fillId="71" borderId="134" applyNumberFormat="0" applyAlignment="0" applyProtection="0"/>
    <xf numFmtId="0" fontId="115" fillId="33" borderId="66" applyNumberFormat="0" applyAlignment="0" applyProtection="0"/>
    <xf numFmtId="0" fontId="145" fillId="0" borderId="135" applyNumberFormat="0" applyFill="0" applyAlignment="0" applyProtection="0"/>
    <xf numFmtId="0" fontId="103" fillId="60" borderId="123">
      <alignment horizontal="right" vertical="center"/>
    </xf>
    <xf numFmtId="4" fontId="103" fillId="60" borderId="137">
      <alignment horizontal="right" vertical="center"/>
    </xf>
    <xf numFmtId="0" fontId="48" fillId="59" borderId="0" applyNumberFormat="0" applyBorder="0" applyAlignment="0" applyProtection="0"/>
    <xf numFmtId="0" fontId="103" fillId="60" borderId="155">
      <alignment horizontal="right" vertical="center"/>
    </xf>
    <xf numFmtId="0" fontId="119" fillId="0" borderId="70" applyNumberFormat="0" applyFill="0" applyAlignment="0" applyProtection="0"/>
    <xf numFmtId="4" fontId="105" fillId="62" borderId="137">
      <alignment horizontal="right" vertical="center"/>
    </xf>
    <xf numFmtId="0" fontId="103" fillId="62" borderId="121">
      <alignment horizontal="right" vertical="center"/>
    </xf>
    <xf numFmtId="0" fontId="123" fillId="84" borderId="117" applyNumberFormat="0" applyAlignment="0" applyProtection="0"/>
    <xf numFmtId="0" fontId="130" fillId="0" borderId="135" applyNumberFormat="0" applyFill="0" applyAlignment="0" applyProtection="0"/>
    <xf numFmtId="0" fontId="118" fillId="0" borderId="0" applyNumberFormat="0" applyFill="0" applyBorder="0" applyAlignment="0" applyProtection="0"/>
    <xf numFmtId="0" fontId="7" fillId="57" borderId="0" applyNumberFormat="0" applyBorder="0" applyAlignment="0" applyProtection="0"/>
    <xf numFmtId="0" fontId="7" fillId="45" borderId="0" applyNumberFormat="0" applyBorder="0" applyAlignment="0" applyProtection="0"/>
    <xf numFmtId="0" fontId="48" fillId="39" borderId="0" applyNumberFormat="0" applyBorder="0" applyAlignment="0" applyProtection="0"/>
    <xf numFmtId="0" fontId="7" fillId="46" borderId="0" applyNumberFormat="0" applyBorder="0" applyAlignment="0" applyProtection="0"/>
    <xf numFmtId="0" fontId="115" fillId="33" borderId="66" applyNumberFormat="0" applyAlignment="0" applyProtection="0"/>
    <xf numFmtId="0" fontId="7" fillId="46" borderId="0" applyNumberFormat="0" applyBorder="0" applyAlignment="0" applyProtection="0"/>
    <xf numFmtId="0" fontId="129" fillId="71" borderId="134" applyNumberFormat="0" applyAlignment="0" applyProtection="0"/>
    <xf numFmtId="4" fontId="103" fillId="60" borderId="138">
      <alignment horizontal="right" vertical="center"/>
    </xf>
    <xf numFmtId="0" fontId="145" fillId="0" borderId="119" applyNumberFormat="0" applyFill="0" applyAlignment="0" applyProtection="0"/>
    <xf numFmtId="0" fontId="48" fillId="43" borderId="0" applyNumberFormat="0" applyBorder="0" applyAlignment="0" applyProtection="0"/>
    <xf numFmtId="0" fontId="116" fillId="33" borderId="65" applyNumberFormat="0" applyAlignment="0" applyProtection="0"/>
    <xf numFmtId="0" fontId="130" fillId="0" borderId="135" applyNumberFormat="0" applyFill="0" applyAlignment="0" applyProtection="0"/>
    <xf numFmtId="4" fontId="102" fillId="0" borderId="121">
      <alignment horizontal="right" vertical="center"/>
    </xf>
    <xf numFmtId="0" fontId="145" fillId="0" borderId="119" applyNumberFormat="0" applyFill="0" applyAlignment="0" applyProtection="0"/>
    <xf numFmtId="4" fontId="103" fillId="60" borderId="122">
      <alignment horizontal="right" vertical="center"/>
    </xf>
    <xf numFmtId="0" fontId="130" fillId="0" borderId="135" applyNumberFormat="0" applyFill="0" applyAlignment="0" applyProtection="0"/>
    <xf numFmtId="0" fontId="117" fillId="0" borderId="0" applyNumberFormat="0" applyFill="0" applyBorder="0" applyAlignment="0" applyProtection="0"/>
    <xf numFmtId="0" fontId="126" fillId="84" borderId="118" applyNumberFormat="0" applyAlignment="0" applyProtection="0"/>
    <xf numFmtId="4" fontId="103" fillId="60" borderId="137">
      <alignment horizontal="right" vertical="center"/>
    </xf>
    <xf numFmtId="4" fontId="105" fillId="62" borderId="121">
      <alignment horizontal="right" vertical="center"/>
    </xf>
    <xf numFmtId="0" fontId="138" fillId="71" borderId="134" applyNumberFormat="0" applyAlignment="0" applyProtection="0"/>
    <xf numFmtId="0" fontId="118" fillId="0" borderId="0" applyNumberFormat="0" applyFill="0" applyBorder="0" applyAlignment="0" applyProtection="0"/>
    <xf numFmtId="0" fontId="48" fillId="47" borderId="0" applyNumberFormat="0" applyBorder="0" applyAlignment="0" applyProtection="0"/>
    <xf numFmtId="0" fontId="48" fillId="59" borderId="0" applyNumberFormat="0" applyBorder="0" applyAlignment="0" applyProtection="0"/>
    <xf numFmtId="0" fontId="119" fillId="0" borderId="70" applyNumberFormat="0" applyFill="0" applyAlignment="0" applyProtection="0"/>
    <xf numFmtId="0" fontId="103" fillId="62" borderId="137">
      <alignment horizontal="right" vertical="center"/>
    </xf>
    <xf numFmtId="0" fontId="8" fillId="87" borderId="136" applyNumberFormat="0" applyFont="0" applyAlignment="0" applyProtection="0"/>
    <xf numFmtId="4" fontId="103" fillId="60" borderId="139">
      <alignment horizontal="right" vertical="center"/>
    </xf>
    <xf numFmtId="0" fontId="102" fillId="0" borderId="140">
      <alignment horizontal="left" vertical="center" wrapText="1" indent="2"/>
    </xf>
    <xf numFmtId="0" fontId="115" fillId="33" borderId="66" applyNumberFormat="0" applyAlignment="0" applyProtection="0"/>
    <xf numFmtId="0" fontId="126" fillId="84" borderId="134" applyNumberFormat="0" applyAlignment="0" applyProtection="0"/>
    <xf numFmtId="49" fontId="101" fillId="0" borderId="137" applyNumberFormat="0" applyFill="0" applyBorder="0" applyProtection="0">
      <alignment horizontal="left" vertical="center"/>
    </xf>
    <xf numFmtId="0" fontId="105" fillId="62" borderId="137">
      <alignment horizontal="right" vertical="center"/>
    </xf>
    <xf numFmtId="4" fontId="103" fillId="60" borderId="137">
      <alignment horizontal="right" vertical="center"/>
    </xf>
    <xf numFmtId="0" fontId="103" fillId="62" borderId="137">
      <alignment horizontal="right" vertical="center"/>
    </xf>
    <xf numFmtId="0" fontId="102" fillId="62" borderId="122">
      <alignment horizontal="left" vertical="center"/>
    </xf>
    <xf numFmtId="0" fontId="126" fillId="84" borderId="118" applyNumberFormat="0" applyAlignment="0" applyProtection="0"/>
    <xf numFmtId="0" fontId="125" fillId="84" borderId="118" applyNumberFormat="0" applyAlignment="0" applyProtection="0"/>
    <xf numFmtId="0" fontId="142" fillId="84" borderId="133" applyNumberFormat="0" applyAlignment="0" applyProtection="0"/>
    <xf numFmtId="0" fontId="102" fillId="61" borderId="137"/>
    <xf numFmtId="0" fontId="130" fillId="0" borderId="135" applyNumberFormat="0" applyFill="0" applyAlignment="0" applyProtection="0"/>
    <xf numFmtId="0" fontId="7" fillId="46" borderId="0" applyNumberFormat="0" applyBorder="0" applyAlignment="0" applyProtection="0"/>
    <xf numFmtId="0" fontId="142" fillId="84" borderId="133" applyNumberFormat="0" applyAlignment="0" applyProtection="0"/>
    <xf numFmtId="4" fontId="105" fillId="62" borderId="137">
      <alignment horizontal="right" vertical="center"/>
    </xf>
    <xf numFmtId="0" fontId="48" fillId="51" borderId="0" applyNumberFormat="0" applyBorder="0" applyAlignment="0" applyProtection="0"/>
    <xf numFmtId="0" fontId="103" fillId="60" borderId="122">
      <alignment horizontal="right" vertical="center"/>
    </xf>
    <xf numFmtId="0" fontId="142" fillId="84" borderId="117" applyNumberFormat="0" applyAlignment="0" applyProtection="0"/>
    <xf numFmtId="0" fontId="116" fillId="33" borderId="65" applyNumberFormat="0" applyAlignment="0" applyProtection="0"/>
    <xf numFmtId="0" fontId="117" fillId="0" borderId="0" applyNumberFormat="0" applyFill="0" applyBorder="0" applyAlignment="0" applyProtection="0"/>
    <xf numFmtId="49" fontId="101" fillId="0" borderId="121" applyNumberFormat="0" applyFill="0" applyBorder="0" applyProtection="0">
      <alignment horizontal="left" vertical="center"/>
    </xf>
    <xf numFmtId="4" fontId="102" fillId="61" borderId="121"/>
    <xf numFmtId="0" fontId="102" fillId="0" borderId="137">
      <alignment horizontal="right" vertical="center"/>
    </xf>
    <xf numFmtId="0" fontId="7" fillId="49" borderId="0" applyNumberFormat="0" applyBorder="0" applyAlignment="0" applyProtection="0"/>
    <xf numFmtId="49" fontId="102" fillId="0" borderId="122" applyNumberFormat="0" applyFont="0" applyFill="0" applyBorder="0" applyProtection="0">
      <alignment horizontal="left" vertical="center" indent="5"/>
    </xf>
    <xf numFmtId="0" fontId="126" fillId="84" borderId="118" applyNumberFormat="0" applyAlignment="0" applyProtection="0"/>
    <xf numFmtId="49" fontId="101" fillId="0" borderId="137" applyNumberFormat="0" applyFill="0" applyBorder="0" applyProtection="0">
      <alignment horizontal="left" vertical="center"/>
    </xf>
    <xf numFmtId="0" fontId="105" fillId="62" borderId="137">
      <alignment horizontal="right" vertical="center"/>
    </xf>
    <xf numFmtId="0" fontId="48" fillId="55" borderId="0" applyNumberFormat="0" applyBorder="0" applyAlignment="0" applyProtection="0"/>
    <xf numFmtId="4" fontId="102" fillId="61" borderId="121"/>
    <xf numFmtId="0" fontId="129" fillId="71" borderId="118" applyNumberFormat="0" applyAlignment="0" applyProtection="0"/>
    <xf numFmtId="4" fontId="103" fillId="60" borderId="122">
      <alignment horizontal="right" vertical="center"/>
    </xf>
    <xf numFmtId="0" fontId="103" fillId="60" borderId="121">
      <alignment horizontal="right" vertical="center"/>
    </xf>
    <xf numFmtId="0" fontId="102" fillId="0" borderId="137">
      <alignment horizontal="right" vertical="center"/>
    </xf>
    <xf numFmtId="0" fontId="102" fillId="0" borderId="137" applyNumberFormat="0" applyFill="0" applyAlignment="0" applyProtection="0"/>
    <xf numFmtId="0" fontId="102" fillId="61" borderId="137"/>
    <xf numFmtId="4" fontId="103" fillId="60" borderId="121">
      <alignment horizontal="right" vertical="center"/>
    </xf>
    <xf numFmtId="0" fontId="142" fillId="84" borderId="117" applyNumberFormat="0" applyAlignment="0" applyProtection="0"/>
    <xf numFmtId="4" fontId="105" fillId="62" borderId="137">
      <alignment horizontal="right" vertical="center"/>
    </xf>
    <xf numFmtId="0" fontId="126" fillId="84" borderId="158" applyNumberFormat="0" applyAlignment="0" applyProtection="0"/>
    <xf numFmtId="0" fontId="129" fillId="71" borderId="118" applyNumberFormat="0" applyAlignment="0" applyProtection="0"/>
    <xf numFmtId="0" fontId="125" fillId="84" borderId="134" applyNumberFormat="0" applyAlignment="0" applyProtection="0"/>
    <xf numFmtId="0" fontId="102" fillId="0" borderId="124">
      <alignment horizontal="left" vertical="center" wrapText="1" indent="2"/>
    </xf>
    <xf numFmtId="0" fontId="145" fillId="0" borderId="119" applyNumberFormat="0" applyFill="0" applyAlignment="0" applyProtection="0"/>
    <xf numFmtId="0" fontId="8" fillId="87" borderId="136" applyNumberFormat="0" applyFont="0" applyAlignment="0" applyProtection="0"/>
    <xf numFmtId="0" fontId="103" fillId="60" borderId="105">
      <alignment horizontal="right" vertical="center"/>
    </xf>
    <xf numFmtId="49" fontId="101" fillId="0" borderId="121" applyNumberFormat="0" applyFill="0" applyBorder="0" applyProtection="0">
      <alignment horizontal="left" vertical="center"/>
    </xf>
    <xf numFmtId="0" fontId="145" fillId="0" borderId="119" applyNumberFormat="0" applyFill="0" applyAlignment="0" applyProtection="0"/>
    <xf numFmtId="166" fontId="102" fillId="88" borderId="137" applyNumberFormat="0" applyFont="0" applyBorder="0" applyAlignment="0" applyProtection="0">
      <alignment horizontal="right" vertical="center"/>
    </xf>
    <xf numFmtId="0" fontId="145" fillId="0" borderId="135" applyNumberFormat="0" applyFill="0" applyAlignment="0" applyProtection="0"/>
    <xf numFmtId="0" fontId="142" fillId="84" borderId="133" applyNumberFormat="0" applyAlignment="0" applyProtection="0"/>
    <xf numFmtId="0" fontId="7" fillId="53" borderId="0" applyNumberFormat="0" applyBorder="0" applyAlignment="0" applyProtection="0"/>
    <xf numFmtId="0" fontId="120" fillId="87" borderId="120" applyNumberFormat="0" applyFont="0" applyAlignment="0" applyProtection="0"/>
    <xf numFmtId="0" fontId="103" fillId="62" borderId="121">
      <alignment horizontal="right" vertical="center"/>
    </xf>
    <xf numFmtId="0" fontId="102" fillId="0" borderId="137" applyNumberFormat="0" applyFill="0" applyAlignment="0" applyProtection="0"/>
    <xf numFmtId="0" fontId="126" fillId="84" borderId="118" applyNumberFormat="0" applyAlignment="0" applyProtection="0"/>
    <xf numFmtId="4" fontId="103" fillId="60" borderId="139">
      <alignment horizontal="right" vertical="center"/>
    </xf>
    <xf numFmtId="0" fontId="138" fillId="71" borderId="118" applyNumberFormat="0" applyAlignment="0" applyProtection="0"/>
    <xf numFmtId="0" fontId="126" fillId="84" borderId="118" applyNumberFormat="0" applyAlignment="0" applyProtection="0"/>
    <xf numFmtId="0" fontId="130" fillId="0" borderId="119" applyNumberFormat="0" applyFill="0" applyAlignment="0" applyProtection="0"/>
    <xf numFmtId="4" fontId="105" fillId="62" borderId="161">
      <alignment horizontal="right" vertical="center"/>
    </xf>
    <xf numFmtId="0" fontId="145" fillId="0" borderId="119" applyNumberFormat="0" applyFill="0" applyAlignment="0" applyProtection="0"/>
    <xf numFmtId="4" fontId="103" fillId="60" borderId="139">
      <alignment horizontal="right" vertical="center"/>
    </xf>
    <xf numFmtId="0" fontId="126" fillId="84" borderId="134" applyNumberFormat="0" applyAlignment="0" applyProtection="0"/>
    <xf numFmtId="4" fontId="102" fillId="61" borderId="137"/>
    <xf numFmtId="0" fontId="7" fillId="57" borderId="0" applyNumberFormat="0" applyBorder="0" applyAlignment="0" applyProtection="0"/>
    <xf numFmtId="0" fontId="138" fillId="71" borderId="118" applyNumberFormat="0" applyAlignment="0" applyProtection="0"/>
    <xf numFmtId="0" fontId="115" fillId="33" borderId="66" applyNumberFormat="0" applyAlignment="0" applyProtection="0"/>
    <xf numFmtId="0" fontId="123" fillId="84" borderId="133" applyNumberFormat="0" applyAlignment="0" applyProtection="0"/>
    <xf numFmtId="0" fontId="120" fillId="87" borderId="136" applyNumberFormat="0" applyFont="0" applyAlignment="0" applyProtection="0"/>
    <xf numFmtId="0" fontId="105" fillId="62" borderId="161">
      <alignment horizontal="right" vertical="center"/>
    </xf>
    <xf numFmtId="0" fontId="7" fillId="45" borderId="0" applyNumberFormat="0" applyBorder="0" applyAlignment="0" applyProtection="0"/>
    <xf numFmtId="0" fontId="7" fillId="38" borderId="0" applyNumberFormat="0" applyBorder="0" applyAlignment="0" applyProtection="0"/>
    <xf numFmtId="0" fontId="7" fillId="50" borderId="0" applyNumberFormat="0" applyBorder="0" applyAlignment="0" applyProtection="0"/>
    <xf numFmtId="4" fontId="103" fillId="60" borderId="123">
      <alignment horizontal="right" vertical="center"/>
    </xf>
    <xf numFmtId="0" fontId="129" fillId="71" borderId="118" applyNumberFormat="0" applyAlignment="0" applyProtection="0"/>
    <xf numFmtId="0" fontId="129" fillId="71" borderId="118" applyNumberFormat="0" applyAlignment="0" applyProtection="0"/>
    <xf numFmtId="0" fontId="102" fillId="61" borderId="121"/>
    <xf numFmtId="0" fontId="102" fillId="60" borderId="124">
      <alignment horizontal="left" vertical="center" wrapText="1" indent="2"/>
    </xf>
    <xf numFmtId="0" fontId="7" fillId="58" borderId="0" applyNumberFormat="0" applyBorder="0" applyAlignment="0" applyProtection="0"/>
    <xf numFmtId="0" fontId="102" fillId="62" borderId="138">
      <alignment horizontal="left" vertical="center"/>
    </xf>
    <xf numFmtId="0" fontId="102" fillId="0" borderId="121" applyNumberFormat="0" applyFill="0" applyAlignment="0" applyProtection="0"/>
    <xf numFmtId="4" fontId="102" fillId="61" borderId="137"/>
    <xf numFmtId="0" fontId="120" fillId="87" borderId="120" applyNumberFormat="0" applyFont="0" applyAlignment="0" applyProtection="0"/>
    <xf numFmtId="0" fontId="48" fillId="51" borderId="0" applyNumberFormat="0" applyBorder="0" applyAlignment="0" applyProtection="0"/>
    <xf numFmtId="4" fontId="105" fillId="62" borderId="137">
      <alignment horizontal="right" vertical="center"/>
    </xf>
    <xf numFmtId="0" fontId="103" fillId="60" borderId="122">
      <alignment horizontal="right" vertical="center"/>
    </xf>
    <xf numFmtId="0" fontId="120" fillId="87" borderId="136" applyNumberFormat="0" applyFont="0" applyAlignment="0" applyProtection="0"/>
    <xf numFmtId="0" fontId="142" fillId="84" borderId="117" applyNumberFormat="0" applyAlignment="0" applyProtection="0"/>
    <xf numFmtId="0" fontId="145" fillId="0" borderId="135" applyNumberFormat="0" applyFill="0" applyAlignment="0" applyProtection="0"/>
    <xf numFmtId="4" fontId="102" fillId="0" borderId="137" applyFill="0" applyBorder="0" applyProtection="0">
      <alignment horizontal="right" vertical="center"/>
    </xf>
    <xf numFmtId="0" fontId="103" fillId="60" borderId="121">
      <alignment horizontal="right" vertical="center"/>
    </xf>
    <xf numFmtId="4" fontId="103" fillId="60" borderId="123">
      <alignment horizontal="right" vertical="center"/>
    </xf>
    <xf numFmtId="0" fontId="103" fillId="60" borderId="123">
      <alignment horizontal="right" vertical="center"/>
    </xf>
    <xf numFmtId="0" fontId="48" fillId="47" borderId="0" applyNumberFormat="0" applyBorder="0" applyAlignment="0" applyProtection="0"/>
    <xf numFmtId="0" fontId="102" fillId="0" borderId="121" applyNumberFormat="0" applyFill="0" applyAlignment="0" applyProtection="0"/>
    <xf numFmtId="0" fontId="102" fillId="0" borderId="140">
      <alignment horizontal="left" vertical="center" wrapText="1" indent="2"/>
    </xf>
    <xf numFmtId="0" fontId="129" fillId="71" borderId="118" applyNumberFormat="0" applyAlignment="0" applyProtection="0"/>
    <xf numFmtId="4" fontId="103" fillId="60" borderId="139">
      <alignment horizontal="right" vertical="center"/>
    </xf>
    <xf numFmtId="0" fontId="48" fillId="59" borderId="0" applyNumberFormat="0" applyBorder="0" applyAlignment="0" applyProtection="0"/>
    <xf numFmtId="0" fontId="102" fillId="0" borderId="140">
      <alignment horizontal="left" vertical="center" wrapText="1" indent="2"/>
    </xf>
    <xf numFmtId="0" fontId="103" fillId="60" borderId="137">
      <alignment horizontal="right" vertical="center"/>
    </xf>
    <xf numFmtId="0" fontId="103" fillId="60" borderId="139">
      <alignment horizontal="right" vertical="center"/>
    </xf>
    <xf numFmtId="49" fontId="101" fillId="0" borderId="121" applyNumberFormat="0" applyFill="0" applyBorder="0" applyProtection="0">
      <alignment horizontal="left" vertical="center"/>
    </xf>
    <xf numFmtId="0" fontId="125" fillId="84" borderId="134" applyNumberFormat="0" applyAlignment="0" applyProtection="0"/>
    <xf numFmtId="0" fontId="125" fillId="84" borderId="118" applyNumberFormat="0" applyAlignment="0" applyProtection="0"/>
    <xf numFmtId="0" fontId="120" fillId="87" borderId="120" applyNumberFormat="0" applyFont="0" applyAlignment="0" applyProtection="0"/>
    <xf numFmtId="0" fontId="119" fillId="0" borderId="70" applyNumberFormat="0" applyFill="0" applyAlignment="0" applyProtection="0"/>
    <xf numFmtId="0" fontId="102" fillId="0" borderId="124">
      <alignment horizontal="left" vertical="center" wrapText="1" indent="2"/>
    </xf>
    <xf numFmtId="0" fontId="7" fillId="46" borderId="0" applyNumberFormat="0" applyBorder="0" applyAlignment="0" applyProtection="0"/>
    <xf numFmtId="0" fontId="126" fillId="84" borderId="134" applyNumberFormat="0" applyAlignment="0" applyProtection="0"/>
    <xf numFmtId="0" fontId="7" fillId="41" borderId="0" applyNumberFormat="0" applyBorder="0" applyAlignment="0" applyProtection="0"/>
    <xf numFmtId="49" fontId="102" fillId="0" borderId="121" applyNumberFormat="0" applyFont="0" applyFill="0" applyBorder="0" applyProtection="0">
      <alignment horizontal="left" vertical="center" indent="2"/>
    </xf>
    <xf numFmtId="0" fontId="7" fillId="45" borderId="0" applyNumberFormat="0" applyBorder="0" applyAlignment="0" applyProtection="0"/>
    <xf numFmtId="4" fontId="105" fillId="62" borderId="121">
      <alignment horizontal="right" vertical="center"/>
    </xf>
    <xf numFmtId="0" fontId="138" fillId="71" borderId="134" applyNumberFormat="0" applyAlignment="0" applyProtection="0"/>
    <xf numFmtId="0" fontId="48" fillId="39" borderId="0" applyNumberFormat="0" applyBorder="0" applyAlignment="0" applyProtection="0"/>
    <xf numFmtId="0" fontId="8" fillId="87" borderId="136" applyNumberFormat="0" applyFont="0" applyAlignment="0" applyProtection="0"/>
    <xf numFmtId="49" fontId="102" fillId="0" borderId="138" applyNumberFormat="0" applyFont="0" applyFill="0" applyBorder="0" applyProtection="0">
      <alignment horizontal="left" vertical="center" indent="5"/>
    </xf>
    <xf numFmtId="0" fontId="103" fillId="60" borderId="137">
      <alignment horizontal="right" vertical="center"/>
    </xf>
    <xf numFmtId="0" fontId="125" fillId="84" borderId="118" applyNumberFormat="0" applyAlignment="0" applyProtection="0"/>
    <xf numFmtId="0" fontId="103" fillId="60" borderId="121">
      <alignment horizontal="right" vertical="center"/>
    </xf>
    <xf numFmtId="0" fontId="145" fillId="0" borderId="119" applyNumberFormat="0" applyFill="0" applyAlignment="0" applyProtection="0"/>
    <xf numFmtId="0" fontId="126" fillId="84" borderId="134" applyNumberFormat="0" applyAlignment="0" applyProtection="0"/>
    <xf numFmtId="0" fontId="130" fillId="0" borderId="119" applyNumberFormat="0" applyFill="0" applyAlignment="0" applyProtection="0"/>
    <xf numFmtId="0" fontId="117" fillId="0" borderId="0" applyNumberFormat="0" applyFill="0" applyBorder="0" applyAlignment="0" applyProtection="0"/>
    <xf numFmtId="0" fontId="138" fillId="71" borderId="134" applyNumberFormat="0" applyAlignment="0" applyProtection="0"/>
    <xf numFmtId="0" fontId="130" fillId="0" borderId="135" applyNumberFormat="0" applyFill="0" applyAlignment="0" applyProtection="0"/>
    <xf numFmtId="0" fontId="103" fillId="62" borderId="137">
      <alignment horizontal="right" vertical="center"/>
    </xf>
    <xf numFmtId="0" fontId="102" fillId="60" borderId="140">
      <alignment horizontal="left" vertical="center" wrapText="1" indent="2"/>
    </xf>
    <xf numFmtId="0" fontId="115" fillId="33" borderId="66" applyNumberFormat="0" applyAlignment="0" applyProtection="0"/>
    <xf numFmtId="4" fontId="102" fillId="0" borderId="121" applyFill="0" applyBorder="0" applyProtection="0">
      <alignment horizontal="right" vertical="center"/>
    </xf>
    <xf numFmtId="0" fontId="48" fillId="51" borderId="0" applyNumberFormat="0" applyBorder="0" applyAlignment="0" applyProtection="0"/>
    <xf numFmtId="0" fontId="48" fillId="43" borderId="0" applyNumberFormat="0" applyBorder="0" applyAlignment="0" applyProtection="0"/>
    <xf numFmtId="0" fontId="7" fillId="38" borderId="0" applyNumberFormat="0" applyBorder="0" applyAlignment="0" applyProtection="0"/>
    <xf numFmtId="0" fontId="138" fillId="71" borderId="134" applyNumberFormat="0" applyAlignment="0" applyProtection="0"/>
    <xf numFmtId="0" fontId="7" fillId="46" borderId="0" applyNumberFormat="0" applyBorder="0" applyAlignment="0" applyProtection="0"/>
    <xf numFmtId="0" fontId="116" fillId="33" borderId="65" applyNumberFormat="0" applyAlignment="0" applyProtection="0"/>
    <xf numFmtId="0" fontId="48" fillId="51" borderId="0" applyNumberFormat="0" applyBorder="0" applyAlignment="0" applyProtection="0"/>
    <xf numFmtId="0" fontId="125" fillId="84" borderId="118" applyNumberFormat="0" applyAlignment="0" applyProtection="0"/>
    <xf numFmtId="0" fontId="125" fillId="84" borderId="134" applyNumberFormat="0" applyAlignment="0" applyProtection="0"/>
    <xf numFmtId="0" fontId="138" fillId="71" borderId="134" applyNumberFormat="0" applyAlignment="0" applyProtection="0"/>
    <xf numFmtId="0" fontId="7" fillId="57" borderId="0" applyNumberFormat="0" applyBorder="0" applyAlignment="0" applyProtection="0"/>
    <xf numFmtId="0" fontId="130" fillId="0" borderId="159" applyNumberFormat="0" applyFill="0" applyAlignment="0" applyProtection="0"/>
    <xf numFmtId="0" fontId="102" fillId="60" borderId="140">
      <alignment horizontal="left" vertical="center" wrapText="1" indent="2"/>
    </xf>
    <xf numFmtId="0" fontId="103" fillId="60" borderId="137">
      <alignment horizontal="right" vertical="center"/>
    </xf>
    <xf numFmtId="0" fontId="102" fillId="0" borderId="124">
      <alignment horizontal="left" vertical="center" wrapText="1" indent="2"/>
    </xf>
    <xf numFmtId="0" fontId="102" fillId="0" borderId="121" applyNumberFormat="0" applyFill="0" applyAlignment="0" applyProtection="0"/>
    <xf numFmtId="0" fontId="145" fillId="0" borderId="119" applyNumberFormat="0" applyFill="0" applyAlignment="0" applyProtection="0"/>
    <xf numFmtId="0" fontId="102" fillId="61" borderId="137"/>
    <xf numFmtId="0" fontId="102" fillId="0" borderId="137">
      <alignment horizontal="right" vertical="center"/>
    </xf>
    <xf numFmtId="0" fontId="120" fillId="87" borderId="152" applyNumberFormat="0" applyFont="0" applyAlignment="0" applyProtection="0"/>
    <xf numFmtId="0" fontId="123" fillId="84" borderId="117" applyNumberFormat="0" applyAlignment="0" applyProtection="0"/>
    <xf numFmtId="0" fontId="115" fillId="33" borderId="66" applyNumberFormat="0" applyAlignment="0" applyProtection="0"/>
    <xf numFmtId="0" fontId="103" fillId="60" borderId="139">
      <alignment horizontal="right" vertical="center"/>
    </xf>
    <xf numFmtId="0" fontId="123" fillId="84" borderId="133" applyNumberFormat="0" applyAlignment="0" applyProtection="0"/>
    <xf numFmtId="49" fontId="101" fillId="0" borderId="137" applyNumberFormat="0" applyFill="0" applyBorder="0" applyProtection="0">
      <alignment horizontal="left" vertical="center"/>
    </xf>
    <xf numFmtId="4" fontId="103" fillId="60" borderId="153">
      <alignment horizontal="right" vertical="center"/>
    </xf>
    <xf numFmtId="0" fontId="8" fillId="87" borderId="136" applyNumberFormat="0" applyFont="0" applyAlignment="0" applyProtection="0"/>
    <xf numFmtId="0" fontId="7" fillId="54" borderId="0" applyNumberFormat="0" applyBorder="0" applyAlignment="0" applyProtection="0"/>
    <xf numFmtId="0" fontId="7" fillId="57" borderId="0" applyNumberFormat="0" applyBorder="0" applyAlignment="0" applyProtection="0"/>
    <xf numFmtId="0" fontId="103" fillId="60" borderId="121">
      <alignment horizontal="right" vertical="center"/>
    </xf>
    <xf numFmtId="4" fontId="105" fillId="62" borderId="137">
      <alignment horizontal="right" vertical="center"/>
    </xf>
    <xf numFmtId="0" fontId="102" fillId="0" borderId="124">
      <alignment horizontal="left" vertical="center" wrapText="1" indent="2"/>
    </xf>
    <xf numFmtId="4" fontId="103" fillId="62" borderId="121">
      <alignment horizontal="right" vertical="center"/>
    </xf>
    <xf numFmtId="166" fontId="102" fillId="88" borderId="137" applyNumberFormat="0" applyFont="0" applyBorder="0" applyAlignment="0" applyProtection="0">
      <alignment horizontal="right" vertical="center"/>
    </xf>
    <xf numFmtId="0" fontId="130" fillId="0" borderId="119" applyNumberFormat="0" applyFill="0" applyAlignment="0" applyProtection="0"/>
    <xf numFmtId="0" fontId="130" fillId="0" borderId="159" applyNumberFormat="0" applyFill="0" applyAlignment="0" applyProtection="0"/>
    <xf numFmtId="166" fontId="102" fillId="88" borderId="121" applyNumberFormat="0" applyFont="0" applyBorder="0" applyAlignment="0" applyProtection="0">
      <alignment horizontal="right" vertical="center"/>
    </xf>
    <xf numFmtId="0" fontId="7" fillId="41" borderId="0" applyNumberFormat="0" applyBorder="0" applyAlignment="0" applyProtection="0"/>
    <xf numFmtId="4" fontId="103" fillId="60" borderId="123">
      <alignment horizontal="right" vertical="center"/>
    </xf>
    <xf numFmtId="0" fontId="7" fillId="37" borderId="0" applyNumberFormat="0" applyBorder="0" applyAlignment="0" applyProtection="0"/>
    <xf numFmtId="0" fontId="102" fillId="0" borderId="137">
      <alignment horizontal="right" vertical="center"/>
    </xf>
    <xf numFmtId="0" fontId="102" fillId="0" borderId="137" applyNumberFormat="0" applyFill="0" applyAlignment="0" applyProtection="0"/>
    <xf numFmtId="0" fontId="145" fillId="0" borderId="135" applyNumberFormat="0" applyFill="0" applyAlignment="0" applyProtection="0"/>
    <xf numFmtId="0" fontId="125" fillId="84" borderId="134" applyNumberFormat="0" applyAlignment="0" applyProtection="0"/>
    <xf numFmtId="0" fontId="7" fillId="53" borderId="0" applyNumberFormat="0" applyBorder="0" applyAlignment="0" applyProtection="0"/>
    <xf numFmtId="4" fontId="103" fillId="60" borderId="121">
      <alignment horizontal="right" vertical="center"/>
    </xf>
    <xf numFmtId="0" fontId="119" fillId="0" borderId="70" applyNumberFormat="0" applyFill="0" applyAlignment="0" applyProtection="0"/>
    <xf numFmtId="0" fontId="129" fillId="71" borderId="134" applyNumberFormat="0" applyAlignment="0" applyProtection="0"/>
    <xf numFmtId="49" fontId="102" fillId="0" borderId="122" applyNumberFormat="0" applyFont="0" applyFill="0" applyBorder="0" applyProtection="0">
      <alignment horizontal="left" vertical="center" indent="5"/>
    </xf>
    <xf numFmtId="0" fontId="145" fillId="0" borderId="119" applyNumberFormat="0" applyFill="0" applyAlignment="0" applyProtection="0"/>
    <xf numFmtId="4" fontId="103" fillId="60" borderId="121">
      <alignment horizontal="right" vertical="center"/>
    </xf>
    <xf numFmtId="0" fontId="138" fillId="71" borderId="118" applyNumberFormat="0" applyAlignment="0" applyProtection="0"/>
    <xf numFmtId="0" fontId="120" fillId="87" borderId="136" applyNumberFormat="0" applyFont="0" applyAlignment="0" applyProtection="0"/>
    <xf numFmtId="0" fontId="129" fillId="71" borderId="158" applyNumberFormat="0" applyAlignment="0" applyProtection="0"/>
    <xf numFmtId="0" fontId="48" fillId="39" borderId="0" applyNumberFormat="0" applyBorder="0" applyAlignment="0" applyProtection="0"/>
    <xf numFmtId="0" fontId="103" fillId="60" borderId="137">
      <alignment horizontal="right" vertical="center"/>
    </xf>
    <xf numFmtId="0" fontId="103" fillId="60" borderId="121">
      <alignment horizontal="right" vertical="center"/>
    </xf>
    <xf numFmtId="4" fontId="103" fillId="62" borderId="121">
      <alignment horizontal="right" vertical="center"/>
    </xf>
    <xf numFmtId="0" fontId="48" fillId="43" borderId="0" applyNumberFormat="0" applyBorder="0" applyAlignment="0" applyProtection="0"/>
    <xf numFmtId="4" fontId="103" fillId="60" borderId="123">
      <alignment horizontal="right" vertical="center"/>
    </xf>
    <xf numFmtId="0" fontId="48" fillId="39" borderId="0" applyNumberFormat="0" applyBorder="0" applyAlignment="0" applyProtection="0"/>
    <xf numFmtId="0" fontId="145" fillId="0" borderId="135" applyNumberFormat="0" applyFill="0" applyAlignment="0" applyProtection="0"/>
    <xf numFmtId="4" fontId="103" fillId="60" borderId="122">
      <alignment horizontal="right" vertical="center"/>
    </xf>
    <xf numFmtId="0" fontId="117" fillId="0" borderId="0" applyNumberFormat="0" applyFill="0" applyBorder="0" applyAlignment="0" applyProtection="0"/>
    <xf numFmtId="0" fontId="105" fillId="62" borderId="137">
      <alignment horizontal="right" vertical="center"/>
    </xf>
    <xf numFmtId="49" fontId="101" fillId="0" borderId="137" applyNumberFormat="0" applyFill="0" applyBorder="0" applyProtection="0">
      <alignment horizontal="left" vertical="center"/>
    </xf>
    <xf numFmtId="49" fontId="102" fillId="0" borderId="121" applyNumberFormat="0" applyFont="0" applyFill="0" applyBorder="0" applyProtection="0">
      <alignment horizontal="left" vertical="center" indent="2"/>
    </xf>
    <xf numFmtId="0" fontId="126" fillId="84" borderId="134" applyNumberFormat="0" applyAlignment="0" applyProtection="0"/>
    <xf numFmtId="0" fontId="7" fillId="49" borderId="0" applyNumberFormat="0" applyBorder="0" applyAlignment="0" applyProtection="0"/>
    <xf numFmtId="0" fontId="145" fillId="0" borderId="119" applyNumberFormat="0" applyFill="0" applyAlignment="0" applyProtection="0"/>
    <xf numFmtId="4" fontId="102" fillId="0" borderId="121">
      <alignment horizontal="right" vertical="center"/>
    </xf>
    <xf numFmtId="0" fontId="48" fillId="51" borderId="0" applyNumberFormat="0" applyBorder="0" applyAlignment="0" applyProtection="0"/>
    <xf numFmtId="0" fontId="7" fillId="50" borderId="0" applyNumberFormat="0" applyBorder="0" applyAlignment="0" applyProtection="0"/>
    <xf numFmtId="0" fontId="7" fillId="37" borderId="0" applyNumberFormat="0" applyBorder="0" applyAlignment="0" applyProtection="0"/>
    <xf numFmtId="4" fontId="102" fillId="0" borderId="161">
      <alignment horizontal="right" vertical="center"/>
    </xf>
    <xf numFmtId="0" fontId="103" fillId="60" borderId="137">
      <alignment horizontal="right" vertical="center"/>
    </xf>
    <xf numFmtId="4" fontId="102" fillId="0" borderId="121" applyFill="0" applyBorder="0" applyProtection="0">
      <alignment horizontal="right" vertical="center"/>
    </xf>
    <xf numFmtId="0" fontId="123" fillId="84" borderId="117" applyNumberFormat="0" applyAlignment="0" applyProtection="0"/>
    <xf numFmtId="0" fontId="142" fillId="84" borderId="133" applyNumberFormat="0" applyAlignment="0" applyProtection="0"/>
    <xf numFmtId="0" fontId="48" fillId="43" borderId="0" applyNumberFormat="0" applyBorder="0" applyAlignment="0" applyProtection="0"/>
    <xf numFmtId="166" fontId="102" fillId="88" borderId="137" applyNumberFormat="0" applyFont="0" applyBorder="0" applyAlignment="0" applyProtection="0">
      <alignment horizontal="right" vertical="center"/>
    </xf>
    <xf numFmtId="0" fontId="48" fillId="43" borderId="0" applyNumberFormat="0" applyBorder="0" applyAlignment="0" applyProtection="0"/>
    <xf numFmtId="0" fontId="7" fillId="58" borderId="0" applyNumberFormat="0" applyBorder="0" applyAlignment="0" applyProtection="0"/>
    <xf numFmtId="4" fontId="103" fillId="60" borderId="122">
      <alignment horizontal="right" vertical="center"/>
    </xf>
    <xf numFmtId="0" fontId="130" fillId="0" borderId="135" applyNumberFormat="0" applyFill="0" applyAlignment="0" applyProtection="0"/>
    <xf numFmtId="0" fontId="120" fillId="87" borderId="136" applyNumberFormat="0" applyFont="0" applyAlignment="0" applyProtection="0"/>
    <xf numFmtId="0" fontId="102" fillId="62" borderId="122">
      <alignment horizontal="left" vertical="center"/>
    </xf>
    <xf numFmtId="0" fontId="116" fillId="33" borderId="65" applyNumberFormat="0" applyAlignment="0" applyProtection="0"/>
    <xf numFmtId="4" fontId="103" fillId="62" borderId="161">
      <alignment horizontal="right" vertical="center"/>
    </xf>
    <xf numFmtId="0" fontId="7" fillId="50" borderId="0" applyNumberFormat="0" applyBorder="0" applyAlignment="0" applyProtection="0"/>
    <xf numFmtId="0" fontId="103" fillId="60" borderId="121">
      <alignment horizontal="right" vertical="center"/>
    </xf>
    <xf numFmtId="0" fontId="7" fillId="54" borderId="0" applyNumberFormat="0" applyBorder="0" applyAlignment="0" applyProtection="0"/>
    <xf numFmtId="0" fontId="145" fillId="0" borderId="135" applyNumberFormat="0" applyFill="0" applyAlignment="0" applyProtection="0"/>
    <xf numFmtId="0" fontId="7" fillId="50" borderId="0" applyNumberFormat="0" applyBorder="0" applyAlignment="0" applyProtection="0"/>
    <xf numFmtId="0" fontId="142" fillId="84" borderId="117" applyNumberFormat="0" applyAlignment="0" applyProtection="0"/>
    <xf numFmtId="0" fontId="119" fillId="0" borderId="70" applyNumberFormat="0" applyFill="0" applyAlignment="0" applyProtection="0"/>
    <xf numFmtId="166" fontId="102" fillId="88" borderId="121" applyNumberFormat="0" applyFont="0" applyBorder="0" applyAlignment="0" applyProtection="0">
      <alignment horizontal="right" vertical="center"/>
    </xf>
    <xf numFmtId="0" fontId="102" fillId="61" borderId="121"/>
    <xf numFmtId="0" fontId="102" fillId="60" borderId="140">
      <alignment horizontal="left" vertical="center" wrapText="1" indent="2"/>
    </xf>
    <xf numFmtId="0" fontId="102" fillId="62" borderId="138">
      <alignment horizontal="left" vertical="center"/>
    </xf>
    <xf numFmtId="0" fontId="7" fillId="54" borderId="0" applyNumberFormat="0" applyBorder="0" applyAlignment="0" applyProtection="0"/>
    <xf numFmtId="0" fontId="130" fillId="0" borderId="135" applyNumberFormat="0" applyFill="0" applyAlignment="0" applyProtection="0"/>
    <xf numFmtId="4" fontId="103" fillId="60" borderId="137">
      <alignment horizontal="right" vertical="center"/>
    </xf>
    <xf numFmtId="0" fontId="117" fillId="0" borderId="0" applyNumberFormat="0" applyFill="0" applyBorder="0" applyAlignment="0" applyProtection="0"/>
    <xf numFmtId="0" fontId="138" fillId="71" borderId="118" applyNumberFormat="0" applyAlignment="0" applyProtection="0"/>
    <xf numFmtId="0" fontId="130" fillId="0" borderId="135" applyNumberFormat="0" applyFill="0" applyAlignment="0" applyProtection="0"/>
    <xf numFmtId="4" fontId="103" fillId="60" borderId="123">
      <alignment horizontal="right" vertical="center"/>
    </xf>
    <xf numFmtId="0" fontId="48" fillId="39" borderId="0" applyNumberFormat="0" applyBorder="0" applyAlignment="0" applyProtection="0"/>
    <xf numFmtId="0" fontId="102" fillId="0" borderId="121">
      <alignment horizontal="right" vertical="center"/>
    </xf>
    <xf numFmtId="0" fontId="102" fillId="0" borderId="137">
      <alignment horizontal="right" vertical="center"/>
    </xf>
    <xf numFmtId="0" fontId="102" fillId="60" borderId="140">
      <alignment horizontal="left" vertical="center" wrapText="1" indent="2"/>
    </xf>
    <xf numFmtId="0" fontId="126" fillId="84" borderId="118" applyNumberFormat="0" applyAlignment="0" applyProtection="0"/>
    <xf numFmtId="0" fontId="103" fillId="60" borderId="123">
      <alignment horizontal="right" vertical="center"/>
    </xf>
    <xf numFmtId="0" fontId="102" fillId="60" borderId="140">
      <alignment horizontal="left" vertical="center" wrapText="1" indent="2"/>
    </xf>
    <xf numFmtId="4" fontId="103" fillId="60" borderId="161">
      <alignment horizontal="right" vertical="center"/>
    </xf>
    <xf numFmtId="0" fontId="119" fillId="0" borderId="70" applyNumberFormat="0" applyFill="0" applyAlignment="0" applyProtection="0"/>
    <xf numFmtId="0" fontId="7" fillId="42" borderId="0" applyNumberFormat="0" applyBorder="0" applyAlignment="0" applyProtection="0"/>
    <xf numFmtId="0" fontId="142" fillId="84" borderId="149" applyNumberFormat="0" applyAlignment="0" applyProtection="0"/>
    <xf numFmtId="0" fontId="102" fillId="0" borderId="121">
      <alignment horizontal="right" vertical="center"/>
    </xf>
    <xf numFmtId="0" fontId="126" fillId="84" borderId="118" applyNumberFormat="0" applyAlignment="0" applyProtection="0"/>
    <xf numFmtId="0" fontId="126" fillId="84" borderId="150" applyNumberFormat="0" applyAlignment="0" applyProtection="0"/>
    <xf numFmtId="0" fontId="120" fillId="87" borderId="136" applyNumberFormat="0" applyFont="0" applyAlignment="0" applyProtection="0"/>
    <xf numFmtId="0" fontId="103" fillId="62" borderId="121">
      <alignment horizontal="right" vertical="center"/>
    </xf>
    <xf numFmtId="4" fontId="103" fillId="60" borderId="137">
      <alignment horizontal="right" vertical="center"/>
    </xf>
    <xf numFmtId="0" fontId="120" fillId="87" borderId="120" applyNumberFormat="0" applyFont="0" applyAlignment="0" applyProtection="0"/>
    <xf numFmtId="4" fontId="103" fillId="60" borderId="121">
      <alignment horizontal="right" vertical="center"/>
    </xf>
    <xf numFmtId="0" fontId="138" fillId="71" borderId="118" applyNumberFormat="0" applyAlignment="0" applyProtection="0"/>
    <xf numFmtId="0" fontId="103" fillId="60" borderId="138">
      <alignment horizontal="right" vertical="center"/>
    </xf>
    <xf numFmtId="4" fontId="102" fillId="61" borderId="137"/>
    <xf numFmtId="0" fontId="102" fillId="62" borderId="138">
      <alignment horizontal="left" vertical="center"/>
    </xf>
    <xf numFmtId="49" fontId="101" fillId="0" borderId="137" applyNumberFormat="0" applyFill="0" applyBorder="0" applyProtection="0">
      <alignment horizontal="left" vertical="center"/>
    </xf>
    <xf numFmtId="4" fontId="102" fillId="0" borderId="105" applyFill="0" applyBorder="0" applyProtection="0">
      <alignment horizontal="right" vertical="center"/>
    </xf>
    <xf numFmtId="0" fontId="7" fillId="54" borderId="0" applyNumberFormat="0" applyBorder="0" applyAlignment="0" applyProtection="0"/>
    <xf numFmtId="49" fontId="102" fillId="0" borderId="121" applyNumberFormat="0" applyFont="0" applyFill="0" applyBorder="0" applyProtection="0">
      <alignment horizontal="left" vertical="center" indent="2"/>
    </xf>
    <xf numFmtId="0" fontId="120" fillId="87" borderId="136" applyNumberFormat="0" applyFont="0" applyAlignment="0" applyProtection="0"/>
    <xf numFmtId="0" fontId="115" fillId="33" borderId="66" applyNumberFormat="0" applyAlignment="0" applyProtection="0"/>
    <xf numFmtId="0" fontId="102" fillId="0" borderId="124">
      <alignment horizontal="left" vertical="center" wrapText="1" indent="2"/>
    </xf>
    <xf numFmtId="0" fontId="102" fillId="0" borderId="124">
      <alignment horizontal="left" vertical="center" wrapText="1" indent="2"/>
    </xf>
    <xf numFmtId="0" fontId="102" fillId="61" borderId="137"/>
    <xf numFmtId="0" fontId="103" fillId="60" borderId="154">
      <alignment horizontal="right" vertical="center"/>
    </xf>
    <xf numFmtId="0" fontId="129" fillId="71" borderId="134" applyNumberFormat="0" applyAlignment="0" applyProtection="0"/>
    <xf numFmtId="0" fontId="123" fillId="84" borderId="117" applyNumberFormat="0" applyAlignment="0" applyProtection="0"/>
    <xf numFmtId="0" fontId="7" fillId="37" borderId="0" applyNumberFormat="0" applyBorder="0" applyAlignment="0" applyProtection="0"/>
    <xf numFmtId="0" fontId="102" fillId="0" borderId="137" applyNumberFormat="0" applyFill="0" applyAlignment="0" applyProtection="0"/>
    <xf numFmtId="0" fontId="145" fillId="0" borderId="135" applyNumberFormat="0" applyFill="0" applyAlignment="0" applyProtection="0"/>
    <xf numFmtId="4" fontId="103" fillId="60" borderId="163">
      <alignment horizontal="right" vertical="center"/>
    </xf>
    <xf numFmtId="0" fontId="102" fillId="0" borderId="153">
      <alignment horizontal="right" vertical="center"/>
    </xf>
    <xf numFmtId="0" fontId="102" fillId="0" borderId="161" applyNumberFormat="0" applyFill="0" applyAlignment="0" applyProtection="0"/>
    <xf numFmtId="0" fontId="7" fillId="58" borderId="0" applyNumberFormat="0" applyBorder="0" applyAlignment="0" applyProtection="0"/>
    <xf numFmtId="0" fontId="145" fillId="0" borderId="135" applyNumberFormat="0" applyFill="0" applyAlignment="0" applyProtection="0"/>
    <xf numFmtId="0" fontId="103" fillId="60" borderId="137">
      <alignment horizontal="right" vertical="center"/>
    </xf>
    <xf numFmtId="49" fontId="102" fillId="0" borderId="122" applyNumberFormat="0" applyFont="0" applyFill="0" applyBorder="0" applyProtection="0">
      <alignment horizontal="left" vertical="center" indent="5"/>
    </xf>
    <xf numFmtId="0" fontId="7" fillId="46" borderId="0" applyNumberFormat="0" applyBorder="0" applyAlignment="0" applyProtection="0"/>
    <xf numFmtId="0" fontId="102" fillId="60" borderId="124">
      <alignment horizontal="left" vertical="center" wrapText="1" indent="2"/>
    </xf>
    <xf numFmtId="49" fontId="101" fillId="0" borderId="121" applyNumberFormat="0" applyFill="0" applyBorder="0" applyProtection="0">
      <alignment horizontal="left" vertical="center"/>
    </xf>
    <xf numFmtId="0" fontId="7" fillId="53" borderId="0" applyNumberFormat="0" applyBorder="0" applyAlignment="0" applyProtection="0"/>
    <xf numFmtId="0" fontId="102" fillId="0" borderId="121">
      <alignment horizontal="right" vertical="center"/>
    </xf>
    <xf numFmtId="4" fontId="102" fillId="0" borderId="121">
      <alignment horizontal="right" vertical="center"/>
    </xf>
    <xf numFmtId="0" fontId="7" fillId="42" borderId="0" applyNumberFormat="0" applyBorder="0" applyAlignment="0" applyProtection="0"/>
    <xf numFmtId="4" fontId="102" fillId="0" borderId="161">
      <alignment horizontal="right" vertical="center"/>
    </xf>
    <xf numFmtId="0" fontId="7" fillId="45" borderId="0" applyNumberFormat="0" applyBorder="0" applyAlignment="0" applyProtection="0"/>
    <xf numFmtId="0" fontId="125" fillId="84" borderId="118" applyNumberFormat="0" applyAlignment="0" applyProtection="0"/>
    <xf numFmtId="0" fontId="120" fillId="87" borderId="120" applyNumberFormat="0" applyFont="0" applyAlignment="0" applyProtection="0"/>
    <xf numFmtId="0" fontId="102" fillId="62" borderId="138">
      <alignment horizontal="left" vertical="center"/>
    </xf>
    <xf numFmtId="0" fontId="138" fillId="71" borderId="134" applyNumberFormat="0" applyAlignment="0" applyProtection="0"/>
    <xf numFmtId="0" fontId="103" fillId="60" borderId="121">
      <alignment horizontal="right" vertical="center"/>
    </xf>
    <xf numFmtId="0" fontId="7" fillId="45" borderId="0" applyNumberFormat="0" applyBorder="0" applyAlignment="0" applyProtection="0"/>
    <xf numFmtId="0" fontId="7" fillId="38" borderId="0" applyNumberFormat="0" applyBorder="0" applyAlignment="0" applyProtection="0"/>
    <xf numFmtId="0" fontId="120" fillId="87" borderId="136" applyNumberFormat="0" applyFont="0" applyAlignment="0" applyProtection="0"/>
    <xf numFmtId="0" fontId="130" fillId="0" borderId="135" applyNumberFormat="0" applyFill="0" applyAlignment="0" applyProtection="0"/>
    <xf numFmtId="0" fontId="123" fillId="84" borderId="117" applyNumberFormat="0" applyAlignment="0" applyProtection="0"/>
    <xf numFmtId="0" fontId="7" fillId="57" borderId="0" applyNumberFormat="0" applyBorder="0" applyAlignment="0" applyProtection="0"/>
    <xf numFmtId="4" fontId="102" fillId="0" borderId="137">
      <alignment horizontal="right" vertical="center"/>
    </xf>
    <xf numFmtId="0" fontId="130" fillId="0" borderId="119" applyNumberFormat="0" applyFill="0" applyAlignment="0" applyProtection="0"/>
    <xf numFmtId="0" fontId="102" fillId="0" borderId="124">
      <alignment horizontal="left" vertical="center" wrapText="1" indent="2"/>
    </xf>
    <xf numFmtId="0" fontId="102" fillId="0" borderId="121" applyNumberFormat="0" applyFill="0" applyAlignment="0" applyProtection="0"/>
    <xf numFmtId="0" fontId="7" fillId="41" borderId="0" applyNumberFormat="0" applyBorder="0" applyAlignment="0" applyProtection="0"/>
    <xf numFmtId="0" fontId="102" fillId="62" borderId="122">
      <alignment horizontal="left" vertical="center"/>
    </xf>
    <xf numFmtId="0" fontId="48" fillId="55" borderId="0" applyNumberFormat="0" applyBorder="0" applyAlignment="0" applyProtection="0"/>
    <xf numFmtId="0" fontId="48" fillId="59" borderId="0" applyNumberFormat="0" applyBorder="0" applyAlignment="0" applyProtection="0"/>
    <xf numFmtId="0" fontId="103" fillId="60" borderId="139">
      <alignment horizontal="right" vertical="center"/>
    </xf>
    <xf numFmtId="0" fontId="103" fillId="60" borderId="137">
      <alignment horizontal="right" vertical="center"/>
    </xf>
    <xf numFmtId="0" fontId="142" fillId="84" borderId="133" applyNumberFormat="0" applyAlignment="0" applyProtection="0"/>
    <xf numFmtId="0" fontId="126" fillId="84" borderId="134" applyNumberFormat="0" applyAlignment="0" applyProtection="0"/>
    <xf numFmtId="0" fontId="103" fillId="60" borderId="121">
      <alignment horizontal="right" vertical="center"/>
    </xf>
    <xf numFmtId="0" fontId="103" fillId="60" borderId="105">
      <alignment horizontal="right" vertical="center"/>
    </xf>
    <xf numFmtId="0" fontId="126" fillId="84" borderId="134" applyNumberFormat="0" applyAlignment="0" applyProtection="0"/>
    <xf numFmtId="0" fontId="7" fillId="37" borderId="0" applyNumberFormat="0" applyBorder="0" applyAlignment="0" applyProtection="0"/>
    <xf numFmtId="0" fontId="48" fillId="39" borderId="0" applyNumberFormat="0" applyBorder="0" applyAlignment="0" applyProtection="0"/>
    <xf numFmtId="4" fontId="102" fillId="0" borderId="161" applyFill="0" applyBorder="0" applyProtection="0">
      <alignment horizontal="right" vertical="center"/>
    </xf>
    <xf numFmtId="0" fontId="145" fillId="0" borderId="119" applyNumberFormat="0" applyFill="0" applyAlignment="0" applyProtection="0"/>
    <xf numFmtId="0" fontId="48" fillId="43" borderId="0" applyNumberFormat="0" applyBorder="0" applyAlignment="0" applyProtection="0"/>
    <xf numFmtId="0" fontId="103" fillId="62" borderId="137">
      <alignment horizontal="right" vertical="center"/>
    </xf>
    <xf numFmtId="0" fontId="103" fillId="60" borderId="121">
      <alignment horizontal="right" vertical="center"/>
    </xf>
    <xf numFmtId="0" fontId="48" fillId="39" borderId="0" applyNumberFormat="0" applyBorder="0" applyAlignment="0" applyProtection="0"/>
    <xf numFmtId="0" fontId="103" fillId="60" borderId="122">
      <alignment horizontal="right" vertical="center"/>
    </xf>
    <xf numFmtId="0" fontId="103" fillId="60" borderId="121">
      <alignment horizontal="right" vertical="center"/>
    </xf>
    <xf numFmtId="4" fontId="102" fillId="0" borderId="137" applyFill="0" applyBorder="0" applyProtection="0">
      <alignment horizontal="right" vertical="center"/>
    </xf>
    <xf numFmtId="0" fontId="120" fillId="87" borderId="120" applyNumberFormat="0" applyFont="0" applyAlignment="0" applyProtection="0"/>
    <xf numFmtId="0" fontId="145" fillId="0" borderId="135" applyNumberFormat="0" applyFill="0" applyAlignment="0" applyProtection="0"/>
    <xf numFmtId="4" fontId="102" fillId="61" borderId="121"/>
    <xf numFmtId="4" fontId="103" fillId="60" borderId="123">
      <alignment horizontal="right" vertical="center"/>
    </xf>
    <xf numFmtId="4" fontId="102" fillId="0" borderId="137">
      <alignment horizontal="right" vertical="center"/>
    </xf>
    <xf numFmtId="0" fontId="138" fillId="71" borderId="134" applyNumberFormat="0" applyAlignment="0" applyProtection="0"/>
    <xf numFmtId="0" fontId="145" fillId="0" borderId="119" applyNumberFormat="0" applyFill="0" applyAlignment="0" applyProtection="0"/>
    <xf numFmtId="4" fontId="103" fillId="60" borderId="137">
      <alignment horizontal="right" vertical="center"/>
    </xf>
    <xf numFmtId="0" fontId="117" fillId="0" borderId="0" applyNumberFormat="0" applyFill="0" applyBorder="0" applyAlignment="0" applyProtection="0"/>
    <xf numFmtId="0" fontId="48" fillId="55" borderId="0" applyNumberFormat="0" applyBorder="0" applyAlignment="0" applyProtection="0"/>
    <xf numFmtId="0" fontId="138" fillId="71" borderId="118" applyNumberFormat="0" applyAlignment="0" applyProtection="0"/>
    <xf numFmtId="0" fontId="126" fillId="84" borderId="134" applyNumberFormat="0" applyAlignment="0" applyProtection="0"/>
    <xf numFmtId="0" fontId="102" fillId="60" borderId="164">
      <alignment horizontal="left" vertical="center" wrapText="1" indent="2"/>
    </xf>
    <xf numFmtId="4" fontId="102" fillId="61" borderId="121"/>
    <xf numFmtId="0" fontId="105" fillId="62" borderId="121">
      <alignment horizontal="right" vertical="center"/>
    </xf>
    <xf numFmtId="0" fontId="126" fillId="84" borderId="118" applyNumberFormat="0" applyAlignment="0" applyProtection="0"/>
    <xf numFmtId="0" fontId="116" fillId="33" borderId="65" applyNumberFormat="0" applyAlignment="0" applyProtection="0"/>
    <xf numFmtId="0" fontId="125" fillId="84" borderId="134" applyNumberFormat="0" applyAlignment="0" applyProtection="0"/>
    <xf numFmtId="0" fontId="125" fillId="84" borderId="134" applyNumberFormat="0" applyAlignment="0" applyProtection="0"/>
    <xf numFmtId="0" fontId="7" fillId="42" borderId="0" applyNumberFormat="0" applyBorder="0" applyAlignment="0" applyProtection="0"/>
    <xf numFmtId="0" fontId="103" fillId="60" borderId="153">
      <alignment horizontal="right" vertical="center"/>
    </xf>
    <xf numFmtId="0" fontId="142" fillId="84" borderId="117" applyNumberFormat="0" applyAlignment="0" applyProtection="0"/>
    <xf numFmtId="0" fontId="103" fillId="60" borderId="121">
      <alignment horizontal="right" vertical="center"/>
    </xf>
    <xf numFmtId="0" fontId="120" fillId="87" borderId="120" applyNumberFormat="0" applyFont="0" applyAlignment="0" applyProtection="0"/>
    <xf numFmtId="0" fontId="142" fillId="84" borderId="117" applyNumberFormat="0" applyAlignment="0" applyProtection="0"/>
    <xf numFmtId="49" fontId="102" fillId="0" borderId="153" applyNumberFormat="0" applyFont="0" applyFill="0" applyBorder="0" applyProtection="0">
      <alignment horizontal="left" vertical="center" indent="2"/>
    </xf>
    <xf numFmtId="4" fontId="103" fillId="60" borderId="162">
      <alignment horizontal="right" vertical="center"/>
    </xf>
    <xf numFmtId="0" fontId="7" fillId="49" borderId="0" applyNumberFormat="0" applyBorder="0" applyAlignment="0" applyProtection="0"/>
    <xf numFmtId="0" fontId="125" fillId="84" borderId="134" applyNumberFormat="0" applyAlignment="0" applyProtection="0"/>
    <xf numFmtId="0" fontId="48" fillId="59" borderId="0" applyNumberFormat="0" applyBorder="0" applyAlignment="0" applyProtection="0"/>
    <xf numFmtId="0" fontId="129" fillId="71" borderId="134" applyNumberFormat="0" applyAlignment="0" applyProtection="0"/>
    <xf numFmtId="0" fontId="142" fillId="84" borderId="133" applyNumberFormat="0" applyAlignment="0" applyProtection="0"/>
    <xf numFmtId="0" fontId="120" fillId="87" borderId="136" applyNumberFormat="0" applyFont="0" applyAlignment="0" applyProtection="0"/>
    <xf numFmtId="0" fontId="126" fillId="84" borderId="118" applyNumberFormat="0" applyAlignment="0" applyProtection="0"/>
    <xf numFmtId="0" fontId="7" fillId="41" borderId="0" applyNumberFormat="0" applyBorder="0" applyAlignment="0" applyProtection="0"/>
    <xf numFmtId="0" fontId="7" fillId="58" borderId="0" applyNumberFormat="0" applyBorder="0" applyAlignment="0" applyProtection="0"/>
    <xf numFmtId="0" fontId="125" fillId="84" borderId="118" applyNumberFormat="0" applyAlignment="0" applyProtection="0"/>
    <xf numFmtId="4" fontId="103" fillId="60" borderId="137">
      <alignment horizontal="right" vertical="center"/>
    </xf>
    <xf numFmtId="0" fontId="125" fillId="84" borderId="134" applyNumberFormat="0" applyAlignment="0" applyProtection="0"/>
    <xf numFmtId="0" fontId="105" fillId="62" borderId="137">
      <alignment horizontal="right" vertical="center"/>
    </xf>
    <xf numFmtId="4" fontId="105" fillId="62" borderId="121">
      <alignment horizontal="right" vertical="center"/>
    </xf>
    <xf numFmtId="0" fontId="142" fillId="84" borderId="133" applyNumberFormat="0" applyAlignment="0" applyProtection="0"/>
    <xf numFmtId="0" fontId="48" fillId="47" borderId="0" applyNumberFormat="0" applyBorder="0" applyAlignment="0" applyProtection="0"/>
    <xf numFmtId="4" fontId="102" fillId="61" borderId="137"/>
    <xf numFmtId="0" fontId="7" fillId="58" borderId="0" applyNumberFormat="0" applyBorder="0" applyAlignment="0" applyProtection="0"/>
    <xf numFmtId="0" fontId="103" fillId="60" borderId="137">
      <alignment horizontal="right" vertical="center"/>
    </xf>
    <xf numFmtId="4" fontId="102" fillId="0" borderId="137">
      <alignment horizontal="right" vertical="center"/>
    </xf>
    <xf numFmtId="0" fontId="130" fillId="0" borderId="135" applyNumberFormat="0" applyFill="0" applyAlignment="0" applyProtection="0"/>
    <xf numFmtId="0" fontId="138" fillId="71" borderId="118" applyNumberFormat="0" applyAlignment="0" applyProtection="0"/>
    <xf numFmtId="0" fontId="7" fillId="38" borderId="0" applyNumberFormat="0" applyBorder="0" applyAlignment="0" applyProtection="0"/>
    <xf numFmtId="0" fontId="126" fillId="84" borderId="118" applyNumberFormat="0" applyAlignment="0" applyProtection="0"/>
    <xf numFmtId="0" fontId="7" fillId="54" borderId="0" applyNumberFormat="0" applyBorder="0" applyAlignment="0" applyProtection="0"/>
    <xf numFmtId="0" fontId="102" fillId="0" borderId="140">
      <alignment horizontal="left" vertical="center" wrapText="1" indent="2"/>
    </xf>
    <xf numFmtId="0" fontId="126" fillId="84" borderId="134" applyNumberFormat="0" applyAlignment="0" applyProtection="0"/>
    <xf numFmtId="0" fontId="102" fillId="0" borderId="137">
      <alignment horizontal="right" vertical="center"/>
    </xf>
    <xf numFmtId="0" fontId="7" fillId="37" borderId="0" applyNumberFormat="0" applyBorder="0" applyAlignment="0" applyProtection="0"/>
    <xf numFmtId="0" fontId="145" fillId="0" borderId="135" applyNumberFormat="0" applyFill="0" applyAlignment="0" applyProtection="0"/>
    <xf numFmtId="0" fontId="118" fillId="0" borderId="0" applyNumberFormat="0" applyFill="0" applyBorder="0" applyAlignment="0" applyProtection="0"/>
    <xf numFmtId="49" fontId="102" fillId="0" borderId="137" applyNumberFormat="0" applyFont="0" applyFill="0" applyBorder="0" applyProtection="0">
      <alignment horizontal="left" vertical="center" indent="2"/>
    </xf>
    <xf numFmtId="0" fontId="142" fillId="84" borderId="117" applyNumberFormat="0" applyAlignment="0" applyProtection="0"/>
    <xf numFmtId="0" fontId="102" fillId="60" borderId="140">
      <alignment horizontal="left" vertical="center" wrapText="1" indent="2"/>
    </xf>
    <xf numFmtId="0" fontId="48" fillId="47" borderId="0" applyNumberFormat="0" applyBorder="0" applyAlignment="0" applyProtection="0"/>
    <xf numFmtId="0" fontId="105" fillId="62" borderId="121">
      <alignment horizontal="right" vertical="center"/>
    </xf>
    <xf numFmtId="0" fontId="130" fillId="0" borderId="119" applyNumberFormat="0" applyFill="0" applyAlignment="0" applyProtection="0"/>
    <xf numFmtId="0" fontId="102" fillId="60" borderId="124">
      <alignment horizontal="left" vertical="center" wrapText="1" indent="2"/>
    </xf>
    <xf numFmtId="0" fontId="103" fillId="60" borderId="121">
      <alignment horizontal="right" vertical="center"/>
    </xf>
    <xf numFmtId="4" fontId="103" fillId="60" borderId="122">
      <alignment horizontal="right" vertical="center"/>
    </xf>
    <xf numFmtId="0" fontId="103" fillId="60" borderId="121">
      <alignment horizontal="right" vertical="center"/>
    </xf>
    <xf numFmtId="0" fontId="102" fillId="0" borderId="140">
      <alignment horizontal="left" vertical="center" wrapText="1" indent="2"/>
    </xf>
    <xf numFmtId="0" fontId="103" fillId="60" borderId="139">
      <alignment horizontal="right" vertical="center"/>
    </xf>
    <xf numFmtId="0" fontId="102" fillId="60" borderId="140">
      <alignment horizontal="left" vertical="center" wrapText="1" indent="2"/>
    </xf>
    <xf numFmtId="4" fontId="102" fillId="61" borderId="137"/>
    <xf numFmtId="4" fontId="103" fillId="62" borderId="121">
      <alignment horizontal="right" vertical="center"/>
    </xf>
    <xf numFmtId="0" fontId="7" fillId="53" borderId="0" applyNumberFormat="0" applyBorder="0" applyAlignment="0" applyProtection="0"/>
    <xf numFmtId="0" fontId="103" fillId="60" borderId="123">
      <alignment horizontal="right" vertical="center"/>
    </xf>
    <xf numFmtId="0" fontId="102" fillId="61" borderId="121"/>
    <xf numFmtId="0" fontId="48" fillId="43" borderId="0" applyNumberFormat="0" applyBorder="0" applyAlignment="0" applyProtection="0"/>
    <xf numFmtId="0" fontId="130" fillId="0" borderId="119" applyNumberFormat="0" applyFill="0" applyAlignment="0" applyProtection="0"/>
    <xf numFmtId="0" fontId="7" fillId="42" borderId="0" applyNumberFormat="0" applyBorder="0" applyAlignment="0" applyProtection="0"/>
    <xf numFmtId="4" fontId="103" fillId="60" borderId="137">
      <alignment horizontal="right" vertical="center"/>
    </xf>
    <xf numFmtId="49" fontId="102" fillId="0" borderId="121" applyNumberFormat="0" applyFont="0" applyFill="0" applyBorder="0" applyProtection="0">
      <alignment horizontal="left" vertical="center" indent="2"/>
    </xf>
    <xf numFmtId="0" fontId="102" fillId="0" borderId="153">
      <alignment horizontal="right" vertical="center"/>
    </xf>
    <xf numFmtId="0" fontId="142" fillId="84" borderId="117" applyNumberFormat="0" applyAlignment="0" applyProtection="0"/>
    <xf numFmtId="0" fontId="130" fillId="0" borderId="119" applyNumberFormat="0" applyFill="0" applyAlignment="0" applyProtection="0"/>
    <xf numFmtId="4" fontId="102" fillId="0" borderId="121">
      <alignment horizontal="right" vertical="center"/>
    </xf>
    <xf numFmtId="0" fontId="103" fillId="60" borderId="122">
      <alignment horizontal="right" vertical="center"/>
    </xf>
    <xf numFmtId="0" fontId="145" fillId="0" borderId="119" applyNumberFormat="0" applyFill="0" applyAlignment="0" applyProtection="0"/>
    <xf numFmtId="4" fontId="102" fillId="0" borderId="121">
      <alignment horizontal="right" vertical="center"/>
    </xf>
    <xf numFmtId="0" fontId="7" fillId="53" borderId="0" applyNumberFormat="0" applyBorder="0" applyAlignment="0" applyProtection="0"/>
    <xf numFmtId="4" fontId="103" fillId="60" borderId="137">
      <alignment horizontal="right" vertical="center"/>
    </xf>
    <xf numFmtId="4" fontId="103" fillId="60" borderId="121">
      <alignment horizontal="right" vertical="center"/>
    </xf>
    <xf numFmtId="0" fontId="102" fillId="0" borderId="121">
      <alignment horizontal="right" vertical="center"/>
    </xf>
    <xf numFmtId="0" fontId="7" fillId="50" borderId="0" applyNumberFormat="0" applyBorder="0" applyAlignment="0" applyProtection="0"/>
    <xf numFmtId="0" fontId="125" fillId="84" borderId="134" applyNumberFormat="0" applyAlignment="0" applyProtection="0"/>
    <xf numFmtId="0" fontId="130" fillId="0" borderId="119" applyNumberFormat="0" applyFill="0" applyAlignment="0" applyProtection="0"/>
    <xf numFmtId="0" fontId="7" fillId="49" borderId="0" applyNumberFormat="0" applyBorder="0" applyAlignment="0" applyProtection="0"/>
    <xf numFmtId="4" fontId="102" fillId="61" borderId="137"/>
    <xf numFmtId="0" fontId="103" fillId="60" borderId="123">
      <alignment horizontal="right" vertical="center"/>
    </xf>
    <xf numFmtId="0" fontId="102" fillId="62" borderId="162">
      <alignment horizontal="left" vertical="center"/>
    </xf>
    <xf numFmtId="0" fontId="126" fillId="84" borderId="118" applyNumberFormat="0" applyAlignment="0" applyProtection="0"/>
    <xf numFmtId="0" fontId="129" fillId="71" borderId="118" applyNumberFormat="0" applyAlignment="0" applyProtection="0"/>
    <xf numFmtId="4" fontId="103" fillId="60" borderId="139">
      <alignment horizontal="right" vertical="center"/>
    </xf>
    <xf numFmtId="0" fontId="142" fillId="84" borderId="133" applyNumberFormat="0" applyAlignment="0" applyProtection="0"/>
    <xf numFmtId="0" fontId="123" fillId="84" borderId="149" applyNumberFormat="0" applyAlignment="0" applyProtection="0"/>
    <xf numFmtId="0" fontId="102" fillId="60" borderId="140">
      <alignment horizontal="left" vertical="center" wrapText="1" indent="2"/>
    </xf>
    <xf numFmtId="4" fontId="105" fillId="62" borderId="121">
      <alignment horizontal="right" vertical="center"/>
    </xf>
    <xf numFmtId="0" fontId="125" fillId="84" borderId="118" applyNumberFormat="0" applyAlignment="0" applyProtection="0"/>
    <xf numFmtId="0" fontId="103" fillId="62" borderId="121">
      <alignment horizontal="right" vertical="center"/>
    </xf>
    <xf numFmtId="0" fontId="129" fillId="71" borderId="118" applyNumberFormat="0" applyAlignment="0" applyProtection="0"/>
    <xf numFmtId="0" fontId="7" fillId="38" borderId="0" applyNumberFormat="0" applyBorder="0" applyAlignment="0" applyProtection="0"/>
    <xf numFmtId="0" fontId="145" fillId="0" borderId="119" applyNumberFormat="0" applyFill="0" applyAlignment="0" applyProtection="0"/>
    <xf numFmtId="0" fontId="126" fillId="84" borderId="134" applyNumberFormat="0" applyAlignment="0" applyProtection="0"/>
    <xf numFmtId="0" fontId="120" fillId="87" borderId="136" applyNumberFormat="0" applyFont="0" applyAlignment="0" applyProtection="0"/>
    <xf numFmtId="0" fontId="129" fillId="71" borderId="134" applyNumberFormat="0" applyAlignment="0" applyProtection="0"/>
    <xf numFmtId="0" fontId="145" fillId="0" borderId="135" applyNumberFormat="0" applyFill="0" applyAlignment="0" applyProtection="0"/>
    <xf numFmtId="0" fontId="103" fillId="60" borderId="137">
      <alignment horizontal="right" vertical="center"/>
    </xf>
    <xf numFmtId="49" fontId="101" fillId="0" borderId="137" applyNumberFormat="0" applyFill="0" applyBorder="0" applyProtection="0">
      <alignment horizontal="left" vertical="center"/>
    </xf>
    <xf numFmtId="0" fontId="103" fillId="60" borderId="137">
      <alignment horizontal="right" vertical="center"/>
    </xf>
    <xf numFmtId="0" fontId="102" fillId="61" borderId="137"/>
    <xf numFmtId="0" fontId="138" fillId="71" borderId="134" applyNumberFormat="0" applyAlignment="0" applyProtection="0"/>
    <xf numFmtId="0" fontId="7" fillId="49" borderId="0" applyNumberFormat="0" applyBorder="0" applyAlignment="0" applyProtection="0"/>
    <xf numFmtId="0" fontId="7" fillId="38" borderId="0" applyNumberFormat="0" applyBorder="0" applyAlignment="0" applyProtection="0"/>
    <xf numFmtId="0" fontId="7" fillId="49" borderId="0" applyNumberFormat="0" applyBorder="0" applyAlignment="0" applyProtection="0"/>
    <xf numFmtId="0" fontId="120" fillId="87" borderId="136" applyNumberFormat="0" applyFont="0" applyAlignment="0" applyProtection="0"/>
    <xf numFmtId="0" fontId="48" fillId="55" borderId="0" applyNumberFormat="0" applyBorder="0" applyAlignment="0" applyProtection="0"/>
    <xf numFmtId="0" fontId="129" fillId="71" borderId="134" applyNumberFormat="0" applyAlignment="0" applyProtection="0"/>
    <xf numFmtId="4" fontId="103" fillId="60" borderId="139">
      <alignment horizontal="right" vertical="center"/>
    </xf>
    <xf numFmtId="0" fontId="102" fillId="0" borderId="137" applyNumberFormat="0" applyFill="0" applyAlignment="0" applyProtection="0"/>
    <xf numFmtId="0" fontId="145" fillId="0" borderId="135" applyNumberFormat="0" applyFill="0" applyAlignment="0" applyProtection="0"/>
    <xf numFmtId="4" fontId="103" fillId="62" borderId="137">
      <alignment horizontal="right" vertical="center"/>
    </xf>
    <xf numFmtId="49" fontId="102" fillId="0" borderId="137" applyNumberFormat="0" applyFont="0" applyFill="0" applyBorder="0" applyProtection="0">
      <alignment horizontal="left" vertical="center" indent="2"/>
    </xf>
    <xf numFmtId="0" fontId="138" fillId="71" borderId="150" applyNumberFormat="0" applyAlignment="0" applyProtection="0"/>
    <xf numFmtId="0" fontId="115" fillId="33" borderId="66" applyNumberFormat="0" applyAlignment="0" applyProtection="0"/>
    <xf numFmtId="4" fontId="103" fillId="60" borderId="137">
      <alignment horizontal="right" vertical="center"/>
    </xf>
    <xf numFmtId="4" fontId="103" fillId="60" borderId="139">
      <alignment horizontal="right" vertical="center"/>
    </xf>
    <xf numFmtId="0" fontId="7" fillId="54" borderId="0" applyNumberFormat="0" applyBorder="0" applyAlignment="0" applyProtection="0"/>
    <xf numFmtId="0" fontId="138" fillId="71" borderId="134" applyNumberFormat="0" applyAlignment="0" applyProtection="0"/>
    <xf numFmtId="0" fontId="103" fillId="60" borderId="163">
      <alignment horizontal="right" vertical="center"/>
    </xf>
    <xf numFmtId="4" fontId="103" fillId="62" borderId="161">
      <alignment horizontal="right" vertical="center"/>
    </xf>
    <xf numFmtId="4" fontId="103" fillId="60" borderId="139">
      <alignment horizontal="right" vertical="center"/>
    </xf>
    <xf numFmtId="0" fontId="7" fillId="54" borderId="0" applyNumberFormat="0" applyBorder="0" applyAlignment="0" applyProtection="0"/>
    <xf numFmtId="0" fontId="102" fillId="0" borderId="137">
      <alignment horizontal="right" vertical="center"/>
    </xf>
    <xf numFmtId="4" fontId="103" fillId="60" borderId="138">
      <alignment horizontal="right" vertical="center"/>
    </xf>
    <xf numFmtId="0" fontId="103" fillId="60" borderId="138">
      <alignment horizontal="right" vertical="center"/>
    </xf>
    <xf numFmtId="0" fontId="142" fillId="84" borderId="133" applyNumberFormat="0" applyAlignment="0" applyProtection="0"/>
    <xf numFmtId="0" fontId="145" fillId="0" borderId="135" applyNumberFormat="0" applyFill="0" applyAlignment="0" applyProtection="0"/>
    <xf numFmtId="0" fontId="138" fillId="71" borderId="134" applyNumberFormat="0" applyAlignment="0" applyProtection="0"/>
    <xf numFmtId="49" fontId="102" fillId="0" borderId="138" applyNumberFormat="0" applyFont="0" applyFill="0" applyBorder="0" applyProtection="0">
      <alignment horizontal="left" vertical="center" indent="5"/>
    </xf>
    <xf numFmtId="4" fontId="103" fillId="60" borderId="137">
      <alignment horizontal="right" vertical="center"/>
    </xf>
    <xf numFmtId="0" fontId="126" fillId="84" borderId="134" applyNumberFormat="0" applyAlignment="0" applyProtection="0"/>
    <xf numFmtId="0" fontId="138" fillId="71" borderId="134" applyNumberFormat="0" applyAlignment="0" applyProtection="0"/>
    <xf numFmtId="4" fontId="103" fillId="62" borderId="137">
      <alignment horizontal="right" vertical="center"/>
    </xf>
    <xf numFmtId="0" fontId="123" fillId="84" borderId="133" applyNumberFormat="0" applyAlignment="0" applyProtection="0"/>
    <xf numFmtId="0" fontId="120" fillId="87" borderId="136" applyNumberFormat="0" applyFont="0" applyAlignment="0" applyProtection="0"/>
    <xf numFmtId="0" fontId="102" fillId="60" borderId="140">
      <alignment horizontal="left" vertical="center" wrapText="1" indent="2"/>
    </xf>
    <xf numFmtId="0" fontId="103" fillId="60" borderId="139">
      <alignment horizontal="right" vertical="center"/>
    </xf>
    <xf numFmtId="0" fontId="105" fillId="62" borderId="137">
      <alignment horizontal="right" vertical="center"/>
    </xf>
    <xf numFmtId="0" fontId="102" fillId="0" borderId="137" applyNumberFormat="0" applyFill="0" applyAlignment="0" applyProtection="0"/>
    <xf numFmtId="0" fontId="103" fillId="60" borderId="137">
      <alignment horizontal="right" vertical="center"/>
    </xf>
    <xf numFmtId="4" fontId="105" fillId="62" borderId="137">
      <alignment horizontal="right" vertical="center"/>
    </xf>
    <xf numFmtId="0" fontId="7" fillId="49" borderId="0" applyNumberFormat="0" applyBorder="0" applyAlignment="0" applyProtection="0"/>
    <xf numFmtId="0" fontId="142" fillId="84" borderId="133" applyNumberFormat="0" applyAlignment="0" applyProtection="0"/>
    <xf numFmtId="0" fontId="130" fillId="0" borderId="135" applyNumberFormat="0" applyFill="0" applyAlignment="0" applyProtection="0"/>
    <xf numFmtId="4" fontId="102" fillId="61" borderId="137"/>
    <xf numFmtId="0" fontId="145" fillId="0" borderId="135" applyNumberFormat="0" applyFill="0" applyAlignment="0" applyProtection="0"/>
    <xf numFmtId="0" fontId="7" fillId="41" borderId="0" applyNumberFormat="0" applyBorder="0" applyAlignment="0" applyProtection="0"/>
    <xf numFmtId="0" fontId="102" fillId="0" borderId="140">
      <alignment horizontal="left" vertical="center" wrapText="1" indent="2"/>
    </xf>
    <xf numFmtId="0" fontId="103" fillId="60" borderId="153">
      <alignment horizontal="right" vertical="center"/>
    </xf>
    <xf numFmtId="0" fontId="102" fillId="0" borderId="140">
      <alignment horizontal="left" vertical="center" wrapText="1" indent="2"/>
    </xf>
    <xf numFmtId="0" fontId="145" fillId="0" borderId="135" applyNumberFormat="0" applyFill="0" applyAlignment="0" applyProtection="0"/>
    <xf numFmtId="49" fontId="102" fillId="0" borderId="137" applyNumberFormat="0" applyFont="0" applyFill="0" applyBorder="0" applyProtection="0">
      <alignment horizontal="left" vertical="center" indent="2"/>
    </xf>
    <xf numFmtId="4" fontId="103" fillId="60" borderId="155">
      <alignment horizontal="right" vertical="center"/>
    </xf>
    <xf numFmtId="0" fontId="103" fillId="60" borderId="137">
      <alignment horizontal="right" vertical="center"/>
    </xf>
    <xf numFmtId="0" fontId="125" fillId="84" borderId="134" applyNumberFormat="0" applyAlignment="0" applyProtection="0"/>
    <xf numFmtId="0" fontId="103" fillId="60" borderId="137">
      <alignment horizontal="right" vertical="center"/>
    </xf>
    <xf numFmtId="0" fontId="102" fillId="0" borderId="137">
      <alignment horizontal="right" vertical="center"/>
    </xf>
    <xf numFmtId="4" fontId="102" fillId="0" borderId="153">
      <alignment horizontal="right" vertical="center"/>
    </xf>
    <xf numFmtId="0" fontId="130" fillId="0" borderId="135" applyNumberFormat="0" applyFill="0" applyAlignment="0" applyProtection="0"/>
    <xf numFmtId="0" fontId="102" fillId="62" borderId="138">
      <alignment horizontal="left" vertical="center"/>
    </xf>
    <xf numFmtId="0" fontId="102" fillId="60" borderId="140">
      <alignment horizontal="left" vertical="center" wrapText="1" indent="2"/>
    </xf>
    <xf numFmtId="0" fontId="138" fillId="71" borderId="134" applyNumberFormat="0" applyAlignment="0" applyProtection="0"/>
    <xf numFmtId="4" fontId="103" fillId="60" borderId="139">
      <alignment horizontal="right" vertical="center"/>
    </xf>
    <xf numFmtId="0" fontId="120" fillId="87" borderId="160" applyNumberFormat="0" applyFont="0" applyAlignment="0" applyProtection="0"/>
    <xf numFmtId="0" fontId="125" fillId="84" borderId="134" applyNumberFormat="0" applyAlignment="0" applyProtection="0"/>
    <xf numFmtId="0" fontId="8" fillId="87" borderId="120" applyNumberFormat="0" applyFont="0" applyAlignment="0" applyProtection="0"/>
    <xf numFmtId="0" fontId="105" fillId="62" borderId="121">
      <alignment horizontal="right" vertical="center"/>
    </xf>
    <xf numFmtId="4" fontId="103" fillId="60" borderId="121">
      <alignment horizontal="right" vertical="center"/>
    </xf>
    <xf numFmtId="0" fontId="103" fillId="60" borderId="121">
      <alignment horizontal="right" vertical="center"/>
    </xf>
    <xf numFmtId="4" fontId="105" fillId="62" borderId="121">
      <alignment horizontal="right" vertical="center"/>
    </xf>
    <xf numFmtId="0" fontId="120" fillId="87" borderId="120" applyNumberFormat="0" applyFont="0" applyAlignment="0" applyProtection="0"/>
    <xf numFmtId="0" fontId="142" fillId="84" borderId="117" applyNumberFormat="0" applyAlignment="0" applyProtection="0"/>
    <xf numFmtId="0" fontId="138" fillId="71" borderId="118" applyNumberFormat="0" applyAlignment="0" applyProtection="0"/>
    <xf numFmtId="0" fontId="120" fillId="87" borderId="120" applyNumberFormat="0" applyFont="0" applyAlignment="0" applyProtection="0"/>
    <xf numFmtId="0" fontId="8" fillId="87" borderId="120" applyNumberFormat="0" applyFont="0" applyAlignment="0" applyProtection="0"/>
    <xf numFmtId="4" fontId="103" fillId="62" borderId="121">
      <alignment horizontal="right" vertical="center"/>
    </xf>
    <xf numFmtId="0" fontId="123" fillId="84" borderId="117" applyNumberFormat="0" applyAlignment="0" applyProtection="0"/>
    <xf numFmtId="4" fontId="103" fillId="62" borderId="121">
      <alignment horizontal="right" vertical="center"/>
    </xf>
    <xf numFmtId="0" fontId="103" fillId="60" borderId="121">
      <alignment horizontal="right" vertical="center"/>
    </xf>
    <xf numFmtId="49" fontId="102" fillId="0" borderId="122" applyNumberFormat="0" applyFont="0" applyFill="0" applyBorder="0" applyProtection="0">
      <alignment horizontal="left" vertical="center" indent="5"/>
    </xf>
    <xf numFmtId="0" fontId="102" fillId="0" borderId="124">
      <alignment horizontal="left" vertical="center" wrapText="1" indent="2"/>
    </xf>
    <xf numFmtId="0" fontId="138" fillId="71" borderId="118" applyNumberFormat="0" applyAlignment="0" applyProtection="0"/>
    <xf numFmtId="4" fontId="103" fillId="60" borderId="121">
      <alignment horizontal="right" vertical="center"/>
    </xf>
    <xf numFmtId="0" fontId="102" fillId="61" borderId="121"/>
    <xf numFmtId="0" fontId="142" fillId="84" borderId="117" applyNumberFormat="0" applyAlignment="0" applyProtection="0"/>
    <xf numFmtId="0" fontId="102" fillId="0" borderId="124">
      <alignment horizontal="left" vertical="center" wrapText="1" indent="2"/>
    </xf>
    <xf numFmtId="0" fontId="102" fillId="60" borderId="124">
      <alignment horizontal="left" vertical="center" wrapText="1" indent="2"/>
    </xf>
    <xf numFmtId="0" fontId="102" fillId="62" borderId="122">
      <alignment horizontal="left" vertical="center"/>
    </xf>
    <xf numFmtId="49" fontId="101" fillId="0" borderId="121" applyNumberFormat="0" applyFill="0" applyBorder="0" applyProtection="0">
      <alignment horizontal="left" vertical="center"/>
    </xf>
    <xf numFmtId="0" fontId="145" fillId="0" borderId="119" applyNumberFormat="0" applyFill="0" applyAlignment="0" applyProtection="0"/>
    <xf numFmtId="49" fontId="102" fillId="0" borderId="121" applyNumberFormat="0" applyFont="0" applyFill="0" applyBorder="0" applyProtection="0">
      <alignment horizontal="left" vertical="center" indent="2"/>
    </xf>
    <xf numFmtId="0" fontId="102" fillId="0" borderId="124">
      <alignment horizontal="left" vertical="center" wrapText="1" indent="2"/>
    </xf>
    <xf numFmtId="4" fontId="102" fillId="0" borderId="121" applyFill="0" applyBorder="0" applyProtection="0">
      <alignment horizontal="right" vertical="center"/>
    </xf>
    <xf numFmtId="0" fontId="102" fillId="62" borderId="122">
      <alignment horizontal="left" vertical="center"/>
    </xf>
    <xf numFmtId="0" fontId="103" fillId="60" borderId="121">
      <alignment horizontal="right" vertical="center"/>
    </xf>
    <xf numFmtId="0" fontId="102" fillId="0" borderId="121" applyNumberFormat="0" applyFill="0" applyAlignment="0" applyProtection="0"/>
    <xf numFmtId="49" fontId="102" fillId="0" borderId="121" applyNumberFormat="0" applyFont="0" applyFill="0" applyBorder="0" applyProtection="0">
      <alignment horizontal="left" vertical="center" indent="2"/>
    </xf>
    <xf numFmtId="0" fontId="48" fillId="55" borderId="0" applyNumberFormat="0" applyBorder="0" applyAlignment="0" applyProtection="0"/>
    <xf numFmtId="4" fontId="102" fillId="0" borderId="121">
      <alignment horizontal="right" vertical="center"/>
    </xf>
    <xf numFmtId="0" fontId="120" fillId="87" borderId="120" applyNumberFormat="0" applyFont="0" applyAlignment="0" applyProtection="0"/>
    <xf numFmtId="0" fontId="102" fillId="0" borderId="121">
      <alignment horizontal="right" vertical="center"/>
    </xf>
    <xf numFmtId="0" fontId="103" fillId="60" borderId="121">
      <alignment horizontal="right" vertical="center"/>
    </xf>
    <xf numFmtId="4" fontId="103" fillId="60" borderId="121">
      <alignment horizontal="right" vertical="center"/>
    </xf>
    <xf numFmtId="0" fontId="102" fillId="60" borderId="124">
      <alignment horizontal="left" vertical="center" wrapText="1" indent="2"/>
    </xf>
    <xf numFmtId="0" fontId="7" fillId="42" borderId="0" applyNumberFormat="0" applyBorder="0" applyAlignment="0" applyProtection="0"/>
    <xf numFmtId="0" fontId="102" fillId="61" borderId="121"/>
    <xf numFmtId="0" fontId="126" fillId="84" borderId="118" applyNumberFormat="0" applyAlignment="0" applyProtection="0"/>
    <xf numFmtId="4" fontId="102" fillId="0" borderId="121" applyFill="0" applyBorder="0" applyProtection="0">
      <alignment horizontal="right" vertical="center"/>
    </xf>
    <xf numFmtId="0" fontId="125" fillId="84" borderId="118" applyNumberFormat="0" applyAlignment="0" applyProtection="0"/>
    <xf numFmtId="0" fontId="145" fillId="0" borderId="119" applyNumberFormat="0" applyFill="0" applyAlignment="0" applyProtection="0"/>
    <xf numFmtId="49" fontId="101" fillId="0" borderId="121" applyNumberFormat="0" applyFill="0" applyBorder="0" applyProtection="0">
      <alignment horizontal="left" vertical="center"/>
    </xf>
    <xf numFmtId="0" fontId="7" fillId="49" borderId="0" applyNumberFormat="0" applyBorder="0" applyAlignment="0" applyProtection="0"/>
    <xf numFmtId="0" fontId="102" fillId="0" borderId="124">
      <alignment horizontal="left" vertical="center" wrapText="1" indent="2"/>
    </xf>
    <xf numFmtId="0" fontId="48" fillId="59" borderId="0" applyNumberFormat="0" applyBorder="0" applyAlignment="0" applyProtection="0"/>
    <xf numFmtId="0" fontId="8" fillId="87" borderId="120" applyNumberFormat="0" applyFont="0" applyAlignment="0" applyProtection="0"/>
    <xf numFmtId="0" fontId="103" fillId="62" borderId="121">
      <alignment horizontal="right" vertical="center"/>
    </xf>
    <xf numFmtId="4" fontId="105" fillId="62" borderId="121">
      <alignment horizontal="right" vertical="center"/>
    </xf>
    <xf numFmtId="166" fontId="102" fillId="88" borderId="121" applyNumberFormat="0" applyFont="0" applyBorder="0" applyAlignment="0" applyProtection="0">
      <alignment horizontal="right" vertical="center"/>
    </xf>
    <xf numFmtId="0" fontId="8" fillId="87" borderId="120" applyNumberFormat="0" applyFont="0" applyAlignment="0" applyProtection="0"/>
    <xf numFmtId="0" fontId="138" fillId="71" borderId="118" applyNumberFormat="0" applyAlignment="0" applyProtection="0"/>
    <xf numFmtId="0" fontId="138" fillId="71" borderId="118" applyNumberFormat="0" applyAlignment="0" applyProtection="0"/>
    <xf numFmtId="0" fontId="145" fillId="0" borderId="119" applyNumberFormat="0" applyFill="0" applyAlignment="0" applyProtection="0"/>
    <xf numFmtId="49" fontId="101" fillId="0" borderId="121" applyNumberFormat="0" applyFill="0" applyBorder="0" applyProtection="0">
      <alignment horizontal="left" vertical="center"/>
    </xf>
    <xf numFmtId="0" fontId="103" fillId="60" borderId="122">
      <alignment horizontal="right" vertical="center"/>
    </xf>
    <xf numFmtId="0" fontId="102" fillId="0" borderId="121">
      <alignment horizontal="right" vertical="center"/>
    </xf>
    <xf numFmtId="0" fontId="130" fillId="0" borderId="119" applyNumberFormat="0" applyFill="0" applyAlignment="0" applyProtection="0"/>
    <xf numFmtId="0" fontId="8" fillId="87" borderId="120" applyNumberFormat="0" applyFont="0" applyAlignment="0" applyProtection="0"/>
    <xf numFmtId="0" fontId="145" fillId="0" borderId="119" applyNumberFormat="0" applyFill="0" applyAlignment="0" applyProtection="0"/>
    <xf numFmtId="0" fontId="126" fillId="84" borderId="118" applyNumberFormat="0" applyAlignment="0" applyProtection="0"/>
    <xf numFmtId="0" fontId="7" fillId="38" borderId="0" applyNumberFormat="0" applyBorder="0" applyAlignment="0" applyProtection="0"/>
    <xf numFmtId="166" fontId="102" fillId="88" borderId="121" applyNumberFormat="0" applyFont="0" applyBorder="0" applyAlignment="0" applyProtection="0">
      <alignment horizontal="right" vertical="center"/>
    </xf>
    <xf numFmtId="0" fontId="145" fillId="0" borderId="119" applyNumberFormat="0" applyFill="0" applyAlignment="0" applyProtection="0"/>
    <xf numFmtId="49" fontId="102" fillId="0" borderId="121" applyNumberFormat="0" applyFont="0" applyFill="0" applyBorder="0" applyProtection="0">
      <alignment horizontal="left" vertical="center" indent="2"/>
    </xf>
    <xf numFmtId="0" fontId="118" fillId="0" borderId="0" applyNumberFormat="0" applyFill="0" applyBorder="0" applyAlignment="0" applyProtection="0"/>
    <xf numFmtId="4" fontId="102" fillId="0" borderId="121">
      <alignment horizontal="right" vertical="center"/>
    </xf>
    <xf numFmtId="0" fontId="130" fillId="0" borderId="119" applyNumberFormat="0" applyFill="0" applyAlignment="0" applyProtection="0"/>
    <xf numFmtId="0" fontId="138" fillId="71" borderId="118" applyNumberFormat="0" applyAlignment="0" applyProtection="0"/>
    <xf numFmtId="0" fontId="48" fillId="47" borderId="0" applyNumberFormat="0" applyBorder="0" applyAlignment="0" applyProtection="0"/>
    <xf numFmtId="4" fontId="102" fillId="0" borderId="121" applyFill="0" applyBorder="0" applyProtection="0">
      <alignment horizontal="right" vertical="center"/>
    </xf>
    <xf numFmtId="0" fontId="102" fillId="62" borderId="122">
      <alignment horizontal="left" vertical="center"/>
    </xf>
    <xf numFmtId="0" fontId="129" fillId="71" borderId="118" applyNumberFormat="0" applyAlignment="0" applyProtection="0"/>
    <xf numFmtId="0" fontId="105" fillId="62" borderId="121">
      <alignment horizontal="right" vertical="center"/>
    </xf>
    <xf numFmtId="4" fontId="102" fillId="61" borderId="121"/>
    <xf numFmtId="0" fontId="102" fillId="60" borderId="124">
      <alignment horizontal="left" vertical="center" wrapText="1" indent="2"/>
    </xf>
    <xf numFmtId="49" fontId="102" fillId="0" borderId="121" applyNumberFormat="0" applyFont="0" applyFill="0" applyBorder="0" applyProtection="0">
      <alignment horizontal="left" vertical="center" indent="2"/>
    </xf>
    <xf numFmtId="0" fontId="138" fillId="71" borderId="118" applyNumberFormat="0" applyAlignment="0" applyProtection="0"/>
    <xf numFmtId="0" fontId="7" fillId="53" borderId="0" applyNumberFormat="0" applyBorder="0" applyAlignment="0" applyProtection="0"/>
    <xf numFmtId="0" fontId="105" fillId="62" borderId="121">
      <alignment horizontal="right" vertical="center"/>
    </xf>
    <xf numFmtId="0" fontId="129" fillId="71" borderId="118" applyNumberFormat="0" applyAlignment="0" applyProtection="0"/>
    <xf numFmtId="166" fontId="102" fillId="88" borderId="121" applyNumberFormat="0" applyFont="0" applyBorder="0" applyAlignment="0" applyProtection="0">
      <alignment horizontal="right" vertical="center"/>
    </xf>
    <xf numFmtId="0" fontId="129" fillId="71" borderId="118" applyNumberFormat="0" applyAlignment="0" applyProtection="0"/>
    <xf numFmtId="4" fontId="102" fillId="0" borderId="121">
      <alignment horizontal="right" vertical="center"/>
    </xf>
    <xf numFmtId="49" fontId="102" fillId="0" borderId="121" applyNumberFormat="0" applyFont="0" applyFill="0" applyBorder="0" applyProtection="0">
      <alignment horizontal="left" vertical="center" indent="2"/>
    </xf>
    <xf numFmtId="166" fontId="102" fillId="88" borderId="121" applyNumberFormat="0" applyFont="0" applyBorder="0" applyAlignment="0" applyProtection="0">
      <alignment horizontal="right" vertical="center"/>
    </xf>
    <xf numFmtId="49" fontId="101" fillId="0" borderId="121" applyNumberFormat="0" applyFill="0" applyBorder="0" applyProtection="0">
      <alignment horizontal="left" vertical="center"/>
    </xf>
    <xf numFmtId="4" fontId="103" fillId="60" borderId="121">
      <alignment horizontal="right" vertical="center"/>
    </xf>
    <xf numFmtId="0" fontId="103" fillId="60" borderId="121">
      <alignment horizontal="right" vertical="center"/>
    </xf>
    <xf numFmtId="0" fontId="102" fillId="0" borderId="121">
      <alignment horizontal="right" vertical="center"/>
    </xf>
    <xf numFmtId="0" fontId="102" fillId="0" borderId="121">
      <alignment horizontal="right" vertical="center"/>
    </xf>
    <xf numFmtId="0" fontId="7" fillId="57" borderId="0" applyNumberFormat="0" applyBorder="0" applyAlignment="0" applyProtection="0"/>
    <xf numFmtId="0" fontId="48" fillId="51" borderId="0" applyNumberFormat="0" applyBorder="0" applyAlignment="0" applyProtection="0"/>
    <xf numFmtId="0" fontId="7" fillId="45" borderId="0" applyNumberFormat="0" applyBorder="0" applyAlignment="0" applyProtection="0"/>
    <xf numFmtId="0" fontId="105" fillId="62" borderId="121">
      <alignment horizontal="right" vertical="center"/>
    </xf>
    <xf numFmtId="4" fontId="103" fillId="60" borderId="123">
      <alignment horizontal="right" vertical="center"/>
    </xf>
    <xf numFmtId="0" fontId="102" fillId="60" borderId="124">
      <alignment horizontal="left" vertical="center" wrapText="1" indent="2"/>
    </xf>
    <xf numFmtId="0" fontId="138" fillId="71" borderId="118" applyNumberFormat="0" applyAlignment="0" applyProtection="0"/>
    <xf numFmtId="0" fontId="138" fillId="71" borderId="118" applyNumberFormat="0" applyAlignment="0" applyProtection="0"/>
    <xf numFmtId="0" fontId="120" fillId="87" borderId="120" applyNumberFormat="0" applyFont="0" applyAlignment="0" applyProtection="0"/>
    <xf numFmtId="0" fontId="102" fillId="60" borderId="124">
      <alignment horizontal="left" vertical="center" wrapText="1" indent="2"/>
    </xf>
    <xf numFmtId="0" fontId="120" fillId="87" borderId="120" applyNumberFormat="0" applyFont="0" applyAlignment="0" applyProtection="0"/>
    <xf numFmtId="0" fontId="102" fillId="0" borderId="121" applyNumberFormat="0" applyFill="0" applyAlignment="0" applyProtection="0"/>
    <xf numFmtId="0" fontId="142" fillId="84" borderId="117" applyNumberFormat="0" applyAlignment="0" applyProtection="0"/>
    <xf numFmtId="4" fontId="103" fillId="60" borderId="121">
      <alignment horizontal="right" vertical="center"/>
    </xf>
    <xf numFmtId="4" fontId="102" fillId="61" borderId="121"/>
    <xf numFmtId="0" fontId="145" fillId="0" borderId="119" applyNumberFormat="0" applyFill="0" applyAlignment="0" applyProtection="0"/>
    <xf numFmtId="0" fontId="123" fillId="84" borderId="117" applyNumberFormat="0" applyAlignment="0" applyProtection="0"/>
    <xf numFmtId="0" fontId="125" fillId="84" borderId="118" applyNumberFormat="0" applyAlignment="0" applyProtection="0"/>
    <xf numFmtId="0" fontId="126" fillId="84" borderId="118" applyNumberFormat="0" applyAlignment="0" applyProtection="0"/>
    <xf numFmtId="0" fontId="142" fillId="84" borderId="117" applyNumberFormat="0" applyAlignment="0" applyProtection="0"/>
    <xf numFmtId="4" fontId="102" fillId="0" borderId="121" applyFill="0" applyBorder="0" applyProtection="0">
      <alignment horizontal="right" vertical="center"/>
    </xf>
    <xf numFmtId="0" fontId="138" fillId="71" borderId="118" applyNumberFormat="0" applyAlignment="0" applyProtection="0"/>
    <xf numFmtId="0" fontId="103" fillId="62" borderId="121">
      <alignment horizontal="right" vertical="center"/>
    </xf>
    <xf numFmtId="0" fontId="119" fillId="0" borderId="70" applyNumberFormat="0" applyFill="0" applyAlignment="0" applyProtection="0"/>
    <xf numFmtId="0" fontId="145" fillId="0" borderId="119" applyNumberFormat="0" applyFill="0" applyAlignment="0" applyProtection="0"/>
    <xf numFmtId="4" fontId="103" fillId="60" borderId="121">
      <alignment horizontal="right" vertical="center"/>
    </xf>
    <xf numFmtId="0" fontId="102" fillId="60" borderId="124">
      <alignment horizontal="left" vertical="center" wrapText="1" indent="2"/>
    </xf>
    <xf numFmtId="0" fontId="126" fillId="84" borderId="118" applyNumberFormat="0" applyAlignment="0" applyProtection="0"/>
    <xf numFmtId="0" fontId="103" fillId="60" borderId="121">
      <alignment horizontal="right" vertical="center"/>
    </xf>
    <xf numFmtId="166" fontId="102" fillId="88" borderId="121" applyNumberFormat="0" applyFont="0" applyBorder="0" applyAlignment="0" applyProtection="0">
      <alignment horizontal="right" vertical="center"/>
    </xf>
    <xf numFmtId="0" fontId="8" fillId="87" borderId="120" applyNumberFormat="0" applyFont="0" applyAlignment="0" applyProtection="0"/>
    <xf numFmtId="0" fontId="102" fillId="60" borderId="124">
      <alignment horizontal="left" vertical="center" wrapText="1" indent="2"/>
    </xf>
    <xf numFmtId="0" fontId="138" fillId="71" borderId="118" applyNumberFormat="0" applyAlignment="0" applyProtection="0"/>
    <xf numFmtId="0" fontId="145" fillId="0" borderId="119" applyNumberFormat="0" applyFill="0" applyAlignment="0" applyProtection="0"/>
    <xf numFmtId="0" fontId="138" fillId="71" borderId="118" applyNumberFormat="0" applyAlignment="0" applyProtection="0"/>
    <xf numFmtId="0" fontId="130" fillId="0" borderId="119" applyNumberFormat="0" applyFill="0" applyAlignment="0" applyProtection="0"/>
    <xf numFmtId="0" fontId="103" fillId="62" borderId="121">
      <alignment horizontal="right" vertical="center"/>
    </xf>
    <xf numFmtId="0" fontId="120" fillId="87" borderId="120" applyNumberFormat="0" applyFont="0" applyAlignment="0" applyProtection="0"/>
    <xf numFmtId="0" fontId="129" fillId="71" borderId="118" applyNumberFormat="0" applyAlignment="0" applyProtection="0"/>
    <xf numFmtId="0" fontId="102" fillId="0" borderId="124">
      <alignment horizontal="left" vertical="center" wrapText="1" indent="2"/>
    </xf>
    <xf numFmtId="4" fontId="103" fillId="60" borderId="121">
      <alignment horizontal="right" vertical="center"/>
    </xf>
    <xf numFmtId="0" fontId="120" fillId="87" borderId="120" applyNumberFormat="0" applyFont="0" applyAlignment="0" applyProtection="0"/>
    <xf numFmtId="0" fontId="123" fillId="84" borderId="117" applyNumberFormat="0" applyAlignment="0" applyProtection="0"/>
    <xf numFmtId="0" fontId="7" fillId="54" borderId="0" applyNumberFormat="0" applyBorder="0" applyAlignment="0" applyProtection="0"/>
    <xf numFmtId="0" fontId="126" fillId="84" borderId="118" applyNumberFormat="0" applyAlignment="0" applyProtection="0"/>
    <xf numFmtId="0" fontId="138" fillId="71" borderId="118" applyNumberFormat="0" applyAlignment="0" applyProtection="0"/>
    <xf numFmtId="4" fontId="102" fillId="0" borderId="121">
      <alignment horizontal="right" vertical="center"/>
    </xf>
    <xf numFmtId="4" fontId="105" fillId="62" borderId="121">
      <alignment horizontal="right" vertical="center"/>
    </xf>
    <xf numFmtId="0" fontId="126" fillId="84" borderId="118" applyNumberFormat="0" applyAlignment="0" applyProtection="0"/>
    <xf numFmtId="0" fontId="7" fillId="41" borderId="0" applyNumberFormat="0" applyBorder="0" applyAlignment="0" applyProtection="0"/>
    <xf numFmtId="4" fontId="103" fillId="60" borderId="121">
      <alignment horizontal="right" vertical="center"/>
    </xf>
    <xf numFmtId="0" fontId="102" fillId="0" borderId="121" applyNumberFormat="0" applyFill="0" applyAlignment="0" applyProtection="0"/>
    <xf numFmtId="0" fontId="102" fillId="61" borderId="121"/>
    <xf numFmtId="0" fontId="142" fillId="84" borderId="117" applyNumberFormat="0" applyAlignment="0" applyProtection="0"/>
    <xf numFmtId="4" fontId="102" fillId="0" borderId="121" applyFill="0" applyBorder="0" applyProtection="0">
      <alignment horizontal="right" vertical="center"/>
    </xf>
    <xf numFmtId="0" fontId="102" fillId="60" borderId="124">
      <alignment horizontal="left" vertical="center" wrapText="1" indent="2"/>
    </xf>
    <xf numFmtId="0" fontId="7" fillId="58" borderId="0" applyNumberFormat="0" applyBorder="0" applyAlignment="0" applyProtection="0"/>
    <xf numFmtId="0" fontId="145" fillId="0" borderId="119" applyNumberFormat="0" applyFill="0" applyAlignment="0" applyProtection="0"/>
    <xf numFmtId="4" fontId="105" fillId="62" borderId="121">
      <alignment horizontal="right" vertical="center"/>
    </xf>
    <xf numFmtId="0" fontId="105" fillId="62" borderId="121">
      <alignment horizontal="right" vertical="center"/>
    </xf>
    <xf numFmtId="0" fontId="102" fillId="0" borderId="121" applyNumberFormat="0" applyFill="0" applyAlignment="0" applyProtection="0"/>
    <xf numFmtId="0" fontId="120" fillId="87" borderId="120" applyNumberFormat="0" applyFont="0" applyAlignment="0" applyProtection="0"/>
    <xf numFmtId="0" fontId="142" fillId="84" borderId="117" applyNumberFormat="0" applyAlignment="0" applyProtection="0"/>
    <xf numFmtId="0" fontId="130" fillId="0" borderId="119" applyNumberFormat="0" applyFill="0" applyAlignment="0" applyProtection="0"/>
    <xf numFmtId="4" fontId="102" fillId="0" borderId="121" applyFill="0" applyBorder="0" applyProtection="0">
      <alignment horizontal="right" vertical="center"/>
    </xf>
    <xf numFmtId="4" fontId="103" fillId="60" borderId="121">
      <alignment horizontal="right" vertical="center"/>
    </xf>
    <xf numFmtId="0" fontId="138" fillId="71" borderId="118" applyNumberFormat="0" applyAlignment="0" applyProtection="0"/>
    <xf numFmtId="4" fontId="103" fillId="62" borderId="121">
      <alignment horizontal="right" vertical="center"/>
    </xf>
    <xf numFmtId="0" fontId="103" fillId="60" borderId="121">
      <alignment horizontal="right" vertical="center"/>
    </xf>
    <xf numFmtId="0" fontId="126" fillId="84" borderId="118" applyNumberFormat="0" applyAlignment="0" applyProtection="0"/>
    <xf numFmtId="0" fontId="102" fillId="60" borderId="124">
      <alignment horizontal="left" vertical="center" wrapText="1" indent="2"/>
    </xf>
    <xf numFmtId="0" fontId="7" fillId="37" borderId="0" applyNumberFormat="0" applyBorder="0" applyAlignment="0" applyProtection="0"/>
    <xf numFmtId="0" fontId="138" fillId="71" borderId="118" applyNumberFormat="0" applyAlignment="0" applyProtection="0"/>
    <xf numFmtId="0" fontId="142" fillId="84" borderId="117" applyNumberFormat="0" applyAlignment="0" applyProtection="0"/>
    <xf numFmtId="0" fontId="130" fillId="0" borderId="119" applyNumberFormat="0" applyFill="0" applyAlignment="0" applyProtection="0"/>
    <xf numFmtId="0" fontId="102" fillId="0" borderId="121">
      <alignment horizontal="right" vertical="center"/>
    </xf>
    <xf numFmtId="4" fontId="103" fillId="62" borderId="121">
      <alignment horizontal="right" vertical="center"/>
    </xf>
    <xf numFmtId="0" fontId="102" fillId="62" borderId="122">
      <alignment horizontal="left" vertical="center"/>
    </xf>
    <xf numFmtId="0" fontId="7" fillId="46" borderId="0" applyNumberFormat="0" applyBorder="0" applyAlignment="0" applyProtection="0"/>
    <xf numFmtId="0" fontId="102" fillId="0" borderId="121" applyNumberFormat="0" applyFill="0" applyAlignment="0" applyProtection="0"/>
    <xf numFmtId="0" fontId="102" fillId="0" borderId="124">
      <alignment horizontal="left" vertical="center" wrapText="1" indent="2"/>
    </xf>
    <xf numFmtId="49" fontId="102" fillId="0" borderId="122" applyNumberFormat="0" applyFont="0" applyFill="0" applyBorder="0" applyProtection="0">
      <alignment horizontal="left" vertical="center" indent="5"/>
    </xf>
    <xf numFmtId="0" fontId="103" fillId="60" borderId="123">
      <alignment horizontal="right" vertical="center"/>
    </xf>
    <xf numFmtId="0" fontId="103" fillId="60" borderId="123">
      <alignment horizontal="right" vertical="center"/>
    </xf>
    <xf numFmtId="0" fontId="145" fillId="0" borderId="119" applyNumberFormat="0" applyFill="0" applyAlignment="0" applyProtection="0"/>
    <xf numFmtId="0" fontId="125" fillId="84" borderId="118" applyNumberFormat="0" applyAlignment="0" applyProtection="0"/>
    <xf numFmtId="49" fontId="102" fillId="0" borderId="122" applyNumberFormat="0" applyFont="0" applyFill="0" applyBorder="0" applyProtection="0">
      <alignment horizontal="left" vertical="center" indent="5"/>
    </xf>
    <xf numFmtId="0" fontId="130" fillId="0" borderId="119" applyNumberFormat="0" applyFill="0" applyAlignment="0" applyProtection="0"/>
    <xf numFmtId="4" fontId="103" fillId="60" borderId="121">
      <alignment horizontal="right" vertical="center"/>
    </xf>
    <xf numFmtId="4" fontId="105" fillId="62" borderId="121">
      <alignment horizontal="right" vertical="center"/>
    </xf>
    <xf numFmtId="0" fontId="102" fillId="61" borderId="121"/>
    <xf numFmtId="0" fontId="126" fillId="84" borderId="118" applyNumberFormat="0" applyAlignment="0" applyProtection="0"/>
    <xf numFmtId="0" fontId="102" fillId="0" borderId="121">
      <alignment horizontal="right" vertical="center"/>
    </xf>
    <xf numFmtId="0" fontId="130" fillId="0" borderId="119" applyNumberFormat="0" applyFill="0" applyAlignment="0" applyProtection="0"/>
    <xf numFmtId="0" fontId="102" fillId="61" borderId="121"/>
    <xf numFmtId="4" fontId="102" fillId="0" borderId="121" applyFill="0" applyBorder="0" applyProtection="0">
      <alignment horizontal="right" vertical="center"/>
    </xf>
    <xf numFmtId="4" fontId="103" fillId="60" borderId="123">
      <alignment horizontal="right" vertical="center"/>
    </xf>
    <xf numFmtId="0" fontId="105" fillId="62" borderId="121">
      <alignment horizontal="right" vertical="center"/>
    </xf>
    <xf numFmtId="0" fontId="129" fillId="71" borderId="118" applyNumberFormat="0" applyAlignment="0" applyProtection="0"/>
    <xf numFmtId="0" fontId="126" fillId="84" borderId="118" applyNumberFormat="0" applyAlignment="0" applyProtection="0"/>
    <xf numFmtId="4" fontId="102" fillId="0" borderId="121">
      <alignment horizontal="right" vertical="center"/>
    </xf>
    <xf numFmtId="0" fontId="102" fillId="60" borderId="124">
      <alignment horizontal="left" vertical="center" wrapText="1" indent="2"/>
    </xf>
    <xf numFmtId="0" fontId="102" fillId="0" borderId="124">
      <alignment horizontal="left" vertical="center" wrapText="1" indent="2"/>
    </xf>
    <xf numFmtId="0" fontId="142" fillId="84" borderId="117" applyNumberFormat="0" applyAlignment="0" applyProtection="0"/>
    <xf numFmtId="0" fontId="138" fillId="71" borderId="118" applyNumberFormat="0" applyAlignment="0" applyProtection="0"/>
    <xf numFmtId="0" fontId="125" fillId="84" borderId="118" applyNumberFormat="0" applyAlignment="0" applyProtection="0"/>
    <xf numFmtId="0" fontId="123" fillId="84" borderId="117" applyNumberFormat="0" applyAlignment="0" applyProtection="0"/>
    <xf numFmtId="0" fontId="103" fillId="60" borderId="123">
      <alignment horizontal="right" vertical="center"/>
    </xf>
    <xf numFmtId="0" fontId="105" fillId="62" borderId="121">
      <alignment horizontal="right" vertical="center"/>
    </xf>
    <xf numFmtId="4" fontId="103" fillId="62" borderId="121">
      <alignment horizontal="right" vertical="center"/>
    </xf>
    <xf numFmtId="4" fontId="103" fillId="60" borderId="121">
      <alignment horizontal="right" vertical="center"/>
    </xf>
    <xf numFmtId="49" fontId="102" fillId="0" borderId="122" applyNumberFormat="0" applyFont="0" applyFill="0" applyBorder="0" applyProtection="0">
      <alignment horizontal="left" vertical="center" indent="5"/>
    </xf>
    <xf numFmtId="4" fontId="102" fillId="0" borderId="121" applyFill="0" applyBorder="0" applyProtection="0">
      <alignment horizontal="right" vertical="center"/>
    </xf>
    <xf numFmtId="4" fontId="103" fillId="62" borderId="121">
      <alignment horizontal="right" vertical="center"/>
    </xf>
    <xf numFmtId="0" fontId="138" fillId="71" borderId="118" applyNumberFormat="0" applyAlignment="0" applyProtection="0"/>
    <xf numFmtId="0" fontId="129" fillId="71" borderId="118" applyNumberFormat="0" applyAlignment="0" applyProtection="0"/>
    <xf numFmtId="0" fontId="125" fillId="84" borderId="118" applyNumberFormat="0" applyAlignment="0" applyProtection="0"/>
    <xf numFmtId="0" fontId="102" fillId="60" borderId="124">
      <alignment horizontal="left" vertical="center" wrapText="1" indent="2"/>
    </xf>
    <xf numFmtId="0" fontId="102" fillId="0" borderId="124">
      <alignment horizontal="left" vertical="center" wrapText="1" indent="2"/>
    </xf>
    <xf numFmtId="0" fontId="102" fillId="60" borderId="124">
      <alignment horizontal="left" vertical="center" wrapText="1" indent="2"/>
    </xf>
    <xf numFmtId="49" fontId="102" fillId="0" borderId="137" applyNumberFormat="0" applyFont="0" applyFill="0" applyBorder="0" applyProtection="0">
      <alignment horizontal="left" vertical="center" indent="2"/>
    </xf>
    <xf numFmtId="0" fontId="103" fillId="60" borderId="163">
      <alignment horizontal="right" vertical="center"/>
    </xf>
    <xf numFmtId="0" fontId="8" fillId="87" borderId="120" applyNumberFormat="0" applyFont="0" applyAlignment="0" applyProtection="0"/>
    <xf numFmtId="0" fontId="103" fillId="62" borderId="129">
      <alignment horizontal="right" vertical="center"/>
    </xf>
    <xf numFmtId="0" fontId="120" fillId="87" borderId="160" applyNumberFormat="0" applyFont="0" applyAlignment="0" applyProtection="0"/>
    <xf numFmtId="0" fontId="8" fillId="87" borderId="120" applyNumberFormat="0" applyFont="0" applyAlignment="0" applyProtection="0"/>
    <xf numFmtId="4" fontId="102" fillId="61" borderId="121"/>
    <xf numFmtId="0" fontId="48" fillId="43" borderId="0" applyNumberFormat="0" applyBorder="0" applyAlignment="0" applyProtection="0"/>
    <xf numFmtId="0" fontId="142" fillId="84" borderId="117" applyNumberFormat="0" applyAlignment="0" applyProtection="0"/>
    <xf numFmtId="0" fontId="48" fillId="39" borderId="0" applyNumberFormat="0" applyBorder="0" applyAlignment="0" applyProtection="0"/>
    <xf numFmtId="0" fontId="145" fillId="0" borderId="119" applyNumberFormat="0" applyFill="0" applyAlignment="0" applyProtection="0"/>
    <xf numFmtId="49" fontId="101" fillId="0" borderId="121" applyNumberFormat="0" applyFill="0" applyBorder="0" applyProtection="0">
      <alignment horizontal="left" vertical="center"/>
    </xf>
    <xf numFmtId="166" fontId="102" fillId="88" borderId="121" applyNumberFormat="0" applyFont="0" applyBorder="0" applyAlignment="0" applyProtection="0">
      <alignment horizontal="right" vertical="center"/>
    </xf>
    <xf numFmtId="49" fontId="102" fillId="0" borderId="122" applyNumberFormat="0" applyFont="0" applyFill="0" applyBorder="0" applyProtection="0">
      <alignment horizontal="left" vertical="center" indent="5"/>
    </xf>
    <xf numFmtId="0" fontId="7" fillId="46" borderId="0" applyNumberFormat="0" applyBorder="0" applyAlignment="0" applyProtection="0"/>
    <xf numFmtId="0" fontId="142" fillId="84" borderId="117" applyNumberFormat="0" applyAlignment="0" applyProtection="0"/>
    <xf numFmtId="0" fontId="115" fillId="33" borderId="66" applyNumberFormat="0" applyAlignment="0" applyProtection="0"/>
    <xf numFmtId="0" fontId="116" fillId="33" borderId="65" applyNumberFormat="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19"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8"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8"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8"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8" fillId="59" borderId="0" applyNumberFormat="0" applyBorder="0" applyAlignment="0" applyProtection="0"/>
    <xf numFmtId="0" fontId="7" fillId="37" borderId="0" applyNumberFormat="0" applyBorder="0" applyAlignment="0" applyProtection="0"/>
    <xf numFmtId="0" fontId="102" fillId="0" borderId="124">
      <alignment horizontal="left" vertical="center" wrapText="1" indent="2"/>
    </xf>
    <xf numFmtId="0" fontId="125" fillId="84" borderId="118" applyNumberFormat="0" applyAlignment="0" applyProtection="0"/>
    <xf numFmtId="4" fontId="102" fillId="0" borderId="121" applyFill="0" applyBorder="0" applyProtection="0">
      <alignment horizontal="right" vertical="center"/>
    </xf>
    <xf numFmtId="49" fontId="102" fillId="0" borderId="121" applyNumberFormat="0" applyFont="0" applyFill="0" applyBorder="0" applyProtection="0">
      <alignment horizontal="left" vertical="center" indent="2"/>
    </xf>
    <xf numFmtId="0" fontId="126" fillId="84" borderId="118" applyNumberFormat="0" applyAlignment="0" applyProtection="0"/>
    <xf numFmtId="4" fontId="102" fillId="0" borderId="137">
      <alignment horizontal="right" vertical="center"/>
    </xf>
    <xf numFmtId="0" fontId="126" fillId="84" borderId="134" applyNumberFormat="0" applyAlignment="0" applyProtection="0"/>
    <xf numFmtId="0" fontId="138" fillId="71" borderId="118" applyNumberFormat="0" applyAlignment="0" applyProtection="0"/>
    <xf numFmtId="0" fontId="126" fillId="84" borderId="118" applyNumberFormat="0" applyAlignment="0" applyProtection="0"/>
    <xf numFmtId="0" fontId="48" fillId="47"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119" fillId="0" borderId="70" applyNumberFormat="0" applyFill="0" applyAlignment="0" applyProtection="0"/>
    <xf numFmtId="0" fontId="118" fillId="0" borderId="0" applyNumberFormat="0" applyFill="0" applyBorder="0" applyAlignment="0" applyProtection="0"/>
    <xf numFmtId="0" fontId="116" fillId="33" borderId="65" applyNumberFormat="0" applyAlignment="0" applyProtection="0"/>
    <xf numFmtId="0" fontId="115" fillId="33" borderId="66" applyNumberFormat="0" applyAlignment="0" applyProtection="0"/>
    <xf numFmtId="0" fontId="120" fillId="87" borderId="120" applyNumberFormat="0" applyFont="0" applyAlignment="0" applyProtection="0"/>
    <xf numFmtId="0" fontId="8" fillId="87" borderId="120" applyNumberFormat="0" applyFont="0" applyAlignment="0" applyProtection="0"/>
    <xf numFmtId="0" fontId="117" fillId="0" borderId="0" applyNumberFormat="0" applyFill="0" applyBorder="0" applyAlignment="0" applyProtection="0"/>
    <xf numFmtId="0" fontId="102" fillId="60" borderId="124">
      <alignment horizontal="left" vertical="center" wrapText="1" indent="2"/>
    </xf>
    <xf numFmtId="0" fontId="123" fillId="84" borderId="117" applyNumberFormat="0" applyAlignment="0" applyProtection="0"/>
    <xf numFmtId="0" fontId="126" fillId="84" borderId="118" applyNumberFormat="0" applyAlignment="0" applyProtection="0"/>
    <xf numFmtId="0" fontId="138" fillId="71" borderId="118" applyNumberFormat="0" applyAlignment="0" applyProtection="0"/>
    <xf numFmtId="0" fontId="7" fillId="53" borderId="0" applyNumberFormat="0" applyBorder="0" applyAlignment="0" applyProtection="0"/>
    <xf numFmtId="0" fontId="120" fillId="87" borderId="120" applyNumberFormat="0" applyFont="0" applyAlignment="0" applyProtection="0"/>
    <xf numFmtId="0" fontId="103" fillId="62" borderId="121">
      <alignment horizontal="right" vertical="center"/>
    </xf>
    <xf numFmtId="4" fontId="103" fillId="62" borderId="121">
      <alignment horizontal="right" vertical="center"/>
    </xf>
    <xf numFmtId="0" fontId="105" fillId="62" borderId="121">
      <alignment horizontal="right" vertical="center"/>
    </xf>
    <xf numFmtId="4" fontId="105" fillId="62" borderId="121">
      <alignment horizontal="right" vertical="center"/>
    </xf>
    <xf numFmtId="0" fontId="103" fillId="60" borderId="121">
      <alignment horizontal="right" vertical="center"/>
    </xf>
    <xf numFmtId="4" fontId="103" fillId="60" borderId="121">
      <alignment horizontal="right" vertical="center"/>
    </xf>
    <xf numFmtId="0" fontId="103" fillId="60" borderId="121">
      <alignment horizontal="right" vertical="center"/>
    </xf>
    <xf numFmtId="4" fontId="103" fillId="60" borderId="121">
      <alignment horizontal="right" vertical="center"/>
    </xf>
    <xf numFmtId="0" fontId="103" fillId="60" borderId="122">
      <alignment horizontal="right" vertical="center"/>
    </xf>
    <xf numFmtId="4" fontId="103" fillId="60" borderId="122">
      <alignment horizontal="right" vertical="center"/>
    </xf>
    <xf numFmtId="0" fontId="103" fillId="60" borderId="123">
      <alignment horizontal="right" vertical="center"/>
    </xf>
    <xf numFmtId="4" fontId="103" fillId="60" borderId="123">
      <alignment horizontal="right" vertical="center"/>
    </xf>
    <xf numFmtId="0" fontId="126" fillId="84" borderId="118" applyNumberFormat="0" applyAlignment="0" applyProtection="0"/>
    <xf numFmtId="0" fontId="102" fillId="60" borderId="124">
      <alignment horizontal="left" vertical="center" wrapText="1" indent="2"/>
    </xf>
    <xf numFmtId="0" fontId="102" fillId="0" borderId="124">
      <alignment horizontal="left" vertical="center" wrapText="1" indent="2"/>
    </xf>
    <xf numFmtId="0" fontId="102" fillId="62" borderId="122">
      <alignment horizontal="left" vertical="center"/>
    </xf>
    <xf numFmtId="0" fontId="138" fillId="71" borderId="118" applyNumberFormat="0" applyAlignment="0" applyProtection="0"/>
    <xf numFmtId="0" fontId="102" fillId="0" borderId="121">
      <alignment horizontal="right" vertical="center"/>
    </xf>
    <xf numFmtId="4" fontId="102" fillId="0" borderId="121">
      <alignment horizontal="right" vertical="center"/>
    </xf>
    <xf numFmtId="0" fontId="102" fillId="0" borderId="121" applyNumberFormat="0" applyFill="0" applyAlignment="0" applyProtection="0"/>
    <xf numFmtId="166" fontId="102" fillId="88" borderId="121" applyNumberFormat="0" applyFont="0" applyBorder="0" applyAlignment="0" applyProtection="0">
      <alignment horizontal="right" vertical="center"/>
    </xf>
    <xf numFmtId="0" fontId="102" fillId="61" borderId="121"/>
    <xf numFmtId="4" fontId="102" fillId="61" borderId="121"/>
    <xf numFmtId="0" fontId="102" fillId="60" borderId="124">
      <alignment horizontal="left" vertical="center" wrapText="1" indent="2"/>
    </xf>
    <xf numFmtId="0" fontId="7" fillId="54" borderId="0" applyNumberFormat="0" applyBorder="0" applyAlignment="0" applyProtection="0"/>
    <xf numFmtId="0" fontId="8" fillId="87" borderId="120" applyNumberFormat="0" applyFont="0" applyAlignment="0" applyProtection="0"/>
    <xf numFmtId="0" fontId="120" fillId="87" borderId="120" applyNumberFormat="0" applyFont="0" applyAlignment="0" applyProtection="0"/>
    <xf numFmtId="0" fontId="138" fillId="71" borderId="118" applyNumberFormat="0" applyAlignment="0" applyProtection="0"/>
    <xf numFmtId="0" fontId="145" fillId="0" borderId="119" applyNumberFormat="0" applyFill="0" applyAlignment="0" applyProtection="0"/>
    <xf numFmtId="0" fontId="7" fillId="58" borderId="0" applyNumberFormat="0" applyBorder="0" applyAlignment="0" applyProtection="0"/>
    <xf numFmtId="0" fontId="7" fillId="50" borderId="0" applyNumberFormat="0" applyBorder="0" applyAlignment="0" applyProtection="0"/>
    <xf numFmtId="0" fontId="120" fillId="87" borderId="120" applyNumberFormat="0" applyFont="0" applyAlignment="0" applyProtection="0"/>
    <xf numFmtId="0" fontId="138" fillId="71" borderId="118" applyNumberFormat="0" applyAlignment="0" applyProtection="0"/>
    <xf numFmtId="49" fontId="102" fillId="0" borderId="121" applyNumberFormat="0" applyFont="0" applyFill="0" applyBorder="0" applyProtection="0">
      <alignment horizontal="left" vertical="center" indent="2"/>
    </xf>
    <xf numFmtId="49" fontId="102" fillId="0" borderId="122" applyNumberFormat="0" applyFont="0" applyFill="0" applyBorder="0" applyProtection="0">
      <alignment horizontal="left" vertical="center" indent="5"/>
    </xf>
    <xf numFmtId="0" fontId="130" fillId="0" borderId="119" applyNumberFormat="0" applyFill="0" applyAlignment="0" applyProtection="0"/>
    <xf numFmtId="4" fontId="102" fillId="0" borderId="121" applyFill="0" applyBorder="0" applyProtection="0">
      <alignment horizontal="right" vertical="center"/>
    </xf>
    <xf numFmtId="49" fontId="101" fillId="0" borderId="121" applyNumberFormat="0" applyFill="0" applyBorder="0" applyProtection="0">
      <alignment horizontal="left" vertical="center"/>
    </xf>
    <xf numFmtId="0" fontId="145" fillId="0" borderId="119" applyNumberFormat="0" applyFill="0" applyAlignment="0" applyProtection="0"/>
    <xf numFmtId="0" fontId="102" fillId="61" borderId="121"/>
    <xf numFmtId="0" fontId="129" fillId="71" borderId="118" applyNumberFormat="0" applyAlignment="0" applyProtection="0"/>
    <xf numFmtId="0" fontId="125" fillId="84" borderId="118" applyNumberFormat="0" applyAlignment="0" applyProtection="0"/>
    <xf numFmtId="0" fontId="102" fillId="0" borderId="121" applyNumberFormat="0" applyFill="0" applyAlignment="0" applyProtection="0"/>
    <xf numFmtId="0" fontId="129" fillId="71" borderId="118" applyNumberFormat="0" applyAlignment="0" applyProtection="0"/>
    <xf numFmtId="0" fontId="48" fillId="51" borderId="0" applyNumberFormat="0" applyBorder="0" applyAlignment="0" applyProtection="0"/>
    <xf numFmtId="0" fontId="7" fillId="45" borderId="0" applyNumberFormat="0" applyBorder="0" applyAlignment="0" applyProtection="0"/>
    <xf numFmtId="0" fontId="7" fillId="38" borderId="0" applyNumberFormat="0" applyBorder="0" applyAlignment="0" applyProtection="0"/>
    <xf numFmtId="0" fontId="102" fillId="60" borderId="124">
      <alignment horizontal="left" vertical="center" wrapText="1" indent="2"/>
    </xf>
    <xf numFmtId="0" fontId="102" fillId="0" borderId="124">
      <alignment horizontal="left" vertical="center" wrapText="1" indent="2"/>
    </xf>
    <xf numFmtId="0" fontId="142" fillId="84" borderId="117" applyNumberFormat="0" applyAlignment="0" applyProtection="0"/>
    <xf numFmtId="0" fontId="126" fillId="84" borderId="118" applyNumberFormat="0" applyAlignment="0" applyProtection="0"/>
    <xf numFmtId="0" fontId="48" fillId="55" borderId="0" applyNumberFormat="0" applyBorder="0" applyAlignment="0" applyProtection="0"/>
    <xf numFmtId="0" fontId="48" fillId="59" borderId="0" applyNumberFormat="0" applyBorder="0" applyAlignment="0" applyProtection="0"/>
    <xf numFmtId="0" fontId="7" fillId="57" borderId="0" applyNumberFormat="0" applyBorder="0" applyAlignment="0" applyProtection="0"/>
    <xf numFmtId="0" fontId="7" fillId="49" borderId="0" applyNumberFormat="0" applyBorder="0" applyAlignment="0" applyProtection="0"/>
    <xf numFmtId="4" fontId="103" fillId="60" borderId="121">
      <alignment horizontal="right" vertical="center"/>
    </xf>
    <xf numFmtId="0" fontId="102" fillId="61" borderId="121"/>
    <xf numFmtId="0" fontId="125" fillId="84" borderId="118" applyNumberFormat="0" applyAlignment="0" applyProtection="0"/>
    <xf numFmtId="0" fontId="103" fillId="62" borderId="121">
      <alignment horizontal="right" vertical="center"/>
    </xf>
    <xf numFmtId="0" fontId="102" fillId="0" borderId="121">
      <alignment horizontal="right" vertical="center"/>
    </xf>
    <xf numFmtId="0" fontId="102" fillId="62" borderId="122">
      <alignment horizontal="left" vertical="center"/>
    </xf>
    <xf numFmtId="0" fontId="138" fillId="71" borderId="118" applyNumberFormat="0" applyAlignment="0" applyProtection="0"/>
    <xf numFmtId="166" fontId="102" fillId="88" borderId="121" applyNumberFormat="0" applyFont="0" applyBorder="0" applyAlignment="0" applyProtection="0">
      <alignment horizontal="right" vertical="center"/>
    </xf>
    <xf numFmtId="0" fontId="120" fillId="87" borderId="120" applyNumberFormat="0" applyFont="0" applyAlignment="0" applyProtection="0"/>
    <xf numFmtId="0" fontId="102" fillId="0" borderId="124">
      <alignment horizontal="left" vertical="center" wrapText="1" indent="2"/>
    </xf>
    <xf numFmtId="4" fontId="102" fillId="61" borderId="121"/>
    <xf numFmtId="49" fontId="101" fillId="0" borderId="121" applyNumberFormat="0" applyFill="0" applyBorder="0" applyProtection="0">
      <alignment horizontal="left" vertical="center"/>
    </xf>
    <xf numFmtId="0" fontId="102" fillId="0" borderId="121">
      <alignment horizontal="right" vertical="center"/>
    </xf>
    <xf numFmtId="4" fontId="103" fillId="60" borderId="123">
      <alignment horizontal="right" vertical="center"/>
    </xf>
    <xf numFmtId="4" fontId="103" fillId="60" borderId="121">
      <alignment horizontal="right" vertical="center"/>
    </xf>
    <xf numFmtId="4" fontId="103" fillId="60" borderId="121">
      <alignment horizontal="right" vertical="center"/>
    </xf>
    <xf numFmtId="0" fontId="105" fillId="62" borderId="121">
      <alignment horizontal="right" vertical="center"/>
    </xf>
    <xf numFmtId="0" fontId="103" fillId="62" borderId="121">
      <alignment horizontal="right" vertical="center"/>
    </xf>
    <xf numFmtId="49" fontId="102" fillId="0" borderId="121" applyNumberFormat="0" applyFont="0" applyFill="0" applyBorder="0" applyProtection="0">
      <alignment horizontal="left" vertical="center" indent="2"/>
    </xf>
    <xf numFmtId="0" fontId="138" fillId="71" borderId="118" applyNumberFormat="0" applyAlignment="0" applyProtection="0"/>
    <xf numFmtId="49" fontId="102" fillId="0" borderId="121" applyNumberFormat="0" applyFont="0" applyFill="0" applyBorder="0" applyProtection="0">
      <alignment horizontal="left" vertical="center" indent="2"/>
    </xf>
    <xf numFmtId="0" fontId="129" fillId="71" borderId="118" applyNumberFormat="0" applyAlignment="0" applyProtection="0"/>
    <xf numFmtId="4" fontId="102" fillId="0" borderId="121" applyFill="0" applyBorder="0" applyProtection="0">
      <alignment horizontal="right" vertical="center"/>
    </xf>
    <xf numFmtId="0" fontId="126" fillId="84" borderId="118" applyNumberFormat="0" applyAlignment="0" applyProtection="0"/>
    <xf numFmtId="0" fontId="103" fillId="60" borderId="123">
      <alignment horizontal="right" vertical="center"/>
    </xf>
    <xf numFmtId="0" fontId="102" fillId="0" borderId="121" applyNumberFormat="0" applyFill="0" applyAlignment="0" applyProtection="0"/>
    <xf numFmtId="4" fontId="102" fillId="0" borderId="121">
      <alignment horizontal="right" vertical="center"/>
    </xf>
    <xf numFmtId="0" fontId="102" fillId="0" borderId="121">
      <alignment horizontal="right" vertical="center"/>
    </xf>
    <xf numFmtId="0" fontId="138" fillId="71" borderId="118" applyNumberFormat="0" applyAlignment="0" applyProtection="0"/>
    <xf numFmtId="0" fontId="125" fillId="84" borderId="118" applyNumberFormat="0" applyAlignment="0" applyProtection="0"/>
    <xf numFmtId="0" fontId="102" fillId="60" borderId="124">
      <alignment horizontal="left" vertical="center" wrapText="1" indent="2"/>
    </xf>
    <xf numFmtId="0" fontId="126" fillId="84" borderId="118" applyNumberFormat="0" applyAlignment="0" applyProtection="0"/>
    <xf numFmtId="0" fontId="126" fillId="84" borderId="118" applyNumberFormat="0" applyAlignment="0" applyProtection="0"/>
    <xf numFmtId="4" fontId="103" fillId="60" borderId="122">
      <alignment horizontal="right" vertical="center"/>
    </xf>
    <xf numFmtId="0" fontId="103" fillId="60" borderId="122">
      <alignment horizontal="right" vertical="center"/>
    </xf>
    <xf numFmtId="0" fontId="103" fillId="60" borderId="121">
      <alignment horizontal="right" vertical="center"/>
    </xf>
    <xf numFmtId="4" fontId="105" fillId="62" borderId="121">
      <alignment horizontal="right" vertical="center"/>
    </xf>
    <xf numFmtId="0" fontId="129" fillId="71" borderId="118" applyNumberFormat="0" applyAlignment="0" applyProtection="0"/>
    <xf numFmtId="4" fontId="103" fillId="60" borderId="121">
      <alignment horizontal="right" vertical="center"/>
    </xf>
    <xf numFmtId="0" fontId="120" fillId="87" borderId="120" applyNumberFormat="0" applyFont="0" applyAlignment="0" applyProtection="0"/>
    <xf numFmtId="0" fontId="138" fillId="71" borderId="118" applyNumberFormat="0" applyAlignment="0" applyProtection="0"/>
    <xf numFmtId="49" fontId="101" fillId="0" borderId="121" applyNumberFormat="0" applyFill="0" applyBorder="0" applyProtection="0">
      <alignment horizontal="left" vertical="center"/>
    </xf>
    <xf numFmtId="0" fontId="102" fillId="60" borderId="124">
      <alignment horizontal="left" vertical="center" wrapText="1" indent="2"/>
    </xf>
    <xf numFmtId="0" fontId="126" fillId="84" borderId="118" applyNumberFormat="0" applyAlignment="0" applyProtection="0"/>
    <xf numFmtId="0" fontId="102" fillId="0" borderId="124">
      <alignment horizontal="left" vertical="center" wrapText="1" indent="2"/>
    </xf>
    <xf numFmtId="0" fontId="120" fillId="87" borderId="120" applyNumberFormat="0" applyFont="0" applyAlignment="0" applyProtection="0"/>
    <xf numFmtId="0" fontId="8" fillId="87" borderId="120" applyNumberFormat="0" applyFont="0" applyAlignment="0" applyProtection="0"/>
    <xf numFmtId="0" fontId="103" fillId="60" borderId="122">
      <alignment horizontal="right" vertical="center"/>
    </xf>
    <xf numFmtId="4" fontId="102" fillId="61" borderId="121"/>
    <xf numFmtId="0" fontId="103" fillId="60" borderId="121">
      <alignment horizontal="right" vertical="center"/>
    </xf>
    <xf numFmtId="4" fontId="103" fillId="60" borderId="123">
      <alignment horizontal="right" vertical="center"/>
    </xf>
    <xf numFmtId="0" fontId="125" fillId="84" borderId="118" applyNumberFormat="0" applyAlignment="0" applyProtection="0"/>
    <xf numFmtId="0" fontId="103" fillId="60" borderId="122">
      <alignment horizontal="right" vertical="center"/>
    </xf>
    <xf numFmtId="0" fontId="126" fillId="84" borderId="118" applyNumberFormat="0" applyAlignment="0" applyProtection="0"/>
    <xf numFmtId="0" fontId="120" fillId="87" borderId="120" applyNumberFormat="0" applyFont="0" applyAlignment="0" applyProtection="0"/>
    <xf numFmtId="4" fontId="103" fillId="60" borderId="122">
      <alignment horizontal="right" vertical="center"/>
    </xf>
    <xf numFmtId="0" fontId="102" fillId="60" borderId="124">
      <alignment horizontal="left" vertical="center" wrapText="1" indent="2"/>
    </xf>
    <xf numFmtId="0" fontId="102" fillId="61" borderId="121"/>
    <xf numFmtId="166" fontId="102" fillId="88" borderId="121" applyNumberFormat="0" applyFont="0" applyBorder="0" applyAlignment="0" applyProtection="0">
      <alignment horizontal="right" vertical="center"/>
    </xf>
    <xf numFmtId="0" fontId="102" fillId="0" borderId="121" applyNumberFormat="0" applyFill="0" applyAlignment="0" applyProtection="0"/>
    <xf numFmtId="4" fontId="102" fillId="0" borderId="121" applyFill="0" applyBorder="0" applyProtection="0">
      <alignment horizontal="right" vertical="center"/>
    </xf>
    <xf numFmtId="4" fontId="103" fillId="62" borderId="121">
      <alignment horizontal="right" vertical="center"/>
    </xf>
    <xf numFmtId="0" fontId="102" fillId="0" borderId="121">
      <alignment horizontal="right" vertical="center"/>
    </xf>
    <xf numFmtId="49" fontId="101" fillId="0" borderId="121" applyNumberFormat="0" applyFill="0" applyBorder="0" applyProtection="0">
      <alignment horizontal="left" vertical="center"/>
    </xf>
    <xf numFmtId="49" fontId="102" fillId="0" borderId="122" applyNumberFormat="0" applyFont="0" applyFill="0" applyBorder="0" applyProtection="0">
      <alignment horizontal="left" vertical="center" indent="5"/>
    </xf>
    <xf numFmtId="0" fontId="102" fillId="62" borderId="122">
      <alignment horizontal="left" vertical="center"/>
    </xf>
    <xf numFmtId="0" fontId="126" fillId="84" borderId="118" applyNumberFormat="0" applyAlignment="0" applyProtection="0"/>
    <xf numFmtId="4" fontId="103" fillId="60" borderId="123">
      <alignment horizontal="right" vertical="center"/>
    </xf>
    <xf numFmtId="0" fontId="138" fillId="71" borderId="118" applyNumberFormat="0" applyAlignment="0" applyProtection="0"/>
    <xf numFmtId="0" fontId="138" fillId="71" borderId="118" applyNumberFormat="0" applyAlignment="0" applyProtection="0"/>
    <xf numFmtId="0" fontId="120" fillId="87" borderId="120" applyNumberFormat="0" applyFont="0" applyAlignment="0" applyProtection="0"/>
    <xf numFmtId="0" fontId="103" fillId="60" borderId="121">
      <alignment horizontal="right" vertical="center"/>
    </xf>
    <xf numFmtId="0" fontId="8" fillId="87" borderId="120" applyNumberFormat="0" applyFont="0" applyAlignment="0" applyProtection="0"/>
    <xf numFmtId="4" fontId="102" fillId="0" borderId="121">
      <alignment horizontal="right" vertical="center"/>
    </xf>
    <xf numFmtId="0" fontId="103" fillId="60" borderId="121">
      <alignment horizontal="right" vertical="center"/>
    </xf>
    <xf numFmtId="0" fontId="103" fillId="60" borderId="121">
      <alignment horizontal="right" vertical="center"/>
    </xf>
    <xf numFmtId="4" fontId="105" fillId="62" borderId="121">
      <alignment horizontal="right" vertical="center"/>
    </xf>
    <xf numFmtId="0" fontId="103" fillId="62" borderId="121">
      <alignment horizontal="right" vertical="center"/>
    </xf>
    <xf numFmtId="4" fontId="103" fillId="62" borderId="121">
      <alignment horizontal="right" vertical="center"/>
    </xf>
    <xf numFmtId="0" fontId="105" fillId="62" borderId="121">
      <alignment horizontal="right" vertical="center"/>
    </xf>
    <xf numFmtId="4" fontId="105" fillId="62" borderId="121">
      <alignment horizontal="right" vertical="center"/>
    </xf>
    <xf numFmtId="0" fontId="103" fillId="60" borderId="121">
      <alignment horizontal="right" vertical="center"/>
    </xf>
    <xf numFmtId="4" fontId="103" fillId="60" borderId="121">
      <alignment horizontal="right" vertical="center"/>
    </xf>
    <xf numFmtId="0" fontId="103" fillId="60" borderId="121">
      <alignment horizontal="right" vertical="center"/>
    </xf>
    <xf numFmtId="4" fontId="103" fillId="60" borderId="121">
      <alignment horizontal="right" vertical="center"/>
    </xf>
    <xf numFmtId="0" fontId="103" fillId="60" borderId="122">
      <alignment horizontal="right" vertical="center"/>
    </xf>
    <xf numFmtId="4" fontId="103" fillId="60" borderId="122">
      <alignment horizontal="right" vertical="center"/>
    </xf>
    <xf numFmtId="0" fontId="103" fillId="60" borderId="123">
      <alignment horizontal="right" vertical="center"/>
    </xf>
    <xf numFmtId="4" fontId="103" fillId="60" borderId="123">
      <alignment horizontal="right" vertical="center"/>
    </xf>
    <xf numFmtId="0" fontId="126" fillId="84" borderId="118" applyNumberFormat="0" applyAlignment="0" applyProtection="0"/>
    <xf numFmtId="0" fontId="102" fillId="60" borderId="124">
      <alignment horizontal="left" vertical="center" wrapText="1" indent="2"/>
    </xf>
    <xf numFmtId="0" fontId="102" fillId="0" borderId="124">
      <alignment horizontal="left" vertical="center" wrapText="1" indent="2"/>
    </xf>
    <xf numFmtId="0" fontId="102" fillId="62" borderId="122">
      <alignment horizontal="left" vertical="center"/>
    </xf>
    <xf numFmtId="0" fontId="138" fillId="71" borderId="118" applyNumberFormat="0" applyAlignment="0" applyProtection="0"/>
    <xf numFmtId="0" fontId="102" fillId="0" borderId="121">
      <alignment horizontal="right" vertical="center"/>
    </xf>
    <xf numFmtId="4" fontId="102" fillId="0" borderId="121">
      <alignment horizontal="right" vertical="center"/>
    </xf>
    <xf numFmtId="0" fontId="102" fillId="0" borderId="121" applyNumberFormat="0" applyFill="0" applyAlignment="0" applyProtection="0"/>
    <xf numFmtId="166" fontId="102" fillId="88" borderId="121" applyNumberFormat="0" applyFont="0" applyBorder="0" applyAlignment="0" applyProtection="0">
      <alignment horizontal="right" vertical="center"/>
    </xf>
    <xf numFmtId="0" fontId="102" fillId="61" borderId="121"/>
    <xf numFmtId="4" fontId="102" fillId="61" borderId="121"/>
    <xf numFmtId="0" fontId="126" fillId="84" borderId="118" applyNumberFormat="0" applyAlignment="0" applyProtection="0"/>
    <xf numFmtId="0" fontId="8" fillId="87" borderId="120" applyNumberFormat="0" applyFont="0" applyAlignment="0" applyProtection="0"/>
    <xf numFmtId="0" fontId="120" fillId="87" borderId="120" applyNumberFormat="0" applyFont="0" applyAlignment="0" applyProtection="0"/>
    <xf numFmtId="0" fontId="102" fillId="0" borderId="121" applyNumberFormat="0" applyFill="0" applyAlignment="0" applyProtection="0"/>
    <xf numFmtId="4" fontId="105" fillId="62" borderId="121">
      <alignment horizontal="right" vertical="center"/>
    </xf>
    <xf numFmtId="0" fontId="129" fillId="71" borderId="118" applyNumberFormat="0" applyAlignment="0" applyProtection="0"/>
    <xf numFmtId="0" fontId="126" fillId="84" borderId="118" applyNumberFormat="0" applyAlignment="0" applyProtection="0"/>
    <xf numFmtId="4" fontId="105" fillId="62" borderId="121">
      <alignment horizontal="right" vertical="center"/>
    </xf>
    <xf numFmtId="0" fontId="103" fillId="62" borderId="121">
      <alignment horizontal="right" vertical="center"/>
    </xf>
    <xf numFmtId="166" fontId="102" fillId="88" borderId="121" applyNumberFormat="0" applyFont="0" applyBorder="0" applyAlignment="0" applyProtection="0">
      <alignment horizontal="right" vertical="center"/>
    </xf>
    <xf numFmtId="4" fontId="103" fillId="62" borderId="121">
      <alignment horizontal="right" vertical="center"/>
    </xf>
    <xf numFmtId="49" fontId="102" fillId="0" borderId="121" applyNumberFormat="0" applyFont="0" applyFill="0" applyBorder="0" applyProtection="0">
      <alignment horizontal="left" vertical="center" indent="2"/>
    </xf>
    <xf numFmtId="49" fontId="102" fillId="0" borderId="122" applyNumberFormat="0" applyFont="0" applyFill="0" applyBorder="0" applyProtection="0">
      <alignment horizontal="left" vertical="center" indent="5"/>
    </xf>
    <xf numFmtId="49" fontId="102" fillId="0" borderId="121" applyNumberFormat="0" applyFont="0" applyFill="0" applyBorder="0" applyProtection="0">
      <alignment horizontal="left" vertical="center" indent="2"/>
    </xf>
    <xf numFmtId="4" fontId="102" fillId="0" borderId="121" applyFill="0" applyBorder="0" applyProtection="0">
      <alignment horizontal="right" vertical="center"/>
    </xf>
    <xf numFmtId="49" fontId="101" fillId="0" borderId="121" applyNumberFormat="0" applyFill="0" applyBorder="0" applyProtection="0">
      <alignment horizontal="left" vertical="center"/>
    </xf>
    <xf numFmtId="0" fontId="102" fillId="0" borderId="124">
      <alignment horizontal="left" vertical="center" wrapText="1" indent="2"/>
    </xf>
    <xf numFmtId="0" fontId="103" fillId="60" borderId="123">
      <alignment horizontal="right" vertical="center"/>
    </xf>
    <xf numFmtId="0" fontId="129" fillId="71" borderId="118" applyNumberFormat="0" applyAlignment="0" applyProtection="0"/>
    <xf numFmtId="0" fontId="103" fillId="60" borderId="123">
      <alignment horizontal="right" vertical="center"/>
    </xf>
    <xf numFmtId="4" fontId="103" fillId="60" borderId="121">
      <alignment horizontal="right" vertical="center"/>
    </xf>
    <xf numFmtId="0" fontId="103" fillId="60" borderId="121">
      <alignment horizontal="right" vertical="center"/>
    </xf>
    <xf numFmtId="0" fontId="125" fillId="84" borderId="118" applyNumberFormat="0" applyAlignment="0" applyProtection="0"/>
    <xf numFmtId="0" fontId="102" fillId="61" borderId="121"/>
    <xf numFmtId="4" fontId="102" fillId="61" borderId="121"/>
    <xf numFmtId="4" fontId="103" fillId="60" borderId="121">
      <alignment horizontal="right" vertical="center"/>
    </xf>
    <xf numFmtId="0" fontId="105" fillId="62" borderId="121">
      <alignment horizontal="right" vertical="center"/>
    </xf>
    <xf numFmtId="0" fontId="129" fillId="71" borderId="118" applyNumberFormat="0" applyAlignment="0" applyProtection="0"/>
    <xf numFmtId="0" fontId="126" fillId="84" borderId="118" applyNumberFormat="0" applyAlignment="0" applyProtection="0"/>
    <xf numFmtId="4" fontId="102" fillId="0" borderId="121">
      <alignment horizontal="right" vertical="center"/>
    </xf>
    <xf numFmtId="0" fontId="102" fillId="60" borderId="124">
      <alignment horizontal="left" vertical="center" wrapText="1" indent="2"/>
    </xf>
    <xf numFmtId="0" fontId="102" fillId="0" borderId="124">
      <alignment horizontal="left" vertical="center" wrapText="1" indent="2"/>
    </xf>
    <xf numFmtId="0" fontId="138" fillId="71" borderId="118" applyNumberFormat="0" applyAlignment="0" applyProtection="0"/>
    <xf numFmtId="0" fontId="125" fillId="84" borderId="118" applyNumberFormat="0" applyAlignment="0" applyProtection="0"/>
    <xf numFmtId="0" fontId="103" fillId="60" borderId="123">
      <alignment horizontal="right" vertical="center"/>
    </xf>
    <xf numFmtId="0" fontId="105" fillId="62" borderId="121">
      <alignment horizontal="right" vertical="center"/>
    </xf>
    <xf numFmtId="4" fontId="103" fillId="62" borderId="121">
      <alignment horizontal="right" vertical="center"/>
    </xf>
    <xf numFmtId="4" fontId="103" fillId="60" borderId="121">
      <alignment horizontal="right" vertical="center"/>
    </xf>
    <xf numFmtId="49" fontId="102" fillId="0" borderId="122" applyNumberFormat="0" applyFont="0" applyFill="0" applyBorder="0" applyProtection="0">
      <alignment horizontal="left" vertical="center" indent="5"/>
    </xf>
    <xf numFmtId="4" fontId="102" fillId="0" borderId="121" applyFill="0" applyBorder="0" applyProtection="0">
      <alignment horizontal="right" vertical="center"/>
    </xf>
    <xf numFmtId="4" fontId="103" fillId="62" borderId="121">
      <alignment horizontal="right" vertical="center"/>
    </xf>
    <xf numFmtId="0" fontId="138" fillId="71" borderId="118" applyNumberFormat="0" applyAlignment="0" applyProtection="0"/>
    <xf numFmtId="0" fontId="129" fillId="71" borderId="118" applyNumberFormat="0" applyAlignment="0" applyProtection="0"/>
    <xf numFmtId="0" fontId="125" fillId="84" borderId="118" applyNumberFormat="0" applyAlignment="0" applyProtection="0"/>
    <xf numFmtId="0" fontId="102" fillId="60" borderId="124">
      <alignment horizontal="left" vertical="center" wrapText="1" indent="2"/>
    </xf>
    <xf numFmtId="0" fontId="102" fillId="0" borderId="124">
      <alignment horizontal="left" vertical="center" wrapText="1" indent="2"/>
    </xf>
    <xf numFmtId="0" fontId="102" fillId="60" borderId="124">
      <alignment horizontal="left" vertical="center" wrapText="1" indent="2"/>
    </xf>
    <xf numFmtId="0" fontId="102" fillId="0" borderId="124">
      <alignment horizontal="left" vertical="center" wrapText="1" indent="2"/>
    </xf>
    <xf numFmtId="0" fontId="125" fillId="84" borderId="118" applyNumberFormat="0" applyAlignment="0" applyProtection="0"/>
    <xf numFmtId="0" fontId="126" fillId="84" borderId="118" applyNumberFormat="0" applyAlignment="0" applyProtection="0"/>
    <xf numFmtId="0" fontId="129" fillId="71" borderId="118" applyNumberFormat="0" applyAlignment="0" applyProtection="0"/>
    <xf numFmtId="0" fontId="138" fillId="71" borderId="118" applyNumberFormat="0" applyAlignment="0" applyProtection="0"/>
    <xf numFmtId="0" fontId="120" fillId="87" borderId="120" applyNumberFormat="0" applyFont="0" applyAlignment="0" applyProtection="0"/>
    <xf numFmtId="0" fontId="8" fillId="87" borderId="120" applyNumberFormat="0" applyFont="0" applyAlignment="0" applyProtection="0"/>
    <xf numFmtId="0" fontId="126" fillId="84" borderId="118" applyNumberFormat="0" applyAlignment="0" applyProtection="0"/>
    <xf numFmtId="0" fontId="138" fillId="71" borderId="118" applyNumberFormat="0" applyAlignment="0" applyProtection="0"/>
    <xf numFmtId="0" fontId="120" fillId="87" borderId="120" applyNumberFormat="0" applyFont="0" applyAlignment="0" applyProtection="0"/>
    <xf numFmtId="0" fontId="126" fillId="84" borderId="118" applyNumberFormat="0" applyAlignment="0" applyProtection="0"/>
    <xf numFmtId="0" fontId="138" fillId="71" borderId="118" applyNumberFormat="0" applyAlignment="0" applyProtection="0"/>
    <xf numFmtId="0" fontId="103" fillId="60" borderId="121">
      <alignment horizontal="right" vertical="center"/>
    </xf>
    <xf numFmtId="0" fontId="125" fillId="84" borderId="118" applyNumberFormat="0" applyAlignment="0" applyProtection="0"/>
    <xf numFmtId="0" fontId="102" fillId="0" borderId="124">
      <alignment horizontal="left" vertical="center" wrapText="1" indent="2"/>
    </xf>
    <xf numFmtId="49" fontId="102" fillId="0" borderId="121" applyNumberFormat="0" applyFont="0" applyFill="0" applyBorder="0" applyProtection="0">
      <alignment horizontal="left" vertical="center" indent="2"/>
    </xf>
    <xf numFmtId="0" fontId="103" fillId="62" borderId="121">
      <alignment horizontal="right" vertical="center"/>
    </xf>
    <xf numFmtId="4" fontId="103" fillId="62" borderId="121">
      <alignment horizontal="right" vertical="center"/>
    </xf>
    <xf numFmtId="0" fontId="105" fillId="62" borderId="121">
      <alignment horizontal="right" vertical="center"/>
    </xf>
    <xf numFmtId="4" fontId="105" fillId="62" borderId="121">
      <alignment horizontal="right" vertical="center"/>
    </xf>
    <xf numFmtId="0" fontId="103" fillId="60" borderId="121">
      <alignment horizontal="right" vertical="center"/>
    </xf>
    <xf numFmtId="4" fontId="103" fillId="60" borderId="121">
      <alignment horizontal="right" vertical="center"/>
    </xf>
    <xf numFmtId="0" fontId="103" fillId="60" borderId="121">
      <alignment horizontal="right" vertical="center"/>
    </xf>
    <xf numFmtId="4" fontId="103" fillId="60" borderId="121">
      <alignment horizontal="right" vertical="center"/>
    </xf>
    <xf numFmtId="0" fontId="129" fillId="71" borderId="118" applyNumberFormat="0" applyAlignment="0" applyProtection="0"/>
    <xf numFmtId="0" fontId="102" fillId="0" borderId="121">
      <alignment horizontal="right" vertical="center"/>
    </xf>
    <xf numFmtId="4" fontId="102" fillId="0" borderId="121">
      <alignment horizontal="right" vertical="center"/>
    </xf>
    <xf numFmtId="4" fontId="102" fillId="0" borderId="121" applyFill="0" applyBorder="0" applyProtection="0">
      <alignment horizontal="right" vertical="center"/>
    </xf>
    <xf numFmtId="49" fontId="101" fillId="0" borderId="121" applyNumberFormat="0" applyFill="0" applyBorder="0" applyProtection="0">
      <alignment horizontal="left" vertical="center"/>
    </xf>
    <xf numFmtId="0" fontId="102" fillId="0" borderId="121" applyNumberFormat="0" applyFill="0" applyAlignment="0" applyProtection="0"/>
    <xf numFmtId="166" fontId="102" fillId="88" borderId="121" applyNumberFormat="0" applyFont="0" applyBorder="0" applyAlignment="0" applyProtection="0">
      <alignment horizontal="right" vertical="center"/>
    </xf>
    <xf numFmtId="0" fontId="102" fillId="61" borderId="121"/>
    <xf numFmtId="4" fontId="102" fillId="61" borderId="121"/>
    <xf numFmtId="4" fontId="103" fillId="60" borderId="121">
      <alignment horizontal="right" vertical="center"/>
    </xf>
    <xf numFmtId="0" fontId="102" fillId="61" borderId="121"/>
    <xf numFmtId="0" fontId="125" fillId="84" borderId="118" applyNumberFormat="0" applyAlignment="0" applyProtection="0"/>
    <xf numFmtId="0" fontId="103" fillId="62" borderId="121">
      <alignment horizontal="right" vertical="center"/>
    </xf>
    <xf numFmtId="0" fontId="102" fillId="0" borderId="121">
      <alignment horizontal="right" vertical="center"/>
    </xf>
    <xf numFmtId="0" fontId="102" fillId="62" borderId="122">
      <alignment horizontal="left" vertical="center"/>
    </xf>
    <xf numFmtId="0" fontId="138" fillId="71" borderId="118" applyNumberFormat="0" applyAlignment="0" applyProtection="0"/>
    <xf numFmtId="166" fontId="102" fillId="88" borderId="121" applyNumberFormat="0" applyFont="0" applyBorder="0" applyAlignment="0" applyProtection="0">
      <alignment horizontal="right" vertical="center"/>
    </xf>
    <xf numFmtId="0" fontId="120" fillId="87" borderId="120" applyNumberFormat="0" applyFont="0" applyAlignment="0" applyProtection="0"/>
    <xf numFmtId="0" fontId="102" fillId="0" borderId="124">
      <alignment horizontal="left" vertical="center" wrapText="1" indent="2"/>
    </xf>
    <xf numFmtId="4" fontId="102" fillId="61" borderId="121"/>
    <xf numFmtId="49" fontId="101" fillId="0" borderId="121" applyNumberFormat="0" applyFill="0" applyBorder="0" applyProtection="0">
      <alignment horizontal="left" vertical="center"/>
    </xf>
    <xf numFmtId="0" fontId="102" fillId="0" borderId="121">
      <alignment horizontal="right" vertical="center"/>
    </xf>
    <xf numFmtId="4" fontId="103" fillId="60" borderId="123">
      <alignment horizontal="right" vertical="center"/>
    </xf>
    <xf numFmtId="4" fontId="103" fillId="60" borderId="121">
      <alignment horizontal="right" vertical="center"/>
    </xf>
    <xf numFmtId="4" fontId="103" fillId="60" borderId="121">
      <alignment horizontal="right" vertical="center"/>
    </xf>
    <xf numFmtId="0" fontId="105" fillId="62" borderId="121">
      <alignment horizontal="right" vertical="center"/>
    </xf>
    <xf numFmtId="0" fontId="103" fillId="62" borderId="121">
      <alignment horizontal="right" vertical="center"/>
    </xf>
    <xf numFmtId="49" fontId="102" fillId="0" borderId="121" applyNumberFormat="0" applyFont="0" applyFill="0" applyBorder="0" applyProtection="0">
      <alignment horizontal="left" vertical="center" indent="2"/>
    </xf>
    <xf numFmtId="0" fontId="138" fillId="71" borderId="118" applyNumberFormat="0" applyAlignment="0" applyProtection="0"/>
    <xf numFmtId="49" fontId="102" fillId="0" borderId="121" applyNumberFormat="0" applyFont="0" applyFill="0" applyBorder="0" applyProtection="0">
      <alignment horizontal="left" vertical="center" indent="2"/>
    </xf>
    <xf numFmtId="0" fontId="129" fillId="71" borderId="118" applyNumberFormat="0" applyAlignment="0" applyProtection="0"/>
    <xf numFmtId="4" fontId="102" fillId="0" borderId="121" applyFill="0" applyBorder="0" applyProtection="0">
      <alignment horizontal="right" vertical="center"/>
    </xf>
    <xf numFmtId="0" fontId="126" fillId="84" borderId="118" applyNumberFormat="0" applyAlignment="0" applyProtection="0"/>
    <xf numFmtId="4" fontId="103" fillId="60" borderId="122">
      <alignment horizontal="right" vertical="center"/>
    </xf>
    <xf numFmtId="0" fontId="102" fillId="0" borderId="121" applyNumberFormat="0" applyFill="0" applyAlignment="0" applyProtection="0"/>
    <xf numFmtId="4" fontId="102" fillId="0" borderId="121">
      <alignment horizontal="right" vertical="center"/>
    </xf>
    <xf numFmtId="0" fontId="102" fillId="0" borderId="121">
      <alignment horizontal="right" vertical="center"/>
    </xf>
    <xf numFmtId="0" fontId="138" fillId="71" borderId="118" applyNumberFormat="0" applyAlignment="0" applyProtection="0"/>
    <xf numFmtId="0" fontId="125" fillId="84" borderId="118" applyNumberFormat="0" applyAlignment="0" applyProtection="0"/>
    <xf numFmtId="0" fontId="102" fillId="60" borderId="124">
      <alignment horizontal="left" vertical="center" wrapText="1" indent="2"/>
    </xf>
    <xf numFmtId="0" fontId="126" fillId="84" borderId="118" applyNumberFormat="0" applyAlignment="0" applyProtection="0"/>
    <xf numFmtId="0" fontId="126" fillId="84" borderId="118" applyNumberFormat="0" applyAlignment="0" applyProtection="0"/>
    <xf numFmtId="4" fontId="103" fillId="60" borderId="122">
      <alignment horizontal="right" vertical="center"/>
    </xf>
    <xf numFmtId="0" fontId="103" fillId="60" borderId="122">
      <alignment horizontal="right" vertical="center"/>
    </xf>
    <xf numFmtId="0" fontId="103" fillId="60" borderId="121">
      <alignment horizontal="right" vertical="center"/>
    </xf>
    <xf numFmtId="4" fontId="105" fillId="62" borderId="121">
      <alignment horizontal="right" vertical="center"/>
    </xf>
    <xf numFmtId="0" fontId="129" fillId="71" borderId="118" applyNumberFormat="0" applyAlignment="0" applyProtection="0"/>
    <xf numFmtId="0" fontId="103" fillId="60" borderId="121">
      <alignment horizontal="right" vertical="center"/>
    </xf>
    <xf numFmtId="0" fontId="120" fillId="87" borderId="120" applyNumberFormat="0" applyFont="0" applyAlignment="0" applyProtection="0"/>
    <xf numFmtId="0" fontId="138" fillId="71" borderId="118" applyNumberFormat="0" applyAlignment="0" applyProtection="0"/>
    <xf numFmtId="49" fontId="101" fillId="0" borderId="121" applyNumberFormat="0" applyFill="0" applyBorder="0" applyProtection="0">
      <alignment horizontal="left" vertical="center"/>
    </xf>
    <xf numFmtId="0" fontId="102" fillId="60" borderId="124">
      <alignment horizontal="left" vertical="center" wrapText="1" indent="2"/>
    </xf>
    <xf numFmtId="0" fontId="126" fillId="84" borderId="118" applyNumberFormat="0" applyAlignment="0" applyProtection="0"/>
    <xf numFmtId="0" fontId="102" fillId="0" borderId="124">
      <alignment horizontal="left" vertical="center" wrapText="1" indent="2"/>
    </xf>
    <xf numFmtId="0" fontId="120" fillId="87" borderId="120" applyNumberFormat="0" applyFont="0" applyAlignment="0" applyProtection="0"/>
    <xf numFmtId="0" fontId="8" fillId="87" borderId="120" applyNumberFormat="0" applyFont="0" applyAlignment="0" applyProtection="0"/>
    <xf numFmtId="4" fontId="103" fillId="60" borderId="121">
      <alignment horizontal="right" vertical="center"/>
    </xf>
    <xf numFmtId="4" fontId="102" fillId="61" borderId="121"/>
    <xf numFmtId="0" fontId="103" fillId="60" borderId="121">
      <alignment horizontal="right" vertical="center"/>
    </xf>
    <xf numFmtId="4" fontId="103" fillId="60" borderId="123">
      <alignment horizontal="right" vertical="center"/>
    </xf>
    <xf numFmtId="0" fontId="125" fillId="84" borderId="118" applyNumberFormat="0" applyAlignment="0" applyProtection="0"/>
    <xf numFmtId="0" fontId="103" fillId="60" borderId="122">
      <alignment horizontal="right" vertical="center"/>
    </xf>
    <xf numFmtId="0" fontId="126" fillId="84" borderId="118" applyNumberFormat="0" applyAlignment="0" applyProtection="0"/>
    <xf numFmtId="0" fontId="102" fillId="62" borderId="122">
      <alignment horizontal="left" vertical="center"/>
    </xf>
    <xf numFmtId="0" fontId="120" fillId="87" borderId="120" applyNumberFormat="0" applyFont="0" applyAlignment="0" applyProtection="0"/>
    <xf numFmtId="4" fontId="103" fillId="60" borderId="122">
      <alignment horizontal="right" vertical="center"/>
    </xf>
    <xf numFmtId="0" fontId="102" fillId="60" borderId="124">
      <alignment horizontal="left" vertical="center" wrapText="1" indent="2"/>
    </xf>
    <xf numFmtId="0" fontId="102" fillId="61" borderId="121"/>
    <xf numFmtId="166" fontId="102" fillId="88" borderId="121" applyNumberFormat="0" applyFont="0" applyBorder="0" applyAlignment="0" applyProtection="0">
      <alignment horizontal="right" vertical="center"/>
    </xf>
    <xf numFmtId="0" fontId="102" fillId="0" borderId="121" applyNumberFormat="0" applyFill="0" applyAlignment="0" applyProtection="0"/>
    <xf numFmtId="4" fontId="102" fillId="0" borderId="121" applyFill="0" applyBorder="0" applyProtection="0">
      <alignment horizontal="right" vertical="center"/>
    </xf>
    <xf numFmtId="4" fontId="103" fillId="62" borderId="121">
      <alignment horizontal="right" vertical="center"/>
    </xf>
    <xf numFmtId="0" fontId="138" fillId="71" borderId="118" applyNumberFormat="0" applyAlignment="0" applyProtection="0"/>
    <xf numFmtId="49" fontId="101" fillId="0" borderId="121" applyNumberFormat="0" applyFill="0" applyBorder="0" applyProtection="0">
      <alignment horizontal="left" vertical="center"/>
    </xf>
    <xf numFmtId="49" fontId="102" fillId="0" borderId="122" applyNumberFormat="0" applyFont="0" applyFill="0" applyBorder="0" applyProtection="0">
      <alignment horizontal="left" vertical="center" indent="5"/>
    </xf>
    <xf numFmtId="0" fontId="102" fillId="62" borderId="122">
      <alignment horizontal="left" vertical="center"/>
    </xf>
    <xf numFmtId="0" fontId="126" fillId="84" borderId="118" applyNumberFormat="0" applyAlignment="0" applyProtection="0"/>
    <xf numFmtId="4" fontId="103" fillId="60" borderId="123">
      <alignment horizontal="right" vertical="center"/>
    </xf>
    <xf numFmtId="0" fontId="138" fillId="71" borderId="118" applyNumberFormat="0" applyAlignment="0" applyProtection="0"/>
    <xf numFmtId="0" fontId="138" fillId="71" borderId="118" applyNumberFormat="0" applyAlignment="0" applyProtection="0"/>
    <xf numFmtId="0" fontId="120" fillId="87" borderId="120" applyNumberFormat="0" applyFont="0" applyAlignment="0" applyProtection="0"/>
    <xf numFmtId="0" fontId="103" fillId="60" borderId="121">
      <alignment horizontal="right" vertical="center"/>
    </xf>
    <xf numFmtId="0" fontId="8" fillId="87" borderId="120" applyNumberFormat="0" applyFont="0" applyAlignment="0" applyProtection="0"/>
    <xf numFmtId="4" fontId="102" fillId="0" borderId="121">
      <alignment horizontal="right" vertical="center"/>
    </xf>
    <xf numFmtId="0" fontId="103" fillId="60" borderId="121">
      <alignment horizontal="right" vertical="center"/>
    </xf>
    <xf numFmtId="0" fontId="103" fillId="60" borderId="121">
      <alignment horizontal="right" vertical="center"/>
    </xf>
    <xf numFmtId="4" fontId="105" fillId="62" borderId="121">
      <alignment horizontal="right" vertical="center"/>
    </xf>
    <xf numFmtId="0" fontId="103" fillId="62" borderId="121">
      <alignment horizontal="right" vertical="center"/>
    </xf>
    <xf numFmtId="4" fontId="103" fillId="62" borderId="121">
      <alignment horizontal="right" vertical="center"/>
    </xf>
    <xf numFmtId="0" fontId="105" fillId="62" borderId="121">
      <alignment horizontal="right" vertical="center"/>
    </xf>
    <xf numFmtId="4" fontId="105" fillId="62" borderId="121">
      <alignment horizontal="right" vertical="center"/>
    </xf>
    <xf numFmtId="0" fontId="103" fillId="60" borderId="121">
      <alignment horizontal="right" vertical="center"/>
    </xf>
    <xf numFmtId="4" fontId="103" fillId="60" borderId="121">
      <alignment horizontal="right" vertical="center"/>
    </xf>
    <xf numFmtId="0" fontId="103" fillId="60" borderId="121">
      <alignment horizontal="right" vertical="center"/>
    </xf>
    <xf numFmtId="4" fontId="103" fillId="60" borderId="121">
      <alignment horizontal="right" vertical="center"/>
    </xf>
    <xf numFmtId="0" fontId="103" fillId="60" borderId="122">
      <alignment horizontal="right" vertical="center"/>
    </xf>
    <xf numFmtId="4" fontId="103" fillId="60" borderId="122">
      <alignment horizontal="right" vertical="center"/>
    </xf>
    <xf numFmtId="0" fontId="103" fillId="60" borderId="123">
      <alignment horizontal="right" vertical="center"/>
    </xf>
    <xf numFmtId="4" fontId="103" fillId="60" borderId="123">
      <alignment horizontal="right" vertical="center"/>
    </xf>
    <xf numFmtId="0" fontId="126" fillId="84" borderId="118" applyNumberFormat="0" applyAlignment="0" applyProtection="0"/>
    <xf numFmtId="0" fontId="102" fillId="60" borderId="124">
      <alignment horizontal="left" vertical="center" wrapText="1" indent="2"/>
    </xf>
    <xf numFmtId="0" fontId="102" fillId="0" borderId="124">
      <alignment horizontal="left" vertical="center" wrapText="1" indent="2"/>
    </xf>
    <xf numFmtId="0" fontId="102" fillId="62" borderId="122">
      <alignment horizontal="left" vertical="center"/>
    </xf>
    <xf numFmtId="0" fontId="138" fillId="71" borderId="118" applyNumberFormat="0" applyAlignment="0" applyProtection="0"/>
    <xf numFmtId="0" fontId="102" fillId="0" borderId="121">
      <alignment horizontal="right" vertical="center"/>
    </xf>
    <xf numFmtId="4" fontId="102" fillId="0" borderId="121">
      <alignment horizontal="right" vertical="center"/>
    </xf>
    <xf numFmtId="0" fontId="102" fillId="0" borderId="121" applyNumberFormat="0" applyFill="0" applyAlignment="0" applyProtection="0"/>
    <xf numFmtId="166" fontId="102" fillId="88" borderId="121" applyNumberFormat="0" applyFont="0" applyBorder="0" applyAlignment="0" applyProtection="0">
      <alignment horizontal="right" vertical="center"/>
    </xf>
    <xf numFmtId="0" fontId="102" fillId="61" borderId="121"/>
    <xf numFmtId="4" fontId="102" fillId="61" borderId="121"/>
    <xf numFmtId="4" fontId="103" fillId="60" borderId="123">
      <alignment horizontal="right" vertical="center"/>
    </xf>
    <xf numFmtId="0" fontId="8" fillId="87" borderId="120" applyNumberFormat="0" applyFont="0" applyAlignment="0" applyProtection="0"/>
    <xf numFmtId="0" fontId="120" fillId="87" borderId="120" applyNumberFormat="0" applyFont="0" applyAlignment="0" applyProtection="0"/>
    <xf numFmtId="0" fontId="102" fillId="0" borderId="121" applyNumberFormat="0" applyFill="0" applyAlignment="0" applyProtection="0"/>
    <xf numFmtId="0" fontId="105" fillId="62" borderId="121">
      <alignment horizontal="right" vertical="center"/>
    </xf>
    <xf numFmtId="0" fontId="129" fillId="71" borderId="118" applyNumberFormat="0" applyAlignment="0" applyProtection="0"/>
    <xf numFmtId="0" fontId="126" fillId="84" borderId="118" applyNumberFormat="0" applyAlignment="0" applyProtection="0"/>
    <xf numFmtId="4" fontId="105" fillId="62" borderId="121">
      <alignment horizontal="right" vertical="center"/>
    </xf>
    <xf numFmtId="0" fontId="103" fillId="62" borderId="121">
      <alignment horizontal="right" vertical="center"/>
    </xf>
    <xf numFmtId="166" fontId="102" fillId="88" borderId="121" applyNumberFormat="0" applyFont="0" applyBorder="0" applyAlignment="0" applyProtection="0">
      <alignment horizontal="right" vertical="center"/>
    </xf>
    <xf numFmtId="0" fontId="103" fillId="62" borderId="121">
      <alignment horizontal="right" vertical="center"/>
    </xf>
    <xf numFmtId="49" fontId="102" fillId="0" borderId="121" applyNumberFormat="0" applyFont="0" applyFill="0" applyBorder="0" applyProtection="0">
      <alignment horizontal="left" vertical="center" indent="2"/>
    </xf>
    <xf numFmtId="49" fontId="102" fillId="0" borderId="122" applyNumberFormat="0" applyFont="0" applyFill="0" applyBorder="0" applyProtection="0">
      <alignment horizontal="left" vertical="center" indent="5"/>
    </xf>
    <xf numFmtId="49" fontId="102" fillId="0" borderId="121" applyNumberFormat="0" applyFont="0" applyFill="0" applyBorder="0" applyProtection="0">
      <alignment horizontal="left" vertical="center" indent="2"/>
    </xf>
    <xf numFmtId="4" fontId="102" fillId="0" borderId="121" applyFill="0" applyBorder="0" applyProtection="0">
      <alignment horizontal="right" vertical="center"/>
    </xf>
    <xf numFmtId="49" fontId="101" fillId="0" borderId="121" applyNumberFormat="0" applyFill="0" applyBorder="0" applyProtection="0">
      <alignment horizontal="left" vertical="center"/>
    </xf>
    <xf numFmtId="0" fontId="102" fillId="0" borderId="124">
      <alignment horizontal="left" vertical="center" wrapText="1" indent="2"/>
    </xf>
    <xf numFmtId="0" fontId="103" fillId="60" borderId="123">
      <alignment horizontal="right" vertical="center"/>
    </xf>
    <xf numFmtId="0" fontId="129" fillId="71" borderId="118" applyNumberFormat="0" applyAlignment="0" applyProtection="0"/>
    <xf numFmtId="0" fontId="103" fillId="60" borderId="123">
      <alignment horizontal="right" vertical="center"/>
    </xf>
    <xf numFmtId="4" fontId="103" fillId="60" borderId="121">
      <alignment horizontal="right" vertical="center"/>
    </xf>
    <xf numFmtId="0" fontId="103" fillId="60" borderId="121">
      <alignment horizontal="right" vertical="center"/>
    </xf>
    <xf numFmtId="0" fontId="125" fillId="84" borderId="118" applyNumberFormat="0" applyAlignment="0" applyProtection="0"/>
    <xf numFmtId="4" fontId="102" fillId="0" borderId="121">
      <alignment horizontal="right" vertical="center"/>
    </xf>
    <xf numFmtId="0" fontId="102" fillId="61" borderId="121"/>
    <xf numFmtId="4" fontId="102" fillId="61" borderId="121"/>
    <xf numFmtId="4" fontId="103" fillId="60" borderId="121">
      <alignment horizontal="right" vertical="center"/>
    </xf>
    <xf numFmtId="0" fontId="105" fillId="62" borderId="121">
      <alignment horizontal="right" vertical="center"/>
    </xf>
    <xf numFmtId="0" fontId="129" fillId="71" borderId="118" applyNumberFormat="0" applyAlignment="0" applyProtection="0"/>
    <xf numFmtId="0" fontId="126" fillId="84" borderId="118" applyNumberFormat="0" applyAlignment="0" applyProtection="0"/>
    <xf numFmtId="4" fontId="102" fillId="0" borderId="121">
      <alignment horizontal="right" vertical="center"/>
    </xf>
    <xf numFmtId="0" fontId="102" fillId="60" borderId="124">
      <alignment horizontal="left" vertical="center" wrapText="1" indent="2"/>
    </xf>
    <xf numFmtId="0" fontId="102" fillId="0" borderId="124">
      <alignment horizontal="left" vertical="center" wrapText="1" indent="2"/>
    </xf>
    <xf numFmtId="0" fontId="138" fillId="71" borderId="118" applyNumberFormat="0" applyAlignment="0" applyProtection="0"/>
    <xf numFmtId="0" fontId="125" fillId="84" borderId="118" applyNumberFormat="0" applyAlignment="0" applyProtection="0"/>
    <xf numFmtId="0" fontId="103" fillId="60" borderId="123">
      <alignment horizontal="right" vertical="center"/>
    </xf>
    <xf numFmtId="0" fontId="105" fillId="62" borderId="121">
      <alignment horizontal="right" vertical="center"/>
    </xf>
    <xf numFmtId="4" fontId="103" fillId="62" borderId="121">
      <alignment horizontal="right" vertical="center"/>
    </xf>
    <xf numFmtId="4" fontId="103" fillId="60" borderId="121">
      <alignment horizontal="right" vertical="center"/>
    </xf>
    <xf numFmtId="49" fontId="102" fillId="0" borderId="122" applyNumberFormat="0" applyFont="0" applyFill="0" applyBorder="0" applyProtection="0">
      <alignment horizontal="left" vertical="center" indent="5"/>
    </xf>
    <xf numFmtId="4" fontId="102" fillId="0" borderId="121" applyFill="0" applyBorder="0" applyProtection="0">
      <alignment horizontal="right" vertical="center"/>
    </xf>
    <xf numFmtId="4" fontId="103" fillId="62" borderId="121">
      <alignment horizontal="right" vertical="center"/>
    </xf>
    <xf numFmtId="0" fontId="138" fillId="71" borderId="118" applyNumberFormat="0" applyAlignment="0" applyProtection="0"/>
    <xf numFmtId="0" fontId="129" fillId="71" borderId="118" applyNumberFormat="0" applyAlignment="0" applyProtection="0"/>
    <xf numFmtId="0" fontId="125" fillId="84" borderId="118" applyNumberFormat="0" applyAlignment="0" applyProtection="0"/>
    <xf numFmtId="0" fontId="102" fillId="60" borderId="124">
      <alignment horizontal="left" vertical="center" wrapText="1" indent="2"/>
    </xf>
    <xf numFmtId="0" fontId="102" fillId="0" borderId="124">
      <alignment horizontal="left" vertical="center" wrapText="1" indent="2"/>
    </xf>
    <xf numFmtId="0" fontId="102" fillId="60" borderId="124">
      <alignment horizontal="left" vertical="center" wrapText="1" indent="2"/>
    </xf>
    <xf numFmtId="4" fontId="103" fillId="60" borderId="121">
      <alignment horizontal="right" vertical="center"/>
    </xf>
    <xf numFmtId="0" fontId="102" fillId="61" borderId="121"/>
    <xf numFmtId="0" fontId="125" fillId="84" borderId="118" applyNumberFormat="0" applyAlignment="0" applyProtection="0"/>
    <xf numFmtId="0" fontId="103" fillId="62" borderId="121">
      <alignment horizontal="right" vertical="center"/>
    </xf>
    <xf numFmtId="0" fontId="102" fillId="0" borderId="121">
      <alignment horizontal="right" vertical="center"/>
    </xf>
    <xf numFmtId="0" fontId="145" fillId="0" borderId="119" applyNumberFormat="0" applyFill="0" applyAlignment="0" applyProtection="0"/>
    <xf numFmtId="0" fontId="102" fillId="62" borderId="122">
      <alignment horizontal="left" vertical="center"/>
    </xf>
    <xf numFmtId="0" fontId="138" fillId="71" borderId="118" applyNumberFormat="0" applyAlignment="0" applyProtection="0"/>
    <xf numFmtId="166" fontId="102" fillId="88" borderId="121" applyNumberFormat="0" applyFont="0" applyBorder="0" applyAlignment="0" applyProtection="0">
      <alignment horizontal="right" vertical="center"/>
    </xf>
    <xf numFmtId="0" fontId="120" fillId="87" borderId="120" applyNumberFormat="0" applyFont="0" applyAlignment="0" applyProtection="0"/>
    <xf numFmtId="0" fontId="102" fillId="0" borderId="124">
      <alignment horizontal="left" vertical="center" wrapText="1" indent="2"/>
    </xf>
    <xf numFmtId="4" fontId="102" fillId="61" borderId="121"/>
    <xf numFmtId="49" fontId="101" fillId="0" borderId="121" applyNumberFormat="0" applyFill="0" applyBorder="0" applyProtection="0">
      <alignment horizontal="left" vertical="center"/>
    </xf>
    <xf numFmtId="0" fontId="102" fillId="0" borderId="121">
      <alignment horizontal="right" vertical="center"/>
    </xf>
    <xf numFmtId="4" fontId="103" fillId="60" borderId="123">
      <alignment horizontal="right" vertical="center"/>
    </xf>
    <xf numFmtId="4" fontId="103" fillId="60" borderId="121">
      <alignment horizontal="right" vertical="center"/>
    </xf>
    <xf numFmtId="4" fontId="103" fillId="60" borderId="121">
      <alignment horizontal="right" vertical="center"/>
    </xf>
    <xf numFmtId="0" fontId="105" fillId="62" borderId="121">
      <alignment horizontal="right" vertical="center"/>
    </xf>
    <xf numFmtId="0" fontId="103" fillId="62" borderId="121">
      <alignment horizontal="right" vertical="center"/>
    </xf>
    <xf numFmtId="49" fontId="102" fillId="0" borderId="121" applyNumberFormat="0" applyFont="0" applyFill="0" applyBorder="0" applyProtection="0">
      <alignment horizontal="left" vertical="center" indent="2"/>
    </xf>
    <xf numFmtId="0" fontId="138" fillId="71" borderId="118" applyNumberFormat="0" applyAlignment="0" applyProtection="0"/>
    <xf numFmtId="0" fontId="123" fillId="84" borderId="117" applyNumberFormat="0" applyAlignment="0" applyProtection="0"/>
    <xf numFmtId="49" fontId="102" fillId="0" borderId="121" applyNumberFormat="0" applyFont="0" applyFill="0" applyBorder="0" applyProtection="0">
      <alignment horizontal="left" vertical="center" indent="2"/>
    </xf>
    <xf numFmtId="0" fontId="129" fillId="71" borderId="118" applyNumberFormat="0" applyAlignment="0" applyProtection="0"/>
    <xf numFmtId="4" fontId="102" fillId="0" borderId="121" applyFill="0" applyBorder="0" applyProtection="0">
      <alignment horizontal="right" vertical="center"/>
    </xf>
    <xf numFmtId="0" fontId="126" fillId="84" borderId="118" applyNumberFormat="0" applyAlignment="0" applyProtection="0"/>
    <xf numFmtId="0" fontId="145" fillId="0" borderId="119" applyNumberFormat="0" applyFill="0" applyAlignment="0" applyProtection="0"/>
    <xf numFmtId="0" fontId="142" fillId="84" borderId="117" applyNumberFormat="0" applyAlignment="0" applyProtection="0"/>
    <xf numFmtId="0" fontId="102" fillId="0" borderId="121" applyNumberFormat="0" applyFill="0" applyAlignment="0" applyProtection="0"/>
    <xf numFmtId="4" fontId="102" fillId="0" borderId="121">
      <alignment horizontal="right" vertical="center"/>
    </xf>
    <xf numFmtId="0" fontId="102" fillId="0" borderId="121">
      <alignment horizontal="right" vertical="center"/>
    </xf>
    <xf numFmtId="0" fontId="138" fillId="71" borderId="118" applyNumberFormat="0" applyAlignment="0" applyProtection="0"/>
    <xf numFmtId="0" fontId="123" fillId="84" borderId="117" applyNumberFormat="0" applyAlignment="0" applyProtection="0"/>
    <xf numFmtId="0" fontId="125" fillId="84" borderId="118" applyNumberFormat="0" applyAlignment="0" applyProtection="0"/>
    <xf numFmtId="0" fontId="102" fillId="60" borderId="124">
      <alignment horizontal="left" vertical="center" wrapText="1" indent="2"/>
    </xf>
    <xf numFmtId="0" fontId="126" fillId="84" borderId="118" applyNumberFormat="0" applyAlignment="0" applyProtection="0"/>
    <xf numFmtId="0" fontId="126" fillId="84" borderId="118" applyNumberFormat="0" applyAlignment="0" applyProtection="0"/>
    <xf numFmtId="4" fontId="103" fillId="60" borderId="122">
      <alignment horizontal="right" vertical="center"/>
    </xf>
    <xf numFmtId="0" fontId="103" fillId="60" borderId="122">
      <alignment horizontal="right" vertical="center"/>
    </xf>
    <xf numFmtId="0" fontId="103" fillId="60" borderId="121">
      <alignment horizontal="right" vertical="center"/>
    </xf>
    <xf numFmtId="4" fontId="105" fillId="62" borderId="121">
      <alignment horizontal="right" vertical="center"/>
    </xf>
    <xf numFmtId="0" fontId="129" fillId="71" borderId="118" applyNumberFormat="0" applyAlignment="0" applyProtection="0"/>
    <xf numFmtId="0" fontId="130" fillId="0" borderId="119" applyNumberFormat="0" applyFill="0" applyAlignment="0" applyProtection="0"/>
    <xf numFmtId="0" fontId="145" fillId="0" borderId="119" applyNumberFormat="0" applyFill="0" applyAlignment="0" applyProtection="0"/>
    <xf numFmtId="0" fontId="120" fillId="87" borderId="120" applyNumberFormat="0" applyFont="0" applyAlignment="0" applyProtection="0"/>
    <xf numFmtId="0" fontId="138" fillId="71" borderId="118" applyNumberFormat="0" applyAlignment="0" applyProtection="0"/>
    <xf numFmtId="49" fontId="101" fillId="0" borderId="121" applyNumberFormat="0" applyFill="0" applyBorder="0" applyProtection="0">
      <alignment horizontal="left" vertical="center"/>
    </xf>
    <xf numFmtId="0" fontId="102" fillId="60" borderId="124">
      <alignment horizontal="left" vertical="center" wrapText="1" indent="2"/>
    </xf>
    <xf numFmtId="0" fontId="126" fillId="84" borderId="118" applyNumberFormat="0" applyAlignment="0" applyProtection="0"/>
    <xf numFmtId="0" fontId="102" fillId="0" borderId="124">
      <alignment horizontal="left" vertical="center" wrapText="1" indent="2"/>
    </xf>
    <xf numFmtId="0" fontId="120" fillId="87" borderId="120" applyNumberFormat="0" applyFont="0" applyAlignment="0" applyProtection="0"/>
    <xf numFmtId="0" fontId="8" fillId="87" borderId="120" applyNumberFormat="0" applyFont="0" applyAlignment="0" applyProtection="0"/>
    <xf numFmtId="0" fontId="142" fillId="84" borderId="117" applyNumberFormat="0" applyAlignment="0" applyProtection="0"/>
    <xf numFmtId="0" fontId="145" fillId="0" borderId="119" applyNumberFormat="0" applyFill="0" applyAlignment="0" applyProtection="0"/>
    <xf numFmtId="4" fontId="102" fillId="61" borderId="121"/>
    <xf numFmtId="0" fontId="103" fillId="60" borderId="121">
      <alignment horizontal="right" vertical="center"/>
    </xf>
    <xf numFmtId="0" fontId="145" fillId="0" borderId="119" applyNumberFormat="0" applyFill="0" applyAlignment="0" applyProtection="0"/>
    <xf numFmtId="4" fontId="103" fillId="60" borderId="123">
      <alignment horizontal="right" vertical="center"/>
    </xf>
    <xf numFmtId="0" fontId="125" fillId="84" borderId="118" applyNumberFormat="0" applyAlignment="0" applyProtection="0"/>
    <xf numFmtId="0" fontId="103" fillId="60" borderId="122">
      <alignment horizontal="right" vertical="center"/>
    </xf>
    <xf numFmtId="0" fontId="126" fillId="84" borderId="118" applyNumberFormat="0" applyAlignment="0" applyProtection="0"/>
    <xf numFmtId="0" fontId="130" fillId="0" borderId="119" applyNumberFormat="0" applyFill="0" applyAlignment="0" applyProtection="0"/>
    <xf numFmtId="0" fontId="120" fillId="87" borderId="120" applyNumberFormat="0" applyFont="0" applyAlignment="0" applyProtection="0"/>
    <xf numFmtId="4" fontId="103" fillId="60" borderId="122">
      <alignment horizontal="right" vertical="center"/>
    </xf>
    <xf numFmtId="0" fontId="102" fillId="60" borderId="124">
      <alignment horizontal="left" vertical="center" wrapText="1" indent="2"/>
    </xf>
    <xf numFmtId="0" fontId="102" fillId="61" borderId="121"/>
    <xf numFmtId="166" fontId="102" fillId="88" borderId="121" applyNumberFormat="0" applyFont="0" applyBorder="0" applyAlignment="0" applyProtection="0">
      <alignment horizontal="right" vertical="center"/>
    </xf>
    <xf numFmtId="0" fontId="102" fillId="0" borderId="121" applyNumberFormat="0" applyFill="0" applyAlignment="0" applyProtection="0"/>
    <xf numFmtId="4" fontId="102" fillId="0" borderId="121" applyFill="0" applyBorder="0" applyProtection="0">
      <alignment horizontal="right" vertical="center"/>
    </xf>
    <xf numFmtId="4" fontId="103" fillId="62" borderId="121">
      <alignment horizontal="right" vertical="center"/>
    </xf>
    <xf numFmtId="0" fontId="130" fillId="0" borderId="119" applyNumberFormat="0" applyFill="0" applyAlignment="0" applyProtection="0"/>
    <xf numFmtId="49" fontId="101" fillId="0" borderId="121" applyNumberFormat="0" applyFill="0" applyBorder="0" applyProtection="0">
      <alignment horizontal="left" vertical="center"/>
    </xf>
    <xf numFmtId="49" fontId="102" fillId="0" borderId="122" applyNumberFormat="0" applyFont="0" applyFill="0" applyBorder="0" applyProtection="0">
      <alignment horizontal="left" vertical="center" indent="5"/>
    </xf>
    <xf numFmtId="0" fontId="102" fillId="62" borderId="122">
      <alignment horizontal="left" vertical="center"/>
    </xf>
    <xf numFmtId="0" fontId="126" fillId="84" borderId="118" applyNumberFormat="0" applyAlignment="0" applyProtection="0"/>
    <xf numFmtId="4" fontId="103" fillId="60" borderId="123">
      <alignment horizontal="right" vertical="center"/>
    </xf>
    <xf numFmtId="0" fontId="138" fillId="71" borderId="118" applyNumberFormat="0" applyAlignment="0" applyProtection="0"/>
    <xf numFmtId="0" fontId="138" fillId="71" borderId="118" applyNumberFormat="0" applyAlignment="0" applyProtection="0"/>
    <xf numFmtId="0" fontId="120" fillId="87" borderId="120" applyNumberFormat="0" applyFont="0" applyAlignment="0" applyProtection="0"/>
    <xf numFmtId="0" fontId="142" fillId="84" borderId="117" applyNumberFormat="0" applyAlignment="0" applyProtection="0"/>
    <xf numFmtId="0" fontId="145" fillId="0" borderId="119" applyNumberFormat="0" applyFill="0" applyAlignment="0" applyProtection="0"/>
    <xf numFmtId="0" fontId="103" fillId="60" borderId="121">
      <alignment horizontal="right" vertical="center"/>
    </xf>
    <xf numFmtId="0" fontId="8" fillId="87" borderId="120" applyNumberFormat="0" applyFont="0" applyAlignment="0" applyProtection="0"/>
    <xf numFmtId="4" fontId="102" fillId="0" borderId="121">
      <alignment horizontal="right" vertical="center"/>
    </xf>
    <xf numFmtId="0" fontId="145" fillId="0" borderId="119" applyNumberFormat="0" applyFill="0" applyAlignment="0" applyProtection="0"/>
    <xf numFmtId="0" fontId="103" fillId="60" borderId="121">
      <alignment horizontal="right" vertical="center"/>
    </xf>
    <xf numFmtId="0" fontId="103" fillId="60" borderId="121">
      <alignment horizontal="right" vertical="center"/>
    </xf>
    <xf numFmtId="4" fontId="105" fillId="62" borderId="121">
      <alignment horizontal="right" vertical="center"/>
    </xf>
    <xf numFmtId="0" fontId="103" fillId="62" borderId="121">
      <alignment horizontal="right" vertical="center"/>
    </xf>
    <xf numFmtId="4" fontId="103" fillId="62" borderId="121">
      <alignment horizontal="right" vertical="center"/>
    </xf>
    <xf numFmtId="0" fontId="105" fillId="62" borderId="121">
      <alignment horizontal="right" vertical="center"/>
    </xf>
    <xf numFmtId="4" fontId="105" fillId="62" borderId="121">
      <alignment horizontal="right" vertical="center"/>
    </xf>
    <xf numFmtId="0" fontId="103" fillId="60" borderId="121">
      <alignment horizontal="right" vertical="center"/>
    </xf>
    <xf numFmtId="4" fontId="103" fillId="60" borderId="121">
      <alignment horizontal="right" vertical="center"/>
    </xf>
    <xf numFmtId="0" fontId="103" fillId="60" borderId="121">
      <alignment horizontal="right" vertical="center"/>
    </xf>
    <xf numFmtId="4" fontId="103" fillId="60" borderId="121">
      <alignment horizontal="right" vertical="center"/>
    </xf>
    <xf numFmtId="0" fontId="103" fillId="60" borderId="122">
      <alignment horizontal="right" vertical="center"/>
    </xf>
    <xf numFmtId="4" fontId="103" fillId="60" borderId="122">
      <alignment horizontal="right" vertical="center"/>
    </xf>
    <xf numFmtId="0" fontId="103" fillId="60" borderId="123">
      <alignment horizontal="right" vertical="center"/>
    </xf>
    <xf numFmtId="4" fontId="103" fillId="60" borderId="123">
      <alignment horizontal="right" vertical="center"/>
    </xf>
    <xf numFmtId="0" fontId="126" fillId="84" borderId="118" applyNumberFormat="0" applyAlignment="0" applyProtection="0"/>
    <xf numFmtId="0" fontId="102" fillId="60" borderId="124">
      <alignment horizontal="left" vertical="center" wrapText="1" indent="2"/>
    </xf>
    <xf numFmtId="0" fontId="102" fillId="0" borderId="124">
      <alignment horizontal="left" vertical="center" wrapText="1" indent="2"/>
    </xf>
    <xf numFmtId="0" fontId="102" fillId="62" borderId="122">
      <alignment horizontal="left" vertical="center"/>
    </xf>
    <xf numFmtId="0" fontId="138" fillId="71" borderId="118" applyNumberFormat="0" applyAlignment="0" applyProtection="0"/>
    <xf numFmtId="0" fontId="102" fillId="0" borderId="121">
      <alignment horizontal="right" vertical="center"/>
    </xf>
    <xf numFmtId="4" fontId="102" fillId="0" borderId="121">
      <alignment horizontal="right" vertical="center"/>
    </xf>
    <xf numFmtId="0" fontId="102" fillId="0" borderId="121" applyNumberFormat="0" applyFill="0" applyAlignment="0" applyProtection="0"/>
    <xf numFmtId="0" fontId="142" fillId="84" borderId="117" applyNumberFormat="0" applyAlignment="0" applyProtection="0"/>
    <xf numFmtId="166" fontId="102" fillId="88" borderId="121" applyNumberFormat="0" applyFont="0" applyBorder="0" applyAlignment="0" applyProtection="0">
      <alignment horizontal="right" vertical="center"/>
    </xf>
    <xf numFmtId="0" fontId="102" fillId="61" borderId="121"/>
    <xf numFmtId="4" fontId="102" fillId="61" borderId="121"/>
    <xf numFmtId="0" fontId="145" fillId="0" borderId="119" applyNumberFormat="0" applyFill="0" applyAlignment="0" applyProtection="0"/>
    <xf numFmtId="0" fontId="8" fillId="87" borderId="120" applyNumberFormat="0" applyFont="0" applyAlignment="0" applyProtection="0"/>
    <xf numFmtId="0" fontId="120" fillId="87" borderId="120" applyNumberFormat="0" applyFont="0" applyAlignment="0" applyProtection="0"/>
    <xf numFmtId="0" fontId="102" fillId="0" borderId="121" applyNumberFormat="0" applyFill="0" applyAlignment="0" applyProtection="0"/>
    <xf numFmtId="0" fontId="130" fillId="0" borderId="119" applyNumberFormat="0" applyFill="0" applyAlignment="0" applyProtection="0"/>
    <xf numFmtId="0" fontId="145" fillId="0" borderId="119" applyNumberFormat="0" applyFill="0" applyAlignment="0" applyProtection="0"/>
    <xf numFmtId="0" fontId="129" fillId="71" borderId="118" applyNumberFormat="0" applyAlignment="0" applyProtection="0"/>
    <xf numFmtId="0" fontId="126" fillId="84" borderId="118" applyNumberFormat="0" applyAlignment="0" applyProtection="0"/>
    <xf numFmtId="4" fontId="105" fillId="62" borderId="121">
      <alignment horizontal="right" vertical="center"/>
    </xf>
    <xf numFmtId="0" fontId="103" fillId="62" borderId="121">
      <alignment horizontal="right" vertical="center"/>
    </xf>
    <xf numFmtId="166" fontId="102" fillId="88" borderId="121" applyNumberFormat="0" applyFont="0" applyBorder="0" applyAlignment="0" applyProtection="0">
      <alignment horizontal="right" vertical="center"/>
    </xf>
    <xf numFmtId="0" fontId="130" fillId="0" borderId="119" applyNumberFormat="0" applyFill="0" applyAlignment="0" applyProtection="0"/>
    <xf numFmtId="49" fontId="102" fillId="0" borderId="121" applyNumberFormat="0" applyFont="0" applyFill="0" applyBorder="0" applyProtection="0">
      <alignment horizontal="left" vertical="center" indent="2"/>
    </xf>
    <xf numFmtId="49" fontId="102" fillId="0" borderId="122" applyNumberFormat="0" applyFont="0" applyFill="0" applyBorder="0" applyProtection="0">
      <alignment horizontal="left" vertical="center" indent="5"/>
    </xf>
    <xf numFmtId="49" fontId="102" fillId="0" borderId="121" applyNumberFormat="0" applyFont="0" applyFill="0" applyBorder="0" applyProtection="0">
      <alignment horizontal="left" vertical="center" indent="2"/>
    </xf>
    <xf numFmtId="4" fontId="102" fillId="0" borderId="121" applyFill="0" applyBorder="0" applyProtection="0">
      <alignment horizontal="right" vertical="center"/>
    </xf>
    <xf numFmtId="49" fontId="101" fillId="0" borderId="121" applyNumberFormat="0" applyFill="0" applyBorder="0" applyProtection="0">
      <alignment horizontal="left" vertical="center"/>
    </xf>
    <xf numFmtId="0" fontId="102" fillId="0" borderId="124">
      <alignment horizontal="left" vertical="center" wrapText="1" indent="2"/>
    </xf>
    <xf numFmtId="0" fontId="142" fillId="84" borderId="117" applyNumberFormat="0" applyAlignment="0" applyProtection="0"/>
    <xf numFmtId="0" fontId="103" fillId="60" borderId="123">
      <alignment horizontal="right" vertical="center"/>
    </xf>
    <xf numFmtId="0" fontId="129" fillId="71" borderId="118" applyNumberFormat="0" applyAlignment="0" applyProtection="0"/>
    <xf numFmtId="0" fontId="103" fillId="60" borderId="123">
      <alignment horizontal="right" vertical="center"/>
    </xf>
    <xf numFmtId="4" fontId="103" fillId="60" borderId="121">
      <alignment horizontal="right" vertical="center"/>
    </xf>
    <xf numFmtId="0" fontId="103" fillId="60" borderId="121">
      <alignment horizontal="right" vertical="center"/>
    </xf>
    <xf numFmtId="0" fontId="123" fillId="84" borderId="117" applyNumberFormat="0" applyAlignment="0" applyProtection="0"/>
    <xf numFmtId="0" fontId="125" fillId="84" borderId="118" applyNumberFormat="0" applyAlignment="0" applyProtection="0"/>
    <xf numFmtId="0" fontId="130" fillId="0" borderId="119" applyNumberFormat="0" applyFill="0" applyAlignment="0" applyProtection="0"/>
    <xf numFmtId="0" fontId="102" fillId="61" borderId="121"/>
    <xf numFmtId="4" fontId="102" fillId="61" borderId="121"/>
    <xf numFmtId="4" fontId="103" fillId="60" borderId="121">
      <alignment horizontal="right" vertical="center"/>
    </xf>
    <xf numFmtId="0" fontId="105" fillId="62" borderId="121">
      <alignment horizontal="right" vertical="center"/>
    </xf>
    <xf numFmtId="0" fontId="129" fillId="71" borderId="118" applyNumberFormat="0" applyAlignment="0" applyProtection="0"/>
    <xf numFmtId="0" fontId="126" fillId="84" borderId="118" applyNumberFormat="0" applyAlignment="0" applyProtection="0"/>
    <xf numFmtId="4" fontId="102" fillId="0" borderId="121">
      <alignment horizontal="right" vertical="center"/>
    </xf>
    <xf numFmtId="0" fontId="102" fillId="60" borderId="124">
      <alignment horizontal="left" vertical="center" wrapText="1" indent="2"/>
    </xf>
    <xf numFmtId="0" fontId="102" fillId="0" borderId="124">
      <alignment horizontal="left" vertical="center" wrapText="1" indent="2"/>
    </xf>
    <xf numFmtId="0" fontId="142" fillId="84" borderId="117" applyNumberFormat="0" applyAlignment="0" applyProtection="0"/>
    <xf numFmtId="0" fontId="138" fillId="71" borderId="118" applyNumberFormat="0" applyAlignment="0" applyProtection="0"/>
    <xf numFmtId="0" fontId="125" fillId="84" borderId="118" applyNumberFormat="0" applyAlignment="0" applyProtection="0"/>
    <xf numFmtId="0" fontId="123" fillId="84" borderId="117" applyNumberFormat="0" applyAlignment="0" applyProtection="0"/>
    <xf numFmtId="0" fontId="103" fillId="60" borderId="123">
      <alignment horizontal="right" vertical="center"/>
    </xf>
    <xf numFmtId="0" fontId="105" fillId="62" borderId="121">
      <alignment horizontal="right" vertical="center"/>
    </xf>
    <xf numFmtId="4" fontId="103" fillId="62" borderId="121">
      <alignment horizontal="right" vertical="center"/>
    </xf>
    <xf numFmtId="4" fontId="103" fillId="60" borderId="121">
      <alignment horizontal="right" vertical="center"/>
    </xf>
    <xf numFmtId="49" fontId="102" fillId="0" borderId="122" applyNumberFormat="0" applyFont="0" applyFill="0" applyBorder="0" applyProtection="0">
      <alignment horizontal="left" vertical="center" indent="5"/>
    </xf>
    <xf numFmtId="4" fontId="102" fillId="0" borderId="121" applyFill="0" applyBorder="0" applyProtection="0">
      <alignment horizontal="right" vertical="center"/>
    </xf>
    <xf numFmtId="4" fontId="103" fillId="62" borderId="121">
      <alignment horizontal="right" vertical="center"/>
    </xf>
    <xf numFmtId="0" fontId="138" fillId="71" borderId="118" applyNumberFormat="0" applyAlignment="0" applyProtection="0"/>
    <xf numFmtId="0" fontId="129" fillId="71" borderId="118" applyNumberFormat="0" applyAlignment="0" applyProtection="0"/>
    <xf numFmtId="0" fontId="125" fillId="84" borderId="118" applyNumberFormat="0" applyAlignment="0" applyProtection="0"/>
    <xf numFmtId="0" fontId="102" fillId="60" borderId="124">
      <alignment horizontal="left" vertical="center" wrapText="1" indent="2"/>
    </xf>
    <xf numFmtId="0" fontId="102" fillId="0" borderId="124">
      <alignment horizontal="left" vertical="center" wrapText="1" indent="2"/>
    </xf>
    <xf numFmtId="0" fontId="102" fillId="60" borderId="124">
      <alignment horizontal="left" vertical="center" wrapText="1" indent="2"/>
    </xf>
    <xf numFmtId="0" fontId="102" fillId="0" borderId="124">
      <alignment horizontal="left" vertical="center" wrapText="1" indent="2"/>
    </xf>
    <xf numFmtId="0" fontId="123" fillId="84" borderId="117" applyNumberFormat="0" applyAlignment="0" applyProtection="0"/>
    <xf numFmtId="0" fontId="125" fillId="84" borderId="118" applyNumberFormat="0" applyAlignment="0" applyProtection="0"/>
    <xf numFmtId="0" fontId="126" fillId="84" borderId="118" applyNumberFormat="0" applyAlignment="0" applyProtection="0"/>
    <xf numFmtId="0" fontId="129" fillId="71" borderId="118" applyNumberFormat="0" applyAlignment="0" applyProtection="0"/>
    <xf numFmtId="0" fontId="130" fillId="0" borderId="119" applyNumberFormat="0" applyFill="0" applyAlignment="0" applyProtection="0"/>
    <xf numFmtId="0" fontId="138" fillId="71" borderId="118" applyNumberFormat="0" applyAlignment="0" applyProtection="0"/>
    <xf numFmtId="0" fontId="120" fillId="87" borderId="120" applyNumberFormat="0" applyFont="0" applyAlignment="0" applyProtection="0"/>
    <xf numFmtId="0" fontId="8" fillId="87" borderId="120" applyNumberFormat="0" applyFont="0" applyAlignment="0" applyProtection="0"/>
    <xf numFmtId="0" fontId="142" fillId="84" borderId="117" applyNumberFormat="0" applyAlignment="0" applyProtection="0"/>
    <xf numFmtId="0" fontId="145" fillId="0" borderId="119" applyNumberFormat="0" applyFill="0" applyAlignment="0" applyProtection="0"/>
    <xf numFmtId="0" fontId="126" fillId="84" borderId="118" applyNumberFormat="0" applyAlignment="0" applyProtection="0"/>
    <xf numFmtId="0" fontId="138" fillId="71" borderId="118" applyNumberFormat="0" applyAlignment="0" applyProtection="0"/>
    <xf numFmtId="0" fontId="120" fillId="87" borderId="120" applyNumberFormat="0" applyFont="0" applyAlignment="0" applyProtection="0"/>
    <xf numFmtId="0" fontId="142" fillId="84" borderId="117" applyNumberFormat="0" applyAlignment="0" applyProtection="0"/>
    <xf numFmtId="0" fontId="145" fillId="0" borderId="119" applyNumberFormat="0" applyFill="0" applyAlignment="0" applyProtection="0"/>
    <xf numFmtId="0" fontId="126" fillId="84" borderId="118" applyNumberFormat="0" applyAlignment="0" applyProtection="0"/>
    <xf numFmtId="0" fontId="138" fillId="71" borderId="118" applyNumberFormat="0" applyAlignment="0" applyProtection="0"/>
    <xf numFmtId="0" fontId="142" fillId="84" borderId="117" applyNumberFormat="0" applyAlignment="0" applyProtection="0"/>
    <xf numFmtId="0" fontId="145" fillId="0" borderId="119" applyNumberFormat="0" applyFill="0" applyAlignment="0" applyProtection="0"/>
    <xf numFmtId="0" fontId="123" fillId="84" borderId="117" applyNumberFormat="0" applyAlignment="0" applyProtection="0"/>
    <xf numFmtId="0" fontId="125" fillId="84" borderId="118" applyNumberFormat="0" applyAlignment="0" applyProtection="0"/>
    <xf numFmtId="0" fontId="130" fillId="0" borderId="119" applyNumberFormat="0" applyFill="0" applyAlignment="0" applyProtection="0"/>
    <xf numFmtId="49" fontId="102" fillId="0" borderId="121" applyNumberFormat="0" applyFont="0" applyFill="0" applyBorder="0" applyProtection="0">
      <alignment horizontal="left" vertical="center" indent="2"/>
    </xf>
    <xf numFmtId="0" fontId="103" fillId="62" borderId="121">
      <alignment horizontal="right" vertical="center"/>
    </xf>
    <xf numFmtId="4" fontId="103" fillId="62" borderId="121">
      <alignment horizontal="right" vertical="center"/>
    </xf>
    <xf numFmtId="0" fontId="105" fillId="62" borderId="121">
      <alignment horizontal="right" vertical="center"/>
    </xf>
    <xf numFmtId="4" fontId="105" fillId="62" borderId="121">
      <alignment horizontal="right" vertical="center"/>
    </xf>
    <xf numFmtId="0" fontId="103" fillId="60" borderId="121">
      <alignment horizontal="right" vertical="center"/>
    </xf>
    <xf numFmtId="4" fontId="103" fillId="60" borderId="121">
      <alignment horizontal="right" vertical="center"/>
    </xf>
    <xf numFmtId="0" fontId="103" fillId="60" borderId="121">
      <alignment horizontal="right" vertical="center"/>
    </xf>
    <xf numFmtId="4" fontId="103" fillId="60" borderId="121">
      <alignment horizontal="right" vertical="center"/>
    </xf>
    <xf numFmtId="0" fontId="129" fillId="71" borderId="118" applyNumberFormat="0" applyAlignment="0" applyProtection="0"/>
    <xf numFmtId="0" fontId="102" fillId="0" borderId="121">
      <alignment horizontal="right" vertical="center"/>
    </xf>
    <xf numFmtId="4" fontId="102" fillId="0" borderId="121">
      <alignment horizontal="right" vertical="center"/>
    </xf>
    <xf numFmtId="4" fontId="102" fillId="0" borderId="121" applyFill="0" applyBorder="0" applyProtection="0">
      <alignment horizontal="right" vertical="center"/>
    </xf>
    <xf numFmtId="49" fontId="101" fillId="0" borderId="121" applyNumberFormat="0" applyFill="0" applyBorder="0" applyProtection="0">
      <alignment horizontal="left" vertical="center"/>
    </xf>
    <xf numFmtId="0" fontId="102" fillId="0" borderId="121" applyNumberFormat="0" applyFill="0" applyAlignment="0" applyProtection="0"/>
    <xf numFmtId="166" fontId="102" fillId="88" borderId="121" applyNumberFormat="0" applyFont="0" applyBorder="0" applyAlignment="0" applyProtection="0">
      <alignment horizontal="right" vertical="center"/>
    </xf>
    <xf numFmtId="0" fontId="102" fillId="61" borderId="121"/>
    <xf numFmtId="4" fontId="102" fillId="61" borderId="121"/>
    <xf numFmtId="4" fontId="103" fillId="60" borderId="121">
      <alignment horizontal="right" vertical="center"/>
    </xf>
    <xf numFmtId="0" fontId="102" fillId="61" borderId="121"/>
    <xf numFmtId="0" fontId="125" fillId="84" borderId="118" applyNumberFormat="0" applyAlignment="0" applyProtection="0"/>
    <xf numFmtId="0" fontId="103" fillId="62" borderId="121">
      <alignment horizontal="right" vertical="center"/>
    </xf>
    <xf numFmtId="0" fontId="102" fillId="0" borderId="121">
      <alignment horizontal="right" vertical="center"/>
    </xf>
    <xf numFmtId="0" fontId="145" fillId="0" borderId="119" applyNumberFormat="0" applyFill="0" applyAlignment="0" applyProtection="0"/>
    <xf numFmtId="0" fontId="102" fillId="62" borderId="122">
      <alignment horizontal="left" vertical="center"/>
    </xf>
    <xf numFmtId="0" fontId="138" fillId="71" borderId="118" applyNumberFormat="0" applyAlignment="0" applyProtection="0"/>
    <xf numFmtId="166" fontId="102" fillId="88" borderId="121" applyNumberFormat="0" applyFont="0" applyBorder="0" applyAlignment="0" applyProtection="0">
      <alignment horizontal="right" vertical="center"/>
    </xf>
    <xf numFmtId="0" fontId="120" fillId="87" borderId="120" applyNumberFormat="0" applyFont="0" applyAlignment="0" applyProtection="0"/>
    <xf numFmtId="0" fontId="102" fillId="0" borderId="124">
      <alignment horizontal="left" vertical="center" wrapText="1" indent="2"/>
    </xf>
    <xf numFmtId="4" fontId="102" fillId="61" borderId="121"/>
    <xf numFmtId="49" fontId="101" fillId="0" borderId="121" applyNumberFormat="0" applyFill="0" applyBorder="0" applyProtection="0">
      <alignment horizontal="left" vertical="center"/>
    </xf>
    <xf numFmtId="0" fontId="102" fillId="0" borderId="121">
      <alignment horizontal="right" vertical="center"/>
    </xf>
    <xf numFmtId="4" fontId="103" fillId="60" borderId="123">
      <alignment horizontal="right" vertical="center"/>
    </xf>
    <xf numFmtId="4" fontId="103" fillId="60" borderId="121">
      <alignment horizontal="right" vertical="center"/>
    </xf>
    <xf numFmtId="4" fontId="103" fillId="60" borderId="121">
      <alignment horizontal="right" vertical="center"/>
    </xf>
    <xf numFmtId="0" fontId="105" fillId="62" borderId="121">
      <alignment horizontal="right" vertical="center"/>
    </xf>
    <xf numFmtId="0" fontId="103" fillId="62" borderId="121">
      <alignment horizontal="right" vertical="center"/>
    </xf>
    <xf numFmtId="49" fontId="102" fillId="0" borderId="121" applyNumberFormat="0" applyFont="0" applyFill="0" applyBorder="0" applyProtection="0">
      <alignment horizontal="left" vertical="center" indent="2"/>
    </xf>
    <xf numFmtId="0" fontId="138" fillId="71" borderId="118" applyNumberFormat="0" applyAlignment="0" applyProtection="0"/>
    <xf numFmtId="0" fontId="123" fillId="84" borderId="117" applyNumberFormat="0" applyAlignment="0" applyProtection="0"/>
    <xf numFmtId="49" fontId="102" fillId="0" borderId="121" applyNumberFormat="0" applyFont="0" applyFill="0" applyBorder="0" applyProtection="0">
      <alignment horizontal="left" vertical="center" indent="2"/>
    </xf>
    <xf numFmtId="0" fontId="129" fillId="71" borderId="118" applyNumberFormat="0" applyAlignment="0" applyProtection="0"/>
    <xf numFmtId="4" fontId="102" fillId="0" borderId="121" applyFill="0" applyBorder="0" applyProtection="0">
      <alignment horizontal="right" vertical="center"/>
    </xf>
    <xf numFmtId="0" fontId="126" fillId="84" borderId="118" applyNumberFormat="0" applyAlignment="0" applyProtection="0"/>
    <xf numFmtId="0" fontId="145" fillId="0" borderId="119" applyNumberFormat="0" applyFill="0" applyAlignment="0" applyProtection="0"/>
    <xf numFmtId="0" fontId="142" fillId="84" borderId="117" applyNumberFormat="0" applyAlignment="0" applyProtection="0"/>
    <xf numFmtId="0" fontId="102" fillId="0" borderId="121" applyNumberFormat="0" applyFill="0" applyAlignment="0" applyProtection="0"/>
    <xf numFmtId="4" fontId="102" fillId="0" borderId="121">
      <alignment horizontal="right" vertical="center"/>
    </xf>
    <xf numFmtId="0" fontId="102" fillId="0" borderId="121">
      <alignment horizontal="right" vertical="center"/>
    </xf>
    <xf numFmtId="0" fontId="138" fillId="71" borderId="118" applyNumberFormat="0" applyAlignment="0" applyProtection="0"/>
    <xf numFmtId="0" fontId="123" fillId="84" borderId="117" applyNumberFormat="0" applyAlignment="0" applyProtection="0"/>
    <xf numFmtId="0" fontId="125" fillId="84" borderId="118" applyNumberFormat="0" applyAlignment="0" applyProtection="0"/>
    <xf numFmtId="0" fontId="102" fillId="60" borderId="124">
      <alignment horizontal="left" vertical="center" wrapText="1" indent="2"/>
    </xf>
    <xf numFmtId="0" fontId="126" fillId="84" borderId="118" applyNumberFormat="0" applyAlignment="0" applyProtection="0"/>
    <xf numFmtId="0" fontId="126" fillId="84" borderId="118" applyNumberFormat="0" applyAlignment="0" applyProtection="0"/>
    <xf numFmtId="4" fontId="103" fillId="60" borderId="122">
      <alignment horizontal="right" vertical="center"/>
    </xf>
    <xf numFmtId="0" fontId="103" fillId="60" borderId="122">
      <alignment horizontal="right" vertical="center"/>
    </xf>
    <xf numFmtId="0" fontId="103" fillId="60" borderId="121">
      <alignment horizontal="right" vertical="center"/>
    </xf>
    <xf numFmtId="4" fontId="105" fillId="62" borderId="121">
      <alignment horizontal="right" vertical="center"/>
    </xf>
    <xf numFmtId="0" fontId="129" fillId="71" borderId="118" applyNumberFormat="0" applyAlignment="0" applyProtection="0"/>
    <xf numFmtId="0" fontId="130" fillId="0" borderId="119" applyNumberFormat="0" applyFill="0" applyAlignment="0" applyProtection="0"/>
    <xf numFmtId="0" fontId="145" fillId="0" borderId="119" applyNumberFormat="0" applyFill="0" applyAlignment="0" applyProtection="0"/>
    <xf numFmtId="0" fontId="120" fillId="87" borderId="120" applyNumberFormat="0" applyFont="0" applyAlignment="0" applyProtection="0"/>
    <xf numFmtId="0" fontId="138" fillId="71" borderId="118" applyNumberFormat="0" applyAlignment="0" applyProtection="0"/>
    <xf numFmtId="49" fontId="101" fillId="0" borderId="121" applyNumberFormat="0" applyFill="0" applyBorder="0" applyProtection="0">
      <alignment horizontal="left" vertical="center"/>
    </xf>
    <xf numFmtId="0" fontId="102" fillId="60" borderId="124">
      <alignment horizontal="left" vertical="center" wrapText="1" indent="2"/>
    </xf>
    <xf numFmtId="0" fontId="126" fillId="84" borderId="118" applyNumberFormat="0" applyAlignment="0" applyProtection="0"/>
    <xf numFmtId="0" fontId="102" fillId="0" borderId="124">
      <alignment horizontal="left" vertical="center" wrapText="1" indent="2"/>
    </xf>
    <xf numFmtId="0" fontId="120" fillId="87" borderId="120" applyNumberFormat="0" applyFont="0" applyAlignment="0" applyProtection="0"/>
    <xf numFmtId="0" fontId="8" fillId="87" borderId="120" applyNumberFormat="0" applyFont="0" applyAlignment="0" applyProtection="0"/>
    <xf numFmtId="0" fontId="142" fillId="84" borderId="117" applyNumberFormat="0" applyAlignment="0" applyProtection="0"/>
    <xf numFmtId="0" fontId="145" fillId="0" borderId="119" applyNumberFormat="0" applyFill="0" applyAlignment="0" applyProtection="0"/>
    <xf numFmtId="4" fontId="102" fillId="61" borderId="121"/>
    <xf numFmtId="0" fontId="103" fillId="60" borderId="121">
      <alignment horizontal="right" vertical="center"/>
    </xf>
    <xf numFmtId="0" fontId="145" fillId="0" borderId="119" applyNumberFormat="0" applyFill="0" applyAlignment="0" applyProtection="0"/>
    <xf numFmtId="4" fontId="103" fillId="60" borderId="123">
      <alignment horizontal="right" vertical="center"/>
    </xf>
    <xf numFmtId="0" fontId="125" fillId="84" borderId="118" applyNumberFormat="0" applyAlignment="0" applyProtection="0"/>
    <xf numFmtId="0" fontId="103" fillId="60" borderId="122">
      <alignment horizontal="right" vertical="center"/>
    </xf>
    <xf numFmtId="0" fontId="126" fillId="84" borderId="118" applyNumberFormat="0" applyAlignment="0" applyProtection="0"/>
    <xf numFmtId="0" fontId="130" fillId="0" borderId="119" applyNumberFormat="0" applyFill="0" applyAlignment="0" applyProtection="0"/>
    <xf numFmtId="0" fontId="120" fillId="87" borderId="120" applyNumberFormat="0" applyFont="0" applyAlignment="0" applyProtection="0"/>
    <xf numFmtId="4" fontId="103" fillId="60" borderId="122">
      <alignment horizontal="right" vertical="center"/>
    </xf>
    <xf numFmtId="0" fontId="102" fillId="60" borderId="124">
      <alignment horizontal="left" vertical="center" wrapText="1" indent="2"/>
    </xf>
    <xf numFmtId="0" fontId="102" fillId="61" borderId="121"/>
    <xf numFmtId="166" fontId="102" fillId="88" borderId="121" applyNumberFormat="0" applyFont="0" applyBorder="0" applyAlignment="0" applyProtection="0">
      <alignment horizontal="right" vertical="center"/>
    </xf>
    <xf numFmtId="0" fontId="102" fillId="0" borderId="121" applyNumberFormat="0" applyFill="0" applyAlignment="0" applyProtection="0"/>
    <xf numFmtId="4" fontId="102" fillId="0" borderId="121" applyFill="0" applyBorder="0" applyProtection="0">
      <alignment horizontal="right" vertical="center"/>
    </xf>
    <xf numFmtId="4" fontId="103" fillId="62" borderId="121">
      <alignment horizontal="right" vertical="center"/>
    </xf>
    <xf numFmtId="0" fontId="130" fillId="0" borderId="119" applyNumberFormat="0" applyFill="0" applyAlignment="0" applyProtection="0"/>
    <xf numFmtId="49" fontId="101" fillId="0" borderId="121" applyNumberFormat="0" applyFill="0" applyBorder="0" applyProtection="0">
      <alignment horizontal="left" vertical="center"/>
    </xf>
    <xf numFmtId="49" fontId="102" fillId="0" borderId="122" applyNumberFormat="0" applyFont="0" applyFill="0" applyBorder="0" applyProtection="0">
      <alignment horizontal="left" vertical="center" indent="5"/>
    </xf>
    <xf numFmtId="0" fontId="102" fillId="62" borderId="122">
      <alignment horizontal="left" vertical="center"/>
    </xf>
    <xf numFmtId="0" fontId="126" fillId="84" borderId="118" applyNumberFormat="0" applyAlignment="0" applyProtection="0"/>
    <xf numFmtId="4" fontId="103" fillId="60" borderId="123">
      <alignment horizontal="right" vertical="center"/>
    </xf>
    <xf numFmtId="0" fontId="138" fillId="71" borderId="118" applyNumberFormat="0" applyAlignment="0" applyProtection="0"/>
    <xf numFmtId="0" fontId="138" fillId="71" borderId="118" applyNumberFormat="0" applyAlignment="0" applyProtection="0"/>
    <xf numFmtId="0" fontId="120" fillId="87" borderId="120" applyNumberFormat="0" applyFont="0" applyAlignment="0" applyProtection="0"/>
    <xf numFmtId="0" fontId="142" fillId="84" borderId="117" applyNumberFormat="0" applyAlignment="0" applyProtection="0"/>
    <xf numFmtId="0" fontId="145" fillId="0" borderId="119" applyNumberFormat="0" applyFill="0" applyAlignment="0" applyProtection="0"/>
    <xf numFmtId="0" fontId="103" fillId="60" borderId="121">
      <alignment horizontal="right" vertical="center"/>
    </xf>
    <xf numFmtId="0" fontId="8" fillId="87" borderId="120" applyNumberFormat="0" applyFont="0" applyAlignment="0" applyProtection="0"/>
    <xf numFmtId="4" fontId="102" fillId="0" borderId="121">
      <alignment horizontal="right" vertical="center"/>
    </xf>
    <xf numFmtId="0" fontId="145" fillId="0" borderId="119" applyNumberFormat="0" applyFill="0" applyAlignment="0" applyProtection="0"/>
    <xf numFmtId="0" fontId="103" fillId="60" borderId="121">
      <alignment horizontal="right" vertical="center"/>
    </xf>
    <xf numFmtId="0" fontId="103" fillId="60" borderId="121">
      <alignment horizontal="right" vertical="center"/>
    </xf>
    <xf numFmtId="4" fontId="105" fillId="62" borderId="121">
      <alignment horizontal="right" vertical="center"/>
    </xf>
    <xf numFmtId="0" fontId="103" fillId="62" borderId="121">
      <alignment horizontal="right" vertical="center"/>
    </xf>
    <xf numFmtId="4" fontId="103" fillId="62" borderId="121">
      <alignment horizontal="right" vertical="center"/>
    </xf>
    <xf numFmtId="0" fontId="105" fillId="62" borderId="121">
      <alignment horizontal="right" vertical="center"/>
    </xf>
    <xf numFmtId="4" fontId="105" fillId="62" borderId="121">
      <alignment horizontal="right" vertical="center"/>
    </xf>
    <xf numFmtId="0" fontId="103" fillId="60" borderId="121">
      <alignment horizontal="right" vertical="center"/>
    </xf>
    <xf numFmtId="4" fontId="103" fillId="60" borderId="121">
      <alignment horizontal="right" vertical="center"/>
    </xf>
    <xf numFmtId="0" fontId="103" fillId="60" borderId="121">
      <alignment horizontal="right" vertical="center"/>
    </xf>
    <xf numFmtId="4" fontId="103" fillId="60" borderId="121">
      <alignment horizontal="right" vertical="center"/>
    </xf>
    <xf numFmtId="0" fontId="103" fillId="60" borderId="122">
      <alignment horizontal="right" vertical="center"/>
    </xf>
    <xf numFmtId="4" fontId="103" fillId="60" borderId="122">
      <alignment horizontal="right" vertical="center"/>
    </xf>
    <xf numFmtId="0" fontId="103" fillId="60" borderId="123">
      <alignment horizontal="right" vertical="center"/>
    </xf>
    <xf numFmtId="4" fontId="103" fillId="60" borderId="123">
      <alignment horizontal="right" vertical="center"/>
    </xf>
    <xf numFmtId="0" fontId="126" fillId="84" borderId="118" applyNumberFormat="0" applyAlignment="0" applyProtection="0"/>
    <xf numFmtId="0" fontId="102" fillId="60" borderId="124">
      <alignment horizontal="left" vertical="center" wrapText="1" indent="2"/>
    </xf>
    <xf numFmtId="0" fontId="102" fillId="0" borderId="124">
      <alignment horizontal="left" vertical="center" wrapText="1" indent="2"/>
    </xf>
    <xf numFmtId="0" fontId="102" fillId="62" borderId="122">
      <alignment horizontal="left" vertical="center"/>
    </xf>
    <xf numFmtId="0" fontId="138" fillId="71" borderId="118" applyNumberFormat="0" applyAlignment="0" applyProtection="0"/>
    <xf numFmtId="0" fontId="102" fillId="0" borderId="121">
      <alignment horizontal="right" vertical="center"/>
    </xf>
    <xf numFmtId="4" fontId="102" fillId="0" borderId="121">
      <alignment horizontal="right" vertical="center"/>
    </xf>
    <xf numFmtId="0" fontId="102" fillId="0" borderId="121" applyNumberFormat="0" applyFill="0" applyAlignment="0" applyProtection="0"/>
    <xf numFmtId="0" fontId="142" fillId="84" borderId="117" applyNumberFormat="0" applyAlignment="0" applyProtection="0"/>
    <xf numFmtId="166" fontId="102" fillId="88" borderId="121" applyNumberFormat="0" applyFont="0" applyBorder="0" applyAlignment="0" applyProtection="0">
      <alignment horizontal="right" vertical="center"/>
    </xf>
    <xf numFmtId="0" fontId="102" fillId="61" borderId="121"/>
    <xf numFmtId="4" fontId="102" fillId="61" borderId="121"/>
    <xf numFmtId="0" fontId="145" fillId="0" borderId="119" applyNumberFormat="0" applyFill="0" applyAlignment="0" applyProtection="0"/>
    <xf numFmtId="0" fontId="8" fillId="87" borderId="120" applyNumberFormat="0" applyFont="0" applyAlignment="0" applyProtection="0"/>
    <xf numFmtId="0" fontId="120" fillId="87" borderId="120" applyNumberFormat="0" applyFont="0" applyAlignment="0" applyProtection="0"/>
    <xf numFmtId="0" fontId="102" fillId="0" borderId="121" applyNumberFormat="0" applyFill="0" applyAlignment="0" applyProtection="0"/>
    <xf numFmtId="0" fontId="130" fillId="0" borderId="119" applyNumberFormat="0" applyFill="0" applyAlignment="0" applyProtection="0"/>
    <xf numFmtId="0" fontId="145" fillId="0" borderId="119" applyNumberFormat="0" applyFill="0" applyAlignment="0" applyProtection="0"/>
    <xf numFmtId="0" fontId="129" fillId="71" borderId="118" applyNumberFormat="0" applyAlignment="0" applyProtection="0"/>
    <xf numFmtId="0" fontId="126" fillId="84" borderId="118" applyNumberFormat="0" applyAlignment="0" applyProtection="0"/>
    <xf numFmtId="4" fontId="105" fillId="62" borderId="121">
      <alignment horizontal="right" vertical="center"/>
    </xf>
    <xf numFmtId="0" fontId="103" fillId="62" borderId="121">
      <alignment horizontal="right" vertical="center"/>
    </xf>
    <xf numFmtId="166" fontId="102" fillId="88" borderId="121" applyNumberFormat="0" applyFont="0" applyBorder="0" applyAlignment="0" applyProtection="0">
      <alignment horizontal="right" vertical="center"/>
    </xf>
    <xf numFmtId="0" fontId="130" fillId="0" borderId="119" applyNumberFormat="0" applyFill="0" applyAlignment="0" applyProtection="0"/>
    <xf numFmtId="49" fontId="102" fillId="0" borderId="121" applyNumberFormat="0" applyFont="0" applyFill="0" applyBorder="0" applyProtection="0">
      <alignment horizontal="left" vertical="center" indent="2"/>
    </xf>
    <xf numFmtId="49" fontId="102" fillId="0" borderId="122" applyNumberFormat="0" applyFont="0" applyFill="0" applyBorder="0" applyProtection="0">
      <alignment horizontal="left" vertical="center" indent="5"/>
    </xf>
    <xf numFmtId="49" fontId="102" fillId="0" borderId="121" applyNumberFormat="0" applyFont="0" applyFill="0" applyBorder="0" applyProtection="0">
      <alignment horizontal="left" vertical="center" indent="2"/>
    </xf>
    <xf numFmtId="4" fontId="102" fillId="0" borderId="121" applyFill="0" applyBorder="0" applyProtection="0">
      <alignment horizontal="right" vertical="center"/>
    </xf>
    <xf numFmtId="49" fontId="101" fillId="0" borderId="121" applyNumberFormat="0" applyFill="0" applyBorder="0" applyProtection="0">
      <alignment horizontal="left" vertical="center"/>
    </xf>
    <xf numFmtId="0" fontId="102" fillId="0" borderId="124">
      <alignment horizontal="left" vertical="center" wrapText="1" indent="2"/>
    </xf>
    <xf numFmtId="0" fontId="142" fillId="84" borderId="117" applyNumberFormat="0" applyAlignment="0" applyProtection="0"/>
    <xf numFmtId="0" fontId="103" fillId="60" borderId="123">
      <alignment horizontal="right" vertical="center"/>
    </xf>
    <xf numFmtId="0" fontId="129" fillId="71" borderId="118" applyNumberFormat="0" applyAlignment="0" applyProtection="0"/>
    <xf numFmtId="0" fontId="103" fillId="60" borderId="123">
      <alignment horizontal="right" vertical="center"/>
    </xf>
    <xf numFmtId="4" fontId="103" fillId="60" borderId="121">
      <alignment horizontal="right" vertical="center"/>
    </xf>
    <xf numFmtId="0" fontId="103" fillId="60" borderId="121">
      <alignment horizontal="right" vertical="center"/>
    </xf>
    <xf numFmtId="0" fontId="123" fillId="84" borderId="117" applyNumberFormat="0" applyAlignment="0" applyProtection="0"/>
    <xf numFmtId="0" fontId="125" fillId="84" borderId="118" applyNumberFormat="0" applyAlignment="0" applyProtection="0"/>
    <xf numFmtId="0" fontId="130" fillId="0" borderId="119" applyNumberFormat="0" applyFill="0" applyAlignment="0" applyProtection="0"/>
    <xf numFmtId="0" fontId="102" fillId="61" borderId="121"/>
    <xf numFmtId="4" fontId="102" fillId="61" borderId="121"/>
    <xf numFmtId="4" fontId="103" fillId="60" borderId="121">
      <alignment horizontal="right" vertical="center"/>
    </xf>
    <xf numFmtId="0" fontId="105" fillId="62" borderId="121">
      <alignment horizontal="right" vertical="center"/>
    </xf>
    <xf numFmtId="0" fontId="129" fillId="71" borderId="118" applyNumberFormat="0" applyAlignment="0" applyProtection="0"/>
    <xf numFmtId="0" fontId="126" fillId="84" borderId="118" applyNumberFormat="0" applyAlignment="0" applyProtection="0"/>
    <xf numFmtId="4" fontId="102" fillId="0" borderId="121">
      <alignment horizontal="right" vertical="center"/>
    </xf>
    <xf numFmtId="0" fontId="102" fillId="60" borderId="124">
      <alignment horizontal="left" vertical="center" wrapText="1" indent="2"/>
    </xf>
    <xf numFmtId="0" fontId="102" fillId="0" borderId="124">
      <alignment horizontal="left" vertical="center" wrapText="1" indent="2"/>
    </xf>
    <xf numFmtId="0" fontId="142" fillId="84" borderId="117" applyNumberFormat="0" applyAlignment="0" applyProtection="0"/>
    <xf numFmtId="0" fontId="138" fillId="71" borderId="118" applyNumberFormat="0" applyAlignment="0" applyProtection="0"/>
    <xf numFmtId="0" fontId="125" fillId="84" borderId="118" applyNumberFormat="0" applyAlignment="0" applyProtection="0"/>
    <xf numFmtId="0" fontId="123" fillId="84" borderId="117" applyNumberFormat="0" applyAlignment="0" applyProtection="0"/>
    <xf numFmtId="0" fontId="103" fillId="60" borderId="123">
      <alignment horizontal="right" vertical="center"/>
    </xf>
    <xf numFmtId="0" fontId="105" fillId="62" borderId="121">
      <alignment horizontal="right" vertical="center"/>
    </xf>
    <xf numFmtId="4" fontId="103" fillId="62" borderId="121">
      <alignment horizontal="right" vertical="center"/>
    </xf>
    <xf numFmtId="4" fontId="103" fillId="60" borderId="121">
      <alignment horizontal="right" vertical="center"/>
    </xf>
    <xf numFmtId="49" fontId="102" fillId="0" borderId="122" applyNumberFormat="0" applyFont="0" applyFill="0" applyBorder="0" applyProtection="0">
      <alignment horizontal="left" vertical="center" indent="5"/>
    </xf>
    <xf numFmtId="4" fontId="102" fillId="0" borderId="121" applyFill="0" applyBorder="0" applyProtection="0">
      <alignment horizontal="right" vertical="center"/>
    </xf>
    <xf numFmtId="4" fontId="103" fillId="62" borderId="121">
      <alignment horizontal="right" vertical="center"/>
    </xf>
    <xf numFmtId="0" fontId="138" fillId="71" borderId="118" applyNumberFormat="0" applyAlignment="0" applyProtection="0"/>
    <xf numFmtId="0" fontId="129" fillId="71" borderId="118" applyNumberFormat="0" applyAlignment="0" applyProtection="0"/>
    <xf numFmtId="0" fontId="125" fillId="84" borderId="118" applyNumberFormat="0" applyAlignment="0" applyProtection="0"/>
    <xf numFmtId="0" fontId="102" fillId="60" borderId="124">
      <alignment horizontal="left" vertical="center" wrapText="1" indent="2"/>
    </xf>
    <xf numFmtId="0" fontId="102" fillId="0" borderId="124">
      <alignment horizontal="left" vertical="center" wrapText="1" indent="2"/>
    </xf>
    <xf numFmtId="0" fontId="102" fillId="60" borderId="124">
      <alignment horizontal="left" vertical="center" wrapText="1" indent="2"/>
    </xf>
    <xf numFmtId="0" fontId="48" fillId="39" borderId="0" applyNumberFormat="0" applyBorder="0" applyAlignment="0" applyProtection="0"/>
    <xf numFmtId="166" fontId="102" fillId="88" borderId="129" applyNumberFormat="0" applyFont="0" applyBorder="0" applyAlignment="0" applyProtection="0">
      <alignment horizontal="right" vertical="center"/>
    </xf>
    <xf numFmtId="0" fontId="7" fillId="53" borderId="0" applyNumberFormat="0" applyBorder="0" applyAlignment="0" applyProtection="0"/>
    <xf numFmtId="49" fontId="102" fillId="0" borderId="129" applyNumberFormat="0" applyFont="0" applyFill="0" applyBorder="0" applyProtection="0">
      <alignment horizontal="left" vertical="center" indent="2"/>
    </xf>
    <xf numFmtId="0" fontId="103" fillId="60" borderId="130">
      <alignment horizontal="right" vertical="center"/>
    </xf>
    <xf numFmtId="0" fontId="102" fillId="0" borderId="129">
      <alignment horizontal="right" vertical="center"/>
    </xf>
    <xf numFmtId="4" fontId="102" fillId="61" borderId="129"/>
    <xf numFmtId="0" fontId="125" fillId="84" borderId="126" applyNumberFormat="0" applyAlignment="0" applyProtection="0"/>
    <xf numFmtId="0" fontId="138" fillId="71" borderId="126" applyNumberFormat="0" applyAlignment="0" applyProtection="0"/>
    <xf numFmtId="4" fontId="103" fillId="60" borderId="130">
      <alignment horizontal="right" vertical="center"/>
    </xf>
    <xf numFmtId="4" fontId="103" fillId="60" borderId="129">
      <alignment horizontal="right" vertical="center"/>
    </xf>
    <xf numFmtId="0" fontId="142" fillId="84" borderId="125" applyNumberFormat="0" applyAlignment="0" applyProtection="0"/>
    <xf numFmtId="4" fontId="102" fillId="0" borderId="129">
      <alignment horizontal="right" vertical="center"/>
    </xf>
    <xf numFmtId="4" fontId="103" fillId="60" borderId="131">
      <alignment horizontal="right" vertical="center"/>
    </xf>
    <xf numFmtId="0" fontId="103" fillId="60" borderId="129">
      <alignment horizontal="right" vertical="center"/>
    </xf>
    <xf numFmtId="0" fontId="102" fillId="0" borderId="129">
      <alignment horizontal="right" vertical="center"/>
    </xf>
    <xf numFmtId="0" fontId="48" fillId="55" borderId="0" applyNumberFormat="0" applyBorder="0" applyAlignment="0" applyProtection="0"/>
    <xf numFmtId="0" fontId="102" fillId="60" borderId="132">
      <alignment horizontal="left" vertical="center" wrapText="1" indent="2"/>
    </xf>
    <xf numFmtId="4" fontId="103" fillId="62" borderId="129">
      <alignment horizontal="right" vertical="center"/>
    </xf>
    <xf numFmtId="0" fontId="102" fillId="61" borderId="129"/>
    <xf numFmtId="49" fontId="102" fillId="0" borderId="129" applyNumberFormat="0" applyFont="0" applyFill="0" applyBorder="0" applyProtection="0">
      <alignment horizontal="left" vertical="center" indent="2"/>
    </xf>
    <xf numFmtId="166" fontId="102" fillId="88" borderId="129" applyNumberFormat="0" applyFont="0" applyBorder="0" applyAlignment="0" applyProtection="0">
      <alignment horizontal="right" vertical="center"/>
    </xf>
    <xf numFmtId="0" fontId="8" fillId="87" borderId="128" applyNumberFormat="0" applyFont="0" applyAlignment="0" applyProtection="0"/>
    <xf numFmtId="0" fontId="138" fillId="71" borderId="126" applyNumberFormat="0" applyAlignment="0" applyProtection="0"/>
    <xf numFmtId="0" fontId="120" fillId="87" borderId="128" applyNumberFormat="0" applyFont="0" applyAlignment="0" applyProtection="0"/>
    <xf numFmtId="0" fontId="102" fillId="0" borderId="129" applyNumberFormat="0" applyFill="0" applyAlignment="0" applyProtection="0"/>
    <xf numFmtId="0" fontId="115" fillId="33" borderId="66" applyNumberFormat="0" applyAlignment="0" applyProtection="0"/>
    <xf numFmtId="0" fontId="116" fillId="33" borderId="65" applyNumberFormat="0" applyAlignment="0" applyProtection="0"/>
    <xf numFmtId="0" fontId="145" fillId="0" borderId="127" applyNumberFormat="0" applyFill="0" applyAlignment="0" applyProtection="0"/>
    <xf numFmtId="0" fontId="117" fillId="0" borderId="0" applyNumberFormat="0" applyFill="0" applyBorder="0" applyAlignment="0" applyProtection="0"/>
    <xf numFmtId="0" fontId="102" fillId="0" borderId="129">
      <alignment horizontal="right" vertical="center"/>
    </xf>
    <xf numFmtId="0" fontId="118" fillId="0" borderId="0" applyNumberFormat="0" applyFill="0" applyBorder="0" applyAlignment="0" applyProtection="0"/>
    <xf numFmtId="0" fontId="119"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8"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8"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8"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8" fillId="59" borderId="0" applyNumberFormat="0" applyBorder="0" applyAlignment="0" applyProtection="0"/>
    <xf numFmtId="0" fontId="102" fillId="0" borderId="121" applyNumberFormat="0" applyFill="0" applyAlignment="0" applyProtection="0"/>
    <xf numFmtId="0" fontId="103" fillId="60" borderId="121">
      <alignment horizontal="right" vertical="center"/>
    </xf>
    <xf numFmtId="0" fontId="103" fillId="60" borderId="121">
      <alignment horizontal="right" vertical="center"/>
    </xf>
    <xf numFmtId="0" fontId="103" fillId="60" borderId="129">
      <alignment horizontal="right" vertical="center"/>
    </xf>
    <xf numFmtId="0" fontId="102" fillId="0" borderId="121">
      <alignment horizontal="right" vertical="center"/>
    </xf>
    <xf numFmtId="0" fontId="105" fillId="62" borderId="121">
      <alignment horizontal="right" vertical="center"/>
    </xf>
    <xf numFmtId="0" fontId="102" fillId="61" borderId="121"/>
    <xf numFmtId="0" fontId="103" fillId="62" borderId="121">
      <alignment horizontal="right" vertical="center"/>
    </xf>
    <xf numFmtId="0" fontId="129" fillId="71" borderId="126" applyNumberFormat="0" applyAlignment="0" applyProtection="0"/>
    <xf numFmtId="0" fontId="123" fillId="84" borderId="125" applyNumberFormat="0" applyAlignment="0" applyProtection="0"/>
    <xf numFmtId="0" fontId="103" fillId="60" borderId="129">
      <alignment horizontal="right" vertical="center"/>
    </xf>
    <xf numFmtId="4" fontId="102" fillId="61" borderId="129"/>
    <xf numFmtId="0" fontId="125" fillId="84" borderId="126" applyNumberFormat="0" applyAlignment="0" applyProtection="0"/>
    <xf numFmtId="0" fontId="120" fillId="87" borderId="128" applyNumberFormat="0" applyFont="0" applyAlignment="0" applyProtection="0"/>
    <xf numFmtId="0" fontId="103" fillId="60" borderId="129">
      <alignment horizontal="right" vertical="center"/>
    </xf>
    <xf numFmtId="0" fontId="103" fillId="60" borderId="131">
      <alignment horizontal="right" vertical="center"/>
    </xf>
    <xf numFmtId="0" fontId="126" fillId="84" borderId="126" applyNumberFormat="0" applyAlignment="0" applyProtection="0"/>
    <xf numFmtId="0" fontId="102" fillId="0" borderId="132">
      <alignment horizontal="left" vertical="center" wrapText="1" indent="2"/>
    </xf>
    <xf numFmtId="4" fontId="102" fillId="0" borderId="129" applyFill="0" applyBorder="0" applyProtection="0">
      <alignment horizontal="right" vertical="center"/>
    </xf>
    <xf numFmtId="0" fontId="125" fillId="84" borderId="126" applyNumberFormat="0" applyAlignment="0" applyProtection="0"/>
    <xf numFmtId="0" fontId="126" fillId="84" borderId="126" applyNumberFormat="0" applyAlignment="0" applyProtection="0"/>
    <xf numFmtId="49" fontId="101" fillId="0" borderId="129" applyNumberFormat="0" applyFill="0" applyBorder="0" applyProtection="0">
      <alignment horizontal="left" vertical="center"/>
    </xf>
    <xf numFmtId="0" fontId="48" fillId="43" borderId="0" applyNumberFormat="0" applyBorder="0" applyAlignment="0" applyProtection="0"/>
    <xf numFmtId="0" fontId="103" fillId="62" borderId="129">
      <alignment horizontal="right" vertical="center"/>
    </xf>
    <xf numFmtId="0" fontId="102" fillId="0" borderId="132">
      <alignment horizontal="left" vertical="center" wrapText="1" indent="2"/>
    </xf>
    <xf numFmtId="0" fontId="103" fillId="60" borderId="130">
      <alignment horizontal="right" vertical="center"/>
    </xf>
    <xf numFmtId="4" fontId="102" fillId="61" borderId="129"/>
    <xf numFmtId="4" fontId="103" fillId="62" borderId="129">
      <alignment horizontal="right" vertical="center"/>
    </xf>
    <xf numFmtId="49" fontId="101" fillId="0" borderId="129" applyNumberFormat="0" applyFill="0" applyBorder="0" applyProtection="0">
      <alignment horizontal="left" vertical="center"/>
    </xf>
    <xf numFmtId="0" fontId="126" fillId="84" borderId="126" applyNumberFormat="0" applyAlignment="0" applyProtection="0"/>
    <xf numFmtId="0" fontId="103" fillId="60" borderId="130">
      <alignment horizontal="right" vertical="center"/>
    </xf>
    <xf numFmtId="0" fontId="130" fillId="0" borderId="127" applyNumberFormat="0" applyFill="0" applyAlignment="0" applyProtection="0"/>
    <xf numFmtId="4" fontId="103" fillId="62" borderId="129">
      <alignment horizontal="right" vertical="center"/>
    </xf>
    <xf numFmtId="4" fontId="105" fillId="62" borderId="129">
      <alignment horizontal="right" vertical="center"/>
    </xf>
    <xf numFmtId="4" fontId="103" fillId="60" borderId="129">
      <alignment horizontal="right" vertical="center"/>
    </xf>
    <xf numFmtId="4" fontId="103" fillId="60" borderId="129">
      <alignment horizontal="right" vertical="center"/>
    </xf>
    <xf numFmtId="4" fontId="103" fillId="60" borderId="130">
      <alignment horizontal="right" vertical="center"/>
    </xf>
    <xf numFmtId="0" fontId="142" fillId="84" borderId="125" applyNumberFormat="0" applyAlignment="0" applyProtection="0"/>
    <xf numFmtId="0" fontId="126" fillId="84" borderId="126" applyNumberFormat="0" applyAlignment="0" applyProtection="0"/>
    <xf numFmtId="0" fontId="129" fillId="71" borderId="126" applyNumberFormat="0" applyAlignment="0" applyProtection="0"/>
    <xf numFmtId="0" fontId="102" fillId="0" borderId="137" applyNumberFormat="0" applyFill="0" applyAlignment="0" applyProtection="0"/>
    <xf numFmtId="0" fontId="102" fillId="0" borderId="137">
      <alignment horizontal="right" vertical="center"/>
    </xf>
    <xf numFmtId="4" fontId="102" fillId="0" borderId="137" applyFill="0" applyBorder="0" applyProtection="0">
      <alignment horizontal="right" vertical="center"/>
    </xf>
    <xf numFmtId="0" fontId="138" fillId="71" borderId="126" applyNumberFormat="0" applyAlignment="0" applyProtection="0"/>
    <xf numFmtId="4" fontId="103" fillId="60" borderId="130">
      <alignment horizontal="right" vertical="center"/>
    </xf>
    <xf numFmtId="0" fontId="145" fillId="0" borderId="127" applyNumberFormat="0" applyFill="0" applyAlignment="0" applyProtection="0"/>
    <xf numFmtId="0" fontId="138" fillId="71" borderId="126" applyNumberFormat="0" applyAlignment="0" applyProtection="0"/>
    <xf numFmtId="0" fontId="138" fillId="71" borderId="126" applyNumberFormat="0" applyAlignment="0" applyProtection="0"/>
    <xf numFmtId="4" fontId="102" fillId="0" borderId="129">
      <alignment horizontal="right" vertical="center"/>
    </xf>
    <xf numFmtId="0" fontId="130" fillId="0" borderId="127" applyNumberFormat="0" applyFill="0" applyAlignment="0" applyProtection="0"/>
    <xf numFmtId="0" fontId="138" fillId="71" borderId="126" applyNumberFormat="0" applyAlignment="0" applyProtection="0"/>
    <xf numFmtId="4" fontId="102" fillId="61" borderId="129"/>
    <xf numFmtId="0" fontId="102" fillId="60" borderId="156">
      <alignment horizontal="left" vertical="center" wrapText="1" indent="2"/>
    </xf>
    <xf numFmtId="0" fontId="126" fillId="84" borderId="126" applyNumberFormat="0" applyAlignment="0" applyProtection="0"/>
    <xf numFmtId="4" fontId="102" fillId="0" borderId="121" applyFill="0" applyBorder="0" applyProtection="0">
      <alignment horizontal="right" vertical="center"/>
    </xf>
    <xf numFmtId="4" fontId="103" fillId="60" borderId="129">
      <alignment horizontal="right" vertical="center"/>
    </xf>
    <xf numFmtId="0" fontId="116" fillId="33" borderId="65" applyNumberFormat="0" applyAlignment="0" applyProtection="0"/>
    <xf numFmtId="0" fontId="145" fillId="0" borderId="135" applyNumberFormat="0" applyFill="0" applyAlignment="0" applyProtection="0"/>
    <xf numFmtId="0" fontId="120" fillId="87" borderId="128" applyNumberFormat="0" applyFont="0" applyAlignment="0" applyProtection="0"/>
    <xf numFmtId="0" fontId="8" fillId="87" borderId="128" applyNumberFormat="0" applyFont="0" applyAlignment="0" applyProtection="0"/>
    <xf numFmtId="0" fontId="142" fillId="84" borderId="125" applyNumberFormat="0" applyAlignment="0" applyProtection="0"/>
    <xf numFmtId="4" fontId="102" fillId="61" borderId="129"/>
    <xf numFmtId="0" fontId="130" fillId="0" borderId="127" applyNumberFormat="0" applyFill="0" applyAlignment="0" applyProtection="0"/>
    <xf numFmtId="0" fontId="105" fillId="62" borderId="129">
      <alignment horizontal="right" vertical="center"/>
    </xf>
    <xf numFmtId="0" fontId="145" fillId="0" borderId="127" applyNumberFormat="0" applyFill="0" applyAlignment="0" applyProtection="0"/>
    <xf numFmtId="0" fontId="123" fillId="84" borderId="125" applyNumberFormat="0" applyAlignment="0" applyProtection="0"/>
    <xf numFmtId="0" fontId="102" fillId="0" borderId="129">
      <alignment horizontal="right" vertical="center"/>
    </xf>
    <xf numFmtId="0" fontId="102" fillId="61" borderId="129"/>
    <xf numFmtId="4" fontId="103" fillId="60" borderId="129">
      <alignment horizontal="right" vertical="center"/>
    </xf>
    <xf numFmtId="0" fontId="103" fillId="62" borderId="129">
      <alignment horizontal="right" vertical="center"/>
    </xf>
    <xf numFmtId="4" fontId="103" fillId="60" borderId="130">
      <alignment horizontal="right" vertical="center"/>
    </xf>
    <xf numFmtId="0" fontId="126" fillId="84" borderId="126" applyNumberFormat="0" applyAlignment="0" applyProtection="0"/>
    <xf numFmtId="0" fontId="142" fillId="84" borderId="125" applyNumberFormat="0" applyAlignment="0" applyProtection="0"/>
    <xf numFmtId="0" fontId="145" fillId="0" borderId="127" applyNumberFormat="0" applyFill="0" applyAlignment="0" applyProtection="0"/>
    <xf numFmtId="0" fontId="126" fillId="84" borderId="126" applyNumberFormat="0" applyAlignment="0" applyProtection="0"/>
    <xf numFmtId="0" fontId="105" fillId="62" borderId="129">
      <alignment horizontal="right" vertical="center"/>
    </xf>
    <xf numFmtId="0" fontId="103" fillId="60" borderId="129">
      <alignment horizontal="right" vertical="center"/>
    </xf>
    <xf numFmtId="0" fontId="126" fillId="84" borderId="126" applyNumberFormat="0" applyAlignment="0" applyProtection="0"/>
    <xf numFmtId="0" fontId="123" fillId="84" borderId="125" applyNumberFormat="0" applyAlignment="0" applyProtection="0"/>
    <xf numFmtId="0" fontId="142" fillId="84" borderId="125" applyNumberFormat="0" applyAlignment="0" applyProtection="0"/>
    <xf numFmtId="4" fontId="103" fillId="60" borderId="129">
      <alignment horizontal="right" vertical="center"/>
    </xf>
    <xf numFmtId="0" fontId="102" fillId="61" borderId="129"/>
    <xf numFmtId="4" fontId="103" fillId="60" borderId="131">
      <alignment horizontal="right" vertical="center"/>
    </xf>
    <xf numFmtId="0" fontId="126" fillId="84" borderId="126" applyNumberFormat="0" applyAlignment="0" applyProtection="0"/>
    <xf numFmtId="4" fontId="103" fillId="60" borderId="129">
      <alignment horizontal="right" vertical="center"/>
    </xf>
    <xf numFmtId="0" fontId="102" fillId="60" borderId="132">
      <alignment horizontal="left" vertical="center" wrapText="1" indent="2"/>
    </xf>
    <xf numFmtId="0" fontId="103" fillId="60" borderId="129">
      <alignment horizontal="right" vertical="center"/>
    </xf>
    <xf numFmtId="0" fontId="102" fillId="60" borderId="132">
      <alignment horizontal="left" vertical="center" wrapText="1" indent="2"/>
    </xf>
    <xf numFmtId="0" fontId="142" fillId="84" borderId="125" applyNumberFormat="0" applyAlignment="0" applyProtection="0"/>
    <xf numFmtId="0" fontId="103" fillId="60" borderId="129">
      <alignment horizontal="right" vertical="center"/>
    </xf>
    <xf numFmtId="0" fontId="129" fillId="71" borderId="126" applyNumberFormat="0" applyAlignment="0" applyProtection="0"/>
    <xf numFmtId="0" fontId="138" fillId="71" borderId="126" applyNumberFormat="0" applyAlignment="0" applyProtection="0"/>
    <xf numFmtId="0" fontId="126" fillId="84" borderId="126" applyNumberFormat="0" applyAlignment="0" applyProtection="0"/>
    <xf numFmtId="0" fontId="120" fillId="87" borderId="128" applyNumberFormat="0" applyFont="0" applyAlignment="0" applyProtection="0"/>
    <xf numFmtId="0" fontId="142" fillId="84" borderId="125" applyNumberFormat="0" applyAlignment="0" applyProtection="0"/>
    <xf numFmtId="0" fontId="145" fillId="0" borderId="127" applyNumberFormat="0" applyFill="0" applyAlignment="0" applyProtection="0"/>
    <xf numFmtId="0" fontId="120" fillId="87" borderId="128" applyNumberFormat="0" applyFont="0" applyAlignment="0" applyProtection="0"/>
    <xf numFmtId="0" fontId="129" fillId="71" borderId="126" applyNumberFormat="0" applyAlignment="0" applyProtection="0"/>
    <xf numFmtId="4" fontId="102" fillId="61" borderId="129"/>
    <xf numFmtId="0" fontId="103" fillId="60" borderId="129">
      <alignment horizontal="right" vertical="center"/>
    </xf>
    <xf numFmtId="0" fontId="102" fillId="61" borderId="129"/>
    <xf numFmtId="0" fontId="48" fillId="47" borderId="0" applyNumberFormat="0" applyBorder="0" applyAlignment="0" applyProtection="0"/>
    <xf numFmtId="0" fontId="102" fillId="0" borderId="132">
      <alignment horizontal="left" vertical="center" wrapText="1" indent="2"/>
    </xf>
    <xf numFmtId="0" fontId="117" fillId="0" borderId="0" applyNumberFormat="0" applyFill="0" applyBorder="0" applyAlignment="0" applyProtection="0"/>
    <xf numFmtId="0" fontId="103" fillId="62" borderId="129">
      <alignment horizontal="right" vertical="center"/>
    </xf>
    <xf numFmtId="4" fontId="103" fillId="62" borderId="129">
      <alignment horizontal="right" vertical="center"/>
    </xf>
    <xf numFmtId="0" fontId="105" fillId="62" borderId="129">
      <alignment horizontal="right" vertical="center"/>
    </xf>
    <xf numFmtId="4" fontId="105" fillId="62" borderId="129">
      <alignment horizontal="right" vertical="center"/>
    </xf>
    <xf numFmtId="0" fontId="103" fillId="60" borderId="129">
      <alignment horizontal="right" vertical="center"/>
    </xf>
    <xf numFmtId="4" fontId="103" fillId="60" borderId="129">
      <alignment horizontal="right" vertical="center"/>
    </xf>
    <xf numFmtId="0" fontId="103" fillId="60" borderId="129">
      <alignment horizontal="right" vertical="center"/>
    </xf>
    <xf numFmtId="4" fontId="103" fillId="60" borderId="129">
      <alignment horizontal="right" vertical="center"/>
    </xf>
    <xf numFmtId="0" fontId="103" fillId="60" borderId="130">
      <alignment horizontal="right" vertical="center"/>
    </xf>
    <xf numFmtId="4" fontId="103" fillId="60" borderId="130">
      <alignment horizontal="right" vertical="center"/>
    </xf>
    <xf numFmtId="0" fontId="103" fillId="60" borderId="131">
      <alignment horizontal="right" vertical="center"/>
    </xf>
    <xf numFmtId="4" fontId="103" fillId="60" borderId="131">
      <alignment horizontal="right" vertical="center"/>
    </xf>
    <xf numFmtId="0" fontId="126" fillId="84" borderId="126" applyNumberFormat="0" applyAlignment="0" applyProtection="0"/>
    <xf numFmtId="0" fontId="102" fillId="60" borderId="132">
      <alignment horizontal="left" vertical="center" wrapText="1" indent="2"/>
    </xf>
    <xf numFmtId="0" fontId="102" fillId="0" borderId="132">
      <alignment horizontal="left" vertical="center" wrapText="1" indent="2"/>
    </xf>
    <xf numFmtId="0" fontId="102" fillId="62" borderId="130">
      <alignment horizontal="left" vertical="center"/>
    </xf>
    <xf numFmtId="0" fontId="102" fillId="0" borderId="129" applyNumberFormat="0" applyFill="0" applyAlignment="0" applyProtection="0"/>
    <xf numFmtId="0" fontId="138" fillId="71" borderId="126" applyNumberFormat="0" applyAlignment="0" applyProtection="0"/>
    <xf numFmtId="0" fontId="102" fillId="0" borderId="129">
      <alignment horizontal="right" vertical="center"/>
    </xf>
    <xf numFmtId="4" fontId="102" fillId="0" borderId="129">
      <alignment horizontal="right" vertical="center"/>
    </xf>
    <xf numFmtId="0" fontId="103" fillId="60" borderId="130">
      <alignment horizontal="right" vertical="center"/>
    </xf>
    <xf numFmtId="0" fontId="102" fillId="0" borderId="129" applyNumberFormat="0" applyFill="0" applyAlignment="0" applyProtection="0"/>
    <xf numFmtId="0" fontId="142" fillId="84" borderId="125" applyNumberFormat="0" applyAlignment="0" applyProtection="0"/>
    <xf numFmtId="166" fontId="102" fillId="88" borderId="129" applyNumberFormat="0" applyFont="0" applyBorder="0" applyAlignment="0" applyProtection="0">
      <alignment horizontal="right" vertical="center"/>
    </xf>
    <xf numFmtId="0" fontId="102" fillId="61" borderId="129"/>
    <xf numFmtId="4" fontId="102" fillId="61" borderId="129"/>
    <xf numFmtId="0" fontId="145" fillId="0" borderId="127" applyNumberFormat="0" applyFill="0" applyAlignment="0" applyProtection="0"/>
    <xf numFmtId="0" fontId="145" fillId="0" borderId="127" applyNumberFormat="0" applyFill="0" applyAlignment="0" applyProtection="0"/>
    <xf numFmtId="4" fontId="103" fillId="60" borderId="129">
      <alignment horizontal="right" vertical="center"/>
    </xf>
    <xf numFmtId="0" fontId="7" fillId="54" borderId="0" applyNumberFormat="0" applyBorder="0" applyAlignment="0" applyProtection="0"/>
    <xf numFmtId="49" fontId="101" fillId="0" borderId="129" applyNumberFormat="0" applyFill="0" applyBorder="0" applyProtection="0">
      <alignment horizontal="left" vertical="center"/>
    </xf>
    <xf numFmtId="0" fontId="126" fillId="84" borderId="126" applyNumberFormat="0" applyAlignment="0" applyProtection="0"/>
    <xf numFmtId="0" fontId="102" fillId="0" borderId="132">
      <alignment horizontal="left" vertical="center" wrapText="1" indent="2"/>
    </xf>
    <xf numFmtId="0" fontId="7" fillId="53" borderId="0" applyNumberFormat="0" applyBorder="0" applyAlignment="0" applyProtection="0"/>
    <xf numFmtId="0" fontId="126" fillId="84" borderId="126" applyNumberFormat="0" applyAlignment="0" applyProtection="0"/>
    <xf numFmtId="0" fontId="7" fillId="50" borderId="0" applyNumberFormat="0" applyBorder="0" applyAlignment="0" applyProtection="0"/>
    <xf numFmtId="0" fontId="129" fillId="71" borderId="126" applyNumberFormat="0" applyAlignment="0" applyProtection="0"/>
    <xf numFmtId="0" fontId="142" fillId="84" borderId="125" applyNumberFormat="0" applyAlignment="0" applyProtection="0"/>
    <xf numFmtId="0" fontId="145" fillId="0" borderId="127" applyNumberFormat="0" applyFill="0" applyAlignment="0" applyProtection="0"/>
    <xf numFmtId="0" fontId="120" fillId="87" borderId="128" applyNumberFormat="0" applyFont="0" applyAlignment="0" applyProtection="0"/>
    <xf numFmtId="0" fontId="103" fillId="62" borderId="129">
      <alignment horizontal="right" vertical="center"/>
    </xf>
    <xf numFmtId="0" fontId="115" fillId="33" borderId="66" applyNumberFormat="0" applyAlignment="0" applyProtection="0"/>
    <xf numFmtId="0" fontId="7" fillId="45" borderId="0" applyNumberFormat="0" applyBorder="0" applyAlignment="0" applyProtection="0"/>
    <xf numFmtId="0" fontId="119" fillId="0" borderId="70" applyNumberFormat="0" applyFill="0" applyAlignment="0" applyProtection="0"/>
    <xf numFmtId="0" fontId="103" fillId="60" borderId="130">
      <alignment horizontal="right" vertical="center"/>
    </xf>
    <xf numFmtId="0" fontId="48" fillId="59" borderId="0" applyNumberFormat="0" applyBorder="0" applyAlignment="0" applyProtection="0"/>
    <xf numFmtId="0" fontId="126" fillId="84" borderId="126" applyNumberFormat="0" applyAlignment="0" applyProtection="0"/>
    <xf numFmtId="0" fontId="105" fillId="62" borderId="129">
      <alignment horizontal="right" vertical="center"/>
    </xf>
    <xf numFmtId="0" fontId="103" fillId="62" borderId="129">
      <alignment horizontal="right" vertical="center"/>
    </xf>
    <xf numFmtId="0" fontId="145" fillId="0" borderId="127" applyNumberFormat="0" applyFill="0" applyAlignment="0" applyProtection="0"/>
    <xf numFmtId="0" fontId="8" fillId="87" borderId="128" applyNumberFormat="0" applyFont="0" applyAlignment="0" applyProtection="0"/>
    <xf numFmtId="0" fontId="120" fillId="87" borderId="128" applyNumberFormat="0" applyFont="0" applyAlignment="0" applyProtection="0"/>
    <xf numFmtId="0" fontId="102" fillId="62" borderId="130">
      <alignment horizontal="left" vertical="center"/>
    </xf>
    <xf numFmtId="0" fontId="103" fillId="60" borderId="129">
      <alignment horizontal="right" vertical="center"/>
    </xf>
    <xf numFmtId="0" fontId="130" fillId="0" borderId="127" applyNumberFormat="0" applyFill="0" applyAlignment="0" applyProtection="0"/>
    <xf numFmtId="0" fontId="125" fillId="84" borderId="126" applyNumberFormat="0" applyAlignment="0" applyProtection="0"/>
    <xf numFmtId="0" fontId="7" fillId="41" borderId="0" applyNumberFormat="0" applyBorder="0" applyAlignment="0" applyProtection="0"/>
    <xf numFmtId="0" fontId="48" fillId="51" borderId="0" applyNumberFormat="0" applyBorder="0" applyAlignment="0" applyProtection="0"/>
    <xf numFmtId="0" fontId="118" fillId="0" borderId="0" applyNumberFormat="0" applyFill="0" applyBorder="0" applyAlignment="0" applyProtection="0"/>
    <xf numFmtId="49" fontId="102" fillId="0" borderId="129" applyNumberFormat="0" applyFont="0" applyFill="0" applyBorder="0" applyProtection="0">
      <alignment horizontal="left" vertical="center" indent="2"/>
    </xf>
    <xf numFmtId="49" fontId="102" fillId="0" borderId="129" applyNumberFormat="0" applyFont="0" applyFill="0" applyBorder="0" applyProtection="0">
      <alignment horizontal="left" vertical="center" indent="2"/>
    </xf>
    <xf numFmtId="49" fontId="102" fillId="0" borderId="130" applyNumberFormat="0" applyFont="0" applyFill="0" applyBorder="0" applyProtection="0">
      <alignment horizontal="left" vertical="center" indent="5"/>
    </xf>
    <xf numFmtId="0" fontId="103" fillId="60" borderId="129">
      <alignment horizontal="right" vertical="center"/>
    </xf>
    <xf numFmtId="0" fontId="102" fillId="0" borderId="129" applyNumberFormat="0" applyFill="0" applyAlignment="0" applyProtection="0"/>
    <xf numFmtId="0" fontId="129" fillId="71" borderId="126" applyNumberFormat="0" applyAlignment="0" applyProtection="0"/>
    <xf numFmtId="4" fontId="103" fillId="60" borderId="131">
      <alignment horizontal="right" vertical="center"/>
    </xf>
    <xf numFmtId="4" fontId="102" fillId="61" borderId="129"/>
    <xf numFmtId="4" fontId="102" fillId="0" borderId="129" applyFill="0" applyBorder="0" applyProtection="0">
      <alignment horizontal="right" vertical="center"/>
    </xf>
    <xf numFmtId="49" fontId="101" fillId="0" borderId="129" applyNumberFormat="0" applyFill="0" applyBorder="0" applyProtection="0">
      <alignment horizontal="left" vertical="center"/>
    </xf>
    <xf numFmtId="4" fontId="103" fillId="60" borderId="131">
      <alignment horizontal="right" vertical="center"/>
    </xf>
    <xf numFmtId="49" fontId="101" fillId="0" borderId="129" applyNumberFormat="0" applyFill="0" applyBorder="0" applyProtection="0">
      <alignment horizontal="left" vertical="center"/>
    </xf>
    <xf numFmtId="0" fontId="102" fillId="0" borderId="132">
      <alignment horizontal="left" vertical="center" wrapText="1" indent="2"/>
    </xf>
    <xf numFmtId="0" fontId="103" fillId="60" borderId="129">
      <alignment horizontal="right" vertical="center"/>
    </xf>
    <xf numFmtId="4" fontId="105" fillId="62" borderId="129">
      <alignment horizontal="right" vertical="center"/>
    </xf>
    <xf numFmtId="4" fontId="105" fillId="62" borderId="129">
      <alignment horizontal="right" vertical="center"/>
    </xf>
    <xf numFmtId="0" fontId="123" fillId="84" borderId="125" applyNumberFormat="0" applyAlignment="0" applyProtection="0"/>
    <xf numFmtId="0" fontId="123" fillId="84" borderId="125" applyNumberFormat="0" applyAlignment="0" applyProtection="0"/>
    <xf numFmtId="0" fontId="103" fillId="62" borderId="129">
      <alignment horizontal="right" vertical="center"/>
    </xf>
    <xf numFmtId="0" fontId="138" fillId="71" borderId="126" applyNumberFormat="0" applyAlignment="0" applyProtection="0"/>
    <xf numFmtId="0" fontId="125" fillId="84" borderId="126" applyNumberFormat="0" applyAlignment="0" applyProtection="0"/>
    <xf numFmtId="49" fontId="102" fillId="0" borderId="130" applyNumberFormat="0" applyFont="0" applyFill="0" applyBorder="0" applyProtection="0">
      <alignment horizontal="left" vertical="center" indent="5"/>
    </xf>
    <xf numFmtId="0" fontId="103" fillId="60" borderId="131">
      <alignment horizontal="right" vertical="center"/>
    </xf>
    <xf numFmtId="0" fontId="125" fillId="84" borderId="126" applyNumberFormat="0" applyAlignment="0" applyProtection="0"/>
    <xf numFmtId="0" fontId="102" fillId="62" borderId="130">
      <alignment horizontal="left" vertical="center"/>
    </xf>
    <xf numFmtId="0" fontId="123" fillId="84" borderId="125" applyNumberFormat="0" applyAlignment="0" applyProtection="0"/>
    <xf numFmtId="0" fontId="125" fillId="84" borderId="126" applyNumberFormat="0" applyAlignment="0" applyProtection="0"/>
    <xf numFmtId="0" fontId="130" fillId="0" borderId="127" applyNumberFormat="0" applyFill="0" applyAlignment="0" applyProtection="0"/>
    <xf numFmtId="0" fontId="126" fillId="84" borderId="126" applyNumberFormat="0" applyAlignment="0" applyProtection="0"/>
    <xf numFmtId="0" fontId="48" fillId="59" borderId="0" applyNumberFormat="0" applyBorder="0" applyAlignment="0" applyProtection="0"/>
    <xf numFmtId="0" fontId="115" fillId="33" borderId="66" applyNumberFormat="0" applyAlignment="0" applyProtection="0"/>
    <xf numFmtId="0" fontId="7" fillId="57" borderId="0" applyNumberFormat="0" applyBorder="0" applyAlignment="0" applyProtection="0"/>
    <xf numFmtId="0" fontId="103" fillId="60" borderId="131">
      <alignment horizontal="right" vertical="center"/>
    </xf>
    <xf numFmtId="0" fontId="102" fillId="0" borderId="129" applyNumberFormat="0" applyFill="0" applyAlignment="0" applyProtection="0"/>
    <xf numFmtId="0" fontId="102" fillId="0" borderId="132">
      <alignment horizontal="left" vertical="center" wrapText="1" indent="2"/>
    </xf>
    <xf numFmtId="0" fontId="48" fillId="39" borderId="0" applyNumberFormat="0" applyBorder="0" applyAlignment="0" applyProtection="0"/>
    <xf numFmtId="0" fontId="102" fillId="0" borderId="132">
      <alignment horizontal="left" vertical="center" wrapText="1" indent="2"/>
    </xf>
    <xf numFmtId="4" fontId="102" fillId="0" borderId="129">
      <alignment horizontal="right" vertical="center"/>
    </xf>
    <xf numFmtId="0" fontId="103" fillId="60" borderId="129">
      <alignment horizontal="right" vertical="center"/>
    </xf>
    <xf numFmtId="0" fontId="142" fillId="84" borderId="125" applyNumberFormat="0" applyAlignment="0" applyProtection="0"/>
    <xf numFmtId="0" fontId="130" fillId="0" borderId="127" applyNumberFormat="0" applyFill="0" applyAlignment="0" applyProtection="0"/>
    <xf numFmtId="0" fontId="129" fillId="71" borderId="126" applyNumberFormat="0" applyAlignment="0" applyProtection="0"/>
    <xf numFmtId="4" fontId="103" fillId="60" borderId="130">
      <alignment horizontal="right" vertical="center"/>
    </xf>
    <xf numFmtId="0" fontId="130" fillId="0" borderId="127" applyNumberFormat="0" applyFill="0" applyAlignment="0" applyProtection="0"/>
    <xf numFmtId="4" fontId="105" fillId="62" borderId="129">
      <alignment horizontal="right" vertical="center"/>
    </xf>
    <xf numFmtId="0" fontId="48" fillId="39" borderId="0" applyNumberFormat="0" applyBorder="0" applyAlignment="0" applyProtection="0"/>
    <xf numFmtId="4" fontId="103" fillId="60" borderId="129">
      <alignment horizontal="right" vertical="center"/>
    </xf>
    <xf numFmtId="0" fontId="103" fillId="62" borderId="129">
      <alignment horizontal="right" vertical="center"/>
    </xf>
    <xf numFmtId="0" fontId="120" fillId="87" borderId="128" applyNumberFormat="0" applyFont="0" applyAlignment="0" applyProtection="0"/>
    <xf numFmtId="0" fontId="125" fillId="84" borderId="126" applyNumberFormat="0" applyAlignment="0" applyProtection="0"/>
    <xf numFmtId="0" fontId="102" fillId="60" borderId="132">
      <alignment horizontal="left" vertical="center" wrapText="1" indent="2"/>
    </xf>
    <xf numFmtId="0" fontId="102" fillId="0" borderId="132">
      <alignment horizontal="left" vertical="center" wrapText="1" indent="2"/>
    </xf>
    <xf numFmtId="0" fontId="116" fillId="33" borderId="65" applyNumberFormat="0" applyAlignment="0" applyProtection="0"/>
    <xf numFmtId="0" fontId="125" fillId="84" borderId="126" applyNumberFormat="0" applyAlignment="0" applyProtection="0"/>
    <xf numFmtId="49" fontId="102" fillId="0" borderId="130" applyNumberFormat="0" applyFont="0" applyFill="0" applyBorder="0" applyProtection="0">
      <alignment horizontal="left" vertical="center" indent="5"/>
    </xf>
    <xf numFmtId="0" fontId="7" fillId="49" borderId="0" applyNumberFormat="0" applyBorder="0" applyAlignment="0" applyProtection="0"/>
    <xf numFmtId="0" fontId="7" fillId="57" borderId="0" applyNumberFormat="0" applyBorder="0" applyAlignment="0" applyProtection="0"/>
    <xf numFmtId="49" fontId="101" fillId="0" borderId="129" applyNumberFormat="0" applyFill="0" applyBorder="0" applyProtection="0">
      <alignment horizontal="left" vertical="center"/>
    </xf>
    <xf numFmtId="4" fontId="102" fillId="61" borderId="129"/>
    <xf numFmtId="0" fontId="145" fillId="0" borderId="127" applyNumberFormat="0" applyFill="0" applyAlignment="0" applyProtection="0"/>
    <xf numFmtId="0" fontId="142" fillId="84" borderId="125" applyNumberFormat="0" applyAlignment="0" applyProtection="0"/>
    <xf numFmtId="4" fontId="105" fillId="62" borderId="129">
      <alignment horizontal="right" vertical="center"/>
    </xf>
    <xf numFmtId="0" fontId="120" fillId="87" borderId="128" applyNumberFormat="0" applyFont="0" applyAlignment="0" applyProtection="0"/>
    <xf numFmtId="0" fontId="138" fillId="71" borderId="126" applyNumberFormat="0" applyAlignment="0" applyProtection="0"/>
    <xf numFmtId="49" fontId="101" fillId="0" borderId="129" applyNumberFormat="0" applyFill="0" applyBorder="0" applyProtection="0">
      <alignment horizontal="left" vertical="center"/>
    </xf>
    <xf numFmtId="166" fontId="102" fillId="88" borderId="129" applyNumberFormat="0" applyFont="0" applyBorder="0" applyAlignment="0" applyProtection="0">
      <alignment horizontal="right" vertical="center"/>
    </xf>
    <xf numFmtId="49" fontId="102" fillId="0" borderId="129" applyNumberFormat="0" applyFont="0" applyFill="0" applyBorder="0" applyProtection="0">
      <alignment horizontal="left" vertical="center" indent="2"/>
    </xf>
    <xf numFmtId="0" fontId="123" fillId="84" borderId="125" applyNumberFormat="0" applyAlignment="0" applyProtection="0"/>
    <xf numFmtId="4" fontId="102" fillId="0" borderId="129">
      <alignment horizontal="right" vertical="center"/>
    </xf>
    <xf numFmtId="0" fontId="103" fillId="60" borderId="130">
      <alignment horizontal="right" vertical="center"/>
    </xf>
    <xf numFmtId="0" fontId="130" fillId="0" borderId="127" applyNumberFormat="0" applyFill="0" applyAlignment="0" applyProtection="0"/>
    <xf numFmtId="0" fontId="145" fillId="0" borderId="127" applyNumberFormat="0" applyFill="0" applyAlignment="0" applyProtection="0"/>
    <xf numFmtId="0" fontId="8" fillId="87" borderId="128" applyNumberFormat="0" applyFont="0" applyAlignment="0" applyProtection="0"/>
    <xf numFmtId="4" fontId="103" fillId="60" borderId="131">
      <alignment horizontal="right" vertical="center"/>
    </xf>
    <xf numFmtId="0" fontId="126" fillId="84" borderId="126" applyNumberFormat="0" applyAlignment="0" applyProtection="0"/>
    <xf numFmtId="0" fontId="145" fillId="0" borderId="127" applyNumberFormat="0" applyFill="0" applyAlignment="0" applyProtection="0"/>
    <xf numFmtId="0" fontId="145" fillId="0" borderId="127" applyNumberFormat="0" applyFill="0" applyAlignment="0" applyProtection="0"/>
    <xf numFmtId="0" fontId="103" fillId="62" borderId="129">
      <alignment horizontal="right" vertical="center"/>
    </xf>
    <xf numFmtId="0" fontId="120" fillId="87" borderId="128" applyNumberFormat="0" applyFont="0" applyAlignment="0" applyProtection="0"/>
    <xf numFmtId="0" fontId="125" fillId="84" borderId="126" applyNumberFormat="0" applyAlignment="0" applyProtection="0"/>
    <xf numFmtId="4" fontId="102" fillId="0" borderId="129" applyFill="0" applyBorder="0" applyProtection="0">
      <alignment horizontal="right" vertical="center"/>
    </xf>
    <xf numFmtId="49" fontId="102" fillId="0" borderId="130" applyNumberFormat="0" applyFont="0" applyFill="0" applyBorder="0" applyProtection="0">
      <alignment horizontal="left" vertical="center" indent="5"/>
    </xf>
    <xf numFmtId="4" fontId="103" fillId="62" borderId="129">
      <alignment horizontal="right" vertical="center"/>
    </xf>
    <xf numFmtId="4" fontId="103" fillId="60" borderId="130">
      <alignment horizontal="right" vertical="center"/>
    </xf>
    <xf numFmtId="0" fontId="129" fillId="71" borderId="126" applyNumberFormat="0" applyAlignment="0" applyProtection="0"/>
    <xf numFmtId="0" fontId="7" fillId="58" borderId="0" applyNumberFormat="0" applyBorder="0" applyAlignment="0" applyProtection="0"/>
    <xf numFmtId="0" fontId="7" fillId="37"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8" fillId="47"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38" borderId="0" applyNumberFormat="0" applyBorder="0" applyAlignment="0" applyProtection="0"/>
    <xf numFmtId="0" fontId="116" fillId="33" borderId="65" applyNumberFormat="0" applyAlignment="0" applyProtection="0"/>
    <xf numFmtId="0" fontId="117" fillId="0" borderId="0" applyNumberFormat="0" applyFill="0" applyBorder="0" applyAlignment="0" applyProtection="0"/>
    <xf numFmtId="0" fontId="7" fillId="50" borderId="0" applyNumberFormat="0" applyBorder="0" applyAlignment="0" applyProtection="0"/>
    <xf numFmtId="0" fontId="117" fillId="0" borderId="0" applyNumberFormat="0" applyFill="0" applyBorder="0" applyAlignment="0" applyProtection="0"/>
    <xf numFmtId="4" fontId="103" fillId="60" borderId="129">
      <alignment horizontal="right" vertical="center"/>
    </xf>
    <xf numFmtId="0" fontId="102" fillId="61" borderId="129"/>
    <xf numFmtId="0" fontId="125" fillId="84" borderId="126" applyNumberFormat="0" applyAlignment="0" applyProtection="0"/>
    <xf numFmtId="0" fontId="103" fillId="62" borderId="129">
      <alignment horizontal="right" vertical="center"/>
    </xf>
    <xf numFmtId="0" fontId="102" fillId="0" borderId="129">
      <alignment horizontal="right" vertical="center"/>
    </xf>
    <xf numFmtId="0" fontId="145" fillId="0" borderId="127" applyNumberFormat="0" applyFill="0" applyAlignment="0" applyProtection="0"/>
    <xf numFmtId="0" fontId="102" fillId="62" borderId="130">
      <alignment horizontal="left" vertical="center"/>
    </xf>
    <xf numFmtId="0" fontId="138" fillId="71" borderId="126" applyNumberFormat="0" applyAlignment="0" applyProtection="0"/>
    <xf numFmtId="166" fontId="102" fillId="88" borderId="129" applyNumberFormat="0" applyFont="0" applyBorder="0" applyAlignment="0" applyProtection="0">
      <alignment horizontal="right" vertical="center"/>
    </xf>
    <xf numFmtId="0" fontId="120" fillId="87" borderId="128" applyNumberFormat="0" applyFont="0" applyAlignment="0" applyProtection="0"/>
    <xf numFmtId="0" fontId="102" fillId="0" borderId="132">
      <alignment horizontal="left" vertical="center" wrapText="1" indent="2"/>
    </xf>
    <xf numFmtId="4" fontId="102" fillId="61" borderId="129"/>
    <xf numFmtId="49" fontId="101" fillId="0" borderId="129" applyNumberFormat="0" applyFill="0" applyBorder="0" applyProtection="0">
      <alignment horizontal="left" vertical="center"/>
    </xf>
    <xf numFmtId="0" fontId="102" fillId="0" borderId="129">
      <alignment horizontal="right" vertical="center"/>
    </xf>
    <xf numFmtId="4" fontId="103" fillId="60" borderId="131">
      <alignment horizontal="right" vertical="center"/>
    </xf>
    <xf numFmtId="4" fontId="103" fillId="60" borderId="129">
      <alignment horizontal="right" vertical="center"/>
    </xf>
    <xf numFmtId="4" fontId="103" fillId="60" borderId="129">
      <alignment horizontal="right" vertical="center"/>
    </xf>
    <xf numFmtId="0" fontId="105" fillId="62" borderId="129">
      <alignment horizontal="right" vertical="center"/>
    </xf>
    <xf numFmtId="0" fontId="103" fillId="62" borderId="129">
      <alignment horizontal="right" vertical="center"/>
    </xf>
    <xf numFmtId="49" fontId="102" fillId="0" borderId="129" applyNumberFormat="0" applyFont="0" applyFill="0" applyBorder="0" applyProtection="0">
      <alignment horizontal="left" vertical="center" indent="2"/>
    </xf>
    <xf numFmtId="0" fontId="138" fillId="71" borderId="126" applyNumberFormat="0" applyAlignment="0" applyProtection="0"/>
    <xf numFmtId="0" fontId="123" fillId="84" borderId="125" applyNumberFormat="0" applyAlignment="0" applyProtection="0"/>
    <xf numFmtId="49" fontId="102" fillId="0" borderId="129" applyNumberFormat="0" applyFont="0" applyFill="0" applyBorder="0" applyProtection="0">
      <alignment horizontal="left" vertical="center" indent="2"/>
    </xf>
    <xf numFmtId="0" fontId="129" fillId="71" borderId="126" applyNumberFormat="0" applyAlignment="0" applyProtection="0"/>
    <xf numFmtId="4" fontId="102" fillId="0" borderId="129" applyFill="0" applyBorder="0" applyProtection="0">
      <alignment horizontal="right" vertical="center"/>
    </xf>
    <xf numFmtId="0" fontId="126" fillId="84" borderId="126" applyNumberFormat="0" applyAlignment="0" applyProtection="0"/>
    <xf numFmtId="0" fontId="145" fillId="0" borderId="127" applyNumberFormat="0" applyFill="0" applyAlignment="0" applyProtection="0"/>
    <xf numFmtId="0" fontId="142" fillId="84" borderId="125" applyNumberFormat="0" applyAlignment="0" applyProtection="0"/>
    <xf numFmtId="0" fontId="102" fillId="0" borderId="129" applyNumberFormat="0" applyFill="0" applyAlignment="0" applyProtection="0"/>
    <xf numFmtId="4" fontId="102" fillId="0" borderId="129">
      <alignment horizontal="right" vertical="center"/>
    </xf>
    <xf numFmtId="0" fontId="102" fillId="0" borderId="129">
      <alignment horizontal="right" vertical="center"/>
    </xf>
    <xf numFmtId="0" fontId="138" fillId="71" borderId="126" applyNumberFormat="0" applyAlignment="0" applyProtection="0"/>
    <xf numFmtId="0" fontId="123" fillId="84" borderId="125" applyNumberFormat="0" applyAlignment="0" applyProtection="0"/>
    <xf numFmtId="0" fontId="125" fillId="84" borderId="126" applyNumberFormat="0" applyAlignment="0" applyProtection="0"/>
    <xf numFmtId="0" fontId="102" fillId="60" borderId="132">
      <alignment horizontal="left" vertical="center" wrapText="1" indent="2"/>
    </xf>
    <xf numFmtId="0" fontId="126" fillId="84" borderId="126" applyNumberFormat="0" applyAlignment="0" applyProtection="0"/>
    <xf numFmtId="0" fontId="126" fillId="84" borderId="126" applyNumberFormat="0" applyAlignment="0" applyProtection="0"/>
    <xf numFmtId="4" fontId="103" fillId="60" borderId="130">
      <alignment horizontal="right" vertical="center"/>
    </xf>
    <xf numFmtId="0" fontId="103" fillId="60" borderId="130">
      <alignment horizontal="right" vertical="center"/>
    </xf>
    <xf numFmtId="0" fontId="103" fillId="60" borderId="129">
      <alignment horizontal="right" vertical="center"/>
    </xf>
    <xf numFmtId="4" fontId="105" fillId="62" borderId="129">
      <alignment horizontal="right" vertical="center"/>
    </xf>
    <xf numFmtId="0" fontId="129" fillId="71" borderId="126" applyNumberFormat="0" applyAlignment="0" applyProtection="0"/>
    <xf numFmtId="0" fontId="130" fillId="0" borderId="127" applyNumberFormat="0" applyFill="0" applyAlignment="0" applyProtection="0"/>
    <xf numFmtId="0" fontId="145" fillId="0" borderId="127" applyNumberFormat="0" applyFill="0" applyAlignment="0" applyProtection="0"/>
    <xf numFmtId="0" fontId="120" fillId="87" borderId="128" applyNumberFormat="0" applyFont="0" applyAlignment="0" applyProtection="0"/>
    <xf numFmtId="0" fontId="138" fillId="71" borderId="126" applyNumberFormat="0" applyAlignment="0" applyProtection="0"/>
    <xf numFmtId="49" fontId="101" fillId="0" borderId="129" applyNumberFormat="0" applyFill="0" applyBorder="0" applyProtection="0">
      <alignment horizontal="left" vertical="center"/>
    </xf>
    <xf numFmtId="0" fontId="102" fillId="60" borderId="132">
      <alignment horizontal="left" vertical="center" wrapText="1" indent="2"/>
    </xf>
    <xf numFmtId="0" fontId="126" fillId="84" borderId="126" applyNumberFormat="0" applyAlignment="0" applyProtection="0"/>
    <xf numFmtId="0" fontId="102" fillId="0" borderId="132">
      <alignment horizontal="left" vertical="center" wrapText="1" indent="2"/>
    </xf>
    <xf numFmtId="0" fontId="120" fillId="87" borderId="128" applyNumberFormat="0" applyFont="0" applyAlignment="0" applyProtection="0"/>
    <xf numFmtId="0" fontId="8" fillId="87" borderId="128" applyNumberFormat="0" applyFont="0" applyAlignment="0" applyProtection="0"/>
    <xf numFmtId="0" fontId="142" fillId="84" borderId="125" applyNumberFormat="0" applyAlignment="0" applyProtection="0"/>
    <xf numFmtId="0" fontId="145" fillId="0" borderId="127" applyNumberFormat="0" applyFill="0" applyAlignment="0" applyProtection="0"/>
    <xf numFmtId="4" fontId="102" fillId="61" borderId="129"/>
    <xf numFmtId="0" fontId="103" fillId="60" borderId="129">
      <alignment horizontal="right" vertical="center"/>
    </xf>
    <xf numFmtId="0" fontId="145" fillId="0" borderId="127" applyNumberFormat="0" applyFill="0" applyAlignment="0" applyProtection="0"/>
    <xf numFmtId="4" fontId="103" fillId="60" borderId="131">
      <alignment horizontal="right" vertical="center"/>
    </xf>
    <xf numFmtId="0" fontId="125" fillId="84" borderId="126" applyNumberFormat="0" applyAlignment="0" applyProtection="0"/>
    <xf numFmtId="0" fontId="103" fillId="60" borderId="130">
      <alignment horizontal="right" vertical="center"/>
    </xf>
    <xf numFmtId="0" fontId="126" fillId="84" borderId="126" applyNumberFormat="0" applyAlignment="0" applyProtection="0"/>
    <xf numFmtId="0" fontId="130" fillId="0" borderId="127" applyNumberFormat="0" applyFill="0" applyAlignment="0" applyProtection="0"/>
    <xf numFmtId="0" fontId="120" fillId="87" borderId="128" applyNumberFormat="0" applyFont="0" applyAlignment="0" applyProtection="0"/>
    <xf numFmtId="4" fontId="103" fillId="60" borderId="130">
      <alignment horizontal="right" vertical="center"/>
    </xf>
    <xf numFmtId="0" fontId="102" fillId="60" borderId="132">
      <alignment horizontal="left" vertical="center" wrapText="1" indent="2"/>
    </xf>
    <xf numFmtId="0" fontId="102" fillId="61" borderId="129"/>
    <xf numFmtId="166" fontId="102" fillId="88" borderId="129" applyNumberFormat="0" applyFont="0" applyBorder="0" applyAlignment="0" applyProtection="0">
      <alignment horizontal="right" vertical="center"/>
    </xf>
    <xf numFmtId="0" fontId="102" fillId="0" borderId="129" applyNumberFormat="0" applyFill="0" applyAlignment="0" applyProtection="0"/>
    <xf numFmtId="4" fontId="102" fillId="0" borderId="129" applyFill="0" applyBorder="0" applyProtection="0">
      <alignment horizontal="right" vertical="center"/>
    </xf>
    <xf numFmtId="4" fontId="103" fillId="62" borderId="129">
      <alignment horizontal="right" vertical="center"/>
    </xf>
    <xf numFmtId="0" fontId="130" fillId="0" borderId="127" applyNumberFormat="0" applyFill="0" applyAlignment="0" applyProtection="0"/>
    <xf numFmtId="49" fontId="101" fillId="0" borderId="129" applyNumberFormat="0" applyFill="0" applyBorder="0" applyProtection="0">
      <alignment horizontal="left" vertical="center"/>
    </xf>
    <xf numFmtId="49" fontId="102" fillId="0" borderId="130" applyNumberFormat="0" applyFont="0" applyFill="0" applyBorder="0" applyProtection="0">
      <alignment horizontal="left" vertical="center" indent="5"/>
    </xf>
    <xf numFmtId="0" fontId="102" fillId="62" borderId="130">
      <alignment horizontal="left" vertical="center"/>
    </xf>
    <xf numFmtId="0" fontId="126" fillId="84" borderId="126" applyNumberFormat="0" applyAlignment="0" applyProtection="0"/>
    <xf numFmtId="4" fontId="103" fillId="60" borderId="131">
      <alignment horizontal="right" vertical="center"/>
    </xf>
    <xf numFmtId="0" fontId="138" fillId="71" borderId="126" applyNumberFormat="0" applyAlignment="0" applyProtection="0"/>
    <xf numFmtId="0" fontId="138" fillId="71" borderId="126" applyNumberFormat="0" applyAlignment="0" applyProtection="0"/>
    <xf numFmtId="0" fontId="120" fillId="87" borderId="128" applyNumberFormat="0" applyFont="0" applyAlignment="0" applyProtection="0"/>
    <xf numFmtId="0" fontId="142" fillId="84" borderId="125" applyNumberFormat="0" applyAlignment="0" applyProtection="0"/>
    <xf numFmtId="0" fontId="145" fillId="0" borderId="127" applyNumberFormat="0" applyFill="0" applyAlignment="0" applyProtection="0"/>
    <xf numFmtId="0" fontId="103" fillId="60" borderId="129">
      <alignment horizontal="right" vertical="center"/>
    </xf>
    <xf numFmtId="0" fontId="8" fillId="87" borderId="128" applyNumberFormat="0" applyFont="0" applyAlignment="0" applyProtection="0"/>
    <xf numFmtId="4" fontId="102" fillId="0" borderId="129">
      <alignment horizontal="right" vertical="center"/>
    </xf>
    <xf numFmtId="0" fontId="145" fillId="0" borderId="127" applyNumberFormat="0" applyFill="0" applyAlignment="0" applyProtection="0"/>
    <xf numFmtId="0" fontId="103" fillId="60" borderId="129">
      <alignment horizontal="right" vertical="center"/>
    </xf>
    <xf numFmtId="0" fontId="103" fillId="60" borderId="129">
      <alignment horizontal="right" vertical="center"/>
    </xf>
    <xf numFmtId="4" fontId="105" fillId="62" borderId="129">
      <alignment horizontal="right" vertical="center"/>
    </xf>
    <xf numFmtId="0" fontId="103" fillId="62" borderId="129">
      <alignment horizontal="right" vertical="center"/>
    </xf>
    <xf numFmtId="4" fontId="103" fillId="62" borderId="129">
      <alignment horizontal="right" vertical="center"/>
    </xf>
    <xf numFmtId="0" fontId="105" fillId="62" borderId="129">
      <alignment horizontal="right" vertical="center"/>
    </xf>
    <xf numFmtId="4" fontId="105" fillId="62" borderId="129">
      <alignment horizontal="right" vertical="center"/>
    </xf>
    <xf numFmtId="0" fontId="103" fillId="60" borderId="129">
      <alignment horizontal="right" vertical="center"/>
    </xf>
    <xf numFmtId="4" fontId="103" fillId="60" borderId="129">
      <alignment horizontal="right" vertical="center"/>
    </xf>
    <xf numFmtId="0" fontId="103" fillId="60" borderId="129">
      <alignment horizontal="right" vertical="center"/>
    </xf>
    <xf numFmtId="4" fontId="103" fillId="60" borderId="129">
      <alignment horizontal="right" vertical="center"/>
    </xf>
    <xf numFmtId="0" fontId="103" fillId="60" borderId="130">
      <alignment horizontal="right" vertical="center"/>
    </xf>
    <xf numFmtId="4" fontId="103" fillId="60" borderId="130">
      <alignment horizontal="right" vertical="center"/>
    </xf>
    <xf numFmtId="0" fontId="103" fillId="60" borderId="131">
      <alignment horizontal="right" vertical="center"/>
    </xf>
    <xf numFmtId="4" fontId="103" fillId="60" borderId="131">
      <alignment horizontal="right" vertical="center"/>
    </xf>
    <xf numFmtId="0" fontId="126" fillId="84" borderId="126" applyNumberFormat="0" applyAlignment="0" applyProtection="0"/>
    <xf numFmtId="0" fontId="102" fillId="60" borderId="132">
      <alignment horizontal="left" vertical="center" wrapText="1" indent="2"/>
    </xf>
    <xf numFmtId="0" fontId="102" fillId="0" borderId="132">
      <alignment horizontal="left" vertical="center" wrapText="1" indent="2"/>
    </xf>
    <xf numFmtId="0" fontId="102" fillId="62" borderId="130">
      <alignment horizontal="left" vertical="center"/>
    </xf>
    <xf numFmtId="0" fontId="138" fillId="71" borderId="126" applyNumberFormat="0" applyAlignment="0" applyProtection="0"/>
    <xf numFmtId="0" fontId="102" fillId="0" borderId="129">
      <alignment horizontal="right" vertical="center"/>
    </xf>
    <xf numFmtId="4" fontId="102" fillId="0" borderId="129">
      <alignment horizontal="right" vertical="center"/>
    </xf>
    <xf numFmtId="0" fontId="102" fillId="0" borderId="129" applyNumberFormat="0" applyFill="0" applyAlignment="0" applyProtection="0"/>
    <xf numFmtId="0" fontId="142" fillId="84" borderId="125" applyNumberFormat="0" applyAlignment="0" applyProtection="0"/>
    <xf numFmtId="166" fontId="102" fillId="88" borderId="129" applyNumberFormat="0" applyFont="0" applyBorder="0" applyAlignment="0" applyProtection="0">
      <alignment horizontal="right" vertical="center"/>
    </xf>
    <xf numFmtId="0" fontId="102" fillId="61" borderId="129"/>
    <xf numFmtId="4" fontId="102" fillId="61" borderId="129"/>
    <xf numFmtId="0" fontId="145" fillId="0" borderId="127" applyNumberFormat="0" applyFill="0" applyAlignment="0" applyProtection="0"/>
    <xf numFmtId="0" fontId="8" fillId="87" borderId="128" applyNumberFormat="0" applyFont="0" applyAlignment="0" applyProtection="0"/>
    <xf numFmtId="0" fontId="120" fillId="87" borderId="128" applyNumberFormat="0" applyFont="0" applyAlignment="0" applyProtection="0"/>
    <xf numFmtId="0" fontId="102" fillId="0" borderId="129" applyNumberFormat="0" applyFill="0" applyAlignment="0" applyProtection="0"/>
    <xf numFmtId="0" fontId="130" fillId="0" borderId="127" applyNumberFormat="0" applyFill="0" applyAlignment="0" applyProtection="0"/>
    <xf numFmtId="0" fontId="145" fillId="0" borderId="127" applyNumberFormat="0" applyFill="0" applyAlignment="0" applyProtection="0"/>
    <xf numFmtId="0" fontId="129" fillId="71" borderId="126" applyNumberFormat="0" applyAlignment="0" applyProtection="0"/>
    <xf numFmtId="0" fontId="126" fillId="84" borderId="126" applyNumberFormat="0" applyAlignment="0" applyProtection="0"/>
    <xf numFmtId="4" fontId="105" fillId="62" borderId="129">
      <alignment horizontal="right" vertical="center"/>
    </xf>
    <xf numFmtId="0" fontId="103" fillId="62" borderId="129">
      <alignment horizontal="right" vertical="center"/>
    </xf>
    <xf numFmtId="166" fontId="102" fillId="88" borderId="129" applyNumberFormat="0" applyFont="0" applyBorder="0" applyAlignment="0" applyProtection="0">
      <alignment horizontal="right" vertical="center"/>
    </xf>
    <xf numFmtId="0" fontId="130" fillId="0" borderId="127" applyNumberFormat="0" applyFill="0" applyAlignment="0" applyProtection="0"/>
    <xf numFmtId="49" fontId="102" fillId="0" borderId="129" applyNumberFormat="0" applyFont="0" applyFill="0" applyBorder="0" applyProtection="0">
      <alignment horizontal="left" vertical="center" indent="2"/>
    </xf>
    <xf numFmtId="49" fontId="102" fillId="0" borderId="130" applyNumberFormat="0" applyFont="0" applyFill="0" applyBorder="0" applyProtection="0">
      <alignment horizontal="left" vertical="center" indent="5"/>
    </xf>
    <xf numFmtId="49" fontId="102" fillId="0" borderId="129" applyNumberFormat="0" applyFont="0" applyFill="0" applyBorder="0" applyProtection="0">
      <alignment horizontal="left" vertical="center" indent="2"/>
    </xf>
    <xf numFmtId="4" fontId="102" fillId="0" borderId="129" applyFill="0" applyBorder="0" applyProtection="0">
      <alignment horizontal="right" vertical="center"/>
    </xf>
    <xf numFmtId="49" fontId="101" fillId="0" borderId="129" applyNumberFormat="0" applyFill="0" applyBorder="0" applyProtection="0">
      <alignment horizontal="left" vertical="center"/>
    </xf>
    <xf numFmtId="0" fontId="102" fillId="0" borderId="132">
      <alignment horizontal="left" vertical="center" wrapText="1" indent="2"/>
    </xf>
    <xf numFmtId="0" fontId="142" fillId="84" borderId="125" applyNumberFormat="0" applyAlignment="0" applyProtection="0"/>
    <xf numFmtId="0" fontId="103" fillId="60" borderId="131">
      <alignment horizontal="right" vertical="center"/>
    </xf>
    <xf numFmtId="0" fontId="129" fillId="71" borderId="126" applyNumberFormat="0" applyAlignment="0" applyProtection="0"/>
    <xf numFmtId="0" fontId="103" fillId="60" borderId="131">
      <alignment horizontal="right" vertical="center"/>
    </xf>
    <xf numFmtId="4" fontId="103" fillId="60" borderId="129">
      <alignment horizontal="right" vertical="center"/>
    </xf>
    <xf numFmtId="0" fontId="103" fillId="60" borderId="129">
      <alignment horizontal="right" vertical="center"/>
    </xf>
    <xf numFmtId="0" fontId="123" fillId="84" borderId="125" applyNumberFormat="0" applyAlignment="0" applyProtection="0"/>
    <xf numFmtId="0" fontId="125" fillId="84" borderId="126" applyNumberFormat="0" applyAlignment="0" applyProtection="0"/>
    <xf numFmtId="0" fontId="130" fillId="0" borderId="127" applyNumberFormat="0" applyFill="0" applyAlignment="0" applyProtection="0"/>
    <xf numFmtId="0" fontId="102" fillId="61" borderId="129"/>
    <xf numFmtId="4" fontId="102" fillId="61" borderId="129"/>
    <xf numFmtId="4" fontId="103" fillId="60" borderId="129">
      <alignment horizontal="right" vertical="center"/>
    </xf>
    <xf numFmtId="0" fontId="105" fillId="62" borderId="129">
      <alignment horizontal="right" vertical="center"/>
    </xf>
    <xf numFmtId="0" fontId="129" fillId="71" borderId="126" applyNumberFormat="0" applyAlignment="0" applyProtection="0"/>
    <xf numFmtId="0" fontId="126" fillId="84" borderId="126" applyNumberFormat="0" applyAlignment="0" applyProtection="0"/>
    <xf numFmtId="4" fontId="102" fillId="0" borderId="129">
      <alignment horizontal="right" vertical="center"/>
    </xf>
    <xf numFmtId="0" fontId="102" fillId="60" borderId="132">
      <alignment horizontal="left" vertical="center" wrapText="1" indent="2"/>
    </xf>
    <xf numFmtId="0" fontId="102" fillId="0" borderId="132">
      <alignment horizontal="left" vertical="center" wrapText="1" indent="2"/>
    </xf>
    <xf numFmtId="0" fontId="142" fillId="84" borderId="125" applyNumberFormat="0" applyAlignment="0" applyProtection="0"/>
    <xf numFmtId="0" fontId="138" fillId="71" borderId="126" applyNumberFormat="0" applyAlignment="0" applyProtection="0"/>
    <xf numFmtId="0" fontId="125" fillId="84" borderId="126" applyNumberFormat="0" applyAlignment="0" applyProtection="0"/>
    <xf numFmtId="0" fontId="123" fillId="84" borderId="125" applyNumberFormat="0" applyAlignment="0" applyProtection="0"/>
    <xf numFmtId="0" fontId="103" fillId="60" borderId="131">
      <alignment horizontal="right" vertical="center"/>
    </xf>
    <xf numFmtId="0" fontId="105" fillId="62" borderId="129">
      <alignment horizontal="right" vertical="center"/>
    </xf>
    <xf numFmtId="4" fontId="103" fillId="62" borderId="129">
      <alignment horizontal="right" vertical="center"/>
    </xf>
    <xf numFmtId="4" fontId="103" fillId="60" borderId="129">
      <alignment horizontal="right" vertical="center"/>
    </xf>
    <xf numFmtId="49" fontId="102" fillId="0" borderId="130" applyNumberFormat="0" applyFont="0" applyFill="0" applyBorder="0" applyProtection="0">
      <alignment horizontal="left" vertical="center" indent="5"/>
    </xf>
    <xf numFmtId="4" fontId="102" fillId="0" borderId="129" applyFill="0" applyBorder="0" applyProtection="0">
      <alignment horizontal="right" vertical="center"/>
    </xf>
    <xf numFmtId="4" fontId="103" fillId="62" borderId="129">
      <alignment horizontal="right" vertical="center"/>
    </xf>
    <xf numFmtId="0" fontId="138" fillId="71" borderId="126" applyNumberFormat="0" applyAlignment="0" applyProtection="0"/>
    <xf numFmtId="0" fontId="129" fillId="71" borderId="126" applyNumberFormat="0" applyAlignment="0" applyProtection="0"/>
    <xf numFmtId="0" fontId="125" fillId="84" borderId="126" applyNumberFormat="0" applyAlignment="0" applyProtection="0"/>
    <xf numFmtId="0" fontId="102" fillId="60" borderId="132">
      <alignment horizontal="left" vertical="center" wrapText="1" indent="2"/>
    </xf>
    <xf numFmtId="0" fontId="102" fillId="0" borderId="132">
      <alignment horizontal="left" vertical="center" wrapText="1" indent="2"/>
    </xf>
    <xf numFmtId="0" fontId="102" fillId="60" borderId="132">
      <alignment horizontal="left" vertical="center" wrapText="1" indent="2"/>
    </xf>
    <xf numFmtId="0" fontId="102" fillId="0" borderId="132">
      <alignment horizontal="left" vertical="center" wrapText="1" indent="2"/>
    </xf>
    <xf numFmtId="0" fontId="123" fillId="84" borderId="125" applyNumberFormat="0" applyAlignment="0" applyProtection="0"/>
    <xf numFmtId="0" fontId="125" fillId="84" borderId="126" applyNumberFormat="0" applyAlignment="0" applyProtection="0"/>
    <xf numFmtId="0" fontId="126" fillId="84" borderId="126" applyNumberFormat="0" applyAlignment="0" applyProtection="0"/>
    <xf numFmtId="0" fontId="129" fillId="71" borderId="126" applyNumberFormat="0" applyAlignment="0" applyProtection="0"/>
    <xf numFmtId="0" fontId="130" fillId="0" borderId="127" applyNumberFormat="0" applyFill="0" applyAlignment="0" applyProtection="0"/>
    <xf numFmtId="0" fontId="138" fillId="71" borderId="126" applyNumberFormat="0" applyAlignment="0" applyProtection="0"/>
    <xf numFmtId="0" fontId="120" fillId="87" borderId="128" applyNumberFormat="0" applyFont="0" applyAlignment="0" applyProtection="0"/>
    <xf numFmtId="0" fontId="8" fillId="87" borderId="128" applyNumberFormat="0" applyFont="0" applyAlignment="0" applyProtection="0"/>
    <xf numFmtId="0" fontId="142" fillId="84" borderId="125" applyNumberFormat="0" applyAlignment="0" applyProtection="0"/>
    <xf numFmtId="0" fontId="145" fillId="0" borderId="127" applyNumberFormat="0" applyFill="0" applyAlignment="0" applyProtection="0"/>
    <xf numFmtId="0" fontId="126" fillId="84" borderId="126" applyNumberFormat="0" applyAlignment="0" applyProtection="0"/>
    <xf numFmtId="0" fontId="138" fillId="71" borderId="126" applyNumberFormat="0" applyAlignment="0" applyProtection="0"/>
    <xf numFmtId="0" fontId="120" fillId="87" borderId="128" applyNumberFormat="0" applyFont="0" applyAlignment="0" applyProtection="0"/>
    <xf numFmtId="0" fontId="142" fillId="84" borderId="125" applyNumberFormat="0" applyAlignment="0" applyProtection="0"/>
    <xf numFmtId="0" fontId="145" fillId="0" borderId="127" applyNumberFormat="0" applyFill="0" applyAlignment="0" applyProtection="0"/>
    <xf numFmtId="0" fontId="129" fillId="71" borderId="126" applyNumberFormat="0" applyAlignment="0" applyProtection="0"/>
    <xf numFmtId="4" fontId="103" fillId="60" borderId="130">
      <alignment horizontal="right" vertical="center"/>
    </xf>
    <xf numFmtId="0" fontId="145" fillId="0" borderId="127" applyNumberFormat="0" applyFill="0" applyAlignment="0" applyProtection="0"/>
    <xf numFmtId="0" fontId="102" fillId="61" borderId="129"/>
    <xf numFmtId="0" fontId="126" fillId="84" borderId="126" applyNumberFormat="0" applyAlignment="0" applyProtection="0"/>
    <xf numFmtId="0" fontId="138" fillId="71" borderId="126" applyNumberFormat="0" applyAlignment="0" applyProtection="0"/>
    <xf numFmtId="0" fontId="142" fillId="84" borderId="125" applyNumberFormat="0" applyAlignment="0" applyProtection="0"/>
    <xf numFmtId="0" fontId="145" fillId="0" borderId="127" applyNumberFormat="0" applyFill="0" applyAlignment="0" applyProtection="0"/>
    <xf numFmtId="0" fontId="7" fillId="37" borderId="0" applyNumberFormat="0" applyBorder="0" applyAlignment="0" applyProtection="0"/>
    <xf numFmtId="0" fontId="123" fillId="84" borderId="125" applyNumberFormat="0" applyAlignment="0" applyProtection="0"/>
    <xf numFmtId="0" fontId="125" fillId="84" borderId="126" applyNumberFormat="0" applyAlignment="0" applyProtection="0"/>
    <xf numFmtId="0" fontId="130" fillId="0" borderId="127" applyNumberFormat="0" applyFill="0" applyAlignment="0" applyProtection="0"/>
    <xf numFmtId="49" fontId="102" fillId="0" borderId="129" applyNumberFormat="0" applyFont="0" applyFill="0" applyBorder="0" applyProtection="0">
      <alignment horizontal="left" vertical="center" indent="2"/>
    </xf>
    <xf numFmtId="0" fontId="103" fillId="62" borderId="129">
      <alignment horizontal="right" vertical="center"/>
    </xf>
    <xf numFmtId="4" fontId="103" fillId="62" borderId="129">
      <alignment horizontal="right" vertical="center"/>
    </xf>
    <xf numFmtId="0" fontId="105" fillId="62" borderId="129">
      <alignment horizontal="right" vertical="center"/>
    </xf>
    <xf numFmtId="4" fontId="105" fillId="62" borderId="129">
      <alignment horizontal="right" vertical="center"/>
    </xf>
    <xf numFmtId="0" fontId="103" fillId="60" borderId="129">
      <alignment horizontal="right" vertical="center"/>
    </xf>
    <xf numFmtId="4" fontId="103" fillId="60" borderId="129">
      <alignment horizontal="right" vertical="center"/>
    </xf>
    <xf numFmtId="0" fontId="103" fillId="60" borderId="129">
      <alignment horizontal="right" vertical="center"/>
    </xf>
    <xf numFmtId="4" fontId="103" fillId="60" borderId="129">
      <alignment horizontal="right" vertical="center"/>
    </xf>
    <xf numFmtId="0" fontId="129" fillId="71" borderId="126" applyNumberFormat="0" applyAlignment="0" applyProtection="0"/>
    <xf numFmtId="0" fontId="102" fillId="0" borderId="129">
      <alignment horizontal="right" vertical="center"/>
    </xf>
    <xf numFmtId="4" fontId="102" fillId="0" borderId="129">
      <alignment horizontal="right" vertical="center"/>
    </xf>
    <xf numFmtId="4" fontId="102" fillId="0" borderId="129" applyFill="0" applyBorder="0" applyProtection="0">
      <alignment horizontal="right" vertical="center"/>
    </xf>
    <xf numFmtId="49" fontId="101" fillId="0" borderId="129" applyNumberFormat="0" applyFill="0" applyBorder="0" applyProtection="0">
      <alignment horizontal="left" vertical="center"/>
    </xf>
    <xf numFmtId="0" fontId="102" fillId="0" borderId="129" applyNumberFormat="0" applyFill="0" applyAlignment="0" applyProtection="0"/>
    <xf numFmtId="166" fontId="102" fillId="88" borderId="129" applyNumberFormat="0" applyFont="0" applyBorder="0" applyAlignment="0" applyProtection="0">
      <alignment horizontal="right" vertical="center"/>
    </xf>
    <xf numFmtId="0" fontId="102" fillId="61" borderId="129"/>
    <xf numFmtId="4" fontId="102" fillId="61" borderId="129"/>
    <xf numFmtId="4" fontId="103" fillId="60" borderId="129">
      <alignment horizontal="right" vertical="center"/>
    </xf>
    <xf numFmtId="0" fontId="102" fillId="61" borderId="129"/>
    <xf numFmtId="0" fontId="125" fillId="84" borderId="126" applyNumberFormat="0" applyAlignment="0" applyProtection="0"/>
    <xf numFmtId="0" fontId="103" fillId="62" borderId="129">
      <alignment horizontal="right" vertical="center"/>
    </xf>
    <xf numFmtId="0" fontId="102" fillId="0" borderId="129">
      <alignment horizontal="right" vertical="center"/>
    </xf>
    <xf numFmtId="0" fontId="145" fillId="0" borderId="127" applyNumberFormat="0" applyFill="0" applyAlignment="0" applyProtection="0"/>
    <xf numFmtId="0" fontId="102" fillId="62" borderId="130">
      <alignment horizontal="left" vertical="center"/>
    </xf>
    <xf numFmtId="0" fontId="138" fillId="71" borderId="126" applyNumberFormat="0" applyAlignment="0" applyProtection="0"/>
    <xf numFmtId="166" fontId="102" fillId="88" borderId="129" applyNumberFormat="0" applyFont="0" applyBorder="0" applyAlignment="0" applyProtection="0">
      <alignment horizontal="right" vertical="center"/>
    </xf>
    <xf numFmtId="0" fontId="120" fillId="87" borderId="128" applyNumberFormat="0" applyFont="0" applyAlignment="0" applyProtection="0"/>
    <xf numFmtId="0" fontId="102" fillId="0" borderId="132">
      <alignment horizontal="left" vertical="center" wrapText="1" indent="2"/>
    </xf>
    <xf numFmtId="4" fontId="102" fillId="61" borderId="129"/>
    <xf numFmtId="49" fontId="101" fillId="0" borderId="129" applyNumberFormat="0" applyFill="0" applyBorder="0" applyProtection="0">
      <alignment horizontal="left" vertical="center"/>
    </xf>
    <xf numFmtId="0" fontId="102" fillId="0" borderId="129">
      <alignment horizontal="right" vertical="center"/>
    </xf>
    <xf numFmtId="4" fontId="103" fillId="60" borderId="131">
      <alignment horizontal="right" vertical="center"/>
    </xf>
    <xf numFmtId="4" fontId="103" fillId="60" borderId="129">
      <alignment horizontal="right" vertical="center"/>
    </xf>
    <xf numFmtId="4" fontId="103" fillId="60" borderId="129">
      <alignment horizontal="right" vertical="center"/>
    </xf>
    <xf numFmtId="0" fontId="105" fillId="62" borderId="129">
      <alignment horizontal="right" vertical="center"/>
    </xf>
    <xf numFmtId="0" fontId="103" fillId="62" borderId="129">
      <alignment horizontal="right" vertical="center"/>
    </xf>
    <xf numFmtId="49" fontId="102" fillId="0" borderId="129" applyNumberFormat="0" applyFont="0" applyFill="0" applyBorder="0" applyProtection="0">
      <alignment horizontal="left" vertical="center" indent="2"/>
    </xf>
    <xf numFmtId="0" fontId="138" fillId="71" borderId="126" applyNumberFormat="0" applyAlignment="0" applyProtection="0"/>
    <xf numFmtId="0" fontId="123" fillId="84" borderId="125" applyNumberFormat="0" applyAlignment="0" applyProtection="0"/>
    <xf numFmtId="49" fontId="102" fillId="0" borderId="129" applyNumberFormat="0" applyFont="0" applyFill="0" applyBorder="0" applyProtection="0">
      <alignment horizontal="left" vertical="center" indent="2"/>
    </xf>
    <xf numFmtId="0" fontId="129" fillId="71" borderId="126" applyNumberFormat="0" applyAlignment="0" applyProtection="0"/>
    <xf numFmtId="4" fontId="102" fillId="0" borderId="129" applyFill="0" applyBorder="0" applyProtection="0">
      <alignment horizontal="right" vertical="center"/>
    </xf>
    <xf numFmtId="0" fontId="126" fillId="84" borderId="126" applyNumberFormat="0" applyAlignment="0" applyProtection="0"/>
    <xf numFmtId="0" fontId="145" fillId="0" borderId="127" applyNumberFormat="0" applyFill="0" applyAlignment="0" applyProtection="0"/>
    <xf numFmtId="0" fontId="142" fillId="84" borderId="125" applyNumberFormat="0" applyAlignment="0" applyProtection="0"/>
    <xf numFmtId="0" fontId="102" fillId="0" borderId="129" applyNumberFormat="0" applyFill="0" applyAlignment="0" applyProtection="0"/>
    <xf numFmtId="4" fontId="102" fillId="0" borderId="129">
      <alignment horizontal="right" vertical="center"/>
    </xf>
    <xf numFmtId="0" fontId="102" fillId="0" borderId="129">
      <alignment horizontal="right" vertical="center"/>
    </xf>
    <xf numFmtId="0" fontId="138" fillId="71" borderId="126" applyNumberFormat="0" applyAlignment="0" applyProtection="0"/>
    <xf numFmtId="0" fontId="123" fillId="84" borderId="125" applyNumberFormat="0" applyAlignment="0" applyProtection="0"/>
    <xf numFmtId="0" fontId="125" fillId="84" borderId="126" applyNumberFormat="0" applyAlignment="0" applyProtection="0"/>
    <xf numFmtId="0" fontId="102" fillId="60" borderId="132">
      <alignment horizontal="left" vertical="center" wrapText="1" indent="2"/>
    </xf>
    <xf numFmtId="0" fontId="126" fillId="84" borderId="126" applyNumberFormat="0" applyAlignment="0" applyProtection="0"/>
    <xf numFmtId="0" fontId="126" fillId="84" borderId="126" applyNumberFormat="0" applyAlignment="0" applyProtection="0"/>
    <xf numFmtId="4" fontId="103" fillId="60" borderId="130">
      <alignment horizontal="right" vertical="center"/>
    </xf>
    <xf numFmtId="0" fontId="103" fillId="60" borderId="130">
      <alignment horizontal="right" vertical="center"/>
    </xf>
    <xf numFmtId="0" fontId="103" fillId="60" borderId="129">
      <alignment horizontal="right" vertical="center"/>
    </xf>
    <xf numFmtId="4" fontId="105" fillId="62" borderId="129">
      <alignment horizontal="right" vertical="center"/>
    </xf>
    <xf numFmtId="0" fontId="129" fillId="71" borderId="126" applyNumberFormat="0" applyAlignment="0" applyProtection="0"/>
    <xf numFmtId="0" fontId="130" fillId="0" borderId="127" applyNumberFormat="0" applyFill="0" applyAlignment="0" applyProtection="0"/>
    <xf numFmtId="0" fontId="145" fillId="0" borderId="127" applyNumberFormat="0" applyFill="0" applyAlignment="0" applyProtection="0"/>
    <xf numFmtId="0" fontId="120" fillId="87" borderId="128" applyNumberFormat="0" applyFont="0" applyAlignment="0" applyProtection="0"/>
    <xf numFmtId="0" fontId="138" fillId="71" borderId="126" applyNumberFormat="0" applyAlignment="0" applyProtection="0"/>
    <xf numFmtId="49" fontId="101" fillId="0" borderId="129" applyNumberFormat="0" applyFill="0" applyBorder="0" applyProtection="0">
      <alignment horizontal="left" vertical="center"/>
    </xf>
    <xf numFmtId="0" fontId="102" fillId="60" borderId="132">
      <alignment horizontal="left" vertical="center" wrapText="1" indent="2"/>
    </xf>
    <xf numFmtId="0" fontId="126" fillId="84" borderId="126" applyNumberFormat="0" applyAlignment="0" applyProtection="0"/>
    <xf numFmtId="0" fontId="102" fillId="0" borderId="132">
      <alignment horizontal="left" vertical="center" wrapText="1" indent="2"/>
    </xf>
    <xf numFmtId="0" fontId="120" fillId="87" borderId="128" applyNumberFormat="0" applyFont="0" applyAlignment="0" applyProtection="0"/>
    <xf numFmtId="0" fontId="8" fillId="87" borderId="128" applyNumberFormat="0" applyFont="0" applyAlignment="0" applyProtection="0"/>
    <xf numFmtId="0" fontId="142" fillId="84" borderId="125" applyNumberFormat="0" applyAlignment="0" applyProtection="0"/>
    <xf numFmtId="0" fontId="145" fillId="0" borderId="127" applyNumberFormat="0" applyFill="0" applyAlignment="0" applyProtection="0"/>
    <xf numFmtId="4" fontId="102" fillId="61" borderId="129"/>
    <xf numFmtId="0" fontId="103" fillId="60" borderId="129">
      <alignment horizontal="right" vertical="center"/>
    </xf>
    <xf numFmtId="0" fontId="145" fillId="0" borderId="127" applyNumberFormat="0" applyFill="0" applyAlignment="0" applyProtection="0"/>
    <xf numFmtId="4" fontId="103" fillId="60" borderId="131">
      <alignment horizontal="right" vertical="center"/>
    </xf>
    <xf numFmtId="0" fontId="125" fillId="84" borderId="126" applyNumberFormat="0" applyAlignment="0" applyProtection="0"/>
    <xf numFmtId="0" fontId="103" fillId="60" borderId="130">
      <alignment horizontal="right" vertical="center"/>
    </xf>
    <xf numFmtId="0" fontId="126" fillId="84" borderId="126" applyNumberFormat="0" applyAlignment="0" applyProtection="0"/>
    <xf numFmtId="0" fontId="130" fillId="0" borderId="127" applyNumberFormat="0" applyFill="0" applyAlignment="0" applyProtection="0"/>
    <xf numFmtId="0" fontId="120" fillId="87" borderId="128" applyNumberFormat="0" applyFont="0" applyAlignment="0" applyProtection="0"/>
    <xf numFmtId="4" fontId="103" fillId="60" borderId="130">
      <alignment horizontal="right" vertical="center"/>
    </xf>
    <xf numFmtId="0" fontId="102" fillId="60" borderId="132">
      <alignment horizontal="left" vertical="center" wrapText="1" indent="2"/>
    </xf>
    <xf numFmtId="0" fontId="102" fillId="61" borderId="129"/>
    <xf numFmtId="166" fontId="102" fillId="88" borderId="129" applyNumberFormat="0" applyFont="0" applyBorder="0" applyAlignment="0" applyProtection="0">
      <alignment horizontal="right" vertical="center"/>
    </xf>
    <xf numFmtId="0" fontId="102" fillId="0" borderId="129" applyNumberFormat="0" applyFill="0" applyAlignment="0" applyProtection="0"/>
    <xf numFmtId="4" fontId="102" fillId="0" borderId="129" applyFill="0" applyBorder="0" applyProtection="0">
      <alignment horizontal="right" vertical="center"/>
    </xf>
    <xf numFmtId="4" fontId="103" fillId="62" borderId="129">
      <alignment horizontal="right" vertical="center"/>
    </xf>
    <xf numFmtId="0" fontId="130" fillId="0" borderId="127" applyNumberFormat="0" applyFill="0" applyAlignment="0" applyProtection="0"/>
    <xf numFmtId="49" fontId="101" fillId="0" borderId="129" applyNumberFormat="0" applyFill="0" applyBorder="0" applyProtection="0">
      <alignment horizontal="left" vertical="center"/>
    </xf>
    <xf numFmtId="49" fontId="102" fillId="0" borderId="130" applyNumberFormat="0" applyFont="0" applyFill="0" applyBorder="0" applyProtection="0">
      <alignment horizontal="left" vertical="center" indent="5"/>
    </xf>
    <xf numFmtId="0" fontId="102" fillId="62" borderId="130">
      <alignment horizontal="left" vertical="center"/>
    </xf>
    <xf numFmtId="0" fontId="126" fillId="84" borderId="126" applyNumberFormat="0" applyAlignment="0" applyProtection="0"/>
    <xf numFmtId="4" fontId="103" fillId="60" borderId="131">
      <alignment horizontal="right" vertical="center"/>
    </xf>
    <xf numFmtId="0" fontId="138" fillId="71" borderId="126" applyNumberFormat="0" applyAlignment="0" applyProtection="0"/>
    <xf numFmtId="0" fontId="138" fillId="71" borderId="126" applyNumberFormat="0" applyAlignment="0" applyProtection="0"/>
    <xf numFmtId="0" fontId="120" fillId="87" borderId="128" applyNumberFormat="0" applyFont="0" applyAlignment="0" applyProtection="0"/>
    <xf numFmtId="0" fontId="142" fillId="84" borderId="125" applyNumberFormat="0" applyAlignment="0" applyProtection="0"/>
    <xf numFmtId="0" fontId="145" fillId="0" borderId="127" applyNumberFormat="0" applyFill="0" applyAlignment="0" applyProtection="0"/>
    <xf numFmtId="0" fontId="103" fillId="60" borderId="129">
      <alignment horizontal="right" vertical="center"/>
    </xf>
    <xf numFmtId="0" fontId="8" fillId="87" borderId="128" applyNumberFormat="0" applyFont="0" applyAlignment="0" applyProtection="0"/>
    <xf numFmtId="4" fontId="102" fillId="0" borderId="129">
      <alignment horizontal="right" vertical="center"/>
    </xf>
    <xf numFmtId="0" fontId="145" fillId="0" borderId="127" applyNumberFormat="0" applyFill="0" applyAlignment="0" applyProtection="0"/>
    <xf numFmtId="0" fontId="103" fillId="60" borderId="129">
      <alignment horizontal="right" vertical="center"/>
    </xf>
    <xf numFmtId="0" fontId="103" fillId="60" borderId="129">
      <alignment horizontal="right" vertical="center"/>
    </xf>
    <xf numFmtId="4" fontId="105" fillId="62" borderId="129">
      <alignment horizontal="right" vertical="center"/>
    </xf>
    <xf numFmtId="0" fontId="103" fillId="62" borderId="129">
      <alignment horizontal="right" vertical="center"/>
    </xf>
    <xf numFmtId="4" fontId="103" fillId="62" borderId="129">
      <alignment horizontal="right" vertical="center"/>
    </xf>
    <xf numFmtId="0" fontId="105" fillId="62" borderId="129">
      <alignment horizontal="right" vertical="center"/>
    </xf>
    <xf numFmtId="4" fontId="105" fillId="62" borderId="129">
      <alignment horizontal="right" vertical="center"/>
    </xf>
    <xf numFmtId="0" fontId="103" fillId="60" borderId="129">
      <alignment horizontal="right" vertical="center"/>
    </xf>
    <xf numFmtId="4" fontId="103" fillId="60" borderId="129">
      <alignment horizontal="right" vertical="center"/>
    </xf>
    <xf numFmtId="0" fontId="103" fillId="60" borderId="129">
      <alignment horizontal="right" vertical="center"/>
    </xf>
    <xf numFmtId="4" fontId="103" fillId="60" borderId="129">
      <alignment horizontal="right" vertical="center"/>
    </xf>
    <xf numFmtId="0" fontId="103" fillId="60" borderId="130">
      <alignment horizontal="right" vertical="center"/>
    </xf>
    <xf numFmtId="4" fontId="103" fillId="60" borderId="130">
      <alignment horizontal="right" vertical="center"/>
    </xf>
    <xf numFmtId="0" fontId="103" fillId="60" borderId="131">
      <alignment horizontal="right" vertical="center"/>
    </xf>
    <xf numFmtId="4" fontId="103" fillId="60" borderId="131">
      <alignment horizontal="right" vertical="center"/>
    </xf>
    <xf numFmtId="0" fontId="126" fillId="84" borderId="126" applyNumberFormat="0" applyAlignment="0" applyProtection="0"/>
    <xf numFmtId="0" fontId="102" fillId="60" borderId="132">
      <alignment horizontal="left" vertical="center" wrapText="1" indent="2"/>
    </xf>
    <xf numFmtId="0" fontId="102" fillId="0" borderId="132">
      <alignment horizontal="left" vertical="center" wrapText="1" indent="2"/>
    </xf>
    <xf numFmtId="0" fontId="102" fillId="62" borderId="130">
      <alignment horizontal="left" vertical="center"/>
    </xf>
    <xf numFmtId="0" fontId="138" fillId="71" borderId="126" applyNumberFormat="0" applyAlignment="0" applyProtection="0"/>
    <xf numFmtId="0" fontId="102" fillId="0" borderId="129">
      <alignment horizontal="right" vertical="center"/>
    </xf>
    <xf numFmtId="4" fontId="102" fillId="0" borderId="129">
      <alignment horizontal="right" vertical="center"/>
    </xf>
    <xf numFmtId="0" fontId="102" fillId="0" borderId="129" applyNumberFormat="0" applyFill="0" applyAlignment="0" applyProtection="0"/>
    <xf numFmtId="0" fontId="142" fillId="84" borderId="125" applyNumberFormat="0" applyAlignment="0" applyProtection="0"/>
    <xf numFmtId="166" fontId="102" fillId="88" borderId="129" applyNumberFormat="0" applyFont="0" applyBorder="0" applyAlignment="0" applyProtection="0">
      <alignment horizontal="right" vertical="center"/>
    </xf>
    <xf numFmtId="0" fontId="102" fillId="61" borderId="129"/>
    <xf numFmtId="4" fontId="102" fillId="61" borderId="129"/>
    <xf numFmtId="0" fontId="145" fillId="0" borderId="127" applyNumberFormat="0" applyFill="0" applyAlignment="0" applyProtection="0"/>
    <xf numFmtId="0" fontId="8" fillId="87" borderId="128" applyNumberFormat="0" applyFont="0" applyAlignment="0" applyProtection="0"/>
    <xf numFmtId="0" fontId="120" fillId="87" borderId="128" applyNumberFormat="0" applyFont="0" applyAlignment="0" applyProtection="0"/>
    <xf numFmtId="0" fontId="102" fillId="0" borderId="129" applyNumberFormat="0" applyFill="0" applyAlignment="0" applyProtection="0"/>
    <xf numFmtId="0" fontId="130" fillId="0" borderId="127" applyNumberFormat="0" applyFill="0" applyAlignment="0" applyProtection="0"/>
    <xf numFmtId="0" fontId="145" fillId="0" borderId="127" applyNumberFormat="0" applyFill="0" applyAlignment="0" applyProtection="0"/>
    <xf numFmtId="0" fontId="129" fillId="71" borderId="126" applyNumberFormat="0" applyAlignment="0" applyProtection="0"/>
    <xf numFmtId="0" fontId="126" fillId="84" borderId="126" applyNumberFormat="0" applyAlignment="0" applyProtection="0"/>
    <xf numFmtId="4" fontId="105" fillId="62" borderId="129">
      <alignment horizontal="right" vertical="center"/>
    </xf>
    <xf numFmtId="0" fontId="103" fillId="62" borderId="129">
      <alignment horizontal="right" vertical="center"/>
    </xf>
    <xf numFmtId="166" fontId="102" fillId="88" borderId="129" applyNumberFormat="0" applyFont="0" applyBorder="0" applyAlignment="0" applyProtection="0">
      <alignment horizontal="right" vertical="center"/>
    </xf>
    <xf numFmtId="0" fontId="130" fillId="0" borderId="127" applyNumberFormat="0" applyFill="0" applyAlignment="0" applyProtection="0"/>
    <xf numFmtId="49" fontId="102" fillId="0" borderId="129" applyNumberFormat="0" applyFont="0" applyFill="0" applyBorder="0" applyProtection="0">
      <alignment horizontal="left" vertical="center" indent="2"/>
    </xf>
    <xf numFmtId="49" fontId="102" fillId="0" borderId="130" applyNumberFormat="0" applyFont="0" applyFill="0" applyBorder="0" applyProtection="0">
      <alignment horizontal="left" vertical="center" indent="5"/>
    </xf>
    <xf numFmtId="49" fontId="102" fillId="0" borderId="129" applyNumberFormat="0" applyFont="0" applyFill="0" applyBorder="0" applyProtection="0">
      <alignment horizontal="left" vertical="center" indent="2"/>
    </xf>
    <xf numFmtId="4" fontId="102" fillId="0" borderId="129" applyFill="0" applyBorder="0" applyProtection="0">
      <alignment horizontal="right" vertical="center"/>
    </xf>
    <xf numFmtId="49" fontId="101" fillId="0" borderId="129" applyNumberFormat="0" applyFill="0" applyBorder="0" applyProtection="0">
      <alignment horizontal="left" vertical="center"/>
    </xf>
    <xf numFmtId="0" fontId="102" fillId="0" borderId="132">
      <alignment horizontal="left" vertical="center" wrapText="1" indent="2"/>
    </xf>
    <xf numFmtId="0" fontId="142" fillId="84" borderId="125" applyNumberFormat="0" applyAlignment="0" applyProtection="0"/>
    <xf numFmtId="0" fontId="103" fillId="60" borderId="131">
      <alignment horizontal="right" vertical="center"/>
    </xf>
    <xf numFmtId="0" fontId="129" fillId="71" borderId="126" applyNumberFormat="0" applyAlignment="0" applyProtection="0"/>
    <xf numFmtId="0" fontId="103" fillId="60" borderId="131">
      <alignment horizontal="right" vertical="center"/>
    </xf>
    <xf numFmtId="4" fontId="103" fillId="60" borderId="129">
      <alignment horizontal="right" vertical="center"/>
    </xf>
    <xf numFmtId="0" fontId="103" fillId="60" borderId="129">
      <alignment horizontal="right" vertical="center"/>
    </xf>
    <xf numFmtId="0" fontId="123" fillId="84" borderId="125" applyNumberFormat="0" applyAlignment="0" applyProtection="0"/>
    <xf numFmtId="0" fontId="125" fillId="84" borderId="126" applyNumberFormat="0" applyAlignment="0" applyProtection="0"/>
    <xf numFmtId="0" fontId="130" fillId="0" borderId="127" applyNumberFormat="0" applyFill="0" applyAlignment="0" applyProtection="0"/>
    <xf numFmtId="0" fontId="102" fillId="61" borderId="129"/>
    <xf numFmtId="4" fontId="102" fillId="61" borderId="129"/>
    <xf numFmtId="4" fontId="103" fillId="60" borderId="129">
      <alignment horizontal="right" vertical="center"/>
    </xf>
    <xf numFmtId="0" fontId="105" fillId="62" borderId="129">
      <alignment horizontal="right" vertical="center"/>
    </xf>
    <xf numFmtId="0" fontId="129" fillId="71" borderId="126" applyNumberFormat="0" applyAlignment="0" applyProtection="0"/>
    <xf numFmtId="0" fontId="126" fillId="84" borderId="126" applyNumberFormat="0" applyAlignment="0" applyProtection="0"/>
    <xf numFmtId="4" fontId="102" fillId="0" borderId="129">
      <alignment horizontal="right" vertical="center"/>
    </xf>
    <xf numFmtId="0" fontId="102" fillId="60" borderId="132">
      <alignment horizontal="left" vertical="center" wrapText="1" indent="2"/>
    </xf>
    <xf numFmtId="0" fontId="102" fillId="0" borderId="132">
      <alignment horizontal="left" vertical="center" wrapText="1" indent="2"/>
    </xf>
    <xf numFmtId="0" fontId="142" fillId="84" borderId="125" applyNumberFormat="0" applyAlignment="0" applyProtection="0"/>
    <xf numFmtId="0" fontId="138" fillId="71" borderId="126" applyNumberFormat="0" applyAlignment="0" applyProtection="0"/>
    <xf numFmtId="0" fontId="125" fillId="84" borderId="126" applyNumberFormat="0" applyAlignment="0" applyProtection="0"/>
    <xf numFmtId="0" fontId="123" fillId="84" borderId="125" applyNumberFormat="0" applyAlignment="0" applyProtection="0"/>
    <xf numFmtId="0" fontId="103" fillId="60" borderId="131">
      <alignment horizontal="right" vertical="center"/>
    </xf>
    <xf numFmtId="0" fontId="105" fillId="62" borderId="129">
      <alignment horizontal="right" vertical="center"/>
    </xf>
    <xf numFmtId="4" fontId="103" fillId="62" borderId="129">
      <alignment horizontal="right" vertical="center"/>
    </xf>
    <xf numFmtId="4" fontId="103" fillId="60" borderId="129">
      <alignment horizontal="right" vertical="center"/>
    </xf>
    <xf numFmtId="49" fontId="102" fillId="0" borderId="130" applyNumberFormat="0" applyFont="0" applyFill="0" applyBorder="0" applyProtection="0">
      <alignment horizontal="left" vertical="center" indent="5"/>
    </xf>
    <xf numFmtId="4" fontId="102" fillId="0" borderId="129" applyFill="0" applyBorder="0" applyProtection="0">
      <alignment horizontal="right" vertical="center"/>
    </xf>
    <xf numFmtId="4" fontId="103" fillId="62" borderId="129">
      <alignment horizontal="right" vertical="center"/>
    </xf>
    <xf numFmtId="0" fontId="138" fillId="71" borderId="126" applyNumberFormat="0" applyAlignment="0" applyProtection="0"/>
    <xf numFmtId="0" fontId="129" fillId="71" borderId="126" applyNumberFormat="0" applyAlignment="0" applyProtection="0"/>
    <xf numFmtId="0" fontId="125" fillId="84" borderId="126" applyNumberFormat="0" applyAlignment="0" applyProtection="0"/>
    <xf numFmtId="0" fontId="102" fillId="60" borderId="132">
      <alignment horizontal="left" vertical="center" wrapText="1" indent="2"/>
    </xf>
    <xf numFmtId="0" fontId="102" fillId="0" borderId="132">
      <alignment horizontal="left" vertical="center" wrapText="1" indent="2"/>
    </xf>
    <xf numFmtId="0" fontId="102" fillId="60" borderId="132">
      <alignment horizontal="left" vertical="center" wrapText="1" indent="2"/>
    </xf>
    <xf numFmtId="166" fontId="102" fillId="88" borderId="129" applyNumberFormat="0" applyFont="0" applyBorder="0" applyAlignment="0" applyProtection="0">
      <alignment horizontal="right" vertical="center"/>
    </xf>
    <xf numFmtId="0" fontId="103" fillId="60" borderId="131">
      <alignment horizontal="right" vertical="center"/>
    </xf>
    <xf numFmtId="0" fontId="103" fillId="60" borderId="131">
      <alignment horizontal="right" vertical="center"/>
    </xf>
    <xf numFmtId="0" fontId="102" fillId="0" borderId="129" applyNumberFormat="0" applyFill="0" applyAlignment="0" applyProtection="0"/>
    <xf numFmtId="4" fontId="103" fillId="60" borderId="131">
      <alignment horizontal="right" vertical="center"/>
    </xf>
    <xf numFmtId="0" fontId="103" fillId="60" borderId="129">
      <alignment horizontal="right" vertical="center"/>
    </xf>
    <xf numFmtId="0" fontId="7" fillId="54" borderId="0" applyNumberFormat="0" applyBorder="0" applyAlignment="0" applyProtection="0"/>
    <xf numFmtId="49" fontId="102" fillId="0" borderId="129" applyNumberFormat="0" applyFont="0" applyFill="0" applyBorder="0" applyProtection="0">
      <alignment horizontal="left" vertical="center" indent="2"/>
    </xf>
    <xf numFmtId="0" fontId="48" fillId="43" borderId="0" applyNumberFormat="0" applyBorder="0" applyAlignment="0" applyProtection="0"/>
    <xf numFmtId="0" fontId="103" fillId="60" borderId="131">
      <alignment horizontal="right" vertical="center"/>
    </xf>
    <xf numFmtId="4" fontId="102" fillId="0" borderId="129">
      <alignment horizontal="right" vertical="center"/>
    </xf>
    <xf numFmtId="166" fontId="102" fillId="88" borderId="129" applyNumberFormat="0" applyFont="0" applyBorder="0" applyAlignment="0" applyProtection="0">
      <alignment horizontal="right" vertical="center"/>
    </xf>
    <xf numFmtId="0" fontId="102" fillId="62" borderId="130">
      <alignment horizontal="left" vertical="center"/>
    </xf>
    <xf numFmtId="0" fontId="102" fillId="60" borderId="132">
      <alignment horizontal="left" vertical="center" wrapText="1" indent="2"/>
    </xf>
    <xf numFmtId="4" fontId="103" fillId="60" borderId="131">
      <alignment horizontal="right" vertical="center"/>
    </xf>
    <xf numFmtId="0" fontId="105" fillId="62" borderId="129">
      <alignment horizontal="right" vertical="center"/>
    </xf>
    <xf numFmtId="4" fontId="103" fillId="60" borderId="129">
      <alignment horizontal="right" vertical="center"/>
    </xf>
    <xf numFmtId="0" fontId="103" fillId="60" borderId="129">
      <alignment horizontal="right" vertical="center"/>
    </xf>
    <xf numFmtId="4" fontId="105" fillId="62" borderId="129">
      <alignment horizontal="right" vertical="center"/>
    </xf>
    <xf numFmtId="0" fontId="120" fillId="87" borderId="128" applyNumberFormat="0" applyFont="0" applyAlignment="0" applyProtection="0"/>
    <xf numFmtId="0" fontId="7" fillId="38" borderId="0" applyNumberFormat="0" applyBorder="0" applyAlignment="0" applyProtection="0"/>
    <xf numFmtId="0" fontId="120" fillId="87" borderId="128" applyNumberFormat="0" applyFont="0" applyAlignment="0" applyProtection="0"/>
    <xf numFmtId="0" fontId="8" fillId="87" borderId="128" applyNumberFormat="0" applyFont="0" applyAlignment="0" applyProtection="0"/>
    <xf numFmtId="0" fontId="118" fillId="0" borderId="0" applyNumberFormat="0" applyFill="0" applyBorder="0" applyAlignment="0" applyProtection="0"/>
    <xf numFmtId="4" fontId="103" fillId="62" borderId="129">
      <alignment horizontal="right" vertical="center"/>
    </xf>
    <xf numFmtId="0" fontId="123" fillId="84" borderId="125" applyNumberFormat="0" applyAlignment="0" applyProtection="0"/>
    <xf numFmtId="4" fontId="103" fillId="62" borderId="129">
      <alignment horizontal="right" vertical="center"/>
    </xf>
    <xf numFmtId="0" fontId="119" fillId="0" borderId="70" applyNumberFormat="0" applyFill="0" applyAlignment="0" applyProtection="0"/>
    <xf numFmtId="0" fontId="103" fillId="60" borderId="129">
      <alignment horizontal="right" vertical="center"/>
    </xf>
    <xf numFmtId="49" fontId="102" fillId="0" borderId="130" applyNumberFormat="0" applyFont="0" applyFill="0" applyBorder="0" applyProtection="0">
      <alignment horizontal="left" vertical="center" indent="5"/>
    </xf>
    <xf numFmtId="0" fontId="102" fillId="0" borderId="132">
      <alignment horizontal="left" vertical="center" wrapText="1" indent="2"/>
    </xf>
    <xf numFmtId="0" fontId="138" fillId="71" borderId="126" applyNumberFormat="0" applyAlignment="0" applyProtection="0"/>
    <xf numFmtId="4" fontId="103" fillId="60" borderId="129">
      <alignment horizontal="right" vertical="center"/>
    </xf>
    <xf numFmtId="0" fontId="102" fillId="61" borderId="129"/>
    <xf numFmtId="0" fontId="142" fillId="84" borderId="125" applyNumberFormat="0" applyAlignment="0" applyProtection="0"/>
    <xf numFmtId="0" fontId="102" fillId="0" borderId="132">
      <alignment horizontal="left" vertical="center" wrapText="1" indent="2"/>
    </xf>
    <xf numFmtId="0" fontId="102" fillId="60" borderId="132">
      <alignment horizontal="left" vertical="center" wrapText="1" indent="2"/>
    </xf>
    <xf numFmtId="0" fontId="102" fillId="62" borderId="130">
      <alignment horizontal="left" vertical="center"/>
    </xf>
    <xf numFmtId="49" fontId="101" fillId="0" borderId="129" applyNumberFormat="0" applyFill="0" applyBorder="0" applyProtection="0">
      <alignment horizontal="left" vertical="center"/>
    </xf>
    <xf numFmtId="0" fontId="48" fillId="51" borderId="0" applyNumberFormat="0" applyBorder="0" applyAlignment="0" applyProtection="0"/>
    <xf numFmtId="0" fontId="115" fillId="33" borderId="66" applyNumberFormat="0" applyAlignment="0" applyProtection="0"/>
    <xf numFmtId="0" fontId="145" fillId="0" borderId="127" applyNumberFormat="0" applyFill="0" applyAlignment="0" applyProtection="0"/>
    <xf numFmtId="49" fontId="102" fillId="0" borderId="129" applyNumberFormat="0" applyFont="0" applyFill="0" applyBorder="0" applyProtection="0">
      <alignment horizontal="left" vertical="center" indent="2"/>
    </xf>
    <xf numFmtId="0" fontId="102" fillId="0" borderId="132">
      <alignment horizontal="left" vertical="center" wrapText="1" indent="2"/>
    </xf>
    <xf numFmtId="4" fontId="102" fillId="0" borderId="129" applyFill="0" applyBorder="0" applyProtection="0">
      <alignment horizontal="right" vertical="center"/>
    </xf>
    <xf numFmtId="0" fontId="102" fillId="62" borderId="130">
      <alignment horizontal="left" vertical="center"/>
    </xf>
    <xf numFmtId="0" fontId="103" fillId="60" borderId="129">
      <alignment horizontal="right" vertical="center"/>
    </xf>
    <xf numFmtId="0" fontId="102" fillId="0" borderId="129" applyNumberFormat="0" applyFill="0" applyAlignment="0" applyProtection="0"/>
    <xf numFmtId="49" fontId="102" fillId="0" borderId="129" applyNumberFormat="0" applyFont="0" applyFill="0" applyBorder="0" applyProtection="0">
      <alignment horizontal="left" vertical="center" indent="2"/>
    </xf>
    <xf numFmtId="0" fontId="48" fillId="55" borderId="0" applyNumberFormat="0" applyBorder="0" applyAlignment="0" applyProtection="0"/>
    <xf numFmtId="4" fontId="102" fillId="0" borderId="129">
      <alignment horizontal="right" vertical="center"/>
    </xf>
    <xf numFmtId="0" fontId="120" fillId="87" borderId="128" applyNumberFormat="0" applyFont="0" applyAlignment="0" applyProtection="0"/>
    <xf numFmtId="0" fontId="102" fillId="0" borderId="129">
      <alignment horizontal="right" vertical="center"/>
    </xf>
    <xf numFmtId="0" fontId="103" fillId="60" borderId="129">
      <alignment horizontal="right" vertical="center"/>
    </xf>
    <xf numFmtId="4" fontId="103" fillId="60" borderId="129">
      <alignment horizontal="right" vertical="center"/>
    </xf>
    <xf numFmtId="0" fontId="102" fillId="60" borderId="132">
      <alignment horizontal="left" vertical="center" wrapText="1" indent="2"/>
    </xf>
    <xf numFmtId="0" fontId="7" fillId="42" borderId="0" applyNumberFormat="0" applyBorder="0" applyAlignment="0" applyProtection="0"/>
    <xf numFmtId="0" fontId="102" fillId="61" borderId="129"/>
    <xf numFmtId="4" fontId="102" fillId="0" borderId="129" applyFill="0" applyBorder="0" applyProtection="0">
      <alignment horizontal="right" vertical="center"/>
    </xf>
    <xf numFmtId="0" fontId="125" fillId="84" borderId="126" applyNumberFormat="0" applyAlignment="0" applyProtection="0"/>
    <xf numFmtId="0" fontId="145" fillId="0" borderId="127" applyNumberFormat="0" applyFill="0" applyAlignment="0" applyProtection="0"/>
    <xf numFmtId="49" fontId="101" fillId="0" borderId="129" applyNumberFormat="0" applyFill="0" applyBorder="0" applyProtection="0">
      <alignment horizontal="left" vertical="center"/>
    </xf>
    <xf numFmtId="0" fontId="7" fillId="49" borderId="0" applyNumberFormat="0" applyBorder="0" applyAlignment="0" applyProtection="0"/>
    <xf numFmtId="0" fontId="102" fillId="0" borderId="132">
      <alignment horizontal="left" vertical="center" wrapText="1" indent="2"/>
    </xf>
    <xf numFmtId="0" fontId="48" fillId="59" borderId="0" applyNumberFormat="0" applyBorder="0" applyAlignment="0" applyProtection="0"/>
    <xf numFmtId="0" fontId="7" fillId="46" borderId="0" applyNumberFormat="0" applyBorder="0" applyAlignment="0" applyProtection="0"/>
    <xf numFmtId="0" fontId="8" fillId="87" borderId="128" applyNumberFormat="0" applyFont="0" applyAlignment="0" applyProtection="0"/>
    <xf numFmtId="0" fontId="103" fillId="62" borderId="129">
      <alignment horizontal="right" vertical="center"/>
    </xf>
    <xf numFmtId="4" fontId="105" fillId="62" borderId="129">
      <alignment horizontal="right" vertical="center"/>
    </xf>
    <xf numFmtId="166" fontId="102" fillId="88" borderId="129" applyNumberFormat="0" applyFont="0" applyBorder="0" applyAlignment="0" applyProtection="0">
      <alignment horizontal="right" vertical="center"/>
    </xf>
    <xf numFmtId="0" fontId="8" fillId="87" borderId="128" applyNumberFormat="0" applyFont="0" applyAlignment="0" applyProtection="0"/>
    <xf numFmtId="0" fontId="138" fillId="71" borderId="126" applyNumberFormat="0" applyAlignment="0" applyProtection="0"/>
    <xf numFmtId="0" fontId="138" fillId="71" borderId="126" applyNumberFormat="0" applyAlignment="0" applyProtection="0"/>
    <xf numFmtId="0" fontId="145" fillId="0" borderId="127" applyNumberFormat="0" applyFill="0" applyAlignment="0" applyProtection="0"/>
    <xf numFmtId="49" fontId="101" fillId="0" borderId="129" applyNumberFormat="0" applyFill="0" applyBorder="0" applyProtection="0">
      <alignment horizontal="left" vertical="center"/>
    </xf>
    <xf numFmtId="0" fontId="103" fillId="60" borderId="130">
      <alignment horizontal="right" vertical="center"/>
    </xf>
    <xf numFmtId="0" fontId="102" fillId="0" borderId="129">
      <alignment horizontal="right" vertical="center"/>
    </xf>
    <xf numFmtId="0" fontId="130" fillId="0" borderId="127" applyNumberFormat="0" applyFill="0" applyAlignment="0" applyProtection="0"/>
    <xf numFmtId="0" fontId="8" fillId="87" borderId="128" applyNumberFormat="0" applyFont="0" applyAlignment="0" applyProtection="0"/>
    <xf numFmtId="0" fontId="145" fillId="0" borderId="127" applyNumberFormat="0" applyFill="0" applyAlignment="0" applyProtection="0"/>
    <xf numFmtId="0" fontId="126" fillId="84" borderId="126" applyNumberFormat="0" applyAlignment="0" applyProtection="0"/>
    <xf numFmtId="0" fontId="7" fillId="38" borderId="0" applyNumberFormat="0" applyBorder="0" applyAlignment="0" applyProtection="0"/>
    <xf numFmtId="166" fontId="102" fillId="88" borderId="129" applyNumberFormat="0" applyFont="0" applyBorder="0" applyAlignment="0" applyProtection="0">
      <alignment horizontal="right" vertical="center"/>
    </xf>
    <xf numFmtId="0" fontId="145" fillId="0" borderId="127" applyNumberFormat="0" applyFill="0" applyAlignment="0" applyProtection="0"/>
    <xf numFmtId="49" fontId="102" fillId="0" borderId="129" applyNumberFormat="0" applyFont="0" applyFill="0" applyBorder="0" applyProtection="0">
      <alignment horizontal="left" vertical="center" indent="2"/>
    </xf>
    <xf numFmtId="0" fontId="118" fillId="0" borderId="0" applyNumberFormat="0" applyFill="0" applyBorder="0" applyAlignment="0" applyProtection="0"/>
    <xf numFmtId="4" fontId="102" fillId="0" borderId="129">
      <alignment horizontal="right" vertical="center"/>
    </xf>
    <xf numFmtId="0" fontId="130" fillId="0" borderId="127" applyNumberFormat="0" applyFill="0" applyAlignment="0" applyProtection="0"/>
    <xf numFmtId="0" fontId="138" fillId="71" borderId="126" applyNumberFormat="0" applyAlignment="0" applyProtection="0"/>
    <xf numFmtId="0" fontId="48" fillId="47" borderId="0" applyNumberFormat="0" applyBorder="0" applyAlignment="0" applyProtection="0"/>
    <xf numFmtId="4" fontId="102" fillId="0" borderId="129" applyFill="0" applyBorder="0" applyProtection="0">
      <alignment horizontal="right" vertical="center"/>
    </xf>
    <xf numFmtId="0" fontId="102" fillId="62" borderId="130">
      <alignment horizontal="left" vertical="center"/>
    </xf>
    <xf numFmtId="0" fontId="129" fillId="71" borderId="126" applyNumberFormat="0" applyAlignment="0" applyProtection="0"/>
    <xf numFmtId="0" fontId="105" fillId="62" borderId="129">
      <alignment horizontal="right" vertical="center"/>
    </xf>
    <xf numFmtId="4" fontId="102" fillId="61" borderId="129"/>
    <xf numFmtId="0" fontId="102" fillId="60" borderId="132">
      <alignment horizontal="left" vertical="center" wrapText="1" indent="2"/>
    </xf>
    <xf numFmtId="49" fontId="102" fillId="0" borderId="129" applyNumberFormat="0" applyFont="0" applyFill="0" applyBorder="0" applyProtection="0">
      <alignment horizontal="left" vertical="center" indent="2"/>
    </xf>
    <xf numFmtId="0" fontId="138" fillId="71" borderId="126" applyNumberFormat="0" applyAlignment="0" applyProtection="0"/>
    <xf numFmtId="0" fontId="48" fillId="55" borderId="0" applyNumberFormat="0" applyBorder="0" applyAlignment="0" applyProtection="0"/>
    <xf numFmtId="0" fontId="7" fillId="53" borderId="0" applyNumberFormat="0" applyBorder="0" applyAlignment="0" applyProtection="0"/>
    <xf numFmtId="0" fontId="105" fillId="62" borderId="129">
      <alignment horizontal="right" vertical="center"/>
    </xf>
    <xf numFmtId="0" fontId="129" fillId="71" borderId="126" applyNumberFormat="0" applyAlignment="0" applyProtection="0"/>
    <xf numFmtId="166" fontId="102" fillId="88" borderId="129" applyNumberFormat="0" applyFont="0" applyBorder="0" applyAlignment="0" applyProtection="0">
      <alignment horizontal="right" vertical="center"/>
    </xf>
    <xf numFmtId="0" fontId="129" fillId="71" borderId="126" applyNumberFormat="0" applyAlignment="0" applyProtection="0"/>
    <xf numFmtId="4" fontId="102" fillId="0" borderId="129">
      <alignment horizontal="right" vertical="center"/>
    </xf>
    <xf numFmtId="49" fontId="102" fillId="0" borderId="129" applyNumberFormat="0" applyFont="0" applyFill="0" applyBorder="0" applyProtection="0">
      <alignment horizontal="left" vertical="center" indent="2"/>
    </xf>
    <xf numFmtId="166" fontId="102" fillId="88" borderId="129" applyNumberFormat="0" applyFont="0" applyBorder="0" applyAlignment="0" applyProtection="0">
      <alignment horizontal="right" vertical="center"/>
    </xf>
    <xf numFmtId="49" fontId="101" fillId="0" borderId="129" applyNumberFormat="0" applyFill="0" applyBorder="0" applyProtection="0">
      <alignment horizontal="left" vertical="center"/>
    </xf>
    <xf numFmtId="4" fontId="103" fillId="60" borderId="129">
      <alignment horizontal="right" vertical="center"/>
    </xf>
    <xf numFmtId="0" fontId="103" fillId="60" borderId="129">
      <alignment horizontal="right" vertical="center"/>
    </xf>
    <xf numFmtId="0" fontId="102" fillId="0" borderId="129">
      <alignment horizontal="right" vertical="center"/>
    </xf>
    <xf numFmtId="0" fontId="102" fillId="0" borderId="129">
      <alignment horizontal="right" vertical="center"/>
    </xf>
    <xf numFmtId="0" fontId="7" fillId="57" borderId="0" applyNumberFormat="0" applyBorder="0" applyAlignment="0" applyProtection="0"/>
    <xf numFmtId="0" fontId="48" fillId="51" borderId="0" applyNumberFormat="0" applyBorder="0" applyAlignment="0" applyProtection="0"/>
    <xf numFmtId="0" fontId="7" fillId="45" borderId="0" applyNumberFormat="0" applyBorder="0" applyAlignment="0" applyProtection="0"/>
    <xf numFmtId="0" fontId="105" fillId="62" borderId="129">
      <alignment horizontal="right" vertical="center"/>
    </xf>
    <xf numFmtId="4" fontId="103" fillId="60" borderId="131">
      <alignment horizontal="right" vertical="center"/>
    </xf>
    <xf numFmtId="0" fontId="102" fillId="60" borderId="132">
      <alignment horizontal="left" vertical="center" wrapText="1" indent="2"/>
    </xf>
    <xf numFmtId="0" fontId="138" fillId="71" borderId="126" applyNumberFormat="0" applyAlignment="0" applyProtection="0"/>
    <xf numFmtId="0" fontId="138" fillId="71" borderId="126" applyNumberFormat="0" applyAlignment="0" applyProtection="0"/>
    <xf numFmtId="0" fontId="7" fillId="41" borderId="0" applyNumberFormat="0" applyBorder="0" applyAlignment="0" applyProtection="0"/>
    <xf numFmtId="0" fontId="120" fillId="87" borderId="128" applyNumberFormat="0" applyFont="0" applyAlignment="0" applyProtection="0"/>
    <xf numFmtId="0" fontId="102" fillId="60" borderId="132">
      <alignment horizontal="left" vertical="center" wrapText="1" indent="2"/>
    </xf>
    <xf numFmtId="0" fontId="120" fillId="87" borderId="128" applyNumberFormat="0" applyFont="0" applyAlignment="0" applyProtection="0"/>
    <xf numFmtId="0" fontId="102" fillId="0" borderId="129" applyNumberFormat="0" applyFill="0" applyAlignment="0" applyProtection="0"/>
    <xf numFmtId="0" fontId="142" fillId="84" borderId="125" applyNumberFormat="0" applyAlignment="0" applyProtection="0"/>
    <xf numFmtId="4" fontId="103" fillId="60" borderId="129">
      <alignment horizontal="right" vertical="center"/>
    </xf>
    <xf numFmtId="4" fontId="102" fillId="61" borderId="129"/>
    <xf numFmtId="0" fontId="145" fillId="0" borderId="127" applyNumberFormat="0" applyFill="0" applyAlignment="0" applyProtection="0"/>
    <xf numFmtId="0" fontId="123" fillId="84" borderId="125" applyNumberFormat="0" applyAlignment="0" applyProtection="0"/>
    <xf numFmtId="0" fontId="125" fillId="84" borderId="126" applyNumberFormat="0" applyAlignment="0" applyProtection="0"/>
    <xf numFmtId="0" fontId="126" fillId="84" borderId="126" applyNumberFormat="0" applyAlignment="0" applyProtection="0"/>
    <xf numFmtId="0" fontId="142" fillId="84" borderId="125" applyNumberFormat="0" applyAlignment="0" applyProtection="0"/>
    <xf numFmtId="4" fontId="102" fillId="0" borderId="129" applyFill="0" applyBorder="0" applyProtection="0">
      <alignment horizontal="right" vertical="center"/>
    </xf>
    <xf numFmtId="0" fontId="138" fillId="71" borderId="126" applyNumberFormat="0" applyAlignment="0" applyProtection="0"/>
    <xf numFmtId="0" fontId="103" fillId="62" borderId="129">
      <alignment horizontal="right" vertical="center"/>
    </xf>
    <xf numFmtId="0" fontId="7" fillId="42" borderId="0" applyNumberFormat="0" applyBorder="0" applyAlignment="0" applyProtection="0"/>
    <xf numFmtId="0" fontId="119" fillId="0" borderId="70" applyNumberFormat="0" applyFill="0" applyAlignment="0" applyProtection="0"/>
    <xf numFmtId="0" fontId="145" fillId="0" borderId="127" applyNumberFormat="0" applyFill="0" applyAlignment="0" applyProtection="0"/>
    <xf numFmtId="4" fontId="103" fillId="60" borderId="129">
      <alignment horizontal="right" vertical="center"/>
    </xf>
    <xf numFmtId="0" fontId="102" fillId="60" borderId="132">
      <alignment horizontal="left" vertical="center" wrapText="1" indent="2"/>
    </xf>
    <xf numFmtId="0" fontId="126" fillId="84" borderId="126" applyNumberFormat="0" applyAlignment="0" applyProtection="0"/>
    <xf numFmtId="0" fontId="103" fillId="60" borderId="129">
      <alignment horizontal="right" vertical="center"/>
    </xf>
    <xf numFmtId="166" fontId="102" fillId="88" borderId="129" applyNumberFormat="0" applyFont="0" applyBorder="0" applyAlignment="0" applyProtection="0">
      <alignment horizontal="right" vertical="center"/>
    </xf>
    <xf numFmtId="0" fontId="8" fillId="87" borderId="128" applyNumberFormat="0" applyFont="0" applyAlignment="0" applyProtection="0"/>
    <xf numFmtId="0" fontId="102" fillId="60" borderId="132">
      <alignment horizontal="left" vertical="center" wrapText="1" indent="2"/>
    </xf>
    <xf numFmtId="0" fontId="145" fillId="0" borderId="127" applyNumberFormat="0" applyFill="0" applyAlignment="0" applyProtection="0"/>
    <xf numFmtId="0" fontId="138" fillId="71" borderId="126" applyNumberFormat="0" applyAlignment="0" applyProtection="0"/>
    <xf numFmtId="0" fontId="7" fillId="58" borderId="0" applyNumberFormat="0" applyBorder="0" applyAlignment="0" applyProtection="0"/>
    <xf numFmtId="0" fontId="130" fillId="0" borderId="127" applyNumberFormat="0" applyFill="0" applyAlignment="0" applyProtection="0"/>
    <xf numFmtId="0" fontId="103" fillId="62" borderId="129">
      <alignment horizontal="right" vertical="center"/>
    </xf>
    <xf numFmtId="0" fontId="120" fillId="87" borderId="128" applyNumberFormat="0" applyFont="0" applyAlignment="0" applyProtection="0"/>
    <xf numFmtId="0" fontId="129" fillId="71" borderId="126" applyNumberFormat="0" applyAlignment="0" applyProtection="0"/>
    <xf numFmtId="0" fontId="102" fillId="0" borderId="132">
      <alignment horizontal="left" vertical="center" wrapText="1" indent="2"/>
    </xf>
    <xf numFmtId="4" fontId="103" fillId="60" borderId="129">
      <alignment horizontal="right" vertical="center"/>
    </xf>
    <xf numFmtId="0" fontId="120" fillId="87" borderId="128" applyNumberFormat="0" applyFont="0" applyAlignment="0" applyProtection="0"/>
    <xf numFmtId="0" fontId="123" fillId="84" borderId="125" applyNumberFormat="0" applyAlignment="0" applyProtection="0"/>
    <xf numFmtId="0" fontId="7" fillId="54" borderId="0" applyNumberFormat="0" applyBorder="0" applyAlignment="0" applyProtection="0"/>
    <xf numFmtId="0" fontId="126" fillId="84" borderId="126" applyNumberFormat="0" applyAlignment="0" applyProtection="0"/>
    <xf numFmtId="0" fontId="138" fillId="71" borderId="126" applyNumberFormat="0" applyAlignment="0" applyProtection="0"/>
    <xf numFmtId="4" fontId="102" fillId="0" borderId="129">
      <alignment horizontal="right" vertical="center"/>
    </xf>
    <xf numFmtId="4" fontId="105" fillId="62" borderId="129">
      <alignment horizontal="right" vertical="center"/>
    </xf>
    <xf numFmtId="0" fontId="126" fillId="84" borderId="126" applyNumberFormat="0" applyAlignment="0" applyProtection="0"/>
    <xf numFmtId="0" fontId="7" fillId="45" borderId="0" applyNumberFormat="0" applyBorder="0" applyAlignment="0" applyProtection="0"/>
    <xf numFmtId="0" fontId="7" fillId="41" borderId="0" applyNumberFormat="0" applyBorder="0" applyAlignment="0" applyProtection="0"/>
    <xf numFmtId="4" fontId="103" fillId="60" borderId="129">
      <alignment horizontal="right" vertical="center"/>
    </xf>
    <xf numFmtId="0" fontId="102" fillId="0" borderId="129" applyNumberFormat="0" applyFill="0" applyAlignment="0" applyProtection="0"/>
    <xf numFmtId="0" fontId="102" fillId="61" borderId="129"/>
    <xf numFmtId="0" fontId="142" fillId="84" borderId="125" applyNumberFormat="0" applyAlignment="0" applyProtection="0"/>
    <xf numFmtId="4" fontId="102" fillId="0" borderId="129" applyFill="0" applyBorder="0" applyProtection="0">
      <alignment horizontal="right" vertical="center"/>
    </xf>
    <xf numFmtId="0" fontId="102" fillId="60" borderId="132">
      <alignment horizontal="left" vertical="center" wrapText="1" indent="2"/>
    </xf>
    <xf numFmtId="0" fontId="7" fillId="58" borderId="0" applyNumberFormat="0" applyBorder="0" applyAlignment="0" applyProtection="0"/>
    <xf numFmtId="0" fontId="145" fillId="0" borderId="127" applyNumberFormat="0" applyFill="0" applyAlignment="0" applyProtection="0"/>
    <xf numFmtId="4" fontId="105" fillId="62" borderId="129">
      <alignment horizontal="right" vertical="center"/>
    </xf>
    <xf numFmtId="0" fontId="105" fillId="62" borderId="129">
      <alignment horizontal="right" vertical="center"/>
    </xf>
    <xf numFmtId="0" fontId="102" fillId="0" borderId="129" applyNumberFormat="0" applyFill="0" applyAlignment="0" applyProtection="0"/>
    <xf numFmtId="0" fontId="120" fillId="87" borderId="128" applyNumberFormat="0" applyFont="0" applyAlignment="0" applyProtection="0"/>
    <xf numFmtId="0" fontId="142" fillId="84" borderId="125" applyNumberFormat="0" applyAlignment="0" applyProtection="0"/>
    <xf numFmtId="0" fontId="130" fillId="0" borderId="127" applyNumberFormat="0" applyFill="0" applyAlignment="0" applyProtection="0"/>
    <xf numFmtId="4" fontId="102" fillId="0" borderId="129" applyFill="0" applyBorder="0" applyProtection="0">
      <alignment horizontal="right" vertical="center"/>
    </xf>
    <xf numFmtId="4" fontId="103" fillId="60" borderId="129">
      <alignment horizontal="right" vertical="center"/>
    </xf>
    <xf numFmtId="0" fontId="138" fillId="71" borderId="126" applyNumberFormat="0" applyAlignment="0" applyProtection="0"/>
    <xf numFmtId="4" fontId="103" fillId="62" borderId="129">
      <alignment horizontal="right" vertical="center"/>
    </xf>
    <xf numFmtId="0" fontId="103" fillId="60" borderId="129">
      <alignment horizontal="right" vertical="center"/>
    </xf>
    <xf numFmtId="0" fontId="126" fillId="84" borderId="126" applyNumberFormat="0" applyAlignment="0" applyProtection="0"/>
    <xf numFmtId="0" fontId="102" fillId="60" borderId="132">
      <alignment horizontal="left" vertical="center" wrapText="1" indent="2"/>
    </xf>
    <xf numFmtId="0" fontId="7" fillId="37" borderId="0" applyNumberFormat="0" applyBorder="0" applyAlignment="0" applyProtection="0"/>
    <xf numFmtId="0" fontId="138" fillId="71" borderId="126" applyNumberFormat="0" applyAlignment="0" applyProtection="0"/>
    <xf numFmtId="0" fontId="142" fillId="84" borderId="125" applyNumberFormat="0" applyAlignment="0" applyProtection="0"/>
    <xf numFmtId="0" fontId="130" fillId="0" borderId="127" applyNumberFormat="0" applyFill="0" applyAlignment="0" applyProtection="0"/>
    <xf numFmtId="0" fontId="102" fillId="0" borderId="129">
      <alignment horizontal="right" vertical="center"/>
    </xf>
    <xf numFmtId="4" fontId="103" fillId="62" borderId="129">
      <alignment horizontal="right" vertical="center"/>
    </xf>
    <xf numFmtId="0" fontId="102" fillId="62" borderId="130">
      <alignment horizontal="left" vertical="center"/>
    </xf>
    <xf numFmtId="0" fontId="7" fillId="46" borderId="0" applyNumberFormat="0" applyBorder="0" applyAlignment="0" applyProtection="0"/>
    <xf numFmtId="0" fontId="102" fillId="0" borderId="129" applyNumberFormat="0" applyFill="0" applyAlignment="0" applyProtection="0"/>
    <xf numFmtId="0" fontId="102" fillId="0" borderId="132">
      <alignment horizontal="left" vertical="center" wrapText="1" indent="2"/>
    </xf>
    <xf numFmtId="49" fontId="102" fillId="0" borderId="130" applyNumberFormat="0" applyFont="0" applyFill="0" applyBorder="0" applyProtection="0">
      <alignment horizontal="left" vertical="center" indent="5"/>
    </xf>
    <xf numFmtId="0" fontId="103" fillId="60" borderId="131">
      <alignment horizontal="right" vertical="center"/>
    </xf>
    <xf numFmtId="0" fontId="103" fillId="60" borderId="131">
      <alignment horizontal="right" vertical="center"/>
    </xf>
    <xf numFmtId="0" fontId="145" fillId="0" borderId="127" applyNumberFormat="0" applyFill="0" applyAlignment="0" applyProtection="0"/>
    <xf numFmtId="0" fontId="125" fillId="84" borderId="126" applyNumberFormat="0" applyAlignment="0" applyProtection="0"/>
    <xf numFmtId="49" fontId="102" fillId="0" borderId="130" applyNumberFormat="0" applyFont="0" applyFill="0" applyBorder="0" applyProtection="0">
      <alignment horizontal="left" vertical="center" indent="5"/>
    </xf>
    <xf numFmtId="0" fontId="130" fillId="0" borderId="127" applyNumberFormat="0" applyFill="0" applyAlignment="0" applyProtection="0"/>
    <xf numFmtId="4" fontId="103" fillId="60" borderId="129">
      <alignment horizontal="right" vertical="center"/>
    </xf>
    <xf numFmtId="4" fontId="105" fillId="62" borderId="129">
      <alignment horizontal="right" vertical="center"/>
    </xf>
    <xf numFmtId="0" fontId="102" fillId="61" borderId="129"/>
    <xf numFmtId="0" fontId="126" fillId="84" borderId="126" applyNumberFormat="0" applyAlignment="0" applyProtection="0"/>
    <xf numFmtId="0" fontId="102" fillId="0" borderId="129">
      <alignment horizontal="right" vertical="center"/>
    </xf>
    <xf numFmtId="0" fontId="130" fillId="0" borderId="127" applyNumberFormat="0" applyFill="0" applyAlignment="0" applyProtection="0"/>
    <xf numFmtId="0" fontId="102" fillId="61" borderId="129"/>
    <xf numFmtId="4" fontId="102" fillId="0" borderId="129" applyFill="0" applyBorder="0" applyProtection="0">
      <alignment horizontal="right" vertical="center"/>
    </xf>
    <xf numFmtId="4" fontId="103" fillId="60" borderId="131">
      <alignment horizontal="right" vertical="center"/>
    </xf>
    <xf numFmtId="0" fontId="105" fillId="62" borderId="129">
      <alignment horizontal="right" vertical="center"/>
    </xf>
    <xf numFmtId="0" fontId="129" fillId="71" borderId="126" applyNumberFormat="0" applyAlignment="0" applyProtection="0"/>
    <xf numFmtId="0" fontId="126" fillId="84" borderId="126" applyNumberFormat="0" applyAlignment="0" applyProtection="0"/>
    <xf numFmtId="4" fontId="102" fillId="0" borderId="129">
      <alignment horizontal="right" vertical="center"/>
    </xf>
    <xf numFmtId="0" fontId="102" fillId="60" borderId="132">
      <alignment horizontal="left" vertical="center" wrapText="1" indent="2"/>
    </xf>
    <xf numFmtId="0" fontId="102" fillId="0" borderId="132">
      <alignment horizontal="left" vertical="center" wrapText="1" indent="2"/>
    </xf>
    <xf numFmtId="0" fontId="142" fillId="84" borderId="125" applyNumberFormat="0" applyAlignment="0" applyProtection="0"/>
    <xf numFmtId="0" fontId="138" fillId="71" borderId="126" applyNumberFormat="0" applyAlignment="0" applyProtection="0"/>
    <xf numFmtId="0" fontId="125" fillId="84" borderId="126" applyNumberFormat="0" applyAlignment="0" applyProtection="0"/>
    <xf numFmtId="0" fontId="123" fillId="84" borderId="125" applyNumberFormat="0" applyAlignment="0" applyProtection="0"/>
    <xf numFmtId="0" fontId="103" fillId="60" borderId="131">
      <alignment horizontal="right" vertical="center"/>
    </xf>
    <xf numFmtId="0" fontId="105" fillId="62" borderId="129">
      <alignment horizontal="right" vertical="center"/>
    </xf>
    <xf numFmtId="4" fontId="103" fillId="62" borderId="129">
      <alignment horizontal="right" vertical="center"/>
    </xf>
    <xf numFmtId="4" fontId="103" fillId="60" borderId="129">
      <alignment horizontal="right" vertical="center"/>
    </xf>
    <xf numFmtId="49" fontId="102" fillId="0" borderId="130" applyNumberFormat="0" applyFont="0" applyFill="0" applyBorder="0" applyProtection="0">
      <alignment horizontal="left" vertical="center" indent="5"/>
    </xf>
    <xf numFmtId="4" fontId="102" fillId="0" borderId="129" applyFill="0" applyBorder="0" applyProtection="0">
      <alignment horizontal="right" vertical="center"/>
    </xf>
    <xf numFmtId="4" fontId="103" fillId="62" borderId="129">
      <alignment horizontal="right" vertical="center"/>
    </xf>
    <xf numFmtId="0" fontId="138" fillId="71" borderId="126" applyNumberFormat="0" applyAlignment="0" applyProtection="0"/>
    <xf numFmtId="0" fontId="129" fillId="71" borderId="126" applyNumberFormat="0" applyAlignment="0" applyProtection="0"/>
    <xf numFmtId="0" fontId="125" fillId="84" borderId="126" applyNumberFormat="0" applyAlignment="0" applyProtection="0"/>
    <xf numFmtId="0" fontId="102" fillId="60" borderId="132">
      <alignment horizontal="left" vertical="center" wrapText="1" indent="2"/>
    </xf>
    <xf numFmtId="0" fontId="102" fillId="0" borderId="132">
      <alignment horizontal="left" vertical="center" wrapText="1" indent="2"/>
    </xf>
    <xf numFmtId="0" fontId="102" fillId="60" borderId="132">
      <alignment horizontal="left" vertical="center" wrapText="1" indent="2"/>
    </xf>
    <xf numFmtId="0" fontId="103" fillId="60" borderId="137">
      <alignment horizontal="right" vertical="center"/>
    </xf>
    <xf numFmtId="0" fontId="126" fillId="84" borderId="134" applyNumberFormat="0" applyAlignment="0" applyProtection="0"/>
    <xf numFmtId="0" fontId="138" fillId="71" borderId="134" applyNumberFormat="0" applyAlignment="0" applyProtection="0"/>
    <xf numFmtId="0" fontId="142" fillId="84" borderId="133" applyNumberFormat="0" applyAlignment="0" applyProtection="0"/>
    <xf numFmtId="0" fontId="120" fillId="87" borderId="136" applyNumberFormat="0" applyFont="0" applyAlignment="0" applyProtection="0"/>
    <xf numFmtId="166" fontId="102" fillId="88" borderId="137" applyNumberFormat="0" applyFont="0" applyBorder="0" applyAlignment="0" applyProtection="0">
      <alignment horizontal="right" vertical="center"/>
    </xf>
    <xf numFmtId="0" fontId="103" fillId="62" borderId="137">
      <alignment horizontal="right" vertical="center"/>
    </xf>
    <xf numFmtId="49" fontId="101" fillId="0" borderId="137" applyNumberFormat="0" applyFill="0" applyBorder="0" applyProtection="0">
      <alignment horizontal="left" vertical="center"/>
    </xf>
    <xf numFmtId="0" fontId="145" fillId="0" borderId="159" applyNumberFormat="0" applyFill="0" applyAlignment="0" applyProtection="0"/>
    <xf numFmtId="0" fontId="103" fillId="60" borderId="138">
      <alignment horizontal="right" vertical="center"/>
    </xf>
    <xf numFmtId="0" fontId="138" fillId="71" borderId="150" applyNumberFormat="0" applyAlignment="0" applyProtection="0"/>
    <xf numFmtId="0" fontId="102" fillId="60" borderId="156">
      <alignment horizontal="left" vertical="center" wrapText="1" indent="2"/>
    </xf>
    <xf numFmtId="0" fontId="102" fillId="60" borderId="140">
      <alignment horizontal="left" vertical="center" wrapText="1" indent="2"/>
    </xf>
    <xf numFmtId="0" fontId="103" fillId="62" borderId="137">
      <alignment horizontal="right" vertical="center"/>
    </xf>
    <xf numFmtId="0" fontId="125" fillId="84" borderId="134" applyNumberFormat="0" applyAlignment="0" applyProtection="0"/>
    <xf numFmtId="0" fontId="126" fillId="84" borderId="134" applyNumberFormat="0" applyAlignment="0" applyProtection="0"/>
    <xf numFmtId="4" fontId="103" fillId="62" borderId="137">
      <alignment horizontal="right" vertical="center"/>
    </xf>
    <xf numFmtId="0" fontId="126" fillId="84" borderId="134" applyNumberFormat="0" applyAlignment="0" applyProtection="0"/>
    <xf numFmtId="166" fontId="102" fillId="88" borderId="137" applyNumberFormat="0" applyFont="0" applyBorder="0" applyAlignment="0" applyProtection="0">
      <alignment horizontal="right" vertical="center"/>
    </xf>
    <xf numFmtId="0" fontId="7" fillId="58" borderId="0" applyNumberFormat="0" applyBorder="0" applyAlignment="0" applyProtection="0"/>
    <xf numFmtId="0" fontId="142" fillId="84" borderId="133" applyNumberFormat="0" applyAlignment="0" applyProtection="0"/>
    <xf numFmtId="0" fontId="102" fillId="0" borderId="140">
      <alignment horizontal="left" vertical="center" wrapText="1" indent="2"/>
    </xf>
    <xf numFmtId="0" fontId="48" fillId="59" borderId="0" applyNumberFormat="0" applyBorder="0" applyAlignment="0" applyProtection="0"/>
    <xf numFmtId="0" fontId="48" fillId="43" borderId="0" applyNumberFormat="0" applyBorder="0" applyAlignment="0" applyProtection="0"/>
    <xf numFmtId="4" fontId="103" fillId="60" borderId="138">
      <alignment horizontal="right" vertical="center"/>
    </xf>
    <xf numFmtId="4" fontId="105" fillId="62" borderId="137">
      <alignment horizontal="right" vertical="center"/>
    </xf>
    <xf numFmtId="0" fontId="102" fillId="0" borderId="137" applyNumberFormat="0" applyFill="0" applyAlignment="0" applyProtection="0"/>
    <xf numFmtId="4" fontId="102" fillId="0" borderId="137" applyFill="0" applyBorder="0" applyProtection="0">
      <alignment horizontal="right" vertical="center"/>
    </xf>
    <xf numFmtId="0" fontId="103" fillId="60" borderId="138">
      <alignment horizontal="right" vertical="center"/>
    </xf>
    <xf numFmtId="0" fontId="7" fillId="41" borderId="0" applyNumberFormat="0" applyBorder="0" applyAlignment="0" applyProtection="0"/>
    <xf numFmtId="0" fontId="103" fillId="60" borderId="137">
      <alignment horizontal="right" vertical="center"/>
    </xf>
    <xf numFmtId="0" fontId="7" fillId="37" borderId="0" applyNumberFormat="0" applyBorder="0" applyAlignment="0" applyProtection="0"/>
    <xf numFmtId="0" fontId="115" fillId="33" borderId="66" applyNumberFormat="0" applyAlignment="0" applyProtection="0"/>
    <xf numFmtId="0" fontId="7" fillId="46" borderId="0" applyNumberFormat="0" applyBorder="0" applyAlignment="0" applyProtection="0"/>
    <xf numFmtId="0" fontId="142" fillId="84" borderId="133" applyNumberFormat="0" applyAlignment="0" applyProtection="0"/>
    <xf numFmtId="4" fontId="102" fillId="0" borderId="137">
      <alignment horizontal="right" vertical="center"/>
    </xf>
    <xf numFmtId="0" fontId="102" fillId="61" borderId="137"/>
    <xf numFmtId="0" fontId="102" fillId="61" borderId="137"/>
    <xf numFmtId="0" fontId="7" fillId="50" borderId="0" applyNumberFormat="0" applyBorder="0" applyAlignment="0" applyProtection="0"/>
    <xf numFmtId="0" fontId="126" fillId="84" borderId="126" applyNumberFormat="0" applyAlignment="0" applyProtection="0"/>
    <xf numFmtId="0" fontId="103" fillId="60" borderId="129">
      <alignment horizontal="right" vertical="center"/>
    </xf>
    <xf numFmtId="0" fontId="145" fillId="0" borderId="127" applyNumberFormat="0" applyFill="0" applyAlignment="0" applyProtection="0"/>
    <xf numFmtId="0" fontId="103" fillId="60" borderId="131">
      <alignment horizontal="right" vertical="center"/>
    </xf>
    <xf numFmtId="0" fontId="145" fillId="0" borderId="127" applyNumberFormat="0" applyFill="0" applyAlignment="0" applyProtection="0"/>
    <xf numFmtId="0" fontId="103" fillId="60" borderId="129">
      <alignment horizontal="right" vertical="center"/>
    </xf>
    <xf numFmtId="4" fontId="105" fillId="62" borderId="129">
      <alignment horizontal="right" vertical="center"/>
    </xf>
    <xf numFmtId="4" fontId="102" fillId="61" borderId="129"/>
    <xf numFmtId="49" fontId="102" fillId="0" borderId="130" applyNumberFormat="0" applyFont="0" applyFill="0" applyBorder="0" applyProtection="0">
      <alignment horizontal="left" vertical="center" indent="5"/>
    </xf>
    <xf numFmtId="0" fontId="142" fillId="84" borderId="109" applyNumberFormat="0" applyAlignment="0" applyProtection="0"/>
    <xf numFmtId="4" fontId="103" fillId="60" borderId="130">
      <alignment horizontal="right" vertical="center"/>
    </xf>
    <xf numFmtId="49" fontId="102" fillId="0" borderId="129" applyNumberFormat="0" applyFont="0" applyFill="0" applyBorder="0" applyProtection="0">
      <alignment horizontal="left" vertical="center" indent="2"/>
    </xf>
    <xf numFmtId="0" fontId="48" fillId="51" borderId="0" applyNumberFormat="0" applyBorder="0" applyAlignment="0" applyProtection="0"/>
    <xf numFmtId="0" fontId="48" fillId="39" borderId="0" applyNumberFormat="0" applyBorder="0" applyAlignment="0" applyProtection="0"/>
    <xf numFmtId="0" fontId="102" fillId="0" borderId="129">
      <alignment horizontal="right" vertical="center"/>
    </xf>
    <xf numFmtId="0" fontId="138" fillId="71" borderId="126" applyNumberFormat="0" applyAlignment="0" applyProtection="0"/>
    <xf numFmtId="0" fontId="103" fillId="60" borderId="129">
      <alignment horizontal="right" vertical="center"/>
    </xf>
    <xf numFmtId="49" fontId="101" fillId="0" borderId="129" applyNumberFormat="0" applyFill="0" applyBorder="0" applyProtection="0">
      <alignment horizontal="left" vertical="center"/>
    </xf>
    <xf numFmtId="0" fontId="102" fillId="0" borderId="129">
      <alignment horizontal="right" vertical="center"/>
    </xf>
    <xf numFmtId="0" fontId="102" fillId="61" borderId="129"/>
    <xf numFmtId="0" fontId="115" fillId="33" borderId="66" applyNumberFormat="0" applyAlignment="0" applyProtection="0"/>
    <xf numFmtId="0" fontId="116" fillId="33" borderId="65" applyNumberFormat="0" applyAlignment="0" applyProtection="0"/>
    <xf numFmtId="4" fontId="103" fillId="60" borderId="129">
      <alignment horizontal="right" vertical="center"/>
    </xf>
    <xf numFmtId="0" fontId="117" fillId="0" borderId="0" applyNumberFormat="0" applyFill="0" applyBorder="0" applyAlignment="0" applyProtection="0"/>
    <xf numFmtId="166" fontId="102" fillId="88" borderId="129" applyNumberFormat="0" applyFont="0" applyBorder="0" applyAlignment="0" applyProtection="0">
      <alignment horizontal="right" vertical="center"/>
    </xf>
    <xf numFmtId="0" fontId="118" fillId="0" borderId="0" applyNumberFormat="0" applyFill="0" applyBorder="0" applyAlignment="0" applyProtection="0"/>
    <xf numFmtId="0" fontId="119"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8"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8"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8"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8" fillId="59" borderId="0" applyNumberFormat="0" applyBorder="0" applyAlignment="0" applyProtection="0"/>
    <xf numFmtId="0" fontId="120" fillId="87" borderId="128" applyNumberFormat="0" applyFont="0" applyAlignment="0" applyProtection="0"/>
    <xf numFmtId="0" fontId="8" fillId="87" borderId="128" applyNumberFormat="0" applyFont="0" applyAlignment="0" applyProtection="0"/>
    <xf numFmtId="0" fontId="103" fillId="60" borderId="129">
      <alignment horizontal="right" vertical="center"/>
    </xf>
    <xf numFmtId="0" fontId="138" fillId="71" borderId="126" applyNumberFormat="0" applyAlignment="0" applyProtection="0"/>
    <xf numFmtId="0" fontId="126" fillId="84" borderId="126" applyNumberFormat="0" applyAlignment="0" applyProtection="0"/>
    <xf numFmtId="0" fontId="138" fillId="71" borderId="126" applyNumberFormat="0" applyAlignment="0" applyProtection="0"/>
    <xf numFmtId="166" fontId="102" fillId="88" borderId="129" applyNumberFormat="0" applyFont="0" applyBorder="0" applyAlignment="0" applyProtection="0">
      <alignment horizontal="right" vertical="center"/>
    </xf>
    <xf numFmtId="0" fontId="102" fillId="0" borderId="129" applyNumberFormat="0" applyFill="0" applyAlignment="0" applyProtection="0"/>
    <xf numFmtId="0" fontId="102" fillId="0" borderId="129">
      <alignment horizontal="right" vertical="center"/>
    </xf>
    <xf numFmtId="49" fontId="102" fillId="0" borderId="129" applyNumberFormat="0" applyFont="0" applyFill="0" applyBorder="0" applyProtection="0">
      <alignment horizontal="left" vertical="center" indent="2"/>
    </xf>
    <xf numFmtId="49" fontId="101" fillId="0" borderId="129" applyNumberFormat="0" applyFill="0" applyBorder="0" applyProtection="0">
      <alignment horizontal="left" vertical="center"/>
    </xf>
    <xf numFmtId="0" fontId="129" fillId="71" borderId="126" applyNumberFormat="0" applyAlignment="0" applyProtection="0"/>
    <xf numFmtId="0" fontId="102" fillId="0" borderId="132">
      <alignment horizontal="left" vertical="center" wrapText="1" indent="2"/>
    </xf>
    <xf numFmtId="0" fontId="138" fillId="71" borderId="126" applyNumberFormat="0" applyAlignment="0" applyProtection="0"/>
    <xf numFmtId="0" fontId="102" fillId="61" borderId="129"/>
    <xf numFmtId="0" fontId="105" fillId="62" borderId="129">
      <alignment horizontal="right" vertical="center"/>
    </xf>
    <xf numFmtId="4" fontId="102" fillId="0" borderId="129">
      <alignment horizontal="right" vertical="center"/>
    </xf>
    <xf numFmtId="0" fontId="102" fillId="0" borderId="129" applyNumberFormat="0" applyFill="0" applyAlignment="0" applyProtection="0"/>
    <xf numFmtId="49" fontId="102" fillId="0" borderId="129" applyNumberFormat="0" applyFont="0" applyFill="0" applyBorder="0" applyProtection="0">
      <alignment horizontal="left" vertical="center" indent="2"/>
    </xf>
    <xf numFmtId="4" fontId="102" fillId="0" borderId="129">
      <alignment horizontal="right" vertical="center"/>
    </xf>
    <xf numFmtId="0" fontId="145" fillId="0" borderId="127" applyNumberFormat="0" applyFill="0" applyAlignment="0" applyProtection="0"/>
    <xf numFmtId="0" fontId="129" fillId="71" borderId="126" applyNumberFormat="0" applyAlignment="0" applyProtection="0"/>
    <xf numFmtId="4" fontId="102" fillId="0" borderId="129">
      <alignment horizontal="right" vertical="center"/>
    </xf>
    <xf numFmtId="49" fontId="102" fillId="0" borderId="129" applyNumberFormat="0" applyFont="0" applyFill="0" applyBorder="0" applyProtection="0">
      <alignment horizontal="left" vertical="center" indent="2"/>
    </xf>
    <xf numFmtId="49" fontId="101" fillId="0" borderId="129" applyNumberFormat="0" applyFill="0" applyBorder="0" applyProtection="0">
      <alignment horizontal="left" vertical="center"/>
    </xf>
    <xf numFmtId="0" fontId="126" fillId="84" borderId="126" applyNumberFormat="0" applyAlignment="0" applyProtection="0"/>
    <xf numFmtId="4" fontId="102" fillId="61" borderId="129"/>
    <xf numFmtId="0" fontId="126" fillId="84" borderId="126" applyNumberFormat="0" applyAlignment="0" applyProtection="0"/>
    <xf numFmtId="0" fontId="145" fillId="0" borderId="127" applyNumberFormat="0" applyFill="0" applyAlignment="0" applyProtection="0"/>
    <xf numFmtId="0" fontId="142" fillId="84" borderId="133" applyNumberFormat="0" applyAlignment="0" applyProtection="0"/>
    <xf numFmtId="0" fontId="103" fillId="62" borderId="129">
      <alignment horizontal="right" vertical="center"/>
    </xf>
    <xf numFmtId="0" fontId="129" fillId="71" borderId="134" applyNumberFormat="0" applyAlignment="0" applyProtection="0"/>
    <xf numFmtId="0" fontId="130" fillId="0" borderId="127" applyNumberFormat="0" applyFill="0" applyAlignment="0" applyProtection="0"/>
    <xf numFmtId="0" fontId="7" fillId="45" borderId="0" applyNumberFormat="0" applyBorder="0" applyAlignment="0" applyProtection="0"/>
    <xf numFmtId="0" fontId="105" fillId="62" borderId="129">
      <alignment horizontal="right" vertical="center"/>
    </xf>
    <xf numFmtId="0" fontId="138" fillId="71" borderId="126" applyNumberFormat="0" applyAlignment="0" applyProtection="0"/>
    <xf numFmtId="4" fontId="102" fillId="0" borderId="129">
      <alignment horizontal="right" vertical="center"/>
    </xf>
    <xf numFmtId="0" fontId="126" fillId="84" borderId="126" applyNumberFormat="0" applyAlignment="0" applyProtection="0"/>
    <xf numFmtId="0" fontId="130" fillId="0" borderId="127" applyNumberFormat="0" applyFill="0" applyAlignment="0" applyProtection="0"/>
    <xf numFmtId="0" fontId="138" fillId="71" borderId="126" applyNumberFormat="0" applyAlignment="0" applyProtection="0"/>
    <xf numFmtId="0" fontId="8" fillId="87" borderId="128" applyNumberFormat="0" applyFont="0" applyAlignment="0" applyProtection="0"/>
    <xf numFmtId="0" fontId="102" fillId="0" borderId="129" applyNumberFormat="0" applyFill="0" applyAlignment="0" applyProtection="0"/>
    <xf numFmtId="0" fontId="126" fillId="84" borderId="126" applyNumberFormat="0" applyAlignment="0" applyProtection="0"/>
    <xf numFmtId="0" fontId="125" fillId="84" borderId="126" applyNumberFormat="0" applyAlignment="0" applyProtection="0"/>
    <xf numFmtId="0" fontId="48" fillId="59" borderId="0" applyNumberFormat="0" applyBorder="0" applyAlignment="0" applyProtection="0"/>
    <xf numFmtId="0" fontId="125" fillId="84" borderId="126" applyNumberFormat="0" applyAlignment="0" applyProtection="0"/>
    <xf numFmtId="4" fontId="103" fillId="62" borderId="129">
      <alignment horizontal="right" vertical="center"/>
    </xf>
    <xf numFmtId="0" fontId="103" fillId="60" borderId="129">
      <alignment horizontal="right" vertical="center"/>
    </xf>
    <xf numFmtId="0" fontId="123" fillId="84" borderId="109" applyNumberFormat="0" applyAlignment="0" applyProtection="0"/>
    <xf numFmtId="0" fontId="120" fillId="87" borderId="128" applyNumberFormat="0" applyFont="0" applyAlignment="0" applyProtection="0"/>
    <xf numFmtId="0" fontId="120" fillId="87" borderId="128" applyNumberFormat="0" applyFont="0" applyAlignment="0" applyProtection="0"/>
    <xf numFmtId="0" fontId="8" fillId="87" borderId="128" applyNumberFormat="0" applyFont="0" applyAlignment="0" applyProtection="0"/>
    <xf numFmtId="0" fontId="142" fillId="84" borderId="109" applyNumberFormat="0" applyAlignment="0" applyProtection="0"/>
    <xf numFmtId="0" fontId="102" fillId="0" borderId="129">
      <alignment horizontal="right" vertical="center"/>
    </xf>
    <xf numFmtId="0" fontId="103" fillId="60" borderId="131">
      <alignment horizontal="right" vertical="center"/>
    </xf>
    <xf numFmtId="0" fontId="125" fillId="84" borderId="126" applyNumberFormat="0" applyAlignment="0" applyProtection="0"/>
    <xf numFmtId="0" fontId="145" fillId="0" borderId="127" applyNumberFormat="0" applyFill="0" applyAlignment="0" applyProtection="0"/>
    <xf numFmtId="4" fontId="102" fillId="61" borderId="129"/>
    <xf numFmtId="4" fontId="103" fillId="60" borderId="129">
      <alignment horizontal="right" vertical="center"/>
    </xf>
    <xf numFmtId="0" fontId="123" fillId="84" borderId="109" applyNumberFormat="0" applyAlignment="0" applyProtection="0"/>
    <xf numFmtId="4" fontId="102" fillId="0" borderId="129">
      <alignment horizontal="right" vertical="center"/>
    </xf>
    <xf numFmtId="4" fontId="102" fillId="61" borderId="129"/>
    <xf numFmtId="0" fontId="138" fillId="71" borderId="126" applyNumberFormat="0" applyAlignment="0" applyProtection="0"/>
    <xf numFmtId="0" fontId="8" fillId="87" borderId="128" applyNumberFormat="0" applyFont="0" applyAlignment="0" applyProtection="0"/>
    <xf numFmtId="4" fontId="105" fillId="62" borderId="129">
      <alignment horizontal="right" vertical="center"/>
    </xf>
    <xf numFmtId="4" fontId="102" fillId="0" borderId="129">
      <alignment horizontal="right" vertical="center"/>
    </xf>
    <xf numFmtId="49" fontId="102" fillId="0" borderId="129" applyNumberFormat="0" applyFont="0" applyFill="0" applyBorder="0" applyProtection="0">
      <alignment horizontal="left" vertical="center" indent="2"/>
    </xf>
    <xf numFmtId="0" fontId="142" fillId="84" borderId="109" applyNumberFormat="0" applyAlignment="0" applyProtection="0"/>
    <xf numFmtId="4" fontId="103" fillId="60" borderId="129">
      <alignment horizontal="right" vertical="center"/>
    </xf>
    <xf numFmtId="0" fontId="145" fillId="0" borderId="127" applyNumberFormat="0" applyFill="0" applyAlignment="0" applyProtection="0"/>
    <xf numFmtId="0" fontId="120" fillId="87" borderId="128" applyNumberFormat="0" applyFont="0" applyAlignment="0" applyProtection="0"/>
    <xf numFmtId="0" fontId="126" fillId="84" borderId="126" applyNumberFormat="0" applyAlignment="0" applyProtection="0"/>
    <xf numFmtId="0" fontId="145" fillId="0" borderId="127" applyNumberFormat="0" applyFill="0" applyAlignment="0" applyProtection="0"/>
    <xf numFmtId="0" fontId="129" fillId="71" borderId="126" applyNumberFormat="0" applyAlignment="0" applyProtection="0"/>
    <xf numFmtId="0" fontId="123" fillId="84" borderId="109" applyNumberFormat="0" applyAlignment="0" applyProtection="0"/>
    <xf numFmtId="0" fontId="103" fillId="60" borderId="130">
      <alignment horizontal="right" vertical="center"/>
    </xf>
    <xf numFmtId="0" fontId="120" fillId="87" borderId="128" applyNumberFormat="0" applyFont="0" applyAlignment="0" applyProtection="0"/>
    <xf numFmtId="0" fontId="138" fillId="71" borderId="126" applyNumberFormat="0" applyAlignment="0" applyProtection="0"/>
    <xf numFmtId="0" fontId="102" fillId="62" borderId="130">
      <alignment horizontal="left" vertical="center"/>
    </xf>
    <xf numFmtId="0" fontId="120" fillId="87" borderId="128" applyNumberFormat="0" applyFont="0" applyAlignment="0" applyProtection="0"/>
    <xf numFmtId="0" fontId="142" fillId="84" borderId="109" applyNumberFormat="0" applyAlignment="0" applyProtection="0"/>
    <xf numFmtId="0" fontId="145" fillId="0" borderId="127" applyNumberFormat="0" applyFill="0" applyAlignment="0" applyProtection="0"/>
    <xf numFmtId="0" fontId="103" fillId="60" borderId="129">
      <alignment horizontal="right" vertical="center"/>
    </xf>
    <xf numFmtId="0" fontId="102" fillId="60" borderId="132">
      <alignment horizontal="left" vertical="center" wrapText="1" indent="2"/>
    </xf>
    <xf numFmtId="0" fontId="130" fillId="0" borderId="127" applyNumberFormat="0" applyFill="0" applyAlignment="0" applyProtection="0"/>
    <xf numFmtId="4" fontId="103" fillId="60" borderId="129">
      <alignment horizontal="right" vertical="center"/>
    </xf>
    <xf numFmtId="0" fontId="145" fillId="0" borderId="127" applyNumberFormat="0" applyFill="0" applyAlignment="0" applyProtection="0"/>
    <xf numFmtId="0" fontId="102" fillId="0" borderId="132">
      <alignment horizontal="left" vertical="center" wrapText="1" indent="2"/>
    </xf>
    <xf numFmtId="0" fontId="145" fillId="0" borderId="127" applyNumberFormat="0" applyFill="0" applyAlignment="0" applyProtection="0"/>
    <xf numFmtId="4" fontId="103" fillId="60" borderId="131">
      <alignment horizontal="right" vertical="center"/>
    </xf>
    <xf numFmtId="4" fontId="105" fillId="62" borderId="129">
      <alignment horizontal="right" vertical="center"/>
    </xf>
    <xf numFmtId="4" fontId="105" fillId="62" borderId="129">
      <alignment horizontal="right" vertical="center"/>
    </xf>
    <xf numFmtId="4" fontId="103" fillId="60" borderId="129">
      <alignment horizontal="right" vertical="center"/>
    </xf>
    <xf numFmtId="49" fontId="102" fillId="0" borderId="129" applyNumberFormat="0" applyFont="0" applyFill="0" applyBorder="0" applyProtection="0">
      <alignment horizontal="left" vertical="center" indent="2"/>
    </xf>
    <xf numFmtId="0" fontId="126" fillId="84" borderId="126" applyNumberFormat="0" applyAlignment="0" applyProtection="0"/>
    <xf numFmtId="0" fontId="138" fillId="71" borderId="126" applyNumberFormat="0" applyAlignment="0" applyProtection="0"/>
    <xf numFmtId="0" fontId="102" fillId="0" borderId="132">
      <alignment horizontal="left" vertical="center" wrapText="1" indent="2"/>
    </xf>
    <xf numFmtId="0" fontId="103" fillId="62" borderId="129">
      <alignment horizontal="right" vertical="center"/>
    </xf>
    <xf numFmtId="4" fontId="103" fillId="62" borderId="129">
      <alignment horizontal="right" vertical="center"/>
    </xf>
    <xf numFmtId="0" fontId="105" fillId="62" borderId="129">
      <alignment horizontal="right" vertical="center"/>
    </xf>
    <xf numFmtId="4" fontId="105" fillId="62" borderId="129">
      <alignment horizontal="right" vertical="center"/>
    </xf>
    <xf numFmtId="0" fontId="103" fillId="60" borderId="129">
      <alignment horizontal="right" vertical="center"/>
    </xf>
    <xf numFmtId="4" fontId="103" fillId="60" borderId="129">
      <alignment horizontal="right" vertical="center"/>
    </xf>
    <xf numFmtId="0" fontId="103" fillId="60" borderId="129">
      <alignment horizontal="right" vertical="center"/>
    </xf>
    <xf numFmtId="4" fontId="103" fillId="60" borderId="129">
      <alignment horizontal="right" vertical="center"/>
    </xf>
    <xf numFmtId="0" fontId="103" fillId="60" borderId="130">
      <alignment horizontal="right" vertical="center"/>
    </xf>
    <xf numFmtId="4" fontId="103" fillId="60" borderId="130">
      <alignment horizontal="right" vertical="center"/>
    </xf>
    <xf numFmtId="0" fontId="103" fillId="60" borderId="131">
      <alignment horizontal="right" vertical="center"/>
    </xf>
    <xf numFmtId="4" fontId="103" fillId="60" borderId="131">
      <alignment horizontal="right" vertical="center"/>
    </xf>
    <xf numFmtId="0" fontId="126" fillId="84" borderId="126" applyNumberFormat="0" applyAlignment="0" applyProtection="0"/>
    <xf numFmtId="0" fontId="102" fillId="60" borderId="132">
      <alignment horizontal="left" vertical="center" wrapText="1" indent="2"/>
    </xf>
    <xf numFmtId="0" fontId="102" fillId="0" borderId="132">
      <alignment horizontal="left" vertical="center" wrapText="1" indent="2"/>
    </xf>
    <xf numFmtId="0" fontId="102" fillId="62" borderId="130">
      <alignment horizontal="left" vertical="center"/>
    </xf>
    <xf numFmtId="0" fontId="138" fillId="71" borderId="126" applyNumberFormat="0" applyAlignment="0" applyProtection="0"/>
    <xf numFmtId="0" fontId="102" fillId="0" borderId="129">
      <alignment horizontal="right" vertical="center"/>
    </xf>
    <xf numFmtId="4" fontId="102" fillId="0" borderId="129">
      <alignment horizontal="right" vertical="center"/>
    </xf>
    <xf numFmtId="0" fontId="138" fillId="71" borderId="126" applyNumberFormat="0" applyAlignment="0" applyProtection="0"/>
    <xf numFmtId="0" fontId="102" fillId="0" borderId="129" applyNumberFormat="0" applyFill="0" applyAlignment="0" applyProtection="0"/>
    <xf numFmtId="0" fontId="142" fillId="84" borderId="109" applyNumberFormat="0" applyAlignment="0" applyProtection="0"/>
    <xf numFmtId="166" fontId="102" fillId="88" borderId="129" applyNumberFormat="0" applyFont="0" applyBorder="0" applyAlignment="0" applyProtection="0">
      <alignment horizontal="right" vertical="center"/>
    </xf>
    <xf numFmtId="0" fontId="102" fillId="61" borderId="129"/>
    <xf numFmtId="4" fontId="102" fillId="61" borderId="129"/>
    <xf numFmtId="0" fontId="145" fillId="0" borderId="127" applyNumberFormat="0" applyFill="0" applyAlignment="0" applyProtection="0"/>
    <xf numFmtId="4" fontId="102" fillId="61" borderId="129"/>
    <xf numFmtId="0" fontId="48" fillId="59" borderId="0" applyNumberFormat="0" applyBorder="0" applyAlignment="0" applyProtection="0"/>
    <xf numFmtId="0" fontId="102" fillId="0" borderId="129">
      <alignment horizontal="right" vertical="center"/>
    </xf>
    <xf numFmtId="49" fontId="102" fillId="0" borderId="130" applyNumberFormat="0" applyFont="0" applyFill="0" applyBorder="0" applyProtection="0">
      <alignment horizontal="left" vertical="center" indent="5"/>
    </xf>
    <xf numFmtId="4" fontId="102" fillId="0" borderId="129">
      <alignment horizontal="right" vertical="center"/>
    </xf>
    <xf numFmtId="0" fontId="7" fillId="41" borderId="0" applyNumberFormat="0" applyBorder="0" applyAlignment="0" applyProtection="0"/>
    <xf numFmtId="0" fontId="103" fillId="60" borderId="129">
      <alignment horizontal="right" vertical="center"/>
    </xf>
    <xf numFmtId="0" fontId="7" fillId="58" borderId="0" applyNumberFormat="0" applyBorder="0" applyAlignment="0" applyProtection="0"/>
    <xf numFmtId="0" fontId="125" fillId="84" borderId="126" applyNumberFormat="0" applyAlignment="0" applyProtection="0"/>
    <xf numFmtId="4" fontId="105" fillId="62" borderId="129">
      <alignment horizontal="right" vertical="center"/>
    </xf>
    <xf numFmtId="0" fontId="103" fillId="62" borderId="129">
      <alignment horizontal="right" vertical="center"/>
    </xf>
    <xf numFmtId="0" fontId="145" fillId="0" borderId="127" applyNumberFormat="0" applyFill="0" applyAlignment="0" applyProtection="0"/>
    <xf numFmtId="4" fontId="103" fillId="62" borderId="129">
      <alignment horizontal="right" vertical="center"/>
    </xf>
    <xf numFmtId="0" fontId="126" fillId="84" borderId="126" applyNumberFormat="0" applyAlignment="0" applyProtection="0"/>
    <xf numFmtId="0" fontId="102" fillId="0" borderId="129" applyNumberFormat="0" applyFill="0" applyAlignment="0" applyProtection="0"/>
    <xf numFmtId="0" fontId="7" fillId="50" borderId="0" applyNumberFormat="0" applyBorder="0" applyAlignment="0" applyProtection="0"/>
    <xf numFmtId="0" fontId="7" fillId="57" borderId="0" applyNumberFormat="0" applyBorder="0" applyAlignment="0" applyProtection="0"/>
    <xf numFmtId="166" fontId="102" fillId="88" borderId="129" applyNumberFormat="0" applyFont="0" applyBorder="0" applyAlignment="0" applyProtection="0">
      <alignment horizontal="right" vertical="center"/>
    </xf>
    <xf numFmtId="0" fontId="138" fillId="71" borderId="126" applyNumberFormat="0" applyAlignment="0" applyProtection="0"/>
    <xf numFmtId="4" fontId="103" fillId="60" borderId="129">
      <alignment horizontal="right" vertical="center"/>
    </xf>
    <xf numFmtId="0" fontId="129" fillId="71" borderId="126" applyNumberFormat="0" applyAlignment="0" applyProtection="0"/>
    <xf numFmtId="0" fontId="8" fillId="87" borderId="128" applyNumberFormat="0" applyFont="0" applyAlignment="0" applyProtection="0"/>
    <xf numFmtId="0" fontId="138" fillId="71" borderId="126" applyNumberFormat="0" applyAlignment="0" applyProtection="0"/>
    <xf numFmtId="0" fontId="138" fillId="71" borderId="126" applyNumberFormat="0" applyAlignment="0" applyProtection="0"/>
    <xf numFmtId="0" fontId="145" fillId="0" borderId="127" applyNumberFormat="0" applyFill="0" applyAlignment="0" applyProtection="0"/>
    <xf numFmtId="4" fontId="103" fillId="60" borderId="130">
      <alignment horizontal="right" vertical="center"/>
    </xf>
    <xf numFmtId="0" fontId="130" fillId="0" borderId="127" applyNumberFormat="0" applyFill="0" applyAlignment="0" applyProtection="0"/>
    <xf numFmtId="0" fontId="120" fillId="87" borderId="128" applyNumberFormat="0" applyFont="0" applyAlignment="0" applyProtection="0"/>
    <xf numFmtId="0" fontId="142" fillId="84" borderId="109" applyNumberFormat="0" applyAlignment="0" applyProtection="0"/>
    <xf numFmtId="166" fontId="102" fillId="88" borderId="129" applyNumberFormat="0" applyFont="0" applyBorder="0" applyAlignment="0" applyProtection="0">
      <alignment horizontal="right" vertical="center"/>
    </xf>
    <xf numFmtId="0" fontId="116" fillId="33" borderId="65" applyNumberFormat="0" applyAlignment="0" applyProtection="0"/>
    <xf numFmtId="0" fontId="7" fillId="46" borderId="0" applyNumberFormat="0" applyBorder="0" applyAlignment="0" applyProtection="0"/>
    <xf numFmtId="0" fontId="7" fillId="53" borderId="0" applyNumberFormat="0" applyBorder="0" applyAlignment="0" applyProtection="0"/>
    <xf numFmtId="0" fontId="7" fillId="49" borderId="0" applyNumberFormat="0" applyBorder="0" applyAlignment="0" applyProtection="0"/>
    <xf numFmtId="0" fontId="48" fillId="39" borderId="0" applyNumberFormat="0" applyBorder="0" applyAlignment="0" applyProtection="0"/>
    <xf numFmtId="0" fontId="117" fillId="0" borderId="0" applyNumberFormat="0" applyFill="0" applyBorder="0" applyAlignment="0" applyProtection="0"/>
    <xf numFmtId="0" fontId="120" fillId="87" borderId="128" applyNumberFormat="0" applyFont="0" applyAlignment="0" applyProtection="0"/>
    <xf numFmtId="0" fontId="8" fillId="87" borderId="128" applyNumberFormat="0" applyFont="0" applyAlignment="0" applyProtection="0"/>
    <xf numFmtId="49" fontId="102" fillId="0" borderId="129" applyNumberFormat="0" applyFont="0" applyFill="0" applyBorder="0" applyProtection="0">
      <alignment horizontal="left" vertical="center" indent="2"/>
    </xf>
    <xf numFmtId="49" fontId="102" fillId="0" borderId="130" applyNumberFormat="0" applyFont="0" applyFill="0" applyBorder="0" applyProtection="0">
      <alignment horizontal="left" vertical="center" indent="5"/>
    </xf>
    <xf numFmtId="0" fontId="126" fillId="84" borderId="126" applyNumberFormat="0" applyAlignment="0" applyProtection="0"/>
    <xf numFmtId="0" fontId="123" fillId="84" borderId="109" applyNumberFormat="0" applyAlignment="0" applyProtection="0"/>
    <xf numFmtId="0" fontId="102" fillId="60" borderId="132">
      <alignment horizontal="left" vertical="center" wrapText="1" indent="2"/>
    </xf>
    <xf numFmtId="4" fontId="102" fillId="0" borderId="129" applyFill="0" applyBorder="0" applyProtection="0">
      <alignment horizontal="right" vertical="center"/>
    </xf>
    <xf numFmtId="49" fontId="101" fillId="0" borderId="129" applyNumberFormat="0" applyFill="0" applyBorder="0" applyProtection="0">
      <alignment horizontal="left" vertical="center"/>
    </xf>
    <xf numFmtId="0" fontId="142" fillId="84" borderId="109" applyNumberFormat="0" applyAlignment="0" applyProtection="0"/>
    <xf numFmtId="0" fontId="145" fillId="0" borderId="127" applyNumberFormat="0" applyFill="0" applyAlignment="0" applyProtection="0"/>
    <xf numFmtId="0" fontId="102" fillId="60" borderId="132">
      <alignment horizontal="left" vertical="center" wrapText="1" indent="2"/>
    </xf>
    <xf numFmtId="4" fontId="105" fillId="62" borderId="129">
      <alignment horizontal="right" vertical="center"/>
    </xf>
    <xf numFmtId="49" fontId="102" fillId="0" borderId="130" applyNumberFormat="0" applyFont="0" applyFill="0" applyBorder="0" applyProtection="0">
      <alignment horizontal="left" vertical="center" indent="5"/>
    </xf>
    <xf numFmtId="0" fontId="125" fillId="84" borderId="126" applyNumberFormat="0" applyAlignment="0" applyProtection="0"/>
    <xf numFmtId="0" fontId="103" fillId="60" borderId="129">
      <alignment horizontal="right" vertical="center"/>
    </xf>
    <xf numFmtId="0" fontId="125" fillId="84" borderId="126" applyNumberFormat="0" applyAlignment="0" applyProtection="0"/>
    <xf numFmtId="0" fontId="103" fillId="60" borderId="129">
      <alignment horizontal="right" vertical="center"/>
    </xf>
    <xf numFmtId="0" fontId="102" fillId="0" borderId="132">
      <alignment horizontal="left" vertical="center" wrapText="1" indent="2"/>
    </xf>
    <xf numFmtId="49" fontId="101" fillId="0" borderId="129" applyNumberFormat="0" applyFill="0" applyBorder="0" applyProtection="0">
      <alignment horizontal="left" vertical="center"/>
    </xf>
    <xf numFmtId="0" fontId="102" fillId="60" borderId="132">
      <alignment horizontal="left" vertical="center" wrapText="1" indent="2"/>
    </xf>
    <xf numFmtId="0" fontId="8" fillId="87" borderId="128" applyNumberFormat="0" applyFont="0" applyAlignment="0" applyProtection="0"/>
    <xf numFmtId="0" fontId="103" fillId="60" borderId="129">
      <alignment horizontal="right" vertical="center"/>
    </xf>
    <xf numFmtId="0" fontId="103" fillId="60" borderId="129">
      <alignment horizontal="right" vertical="center"/>
    </xf>
    <xf numFmtId="4" fontId="103" fillId="62" borderId="129">
      <alignment horizontal="right" vertical="center"/>
    </xf>
    <xf numFmtId="4" fontId="103" fillId="60" borderId="129">
      <alignment horizontal="right" vertical="center"/>
    </xf>
    <xf numFmtId="4" fontId="103" fillId="60" borderId="129">
      <alignment horizontal="right" vertical="center"/>
    </xf>
    <xf numFmtId="49" fontId="102" fillId="0" borderId="129" applyNumberFormat="0" applyFont="0" applyFill="0" applyBorder="0" applyProtection="0">
      <alignment horizontal="left" vertical="center" indent="2"/>
    </xf>
    <xf numFmtId="0" fontId="102" fillId="0" borderId="129" applyNumberFormat="0" applyFill="0" applyAlignment="0" applyProtection="0"/>
    <xf numFmtId="166" fontId="102" fillId="88" borderId="129" applyNumberFormat="0" applyFont="0" applyBorder="0" applyAlignment="0" applyProtection="0">
      <alignment horizontal="right" vertical="center"/>
    </xf>
    <xf numFmtId="0" fontId="123" fillId="84" borderId="109" applyNumberFormat="0" applyAlignment="0" applyProtection="0"/>
    <xf numFmtId="0" fontId="125" fillId="84" borderId="126" applyNumberFormat="0" applyAlignment="0" applyProtection="0"/>
    <xf numFmtId="0" fontId="130" fillId="0" borderId="127" applyNumberFormat="0" applyFill="0" applyAlignment="0" applyProtection="0"/>
    <xf numFmtId="0" fontId="125" fillId="84" borderId="126" applyNumberFormat="0" applyAlignment="0" applyProtection="0"/>
    <xf numFmtId="0" fontId="130" fillId="0" borderId="127" applyNumberFormat="0" applyFill="0" applyAlignment="0" applyProtection="0"/>
    <xf numFmtId="0" fontId="120" fillId="87" borderId="128" applyNumberFormat="0" applyFont="0" applyAlignment="0" applyProtection="0"/>
    <xf numFmtId="0" fontId="102" fillId="60" borderId="132">
      <alignment horizontal="left" vertical="center" wrapText="1" indent="2"/>
    </xf>
    <xf numFmtId="0" fontId="118" fillId="0" borderId="0" applyNumberFormat="0" applyFill="0" applyBorder="0" applyAlignment="0" applyProtection="0"/>
    <xf numFmtId="0" fontId="102" fillId="60" borderId="132">
      <alignment horizontal="left" vertical="center" wrapText="1" indent="2"/>
    </xf>
    <xf numFmtId="0" fontId="120" fillId="87" borderId="128" applyNumberFormat="0" applyFont="0" applyAlignment="0" applyProtection="0"/>
    <xf numFmtId="0" fontId="105" fillId="62" borderId="129">
      <alignment horizontal="right" vertical="center"/>
    </xf>
    <xf numFmtId="49" fontId="102" fillId="0" borderId="130" applyNumberFormat="0" applyFont="0" applyFill="0" applyBorder="0" applyProtection="0">
      <alignment horizontal="left" vertical="center" indent="5"/>
    </xf>
    <xf numFmtId="0" fontId="103" fillId="60" borderId="131">
      <alignment horizontal="right" vertical="center"/>
    </xf>
    <xf numFmtId="0" fontId="129" fillId="71" borderId="126" applyNumberFormat="0" applyAlignment="0" applyProtection="0"/>
    <xf numFmtId="0" fontId="103" fillId="62" borderId="129">
      <alignment horizontal="right" vertical="center"/>
    </xf>
    <xf numFmtId="0" fontId="8" fillId="87" borderId="128" applyNumberFormat="0" applyFont="0" applyAlignment="0" applyProtection="0"/>
    <xf numFmtId="0" fontId="123" fillId="84" borderId="109" applyNumberFormat="0" applyAlignment="0" applyProtection="0"/>
    <xf numFmtId="0" fontId="102" fillId="0" borderId="132">
      <alignment horizontal="left" vertical="center" wrapText="1" indent="2"/>
    </xf>
    <xf numFmtId="4" fontId="102" fillId="61" borderId="129"/>
    <xf numFmtId="4" fontId="103" fillId="60" borderId="131">
      <alignment horizontal="right" vertical="center"/>
    </xf>
    <xf numFmtId="0" fontId="129" fillId="71" borderId="126" applyNumberFormat="0" applyAlignment="0" applyProtection="0"/>
    <xf numFmtId="0" fontId="103" fillId="60" borderId="131">
      <alignment horizontal="right" vertical="center"/>
    </xf>
    <xf numFmtId="0" fontId="102" fillId="60" borderId="132">
      <alignment horizontal="left" vertical="center" wrapText="1" indent="2"/>
    </xf>
    <xf numFmtId="0" fontId="102" fillId="0" borderId="132">
      <alignment horizontal="left" vertical="center" wrapText="1" indent="2"/>
    </xf>
    <xf numFmtId="0" fontId="102" fillId="62" borderId="130">
      <alignment horizontal="left" vertical="center"/>
    </xf>
    <xf numFmtId="0" fontId="145" fillId="0" borderId="127" applyNumberFormat="0" applyFill="0" applyAlignment="0" applyProtection="0"/>
    <xf numFmtId="0" fontId="142" fillId="84" borderId="109" applyNumberFormat="0" applyAlignment="0" applyProtection="0"/>
    <xf numFmtId="0" fontId="142" fillId="84" borderId="109" applyNumberFormat="0" applyAlignment="0" applyProtection="0"/>
    <xf numFmtId="0" fontId="102" fillId="61" borderId="129"/>
    <xf numFmtId="0" fontId="102" fillId="0" borderId="132">
      <alignment horizontal="left" vertical="center" wrapText="1" indent="2"/>
    </xf>
    <xf numFmtId="0" fontId="102" fillId="62" borderId="130">
      <alignment horizontal="left" vertical="center"/>
    </xf>
    <xf numFmtId="0" fontId="126" fillId="84" borderId="126" applyNumberFormat="0" applyAlignment="0" applyProtection="0"/>
    <xf numFmtId="4" fontId="103" fillId="60" borderId="131">
      <alignment horizontal="right" vertical="center"/>
    </xf>
    <xf numFmtId="49" fontId="101" fillId="0" borderId="129" applyNumberFormat="0" applyFill="0" applyBorder="0" applyProtection="0">
      <alignment horizontal="left" vertical="center"/>
    </xf>
    <xf numFmtId="0" fontId="103" fillId="62" borderId="129">
      <alignment horizontal="right" vertical="center"/>
    </xf>
    <xf numFmtId="4" fontId="102" fillId="0" borderId="129" applyFill="0" applyBorder="0" applyProtection="0">
      <alignment horizontal="right" vertical="center"/>
    </xf>
    <xf numFmtId="0" fontId="103" fillId="60" borderId="129">
      <alignment horizontal="right" vertical="center"/>
    </xf>
    <xf numFmtId="4" fontId="102" fillId="0" borderId="129" applyFill="0" applyBorder="0" applyProtection="0">
      <alignment horizontal="right" vertical="center"/>
    </xf>
    <xf numFmtId="0" fontId="129" fillId="71" borderId="126" applyNumberFormat="0" applyAlignment="0" applyProtection="0"/>
    <xf numFmtId="0" fontId="103" fillId="60" borderId="129">
      <alignment horizontal="right" vertical="center"/>
    </xf>
    <xf numFmtId="0" fontId="138" fillId="71" borderId="126" applyNumberFormat="0" applyAlignment="0" applyProtection="0"/>
    <xf numFmtId="4" fontId="103" fillId="60" borderId="131">
      <alignment horizontal="right" vertical="center"/>
    </xf>
    <xf numFmtId="0" fontId="102" fillId="62" borderId="130">
      <alignment horizontal="left" vertical="center"/>
    </xf>
    <xf numFmtId="0" fontId="142" fillId="84" borderId="109" applyNumberFormat="0" applyAlignment="0" applyProtection="0"/>
    <xf numFmtId="0" fontId="129" fillId="71" borderId="126" applyNumberFormat="0" applyAlignment="0" applyProtection="0"/>
    <xf numFmtId="0" fontId="145" fillId="0" borderId="127" applyNumberFormat="0" applyFill="0" applyAlignment="0" applyProtection="0"/>
    <xf numFmtId="166" fontId="102" fillId="88" borderId="129" applyNumberFormat="0" applyFont="0" applyBorder="0" applyAlignment="0" applyProtection="0">
      <alignment horizontal="right" vertical="center"/>
    </xf>
    <xf numFmtId="0" fontId="130" fillId="0" borderId="127" applyNumberFormat="0" applyFill="0" applyAlignment="0" applyProtection="0"/>
    <xf numFmtId="0" fontId="145" fillId="0" borderId="127" applyNumberFormat="0" applyFill="0" applyAlignment="0" applyProtection="0"/>
    <xf numFmtId="4" fontId="102" fillId="0" borderId="129">
      <alignment horizontal="right" vertical="center"/>
    </xf>
    <xf numFmtId="0" fontId="7" fillId="42" borderId="0" applyNumberFormat="0" applyBorder="0" applyAlignment="0" applyProtection="0"/>
    <xf numFmtId="0" fontId="48" fillId="51"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48" fillId="47" borderId="0" applyNumberFormat="0" applyBorder="0" applyAlignment="0" applyProtection="0"/>
    <xf numFmtId="0" fontId="7" fillId="45" borderId="0" applyNumberFormat="0" applyBorder="0" applyAlignment="0" applyProtection="0"/>
    <xf numFmtId="0" fontId="48" fillId="43" borderId="0" applyNumberFormat="0" applyBorder="0" applyAlignment="0" applyProtection="0"/>
    <xf numFmtId="0" fontId="118" fillId="0" borderId="0" applyNumberFormat="0" applyFill="0" applyBorder="0" applyAlignment="0" applyProtection="0"/>
    <xf numFmtId="0" fontId="7" fillId="37" borderId="0" applyNumberFormat="0" applyBorder="0" applyAlignment="0" applyProtection="0"/>
    <xf numFmtId="0" fontId="7" fillId="38" borderId="0" applyNumberFormat="0" applyBorder="0" applyAlignment="0" applyProtection="0"/>
    <xf numFmtId="0" fontId="119" fillId="0" borderId="70" applyNumberFormat="0" applyFill="0" applyAlignment="0" applyProtection="0"/>
    <xf numFmtId="0" fontId="115" fillId="33" borderId="66" applyNumberFormat="0" applyAlignment="0" applyProtection="0"/>
    <xf numFmtId="4" fontId="102" fillId="0" borderId="129" applyFill="0" applyBorder="0" applyProtection="0">
      <alignment horizontal="right" vertical="center"/>
    </xf>
    <xf numFmtId="4" fontId="103" fillId="60" borderId="129">
      <alignment horizontal="right" vertical="center"/>
    </xf>
    <xf numFmtId="0" fontId="102" fillId="61" borderId="129"/>
    <xf numFmtId="0" fontId="125" fillId="84" borderId="126" applyNumberFormat="0" applyAlignment="0" applyProtection="0"/>
    <xf numFmtId="0" fontId="103" fillId="62" borderId="129">
      <alignment horizontal="right" vertical="center"/>
    </xf>
    <xf numFmtId="0" fontId="102" fillId="0" borderId="129">
      <alignment horizontal="right" vertical="center"/>
    </xf>
    <xf numFmtId="0" fontId="145" fillId="0" borderId="127" applyNumberFormat="0" applyFill="0" applyAlignment="0" applyProtection="0"/>
    <xf numFmtId="0" fontId="102" fillId="62" borderId="130">
      <alignment horizontal="left" vertical="center"/>
    </xf>
    <xf numFmtId="0" fontId="138" fillId="71" borderId="126" applyNumberFormat="0" applyAlignment="0" applyProtection="0"/>
    <xf numFmtId="166" fontId="102" fillId="88" borderId="129" applyNumberFormat="0" applyFont="0" applyBorder="0" applyAlignment="0" applyProtection="0">
      <alignment horizontal="right" vertical="center"/>
    </xf>
    <xf numFmtId="0" fontId="120" fillId="87" borderId="128" applyNumberFormat="0" applyFont="0" applyAlignment="0" applyProtection="0"/>
    <xf numFmtId="0" fontId="102" fillId="0" borderId="132">
      <alignment horizontal="left" vertical="center" wrapText="1" indent="2"/>
    </xf>
    <xf numFmtId="4" fontId="102" fillId="61" borderId="129"/>
    <xf numFmtId="49" fontId="101" fillId="0" borderId="129" applyNumberFormat="0" applyFill="0" applyBorder="0" applyProtection="0">
      <alignment horizontal="left" vertical="center"/>
    </xf>
    <xf numFmtId="0" fontId="102" fillId="0" borderId="129">
      <alignment horizontal="right" vertical="center"/>
    </xf>
    <xf numFmtId="4" fontId="103" fillId="60" borderId="131">
      <alignment horizontal="right" vertical="center"/>
    </xf>
    <xf numFmtId="4" fontId="103" fillId="60" borderId="129">
      <alignment horizontal="right" vertical="center"/>
    </xf>
    <xf numFmtId="4" fontId="103" fillId="60" borderId="129">
      <alignment horizontal="right" vertical="center"/>
    </xf>
    <xf numFmtId="0" fontId="105" fillId="62" borderId="129">
      <alignment horizontal="right" vertical="center"/>
    </xf>
    <xf numFmtId="0" fontId="103" fillId="62" borderId="129">
      <alignment horizontal="right" vertical="center"/>
    </xf>
    <xf numFmtId="49" fontId="102" fillId="0" borderId="129" applyNumberFormat="0" applyFont="0" applyFill="0" applyBorder="0" applyProtection="0">
      <alignment horizontal="left" vertical="center" indent="2"/>
    </xf>
    <xf numFmtId="0" fontId="138" fillId="71" borderId="126" applyNumberFormat="0" applyAlignment="0" applyProtection="0"/>
    <xf numFmtId="0" fontId="123" fillId="84" borderId="109" applyNumberFormat="0" applyAlignment="0" applyProtection="0"/>
    <xf numFmtId="49" fontId="102" fillId="0" borderId="129" applyNumberFormat="0" applyFont="0" applyFill="0" applyBorder="0" applyProtection="0">
      <alignment horizontal="left" vertical="center" indent="2"/>
    </xf>
    <xf numFmtId="0" fontId="129" fillId="71" borderId="126" applyNumberFormat="0" applyAlignment="0" applyProtection="0"/>
    <xf numFmtId="4" fontId="102" fillId="0" borderId="129" applyFill="0" applyBorder="0" applyProtection="0">
      <alignment horizontal="right" vertical="center"/>
    </xf>
    <xf numFmtId="0" fontId="126" fillId="84" borderId="126" applyNumberFormat="0" applyAlignment="0" applyProtection="0"/>
    <xf numFmtId="0" fontId="145" fillId="0" borderId="127" applyNumberFormat="0" applyFill="0" applyAlignment="0" applyProtection="0"/>
    <xf numFmtId="0" fontId="142" fillId="84" borderId="109" applyNumberFormat="0" applyAlignment="0" applyProtection="0"/>
    <xf numFmtId="0" fontId="102" fillId="0" borderId="129" applyNumberFormat="0" applyFill="0" applyAlignment="0" applyProtection="0"/>
    <xf numFmtId="4" fontId="102" fillId="0" borderId="129">
      <alignment horizontal="right" vertical="center"/>
    </xf>
    <xf numFmtId="0" fontId="102" fillId="0" borderId="129">
      <alignment horizontal="right" vertical="center"/>
    </xf>
    <xf numFmtId="0" fontId="138" fillId="71" borderId="126" applyNumberFormat="0" applyAlignment="0" applyProtection="0"/>
    <xf numFmtId="0" fontId="123" fillId="84" borderId="109" applyNumberFormat="0" applyAlignment="0" applyProtection="0"/>
    <xf numFmtId="0" fontId="125" fillId="84" borderId="126" applyNumberFormat="0" applyAlignment="0" applyProtection="0"/>
    <xf numFmtId="0" fontId="102" fillId="60" borderId="132">
      <alignment horizontal="left" vertical="center" wrapText="1" indent="2"/>
    </xf>
    <xf numFmtId="0" fontId="126" fillId="84" borderId="126" applyNumberFormat="0" applyAlignment="0" applyProtection="0"/>
    <xf numFmtId="0" fontId="126" fillId="84" borderId="126" applyNumberFormat="0" applyAlignment="0" applyProtection="0"/>
    <xf numFmtId="4" fontId="103" fillId="60" borderId="130">
      <alignment horizontal="right" vertical="center"/>
    </xf>
    <xf numFmtId="0" fontId="103" fillId="60" borderId="130">
      <alignment horizontal="right" vertical="center"/>
    </xf>
    <xf numFmtId="0" fontId="103" fillId="60" borderId="129">
      <alignment horizontal="right" vertical="center"/>
    </xf>
    <xf numFmtId="4" fontId="105" fillId="62" borderId="129">
      <alignment horizontal="right" vertical="center"/>
    </xf>
    <xf numFmtId="0" fontId="129" fillId="71" borderId="126" applyNumberFormat="0" applyAlignment="0" applyProtection="0"/>
    <xf numFmtId="0" fontId="130" fillId="0" borderId="127" applyNumberFormat="0" applyFill="0" applyAlignment="0" applyProtection="0"/>
    <xf numFmtId="0" fontId="145" fillId="0" borderId="127" applyNumberFormat="0" applyFill="0" applyAlignment="0" applyProtection="0"/>
    <xf numFmtId="0" fontId="120" fillId="87" borderId="128" applyNumberFormat="0" applyFont="0" applyAlignment="0" applyProtection="0"/>
    <xf numFmtId="0" fontId="138" fillId="71" borderId="126" applyNumberFormat="0" applyAlignment="0" applyProtection="0"/>
    <xf numFmtId="49" fontId="101" fillId="0" borderId="129" applyNumberFormat="0" applyFill="0" applyBorder="0" applyProtection="0">
      <alignment horizontal="left" vertical="center"/>
    </xf>
    <xf numFmtId="0" fontId="102" fillId="60" borderId="132">
      <alignment horizontal="left" vertical="center" wrapText="1" indent="2"/>
    </xf>
    <xf numFmtId="0" fontId="126" fillId="84" borderId="126" applyNumberFormat="0" applyAlignment="0" applyProtection="0"/>
    <xf numFmtId="0" fontId="102" fillId="0" borderId="132">
      <alignment horizontal="left" vertical="center" wrapText="1" indent="2"/>
    </xf>
    <xf numFmtId="0" fontId="120" fillId="87" borderId="128" applyNumberFormat="0" applyFont="0" applyAlignment="0" applyProtection="0"/>
    <xf numFmtId="0" fontId="8" fillId="87" borderId="128" applyNumberFormat="0" applyFont="0" applyAlignment="0" applyProtection="0"/>
    <xf numFmtId="0" fontId="142" fillId="84" borderId="109" applyNumberFormat="0" applyAlignment="0" applyProtection="0"/>
    <xf numFmtId="0" fontId="145" fillId="0" borderId="127" applyNumberFormat="0" applyFill="0" applyAlignment="0" applyProtection="0"/>
    <xf numFmtId="4" fontId="102" fillId="61" borderId="129"/>
    <xf numFmtId="0" fontId="103" fillId="60" borderId="129">
      <alignment horizontal="right" vertical="center"/>
    </xf>
    <xf numFmtId="0" fontId="145" fillId="0" borderId="127" applyNumberFormat="0" applyFill="0" applyAlignment="0" applyProtection="0"/>
    <xf numFmtId="4" fontId="103" fillId="60" borderId="131">
      <alignment horizontal="right" vertical="center"/>
    </xf>
    <xf numFmtId="0" fontId="125" fillId="84" borderId="126" applyNumberFormat="0" applyAlignment="0" applyProtection="0"/>
    <xf numFmtId="0" fontId="103" fillId="60" borderId="130">
      <alignment horizontal="right" vertical="center"/>
    </xf>
    <xf numFmtId="0" fontId="126" fillId="84" borderId="126" applyNumberFormat="0" applyAlignment="0" applyProtection="0"/>
    <xf numFmtId="0" fontId="130" fillId="0" borderId="127" applyNumberFormat="0" applyFill="0" applyAlignment="0" applyProtection="0"/>
    <xf numFmtId="0" fontId="120" fillId="87" borderId="128" applyNumberFormat="0" applyFont="0" applyAlignment="0" applyProtection="0"/>
    <xf numFmtId="4" fontId="103" fillId="60" borderId="130">
      <alignment horizontal="right" vertical="center"/>
    </xf>
    <xf numFmtId="0" fontId="102" fillId="60" borderId="132">
      <alignment horizontal="left" vertical="center" wrapText="1" indent="2"/>
    </xf>
    <xf numFmtId="0" fontId="102" fillId="61" borderId="129"/>
    <xf numFmtId="166" fontId="102" fillId="88" borderId="129" applyNumberFormat="0" applyFont="0" applyBorder="0" applyAlignment="0" applyProtection="0">
      <alignment horizontal="right" vertical="center"/>
    </xf>
    <xf numFmtId="0" fontId="102" fillId="0" borderId="129" applyNumberFormat="0" applyFill="0" applyAlignment="0" applyProtection="0"/>
    <xf numFmtId="4" fontId="102" fillId="0" borderId="129" applyFill="0" applyBorder="0" applyProtection="0">
      <alignment horizontal="right" vertical="center"/>
    </xf>
    <xf numFmtId="4" fontId="103" fillId="62" borderId="129">
      <alignment horizontal="right" vertical="center"/>
    </xf>
    <xf numFmtId="0" fontId="130" fillId="0" borderId="127" applyNumberFormat="0" applyFill="0" applyAlignment="0" applyProtection="0"/>
    <xf numFmtId="49" fontId="101" fillId="0" borderId="129" applyNumberFormat="0" applyFill="0" applyBorder="0" applyProtection="0">
      <alignment horizontal="left" vertical="center"/>
    </xf>
    <xf numFmtId="49" fontId="102" fillId="0" borderId="130" applyNumberFormat="0" applyFont="0" applyFill="0" applyBorder="0" applyProtection="0">
      <alignment horizontal="left" vertical="center" indent="5"/>
    </xf>
    <xf numFmtId="0" fontId="102" fillId="62" borderId="130">
      <alignment horizontal="left" vertical="center"/>
    </xf>
    <xf numFmtId="0" fontId="126" fillId="84" borderId="126" applyNumberFormat="0" applyAlignment="0" applyProtection="0"/>
    <xf numFmtId="4" fontId="103" fillId="60" borderId="131">
      <alignment horizontal="right" vertical="center"/>
    </xf>
    <xf numFmtId="0" fontId="138" fillId="71" borderId="126" applyNumberFormat="0" applyAlignment="0" applyProtection="0"/>
    <xf numFmtId="0" fontId="138" fillId="71" borderId="126" applyNumberFormat="0" applyAlignment="0" applyProtection="0"/>
    <xf numFmtId="0" fontId="120" fillId="87" borderId="128" applyNumberFormat="0" applyFont="0" applyAlignment="0" applyProtection="0"/>
    <xf numFmtId="0" fontId="142" fillId="84" borderId="109" applyNumberFormat="0" applyAlignment="0" applyProtection="0"/>
    <xf numFmtId="0" fontId="145" fillId="0" borderId="127" applyNumberFormat="0" applyFill="0" applyAlignment="0" applyProtection="0"/>
    <xf numFmtId="0" fontId="103" fillId="60" borderId="129">
      <alignment horizontal="right" vertical="center"/>
    </xf>
    <xf numFmtId="0" fontId="8" fillId="87" borderId="128" applyNumberFormat="0" applyFont="0" applyAlignment="0" applyProtection="0"/>
    <xf numFmtId="4" fontId="102" fillId="0" borderId="129">
      <alignment horizontal="right" vertical="center"/>
    </xf>
    <xf numFmtId="0" fontId="145" fillId="0" borderId="127" applyNumberFormat="0" applyFill="0" applyAlignment="0" applyProtection="0"/>
    <xf numFmtId="0" fontId="103" fillId="60" borderId="129">
      <alignment horizontal="right" vertical="center"/>
    </xf>
    <xf numFmtId="0" fontId="103" fillId="60" borderId="129">
      <alignment horizontal="right" vertical="center"/>
    </xf>
    <xf numFmtId="4" fontId="105" fillId="62" borderId="129">
      <alignment horizontal="right" vertical="center"/>
    </xf>
    <xf numFmtId="0" fontId="103" fillId="62" borderId="129">
      <alignment horizontal="right" vertical="center"/>
    </xf>
    <xf numFmtId="4" fontId="103" fillId="62" borderId="129">
      <alignment horizontal="right" vertical="center"/>
    </xf>
    <xf numFmtId="0" fontId="105" fillId="62" borderId="129">
      <alignment horizontal="right" vertical="center"/>
    </xf>
    <xf numFmtId="4" fontId="105" fillId="62" borderId="129">
      <alignment horizontal="right" vertical="center"/>
    </xf>
    <xf numFmtId="0" fontId="103" fillId="60" borderId="129">
      <alignment horizontal="right" vertical="center"/>
    </xf>
    <xf numFmtId="4" fontId="103" fillId="60" borderId="129">
      <alignment horizontal="right" vertical="center"/>
    </xf>
    <xf numFmtId="0" fontId="103" fillId="60" borderId="129">
      <alignment horizontal="right" vertical="center"/>
    </xf>
    <xf numFmtId="4" fontId="103" fillId="60" borderId="129">
      <alignment horizontal="right" vertical="center"/>
    </xf>
    <xf numFmtId="0" fontId="103" fillId="60" borderId="130">
      <alignment horizontal="right" vertical="center"/>
    </xf>
    <xf numFmtId="4" fontId="103" fillId="60" borderId="130">
      <alignment horizontal="right" vertical="center"/>
    </xf>
    <xf numFmtId="0" fontId="103" fillId="60" borderId="131">
      <alignment horizontal="right" vertical="center"/>
    </xf>
    <xf numFmtId="4" fontId="103" fillId="60" borderId="131">
      <alignment horizontal="right" vertical="center"/>
    </xf>
    <xf numFmtId="0" fontId="126" fillId="84" borderId="126" applyNumberFormat="0" applyAlignment="0" applyProtection="0"/>
    <xf numFmtId="0" fontId="102" fillId="60" borderId="132">
      <alignment horizontal="left" vertical="center" wrapText="1" indent="2"/>
    </xf>
    <xf numFmtId="0" fontId="102" fillId="0" borderId="132">
      <alignment horizontal="left" vertical="center" wrapText="1" indent="2"/>
    </xf>
    <xf numFmtId="0" fontId="102" fillId="62" borderId="130">
      <alignment horizontal="left" vertical="center"/>
    </xf>
    <xf numFmtId="0" fontId="138" fillId="71" borderId="126" applyNumberFormat="0" applyAlignment="0" applyProtection="0"/>
    <xf numFmtId="0" fontId="102" fillId="0" borderId="129">
      <alignment horizontal="right" vertical="center"/>
    </xf>
    <xf numFmtId="4" fontId="102" fillId="0" borderId="129">
      <alignment horizontal="right" vertical="center"/>
    </xf>
    <xf numFmtId="0" fontId="102" fillId="0" borderId="129" applyNumberFormat="0" applyFill="0" applyAlignment="0" applyProtection="0"/>
    <xf numFmtId="0" fontId="142" fillId="84" borderId="109" applyNumberFormat="0" applyAlignment="0" applyProtection="0"/>
    <xf numFmtId="166" fontId="102" fillId="88" borderId="129" applyNumberFormat="0" applyFont="0" applyBorder="0" applyAlignment="0" applyProtection="0">
      <alignment horizontal="right" vertical="center"/>
    </xf>
    <xf numFmtId="0" fontId="102" fillId="61" borderId="129"/>
    <xf numFmtId="4" fontId="102" fillId="61" borderId="129"/>
    <xf numFmtId="0" fontId="145" fillId="0" borderId="127" applyNumberFormat="0" applyFill="0" applyAlignment="0" applyProtection="0"/>
    <xf numFmtId="0" fontId="8" fillId="87" borderId="128" applyNumberFormat="0" applyFont="0" applyAlignment="0" applyProtection="0"/>
    <xf numFmtId="0" fontId="120" fillId="87" borderId="128" applyNumberFormat="0" applyFont="0" applyAlignment="0" applyProtection="0"/>
    <xf numFmtId="0" fontId="102" fillId="0" borderId="129" applyNumberFormat="0" applyFill="0" applyAlignment="0" applyProtection="0"/>
    <xf numFmtId="0" fontId="130" fillId="0" borderId="127" applyNumberFormat="0" applyFill="0" applyAlignment="0" applyProtection="0"/>
    <xf numFmtId="0" fontId="145" fillId="0" borderId="127" applyNumberFormat="0" applyFill="0" applyAlignment="0" applyProtection="0"/>
    <xf numFmtId="0" fontId="129" fillId="71" borderId="126" applyNumberFormat="0" applyAlignment="0" applyProtection="0"/>
    <xf numFmtId="0" fontId="126" fillId="84" borderId="126" applyNumberFormat="0" applyAlignment="0" applyProtection="0"/>
    <xf numFmtId="4" fontId="105" fillId="62" borderId="129">
      <alignment horizontal="right" vertical="center"/>
    </xf>
    <xf numFmtId="0" fontId="103" fillId="62" borderId="129">
      <alignment horizontal="right" vertical="center"/>
    </xf>
    <xf numFmtId="166" fontId="102" fillId="88" borderId="129" applyNumberFormat="0" applyFont="0" applyBorder="0" applyAlignment="0" applyProtection="0">
      <alignment horizontal="right" vertical="center"/>
    </xf>
    <xf numFmtId="0" fontId="130" fillId="0" borderId="127" applyNumberFormat="0" applyFill="0" applyAlignment="0" applyProtection="0"/>
    <xf numFmtId="49" fontId="102" fillId="0" borderId="129" applyNumberFormat="0" applyFont="0" applyFill="0" applyBorder="0" applyProtection="0">
      <alignment horizontal="left" vertical="center" indent="2"/>
    </xf>
    <xf numFmtId="49" fontId="102" fillId="0" borderId="130" applyNumberFormat="0" applyFont="0" applyFill="0" applyBorder="0" applyProtection="0">
      <alignment horizontal="left" vertical="center" indent="5"/>
    </xf>
    <xf numFmtId="49" fontId="102" fillId="0" borderId="129" applyNumberFormat="0" applyFont="0" applyFill="0" applyBorder="0" applyProtection="0">
      <alignment horizontal="left" vertical="center" indent="2"/>
    </xf>
    <xf numFmtId="4" fontId="102" fillId="0" borderId="129" applyFill="0" applyBorder="0" applyProtection="0">
      <alignment horizontal="right" vertical="center"/>
    </xf>
    <xf numFmtId="49" fontId="101" fillId="0" borderId="129" applyNumberFormat="0" applyFill="0" applyBorder="0" applyProtection="0">
      <alignment horizontal="left" vertical="center"/>
    </xf>
    <xf numFmtId="0" fontId="102" fillId="0" borderId="132">
      <alignment horizontal="left" vertical="center" wrapText="1" indent="2"/>
    </xf>
    <xf numFmtId="0" fontId="142" fillId="84" borderId="109" applyNumberFormat="0" applyAlignment="0" applyProtection="0"/>
    <xf numFmtId="0" fontId="103" fillId="60" borderId="131">
      <alignment horizontal="right" vertical="center"/>
    </xf>
    <xf numFmtId="0" fontId="129" fillId="71" borderId="126" applyNumberFormat="0" applyAlignment="0" applyProtection="0"/>
    <xf numFmtId="0" fontId="103" fillId="60" borderId="131">
      <alignment horizontal="right" vertical="center"/>
    </xf>
    <xf numFmtId="4" fontId="103" fillId="60" borderId="129">
      <alignment horizontal="right" vertical="center"/>
    </xf>
    <xf numFmtId="0" fontId="103" fillId="60" borderId="129">
      <alignment horizontal="right" vertical="center"/>
    </xf>
    <xf numFmtId="0" fontId="123" fillId="84" borderId="109" applyNumberFormat="0" applyAlignment="0" applyProtection="0"/>
    <xf numFmtId="0" fontId="125" fillId="84" borderId="126" applyNumberFormat="0" applyAlignment="0" applyProtection="0"/>
    <xf numFmtId="0" fontId="130" fillId="0" borderId="127" applyNumberFormat="0" applyFill="0" applyAlignment="0" applyProtection="0"/>
    <xf numFmtId="0" fontId="102" fillId="61" borderId="129"/>
    <xf numFmtId="4" fontId="102" fillId="61" borderId="129"/>
    <xf numFmtId="4" fontId="103" fillId="60" borderId="129">
      <alignment horizontal="right" vertical="center"/>
    </xf>
    <xf numFmtId="0" fontId="105" fillId="62" borderId="129">
      <alignment horizontal="right" vertical="center"/>
    </xf>
    <xf numFmtId="0" fontId="129" fillId="71" borderId="126" applyNumberFormat="0" applyAlignment="0" applyProtection="0"/>
    <xf numFmtId="0" fontId="126" fillId="84" borderId="126" applyNumberFormat="0" applyAlignment="0" applyProtection="0"/>
    <xf numFmtId="4" fontId="102" fillId="0" borderId="129">
      <alignment horizontal="right" vertical="center"/>
    </xf>
    <xf numFmtId="0" fontId="102" fillId="60" borderId="132">
      <alignment horizontal="left" vertical="center" wrapText="1" indent="2"/>
    </xf>
    <xf numFmtId="0" fontId="102" fillId="0" borderId="132">
      <alignment horizontal="left" vertical="center" wrapText="1" indent="2"/>
    </xf>
    <xf numFmtId="0" fontId="142" fillId="84" borderId="109" applyNumberFormat="0" applyAlignment="0" applyProtection="0"/>
    <xf numFmtId="0" fontId="138" fillId="71" borderId="126" applyNumberFormat="0" applyAlignment="0" applyProtection="0"/>
    <xf numFmtId="0" fontId="125" fillId="84" borderId="126" applyNumberFormat="0" applyAlignment="0" applyProtection="0"/>
    <xf numFmtId="0" fontId="123" fillId="84" borderId="109" applyNumberFormat="0" applyAlignment="0" applyProtection="0"/>
    <xf numFmtId="0" fontId="103" fillId="60" borderId="131">
      <alignment horizontal="right" vertical="center"/>
    </xf>
    <xf numFmtId="0" fontId="105" fillId="62" borderId="129">
      <alignment horizontal="right" vertical="center"/>
    </xf>
    <xf numFmtId="4" fontId="103" fillId="62" borderId="129">
      <alignment horizontal="right" vertical="center"/>
    </xf>
    <xf numFmtId="4" fontId="103" fillId="60" borderId="129">
      <alignment horizontal="right" vertical="center"/>
    </xf>
    <xf numFmtId="49" fontId="102" fillId="0" borderId="130" applyNumberFormat="0" applyFont="0" applyFill="0" applyBorder="0" applyProtection="0">
      <alignment horizontal="left" vertical="center" indent="5"/>
    </xf>
    <xf numFmtId="4" fontId="102" fillId="0" borderId="129" applyFill="0" applyBorder="0" applyProtection="0">
      <alignment horizontal="right" vertical="center"/>
    </xf>
    <xf numFmtId="4" fontId="103" fillId="62" borderId="129">
      <alignment horizontal="right" vertical="center"/>
    </xf>
    <xf numFmtId="0" fontId="138" fillId="71" borderId="126" applyNumberFormat="0" applyAlignment="0" applyProtection="0"/>
    <xf numFmtId="0" fontId="129" fillId="71" borderId="126" applyNumberFormat="0" applyAlignment="0" applyProtection="0"/>
    <xf numFmtId="0" fontId="125" fillId="84" borderId="126" applyNumberFormat="0" applyAlignment="0" applyProtection="0"/>
    <xf numFmtId="0" fontId="102" fillId="60" borderId="132">
      <alignment horizontal="left" vertical="center" wrapText="1" indent="2"/>
    </xf>
    <xf numFmtId="0" fontId="102" fillId="0" borderId="132">
      <alignment horizontal="left" vertical="center" wrapText="1" indent="2"/>
    </xf>
    <xf numFmtId="0" fontId="102" fillId="60" borderId="132">
      <alignment horizontal="left" vertical="center" wrapText="1" indent="2"/>
    </xf>
    <xf numFmtId="0" fontId="102" fillId="0" borderId="132">
      <alignment horizontal="left" vertical="center" wrapText="1" indent="2"/>
    </xf>
    <xf numFmtId="0" fontId="123" fillId="84" borderId="109" applyNumberFormat="0" applyAlignment="0" applyProtection="0"/>
    <xf numFmtId="0" fontId="125" fillId="84" borderId="126" applyNumberFormat="0" applyAlignment="0" applyProtection="0"/>
    <xf numFmtId="0" fontId="126" fillId="84" borderId="126" applyNumberFormat="0" applyAlignment="0" applyProtection="0"/>
    <xf numFmtId="0" fontId="129" fillId="71" borderId="126" applyNumberFormat="0" applyAlignment="0" applyProtection="0"/>
    <xf numFmtId="0" fontId="130" fillId="0" borderId="127" applyNumberFormat="0" applyFill="0" applyAlignment="0" applyProtection="0"/>
    <xf numFmtId="0" fontId="138" fillId="71" borderId="126" applyNumberFormat="0" applyAlignment="0" applyProtection="0"/>
    <xf numFmtId="0" fontId="120" fillId="87" borderId="128" applyNumberFormat="0" applyFont="0" applyAlignment="0" applyProtection="0"/>
    <xf numFmtId="0" fontId="8" fillId="87" borderId="128" applyNumberFormat="0" applyFont="0" applyAlignment="0" applyProtection="0"/>
    <xf numFmtId="0" fontId="142" fillId="84" borderId="109" applyNumberFormat="0" applyAlignment="0" applyProtection="0"/>
    <xf numFmtId="0" fontId="145" fillId="0" borderId="127" applyNumberFormat="0" applyFill="0" applyAlignment="0" applyProtection="0"/>
    <xf numFmtId="0" fontId="126" fillId="84" borderId="126" applyNumberFormat="0" applyAlignment="0" applyProtection="0"/>
    <xf numFmtId="0" fontId="138" fillId="71" borderId="126" applyNumberFormat="0" applyAlignment="0" applyProtection="0"/>
    <xf numFmtId="0" fontId="120" fillId="87" borderId="128" applyNumberFormat="0" applyFont="0" applyAlignment="0" applyProtection="0"/>
    <xf numFmtId="0" fontId="142" fillId="84" borderId="109" applyNumberFormat="0" applyAlignment="0" applyProtection="0"/>
    <xf numFmtId="0" fontId="145" fillId="0" borderId="127" applyNumberFormat="0" applyFill="0" applyAlignment="0" applyProtection="0"/>
    <xf numFmtId="49" fontId="102" fillId="0" borderId="129" applyNumberFormat="0" applyFont="0" applyFill="0" applyBorder="0" applyProtection="0">
      <alignment horizontal="left" vertical="center" indent="2"/>
    </xf>
    <xf numFmtId="166" fontId="102" fillId="88" borderId="129" applyNumberFormat="0" applyFont="0" applyBorder="0" applyAlignment="0" applyProtection="0">
      <alignment horizontal="right" vertical="center"/>
    </xf>
    <xf numFmtId="0" fontId="126" fillId="84" borderId="126" applyNumberFormat="0" applyAlignment="0" applyProtection="0"/>
    <xf numFmtId="0" fontId="102" fillId="0" borderId="132">
      <alignment horizontal="left" vertical="center" wrapText="1" indent="2"/>
    </xf>
    <xf numFmtId="0" fontId="138" fillId="71" borderId="126" applyNumberFormat="0" applyAlignment="0" applyProtection="0"/>
    <xf numFmtId="0" fontId="142" fillId="84" borderId="109" applyNumberFormat="0" applyAlignment="0" applyProtection="0"/>
    <xf numFmtId="0" fontId="145" fillId="0" borderId="127" applyNumberFormat="0" applyFill="0" applyAlignment="0" applyProtection="0"/>
    <xf numFmtId="0" fontId="123" fillId="84" borderId="109" applyNumberFormat="0" applyAlignment="0" applyProtection="0"/>
    <xf numFmtId="0" fontId="125" fillId="84" borderId="126" applyNumberFormat="0" applyAlignment="0" applyProtection="0"/>
    <xf numFmtId="0" fontId="130" fillId="0" borderId="127" applyNumberFormat="0" applyFill="0" applyAlignment="0" applyProtection="0"/>
    <xf numFmtId="49" fontId="102" fillId="0" borderId="129" applyNumberFormat="0" applyFont="0" applyFill="0" applyBorder="0" applyProtection="0">
      <alignment horizontal="left" vertical="center" indent="2"/>
    </xf>
    <xf numFmtId="0" fontId="103" fillId="62" borderId="129">
      <alignment horizontal="right" vertical="center"/>
    </xf>
    <xf numFmtId="4" fontId="103" fillId="62" borderId="129">
      <alignment horizontal="right" vertical="center"/>
    </xf>
    <xf numFmtId="0" fontId="105" fillId="62" borderId="129">
      <alignment horizontal="right" vertical="center"/>
    </xf>
    <xf numFmtId="4" fontId="105" fillId="62" borderId="129">
      <alignment horizontal="right" vertical="center"/>
    </xf>
    <xf numFmtId="0" fontId="103" fillId="60" borderId="129">
      <alignment horizontal="right" vertical="center"/>
    </xf>
    <xf numFmtId="4" fontId="103" fillId="60" borderId="129">
      <alignment horizontal="right" vertical="center"/>
    </xf>
    <xf numFmtId="0" fontId="103" fillId="60" borderId="129">
      <alignment horizontal="right" vertical="center"/>
    </xf>
    <xf numFmtId="4" fontId="103" fillId="60" borderId="129">
      <alignment horizontal="right" vertical="center"/>
    </xf>
    <xf numFmtId="0" fontId="129" fillId="71" borderId="126" applyNumberFormat="0" applyAlignment="0" applyProtection="0"/>
    <xf numFmtId="0" fontId="102" fillId="0" borderId="129">
      <alignment horizontal="right" vertical="center"/>
    </xf>
    <xf numFmtId="4" fontId="102" fillId="0" borderId="129">
      <alignment horizontal="right" vertical="center"/>
    </xf>
    <xf numFmtId="4" fontId="102" fillId="0" borderId="129" applyFill="0" applyBorder="0" applyProtection="0">
      <alignment horizontal="right" vertical="center"/>
    </xf>
    <xf numFmtId="49" fontId="101" fillId="0" borderId="129" applyNumberFormat="0" applyFill="0" applyBorder="0" applyProtection="0">
      <alignment horizontal="left" vertical="center"/>
    </xf>
    <xf numFmtId="0" fontId="102" fillId="0" borderId="129" applyNumberFormat="0" applyFill="0" applyAlignment="0" applyProtection="0"/>
    <xf numFmtId="166" fontId="102" fillId="88" borderId="129" applyNumberFormat="0" applyFont="0" applyBorder="0" applyAlignment="0" applyProtection="0">
      <alignment horizontal="right" vertical="center"/>
    </xf>
    <xf numFmtId="0" fontId="102" fillId="61" borderId="129"/>
    <xf numFmtId="4" fontId="102" fillId="61" borderId="129"/>
    <xf numFmtId="4" fontId="103" fillId="60" borderId="129">
      <alignment horizontal="right" vertical="center"/>
    </xf>
    <xf numFmtId="0" fontId="102" fillId="61" borderId="129"/>
    <xf numFmtId="0" fontId="125" fillId="84" borderId="126" applyNumberFormat="0" applyAlignment="0" applyProtection="0"/>
    <xf numFmtId="0" fontId="103" fillId="62" borderId="129">
      <alignment horizontal="right" vertical="center"/>
    </xf>
    <xf numFmtId="0" fontId="102" fillId="0" borderId="129">
      <alignment horizontal="right" vertical="center"/>
    </xf>
    <xf numFmtId="0" fontId="145" fillId="0" borderId="127" applyNumberFormat="0" applyFill="0" applyAlignment="0" applyProtection="0"/>
    <xf numFmtId="0" fontId="102" fillId="62" borderId="130">
      <alignment horizontal="left" vertical="center"/>
    </xf>
    <xf numFmtId="0" fontId="138" fillId="71" borderId="126" applyNumberFormat="0" applyAlignment="0" applyProtection="0"/>
    <xf numFmtId="166" fontId="102" fillId="88" borderId="129" applyNumberFormat="0" applyFont="0" applyBorder="0" applyAlignment="0" applyProtection="0">
      <alignment horizontal="right" vertical="center"/>
    </xf>
    <xf numFmtId="0" fontId="120" fillId="87" borderId="128" applyNumberFormat="0" applyFont="0" applyAlignment="0" applyProtection="0"/>
    <xf numFmtId="0" fontId="102" fillId="0" borderId="132">
      <alignment horizontal="left" vertical="center" wrapText="1" indent="2"/>
    </xf>
    <xf numFmtId="4" fontId="102" fillId="61" borderId="129"/>
    <xf numFmtId="49" fontId="101" fillId="0" borderId="129" applyNumberFormat="0" applyFill="0" applyBorder="0" applyProtection="0">
      <alignment horizontal="left" vertical="center"/>
    </xf>
    <xf numFmtId="0" fontId="102" fillId="0" borderId="129">
      <alignment horizontal="right" vertical="center"/>
    </xf>
    <xf numFmtId="4" fontId="103" fillId="60" borderId="131">
      <alignment horizontal="right" vertical="center"/>
    </xf>
    <xf numFmtId="4" fontId="103" fillId="60" borderId="129">
      <alignment horizontal="right" vertical="center"/>
    </xf>
    <xf numFmtId="4" fontId="103" fillId="60" borderId="129">
      <alignment horizontal="right" vertical="center"/>
    </xf>
    <xf numFmtId="0" fontId="105" fillId="62" borderId="129">
      <alignment horizontal="right" vertical="center"/>
    </xf>
    <xf numFmtId="0" fontId="103" fillId="62" borderId="129">
      <alignment horizontal="right" vertical="center"/>
    </xf>
    <xf numFmtId="49" fontId="102" fillId="0" borderId="129" applyNumberFormat="0" applyFont="0" applyFill="0" applyBorder="0" applyProtection="0">
      <alignment horizontal="left" vertical="center" indent="2"/>
    </xf>
    <xf numFmtId="0" fontId="138" fillId="71" borderId="126" applyNumberFormat="0" applyAlignment="0" applyProtection="0"/>
    <xf numFmtId="0" fontId="123" fillId="84" borderId="109" applyNumberFormat="0" applyAlignment="0" applyProtection="0"/>
    <xf numFmtId="49" fontId="102" fillId="0" borderId="129" applyNumberFormat="0" applyFont="0" applyFill="0" applyBorder="0" applyProtection="0">
      <alignment horizontal="left" vertical="center" indent="2"/>
    </xf>
    <xf numFmtId="0" fontId="129" fillId="71" borderId="126" applyNumberFormat="0" applyAlignment="0" applyProtection="0"/>
    <xf numFmtId="4" fontId="102" fillId="0" borderId="129" applyFill="0" applyBorder="0" applyProtection="0">
      <alignment horizontal="right" vertical="center"/>
    </xf>
    <xf numFmtId="0" fontId="126" fillId="84" borderId="126" applyNumberFormat="0" applyAlignment="0" applyProtection="0"/>
    <xf numFmtId="0" fontId="145" fillId="0" borderId="127" applyNumberFormat="0" applyFill="0" applyAlignment="0" applyProtection="0"/>
    <xf numFmtId="0" fontId="142" fillId="84" borderId="109" applyNumberFormat="0" applyAlignment="0" applyProtection="0"/>
    <xf numFmtId="0" fontId="102" fillId="0" borderId="129" applyNumberFormat="0" applyFill="0" applyAlignment="0" applyProtection="0"/>
    <xf numFmtId="4" fontId="102" fillId="0" borderId="129">
      <alignment horizontal="right" vertical="center"/>
    </xf>
    <xf numFmtId="0" fontId="102" fillId="0" borderId="129">
      <alignment horizontal="right" vertical="center"/>
    </xf>
    <xf numFmtId="0" fontId="138" fillId="71" borderId="126" applyNumberFormat="0" applyAlignment="0" applyProtection="0"/>
    <xf numFmtId="0" fontId="123" fillId="84" borderId="109" applyNumberFormat="0" applyAlignment="0" applyProtection="0"/>
    <xf numFmtId="0" fontId="125" fillId="84" borderId="126" applyNumberFormat="0" applyAlignment="0" applyProtection="0"/>
    <xf numFmtId="0" fontId="102" fillId="60" borderId="132">
      <alignment horizontal="left" vertical="center" wrapText="1" indent="2"/>
    </xf>
    <xf numFmtId="0" fontId="126" fillId="84" borderId="126" applyNumberFormat="0" applyAlignment="0" applyProtection="0"/>
    <xf numFmtId="0" fontId="126" fillId="84" borderId="126" applyNumberFormat="0" applyAlignment="0" applyProtection="0"/>
    <xf numFmtId="4" fontId="103" fillId="60" borderId="130">
      <alignment horizontal="right" vertical="center"/>
    </xf>
    <xf numFmtId="0" fontId="103" fillId="60" borderId="130">
      <alignment horizontal="right" vertical="center"/>
    </xf>
    <xf numFmtId="0" fontId="103" fillId="60" borderId="129">
      <alignment horizontal="right" vertical="center"/>
    </xf>
    <xf numFmtId="4" fontId="105" fillId="62" borderId="129">
      <alignment horizontal="right" vertical="center"/>
    </xf>
    <xf numFmtId="0" fontId="129" fillId="71" borderId="126" applyNumberFormat="0" applyAlignment="0" applyProtection="0"/>
    <xf numFmtId="0" fontId="130" fillId="0" borderId="127" applyNumberFormat="0" applyFill="0" applyAlignment="0" applyProtection="0"/>
    <xf numFmtId="0" fontId="145" fillId="0" borderId="127" applyNumberFormat="0" applyFill="0" applyAlignment="0" applyProtection="0"/>
    <xf numFmtId="0" fontId="120" fillId="87" borderId="128" applyNumberFormat="0" applyFont="0" applyAlignment="0" applyProtection="0"/>
    <xf numFmtId="0" fontId="138" fillId="71" borderId="126" applyNumberFormat="0" applyAlignment="0" applyProtection="0"/>
    <xf numFmtId="49" fontId="101" fillId="0" borderId="129" applyNumberFormat="0" applyFill="0" applyBorder="0" applyProtection="0">
      <alignment horizontal="left" vertical="center"/>
    </xf>
    <xf numFmtId="0" fontId="102" fillId="60" borderId="132">
      <alignment horizontal="left" vertical="center" wrapText="1" indent="2"/>
    </xf>
    <xf numFmtId="0" fontId="126" fillId="84" borderId="126" applyNumberFormat="0" applyAlignment="0" applyProtection="0"/>
    <xf numFmtId="0" fontId="102" fillId="0" borderId="132">
      <alignment horizontal="left" vertical="center" wrapText="1" indent="2"/>
    </xf>
    <xf numFmtId="0" fontId="120" fillId="87" borderId="128" applyNumberFormat="0" applyFont="0" applyAlignment="0" applyProtection="0"/>
    <xf numFmtId="0" fontId="8" fillId="87" borderId="128" applyNumberFormat="0" applyFont="0" applyAlignment="0" applyProtection="0"/>
    <xf numFmtId="0" fontId="142" fillId="84" borderId="109" applyNumberFormat="0" applyAlignment="0" applyProtection="0"/>
    <xf numFmtId="0" fontId="145" fillId="0" borderId="127" applyNumberFormat="0" applyFill="0" applyAlignment="0" applyProtection="0"/>
    <xf numFmtId="4" fontId="102" fillId="61" borderId="129"/>
    <xf numFmtId="0" fontId="103" fillId="60" borderId="129">
      <alignment horizontal="right" vertical="center"/>
    </xf>
    <xf numFmtId="0" fontId="145" fillId="0" borderId="127" applyNumberFormat="0" applyFill="0" applyAlignment="0" applyProtection="0"/>
    <xf numFmtId="4" fontId="103" fillId="60" borderId="131">
      <alignment horizontal="right" vertical="center"/>
    </xf>
    <xf numFmtId="0" fontId="125" fillId="84" borderId="126" applyNumberFormat="0" applyAlignment="0" applyProtection="0"/>
    <xf numFmtId="0" fontId="103" fillId="60" borderId="130">
      <alignment horizontal="right" vertical="center"/>
    </xf>
    <xf numFmtId="0" fontId="126" fillId="84" borderId="126" applyNumberFormat="0" applyAlignment="0" applyProtection="0"/>
    <xf numFmtId="0" fontId="130" fillId="0" borderId="127" applyNumberFormat="0" applyFill="0" applyAlignment="0" applyProtection="0"/>
    <xf numFmtId="0" fontId="120" fillId="87" borderId="128" applyNumberFormat="0" applyFont="0" applyAlignment="0" applyProtection="0"/>
    <xf numFmtId="4" fontId="103" fillId="60" borderId="130">
      <alignment horizontal="right" vertical="center"/>
    </xf>
    <xf numFmtId="0" fontId="102" fillId="60" borderId="132">
      <alignment horizontal="left" vertical="center" wrapText="1" indent="2"/>
    </xf>
    <xf numFmtId="0" fontId="102" fillId="61" borderId="129"/>
    <xf numFmtId="166" fontId="102" fillId="88" borderId="129" applyNumberFormat="0" applyFont="0" applyBorder="0" applyAlignment="0" applyProtection="0">
      <alignment horizontal="right" vertical="center"/>
    </xf>
    <xf numFmtId="0" fontId="102" fillId="0" borderId="129" applyNumberFormat="0" applyFill="0" applyAlignment="0" applyProtection="0"/>
    <xf numFmtId="4" fontId="102" fillId="0" borderId="129" applyFill="0" applyBorder="0" applyProtection="0">
      <alignment horizontal="right" vertical="center"/>
    </xf>
    <xf numFmtId="4" fontId="103" fillId="62" borderId="129">
      <alignment horizontal="right" vertical="center"/>
    </xf>
    <xf numFmtId="0" fontId="130" fillId="0" borderId="127" applyNumberFormat="0" applyFill="0" applyAlignment="0" applyProtection="0"/>
    <xf numFmtId="49" fontId="101" fillId="0" borderId="129" applyNumberFormat="0" applyFill="0" applyBorder="0" applyProtection="0">
      <alignment horizontal="left" vertical="center"/>
    </xf>
    <xf numFmtId="49" fontId="102" fillId="0" borderId="130" applyNumberFormat="0" applyFont="0" applyFill="0" applyBorder="0" applyProtection="0">
      <alignment horizontal="left" vertical="center" indent="5"/>
    </xf>
    <xf numFmtId="0" fontId="102" fillId="62" borderId="130">
      <alignment horizontal="left" vertical="center"/>
    </xf>
    <xf numFmtId="0" fontId="126" fillId="84" borderId="126" applyNumberFormat="0" applyAlignment="0" applyProtection="0"/>
    <xf numFmtId="4" fontId="103" fillId="60" borderId="131">
      <alignment horizontal="right" vertical="center"/>
    </xf>
    <xf numFmtId="0" fontId="138" fillId="71" borderId="126" applyNumberFormat="0" applyAlignment="0" applyProtection="0"/>
    <xf numFmtId="0" fontId="138" fillId="71" borderId="126" applyNumberFormat="0" applyAlignment="0" applyProtection="0"/>
    <xf numFmtId="0" fontId="120" fillId="87" borderId="128" applyNumberFormat="0" applyFont="0" applyAlignment="0" applyProtection="0"/>
    <xf numFmtId="0" fontId="142" fillId="84" borderId="109" applyNumberFormat="0" applyAlignment="0" applyProtection="0"/>
    <xf numFmtId="0" fontId="145" fillId="0" borderId="127" applyNumberFormat="0" applyFill="0" applyAlignment="0" applyProtection="0"/>
    <xf numFmtId="0" fontId="103" fillId="60" borderId="129">
      <alignment horizontal="right" vertical="center"/>
    </xf>
    <xf numFmtId="0" fontId="8" fillId="87" borderId="128" applyNumberFormat="0" applyFont="0" applyAlignment="0" applyProtection="0"/>
    <xf numFmtId="4" fontId="102" fillId="0" borderId="129">
      <alignment horizontal="right" vertical="center"/>
    </xf>
    <xf numFmtId="0" fontId="145" fillId="0" borderId="127" applyNumberFormat="0" applyFill="0" applyAlignment="0" applyProtection="0"/>
    <xf numFmtId="0" fontId="103" fillId="60" borderId="129">
      <alignment horizontal="right" vertical="center"/>
    </xf>
    <xf numFmtId="0" fontId="103" fillId="60" borderId="129">
      <alignment horizontal="right" vertical="center"/>
    </xf>
    <xf numFmtId="4" fontId="105" fillId="62" borderId="129">
      <alignment horizontal="right" vertical="center"/>
    </xf>
    <xf numFmtId="0" fontId="103" fillId="62" borderId="129">
      <alignment horizontal="right" vertical="center"/>
    </xf>
    <xf numFmtId="4" fontId="103" fillId="62" borderId="129">
      <alignment horizontal="right" vertical="center"/>
    </xf>
    <xf numFmtId="0" fontId="105" fillId="62" borderId="129">
      <alignment horizontal="right" vertical="center"/>
    </xf>
    <xf numFmtId="4" fontId="105" fillId="62" borderId="129">
      <alignment horizontal="right" vertical="center"/>
    </xf>
    <xf numFmtId="0" fontId="103" fillId="60" borderId="129">
      <alignment horizontal="right" vertical="center"/>
    </xf>
    <xf numFmtId="4" fontId="103" fillId="60" borderId="129">
      <alignment horizontal="right" vertical="center"/>
    </xf>
    <xf numFmtId="0" fontId="103" fillId="60" borderId="129">
      <alignment horizontal="right" vertical="center"/>
    </xf>
    <xf numFmtId="4" fontId="103" fillId="60" borderId="129">
      <alignment horizontal="right" vertical="center"/>
    </xf>
    <xf numFmtId="0" fontId="103" fillId="60" borderId="130">
      <alignment horizontal="right" vertical="center"/>
    </xf>
    <xf numFmtId="4" fontId="103" fillId="60" borderId="130">
      <alignment horizontal="right" vertical="center"/>
    </xf>
    <xf numFmtId="0" fontId="103" fillId="60" borderId="131">
      <alignment horizontal="right" vertical="center"/>
    </xf>
    <xf numFmtId="4" fontId="103" fillId="60" borderId="131">
      <alignment horizontal="right" vertical="center"/>
    </xf>
    <xf numFmtId="0" fontId="126" fillId="84" borderId="126" applyNumberFormat="0" applyAlignment="0" applyProtection="0"/>
    <xf numFmtId="0" fontId="102" fillId="60" borderId="132">
      <alignment horizontal="left" vertical="center" wrapText="1" indent="2"/>
    </xf>
    <xf numFmtId="0" fontId="102" fillId="0" borderId="132">
      <alignment horizontal="left" vertical="center" wrapText="1" indent="2"/>
    </xf>
    <xf numFmtId="0" fontId="102" fillId="62" borderId="130">
      <alignment horizontal="left" vertical="center"/>
    </xf>
    <xf numFmtId="0" fontId="138" fillId="71" borderId="126" applyNumberFormat="0" applyAlignment="0" applyProtection="0"/>
    <xf numFmtId="0" fontId="102" fillId="0" borderId="129">
      <alignment horizontal="right" vertical="center"/>
    </xf>
    <xf numFmtId="4" fontId="102" fillId="0" borderId="129">
      <alignment horizontal="right" vertical="center"/>
    </xf>
    <xf numFmtId="0" fontId="102" fillId="0" borderId="129" applyNumberFormat="0" applyFill="0" applyAlignment="0" applyProtection="0"/>
    <xf numFmtId="0" fontId="142" fillId="84" borderId="109" applyNumberFormat="0" applyAlignment="0" applyProtection="0"/>
    <xf numFmtId="166" fontId="102" fillId="88" borderId="129" applyNumberFormat="0" applyFont="0" applyBorder="0" applyAlignment="0" applyProtection="0">
      <alignment horizontal="right" vertical="center"/>
    </xf>
    <xf numFmtId="0" fontId="102" fillId="61" borderId="129"/>
    <xf numFmtId="4" fontId="102" fillId="61" borderId="129"/>
    <xf numFmtId="0" fontId="145" fillId="0" borderId="127" applyNumberFormat="0" applyFill="0" applyAlignment="0" applyProtection="0"/>
    <xf numFmtId="0" fontId="8" fillId="87" borderId="128" applyNumberFormat="0" applyFont="0" applyAlignment="0" applyProtection="0"/>
    <xf numFmtId="0" fontId="120" fillId="87" borderId="128" applyNumberFormat="0" applyFont="0" applyAlignment="0" applyProtection="0"/>
    <xf numFmtId="0" fontId="102" fillId="0" borderId="129" applyNumberFormat="0" applyFill="0" applyAlignment="0" applyProtection="0"/>
    <xf numFmtId="0" fontId="130" fillId="0" borderId="127" applyNumberFormat="0" applyFill="0" applyAlignment="0" applyProtection="0"/>
    <xf numFmtId="0" fontId="145" fillId="0" borderId="127" applyNumberFormat="0" applyFill="0" applyAlignment="0" applyProtection="0"/>
    <xf numFmtId="0" fontId="129" fillId="71" borderId="126" applyNumberFormat="0" applyAlignment="0" applyProtection="0"/>
    <xf numFmtId="0" fontId="126" fillId="84" borderId="126" applyNumberFormat="0" applyAlignment="0" applyProtection="0"/>
    <xf numFmtId="4" fontId="105" fillId="62" borderId="129">
      <alignment horizontal="right" vertical="center"/>
    </xf>
    <xf numFmtId="0" fontId="103" fillId="62" borderId="129">
      <alignment horizontal="right" vertical="center"/>
    </xf>
    <xf numFmtId="166" fontId="102" fillId="88" borderId="129" applyNumberFormat="0" applyFont="0" applyBorder="0" applyAlignment="0" applyProtection="0">
      <alignment horizontal="right" vertical="center"/>
    </xf>
    <xf numFmtId="0" fontId="130" fillId="0" borderId="127" applyNumberFormat="0" applyFill="0" applyAlignment="0" applyProtection="0"/>
    <xf numFmtId="49" fontId="102" fillId="0" borderId="129" applyNumberFormat="0" applyFont="0" applyFill="0" applyBorder="0" applyProtection="0">
      <alignment horizontal="left" vertical="center" indent="2"/>
    </xf>
    <xf numFmtId="49" fontId="102" fillId="0" borderId="130" applyNumberFormat="0" applyFont="0" applyFill="0" applyBorder="0" applyProtection="0">
      <alignment horizontal="left" vertical="center" indent="5"/>
    </xf>
    <xf numFmtId="49" fontId="102" fillId="0" borderId="129" applyNumberFormat="0" applyFont="0" applyFill="0" applyBorder="0" applyProtection="0">
      <alignment horizontal="left" vertical="center" indent="2"/>
    </xf>
    <xf numFmtId="4" fontId="102" fillId="0" borderId="129" applyFill="0" applyBorder="0" applyProtection="0">
      <alignment horizontal="right" vertical="center"/>
    </xf>
    <xf numFmtId="49" fontId="101" fillId="0" borderId="129" applyNumberFormat="0" applyFill="0" applyBorder="0" applyProtection="0">
      <alignment horizontal="left" vertical="center"/>
    </xf>
    <xf numFmtId="0" fontId="102" fillId="0" borderId="132">
      <alignment horizontal="left" vertical="center" wrapText="1" indent="2"/>
    </xf>
    <xf numFmtId="0" fontId="142" fillId="84" borderId="109" applyNumberFormat="0" applyAlignment="0" applyProtection="0"/>
    <xf numFmtId="0" fontId="103" fillId="60" borderId="131">
      <alignment horizontal="right" vertical="center"/>
    </xf>
    <xf numFmtId="0" fontId="129" fillId="71" borderId="126" applyNumberFormat="0" applyAlignment="0" applyProtection="0"/>
    <xf numFmtId="0" fontId="103" fillId="60" borderId="131">
      <alignment horizontal="right" vertical="center"/>
    </xf>
    <xf numFmtId="4" fontId="103" fillId="60" borderId="129">
      <alignment horizontal="right" vertical="center"/>
    </xf>
    <xf numFmtId="0" fontId="103" fillId="60" borderId="129">
      <alignment horizontal="right" vertical="center"/>
    </xf>
    <xf numFmtId="0" fontId="123" fillId="84" borderId="109" applyNumberFormat="0" applyAlignment="0" applyProtection="0"/>
    <xf numFmtId="0" fontId="125" fillId="84" borderId="126" applyNumberFormat="0" applyAlignment="0" applyProtection="0"/>
    <xf numFmtId="0" fontId="130" fillId="0" borderId="127" applyNumberFormat="0" applyFill="0" applyAlignment="0" applyProtection="0"/>
    <xf numFmtId="0" fontId="102" fillId="61" borderId="129"/>
    <xf numFmtId="4" fontId="102" fillId="61" borderId="129"/>
    <xf numFmtId="4" fontId="103" fillId="60" borderId="129">
      <alignment horizontal="right" vertical="center"/>
    </xf>
    <xf numFmtId="0" fontId="105" fillId="62" borderId="129">
      <alignment horizontal="right" vertical="center"/>
    </xf>
    <xf numFmtId="0" fontId="129" fillId="71" borderId="126" applyNumberFormat="0" applyAlignment="0" applyProtection="0"/>
    <xf numFmtId="0" fontId="126" fillId="84" borderId="126" applyNumberFormat="0" applyAlignment="0" applyProtection="0"/>
    <xf numFmtId="4" fontId="102" fillId="0" borderId="129">
      <alignment horizontal="right" vertical="center"/>
    </xf>
    <xf numFmtId="0" fontId="102" fillId="60" borderId="132">
      <alignment horizontal="left" vertical="center" wrapText="1" indent="2"/>
    </xf>
    <xf numFmtId="0" fontId="102" fillId="0" borderId="132">
      <alignment horizontal="left" vertical="center" wrapText="1" indent="2"/>
    </xf>
    <xf numFmtId="0" fontId="142" fillId="84" borderId="109" applyNumberFormat="0" applyAlignment="0" applyProtection="0"/>
    <xf numFmtId="0" fontId="138" fillId="71" borderId="126" applyNumberFormat="0" applyAlignment="0" applyProtection="0"/>
    <xf numFmtId="0" fontId="125" fillId="84" borderId="126" applyNumberFormat="0" applyAlignment="0" applyProtection="0"/>
    <xf numFmtId="0" fontId="123" fillId="84" borderId="109" applyNumberFormat="0" applyAlignment="0" applyProtection="0"/>
    <xf numFmtId="0" fontId="103" fillId="60" borderId="131">
      <alignment horizontal="right" vertical="center"/>
    </xf>
    <xf numFmtId="0" fontId="105" fillId="62" borderId="129">
      <alignment horizontal="right" vertical="center"/>
    </xf>
    <xf numFmtId="4" fontId="103" fillId="62" borderId="129">
      <alignment horizontal="right" vertical="center"/>
    </xf>
    <xf numFmtId="4" fontId="103" fillId="60" borderId="129">
      <alignment horizontal="right" vertical="center"/>
    </xf>
    <xf numFmtId="49" fontId="102" fillId="0" borderId="130" applyNumberFormat="0" applyFont="0" applyFill="0" applyBorder="0" applyProtection="0">
      <alignment horizontal="left" vertical="center" indent="5"/>
    </xf>
    <xf numFmtId="4" fontId="102" fillId="0" borderId="129" applyFill="0" applyBorder="0" applyProtection="0">
      <alignment horizontal="right" vertical="center"/>
    </xf>
    <xf numFmtId="4" fontId="103" fillId="62" borderId="129">
      <alignment horizontal="right" vertical="center"/>
    </xf>
    <xf numFmtId="0" fontId="138" fillId="71" borderId="126" applyNumberFormat="0" applyAlignment="0" applyProtection="0"/>
    <xf numFmtId="0" fontId="129" fillId="71" borderId="126" applyNumberFormat="0" applyAlignment="0" applyProtection="0"/>
    <xf numFmtId="0" fontId="125" fillId="84" borderId="126" applyNumberFormat="0" applyAlignment="0" applyProtection="0"/>
    <xf numFmtId="0" fontId="102" fillId="60" borderId="132">
      <alignment horizontal="left" vertical="center" wrapText="1" indent="2"/>
    </xf>
    <xf numFmtId="0" fontId="102" fillId="0" borderId="132">
      <alignment horizontal="left" vertical="center" wrapText="1" indent="2"/>
    </xf>
    <xf numFmtId="0" fontId="102" fillId="60" borderId="132">
      <alignment horizontal="left" vertical="center" wrapText="1" indent="2"/>
    </xf>
    <xf numFmtId="0" fontId="145" fillId="0" borderId="127" applyNumberFormat="0" applyFill="0" applyAlignment="0" applyProtection="0"/>
    <xf numFmtId="0" fontId="102" fillId="61" borderId="129"/>
    <xf numFmtId="4" fontId="103" fillId="60" borderId="129">
      <alignment horizontal="right" vertical="center"/>
    </xf>
    <xf numFmtId="0" fontId="7" fillId="38" borderId="0" applyNumberFormat="0" applyBorder="0" applyAlignment="0" applyProtection="0"/>
    <xf numFmtId="4" fontId="103" fillId="60" borderId="129">
      <alignment horizontal="right" vertical="center"/>
    </xf>
    <xf numFmtId="0" fontId="102" fillId="0" borderId="132">
      <alignment horizontal="left" vertical="center" wrapText="1" indent="2"/>
    </xf>
    <xf numFmtId="0" fontId="138" fillId="71" borderId="126" applyNumberFormat="0" applyAlignment="0" applyProtection="0"/>
    <xf numFmtId="0" fontId="102" fillId="0" borderId="129">
      <alignment horizontal="right" vertical="center"/>
    </xf>
    <xf numFmtId="0" fontId="102" fillId="62" borderId="130">
      <alignment horizontal="left" vertical="center"/>
    </xf>
    <xf numFmtId="0" fontId="103" fillId="60" borderId="131">
      <alignment horizontal="right" vertical="center"/>
    </xf>
    <xf numFmtId="4" fontId="103" fillId="60" borderId="131">
      <alignment horizontal="right" vertical="center"/>
    </xf>
    <xf numFmtId="0" fontId="103" fillId="60" borderId="130">
      <alignment horizontal="right" vertical="center"/>
    </xf>
    <xf numFmtId="0" fontId="103" fillId="60" borderId="129">
      <alignment horizontal="right" vertical="center"/>
    </xf>
    <xf numFmtId="0" fontId="103" fillId="62" borderId="129">
      <alignment horizontal="right" vertical="center"/>
    </xf>
    <xf numFmtId="4" fontId="103" fillId="62" borderId="129">
      <alignment horizontal="right" vertical="center"/>
    </xf>
    <xf numFmtId="0" fontId="145" fillId="0" borderId="127" applyNumberFormat="0" applyFill="0" applyAlignment="0" applyProtection="0"/>
    <xf numFmtId="0" fontId="120" fillId="87" borderId="128" applyNumberFormat="0" applyFont="0" applyAlignment="0" applyProtection="0"/>
    <xf numFmtId="0" fontId="138" fillId="71" borderId="126" applyNumberFormat="0" applyAlignment="0" applyProtection="0"/>
    <xf numFmtId="0" fontId="120" fillId="87" borderId="128" applyNumberFormat="0" applyFont="0" applyAlignment="0" applyProtection="0"/>
    <xf numFmtId="0" fontId="145" fillId="0" borderId="127" applyNumberFormat="0" applyFill="0" applyAlignment="0" applyProtection="0"/>
    <xf numFmtId="0" fontId="8" fillId="87" borderId="128" applyNumberFormat="0" applyFont="0" applyAlignment="0" applyProtection="0"/>
    <xf numFmtId="0" fontId="105" fillId="62" borderId="129">
      <alignment horizontal="right" vertical="center"/>
    </xf>
    <xf numFmtId="0" fontId="142" fillId="84" borderId="109" applyNumberFormat="0" applyAlignment="0" applyProtection="0"/>
    <xf numFmtId="0" fontId="123" fillId="84" borderId="109" applyNumberFormat="0" applyAlignment="0" applyProtection="0"/>
    <xf numFmtId="0" fontId="145" fillId="0" borderId="127" applyNumberFormat="0" applyFill="0" applyAlignment="0" applyProtection="0"/>
    <xf numFmtId="0" fontId="123" fillId="84" borderId="109" applyNumberFormat="0" applyAlignment="0" applyProtection="0"/>
    <xf numFmtId="0" fontId="120" fillId="87" borderId="128" applyNumberFormat="0" applyFont="0" applyAlignment="0" applyProtection="0"/>
    <xf numFmtId="0" fontId="105" fillId="62" borderId="129">
      <alignment horizontal="right" vertical="center"/>
    </xf>
    <xf numFmtId="0" fontId="102" fillId="0" borderId="129">
      <alignment horizontal="right" vertical="center"/>
    </xf>
    <xf numFmtId="0" fontId="102" fillId="60" borderId="132">
      <alignment horizontal="left" vertical="center" wrapText="1" indent="2"/>
    </xf>
    <xf numFmtId="4" fontId="103" fillId="60" borderId="130">
      <alignment horizontal="right" vertical="center"/>
    </xf>
    <xf numFmtId="0" fontId="102" fillId="61" borderId="129"/>
    <xf numFmtId="0" fontId="129" fillId="71" borderId="126" applyNumberFormat="0" applyAlignment="0" applyProtection="0"/>
    <xf numFmtId="0" fontId="103" fillId="60" borderId="130">
      <alignment horizontal="right" vertical="center"/>
    </xf>
    <xf numFmtId="4" fontId="103" fillId="60" borderId="131">
      <alignment horizontal="right" vertical="center"/>
    </xf>
    <xf numFmtId="0" fontId="145" fillId="0" borderId="127" applyNumberFormat="0" applyFill="0" applyAlignment="0" applyProtection="0"/>
    <xf numFmtId="49" fontId="102" fillId="0" borderId="129" applyNumberFormat="0" applyFont="0" applyFill="0" applyBorder="0" applyProtection="0">
      <alignment horizontal="left" vertical="center" indent="2"/>
    </xf>
    <xf numFmtId="0" fontId="103" fillId="60" borderId="131">
      <alignment horizontal="right" vertical="center"/>
    </xf>
    <xf numFmtId="4" fontId="103" fillId="62" borderId="129">
      <alignment horizontal="right" vertical="center"/>
    </xf>
    <xf numFmtId="0" fontId="102" fillId="61" borderId="129"/>
    <xf numFmtId="0" fontId="138" fillId="71" borderId="126" applyNumberFormat="0" applyAlignment="0" applyProtection="0"/>
    <xf numFmtId="0" fontId="105" fillId="62" borderId="129">
      <alignment horizontal="right" vertical="center"/>
    </xf>
    <xf numFmtId="0" fontId="7" fillId="58" borderId="0" applyNumberFormat="0" applyBorder="0" applyAlignment="0" applyProtection="0"/>
    <xf numFmtId="0" fontId="7" fillId="50" borderId="0" applyNumberFormat="0" applyBorder="0" applyAlignment="0" applyProtection="0"/>
    <xf numFmtId="4" fontId="102" fillId="61" borderId="129"/>
    <xf numFmtId="0" fontId="102" fillId="62" borderId="130">
      <alignment horizontal="left" vertical="center"/>
    </xf>
    <xf numFmtId="0" fontId="126" fillId="84" borderId="126" applyNumberFormat="0" applyAlignment="0" applyProtection="0"/>
    <xf numFmtId="4" fontId="105" fillId="62" borderId="129">
      <alignment horizontal="right" vertical="center"/>
    </xf>
    <xf numFmtId="0" fontId="103" fillId="60" borderId="130">
      <alignment horizontal="right" vertical="center"/>
    </xf>
    <xf numFmtId="0" fontId="7" fillId="37" borderId="0" applyNumberFormat="0" applyBorder="0" applyAlignment="0" applyProtection="0"/>
    <xf numFmtId="0" fontId="102" fillId="0" borderId="129" applyNumberFormat="0" applyFill="0" applyAlignment="0" applyProtection="0"/>
    <xf numFmtId="4" fontId="103" fillId="60" borderId="130">
      <alignment horizontal="right" vertical="center"/>
    </xf>
    <xf numFmtId="4" fontId="103" fillId="60" borderId="131">
      <alignment horizontal="right" vertical="center"/>
    </xf>
    <xf numFmtId="0" fontId="105" fillId="62" borderId="129">
      <alignment horizontal="right" vertical="center"/>
    </xf>
    <xf numFmtId="0" fontId="7" fillId="54" borderId="0" applyNumberFormat="0" applyBorder="0" applyAlignment="0" applyProtection="0"/>
    <xf numFmtId="0" fontId="142" fillId="84" borderId="109" applyNumberFormat="0" applyAlignment="0" applyProtection="0"/>
    <xf numFmtId="0" fontId="130" fillId="0" borderId="127" applyNumberFormat="0" applyFill="0" applyAlignment="0" applyProtection="0"/>
    <xf numFmtId="0" fontId="130" fillId="0" borderId="127" applyNumberFormat="0" applyFill="0" applyAlignment="0" applyProtection="0"/>
    <xf numFmtId="0" fontId="102" fillId="0" borderId="129">
      <alignment horizontal="right" vertical="center"/>
    </xf>
    <xf numFmtId="0" fontId="126" fillId="84" borderId="126" applyNumberFormat="0" applyAlignment="0" applyProtection="0"/>
    <xf numFmtId="0" fontId="142" fillId="84" borderId="109" applyNumberFormat="0" applyAlignment="0" applyProtection="0"/>
    <xf numFmtId="0" fontId="126" fillId="84" borderId="126" applyNumberFormat="0" applyAlignment="0" applyProtection="0"/>
    <xf numFmtId="4" fontId="103" fillId="60" borderId="129">
      <alignment horizontal="right" vertical="center"/>
    </xf>
    <xf numFmtId="0" fontId="145" fillId="0" borderId="127" applyNumberFormat="0" applyFill="0" applyAlignment="0" applyProtection="0"/>
    <xf numFmtId="0" fontId="130" fillId="0" borderId="127" applyNumberFormat="0" applyFill="0" applyAlignment="0" applyProtection="0"/>
    <xf numFmtId="4" fontId="105" fillId="62" borderId="129">
      <alignment horizontal="right" vertical="center"/>
    </xf>
    <xf numFmtId="0" fontId="126" fillId="84" borderId="126" applyNumberFormat="0" applyAlignment="0" applyProtection="0"/>
    <xf numFmtId="0" fontId="102" fillId="61" borderId="129"/>
    <xf numFmtId="0" fontId="138" fillId="71" borderId="126" applyNumberFormat="0" applyAlignment="0" applyProtection="0"/>
    <xf numFmtId="0" fontId="123" fillId="84" borderId="109" applyNumberFormat="0" applyAlignment="0" applyProtection="0"/>
    <xf numFmtId="0" fontId="145" fillId="0" borderId="127" applyNumberFormat="0" applyFill="0" applyAlignment="0" applyProtection="0"/>
    <xf numFmtId="0" fontId="103" fillId="62" borderId="129">
      <alignment horizontal="right" vertical="center"/>
    </xf>
    <xf numFmtId="0" fontId="145" fillId="0" borderId="127" applyNumberFormat="0" applyFill="0" applyAlignment="0" applyProtection="0"/>
    <xf numFmtId="0" fontId="145" fillId="0" borderId="127" applyNumberFormat="0" applyFill="0" applyAlignment="0" applyProtection="0"/>
    <xf numFmtId="0" fontId="116" fillId="33" borderId="65" applyNumberFormat="0" applyAlignment="0" applyProtection="0"/>
    <xf numFmtId="0" fontId="125" fillId="84" borderId="126" applyNumberFormat="0" applyAlignment="0" applyProtection="0"/>
    <xf numFmtId="0" fontId="102" fillId="60" borderId="132">
      <alignment horizontal="left" vertical="center" wrapText="1" indent="2"/>
    </xf>
    <xf numFmtId="0" fontId="102" fillId="61" borderId="129"/>
    <xf numFmtId="4" fontId="103" fillId="60" borderId="131">
      <alignment horizontal="right" vertical="center"/>
    </xf>
    <xf numFmtId="0" fontId="7" fillId="42" borderId="0" applyNumberFormat="0" applyBorder="0" applyAlignment="0" applyProtection="0"/>
    <xf numFmtId="4" fontId="103" fillId="60" borderId="130">
      <alignment horizontal="right" vertical="center"/>
    </xf>
    <xf numFmtId="4" fontId="102" fillId="0" borderId="129" applyFill="0" applyBorder="0" applyProtection="0">
      <alignment horizontal="right" vertical="center"/>
    </xf>
    <xf numFmtId="4" fontId="102" fillId="0" borderId="129" applyFill="0" applyBorder="0" applyProtection="0">
      <alignment horizontal="right" vertical="center"/>
    </xf>
    <xf numFmtId="0" fontId="142" fillId="84" borderId="109" applyNumberFormat="0" applyAlignment="0" applyProtection="0"/>
    <xf numFmtId="0" fontId="102" fillId="0" borderId="132">
      <alignment horizontal="left" vertical="center" wrapText="1" indent="2"/>
    </xf>
    <xf numFmtId="4" fontId="102" fillId="0" borderId="129">
      <alignment horizontal="right" vertical="center"/>
    </xf>
    <xf numFmtId="0" fontId="103" fillId="62" borderId="129">
      <alignment horizontal="right" vertical="center"/>
    </xf>
    <xf numFmtId="0" fontId="123" fillId="84" borderId="109" applyNumberFormat="0" applyAlignment="0" applyProtection="0"/>
    <xf numFmtId="49" fontId="101" fillId="0" borderId="129" applyNumberFormat="0" applyFill="0" applyBorder="0" applyProtection="0">
      <alignment horizontal="left" vertical="center"/>
    </xf>
    <xf numFmtId="0" fontId="126" fillId="84" borderId="126" applyNumberFormat="0" applyAlignment="0" applyProtection="0"/>
    <xf numFmtId="0" fontId="130" fillId="0" borderId="127" applyNumberFormat="0" applyFill="0" applyAlignment="0" applyProtection="0"/>
    <xf numFmtId="0" fontId="102" fillId="60" borderId="132">
      <alignment horizontal="left" vertical="center" wrapText="1" indent="2"/>
    </xf>
    <xf numFmtId="4" fontId="103" fillId="60" borderId="129">
      <alignment horizontal="right" vertical="center"/>
    </xf>
    <xf numFmtId="0" fontId="126" fillId="84" borderId="126" applyNumberFormat="0" applyAlignment="0" applyProtection="0"/>
    <xf numFmtId="0" fontId="130" fillId="0" borderId="127" applyNumberFormat="0" applyFill="0" applyAlignment="0" applyProtection="0"/>
    <xf numFmtId="4" fontId="103" fillId="60" borderId="129">
      <alignment horizontal="right" vertical="center"/>
    </xf>
    <xf numFmtId="0" fontId="129" fillId="71" borderId="126" applyNumberFormat="0" applyAlignment="0" applyProtection="0"/>
    <xf numFmtId="0" fontId="102" fillId="0" borderId="132">
      <alignment horizontal="left" vertical="center" wrapText="1" indent="2"/>
    </xf>
    <xf numFmtId="0" fontId="102" fillId="60" borderId="132">
      <alignment horizontal="left" vertical="center" wrapText="1" indent="2"/>
    </xf>
    <xf numFmtId="166" fontId="102" fillId="88" borderId="129" applyNumberFormat="0" applyFont="0" applyBorder="0" applyAlignment="0" applyProtection="0">
      <alignment horizontal="right" vertical="center"/>
    </xf>
    <xf numFmtId="4" fontId="102" fillId="0" borderId="129" applyFill="0" applyBorder="0" applyProtection="0">
      <alignment horizontal="right" vertical="center"/>
    </xf>
    <xf numFmtId="0" fontId="7" fillId="46" borderId="0" applyNumberFormat="0" applyBorder="0" applyAlignment="0" applyProtection="0"/>
    <xf numFmtId="0" fontId="103" fillId="60" borderId="129">
      <alignment horizontal="right" vertical="center"/>
    </xf>
    <xf numFmtId="0" fontId="103" fillId="60" borderId="129">
      <alignment horizontal="right" vertical="center"/>
    </xf>
    <xf numFmtId="0" fontId="103" fillId="60" borderId="130">
      <alignment horizontal="right" vertical="center"/>
    </xf>
    <xf numFmtId="49" fontId="101" fillId="0" borderId="129" applyNumberFormat="0" applyFill="0" applyBorder="0" applyProtection="0">
      <alignment horizontal="left" vertical="center"/>
    </xf>
    <xf numFmtId="4" fontId="103" fillId="60" borderId="129">
      <alignment horizontal="right" vertical="center"/>
    </xf>
    <xf numFmtId="0" fontId="103" fillId="60" borderId="129">
      <alignment horizontal="right" vertical="center"/>
    </xf>
    <xf numFmtId="0" fontId="103" fillId="60" borderId="130">
      <alignment horizontal="right" vertical="center"/>
    </xf>
    <xf numFmtId="0" fontId="138" fillId="71" borderId="126" applyNumberFormat="0" applyAlignment="0" applyProtection="0"/>
    <xf numFmtId="0" fontId="129" fillId="71" borderId="126" applyNumberFormat="0" applyAlignment="0" applyProtection="0"/>
    <xf numFmtId="0" fontId="102" fillId="62" borderId="130">
      <alignment horizontal="left" vertical="center"/>
    </xf>
    <xf numFmtId="0" fontId="103" fillId="62" borderId="129">
      <alignment horizontal="right" vertical="center"/>
    </xf>
    <xf numFmtId="4" fontId="102" fillId="0" borderId="129" applyFill="0" applyBorder="0" applyProtection="0">
      <alignment horizontal="right" vertical="center"/>
    </xf>
    <xf numFmtId="0" fontId="130" fillId="0" borderId="127" applyNumberFormat="0" applyFill="0" applyAlignment="0" applyProtection="0"/>
    <xf numFmtId="0" fontId="102" fillId="60" borderId="132">
      <alignment horizontal="left" vertical="center" wrapText="1" indent="2"/>
    </xf>
    <xf numFmtId="4" fontId="102" fillId="0" borderId="129" applyFill="0" applyBorder="0" applyProtection="0">
      <alignment horizontal="right" vertical="center"/>
    </xf>
    <xf numFmtId="0" fontId="120" fillId="87" borderId="128" applyNumberFormat="0" applyFont="0" applyAlignment="0" applyProtection="0"/>
    <xf numFmtId="49" fontId="102" fillId="0" borderId="130" applyNumberFormat="0" applyFont="0" applyFill="0" applyBorder="0" applyProtection="0">
      <alignment horizontal="left" vertical="center" indent="5"/>
    </xf>
    <xf numFmtId="0" fontId="138" fillId="71" borderId="126" applyNumberFormat="0" applyAlignment="0" applyProtection="0"/>
    <xf numFmtId="0" fontId="119" fillId="0" borderId="70" applyNumberFormat="0" applyFill="0" applyAlignment="0" applyProtection="0"/>
    <xf numFmtId="0" fontId="103" fillId="60" borderId="131">
      <alignment horizontal="right" vertical="center"/>
    </xf>
    <xf numFmtId="0" fontId="145" fillId="0" borderId="127" applyNumberFormat="0" applyFill="0" applyAlignment="0" applyProtection="0"/>
    <xf numFmtId="0" fontId="126" fillId="84" borderId="126" applyNumberFormat="0" applyAlignment="0" applyProtection="0"/>
    <xf numFmtId="0" fontId="142" fillId="84" borderId="109" applyNumberFormat="0" applyAlignment="0" applyProtection="0"/>
    <xf numFmtId="0" fontId="125" fillId="84" borderId="126" applyNumberFormat="0" applyAlignment="0" applyProtection="0"/>
    <xf numFmtId="4" fontId="103" fillId="62" borderId="129">
      <alignment horizontal="right" vertical="center"/>
    </xf>
    <xf numFmtId="0" fontId="138" fillId="71" borderId="126" applyNumberFormat="0" applyAlignment="0" applyProtection="0"/>
    <xf numFmtId="4" fontId="103" fillId="62" borderId="129">
      <alignment horizontal="right" vertical="center"/>
    </xf>
    <xf numFmtId="0" fontId="138" fillId="71" borderId="126" applyNumberFormat="0" applyAlignment="0" applyProtection="0"/>
    <xf numFmtId="49" fontId="101" fillId="0" borderId="129" applyNumberFormat="0" applyFill="0" applyBorder="0" applyProtection="0">
      <alignment horizontal="left" vertical="center"/>
    </xf>
    <xf numFmtId="0" fontId="103" fillId="60" borderId="130">
      <alignment horizontal="right" vertical="center"/>
    </xf>
    <xf numFmtId="4" fontId="103" fillId="60" borderId="129">
      <alignment horizontal="right" vertical="center"/>
    </xf>
    <xf numFmtId="4" fontId="105" fillId="62" borderId="129">
      <alignment horizontal="right" vertical="center"/>
    </xf>
    <xf numFmtId="4" fontId="103" fillId="60" borderId="130">
      <alignment horizontal="right" vertical="center"/>
    </xf>
    <xf numFmtId="0" fontId="102" fillId="0" borderId="129">
      <alignment horizontal="right" vertical="center"/>
    </xf>
    <xf numFmtId="0" fontId="102" fillId="0" borderId="129">
      <alignment horizontal="right" vertical="center"/>
    </xf>
    <xf numFmtId="0" fontId="103" fillId="62" borderId="129">
      <alignment horizontal="right" vertical="center"/>
    </xf>
    <xf numFmtId="4" fontId="103" fillId="60" borderId="130">
      <alignment horizontal="right" vertical="center"/>
    </xf>
    <xf numFmtId="0" fontId="103" fillId="62" borderId="129">
      <alignment horizontal="right" vertical="center"/>
    </xf>
    <xf numFmtId="166" fontId="102" fillId="88" borderId="129" applyNumberFormat="0" applyFont="0" applyBorder="0" applyAlignment="0" applyProtection="0">
      <alignment horizontal="right" vertical="center"/>
    </xf>
    <xf numFmtId="0" fontId="126" fillId="84" borderId="126" applyNumberFormat="0" applyAlignment="0" applyProtection="0"/>
    <xf numFmtId="4" fontId="103" fillId="60" borderId="129">
      <alignment horizontal="right" vertical="center"/>
    </xf>
    <xf numFmtId="0" fontId="7" fillId="57" borderId="0" applyNumberFormat="0" applyBorder="0" applyAlignment="0" applyProtection="0"/>
    <xf numFmtId="0" fontId="7" fillId="49" borderId="0" applyNumberFormat="0" applyBorder="0" applyAlignment="0" applyProtection="0"/>
    <xf numFmtId="0" fontId="102" fillId="61" borderId="129"/>
    <xf numFmtId="49" fontId="102" fillId="0" borderId="130" applyNumberFormat="0" applyFont="0" applyFill="0" applyBorder="0" applyProtection="0">
      <alignment horizontal="left" vertical="center" indent="5"/>
    </xf>
    <xf numFmtId="4" fontId="102" fillId="0" borderId="129" applyFill="0" applyBorder="0" applyProtection="0">
      <alignment horizontal="right" vertical="center"/>
    </xf>
    <xf numFmtId="0" fontId="103" fillId="60" borderId="129">
      <alignment horizontal="right" vertical="center"/>
    </xf>
    <xf numFmtId="4" fontId="103" fillId="60" borderId="129">
      <alignment horizontal="right" vertical="center"/>
    </xf>
    <xf numFmtId="49" fontId="101" fillId="0" borderId="129" applyNumberFormat="0" applyFill="0" applyBorder="0" applyProtection="0">
      <alignment horizontal="left" vertical="center"/>
    </xf>
    <xf numFmtId="0" fontId="120" fillId="87" borderId="128" applyNumberFormat="0" applyFont="0" applyAlignment="0" applyProtection="0"/>
    <xf numFmtId="0" fontId="126" fillId="84" borderId="126" applyNumberFormat="0" applyAlignment="0" applyProtection="0"/>
    <xf numFmtId="0" fontId="48" fillId="43" borderId="0" applyNumberFormat="0" applyBorder="0" applyAlignment="0" applyProtection="0"/>
    <xf numFmtId="4" fontId="103" fillId="60" borderId="129">
      <alignment horizontal="right" vertical="center"/>
    </xf>
    <xf numFmtId="0" fontId="7" fillId="53" borderId="0" applyNumberFormat="0" applyBorder="0" applyAlignment="0" applyProtection="0"/>
    <xf numFmtId="0" fontId="102" fillId="0" borderId="129" applyNumberFormat="0" applyFill="0" applyAlignment="0" applyProtection="0"/>
    <xf numFmtId="0" fontId="102" fillId="0" borderId="129" applyNumberFormat="0" applyFill="0" applyAlignment="0" applyProtection="0"/>
    <xf numFmtId="0" fontId="125" fillId="84" borderId="126" applyNumberFormat="0" applyAlignment="0" applyProtection="0"/>
    <xf numFmtId="0" fontId="129" fillId="71" borderId="126" applyNumberFormat="0" applyAlignment="0" applyProtection="0"/>
    <xf numFmtId="0" fontId="125" fillId="84" borderId="126" applyNumberFormat="0" applyAlignment="0" applyProtection="0"/>
    <xf numFmtId="0" fontId="120" fillId="87" borderId="128" applyNumberFormat="0" applyFont="0" applyAlignment="0" applyProtection="0"/>
    <xf numFmtId="0" fontId="129" fillId="71" borderId="126" applyNumberFormat="0" applyAlignment="0" applyProtection="0"/>
    <xf numFmtId="4" fontId="103" fillId="62" borderId="129">
      <alignment horizontal="right" vertical="center"/>
    </xf>
    <xf numFmtId="4" fontId="102" fillId="61" borderId="129"/>
    <xf numFmtId="166" fontId="102" fillId="88" borderId="129" applyNumberFormat="0" applyFont="0" applyBorder="0" applyAlignment="0" applyProtection="0">
      <alignment horizontal="right" vertical="center"/>
    </xf>
    <xf numFmtId="0" fontId="105" fillId="62" borderId="129">
      <alignment horizontal="right" vertical="center"/>
    </xf>
    <xf numFmtId="4" fontId="103" fillId="60" borderId="131">
      <alignment horizontal="right" vertical="center"/>
    </xf>
    <xf numFmtId="0" fontId="102" fillId="60" borderId="132">
      <alignment horizontal="left" vertical="center" wrapText="1" indent="2"/>
    </xf>
    <xf numFmtId="0" fontId="138" fillId="71" borderId="126" applyNumberFormat="0" applyAlignment="0" applyProtection="0"/>
    <xf numFmtId="0" fontId="138" fillId="71" borderId="126" applyNumberFormat="0" applyAlignment="0" applyProtection="0"/>
    <xf numFmtId="0" fontId="130" fillId="0" borderId="127" applyNumberFormat="0" applyFill="0" applyAlignment="0" applyProtection="0"/>
    <xf numFmtId="0" fontId="117" fillId="0" borderId="0" applyNumberFormat="0" applyFill="0" applyBorder="0" applyAlignment="0" applyProtection="0"/>
    <xf numFmtId="0" fontId="48" fillId="55" borderId="0" applyNumberFormat="0" applyBorder="0" applyAlignment="0" applyProtection="0"/>
    <xf numFmtId="0" fontId="130" fillId="0" borderId="127" applyNumberFormat="0" applyFill="0" applyAlignment="0" applyProtection="0"/>
    <xf numFmtId="0" fontId="125" fillId="84" borderId="126" applyNumberFormat="0" applyAlignment="0" applyProtection="0"/>
    <xf numFmtId="0" fontId="142" fillId="84" borderId="109" applyNumberFormat="0" applyAlignment="0" applyProtection="0"/>
    <xf numFmtId="0" fontId="142" fillId="84" borderId="109" applyNumberFormat="0" applyAlignment="0" applyProtection="0"/>
    <xf numFmtId="0" fontId="115" fillId="33" borderId="66" applyNumberFormat="0" applyAlignment="0" applyProtection="0"/>
    <xf numFmtId="0" fontId="126" fillId="84" borderId="126" applyNumberFormat="0" applyAlignment="0" applyProtection="0"/>
    <xf numFmtId="0" fontId="102" fillId="60" borderId="132">
      <alignment horizontal="left" vertical="center" wrapText="1" indent="2"/>
    </xf>
    <xf numFmtId="0" fontId="103" fillId="60" borderId="131">
      <alignment horizontal="right" vertical="center"/>
    </xf>
    <xf numFmtId="0" fontId="7" fillId="41" borderId="0" applyNumberFormat="0" applyBorder="0" applyAlignment="0" applyProtection="0"/>
    <xf numFmtId="0" fontId="120" fillId="87" borderId="128" applyNumberFormat="0" applyFont="0" applyAlignment="0" applyProtection="0"/>
    <xf numFmtId="0" fontId="102" fillId="0" borderId="129" applyNumberFormat="0" applyFill="0" applyAlignment="0" applyProtection="0"/>
    <xf numFmtId="49" fontId="102" fillId="0" borderId="129" applyNumberFormat="0" applyFont="0" applyFill="0" applyBorder="0" applyProtection="0">
      <alignment horizontal="left" vertical="center" indent="2"/>
    </xf>
    <xf numFmtId="0" fontId="102" fillId="0" borderId="132">
      <alignment horizontal="left" vertical="center" wrapText="1" indent="2"/>
    </xf>
    <xf numFmtId="0" fontId="126" fillId="84" borderId="126" applyNumberFormat="0" applyAlignment="0" applyProtection="0"/>
    <xf numFmtId="0" fontId="102" fillId="0" borderId="129" applyNumberFormat="0" applyFill="0" applyAlignment="0" applyProtection="0"/>
    <xf numFmtId="4" fontId="105" fillId="62" borderId="129">
      <alignment horizontal="right" vertical="center"/>
    </xf>
    <xf numFmtId="0" fontId="102" fillId="0" borderId="132">
      <alignment horizontal="left" vertical="center" wrapText="1" indent="2"/>
    </xf>
    <xf numFmtId="0" fontId="48" fillId="47" borderId="0" applyNumberFormat="0" applyBorder="0" applyAlignment="0" applyProtection="0"/>
    <xf numFmtId="4" fontId="102" fillId="61" borderId="129"/>
    <xf numFmtId="0" fontId="126" fillId="84" borderId="126" applyNumberFormat="0" applyAlignment="0" applyProtection="0"/>
    <xf numFmtId="0" fontId="126" fillId="84" borderId="126" applyNumberFormat="0" applyAlignment="0" applyProtection="0"/>
    <xf numFmtId="0" fontId="102" fillId="0" borderId="132">
      <alignment horizontal="left" vertical="center" wrapText="1" indent="2"/>
    </xf>
    <xf numFmtId="0" fontId="103" fillId="60" borderId="129">
      <alignment horizontal="right" vertical="center"/>
    </xf>
    <xf numFmtId="0" fontId="129" fillId="71" borderId="126" applyNumberFormat="0" applyAlignment="0" applyProtection="0"/>
    <xf numFmtId="0" fontId="126" fillId="84" borderId="126" applyNumberFormat="0" applyAlignment="0" applyProtection="0"/>
    <xf numFmtId="0" fontId="103" fillId="60" borderId="129">
      <alignment horizontal="right" vertical="center"/>
    </xf>
    <xf numFmtId="49" fontId="101" fillId="0" borderId="129" applyNumberFormat="0" applyFill="0" applyBorder="0" applyProtection="0">
      <alignment horizontal="left" vertical="center"/>
    </xf>
    <xf numFmtId="0" fontId="120" fillId="87" borderId="128" applyNumberFormat="0" applyFont="0" applyAlignment="0" applyProtection="0"/>
    <xf numFmtId="0" fontId="125" fillId="84" borderId="126" applyNumberFormat="0" applyAlignment="0" applyProtection="0"/>
    <xf numFmtId="0" fontId="130" fillId="0" borderId="127" applyNumberFormat="0" applyFill="0" applyAlignment="0" applyProtection="0"/>
    <xf numFmtId="0" fontId="102" fillId="61" borderId="129"/>
    <xf numFmtId="4" fontId="102" fillId="61" borderId="129"/>
    <xf numFmtId="4" fontId="103" fillId="60" borderId="129">
      <alignment horizontal="right" vertical="center"/>
    </xf>
    <xf numFmtId="0" fontId="105" fillId="62" borderId="129">
      <alignment horizontal="right" vertical="center"/>
    </xf>
    <xf numFmtId="0" fontId="129" fillId="71" borderId="126" applyNumberFormat="0" applyAlignment="0" applyProtection="0"/>
    <xf numFmtId="0" fontId="126" fillId="84" borderId="126" applyNumberFormat="0" applyAlignment="0" applyProtection="0"/>
    <xf numFmtId="4" fontId="102" fillId="0" borderId="129">
      <alignment horizontal="right" vertical="center"/>
    </xf>
    <xf numFmtId="0" fontId="102" fillId="60" borderId="132">
      <alignment horizontal="left" vertical="center" wrapText="1" indent="2"/>
    </xf>
    <xf numFmtId="0" fontId="102" fillId="0" borderId="132">
      <alignment horizontal="left" vertical="center" wrapText="1" indent="2"/>
    </xf>
    <xf numFmtId="0" fontId="142" fillId="84" borderId="109" applyNumberFormat="0" applyAlignment="0" applyProtection="0"/>
    <xf numFmtId="0" fontId="138" fillId="71" borderId="126" applyNumberFormat="0" applyAlignment="0" applyProtection="0"/>
    <xf numFmtId="0" fontId="125" fillId="84" borderId="126" applyNumberFormat="0" applyAlignment="0" applyProtection="0"/>
    <xf numFmtId="0" fontId="123" fillId="84" borderId="109" applyNumberFormat="0" applyAlignment="0" applyProtection="0"/>
    <xf numFmtId="0" fontId="103" fillId="60" borderId="131">
      <alignment horizontal="right" vertical="center"/>
    </xf>
    <xf numFmtId="0" fontId="105" fillId="62" borderId="129">
      <alignment horizontal="right" vertical="center"/>
    </xf>
    <xf numFmtId="4" fontId="103" fillId="62" borderId="129">
      <alignment horizontal="right" vertical="center"/>
    </xf>
    <xf numFmtId="4" fontId="103" fillId="60" borderId="129">
      <alignment horizontal="right" vertical="center"/>
    </xf>
    <xf numFmtId="49" fontId="102" fillId="0" borderId="130" applyNumberFormat="0" applyFont="0" applyFill="0" applyBorder="0" applyProtection="0">
      <alignment horizontal="left" vertical="center" indent="5"/>
    </xf>
    <xf numFmtId="4" fontId="102" fillId="0" borderId="129" applyFill="0" applyBorder="0" applyProtection="0">
      <alignment horizontal="right" vertical="center"/>
    </xf>
    <xf numFmtId="4" fontId="103" fillId="62" borderId="129">
      <alignment horizontal="right" vertical="center"/>
    </xf>
    <xf numFmtId="0" fontId="138" fillId="71" borderId="126" applyNumberFormat="0" applyAlignment="0" applyProtection="0"/>
    <xf numFmtId="0" fontId="129" fillId="71" borderId="126" applyNumberFormat="0" applyAlignment="0" applyProtection="0"/>
    <xf numFmtId="0" fontId="125" fillId="84" borderId="126" applyNumberFormat="0" applyAlignment="0" applyProtection="0"/>
    <xf numFmtId="0" fontId="102" fillId="60" borderId="132">
      <alignment horizontal="left" vertical="center" wrapText="1" indent="2"/>
    </xf>
    <xf numFmtId="0" fontId="102" fillId="0" borderId="132">
      <alignment horizontal="left" vertical="center" wrapText="1" indent="2"/>
    </xf>
    <xf numFmtId="0" fontId="102" fillId="60" borderId="132">
      <alignment horizontal="left" vertical="center" wrapText="1" indent="2"/>
    </xf>
    <xf numFmtId="0" fontId="142" fillId="84" borderId="133" applyNumberFormat="0" applyAlignment="0" applyProtection="0"/>
    <xf numFmtId="0" fontId="145" fillId="0" borderId="135" applyNumberFormat="0" applyFill="0" applyAlignment="0" applyProtection="0"/>
    <xf numFmtId="0" fontId="125" fillId="84" borderId="134" applyNumberFormat="0" applyAlignment="0" applyProtection="0"/>
    <xf numFmtId="0" fontId="120" fillId="87" borderId="136" applyNumberFormat="0" applyFont="0" applyAlignment="0" applyProtection="0"/>
    <xf numFmtId="0" fontId="102" fillId="0" borderId="137" applyNumberFormat="0" applyFill="0" applyAlignment="0" applyProtection="0"/>
    <xf numFmtId="0" fontId="103" fillId="60" borderId="137">
      <alignment horizontal="right" vertical="center"/>
    </xf>
    <xf numFmtId="49" fontId="102" fillId="0" borderId="138" applyNumberFormat="0" applyFont="0" applyFill="0" applyBorder="0" applyProtection="0">
      <alignment horizontal="left" vertical="center" indent="5"/>
    </xf>
    <xf numFmtId="0" fontId="117" fillId="0" borderId="0" applyNumberFormat="0" applyFill="0" applyBorder="0" applyAlignment="0" applyProtection="0"/>
    <xf numFmtId="0" fontId="102" fillId="0" borderId="137" applyNumberFormat="0" applyFill="0" applyAlignment="0" applyProtection="0"/>
    <xf numFmtId="0" fontId="138" fillId="71" borderId="134" applyNumberFormat="0" applyAlignment="0" applyProtection="0"/>
    <xf numFmtId="0" fontId="126" fillId="84" borderId="134" applyNumberFormat="0" applyAlignment="0" applyProtection="0"/>
    <xf numFmtId="4" fontId="103" fillId="60" borderId="139">
      <alignment horizontal="right" vertical="center"/>
    </xf>
    <xf numFmtId="0" fontId="48" fillId="39" borderId="0" applyNumberFormat="0" applyBorder="0" applyAlignment="0" applyProtection="0"/>
    <xf numFmtId="0" fontId="102" fillId="0" borderId="137">
      <alignment horizontal="right" vertical="center"/>
    </xf>
    <xf numFmtId="0" fontId="102" fillId="60" borderId="140">
      <alignment horizontal="left" vertical="center" wrapText="1" indent="2"/>
    </xf>
    <xf numFmtId="4" fontId="103" fillId="60" borderId="139">
      <alignment horizontal="right" vertical="center"/>
    </xf>
    <xf numFmtId="0" fontId="126" fillId="84" borderId="134" applyNumberFormat="0" applyAlignment="0" applyProtection="0"/>
    <xf numFmtId="0" fontId="120" fillId="87" borderId="136" applyNumberFormat="0" applyFont="0" applyAlignment="0" applyProtection="0"/>
    <xf numFmtId="0" fontId="103" fillId="60" borderId="139">
      <alignment horizontal="right" vertical="center"/>
    </xf>
    <xf numFmtId="0" fontId="126" fillId="84" borderId="134" applyNumberFormat="0" applyAlignment="0" applyProtection="0"/>
    <xf numFmtId="49" fontId="101" fillId="0" borderId="137" applyNumberFormat="0" applyFill="0" applyBorder="0" applyProtection="0">
      <alignment horizontal="left" vertical="center"/>
    </xf>
    <xf numFmtId="0" fontId="120" fillId="87" borderId="136" applyNumberFormat="0" applyFont="0" applyAlignment="0" applyProtection="0"/>
    <xf numFmtId="0" fontId="119" fillId="0" borderId="70" applyNumberFormat="0" applyFill="0" applyAlignment="0" applyProtection="0"/>
    <xf numFmtId="0" fontId="7" fillId="42" borderId="0" applyNumberFormat="0" applyBorder="0" applyAlignment="0" applyProtection="0"/>
    <xf numFmtId="0" fontId="8" fillId="87" borderId="136" applyNumberFormat="0" applyFont="0" applyAlignment="0" applyProtection="0"/>
    <xf numFmtId="0" fontId="102" fillId="0" borderId="137">
      <alignment horizontal="right" vertical="center"/>
    </xf>
    <xf numFmtId="0" fontId="126" fillId="84" borderId="134" applyNumberFormat="0" applyAlignment="0" applyProtection="0"/>
    <xf numFmtId="0" fontId="138" fillId="71" borderId="134" applyNumberFormat="0" applyAlignment="0" applyProtection="0"/>
    <xf numFmtId="0" fontId="130" fillId="0" borderId="135" applyNumberFormat="0" applyFill="0" applyAlignment="0" applyProtection="0"/>
    <xf numFmtId="0" fontId="103" fillId="62" borderId="137">
      <alignment horizontal="right" vertical="center"/>
    </xf>
    <xf numFmtId="0" fontId="105" fillId="62" borderId="137">
      <alignment horizontal="right" vertical="center"/>
    </xf>
    <xf numFmtId="0" fontId="120" fillId="87" borderId="136" applyNumberFormat="0" applyFont="0" applyAlignment="0" applyProtection="0"/>
    <xf numFmtId="4" fontId="103" fillId="60" borderId="137">
      <alignment horizontal="right" vertical="center"/>
    </xf>
    <xf numFmtId="0" fontId="138" fillId="71" borderId="134" applyNumberFormat="0" applyAlignment="0" applyProtection="0"/>
    <xf numFmtId="0" fontId="126" fillId="84" borderId="134" applyNumberFormat="0" applyAlignment="0" applyProtection="0"/>
    <xf numFmtId="0" fontId="103" fillId="60" borderId="137">
      <alignment horizontal="right" vertical="center"/>
    </xf>
    <xf numFmtId="0" fontId="102" fillId="60" borderId="140">
      <alignment horizontal="left" vertical="center" wrapText="1" indent="2"/>
    </xf>
    <xf numFmtId="0" fontId="145" fillId="0" borderId="135" applyNumberFormat="0" applyFill="0" applyAlignment="0" applyProtection="0"/>
    <xf numFmtId="0" fontId="120" fillId="87" borderId="136" applyNumberFormat="0" applyFont="0" applyAlignment="0" applyProtection="0"/>
    <xf numFmtId="0" fontId="7" fillId="54" borderId="0" applyNumberFormat="0" applyBorder="0" applyAlignment="0" applyProtection="0"/>
    <xf numFmtId="0" fontId="145" fillId="0" borderId="135" applyNumberFormat="0" applyFill="0" applyAlignment="0" applyProtection="0"/>
    <xf numFmtId="49" fontId="102" fillId="0" borderId="137" applyNumberFormat="0" applyFont="0" applyFill="0" applyBorder="0" applyProtection="0">
      <alignment horizontal="left" vertical="center" indent="2"/>
    </xf>
    <xf numFmtId="0" fontId="138" fillId="71" borderId="134" applyNumberFormat="0" applyAlignment="0" applyProtection="0"/>
    <xf numFmtId="0" fontId="102" fillId="61" borderId="137"/>
    <xf numFmtId="0" fontId="102" fillId="0" borderId="140">
      <alignment horizontal="left" vertical="center" wrapText="1" indent="2"/>
    </xf>
    <xf numFmtId="0" fontId="102" fillId="0" borderId="140">
      <alignment horizontal="left" vertical="center" wrapText="1" indent="2"/>
    </xf>
    <xf numFmtId="0" fontId="125" fillId="84" borderId="134" applyNumberFormat="0" applyAlignment="0" applyProtection="0"/>
    <xf numFmtId="0" fontId="8" fillId="87" borderId="136" applyNumberFormat="0" applyFont="0" applyAlignment="0" applyProtection="0"/>
    <xf numFmtId="0" fontId="103" fillId="62" borderId="137">
      <alignment horizontal="right" vertical="center"/>
    </xf>
    <xf numFmtId="0" fontId="142" fillId="84" borderId="133" applyNumberFormat="0" applyAlignment="0" applyProtection="0"/>
    <xf numFmtId="0" fontId="123" fillId="84" borderId="133" applyNumberFormat="0" applyAlignment="0" applyProtection="0"/>
    <xf numFmtId="0" fontId="7" fillId="37" borderId="0" applyNumberFormat="0" applyBorder="0" applyAlignment="0" applyProtection="0"/>
    <xf numFmtId="0" fontId="138" fillId="71" borderId="134" applyNumberFormat="0" applyAlignment="0" applyProtection="0"/>
    <xf numFmtId="0" fontId="102" fillId="60" borderId="140">
      <alignment horizontal="left" vertical="center" wrapText="1" indent="2"/>
    </xf>
    <xf numFmtId="0" fontId="142" fillId="84" borderId="133" applyNumberFormat="0" applyAlignment="0" applyProtection="0"/>
    <xf numFmtId="0" fontId="142" fillId="84" borderId="133" applyNumberFormat="0" applyAlignment="0" applyProtection="0"/>
    <xf numFmtId="0" fontId="8" fillId="87" borderId="136" applyNumberFormat="0" applyFont="0" applyAlignment="0" applyProtection="0"/>
    <xf numFmtId="0" fontId="145" fillId="0" borderId="135" applyNumberFormat="0" applyFill="0" applyAlignment="0" applyProtection="0"/>
    <xf numFmtId="0" fontId="7" fillId="58" borderId="0" applyNumberFormat="0" applyBorder="0" applyAlignment="0" applyProtection="0"/>
    <xf numFmtId="0" fontId="103" fillId="62" borderId="137">
      <alignment horizontal="right" vertical="center"/>
    </xf>
    <xf numFmtId="4" fontId="103" fillId="60" borderId="137">
      <alignment horizontal="right" vertical="center"/>
    </xf>
    <xf numFmtId="49" fontId="102" fillId="0" borderId="138" applyNumberFormat="0" applyFont="0" applyFill="0" applyBorder="0" applyProtection="0">
      <alignment horizontal="left" vertical="center" indent="5"/>
    </xf>
    <xf numFmtId="0" fontId="7" fillId="46" borderId="0" applyNumberFormat="0" applyBorder="0" applyAlignment="0" applyProtection="0"/>
    <xf numFmtId="0" fontId="102" fillId="60" borderId="140">
      <alignment horizontal="left" vertical="center" wrapText="1" indent="2"/>
    </xf>
    <xf numFmtId="49" fontId="101" fillId="0" borderId="137" applyNumberFormat="0" applyFill="0" applyBorder="0" applyProtection="0">
      <alignment horizontal="left" vertical="center"/>
    </xf>
    <xf numFmtId="0" fontId="7" fillId="53" borderId="0" applyNumberFormat="0" applyBorder="0" applyAlignment="0" applyProtection="0"/>
    <xf numFmtId="0" fontId="102" fillId="0" borderId="137">
      <alignment horizontal="right" vertical="center"/>
    </xf>
    <xf numFmtId="4" fontId="102" fillId="0" borderId="137">
      <alignment horizontal="right" vertical="center"/>
    </xf>
    <xf numFmtId="0" fontId="7" fillId="42" borderId="0" applyNumberFormat="0" applyBorder="0" applyAlignment="0" applyProtection="0"/>
    <xf numFmtId="0" fontId="102" fillId="0" borderId="137">
      <alignment horizontal="right" vertical="center"/>
    </xf>
    <xf numFmtId="0" fontId="103" fillId="60" borderId="138">
      <alignment horizontal="right" vertical="center"/>
    </xf>
    <xf numFmtId="0" fontId="125" fillId="84" borderId="134" applyNumberFormat="0" applyAlignment="0" applyProtection="0"/>
    <xf numFmtId="0" fontId="120" fillId="87" borderId="136" applyNumberFormat="0" applyFont="0" applyAlignment="0" applyProtection="0"/>
    <xf numFmtId="4" fontId="103" fillId="60" borderId="137">
      <alignment horizontal="right" vertical="center"/>
    </xf>
    <xf numFmtId="0" fontId="102" fillId="62" borderId="138">
      <alignment horizontal="left" vertical="center"/>
    </xf>
    <xf numFmtId="0" fontId="103" fillId="60" borderId="137">
      <alignment horizontal="right" vertical="center"/>
    </xf>
    <xf numFmtId="0" fontId="7" fillId="45" borderId="0" applyNumberFormat="0" applyBorder="0" applyAlignment="0" applyProtection="0"/>
    <xf numFmtId="0" fontId="7" fillId="38" borderId="0" applyNumberFormat="0" applyBorder="0" applyAlignment="0" applyProtection="0"/>
    <xf numFmtId="49" fontId="102" fillId="0" borderId="137" applyNumberFormat="0" applyFont="0" applyFill="0" applyBorder="0" applyProtection="0">
      <alignment horizontal="left" vertical="center" indent="2"/>
    </xf>
    <xf numFmtId="0" fontId="105" fillId="62" borderId="137">
      <alignment horizontal="right" vertical="center"/>
    </xf>
    <xf numFmtId="0" fontId="123" fillId="84" borderId="133" applyNumberFormat="0" applyAlignment="0" applyProtection="0"/>
    <xf numFmtId="0" fontId="7" fillId="57" borderId="0" applyNumberFormat="0" applyBorder="0" applyAlignment="0" applyProtection="0"/>
    <xf numFmtId="0" fontId="125" fillId="84" borderId="134" applyNumberFormat="0" applyAlignment="0" applyProtection="0"/>
    <xf numFmtId="0" fontId="130" fillId="0" borderId="135" applyNumberFormat="0" applyFill="0" applyAlignment="0" applyProtection="0"/>
    <xf numFmtId="0" fontId="102" fillId="0" borderId="140">
      <alignment horizontal="left" vertical="center" wrapText="1" indent="2"/>
    </xf>
    <xf numFmtId="0" fontId="102" fillId="0" borderId="137" applyNumberFormat="0" applyFill="0" applyAlignment="0" applyProtection="0"/>
    <xf numFmtId="0" fontId="7" fillId="41" borderId="0" applyNumberFormat="0" applyBorder="0" applyAlignment="0" applyProtection="0"/>
    <xf numFmtId="0" fontId="102" fillId="62" borderId="138">
      <alignment horizontal="left" vertical="center"/>
    </xf>
    <xf numFmtId="0" fontId="48" fillId="55" borderId="0" applyNumberFormat="0" applyBorder="0" applyAlignment="0" applyProtection="0"/>
    <xf numFmtId="0" fontId="120" fillId="87" borderId="136" applyNumberFormat="0" applyFont="0" applyAlignment="0" applyProtection="0"/>
    <xf numFmtId="0" fontId="126" fillId="84" borderId="134" applyNumberFormat="0" applyAlignment="0" applyProtection="0"/>
    <xf numFmtId="4" fontId="103" fillId="62" borderId="137">
      <alignment horizontal="right" vertical="center"/>
    </xf>
    <xf numFmtId="0" fontId="130" fillId="0" borderId="135" applyNumberFormat="0" applyFill="0" applyAlignment="0" applyProtection="0"/>
    <xf numFmtId="4" fontId="103" fillId="62" borderId="137">
      <alignment horizontal="right" vertical="center"/>
    </xf>
    <xf numFmtId="0" fontId="103" fillId="60" borderId="137">
      <alignment horizontal="right" vertical="center"/>
    </xf>
    <xf numFmtId="4" fontId="102" fillId="61" borderId="137"/>
    <xf numFmtId="4" fontId="105" fillId="62" borderId="137">
      <alignment horizontal="right" vertical="center"/>
    </xf>
    <xf numFmtId="0" fontId="102" fillId="61" borderId="137"/>
    <xf numFmtId="0" fontId="48" fillId="39" borderId="0" applyNumberFormat="0" applyBorder="0" applyAlignment="0" applyProtection="0"/>
    <xf numFmtId="0" fontId="120" fillId="87" borderId="136" applyNumberFormat="0" applyFont="0" applyAlignment="0" applyProtection="0"/>
    <xf numFmtId="0" fontId="102" fillId="0" borderId="137" applyNumberFormat="0" applyFill="0" applyAlignment="0" applyProtection="0"/>
    <xf numFmtId="0" fontId="145" fillId="0" borderId="135" applyNumberFormat="0" applyFill="0" applyAlignment="0" applyProtection="0"/>
    <xf numFmtId="0" fontId="48" fillId="43" borderId="0" applyNumberFormat="0" applyBorder="0" applyAlignment="0" applyProtection="0"/>
    <xf numFmtId="4" fontId="103" fillId="60" borderId="137">
      <alignment horizontal="right" vertical="center"/>
    </xf>
    <xf numFmtId="0" fontId="142" fillId="84" borderId="133" applyNumberFormat="0" applyAlignment="0" applyProtection="0"/>
    <xf numFmtId="0" fontId="103" fillId="60" borderId="137">
      <alignment horizontal="right" vertical="center"/>
    </xf>
    <xf numFmtId="0" fontId="103" fillId="60" borderId="138">
      <alignment horizontal="right" vertical="center"/>
    </xf>
    <xf numFmtId="0" fontId="103" fillId="60" borderId="138">
      <alignment horizontal="right" vertical="center"/>
    </xf>
    <xf numFmtId="0" fontId="103" fillId="60" borderId="137">
      <alignment horizontal="right" vertical="center"/>
    </xf>
    <xf numFmtId="4" fontId="103" fillId="60" borderId="137">
      <alignment horizontal="right" vertical="center"/>
    </xf>
    <xf numFmtId="0" fontId="120" fillId="87" borderId="136" applyNumberFormat="0" applyFont="0" applyAlignment="0" applyProtection="0"/>
    <xf numFmtId="0" fontId="130" fillId="0" borderId="135" applyNumberFormat="0" applyFill="0" applyAlignment="0" applyProtection="0"/>
    <xf numFmtId="4" fontId="102" fillId="61" borderId="137"/>
    <xf numFmtId="0" fontId="145" fillId="0" borderId="135" applyNumberFormat="0" applyFill="0" applyAlignment="0" applyProtection="0"/>
    <xf numFmtId="4" fontId="103" fillId="60" borderId="139">
      <alignment horizontal="right" vertical="center"/>
    </xf>
    <xf numFmtId="0" fontId="125" fillId="84" borderId="134" applyNumberFormat="0" applyAlignment="0" applyProtection="0"/>
    <xf numFmtId="4" fontId="103" fillId="60" borderId="137">
      <alignment horizontal="right" vertical="center"/>
    </xf>
    <xf numFmtId="0" fontId="145" fillId="0" borderId="135" applyNumberFormat="0" applyFill="0" applyAlignment="0" applyProtection="0"/>
    <xf numFmtId="0" fontId="126" fillId="84" borderId="134" applyNumberFormat="0" applyAlignment="0" applyProtection="0"/>
    <xf numFmtId="0" fontId="117" fillId="0" borderId="0" applyNumberFormat="0" applyFill="0" applyBorder="0" applyAlignment="0" applyProtection="0"/>
    <xf numFmtId="0" fontId="48" fillId="55" borderId="0" applyNumberFormat="0" applyBorder="0" applyAlignment="0" applyProtection="0"/>
    <xf numFmtId="0" fontId="145" fillId="0" borderId="135" applyNumberFormat="0" applyFill="0" applyAlignment="0" applyProtection="0"/>
    <xf numFmtId="0" fontId="138" fillId="71" borderId="134" applyNumberFormat="0" applyAlignment="0" applyProtection="0"/>
    <xf numFmtId="0" fontId="138" fillId="71" borderId="134" applyNumberFormat="0" applyAlignment="0" applyProtection="0"/>
    <xf numFmtId="4" fontId="102" fillId="0" borderId="137" applyFill="0" applyBorder="0" applyProtection="0">
      <alignment horizontal="right" vertical="center"/>
    </xf>
    <xf numFmtId="4" fontId="102" fillId="61" borderId="137"/>
    <xf numFmtId="0" fontId="105" fillId="62" borderId="137">
      <alignment horizontal="right" vertical="center"/>
    </xf>
    <xf numFmtId="0" fontId="126" fillId="84" borderId="134" applyNumberFormat="0" applyAlignment="0" applyProtection="0"/>
    <xf numFmtId="0" fontId="116" fillId="33" borderId="65" applyNumberFormat="0" applyAlignment="0" applyProtection="0"/>
    <xf numFmtId="0" fontId="138" fillId="71" borderId="134" applyNumberFormat="0" applyAlignment="0" applyProtection="0"/>
    <xf numFmtId="0" fontId="142" fillId="84" borderId="133" applyNumberFormat="0" applyAlignment="0" applyProtection="0"/>
    <xf numFmtId="0" fontId="7" fillId="42" borderId="0" applyNumberFormat="0" applyBorder="0" applyAlignment="0" applyProtection="0"/>
    <xf numFmtId="0" fontId="145" fillId="0" borderId="135" applyNumberFormat="0" applyFill="0" applyAlignment="0" applyProtection="0"/>
    <xf numFmtId="0" fontId="142" fillId="84" borderId="133" applyNumberFormat="0" applyAlignment="0" applyProtection="0"/>
    <xf numFmtId="0" fontId="103" fillId="60" borderId="137">
      <alignment horizontal="right" vertical="center"/>
    </xf>
    <xf numFmtId="0" fontId="120" fillId="87" borderId="136" applyNumberFormat="0" applyFont="0" applyAlignment="0" applyProtection="0"/>
    <xf numFmtId="0" fontId="142" fillId="84" borderId="133" applyNumberFormat="0" applyAlignment="0" applyProtection="0"/>
    <xf numFmtId="0" fontId="145" fillId="0" borderId="135" applyNumberFormat="0" applyFill="0" applyAlignment="0" applyProtection="0"/>
    <xf numFmtId="49" fontId="101" fillId="0" borderId="137" applyNumberFormat="0" applyFill="0" applyBorder="0" applyProtection="0">
      <alignment horizontal="left" vertical="center"/>
    </xf>
    <xf numFmtId="0" fontId="7" fillId="49" borderId="0" applyNumberFormat="0" applyBorder="0" applyAlignment="0" applyProtection="0"/>
    <xf numFmtId="0" fontId="105" fillId="62" borderId="137">
      <alignment horizontal="right" vertical="center"/>
    </xf>
    <xf numFmtId="0" fontId="48" fillId="59" borderId="0" applyNumberFormat="0" applyBorder="0" applyAlignment="0" applyProtection="0"/>
    <xf numFmtId="0" fontId="129" fillId="71" borderId="134" applyNumberFormat="0" applyAlignment="0" applyProtection="0"/>
    <xf numFmtId="0" fontId="103" fillId="60" borderId="137">
      <alignment horizontal="right" vertical="center"/>
    </xf>
    <xf numFmtId="0" fontId="102" fillId="60" borderId="140">
      <alignment horizontal="left" vertical="center" wrapText="1" indent="2"/>
    </xf>
    <xf numFmtId="0" fontId="126" fillId="84" borderId="134" applyNumberFormat="0" applyAlignment="0" applyProtection="0"/>
    <xf numFmtId="0" fontId="7" fillId="41" borderId="0" applyNumberFormat="0" applyBorder="0" applyAlignment="0" applyProtection="0"/>
    <xf numFmtId="0" fontId="7" fillId="58" borderId="0" applyNumberFormat="0" applyBorder="0" applyAlignment="0" applyProtection="0"/>
    <xf numFmtId="0" fontId="125" fillId="84" borderId="134" applyNumberFormat="0" applyAlignment="0" applyProtection="0"/>
    <xf numFmtId="0" fontId="103" fillId="62" borderId="137">
      <alignment horizontal="right" vertical="center"/>
    </xf>
    <xf numFmtId="0" fontId="145" fillId="0" borderId="135" applyNumberFormat="0" applyFill="0" applyAlignment="0" applyProtection="0"/>
    <xf numFmtId="0" fontId="126" fillId="84" borderId="134" applyNumberFormat="0" applyAlignment="0" applyProtection="0"/>
    <xf numFmtId="4" fontId="105" fillId="62" borderId="137">
      <alignment horizontal="right" vertical="center"/>
    </xf>
    <xf numFmtId="0" fontId="102" fillId="0" borderId="140">
      <alignment horizontal="left" vertical="center" wrapText="1" indent="2"/>
    </xf>
    <xf numFmtId="0" fontId="48" fillId="47" borderId="0" applyNumberFormat="0" applyBorder="0" applyAlignment="0" applyProtection="0"/>
    <xf numFmtId="0" fontId="142" fillId="84" borderId="133" applyNumberFormat="0" applyAlignment="0" applyProtection="0"/>
    <xf numFmtId="4" fontId="103" fillId="60" borderId="138">
      <alignment horizontal="right" vertical="center"/>
    </xf>
    <xf numFmtId="4" fontId="103" fillId="60" borderId="139">
      <alignment horizontal="right" vertical="center"/>
    </xf>
    <xf numFmtId="0" fontId="130" fillId="0" borderId="135" applyNumberFormat="0" applyFill="0" applyAlignment="0" applyProtection="0"/>
    <xf numFmtId="4" fontId="103" fillId="60" borderId="137">
      <alignment horizontal="right" vertical="center"/>
    </xf>
    <xf numFmtId="0" fontId="138" fillId="71" borderId="134" applyNumberFormat="0" applyAlignment="0" applyProtection="0"/>
    <xf numFmtId="0" fontId="7" fillId="38" borderId="0" applyNumberFormat="0" applyBorder="0" applyAlignment="0" applyProtection="0"/>
    <xf numFmtId="0" fontId="126" fillId="84" borderId="134" applyNumberFormat="0" applyAlignment="0" applyProtection="0"/>
    <xf numFmtId="0" fontId="7" fillId="54" borderId="0" applyNumberFormat="0" applyBorder="0" applyAlignment="0" applyProtection="0"/>
    <xf numFmtId="0" fontId="103" fillId="60" borderId="139">
      <alignment horizontal="right" vertical="center"/>
    </xf>
    <xf numFmtId="0" fontId="103" fillId="60" borderId="137">
      <alignment horizontal="right" vertical="center"/>
    </xf>
    <xf numFmtId="0" fontId="102" fillId="60" borderId="140">
      <alignment horizontal="left" vertical="center" wrapText="1" indent="2"/>
    </xf>
    <xf numFmtId="0" fontId="7" fillId="37" borderId="0" applyNumberFormat="0" applyBorder="0" applyAlignment="0" applyProtection="0"/>
    <xf numFmtId="0" fontId="103" fillId="60" borderId="137">
      <alignment horizontal="right" vertical="center"/>
    </xf>
    <xf numFmtId="0" fontId="118" fillId="0" borderId="0" applyNumberFormat="0" applyFill="0" applyBorder="0" applyAlignment="0" applyProtection="0"/>
    <xf numFmtId="4" fontId="103" fillId="60" borderId="137">
      <alignment horizontal="right" vertical="center"/>
    </xf>
    <xf numFmtId="0" fontId="142" fillId="84" borderId="133" applyNumberFormat="0" applyAlignment="0" applyProtection="0"/>
    <xf numFmtId="0" fontId="123" fillId="84" borderId="133" applyNumberFormat="0" applyAlignment="0" applyProtection="0"/>
    <xf numFmtId="0" fontId="48" fillId="47" borderId="0" applyNumberFormat="0" applyBorder="0" applyAlignment="0" applyProtection="0"/>
    <xf numFmtId="0" fontId="105" fillId="62" borderId="137">
      <alignment horizontal="right" vertical="center"/>
    </xf>
    <xf numFmtId="0" fontId="130" fillId="0" borderId="135" applyNumberFormat="0" applyFill="0" applyAlignment="0" applyProtection="0"/>
    <xf numFmtId="0" fontId="102" fillId="60" borderId="140">
      <alignment horizontal="left" vertical="center" wrapText="1" indent="2"/>
    </xf>
    <xf numFmtId="0" fontId="103" fillId="60" borderId="137">
      <alignment horizontal="right" vertical="center"/>
    </xf>
    <xf numFmtId="4" fontId="103" fillId="60" borderId="138">
      <alignment horizontal="right" vertical="center"/>
    </xf>
    <xf numFmtId="0" fontId="103" fillId="60" borderId="137">
      <alignment horizontal="right" vertical="center"/>
    </xf>
    <xf numFmtId="0" fontId="129" fillId="71" borderId="134" applyNumberFormat="0" applyAlignment="0" applyProtection="0"/>
    <xf numFmtId="0" fontId="129" fillId="71" borderId="134" applyNumberFormat="0" applyAlignment="0" applyProtection="0"/>
    <xf numFmtId="0" fontId="102" fillId="0" borderId="140">
      <alignment horizontal="left" vertical="center" wrapText="1" indent="2"/>
    </xf>
    <xf numFmtId="0" fontId="125" fillId="84" borderId="134" applyNumberFormat="0" applyAlignment="0" applyProtection="0"/>
    <xf numFmtId="4" fontId="103" fillId="62" borderId="137">
      <alignment horizontal="right" vertical="center"/>
    </xf>
    <xf numFmtId="0" fontId="7" fillId="53" borderId="0" applyNumberFormat="0" applyBorder="0" applyAlignment="0" applyProtection="0"/>
    <xf numFmtId="0" fontId="103" fillId="60" borderId="139">
      <alignment horizontal="right" vertical="center"/>
    </xf>
    <xf numFmtId="0" fontId="102" fillId="61" borderId="137"/>
    <xf numFmtId="0" fontId="48" fillId="43" borderId="0" applyNumberFormat="0" applyBorder="0" applyAlignment="0" applyProtection="0"/>
    <xf numFmtId="0" fontId="130" fillId="0" borderId="135" applyNumberFormat="0" applyFill="0" applyAlignment="0" applyProtection="0"/>
    <xf numFmtId="0" fontId="7" fillId="42" borderId="0" applyNumberFormat="0" applyBorder="0" applyAlignment="0" applyProtection="0"/>
    <xf numFmtId="49" fontId="102" fillId="0" borderId="138" applyNumberFormat="0" applyFont="0" applyFill="0" applyBorder="0" applyProtection="0">
      <alignment horizontal="left" vertical="center" indent="5"/>
    </xf>
    <xf numFmtId="49" fontId="102" fillId="0" borderId="137" applyNumberFormat="0" applyFont="0" applyFill="0" applyBorder="0" applyProtection="0">
      <alignment horizontal="left" vertical="center" indent="2"/>
    </xf>
    <xf numFmtId="0" fontId="138" fillId="71" borderId="134" applyNumberFormat="0" applyAlignment="0" applyProtection="0"/>
    <xf numFmtId="0" fontId="142" fillId="84" borderId="133" applyNumberFormat="0" applyAlignment="0" applyProtection="0"/>
    <xf numFmtId="0" fontId="130" fillId="0" borderId="135" applyNumberFormat="0" applyFill="0" applyAlignment="0" applyProtection="0"/>
    <xf numFmtId="4" fontId="102" fillId="0" borderId="137">
      <alignment horizontal="right" vertical="center"/>
    </xf>
    <xf numFmtId="0" fontId="103" fillId="60" borderId="138">
      <alignment horizontal="right" vertical="center"/>
    </xf>
    <xf numFmtId="0" fontId="145" fillId="0" borderId="135" applyNumberFormat="0" applyFill="0" applyAlignment="0" applyProtection="0"/>
    <xf numFmtId="4" fontId="102" fillId="0" borderId="137">
      <alignment horizontal="right" vertical="center"/>
    </xf>
    <xf numFmtId="0" fontId="7" fillId="53" borderId="0" applyNumberFormat="0" applyBorder="0" applyAlignment="0" applyProtection="0"/>
    <xf numFmtId="0" fontId="103" fillId="62" borderId="137">
      <alignment horizontal="right" vertical="center"/>
    </xf>
    <xf numFmtId="4" fontId="103" fillId="60" borderId="137">
      <alignment horizontal="right" vertical="center"/>
    </xf>
    <xf numFmtId="0" fontId="102" fillId="0" borderId="137">
      <alignment horizontal="right" vertical="center"/>
    </xf>
    <xf numFmtId="0" fontId="7" fillId="50" borderId="0" applyNumberFormat="0" applyBorder="0" applyAlignment="0" applyProtection="0"/>
    <xf numFmtId="0" fontId="102" fillId="0" borderId="140">
      <alignment horizontal="left" vertical="center" wrapText="1" indent="2"/>
    </xf>
    <xf numFmtId="0" fontId="130" fillId="0" borderId="135" applyNumberFormat="0" applyFill="0" applyAlignment="0" applyProtection="0"/>
    <xf numFmtId="0" fontId="138" fillId="71" borderId="134" applyNumberFormat="0" applyAlignment="0" applyProtection="0"/>
    <xf numFmtId="4" fontId="103" fillId="60" borderId="139">
      <alignment horizontal="right" vertical="center"/>
    </xf>
    <xf numFmtId="0" fontId="145" fillId="0" borderId="135" applyNumberFormat="0" applyFill="0" applyAlignment="0" applyProtection="0"/>
    <xf numFmtId="0" fontId="103" fillId="60" borderId="139">
      <alignment horizontal="right" vertical="center"/>
    </xf>
    <xf numFmtId="0" fontId="102" fillId="0" borderId="137" applyNumberFormat="0" applyFill="0" applyAlignment="0" applyProtection="0"/>
    <xf numFmtId="0" fontId="126" fillId="84" borderId="134" applyNumberFormat="0" applyAlignment="0" applyProtection="0"/>
    <xf numFmtId="0" fontId="129" fillId="71" borderId="134" applyNumberFormat="0" applyAlignment="0" applyProtection="0"/>
    <xf numFmtId="166" fontId="102" fillId="88" borderId="137" applyNumberFormat="0" applyFont="0" applyBorder="0" applyAlignment="0" applyProtection="0">
      <alignment horizontal="right" vertical="center"/>
    </xf>
    <xf numFmtId="0" fontId="145" fillId="0" borderId="135" applyNumberFormat="0" applyFill="0" applyAlignment="0" applyProtection="0"/>
    <xf numFmtId="0" fontId="125" fillId="84" borderId="134" applyNumberFormat="0" applyAlignment="0" applyProtection="0"/>
    <xf numFmtId="166" fontId="102" fillId="88" borderId="137" applyNumberFormat="0" applyFont="0" applyBorder="0" applyAlignment="0" applyProtection="0">
      <alignment horizontal="right" vertical="center"/>
    </xf>
    <xf numFmtId="166" fontId="102" fillId="88" borderId="137" applyNumberFormat="0" applyFont="0" applyBorder="0" applyAlignment="0" applyProtection="0">
      <alignment horizontal="right" vertical="center"/>
    </xf>
    <xf numFmtId="0" fontId="103" fillId="60" borderId="139">
      <alignment horizontal="right" vertical="center"/>
    </xf>
    <xf numFmtId="4" fontId="105" fillId="62" borderId="137">
      <alignment horizontal="right" vertical="center"/>
    </xf>
    <xf numFmtId="0" fontId="125" fillId="84" borderId="134" applyNumberFormat="0" applyAlignment="0" applyProtection="0"/>
    <xf numFmtId="0" fontId="103" fillId="62" borderId="137">
      <alignment horizontal="right" vertical="center"/>
    </xf>
    <xf numFmtId="0" fontId="129" fillId="71" borderId="134" applyNumberFormat="0" applyAlignment="0" applyProtection="0"/>
    <xf numFmtId="0" fontId="7" fillId="38" borderId="0" applyNumberFormat="0" applyBorder="0" applyAlignment="0" applyProtection="0"/>
    <xf numFmtId="0" fontId="145" fillId="0" borderId="135" applyNumberFormat="0" applyFill="0" applyAlignment="0" applyProtection="0"/>
    <xf numFmtId="0" fontId="103" fillId="60" borderId="137">
      <alignment horizontal="right" vertical="center"/>
    </xf>
    <xf numFmtId="0" fontId="103" fillId="60" borderId="137">
      <alignment horizontal="right" vertical="center"/>
    </xf>
    <xf numFmtId="4" fontId="105" fillId="62" borderId="137">
      <alignment horizontal="right" vertical="center"/>
    </xf>
    <xf numFmtId="0" fontId="103" fillId="62" borderId="137">
      <alignment horizontal="right" vertical="center"/>
    </xf>
    <xf numFmtId="4" fontId="103" fillId="62" borderId="137">
      <alignment horizontal="right" vertical="center"/>
    </xf>
    <xf numFmtId="0" fontId="105" fillId="62" borderId="137">
      <alignment horizontal="right" vertical="center"/>
    </xf>
    <xf numFmtId="4" fontId="105" fillId="62" borderId="137">
      <alignment horizontal="right" vertical="center"/>
    </xf>
    <xf numFmtId="0" fontId="103" fillId="60" borderId="137">
      <alignment horizontal="right" vertical="center"/>
    </xf>
    <xf numFmtId="4" fontId="103" fillId="60" borderId="137">
      <alignment horizontal="right" vertical="center"/>
    </xf>
    <xf numFmtId="0" fontId="103" fillId="60" borderId="137">
      <alignment horizontal="right" vertical="center"/>
    </xf>
    <xf numFmtId="4" fontId="103" fillId="60" borderId="137">
      <alignment horizontal="right" vertical="center"/>
    </xf>
    <xf numFmtId="0" fontId="103" fillId="60" borderId="138">
      <alignment horizontal="right" vertical="center"/>
    </xf>
    <xf numFmtId="4" fontId="103" fillId="60" borderId="138">
      <alignment horizontal="right" vertical="center"/>
    </xf>
    <xf numFmtId="0" fontId="103" fillId="60" borderId="139">
      <alignment horizontal="right" vertical="center"/>
    </xf>
    <xf numFmtId="4" fontId="103" fillId="60" borderId="139">
      <alignment horizontal="right" vertical="center"/>
    </xf>
    <xf numFmtId="0" fontId="126" fillId="84" borderId="134" applyNumberFormat="0" applyAlignment="0" applyProtection="0"/>
    <xf numFmtId="0" fontId="102" fillId="60" borderId="140">
      <alignment horizontal="left" vertical="center" wrapText="1" indent="2"/>
    </xf>
    <xf numFmtId="0" fontId="102" fillId="0" borderId="140">
      <alignment horizontal="left" vertical="center" wrapText="1" indent="2"/>
    </xf>
    <xf numFmtId="0" fontId="102" fillId="62" borderId="138">
      <alignment horizontal="left" vertical="center"/>
    </xf>
    <xf numFmtId="0" fontId="138" fillId="71" borderId="134" applyNumberFormat="0" applyAlignment="0" applyProtection="0"/>
    <xf numFmtId="0" fontId="102" fillId="0" borderId="137">
      <alignment horizontal="right" vertical="center"/>
    </xf>
    <xf numFmtId="4" fontId="102" fillId="0" borderId="137">
      <alignment horizontal="right" vertical="center"/>
    </xf>
    <xf numFmtId="0" fontId="102" fillId="0" borderId="137" applyNumberFormat="0" applyFill="0" applyAlignment="0" applyProtection="0"/>
    <xf numFmtId="0" fontId="142" fillId="84" borderId="133" applyNumberFormat="0" applyAlignment="0" applyProtection="0"/>
    <xf numFmtId="166" fontId="102" fillId="88" borderId="137" applyNumberFormat="0" applyFont="0" applyBorder="0" applyAlignment="0" applyProtection="0">
      <alignment horizontal="right" vertical="center"/>
    </xf>
    <xf numFmtId="0" fontId="102" fillId="61" borderId="137"/>
    <xf numFmtId="4" fontId="102" fillId="61" borderId="137"/>
    <xf numFmtId="0" fontId="145" fillId="0" borderId="135" applyNumberFormat="0" applyFill="0" applyAlignment="0" applyProtection="0"/>
    <xf numFmtId="0" fontId="8" fillId="87" borderId="136" applyNumberFormat="0" applyFont="0" applyAlignment="0" applyProtection="0"/>
    <xf numFmtId="0" fontId="120" fillId="87" borderId="136" applyNumberFormat="0" applyFont="0" applyAlignment="0" applyProtection="0"/>
    <xf numFmtId="0" fontId="102" fillId="0" borderId="137" applyNumberFormat="0" applyFill="0" applyAlignment="0" applyProtection="0"/>
    <xf numFmtId="0" fontId="130" fillId="0" borderId="135" applyNumberFormat="0" applyFill="0" applyAlignment="0" applyProtection="0"/>
    <xf numFmtId="0" fontId="145" fillId="0" borderId="135" applyNumberFormat="0" applyFill="0" applyAlignment="0" applyProtection="0"/>
    <xf numFmtId="0" fontId="129" fillId="71" borderId="134" applyNumberFormat="0" applyAlignment="0" applyProtection="0"/>
    <xf numFmtId="0" fontId="126" fillId="84" borderId="134" applyNumberFormat="0" applyAlignment="0" applyProtection="0"/>
    <xf numFmtId="4" fontId="105" fillId="62" borderId="137">
      <alignment horizontal="right" vertical="center"/>
    </xf>
    <xf numFmtId="0" fontId="103" fillId="62" borderId="137">
      <alignment horizontal="right" vertical="center"/>
    </xf>
    <xf numFmtId="166" fontId="102" fillId="88" borderId="137" applyNumberFormat="0" applyFont="0" applyBorder="0" applyAlignment="0" applyProtection="0">
      <alignment horizontal="right" vertical="center"/>
    </xf>
    <xf numFmtId="0" fontId="130" fillId="0" borderId="135" applyNumberFormat="0" applyFill="0" applyAlignment="0" applyProtection="0"/>
    <xf numFmtId="49" fontId="102" fillId="0" borderId="137" applyNumberFormat="0" applyFont="0" applyFill="0" applyBorder="0" applyProtection="0">
      <alignment horizontal="left" vertical="center" indent="2"/>
    </xf>
    <xf numFmtId="49" fontId="102" fillId="0" borderId="138" applyNumberFormat="0" applyFont="0" applyFill="0" applyBorder="0" applyProtection="0">
      <alignment horizontal="left" vertical="center" indent="5"/>
    </xf>
    <xf numFmtId="49" fontId="102" fillId="0" borderId="137" applyNumberFormat="0" applyFont="0" applyFill="0" applyBorder="0" applyProtection="0">
      <alignment horizontal="left" vertical="center" indent="2"/>
    </xf>
    <xf numFmtId="4" fontId="102" fillId="0" borderId="137" applyFill="0" applyBorder="0" applyProtection="0">
      <alignment horizontal="right" vertical="center"/>
    </xf>
    <xf numFmtId="49" fontId="101" fillId="0" borderId="137" applyNumberFormat="0" applyFill="0" applyBorder="0" applyProtection="0">
      <alignment horizontal="left" vertical="center"/>
    </xf>
    <xf numFmtId="0" fontId="102" fillId="0" borderId="140">
      <alignment horizontal="left" vertical="center" wrapText="1" indent="2"/>
    </xf>
    <xf numFmtId="0" fontId="142" fillId="84" borderId="133" applyNumberFormat="0" applyAlignment="0" applyProtection="0"/>
    <xf numFmtId="0" fontId="103" fillId="60" borderId="139">
      <alignment horizontal="right" vertical="center"/>
    </xf>
    <xf numFmtId="0" fontId="129" fillId="71" borderId="134" applyNumberFormat="0" applyAlignment="0" applyProtection="0"/>
    <xf numFmtId="0" fontId="103" fillId="60" borderId="139">
      <alignment horizontal="right" vertical="center"/>
    </xf>
    <xf numFmtId="4" fontId="103" fillId="60" borderId="137">
      <alignment horizontal="right" vertical="center"/>
    </xf>
    <xf numFmtId="0" fontId="103" fillId="60" borderId="137">
      <alignment horizontal="right" vertical="center"/>
    </xf>
    <xf numFmtId="0" fontId="123" fillId="84" borderId="133" applyNumberFormat="0" applyAlignment="0" applyProtection="0"/>
    <xf numFmtId="0" fontId="125" fillId="84" borderId="134" applyNumberFormat="0" applyAlignment="0" applyProtection="0"/>
    <xf numFmtId="0" fontId="130" fillId="0" borderId="135" applyNumberFormat="0" applyFill="0" applyAlignment="0" applyProtection="0"/>
    <xf numFmtId="0" fontId="102" fillId="61" borderId="137"/>
    <xf numFmtId="4" fontId="102" fillId="61" borderId="137"/>
    <xf numFmtId="4" fontId="103" fillId="60" borderId="137">
      <alignment horizontal="right" vertical="center"/>
    </xf>
    <xf numFmtId="0" fontId="105" fillId="62" borderId="137">
      <alignment horizontal="right" vertical="center"/>
    </xf>
    <xf numFmtId="0" fontId="129" fillId="71" borderId="134" applyNumberFormat="0" applyAlignment="0" applyProtection="0"/>
    <xf numFmtId="0" fontId="126" fillId="84" borderId="134" applyNumberFormat="0" applyAlignment="0" applyProtection="0"/>
    <xf numFmtId="4" fontId="102" fillId="0" borderId="137">
      <alignment horizontal="right" vertical="center"/>
    </xf>
    <xf numFmtId="0" fontId="102" fillId="60" borderId="140">
      <alignment horizontal="left" vertical="center" wrapText="1" indent="2"/>
    </xf>
    <xf numFmtId="0" fontId="102" fillId="0" borderId="140">
      <alignment horizontal="left" vertical="center" wrapText="1" indent="2"/>
    </xf>
    <xf numFmtId="0" fontId="142" fillId="84" borderId="133" applyNumberFormat="0" applyAlignment="0" applyProtection="0"/>
    <xf numFmtId="0" fontId="138" fillId="71" borderId="134" applyNumberFormat="0" applyAlignment="0" applyProtection="0"/>
    <xf numFmtId="0" fontId="125" fillId="84" borderId="134" applyNumberFormat="0" applyAlignment="0" applyProtection="0"/>
    <xf numFmtId="0" fontId="123" fillId="84" borderId="133" applyNumberFormat="0" applyAlignment="0" applyProtection="0"/>
    <xf numFmtId="0" fontId="103" fillId="60" borderId="139">
      <alignment horizontal="right" vertical="center"/>
    </xf>
    <xf numFmtId="0" fontId="105" fillId="62" borderId="137">
      <alignment horizontal="right" vertical="center"/>
    </xf>
    <xf numFmtId="4" fontId="103" fillId="62" borderId="137">
      <alignment horizontal="right" vertical="center"/>
    </xf>
    <xf numFmtId="4" fontId="103" fillId="60" borderId="137">
      <alignment horizontal="right" vertical="center"/>
    </xf>
    <xf numFmtId="49" fontId="102" fillId="0" borderId="138" applyNumberFormat="0" applyFont="0" applyFill="0" applyBorder="0" applyProtection="0">
      <alignment horizontal="left" vertical="center" indent="5"/>
    </xf>
    <xf numFmtId="4" fontId="102" fillId="0" borderId="137" applyFill="0" applyBorder="0" applyProtection="0">
      <alignment horizontal="right" vertical="center"/>
    </xf>
    <xf numFmtId="4" fontId="103" fillId="62" borderId="137">
      <alignment horizontal="right" vertical="center"/>
    </xf>
    <xf numFmtId="0" fontId="138" fillId="71" borderId="134" applyNumberFormat="0" applyAlignment="0" applyProtection="0"/>
    <xf numFmtId="0" fontId="129" fillId="71" borderId="134" applyNumberFormat="0" applyAlignment="0" applyProtection="0"/>
    <xf numFmtId="0" fontId="125" fillId="84" borderId="134" applyNumberFormat="0" applyAlignment="0" applyProtection="0"/>
    <xf numFmtId="0" fontId="102" fillId="60" borderId="140">
      <alignment horizontal="left" vertical="center" wrapText="1" indent="2"/>
    </xf>
    <xf numFmtId="0" fontId="102" fillId="0" borderId="140">
      <alignment horizontal="left" vertical="center" wrapText="1" indent="2"/>
    </xf>
    <xf numFmtId="0" fontId="102" fillId="60" borderId="140">
      <alignment horizontal="left" vertical="center" wrapText="1" indent="2"/>
    </xf>
    <xf numFmtId="0" fontId="8" fillId="87" borderId="136" applyNumberFormat="0" applyFont="0" applyAlignment="0" applyProtection="0"/>
    <xf numFmtId="0" fontId="105" fillId="62" borderId="137">
      <alignment horizontal="right" vertical="center"/>
    </xf>
    <xf numFmtId="4" fontId="103" fillId="60" borderId="137">
      <alignment horizontal="right" vertical="center"/>
    </xf>
    <xf numFmtId="0" fontId="103" fillId="60" borderId="137">
      <alignment horizontal="right" vertical="center"/>
    </xf>
    <xf numFmtId="4" fontId="105" fillId="62" borderId="137">
      <alignment horizontal="right" vertical="center"/>
    </xf>
    <xf numFmtId="0" fontId="120" fillId="87" borderId="136" applyNumberFormat="0" applyFont="0" applyAlignment="0" applyProtection="0"/>
    <xf numFmtId="0" fontId="142" fillId="84" borderId="133" applyNumberFormat="0" applyAlignment="0" applyProtection="0"/>
    <xf numFmtId="0" fontId="138" fillId="71" borderId="134" applyNumberFormat="0" applyAlignment="0" applyProtection="0"/>
    <xf numFmtId="0" fontId="120" fillId="87" borderId="136" applyNumberFormat="0" applyFont="0" applyAlignment="0" applyProtection="0"/>
    <xf numFmtId="0" fontId="8" fillId="87" borderId="136" applyNumberFormat="0" applyFont="0" applyAlignment="0" applyProtection="0"/>
    <xf numFmtId="4" fontId="103" fillId="62" borderId="137">
      <alignment horizontal="right" vertical="center"/>
    </xf>
    <xf numFmtId="0" fontId="123" fillId="84" borderId="133" applyNumberFormat="0" applyAlignment="0" applyProtection="0"/>
    <xf numFmtId="4" fontId="103" fillId="62" borderId="137">
      <alignment horizontal="right" vertical="center"/>
    </xf>
    <xf numFmtId="0" fontId="103" fillId="60" borderId="137">
      <alignment horizontal="right" vertical="center"/>
    </xf>
    <xf numFmtId="49" fontId="102" fillId="0" borderId="138" applyNumberFormat="0" applyFont="0" applyFill="0" applyBorder="0" applyProtection="0">
      <alignment horizontal="left" vertical="center" indent="5"/>
    </xf>
    <xf numFmtId="0" fontId="102" fillId="0" borderId="140">
      <alignment horizontal="left" vertical="center" wrapText="1" indent="2"/>
    </xf>
    <xf numFmtId="0" fontId="138" fillId="71" borderId="134" applyNumberFormat="0" applyAlignment="0" applyProtection="0"/>
    <xf numFmtId="4" fontId="103" fillId="60" borderId="137">
      <alignment horizontal="right" vertical="center"/>
    </xf>
    <xf numFmtId="0" fontId="102" fillId="61" borderId="137"/>
    <xf numFmtId="0" fontId="142" fillId="84" borderId="133" applyNumberFormat="0" applyAlignment="0" applyProtection="0"/>
    <xf numFmtId="0" fontId="102" fillId="0" borderId="140">
      <alignment horizontal="left" vertical="center" wrapText="1" indent="2"/>
    </xf>
    <xf numFmtId="0" fontId="102" fillId="60" borderId="140">
      <alignment horizontal="left" vertical="center" wrapText="1" indent="2"/>
    </xf>
    <xf numFmtId="0" fontId="102" fillId="62" borderId="138">
      <alignment horizontal="left" vertical="center"/>
    </xf>
    <xf numFmtId="49" fontId="101" fillId="0" borderId="137" applyNumberFormat="0" applyFill="0" applyBorder="0" applyProtection="0">
      <alignment horizontal="left" vertical="center"/>
    </xf>
    <xf numFmtId="0" fontId="145" fillId="0" borderId="135" applyNumberFormat="0" applyFill="0" applyAlignment="0" applyProtection="0"/>
    <xf numFmtId="49" fontId="102" fillId="0" borderId="137" applyNumberFormat="0" applyFont="0" applyFill="0" applyBorder="0" applyProtection="0">
      <alignment horizontal="left" vertical="center" indent="2"/>
    </xf>
    <xf numFmtId="0" fontId="102" fillId="0" borderId="140">
      <alignment horizontal="left" vertical="center" wrapText="1" indent="2"/>
    </xf>
    <xf numFmtId="4" fontId="102" fillId="0" borderId="137" applyFill="0" applyBorder="0" applyProtection="0">
      <alignment horizontal="right" vertical="center"/>
    </xf>
    <xf numFmtId="0" fontId="102" fillId="62" borderId="138">
      <alignment horizontal="left" vertical="center"/>
    </xf>
    <xf numFmtId="0" fontId="103" fillId="60" borderId="137">
      <alignment horizontal="right" vertical="center"/>
    </xf>
    <xf numFmtId="0" fontId="102" fillId="0" borderId="137" applyNumberFormat="0" applyFill="0" applyAlignment="0" applyProtection="0"/>
    <xf numFmtId="49" fontId="102" fillId="0" borderId="137" applyNumberFormat="0" applyFont="0" applyFill="0" applyBorder="0" applyProtection="0">
      <alignment horizontal="left" vertical="center" indent="2"/>
    </xf>
    <xf numFmtId="0" fontId="48" fillId="55" borderId="0" applyNumberFormat="0" applyBorder="0" applyAlignment="0" applyProtection="0"/>
    <xf numFmtId="4" fontId="102" fillId="0" borderId="137">
      <alignment horizontal="right" vertical="center"/>
    </xf>
    <xf numFmtId="0" fontId="120" fillId="87" borderId="136" applyNumberFormat="0" applyFont="0" applyAlignment="0" applyProtection="0"/>
    <xf numFmtId="0" fontId="102" fillId="0" borderId="137">
      <alignment horizontal="right" vertical="center"/>
    </xf>
    <xf numFmtId="0" fontId="103" fillId="60" borderId="137">
      <alignment horizontal="right" vertical="center"/>
    </xf>
    <xf numFmtId="4" fontId="103" fillId="60" borderId="137">
      <alignment horizontal="right" vertical="center"/>
    </xf>
    <xf numFmtId="0" fontId="102" fillId="60" borderId="140">
      <alignment horizontal="left" vertical="center" wrapText="1" indent="2"/>
    </xf>
    <xf numFmtId="0" fontId="7" fillId="42" borderId="0" applyNumberFormat="0" applyBorder="0" applyAlignment="0" applyProtection="0"/>
    <xf numFmtId="0" fontId="102" fillId="61" borderId="137"/>
    <xf numFmtId="0" fontId="126" fillId="84" borderId="134" applyNumberFormat="0" applyAlignment="0" applyProtection="0"/>
    <xf numFmtId="4" fontId="102" fillId="0" borderId="137" applyFill="0" applyBorder="0" applyProtection="0">
      <alignment horizontal="right" vertical="center"/>
    </xf>
    <xf numFmtId="0" fontId="125" fillId="84" borderId="134" applyNumberFormat="0" applyAlignment="0" applyProtection="0"/>
    <xf numFmtId="0" fontId="145" fillId="0" borderId="135" applyNumberFormat="0" applyFill="0" applyAlignment="0" applyProtection="0"/>
    <xf numFmtId="49" fontId="101" fillId="0" borderId="137" applyNumberFormat="0" applyFill="0" applyBorder="0" applyProtection="0">
      <alignment horizontal="left" vertical="center"/>
    </xf>
    <xf numFmtId="0" fontId="7" fillId="49" borderId="0" applyNumberFormat="0" applyBorder="0" applyAlignment="0" applyProtection="0"/>
    <xf numFmtId="0" fontId="102" fillId="0" borderId="140">
      <alignment horizontal="left" vertical="center" wrapText="1" indent="2"/>
    </xf>
    <xf numFmtId="0" fontId="48" fillId="59" borderId="0" applyNumberFormat="0" applyBorder="0" applyAlignment="0" applyProtection="0"/>
    <xf numFmtId="0" fontId="8" fillId="87" borderId="136" applyNumberFormat="0" applyFont="0" applyAlignment="0" applyProtection="0"/>
    <xf numFmtId="0" fontId="103" fillId="62" borderId="137">
      <alignment horizontal="right" vertical="center"/>
    </xf>
    <xf numFmtId="4" fontId="105" fillId="62" borderId="137">
      <alignment horizontal="right" vertical="center"/>
    </xf>
    <xf numFmtId="166" fontId="102" fillId="88" borderId="137" applyNumberFormat="0" applyFont="0" applyBorder="0" applyAlignment="0" applyProtection="0">
      <alignment horizontal="right" vertical="center"/>
    </xf>
    <xf numFmtId="0" fontId="8" fillId="87" borderId="136" applyNumberFormat="0" applyFont="0" applyAlignment="0" applyProtection="0"/>
    <xf numFmtId="0" fontId="138" fillId="71" borderId="134" applyNumberFormat="0" applyAlignment="0" applyProtection="0"/>
    <xf numFmtId="0" fontId="138" fillId="71" borderId="134" applyNumberFormat="0" applyAlignment="0" applyProtection="0"/>
    <xf numFmtId="0" fontId="145" fillId="0" borderId="135" applyNumberFormat="0" applyFill="0" applyAlignment="0" applyProtection="0"/>
    <xf numFmtId="49" fontId="101" fillId="0" borderId="137" applyNumberFormat="0" applyFill="0" applyBorder="0" applyProtection="0">
      <alignment horizontal="left" vertical="center"/>
    </xf>
    <xf numFmtId="0" fontId="103" fillId="60" borderId="138">
      <alignment horizontal="right" vertical="center"/>
    </xf>
    <xf numFmtId="0" fontId="102" fillId="0" borderId="137">
      <alignment horizontal="right" vertical="center"/>
    </xf>
    <xf numFmtId="0" fontId="130" fillId="0" borderId="135" applyNumberFormat="0" applyFill="0" applyAlignment="0" applyProtection="0"/>
    <xf numFmtId="0" fontId="8" fillId="87" borderId="136" applyNumberFormat="0" applyFont="0" applyAlignment="0" applyProtection="0"/>
    <xf numFmtId="0" fontId="145" fillId="0" borderId="135" applyNumberFormat="0" applyFill="0" applyAlignment="0" applyProtection="0"/>
    <xf numFmtId="0" fontId="126" fillId="84" borderId="134" applyNumberFormat="0" applyAlignment="0" applyProtection="0"/>
    <xf numFmtId="0" fontId="7" fillId="38" borderId="0" applyNumberFormat="0" applyBorder="0" applyAlignment="0" applyProtection="0"/>
    <xf numFmtId="166" fontId="102" fillId="88" borderId="137" applyNumberFormat="0" applyFont="0" applyBorder="0" applyAlignment="0" applyProtection="0">
      <alignment horizontal="right" vertical="center"/>
    </xf>
    <xf numFmtId="0" fontId="145" fillId="0" borderId="135" applyNumberFormat="0" applyFill="0" applyAlignment="0" applyProtection="0"/>
    <xf numFmtId="49" fontId="102" fillId="0" borderId="137" applyNumberFormat="0" applyFont="0" applyFill="0" applyBorder="0" applyProtection="0">
      <alignment horizontal="left" vertical="center" indent="2"/>
    </xf>
    <xf numFmtId="0" fontId="118" fillId="0" borderId="0" applyNumberFormat="0" applyFill="0" applyBorder="0" applyAlignment="0" applyProtection="0"/>
    <xf numFmtId="4" fontId="102" fillId="0" borderId="137">
      <alignment horizontal="right" vertical="center"/>
    </xf>
    <xf numFmtId="0" fontId="130" fillId="0" borderId="135" applyNumberFormat="0" applyFill="0" applyAlignment="0" applyProtection="0"/>
    <xf numFmtId="0" fontId="138" fillId="71" borderId="134" applyNumberFormat="0" applyAlignment="0" applyProtection="0"/>
    <xf numFmtId="0" fontId="48" fillId="47" borderId="0" applyNumberFormat="0" applyBorder="0" applyAlignment="0" applyProtection="0"/>
    <xf numFmtId="4" fontId="102" fillId="0" borderId="137" applyFill="0" applyBorder="0" applyProtection="0">
      <alignment horizontal="right" vertical="center"/>
    </xf>
    <xf numFmtId="0" fontId="102" fillId="62" borderId="138">
      <alignment horizontal="left" vertical="center"/>
    </xf>
    <xf numFmtId="0" fontId="129" fillId="71" borderId="134" applyNumberFormat="0" applyAlignment="0" applyProtection="0"/>
    <xf numFmtId="0" fontId="105" fillId="62" borderId="137">
      <alignment horizontal="right" vertical="center"/>
    </xf>
    <xf numFmtId="4" fontId="102" fillId="61" borderId="137"/>
    <xf numFmtId="0" fontId="102" fillId="60" borderId="140">
      <alignment horizontal="left" vertical="center" wrapText="1" indent="2"/>
    </xf>
    <xf numFmtId="49" fontId="102" fillId="0" borderId="137" applyNumberFormat="0" applyFont="0" applyFill="0" applyBorder="0" applyProtection="0">
      <alignment horizontal="left" vertical="center" indent="2"/>
    </xf>
    <xf numFmtId="0" fontId="138" fillId="71" borderId="134" applyNumberFormat="0" applyAlignment="0" applyProtection="0"/>
    <xf numFmtId="0" fontId="7" fillId="53" borderId="0" applyNumberFormat="0" applyBorder="0" applyAlignment="0" applyProtection="0"/>
    <xf numFmtId="0" fontId="105" fillId="62" borderId="137">
      <alignment horizontal="right" vertical="center"/>
    </xf>
    <xf numFmtId="0" fontId="129" fillId="71" borderId="134" applyNumberFormat="0" applyAlignment="0" applyProtection="0"/>
    <xf numFmtId="166" fontId="102" fillId="88" borderId="137" applyNumberFormat="0" applyFont="0" applyBorder="0" applyAlignment="0" applyProtection="0">
      <alignment horizontal="right" vertical="center"/>
    </xf>
    <xf numFmtId="0" fontId="129" fillId="71" borderId="134" applyNumberFormat="0" applyAlignment="0" applyProtection="0"/>
    <xf numFmtId="4" fontId="102" fillId="0" borderId="137">
      <alignment horizontal="right" vertical="center"/>
    </xf>
    <xf numFmtId="49" fontId="102" fillId="0" borderId="137" applyNumberFormat="0" applyFont="0" applyFill="0" applyBorder="0" applyProtection="0">
      <alignment horizontal="left" vertical="center" indent="2"/>
    </xf>
    <xf numFmtId="166" fontId="102" fillId="88" borderId="137" applyNumberFormat="0" applyFont="0" applyBorder="0" applyAlignment="0" applyProtection="0">
      <alignment horizontal="right" vertical="center"/>
    </xf>
    <xf numFmtId="49" fontId="101" fillId="0" borderId="137" applyNumberFormat="0" applyFill="0" applyBorder="0" applyProtection="0">
      <alignment horizontal="left" vertical="center"/>
    </xf>
    <xf numFmtId="4" fontId="103" fillId="60" borderId="137">
      <alignment horizontal="right" vertical="center"/>
    </xf>
    <xf numFmtId="0" fontId="103" fillId="60" borderId="137">
      <alignment horizontal="right" vertical="center"/>
    </xf>
    <xf numFmtId="0" fontId="102" fillId="0" borderId="137">
      <alignment horizontal="right" vertical="center"/>
    </xf>
    <xf numFmtId="0" fontId="102" fillId="0" borderId="137">
      <alignment horizontal="right" vertical="center"/>
    </xf>
    <xf numFmtId="0" fontId="7" fillId="57" borderId="0" applyNumberFormat="0" applyBorder="0" applyAlignment="0" applyProtection="0"/>
    <xf numFmtId="0" fontId="48" fillId="51" borderId="0" applyNumberFormat="0" applyBorder="0" applyAlignment="0" applyProtection="0"/>
    <xf numFmtId="0" fontId="7" fillId="45" borderId="0" applyNumberFormat="0" applyBorder="0" applyAlignment="0" applyProtection="0"/>
    <xf numFmtId="0" fontId="105" fillId="62" borderId="137">
      <alignment horizontal="right" vertical="center"/>
    </xf>
    <xf numFmtId="4" fontId="103" fillId="60" borderId="139">
      <alignment horizontal="right" vertical="center"/>
    </xf>
    <xf numFmtId="0" fontId="102" fillId="60" borderId="140">
      <alignment horizontal="left" vertical="center" wrapText="1" indent="2"/>
    </xf>
    <xf numFmtId="0" fontId="138" fillId="71" borderId="134" applyNumberFormat="0" applyAlignment="0" applyProtection="0"/>
    <xf numFmtId="0" fontId="138" fillId="71" borderId="134" applyNumberFormat="0" applyAlignment="0" applyProtection="0"/>
    <xf numFmtId="0" fontId="120" fillId="87" borderId="136" applyNumberFormat="0" applyFont="0" applyAlignment="0" applyProtection="0"/>
    <xf numFmtId="0" fontId="102" fillId="60" borderId="140">
      <alignment horizontal="left" vertical="center" wrapText="1" indent="2"/>
    </xf>
    <xf numFmtId="0" fontId="120" fillId="87" borderId="136" applyNumberFormat="0" applyFont="0" applyAlignment="0" applyProtection="0"/>
    <xf numFmtId="0" fontId="102" fillId="0" borderId="137" applyNumberFormat="0" applyFill="0" applyAlignment="0" applyProtection="0"/>
    <xf numFmtId="0" fontId="142" fillId="84" borderId="133" applyNumberFormat="0" applyAlignment="0" applyProtection="0"/>
    <xf numFmtId="4" fontId="103" fillId="60" borderId="137">
      <alignment horizontal="right" vertical="center"/>
    </xf>
    <xf numFmtId="4" fontId="102" fillId="61" borderId="137"/>
    <xf numFmtId="0" fontId="145" fillId="0" borderId="135" applyNumberFormat="0" applyFill="0" applyAlignment="0" applyProtection="0"/>
    <xf numFmtId="0" fontId="123" fillId="84" borderId="133" applyNumberFormat="0" applyAlignment="0" applyProtection="0"/>
    <xf numFmtId="0" fontId="125" fillId="84" borderId="134" applyNumberFormat="0" applyAlignment="0" applyProtection="0"/>
    <xf numFmtId="0" fontId="126" fillId="84" borderId="134" applyNumberFormat="0" applyAlignment="0" applyProtection="0"/>
    <xf numFmtId="0" fontId="142" fillId="84" borderId="133" applyNumberFormat="0" applyAlignment="0" applyProtection="0"/>
    <xf numFmtId="4" fontId="102" fillId="0" borderId="137" applyFill="0" applyBorder="0" applyProtection="0">
      <alignment horizontal="right" vertical="center"/>
    </xf>
    <xf numFmtId="0" fontId="138" fillId="71" borderId="134" applyNumberFormat="0" applyAlignment="0" applyProtection="0"/>
    <xf numFmtId="0" fontId="103" fillId="62" borderId="137">
      <alignment horizontal="right" vertical="center"/>
    </xf>
    <xf numFmtId="0" fontId="119" fillId="0" borderId="70" applyNumberFormat="0" applyFill="0" applyAlignment="0" applyProtection="0"/>
    <xf numFmtId="0" fontId="145" fillId="0" borderId="135" applyNumberFormat="0" applyFill="0" applyAlignment="0" applyProtection="0"/>
    <xf numFmtId="4" fontId="103" fillId="60" borderId="137">
      <alignment horizontal="right" vertical="center"/>
    </xf>
    <xf numFmtId="0" fontId="102" fillId="60" borderId="140">
      <alignment horizontal="left" vertical="center" wrapText="1" indent="2"/>
    </xf>
    <xf numFmtId="0" fontId="126" fillId="84" borderId="134" applyNumberFormat="0" applyAlignment="0" applyProtection="0"/>
    <xf numFmtId="0" fontId="103" fillId="60" borderId="137">
      <alignment horizontal="right" vertical="center"/>
    </xf>
    <xf numFmtId="166" fontId="102" fillId="88" borderId="137" applyNumberFormat="0" applyFont="0" applyBorder="0" applyAlignment="0" applyProtection="0">
      <alignment horizontal="right" vertical="center"/>
    </xf>
    <xf numFmtId="0" fontId="8" fillId="87" borderId="136" applyNumberFormat="0" applyFont="0" applyAlignment="0" applyProtection="0"/>
    <xf numFmtId="0" fontId="102" fillId="60" borderId="140">
      <alignment horizontal="left" vertical="center" wrapText="1" indent="2"/>
    </xf>
    <xf numFmtId="0" fontId="138" fillId="71" borderId="134" applyNumberFormat="0" applyAlignment="0" applyProtection="0"/>
    <xf numFmtId="0" fontId="145" fillId="0" borderId="135" applyNumberFormat="0" applyFill="0" applyAlignment="0" applyProtection="0"/>
    <xf numFmtId="0" fontId="138" fillId="71" borderId="134" applyNumberFormat="0" applyAlignment="0" applyProtection="0"/>
    <xf numFmtId="0" fontId="130" fillId="0" borderId="135" applyNumberFormat="0" applyFill="0" applyAlignment="0" applyProtection="0"/>
    <xf numFmtId="0" fontId="103" fillId="62" borderId="137">
      <alignment horizontal="right" vertical="center"/>
    </xf>
    <xf numFmtId="0" fontId="120" fillId="87" borderId="136" applyNumberFormat="0" applyFont="0" applyAlignment="0" applyProtection="0"/>
    <xf numFmtId="0" fontId="129" fillId="71" borderId="134" applyNumberFormat="0" applyAlignment="0" applyProtection="0"/>
    <xf numFmtId="0" fontId="102" fillId="0" borderId="140">
      <alignment horizontal="left" vertical="center" wrapText="1" indent="2"/>
    </xf>
    <xf numFmtId="4" fontId="103" fillId="60" borderId="137">
      <alignment horizontal="right" vertical="center"/>
    </xf>
    <xf numFmtId="0" fontId="120" fillId="87" borderId="136" applyNumberFormat="0" applyFont="0" applyAlignment="0" applyProtection="0"/>
    <xf numFmtId="0" fontId="123" fillId="84" borderId="133" applyNumberFormat="0" applyAlignment="0" applyProtection="0"/>
    <xf numFmtId="0" fontId="7" fillId="54" borderId="0" applyNumberFormat="0" applyBorder="0" applyAlignment="0" applyProtection="0"/>
    <xf numFmtId="0" fontId="126" fillId="84" borderId="134" applyNumberFormat="0" applyAlignment="0" applyProtection="0"/>
    <xf numFmtId="0" fontId="138" fillId="71" borderId="134" applyNumberFormat="0" applyAlignment="0" applyProtection="0"/>
    <xf numFmtId="4" fontId="102" fillId="0" borderId="137">
      <alignment horizontal="right" vertical="center"/>
    </xf>
    <xf numFmtId="4" fontId="105" fillId="62" borderId="137">
      <alignment horizontal="right" vertical="center"/>
    </xf>
    <xf numFmtId="0" fontId="126" fillId="84" borderId="134" applyNumberFormat="0" applyAlignment="0" applyProtection="0"/>
    <xf numFmtId="0" fontId="7" fillId="41" borderId="0" applyNumberFormat="0" applyBorder="0" applyAlignment="0" applyProtection="0"/>
    <xf numFmtId="4" fontId="103" fillId="60" borderId="137">
      <alignment horizontal="right" vertical="center"/>
    </xf>
    <xf numFmtId="0" fontId="102" fillId="0" borderId="137" applyNumberFormat="0" applyFill="0" applyAlignment="0" applyProtection="0"/>
    <xf numFmtId="0" fontId="102" fillId="61" borderId="137"/>
    <xf numFmtId="0" fontId="142" fillId="84" borderId="133" applyNumberFormat="0" applyAlignment="0" applyProtection="0"/>
    <xf numFmtId="4" fontId="102" fillId="0" borderId="137" applyFill="0" applyBorder="0" applyProtection="0">
      <alignment horizontal="right" vertical="center"/>
    </xf>
    <xf numFmtId="0" fontId="102" fillId="60" borderId="140">
      <alignment horizontal="left" vertical="center" wrapText="1" indent="2"/>
    </xf>
    <xf numFmtId="0" fontId="7" fillId="58" borderId="0" applyNumberFormat="0" applyBorder="0" applyAlignment="0" applyProtection="0"/>
    <xf numFmtId="0" fontId="145" fillId="0" borderId="135" applyNumberFormat="0" applyFill="0" applyAlignment="0" applyProtection="0"/>
    <xf numFmtId="4" fontId="105" fillId="62" borderId="137">
      <alignment horizontal="right" vertical="center"/>
    </xf>
    <xf numFmtId="0" fontId="105" fillId="62" borderId="137">
      <alignment horizontal="right" vertical="center"/>
    </xf>
    <xf numFmtId="0" fontId="102" fillId="0" borderId="137" applyNumberFormat="0" applyFill="0" applyAlignment="0" applyProtection="0"/>
    <xf numFmtId="0" fontId="120" fillId="87" borderId="136" applyNumberFormat="0" applyFont="0" applyAlignment="0" applyProtection="0"/>
    <xf numFmtId="0" fontId="142" fillId="84" borderId="133" applyNumberFormat="0" applyAlignment="0" applyProtection="0"/>
    <xf numFmtId="0" fontId="130" fillId="0" borderId="135" applyNumberFormat="0" applyFill="0" applyAlignment="0" applyProtection="0"/>
    <xf numFmtId="4" fontId="102" fillId="0" borderId="137" applyFill="0" applyBorder="0" applyProtection="0">
      <alignment horizontal="right" vertical="center"/>
    </xf>
    <xf numFmtId="4" fontId="103" fillId="60" borderId="137">
      <alignment horizontal="right" vertical="center"/>
    </xf>
    <xf numFmtId="0" fontId="138" fillId="71" borderId="134" applyNumberFormat="0" applyAlignment="0" applyProtection="0"/>
    <xf numFmtId="4" fontId="103" fillId="62" borderId="137">
      <alignment horizontal="right" vertical="center"/>
    </xf>
    <xf numFmtId="0" fontId="103" fillId="60" borderId="137">
      <alignment horizontal="right" vertical="center"/>
    </xf>
    <xf numFmtId="0" fontId="126" fillId="84" borderId="134" applyNumberFormat="0" applyAlignment="0" applyProtection="0"/>
    <xf numFmtId="0" fontId="102" fillId="60" borderId="140">
      <alignment horizontal="left" vertical="center" wrapText="1" indent="2"/>
    </xf>
    <xf numFmtId="0" fontId="7" fillId="37" borderId="0" applyNumberFormat="0" applyBorder="0" applyAlignment="0" applyProtection="0"/>
    <xf numFmtId="0" fontId="138" fillId="71" borderId="134" applyNumberFormat="0" applyAlignment="0" applyProtection="0"/>
    <xf numFmtId="0" fontId="142" fillId="84" borderId="133" applyNumberFormat="0" applyAlignment="0" applyProtection="0"/>
    <xf numFmtId="0" fontId="130" fillId="0" borderId="135" applyNumberFormat="0" applyFill="0" applyAlignment="0" applyProtection="0"/>
    <xf numFmtId="0" fontId="102" fillId="0" borderId="137">
      <alignment horizontal="right" vertical="center"/>
    </xf>
    <xf numFmtId="4" fontId="103" fillId="62" borderId="137">
      <alignment horizontal="right" vertical="center"/>
    </xf>
    <xf numFmtId="0" fontId="102" fillId="62" borderId="138">
      <alignment horizontal="left" vertical="center"/>
    </xf>
    <xf numFmtId="0" fontId="7" fillId="46" borderId="0" applyNumberFormat="0" applyBorder="0" applyAlignment="0" applyProtection="0"/>
    <xf numFmtId="0" fontId="102" fillId="0" borderId="137" applyNumberFormat="0" applyFill="0" applyAlignment="0" applyProtection="0"/>
    <xf numFmtId="0" fontId="102" fillId="0" borderId="140">
      <alignment horizontal="left" vertical="center" wrapText="1" indent="2"/>
    </xf>
    <xf numFmtId="49" fontId="102" fillId="0" borderId="138" applyNumberFormat="0" applyFont="0" applyFill="0" applyBorder="0" applyProtection="0">
      <alignment horizontal="left" vertical="center" indent="5"/>
    </xf>
    <xf numFmtId="0" fontId="103" fillId="60" borderId="139">
      <alignment horizontal="right" vertical="center"/>
    </xf>
    <xf numFmtId="0" fontId="103" fillId="60" borderId="139">
      <alignment horizontal="right" vertical="center"/>
    </xf>
    <xf numFmtId="0" fontId="145" fillId="0" borderId="135" applyNumberFormat="0" applyFill="0" applyAlignment="0" applyProtection="0"/>
    <xf numFmtId="0" fontId="125" fillId="84" borderId="134" applyNumberFormat="0" applyAlignment="0" applyProtection="0"/>
    <xf numFmtId="49" fontId="102" fillId="0" borderId="138" applyNumberFormat="0" applyFont="0" applyFill="0" applyBorder="0" applyProtection="0">
      <alignment horizontal="left" vertical="center" indent="5"/>
    </xf>
    <xf numFmtId="0" fontId="130" fillId="0" borderId="135" applyNumberFormat="0" applyFill="0" applyAlignment="0" applyProtection="0"/>
    <xf numFmtId="4" fontId="103" fillId="60" borderId="137">
      <alignment horizontal="right" vertical="center"/>
    </xf>
    <xf numFmtId="4" fontId="105" fillId="62" borderId="137">
      <alignment horizontal="right" vertical="center"/>
    </xf>
    <xf numFmtId="0" fontId="102" fillId="61" borderId="137"/>
    <xf numFmtId="0" fontId="126" fillId="84" borderId="134" applyNumberFormat="0" applyAlignment="0" applyProtection="0"/>
    <xf numFmtId="0" fontId="102" fillId="0" borderId="137">
      <alignment horizontal="right" vertical="center"/>
    </xf>
    <xf numFmtId="0" fontId="130" fillId="0" borderId="135" applyNumberFormat="0" applyFill="0" applyAlignment="0" applyProtection="0"/>
    <xf numFmtId="0" fontId="102" fillId="61" borderId="137"/>
    <xf numFmtId="4" fontId="102" fillId="0" borderId="137" applyFill="0" applyBorder="0" applyProtection="0">
      <alignment horizontal="right" vertical="center"/>
    </xf>
    <xf numFmtId="4" fontId="103" fillId="60" borderId="139">
      <alignment horizontal="right" vertical="center"/>
    </xf>
    <xf numFmtId="0" fontId="105" fillId="62" borderId="137">
      <alignment horizontal="right" vertical="center"/>
    </xf>
    <xf numFmtId="0" fontId="129" fillId="71" borderId="134" applyNumberFormat="0" applyAlignment="0" applyProtection="0"/>
    <xf numFmtId="0" fontId="126" fillId="84" borderId="134" applyNumberFormat="0" applyAlignment="0" applyProtection="0"/>
    <xf numFmtId="4" fontId="102" fillId="0" borderId="137">
      <alignment horizontal="right" vertical="center"/>
    </xf>
    <xf numFmtId="0" fontId="102" fillId="60" borderId="140">
      <alignment horizontal="left" vertical="center" wrapText="1" indent="2"/>
    </xf>
    <xf numFmtId="0" fontId="102" fillId="0" borderId="140">
      <alignment horizontal="left" vertical="center" wrapText="1" indent="2"/>
    </xf>
    <xf numFmtId="0" fontId="142" fillId="84" borderId="133" applyNumberFormat="0" applyAlignment="0" applyProtection="0"/>
    <xf numFmtId="0" fontId="138" fillId="71" borderId="134" applyNumberFormat="0" applyAlignment="0" applyProtection="0"/>
    <xf numFmtId="0" fontId="125" fillId="84" borderId="134" applyNumberFormat="0" applyAlignment="0" applyProtection="0"/>
    <xf numFmtId="0" fontId="123" fillId="84" borderId="133" applyNumberFormat="0" applyAlignment="0" applyProtection="0"/>
    <xf numFmtId="0" fontId="103" fillId="60" borderId="139">
      <alignment horizontal="right" vertical="center"/>
    </xf>
    <xf numFmtId="0" fontId="105" fillId="62" borderId="137">
      <alignment horizontal="right" vertical="center"/>
    </xf>
    <xf numFmtId="4" fontId="103" fillId="62" borderId="137">
      <alignment horizontal="right" vertical="center"/>
    </xf>
    <xf numFmtId="4" fontId="103" fillId="60" borderId="137">
      <alignment horizontal="right" vertical="center"/>
    </xf>
    <xf numFmtId="49" fontId="102" fillId="0" borderId="138" applyNumberFormat="0" applyFont="0" applyFill="0" applyBorder="0" applyProtection="0">
      <alignment horizontal="left" vertical="center" indent="5"/>
    </xf>
    <xf numFmtId="4" fontId="102" fillId="0" borderId="137" applyFill="0" applyBorder="0" applyProtection="0">
      <alignment horizontal="right" vertical="center"/>
    </xf>
    <xf numFmtId="4" fontId="103" fillId="62" borderId="137">
      <alignment horizontal="right" vertical="center"/>
    </xf>
    <xf numFmtId="0" fontId="138" fillId="71" borderId="134" applyNumberFormat="0" applyAlignment="0" applyProtection="0"/>
    <xf numFmtId="0" fontId="129" fillId="71" borderId="134" applyNumberFormat="0" applyAlignment="0" applyProtection="0"/>
    <xf numFmtId="0" fontId="125" fillId="84" borderId="134" applyNumberFormat="0" applyAlignment="0" applyProtection="0"/>
    <xf numFmtId="0" fontId="102" fillId="60" borderId="140">
      <alignment horizontal="left" vertical="center" wrapText="1" indent="2"/>
    </xf>
    <xf numFmtId="0" fontId="102" fillId="0" borderId="140">
      <alignment horizontal="left" vertical="center" wrapText="1" indent="2"/>
    </xf>
    <xf numFmtId="0" fontId="102" fillId="60" borderId="140">
      <alignment horizontal="left" vertical="center" wrapText="1" indent="2"/>
    </xf>
    <xf numFmtId="0" fontId="125" fillId="84" borderId="150" applyNumberFormat="0" applyAlignment="0" applyProtection="0"/>
    <xf numFmtId="0" fontId="8" fillId="87" borderId="136" applyNumberFormat="0" applyFont="0" applyAlignment="0" applyProtection="0"/>
    <xf numFmtId="0" fontId="103" fillId="60" borderId="154">
      <alignment horizontal="right" vertical="center"/>
    </xf>
    <xf numFmtId="0" fontId="8" fillId="87" borderId="136" applyNumberFormat="0" applyFont="0" applyAlignment="0" applyProtection="0"/>
    <xf numFmtId="0" fontId="142" fillId="84" borderId="149" applyNumberFormat="0" applyAlignment="0" applyProtection="0"/>
    <xf numFmtId="4" fontId="102" fillId="61" borderId="137"/>
    <xf numFmtId="0" fontId="48" fillId="43" borderId="0" applyNumberFormat="0" applyBorder="0" applyAlignment="0" applyProtection="0"/>
    <xf numFmtId="0" fontId="142" fillId="84" borderId="133" applyNumberFormat="0" applyAlignment="0" applyProtection="0"/>
    <xf numFmtId="0" fontId="48" fillId="39" borderId="0" applyNumberFormat="0" applyBorder="0" applyAlignment="0" applyProtection="0"/>
    <xf numFmtId="0" fontId="145" fillId="0" borderId="135" applyNumberFormat="0" applyFill="0" applyAlignment="0" applyProtection="0"/>
    <xf numFmtId="49" fontId="101" fillId="0" borderId="137" applyNumberFormat="0" applyFill="0" applyBorder="0" applyProtection="0">
      <alignment horizontal="left" vertical="center"/>
    </xf>
    <xf numFmtId="166" fontId="102" fillId="88" borderId="137" applyNumberFormat="0" applyFont="0" applyBorder="0" applyAlignment="0" applyProtection="0">
      <alignment horizontal="right" vertical="center"/>
    </xf>
    <xf numFmtId="49" fontId="102" fillId="0" borderId="138" applyNumberFormat="0" applyFont="0" applyFill="0" applyBorder="0" applyProtection="0">
      <alignment horizontal="left" vertical="center" indent="5"/>
    </xf>
    <xf numFmtId="0" fontId="7" fillId="46" borderId="0" applyNumberFormat="0" applyBorder="0" applyAlignment="0" applyProtection="0"/>
    <xf numFmtId="0" fontId="142" fillId="84" borderId="133" applyNumberFormat="0" applyAlignment="0" applyProtection="0"/>
    <xf numFmtId="0" fontId="115" fillId="33" borderId="66" applyNumberFormat="0" applyAlignment="0" applyProtection="0"/>
    <xf numFmtId="0" fontId="116" fillId="33" borderId="65" applyNumberFormat="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19"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8"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8"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8"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8" fillId="59" borderId="0" applyNumberFormat="0" applyBorder="0" applyAlignment="0" applyProtection="0"/>
    <xf numFmtId="0" fontId="7" fillId="37" borderId="0" applyNumberFormat="0" applyBorder="0" applyAlignment="0" applyProtection="0"/>
    <xf numFmtId="0" fontId="102" fillId="0" borderId="140">
      <alignment horizontal="left" vertical="center" wrapText="1" indent="2"/>
    </xf>
    <xf numFmtId="0" fontId="125" fillId="84" borderId="134" applyNumberFormat="0" applyAlignment="0" applyProtection="0"/>
    <xf numFmtId="4" fontId="102" fillId="0" borderId="137" applyFill="0" applyBorder="0" applyProtection="0">
      <alignment horizontal="right" vertical="center"/>
    </xf>
    <xf numFmtId="49" fontId="102" fillId="0" borderId="137" applyNumberFormat="0" applyFont="0" applyFill="0" applyBorder="0" applyProtection="0">
      <alignment horizontal="left" vertical="center" indent="2"/>
    </xf>
    <xf numFmtId="0" fontId="126" fillId="84" borderId="134" applyNumberFormat="0" applyAlignment="0" applyProtection="0"/>
    <xf numFmtId="166" fontId="102" fillId="88" borderId="153" applyNumberFormat="0" applyFont="0" applyBorder="0" applyAlignment="0" applyProtection="0">
      <alignment horizontal="right" vertical="center"/>
    </xf>
    <xf numFmtId="0" fontId="138" fillId="71" borderId="134" applyNumberFormat="0" applyAlignment="0" applyProtection="0"/>
    <xf numFmtId="0" fontId="126" fillId="84" borderId="134" applyNumberFormat="0" applyAlignment="0" applyProtection="0"/>
    <xf numFmtId="0" fontId="48" fillId="47"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119" fillId="0" borderId="70" applyNumberFormat="0" applyFill="0" applyAlignment="0" applyProtection="0"/>
    <xf numFmtId="0" fontId="118" fillId="0" borderId="0" applyNumberFormat="0" applyFill="0" applyBorder="0" applyAlignment="0" applyProtection="0"/>
    <xf numFmtId="0" fontId="116" fillId="33" borderId="65" applyNumberFormat="0" applyAlignment="0" applyProtection="0"/>
    <xf numFmtId="0" fontId="115" fillId="33" borderId="66" applyNumberFormat="0" applyAlignment="0" applyProtection="0"/>
    <xf numFmtId="0" fontId="120" fillId="87" borderId="136" applyNumberFormat="0" applyFont="0" applyAlignment="0" applyProtection="0"/>
    <xf numFmtId="0" fontId="8" fillId="87" borderId="136" applyNumberFormat="0" applyFont="0" applyAlignment="0" applyProtection="0"/>
    <xf numFmtId="0" fontId="117" fillId="0" borderId="0" applyNumberFormat="0" applyFill="0" applyBorder="0" applyAlignment="0" applyProtection="0"/>
    <xf numFmtId="0" fontId="102" fillId="60" borderId="140">
      <alignment horizontal="left" vertical="center" wrapText="1" indent="2"/>
    </xf>
    <xf numFmtId="0" fontId="123" fillId="84" borderId="133" applyNumberFormat="0" applyAlignment="0" applyProtection="0"/>
    <xf numFmtId="0" fontId="126" fillId="84" borderId="134" applyNumberFormat="0" applyAlignment="0" applyProtection="0"/>
    <xf numFmtId="0" fontId="138" fillId="71" borderId="134" applyNumberFormat="0" applyAlignment="0" applyProtection="0"/>
    <xf numFmtId="0" fontId="7" fillId="53" borderId="0" applyNumberFormat="0" applyBorder="0" applyAlignment="0" applyProtection="0"/>
    <xf numFmtId="0" fontId="120" fillId="87" borderId="136" applyNumberFormat="0" applyFont="0" applyAlignment="0" applyProtection="0"/>
    <xf numFmtId="0" fontId="103" fillId="62" borderId="137">
      <alignment horizontal="right" vertical="center"/>
    </xf>
    <xf numFmtId="4" fontId="103" fillId="62" borderId="137">
      <alignment horizontal="right" vertical="center"/>
    </xf>
    <xf numFmtId="0" fontId="105" fillId="62" borderId="137">
      <alignment horizontal="right" vertical="center"/>
    </xf>
    <xf numFmtId="4" fontId="105" fillId="62" borderId="137">
      <alignment horizontal="right" vertical="center"/>
    </xf>
    <xf numFmtId="0" fontId="103" fillId="60" borderId="137">
      <alignment horizontal="right" vertical="center"/>
    </xf>
    <xf numFmtId="4" fontId="103" fillId="60" borderId="137">
      <alignment horizontal="right" vertical="center"/>
    </xf>
    <xf numFmtId="0" fontId="103" fillId="60" borderId="137">
      <alignment horizontal="right" vertical="center"/>
    </xf>
    <xf numFmtId="4" fontId="103" fillId="60" borderId="137">
      <alignment horizontal="right" vertical="center"/>
    </xf>
    <xf numFmtId="0" fontId="103" fillId="60" borderId="138">
      <alignment horizontal="right" vertical="center"/>
    </xf>
    <xf numFmtId="4" fontId="103" fillId="60" borderId="138">
      <alignment horizontal="right" vertical="center"/>
    </xf>
    <xf numFmtId="0" fontId="103" fillId="60" borderId="139">
      <alignment horizontal="right" vertical="center"/>
    </xf>
    <xf numFmtId="4" fontId="103" fillId="60" borderId="139">
      <alignment horizontal="right" vertical="center"/>
    </xf>
    <xf numFmtId="0" fontId="126" fillId="84" borderId="134" applyNumberFormat="0" applyAlignment="0" applyProtection="0"/>
    <xf numFmtId="0" fontId="102" fillId="60" borderId="140">
      <alignment horizontal="left" vertical="center" wrapText="1" indent="2"/>
    </xf>
    <xf numFmtId="0" fontId="102" fillId="0" borderId="140">
      <alignment horizontal="left" vertical="center" wrapText="1" indent="2"/>
    </xf>
    <xf numFmtId="0" fontId="102" fillId="62" borderId="138">
      <alignment horizontal="left" vertical="center"/>
    </xf>
    <xf numFmtId="0" fontId="138" fillId="71" borderId="134" applyNumberFormat="0" applyAlignment="0" applyProtection="0"/>
    <xf numFmtId="0" fontId="102" fillId="0" borderId="137">
      <alignment horizontal="right" vertical="center"/>
    </xf>
    <xf numFmtId="4" fontId="102" fillId="0" borderId="137">
      <alignment horizontal="right" vertical="center"/>
    </xf>
    <xf numFmtId="0" fontId="102" fillId="0" borderId="137" applyNumberFormat="0" applyFill="0" applyAlignment="0" applyProtection="0"/>
    <xf numFmtId="166" fontId="102" fillId="88" borderId="137" applyNumberFormat="0" applyFont="0" applyBorder="0" applyAlignment="0" applyProtection="0">
      <alignment horizontal="right" vertical="center"/>
    </xf>
    <xf numFmtId="0" fontId="102" fillId="61" borderId="137"/>
    <xf numFmtId="4" fontId="102" fillId="61" borderId="137"/>
    <xf numFmtId="0" fontId="102" fillId="60" borderId="140">
      <alignment horizontal="left" vertical="center" wrapText="1" indent="2"/>
    </xf>
    <xf numFmtId="0" fontId="7" fillId="54" borderId="0" applyNumberFormat="0" applyBorder="0" applyAlignment="0" applyProtection="0"/>
    <xf numFmtId="0" fontId="8" fillId="87" borderId="136" applyNumberFormat="0" applyFont="0" applyAlignment="0" applyProtection="0"/>
    <xf numFmtId="0" fontId="120" fillId="87" borderId="136" applyNumberFormat="0" applyFont="0" applyAlignment="0" applyProtection="0"/>
    <xf numFmtId="0" fontId="138" fillId="71" borderId="134" applyNumberFormat="0" applyAlignment="0" applyProtection="0"/>
    <xf numFmtId="0" fontId="145" fillId="0" borderId="135" applyNumberFormat="0" applyFill="0" applyAlignment="0" applyProtection="0"/>
    <xf numFmtId="0" fontId="7" fillId="58" borderId="0" applyNumberFormat="0" applyBorder="0" applyAlignment="0" applyProtection="0"/>
    <xf numFmtId="0" fontId="7" fillId="50" borderId="0" applyNumberFormat="0" applyBorder="0" applyAlignment="0" applyProtection="0"/>
    <xf numFmtId="0" fontId="120" fillId="87" borderId="136" applyNumberFormat="0" applyFont="0" applyAlignment="0" applyProtection="0"/>
    <xf numFmtId="0" fontId="138" fillId="71" borderId="134" applyNumberFormat="0" applyAlignment="0" applyProtection="0"/>
    <xf numFmtId="49" fontId="102" fillId="0" borderId="137" applyNumberFormat="0" applyFont="0" applyFill="0" applyBorder="0" applyProtection="0">
      <alignment horizontal="left" vertical="center" indent="2"/>
    </xf>
    <xf numFmtId="49" fontId="102" fillId="0" borderId="138" applyNumberFormat="0" applyFont="0" applyFill="0" applyBorder="0" applyProtection="0">
      <alignment horizontal="left" vertical="center" indent="5"/>
    </xf>
    <xf numFmtId="0" fontId="130" fillId="0" borderId="135" applyNumberFormat="0" applyFill="0" applyAlignment="0" applyProtection="0"/>
    <xf numFmtId="4" fontId="102" fillId="0" borderId="137" applyFill="0" applyBorder="0" applyProtection="0">
      <alignment horizontal="right" vertical="center"/>
    </xf>
    <xf numFmtId="49" fontId="101" fillId="0" borderId="137" applyNumberFormat="0" applyFill="0" applyBorder="0" applyProtection="0">
      <alignment horizontal="left" vertical="center"/>
    </xf>
    <xf numFmtId="0" fontId="145" fillId="0" borderId="135" applyNumberFormat="0" applyFill="0" applyAlignment="0" applyProtection="0"/>
    <xf numFmtId="0" fontId="102" fillId="61" borderId="137"/>
    <xf numFmtId="0" fontId="129" fillId="71" borderId="134" applyNumberFormat="0" applyAlignment="0" applyProtection="0"/>
    <xf numFmtId="0" fontId="125" fillId="84" borderId="134" applyNumberFormat="0" applyAlignment="0" applyProtection="0"/>
    <xf numFmtId="0" fontId="102" fillId="0" borderId="137" applyNumberFormat="0" applyFill="0" applyAlignment="0" applyProtection="0"/>
    <xf numFmtId="0" fontId="129" fillId="71" borderId="134" applyNumberFormat="0" applyAlignment="0" applyProtection="0"/>
    <xf numFmtId="0" fontId="48" fillId="51" borderId="0" applyNumberFormat="0" applyBorder="0" applyAlignment="0" applyProtection="0"/>
    <xf numFmtId="0" fontId="7" fillId="45" borderId="0" applyNumberFormat="0" applyBorder="0" applyAlignment="0" applyProtection="0"/>
    <xf numFmtId="0" fontId="7" fillId="38" borderId="0" applyNumberFormat="0" applyBorder="0" applyAlignment="0" applyProtection="0"/>
    <xf numFmtId="0" fontId="102" fillId="60" borderId="140">
      <alignment horizontal="left" vertical="center" wrapText="1" indent="2"/>
    </xf>
    <xf numFmtId="0" fontId="102" fillId="0" borderId="140">
      <alignment horizontal="left" vertical="center" wrapText="1" indent="2"/>
    </xf>
    <xf numFmtId="0" fontId="142" fillId="84" borderId="133" applyNumberFormat="0" applyAlignment="0" applyProtection="0"/>
    <xf numFmtId="0" fontId="126" fillId="84" borderId="134" applyNumberFormat="0" applyAlignment="0" applyProtection="0"/>
    <xf numFmtId="0" fontId="48" fillId="55" borderId="0" applyNumberFormat="0" applyBorder="0" applyAlignment="0" applyProtection="0"/>
    <xf numFmtId="0" fontId="48" fillId="59" borderId="0" applyNumberFormat="0" applyBorder="0" applyAlignment="0" applyProtection="0"/>
    <xf numFmtId="0" fontId="7" fillId="57" borderId="0" applyNumberFormat="0" applyBorder="0" applyAlignment="0" applyProtection="0"/>
    <xf numFmtId="0" fontId="7" fillId="49" borderId="0" applyNumberFormat="0" applyBorder="0" applyAlignment="0" applyProtection="0"/>
    <xf numFmtId="4" fontId="103" fillId="60" borderId="137">
      <alignment horizontal="right" vertical="center"/>
    </xf>
    <xf numFmtId="0" fontId="102" fillId="61" borderId="137"/>
    <xf numFmtId="0" fontId="125" fillId="84" borderId="134" applyNumberFormat="0" applyAlignment="0" applyProtection="0"/>
    <xf numFmtId="0" fontId="103" fillId="62" borderId="137">
      <alignment horizontal="right" vertical="center"/>
    </xf>
    <xf numFmtId="0" fontId="102" fillId="0" borderId="137">
      <alignment horizontal="right" vertical="center"/>
    </xf>
    <xf numFmtId="0" fontId="102" fillId="62" borderId="138">
      <alignment horizontal="left" vertical="center"/>
    </xf>
    <xf numFmtId="0" fontId="138" fillId="71" borderId="134" applyNumberFormat="0" applyAlignment="0" applyProtection="0"/>
    <xf numFmtId="166" fontId="102" fillId="88" borderId="137" applyNumberFormat="0" applyFont="0" applyBorder="0" applyAlignment="0" applyProtection="0">
      <alignment horizontal="right" vertical="center"/>
    </xf>
    <xf numFmtId="0" fontId="120" fillId="87" borderId="136" applyNumberFormat="0" applyFont="0" applyAlignment="0" applyProtection="0"/>
    <xf numFmtId="0" fontId="102" fillId="0" borderId="140">
      <alignment horizontal="left" vertical="center" wrapText="1" indent="2"/>
    </xf>
    <xf numFmtId="4" fontId="102" fillId="61" borderId="137"/>
    <xf numFmtId="49" fontId="101" fillId="0" borderId="137" applyNumberFormat="0" applyFill="0" applyBorder="0" applyProtection="0">
      <alignment horizontal="left" vertical="center"/>
    </xf>
    <xf numFmtId="0" fontId="102" fillId="0" borderId="137">
      <alignment horizontal="right" vertical="center"/>
    </xf>
    <xf numFmtId="4" fontId="103" fillId="60" borderId="139">
      <alignment horizontal="right" vertical="center"/>
    </xf>
    <xf numFmtId="4" fontId="103" fillId="60" borderId="137">
      <alignment horizontal="right" vertical="center"/>
    </xf>
    <xf numFmtId="4" fontId="103" fillId="60" borderId="137">
      <alignment horizontal="right" vertical="center"/>
    </xf>
    <xf numFmtId="0" fontId="105" fillId="62" borderId="137">
      <alignment horizontal="right" vertical="center"/>
    </xf>
    <xf numFmtId="0" fontId="103" fillId="62" borderId="137">
      <alignment horizontal="right" vertical="center"/>
    </xf>
    <xf numFmtId="49" fontId="102" fillId="0" borderId="137" applyNumberFormat="0" applyFont="0" applyFill="0" applyBorder="0" applyProtection="0">
      <alignment horizontal="left" vertical="center" indent="2"/>
    </xf>
    <xf numFmtId="0" fontId="138" fillId="71" borderId="134" applyNumberFormat="0" applyAlignment="0" applyProtection="0"/>
    <xf numFmtId="49" fontId="102" fillId="0" borderId="137" applyNumberFormat="0" applyFont="0" applyFill="0" applyBorder="0" applyProtection="0">
      <alignment horizontal="left" vertical="center" indent="2"/>
    </xf>
    <xf numFmtId="0" fontId="129" fillId="71" borderId="134" applyNumberFormat="0" applyAlignment="0" applyProtection="0"/>
    <xf numFmtId="4" fontId="102" fillId="0" borderId="137" applyFill="0" applyBorder="0" applyProtection="0">
      <alignment horizontal="right" vertical="center"/>
    </xf>
    <xf numFmtId="0" fontId="126" fillId="84" borderId="134" applyNumberFormat="0" applyAlignment="0" applyProtection="0"/>
    <xf numFmtId="0" fontId="103" fillId="60" borderId="139">
      <alignment horizontal="right" vertical="center"/>
    </xf>
    <xf numFmtId="0" fontId="102" fillId="0" borderId="137" applyNumberFormat="0" applyFill="0" applyAlignment="0" applyProtection="0"/>
    <xf numFmtId="4" fontId="102" fillId="0" borderId="137">
      <alignment horizontal="right" vertical="center"/>
    </xf>
    <xf numFmtId="0" fontId="102" fillId="0" borderId="137">
      <alignment horizontal="right" vertical="center"/>
    </xf>
    <xf numFmtId="0" fontId="138" fillId="71" borderId="134" applyNumberFormat="0" applyAlignment="0" applyProtection="0"/>
    <xf numFmtId="0" fontId="125" fillId="84" borderId="134" applyNumberFormat="0" applyAlignment="0" applyProtection="0"/>
    <xf numFmtId="0" fontId="102" fillId="60" borderId="140">
      <alignment horizontal="left" vertical="center" wrapText="1" indent="2"/>
    </xf>
    <xf numFmtId="0" fontId="126" fillId="84" borderId="134" applyNumberFormat="0" applyAlignment="0" applyProtection="0"/>
    <xf numFmtId="0" fontId="126" fillId="84" borderId="134" applyNumberFormat="0" applyAlignment="0" applyProtection="0"/>
    <xf numFmtId="4" fontId="103" fillId="60" borderId="138">
      <alignment horizontal="right" vertical="center"/>
    </xf>
    <xf numFmtId="0" fontId="103" fillId="60" borderId="138">
      <alignment horizontal="right" vertical="center"/>
    </xf>
    <xf numFmtId="0" fontId="103" fillId="60" borderId="137">
      <alignment horizontal="right" vertical="center"/>
    </xf>
    <xf numFmtId="4" fontId="105" fillId="62" borderId="137">
      <alignment horizontal="right" vertical="center"/>
    </xf>
    <xf numFmtId="0" fontId="129" fillId="71" borderId="134" applyNumberFormat="0" applyAlignment="0" applyProtection="0"/>
    <xf numFmtId="4" fontId="103" fillId="60" borderId="137">
      <alignment horizontal="right" vertical="center"/>
    </xf>
    <xf numFmtId="0" fontId="120" fillId="87" borderId="136" applyNumberFormat="0" applyFont="0" applyAlignment="0" applyProtection="0"/>
    <xf numFmtId="0" fontId="138" fillId="71" borderId="134" applyNumberFormat="0" applyAlignment="0" applyProtection="0"/>
    <xf numFmtId="49" fontId="101" fillId="0" borderId="137" applyNumberFormat="0" applyFill="0" applyBorder="0" applyProtection="0">
      <alignment horizontal="left" vertical="center"/>
    </xf>
    <xf numFmtId="0" fontId="102" fillId="60" borderId="140">
      <alignment horizontal="left" vertical="center" wrapText="1" indent="2"/>
    </xf>
    <xf numFmtId="0" fontId="126" fillId="84" borderId="134" applyNumberFormat="0" applyAlignment="0" applyProtection="0"/>
    <xf numFmtId="0" fontId="102" fillId="0" borderId="140">
      <alignment horizontal="left" vertical="center" wrapText="1" indent="2"/>
    </xf>
    <xf numFmtId="0" fontId="120" fillId="87" borderId="136" applyNumberFormat="0" applyFont="0" applyAlignment="0" applyProtection="0"/>
    <xf numFmtId="0" fontId="8" fillId="87" borderId="136" applyNumberFormat="0" applyFont="0" applyAlignment="0" applyProtection="0"/>
    <xf numFmtId="0" fontId="103" fillId="60" borderId="138">
      <alignment horizontal="right" vertical="center"/>
    </xf>
    <xf numFmtId="4" fontId="102" fillId="61" borderId="137"/>
    <xf numFmtId="0" fontId="103" fillId="60" borderId="137">
      <alignment horizontal="right" vertical="center"/>
    </xf>
    <xf numFmtId="4" fontId="103" fillId="60" borderId="139">
      <alignment horizontal="right" vertical="center"/>
    </xf>
    <xf numFmtId="0" fontId="125" fillId="84" borderId="134" applyNumberFormat="0" applyAlignment="0" applyProtection="0"/>
    <xf numFmtId="0" fontId="103" fillId="60" borderId="138">
      <alignment horizontal="right" vertical="center"/>
    </xf>
    <xf numFmtId="0" fontId="126" fillId="84" borderId="134" applyNumberFormat="0" applyAlignment="0" applyProtection="0"/>
    <xf numFmtId="0" fontId="120" fillId="87" borderId="136" applyNumberFormat="0" applyFont="0" applyAlignment="0" applyProtection="0"/>
    <xf numFmtId="4" fontId="103" fillId="60" borderId="138">
      <alignment horizontal="right" vertical="center"/>
    </xf>
    <xf numFmtId="0" fontId="102" fillId="60" borderId="140">
      <alignment horizontal="left" vertical="center" wrapText="1" indent="2"/>
    </xf>
    <xf numFmtId="0" fontId="102" fillId="61" borderId="137"/>
    <xf numFmtId="166" fontId="102" fillId="88" borderId="137" applyNumberFormat="0" applyFont="0" applyBorder="0" applyAlignment="0" applyProtection="0">
      <alignment horizontal="right" vertical="center"/>
    </xf>
    <xf numFmtId="0" fontId="102" fillId="0" borderId="137" applyNumberFormat="0" applyFill="0" applyAlignment="0" applyProtection="0"/>
    <xf numFmtId="4" fontId="102" fillId="0" borderId="137" applyFill="0" applyBorder="0" applyProtection="0">
      <alignment horizontal="right" vertical="center"/>
    </xf>
    <xf numFmtId="4" fontId="103" fillId="62" borderId="137">
      <alignment horizontal="right" vertical="center"/>
    </xf>
    <xf numFmtId="0" fontId="102" fillId="0" borderId="137">
      <alignment horizontal="right" vertical="center"/>
    </xf>
    <xf numFmtId="49" fontId="101" fillId="0" borderId="137" applyNumberFormat="0" applyFill="0" applyBorder="0" applyProtection="0">
      <alignment horizontal="left" vertical="center"/>
    </xf>
    <xf numFmtId="49" fontId="102" fillId="0" borderId="138" applyNumberFormat="0" applyFont="0" applyFill="0" applyBorder="0" applyProtection="0">
      <alignment horizontal="left" vertical="center" indent="5"/>
    </xf>
    <xf numFmtId="0" fontId="102" fillId="62" borderId="138">
      <alignment horizontal="left" vertical="center"/>
    </xf>
    <xf numFmtId="0" fontId="126" fillId="84" borderId="134" applyNumberFormat="0" applyAlignment="0" applyProtection="0"/>
    <xf numFmtId="4" fontId="103" fillId="60" borderId="139">
      <alignment horizontal="right" vertical="center"/>
    </xf>
    <xf numFmtId="0" fontId="138" fillId="71" borderId="134" applyNumberFormat="0" applyAlignment="0" applyProtection="0"/>
    <xf numFmtId="0" fontId="138" fillId="71" borderId="134" applyNumberFormat="0" applyAlignment="0" applyProtection="0"/>
    <xf numFmtId="0" fontId="120" fillId="87" borderId="136" applyNumberFormat="0" applyFont="0" applyAlignment="0" applyProtection="0"/>
    <xf numFmtId="0" fontId="103" fillId="60" borderId="137">
      <alignment horizontal="right" vertical="center"/>
    </xf>
    <xf numFmtId="0" fontId="8" fillId="87" borderId="136" applyNumberFormat="0" applyFont="0" applyAlignment="0" applyProtection="0"/>
    <xf numFmtId="4" fontId="102" fillId="0" borderId="137">
      <alignment horizontal="right" vertical="center"/>
    </xf>
    <xf numFmtId="0" fontId="103" fillId="60" borderId="137">
      <alignment horizontal="right" vertical="center"/>
    </xf>
    <xf numFmtId="0" fontId="103" fillId="60" borderId="137">
      <alignment horizontal="right" vertical="center"/>
    </xf>
    <xf numFmtId="4" fontId="105" fillId="62" borderId="137">
      <alignment horizontal="right" vertical="center"/>
    </xf>
    <xf numFmtId="0" fontId="103" fillId="62" borderId="137">
      <alignment horizontal="right" vertical="center"/>
    </xf>
    <xf numFmtId="4" fontId="103" fillId="62" borderId="137">
      <alignment horizontal="right" vertical="center"/>
    </xf>
    <xf numFmtId="0" fontId="105" fillId="62" borderId="137">
      <alignment horizontal="right" vertical="center"/>
    </xf>
    <xf numFmtId="4" fontId="105" fillId="62" borderId="137">
      <alignment horizontal="right" vertical="center"/>
    </xf>
    <xf numFmtId="0" fontId="103" fillId="60" borderId="137">
      <alignment horizontal="right" vertical="center"/>
    </xf>
    <xf numFmtId="4" fontId="103" fillId="60" borderId="137">
      <alignment horizontal="right" vertical="center"/>
    </xf>
    <xf numFmtId="0" fontId="103" fillId="60" borderId="137">
      <alignment horizontal="right" vertical="center"/>
    </xf>
    <xf numFmtId="4" fontId="103" fillId="60" borderId="137">
      <alignment horizontal="right" vertical="center"/>
    </xf>
    <xf numFmtId="0" fontId="103" fillId="60" borderId="138">
      <alignment horizontal="right" vertical="center"/>
    </xf>
    <xf numFmtId="4" fontId="103" fillId="60" borderId="138">
      <alignment horizontal="right" vertical="center"/>
    </xf>
    <xf numFmtId="0" fontId="103" fillId="60" borderId="139">
      <alignment horizontal="right" vertical="center"/>
    </xf>
    <xf numFmtId="4" fontId="103" fillId="60" borderId="139">
      <alignment horizontal="right" vertical="center"/>
    </xf>
    <xf numFmtId="0" fontId="126" fillId="84" borderId="134" applyNumberFormat="0" applyAlignment="0" applyProtection="0"/>
    <xf numFmtId="0" fontId="102" fillId="60" borderId="140">
      <alignment horizontal="left" vertical="center" wrapText="1" indent="2"/>
    </xf>
    <xf numFmtId="0" fontId="102" fillId="0" borderId="140">
      <alignment horizontal="left" vertical="center" wrapText="1" indent="2"/>
    </xf>
    <xf numFmtId="0" fontId="102" fillId="62" borderId="138">
      <alignment horizontal="left" vertical="center"/>
    </xf>
    <xf numFmtId="0" fontId="138" fillId="71" borderId="134" applyNumberFormat="0" applyAlignment="0" applyProtection="0"/>
    <xf numFmtId="0" fontId="102" fillId="0" borderId="137">
      <alignment horizontal="right" vertical="center"/>
    </xf>
    <xf numFmtId="4" fontId="102" fillId="0" borderId="137">
      <alignment horizontal="right" vertical="center"/>
    </xf>
    <xf numFmtId="0" fontId="102" fillId="0" borderId="137" applyNumberFormat="0" applyFill="0" applyAlignment="0" applyProtection="0"/>
    <xf numFmtId="166" fontId="102" fillId="88" borderId="137" applyNumberFormat="0" applyFont="0" applyBorder="0" applyAlignment="0" applyProtection="0">
      <alignment horizontal="right" vertical="center"/>
    </xf>
    <xf numFmtId="0" fontId="102" fillId="61" borderId="137"/>
    <xf numFmtId="4" fontId="102" fillId="61" borderId="137"/>
    <xf numFmtId="0" fontId="126" fillId="84" borderId="134" applyNumberFormat="0" applyAlignment="0" applyProtection="0"/>
    <xf numFmtId="0" fontId="8" fillId="87" borderId="136" applyNumberFormat="0" applyFont="0" applyAlignment="0" applyProtection="0"/>
    <xf numFmtId="0" fontId="120" fillId="87" borderId="136" applyNumberFormat="0" applyFont="0" applyAlignment="0" applyProtection="0"/>
    <xf numFmtId="0" fontId="102" fillId="0" borderId="137" applyNumberFormat="0" applyFill="0" applyAlignment="0" applyProtection="0"/>
    <xf numFmtId="4" fontId="105" fillId="62" borderId="137">
      <alignment horizontal="right" vertical="center"/>
    </xf>
    <xf numFmtId="0" fontId="129" fillId="71" borderId="134" applyNumberFormat="0" applyAlignment="0" applyProtection="0"/>
    <xf numFmtId="0" fontId="126" fillId="84" borderId="134" applyNumberFormat="0" applyAlignment="0" applyProtection="0"/>
    <xf numFmtId="4" fontId="105" fillId="62" borderId="137">
      <alignment horizontal="right" vertical="center"/>
    </xf>
    <xf numFmtId="0" fontId="103" fillId="62" borderId="137">
      <alignment horizontal="right" vertical="center"/>
    </xf>
    <xf numFmtId="166" fontId="102" fillId="88" borderId="137" applyNumberFormat="0" applyFont="0" applyBorder="0" applyAlignment="0" applyProtection="0">
      <alignment horizontal="right" vertical="center"/>
    </xf>
    <xf numFmtId="4" fontId="103" fillId="62" borderId="137">
      <alignment horizontal="right" vertical="center"/>
    </xf>
    <xf numFmtId="49" fontId="102" fillId="0" borderId="137" applyNumberFormat="0" applyFont="0" applyFill="0" applyBorder="0" applyProtection="0">
      <alignment horizontal="left" vertical="center" indent="2"/>
    </xf>
    <xf numFmtId="49" fontId="102" fillId="0" borderId="138" applyNumberFormat="0" applyFont="0" applyFill="0" applyBorder="0" applyProtection="0">
      <alignment horizontal="left" vertical="center" indent="5"/>
    </xf>
    <xf numFmtId="49" fontId="102" fillId="0" borderId="137" applyNumberFormat="0" applyFont="0" applyFill="0" applyBorder="0" applyProtection="0">
      <alignment horizontal="left" vertical="center" indent="2"/>
    </xf>
    <xf numFmtId="4" fontId="102" fillId="0" borderId="137" applyFill="0" applyBorder="0" applyProtection="0">
      <alignment horizontal="right" vertical="center"/>
    </xf>
    <xf numFmtId="49" fontId="101" fillId="0" borderId="137" applyNumberFormat="0" applyFill="0" applyBorder="0" applyProtection="0">
      <alignment horizontal="left" vertical="center"/>
    </xf>
    <xf numFmtId="0" fontId="102" fillId="0" borderId="140">
      <alignment horizontal="left" vertical="center" wrapText="1" indent="2"/>
    </xf>
    <xf numFmtId="0" fontId="103" fillId="60" borderId="139">
      <alignment horizontal="right" vertical="center"/>
    </xf>
    <xf numFmtId="0" fontId="129" fillId="71" borderId="134" applyNumberFormat="0" applyAlignment="0" applyProtection="0"/>
    <xf numFmtId="0" fontId="103" fillId="60" borderId="139">
      <alignment horizontal="right" vertical="center"/>
    </xf>
    <xf numFmtId="4" fontId="103" fillId="60" borderId="137">
      <alignment horizontal="right" vertical="center"/>
    </xf>
    <xf numFmtId="0" fontId="103" fillId="60" borderId="137">
      <alignment horizontal="right" vertical="center"/>
    </xf>
    <xf numFmtId="0" fontId="125" fillId="84" borderId="134" applyNumberFormat="0" applyAlignment="0" applyProtection="0"/>
    <xf numFmtId="0" fontId="102" fillId="61" borderId="137"/>
    <xf numFmtId="4" fontId="102" fillId="61" borderId="137"/>
    <xf numFmtId="4" fontId="103" fillId="60" borderId="137">
      <alignment horizontal="right" vertical="center"/>
    </xf>
    <xf numFmtId="0" fontId="105" fillId="62" borderId="137">
      <alignment horizontal="right" vertical="center"/>
    </xf>
    <xf numFmtId="0" fontId="129" fillId="71" borderId="134" applyNumberFormat="0" applyAlignment="0" applyProtection="0"/>
    <xf numFmtId="0" fontId="126" fillId="84" borderId="134" applyNumberFormat="0" applyAlignment="0" applyProtection="0"/>
    <xf numFmtId="4" fontId="102" fillId="0" borderId="137">
      <alignment horizontal="right" vertical="center"/>
    </xf>
    <xf numFmtId="0" fontId="102" fillId="60" borderId="140">
      <alignment horizontal="left" vertical="center" wrapText="1" indent="2"/>
    </xf>
    <xf numFmtId="0" fontId="102" fillId="0" borderId="140">
      <alignment horizontal="left" vertical="center" wrapText="1" indent="2"/>
    </xf>
    <xf numFmtId="0" fontId="138" fillId="71" borderId="134" applyNumberFormat="0" applyAlignment="0" applyProtection="0"/>
    <xf numFmtId="0" fontId="125" fillId="84" borderId="134" applyNumberFormat="0" applyAlignment="0" applyProtection="0"/>
    <xf numFmtId="0" fontId="103" fillId="60" borderId="139">
      <alignment horizontal="right" vertical="center"/>
    </xf>
    <xf numFmtId="0" fontId="105" fillId="62" borderId="137">
      <alignment horizontal="right" vertical="center"/>
    </xf>
    <xf numFmtId="4" fontId="103" fillId="62" borderId="137">
      <alignment horizontal="right" vertical="center"/>
    </xf>
    <xf numFmtId="4" fontId="103" fillId="60" borderId="137">
      <alignment horizontal="right" vertical="center"/>
    </xf>
    <xf numFmtId="49" fontId="102" fillId="0" borderId="138" applyNumberFormat="0" applyFont="0" applyFill="0" applyBorder="0" applyProtection="0">
      <alignment horizontal="left" vertical="center" indent="5"/>
    </xf>
    <xf numFmtId="4" fontId="102" fillId="0" borderId="137" applyFill="0" applyBorder="0" applyProtection="0">
      <alignment horizontal="right" vertical="center"/>
    </xf>
    <xf numFmtId="4" fontId="103" fillId="62" borderId="137">
      <alignment horizontal="right" vertical="center"/>
    </xf>
    <xf numFmtId="0" fontId="138" fillId="71" borderId="134" applyNumberFormat="0" applyAlignment="0" applyProtection="0"/>
    <xf numFmtId="0" fontId="129" fillId="71" borderId="134" applyNumberFormat="0" applyAlignment="0" applyProtection="0"/>
    <xf numFmtId="0" fontId="125" fillId="84" borderId="134" applyNumberFormat="0" applyAlignment="0" applyProtection="0"/>
    <xf numFmtId="0" fontId="102" fillId="60" borderId="140">
      <alignment horizontal="left" vertical="center" wrapText="1" indent="2"/>
    </xf>
    <xf numFmtId="0" fontId="102" fillId="0" borderId="140">
      <alignment horizontal="left" vertical="center" wrapText="1" indent="2"/>
    </xf>
    <xf numFmtId="0" fontId="102" fillId="60" borderId="140">
      <alignment horizontal="left" vertical="center" wrapText="1" indent="2"/>
    </xf>
    <xf numFmtId="0" fontId="102" fillId="0" borderId="140">
      <alignment horizontal="left" vertical="center" wrapText="1" indent="2"/>
    </xf>
    <xf numFmtId="0" fontId="125" fillId="84" borderId="134" applyNumberFormat="0" applyAlignment="0" applyProtection="0"/>
    <xf numFmtId="0" fontId="126" fillId="84" borderId="134" applyNumberFormat="0" applyAlignment="0" applyProtection="0"/>
    <xf numFmtId="0" fontId="129" fillId="71" borderId="134" applyNumberFormat="0" applyAlignment="0" applyProtection="0"/>
    <xf numFmtId="0" fontId="138" fillId="71" borderId="134" applyNumberFormat="0" applyAlignment="0" applyProtection="0"/>
    <xf numFmtId="0" fontId="120" fillId="87" borderId="136" applyNumberFormat="0" applyFont="0" applyAlignment="0" applyProtection="0"/>
    <xf numFmtId="0" fontId="8" fillId="87" borderId="136" applyNumberFormat="0" applyFont="0" applyAlignment="0" applyProtection="0"/>
    <xf numFmtId="0" fontId="126" fillId="84" borderId="134" applyNumberFormat="0" applyAlignment="0" applyProtection="0"/>
    <xf numFmtId="0" fontId="138" fillId="71" borderId="134" applyNumberFormat="0" applyAlignment="0" applyProtection="0"/>
    <xf numFmtId="0" fontId="120" fillId="87" borderId="136" applyNumberFormat="0" applyFont="0" applyAlignment="0" applyProtection="0"/>
    <xf numFmtId="0" fontId="126" fillId="84" borderId="134" applyNumberFormat="0" applyAlignment="0" applyProtection="0"/>
    <xf numFmtId="0" fontId="138" fillId="71" borderId="134" applyNumberFormat="0" applyAlignment="0" applyProtection="0"/>
    <xf numFmtId="0" fontId="103" fillId="60" borderId="137">
      <alignment horizontal="right" vertical="center"/>
    </xf>
    <xf numFmtId="0" fontId="125" fillId="84" borderId="134" applyNumberFormat="0" applyAlignment="0" applyProtection="0"/>
    <xf numFmtId="0" fontId="102" fillId="0" borderId="140">
      <alignment horizontal="left" vertical="center" wrapText="1" indent="2"/>
    </xf>
    <xf numFmtId="49" fontId="102" fillId="0" borderId="137" applyNumberFormat="0" applyFont="0" applyFill="0" applyBorder="0" applyProtection="0">
      <alignment horizontal="left" vertical="center" indent="2"/>
    </xf>
    <xf numFmtId="0" fontId="103" fillId="62" borderId="137">
      <alignment horizontal="right" vertical="center"/>
    </xf>
    <xf numFmtId="4" fontId="103" fillId="62" borderId="137">
      <alignment horizontal="right" vertical="center"/>
    </xf>
    <xf numFmtId="0" fontId="105" fillId="62" borderId="137">
      <alignment horizontal="right" vertical="center"/>
    </xf>
    <xf numFmtId="4" fontId="105" fillId="62" borderId="137">
      <alignment horizontal="right" vertical="center"/>
    </xf>
    <xf numFmtId="0" fontId="103" fillId="60" borderId="137">
      <alignment horizontal="right" vertical="center"/>
    </xf>
    <xf numFmtId="4" fontId="103" fillId="60" borderId="137">
      <alignment horizontal="right" vertical="center"/>
    </xf>
    <xf numFmtId="0" fontId="103" fillId="60" borderId="137">
      <alignment horizontal="right" vertical="center"/>
    </xf>
    <xf numFmtId="4" fontId="103" fillId="60" borderId="137">
      <alignment horizontal="right" vertical="center"/>
    </xf>
    <xf numFmtId="0" fontId="129" fillId="71" borderId="134" applyNumberFormat="0" applyAlignment="0" applyProtection="0"/>
    <xf numFmtId="0" fontId="102" fillId="0" borderId="137">
      <alignment horizontal="right" vertical="center"/>
    </xf>
    <xf numFmtId="4" fontId="102" fillId="0" borderId="137">
      <alignment horizontal="right" vertical="center"/>
    </xf>
    <xf numFmtId="4" fontId="102" fillId="0" borderId="137" applyFill="0" applyBorder="0" applyProtection="0">
      <alignment horizontal="right" vertical="center"/>
    </xf>
    <xf numFmtId="49" fontId="101" fillId="0" borderId="137" applyNumberFormat="0" applyFill="0" applyBorder="0" applyProtection="0">
      <alignment horizontal="left" vertical="center"/>
    </xf>
    <xf numFmtId="0" fontId="102" fillId="0" borderId="137" applyNumberFormat="0" applyFill="0" applyAlignment="0" applyProtection="0"/>
    <xf numFmtId="166" fontId="102" fillId="88" borderId="137" applyNumberFormat="0" applyFont="0" applyBorder="0" applyAlignment="0" applyProtection="0">
      <alignment horizontal="right" vertical="center"/>
    </xf>
    <xf numFmtId="0" fontId="102" fillId="61" borderId="137"/>
    <xf numFmtId="4" fontId="102" fillId="61" borderId="137"/>
    <xf numFmtId="4" fontId="103" fillId="60" borderId="137">
      <alignment horizontal="right" vertical="center"/>
    </xf>
    <xf numFmtId="0" fontId="102" fillId="61" borderId="137"/>
    <xf numFmtId="0" fontId="125" fillId="84" borderId="134" applyNumberFormat="0" applyAlignment="0" applyProtection="0"/>
    <xf numFmtId="0" fontId="103" fillId="62" borderId="137">
      <alignment horizontal="right" vertical="center"/>
    </xf>
    <xf numFmtId="0" fontId="102" fillId="0" borderId="137">
      <alignment horizontal="right" vertical="center"/>
    </xf>
    <xf numFmtId="0" fontId="102" fillId="62" borderId="138">
      <alignment horizontal="left" vertical="center"/>
    </xf>
    <xf numFmtId="0" fontId="138" fillId="71" borderId="134" applyNumberFormat="0" applyAlignment="0" applyProtection="0"/>
    <xf numFmtId="166" fontId="102" fillId="88" borderId="137" applyNumberFormat="0" applyFont="0" applyBorder="0" applyAlignment="0" applyProtection="0">
      <alignment horizontal="right" vertical="center"/>
    </xf>
    <xf numFmtId="0" fontId="120" fillId="87" borderId="136" applyNumberFormat="0" applyFont="0" applyAlignment="0" applyProtection="0"/>
    <xf numFmtId="0" fontId="102" fillId="0" borderId="140">
      <alignment horizontal="left" vertical="center" wrapText="1" indent="2"/>
    </xf>
    <xf numFmtId="4" fontId="102" fillId="61" borderId="137"/>
    <xf numFmtId="49" fontId="101" fillId="0" borderId="137" applyNumberFormat="0" applyFill="0" applyBorder="0" applyProtection="0">
      <alignment horizontal="left" vertical="center"/>
    </xf>
    <xf numFmtId="0" fontId="102" fillId="0" borderId="137">
      <alignment horizontal="right" vertical="center"/>
    </xf>
    <xf numFmtId="4" fontId="103" fillId="60" borderId="139">
      <alignment horizontal="right" vertical="center"/>
    </xf>
    <xf numFmtId="4" fontId="103" fillId="60" borderId="137">
      <alignment horizontal="right" vertical="center"/>
    </xf>
    <xf numFmtId="4" fontId="103" fillId="60" borderId="137">
      <alignment horizontal="right" vertical="center"/>
    </xf>
    <xf numFmtId="0" fontId="105" fillId="62" borderId="137">
      <alignment horizontal="right" vertical="center"/>
    </xf>
    <xf numFmtId="0" fontId="103" fillId="62" borderId="137">
      <alignment horizontal="right" vertical="center"/>
    </xf>
    <xf numFmtId="49" fontId="102" fillId="0" borderId="137" applyNumberFormat="0" applyFont="0" applyFill="0" applyBorder="0" applyProtection="0">
      <alignment horizontal="left" vertical="center" indent="2"/>
    </xf>
    <xf numFmtId="0" fontId="138" fillId="71" borderId="134" applyNumberFormat="0" applyAlignment="0" applyProtection="0"/>
    <xf numFmtId="49" fontId="102" fillId="0" borderId="137" applyNumberFormat="0" applyFont="0" applyFill="0" applyBorder="0" applyProtection="0">
      <alignment horizontal="left" vertical="center" indent="2"/>
    </xf>
    <xf numFmtId="0" fontId="129" fillId="71" borderId="134" applyNumberFormat="0" applyAlignment="0" applyProtection="0"/>
    <xf numFmtId="4" fontId="102" fillId="0" borderId="137" applyFill="0" applyBorder="0" applyProtection="0">
      <alignment horizontal="right" vertical="center"/>
    </xf>
    <xf numFmtId="0" fontId="126" fillId="84" borderId="134" applyNumberFormat="0" applyAlignment="0" applyProtection="0"/>
    <xf numFmtId="4" fontId="103" fillId="60" borderId="138">
      <alignment horizontal="right" vertical="center"/>
    </xf>
    <xf numFmtId="0" fontId="102" fillId="0" borderId="137" applyNumberFormat="0" applyFill="0" applyAlignment="0" applyProtection="0"/>
    <xf numFmtId="4" fontId="102" fillId="0" borderId="137">
      <alignment horizontal="right" vertical="center"/>
    </xf>
    <xf numFmtId="0" fontId="102" fillId="0" borderId="137">
      <alignment horizontal="right" vertical="center"/>
    </xf>
    <xf numFmtId="0" fontId="138" fillId="71" borderId="134" applyNumberFormat="0" applyAlignment="0" applyProtection="0"/>
    <xf numFmtId="0" fontId="125" fillId="84" borderId="134" applyNumberFormat="0" applyAlignment="0" applyProtection="0"/>
    <xf numFmtId="0" fontId="102" fillId="60" borderId="140">
      <alignment horizontal="left" vertical="center" wrapText="1" indent="2"/>
    </xf>
    <xf numFmtId="0" fontId="126" fillId="84" borderId="134" applyNumberFormat="0" applyAlignment="0" applyProtection="0"/>
    <xf numFmtId="0" fontId="126" fillId="84" borderId="134" applyNumberFormat="0" applyAlignment="0" applyProtection="0"/>
    <xf numFmtId="4" fontId="103" fillId="60" borderId="138">
      <alignment horizontal="right" vertical="center"/>
    </xf>
    <xf numFmtId="0" fontId="103" fillId="60" borderId="138">
      <alignment horizontal="right" vertical="center"/>
    </xf>
    <xf numFmtId="0" fontId="103" fillId="60" borderId="137">
      <alignment horizontal="right" vertical="center"/>
    </xf>
    <xf numFmtId="4" fontId="105" fillId="62" borderId="137">
      <alignment horizontal="right" vertical="center"/>
    </xf>
    <xf numFmtId="0" fontId="129" fillId="71" borderId="134" applyNumberFormat="0" applyAlignment="0" applyProtection="0"/>
    <xf numFmtId="0" fontId="103" fillId="60" borderId="137">
      <alignment horizontal="right" vertical="center"/>
    </xf>
    <xf numFmtId="0" fontId="120" fillId="87" borderId="136" applyNumberFormat="0" applyFont="0" applyAlignment="0" applyProtection="0"/>
    <xf numFmtId="0" fontId="138" fillId="71" borderId="134" applyNumberFormat="0" applyAlignment="0" applyProtection="0"/>
    <xf numFmtId="49" fontId="101" fillId="0" borderId="137" applyNumberFormat="0" applyFill="0" applyBorder="0" applyProtection="0">
      <alignment horizontal="left" vertical="center"/>
    </xf>
    <xf numFmtId="0" fontId="102" fillId="60" borderId="140">
      <alignment horizontal="left" vertical="center" wrapText="1" indent="2"/>
    </xf>
    <xf numFmtId="0" fontId="126" fillId="84" borderId="134" applyNumberFormat="0" applyAlignment="0" applyProtection="0"/>
    <xf numFmtId="0" fontId="102" fillId="0" borderId="140">
      <alignment horizontal="left" vertical="center" wrapText="1" indent="2"/>
    </xf>
    <xf numFmtId="0" fontId="120" fillId="87" borderId="136" applyNumberFormat="0" applyFont="0" applyAlignment="0" applyProtection="0"/>
    <xf numFmtId="0" fontId="8" fillId="87" borderId="136" applyNumberFormat="0" applyFont="0" applyAlignment="0" applyProtection="0"/>
    <xf numFmtId="4" fontId="103" fillId="60" borderId="137">
      <alignment horizontal="right" vertical="center"/>
    </xf>
    <xf numFmtId="4" fontId="102" fillId="61" borderId="137"/>
    <xf numFmtId="0" fontId="103" fillId="60" borderId="137">
      <alignment horizontal="right" vertical="center"/>
    </xf>
    <xf numFmtId="4" fontId="103" fillId="60" borderId="139">
      <alignment horizontal="right" vertical="center"/>
    </xf>
    <xf numFmtId="0" fontId="125" fillId="84" borderId="134" applyNumberFormat="0" applyAlignment="0" applyProtection="0"/>
    <xf numFmtId="0" fontId="103" fillId="60" borderId="138">
      <alignment horizontal="right" vertical="center"/>
    </xf>
    <xf numFmtId="0" fontId="126" fillId="84" borderId="134" applyNumberFormat="0" applyAlignment="0" applyProtection="0"/>
    <xf numFmtId="0" fontId="102" fillId="62" borderId="138">
      <alignment horizontal="left" vertical="center"/>
    </xf>
    <xf numFmtId="0" fontId="120" fillId="87" borderId="136" applyNumberFormat="0" applyFont="0" applyAlignment="0" applyProtection="0"/>
    <xf numFmtId="4" fontId="103" fillId="60" borderId="138">
      <alignment horizontal="right" vertical="center"/>
    </xf>
    <xf numFmtId="0" fontId="102" fillId="60" borderId="140">
      <alignment horizontal="left" vertical="center" wrapText="1" indent="2"/>
    </xf>
    <xf numFmtId="0" fontId="102" fillId="61" borderId="137"/>
    <xf numFmtId="166" fontId="102" fillId="88" borderId="137" applyNumberFormat="0" applyFont="0" applyBorder="0" applyAlignment="0" applyProtection="0">
      <alignment horizontal="right" vertical="center"/>
    </xf>
    <xf numFmtId="0" fontId="102" fillId="0" borderId="137" applyNumberFormat="0" applyFill="0" applyAlignment="0" applyProtection="0"/>
    <xf numFmtId="4" fontId="102" fillId="0" borderId="137" applyFill="0" applyBorder="0" applyProtection="0">
      <alignment horizontal="right" vertical="center"/>
    </xf>
    <xf numFmtId="4" fontId="103" fillId="62" borderId="137">
      <alignment horizontal="right" vertical="center"/>
    </xf>
    <xf numFmtId="0" fontId="138" fillId="71" borderId="134" applyNumberFormat="0" applyAlignment="0" applyProtection="0"/>
    <xf numFmtId="49" fontId="101" fillId="0" borderId="137" applyNumberFormat="0" applyFill="0" applyBorder="0" applyProtection="0">
      <alignment horizontal="left" vertical="center"/>
    </xf>
    <xf numFmtId="49" fontId="102" fillId="0" borderId="138" applyNumberFormat="0" applyFont="0" applyFill="0" applyBorder="0" applyProtection="0">
      <alignment horizontal="left" vertical="center" indent="5"/>
    </xf>
    <xf numFmtId="0" fontId="102" fillId="62" borderId="138">
      <alignment horizontal="left" vertical="center"/>
    </xf>
    <xf numFmtId="0" fontId="126" fillId="84" borderId="134" applyNumberFormat="0" applyAlignment="0" applyProtection="0"/>
    <xf numFmtId="4" fontId="103" fillId="60" borderId="139">
      <alignment horizontal="right" vertical="center"/>
    </xf>
    <xf numFmtId="0" fontId="138" fillId="71" borderId="134" applyNumberFormat="0" applyAlignment="0" applyProtection="0"/>
    <xf numFmtId="0" fontId="138" fillId="71" borderId="134" applyNumberFormat="0" applyAlignment="0" applyProtection="0"/>
    <xf numFmtId="0" fontId="120" fillId="87" borderId="136" applyNumberFormat="0" applyFont="0" applyAlignment="0" applyProtection="0"/>
    <xf numFmtId="0" fontId="103" fillId="60" borderId="137">
      <alignment horizontal="right" vertical="center"/>
    </xf>
    <xf numFmtId="0" fontId="8" fillId="87" borderId="136" applyNumberFormat="0" applyFont="0" applyAlignment="0" applyProtection="0"/>
    <xf numFmtId="4" fontId="102" fillId="0" borderId="137">
      <alignment horizontal="right" vertical="center"/>
    </xf>
    <xf numFmtId="0" fontId="103" fillId="60" borderId="137">
      <alignment horizontal="right" vertical="center"/>
    </xf>
    <xf numFmtId="0" fontId="103" fillId="60" borderId="137">
      <alignment horizontal="right" vertical="center"/>
    </xf>
    <xf numFmtId="4" fontId="105" fillId="62" borderId="137">
      <alignment horizontal="right" vertical="center"/>
    </xf>
    <xf numFmtId="0" fontId="103" fillId="62" borderId="137">
      <alignment horizontal="right" vertical="center"/>
    </xf>
    <xf numFmtId="4" fontId="103" fillId="62" borderId="137">
      <alignment horizontal="right" vertical="center"/>
    </xf>
    <xf numFmtId="0" fontId="105" fillId="62" borderId="137">
      <alignment horizontal="right" vertical="center"/>
    </xf>
    <xf numFmtId="4" fontId="105" fillId="62" borderId="137">
      <alignment horizontal="right" vertical="center"/>
    </xf>
    <xf numFmtId="0" fontId="103" fillId="60" borderId="137">
      <alignment horizontal="right" vertical="center"/>
    </xf>
    <xf numFmtId="4" fontId="103" fillId="60" borderId="137">
      <alignment horizontal="right" vertical="center"/>
    </xf>
    <xf numFmtId="0" fontId="103" fillId="60" borderId="137">
      <alignment horizontal="right" vertical="center"/>
    </xf>
    <xf numFmtId="4" fontId="103" fillId="60" borderId="137">
      <alignment horizontal="right" vertical="center"/>
    </xf>
    <xf numFmtId="0" fontId="103" fillId="60" borderId="138">
      <alignment horizontal="right" vertical="center"/>
    </xf>
    <xf numFmtId="4" fontId="103" fillId="60" borderId="138">
      <alignment horizontal="right" vertical="center"/>
    </xf>
    <xf numFmtId="0" fontId="103" fillId="60" borderId="139">
      <alignment horizontal="right" vertical="center"/>
    </xf>
    <xf numFmtId="4" fontId="103" fillId="60" borderId="139">
      <alignment horizontal="right" vertical="center"/>
    </xf>
    <xf numFmtId="0" fontId="126" fillId="84" borderId="134" applyNumberFormat="0" applyAlignment="0" applyProtection="0"/>
    <xf numFmtId="0" fontId="102" fillId="60" borderId="140">
      <alignment horizontal="left" vertical="center" wrapText="1" indent="2"/>
    </xf>
    <xf numFmtId="0" fontId="102" fillId="0" borderId="140">
      <alignment horizontal="left" vertical="center" wrapText="1" indent="2"/>
    </xf>
    <xf numFmtId="0" fontId="102" fillId="62" borderId="138">
      <alignment horizontal="left" vertical="center"/>
    </xf>
    <xf numFmtId="0" fontId="138" fillId="71" borderId="134" applyNumberFormat="0" applyAlignment="0" applyProtection="0"/>
    <xf numFmtId="0" fontId="102" fillId="0" borderId="137">
      <alignment horizontal="right" vertical="center"/>
    </xf>
    <xf numFmtId="4" fontId="102" fillId="0" borderId="137">
      <alignment horizontal="right" vertical="center"/>
    </xf>
    <xf numFmtId="0" fontId="102" fillId="0" borderId="137" applyNumberFormat="0" applyFill="0" applyAlignment="0" applyProtection="0"/>
    <xf numFmtId="166" fontId="102" fillId="88" borderId="137" applyNumberFormat="0" applyFont="0" applyBorder="0" applyAlignment="0" applyProtection="0">
      <alignment horizontal="right" vertical="center"/>
    </xf>
    <xf numFmtId="0" fontId="102" fillId="61" borderId="137"/>
    <xf numFmtId="4" fontId="102" fillId="61" borderId="137"/>
    <xf numFmtId="4" fontId="103" fillId="60" borderId="139">
      <alignment horizontal="right" vertical="center"/>
    </xf>
    <xf numFmtId="0" fontId="8" fillId="87" borderId="136" applyNumberFormat="0" applyFont="0" applyAlignment="0" applyProtection="0"/>
    <xf numFmtId="0" fontId="120" fillId="87" borderId="136" applyNumberFormat="0" applyFont="0" applyAlignment="0" applyProtection="0"/>
    <xf numFmtId="0" fontId="102" fillId="0" borderId="137" applyNumberFormat="0" applyFill="0" applyAlignment="0" applyProtection="0"/>
    <xf numFmtId="0" fontId="105" fillId="62" borderId="137">
      <alignment horizontal="right" vertical="center"/>
    </xf>
    <xf numFmtId="0" fontId="129" fillId="71" borderId="134" applyNumberFormat="0" applyAlignment="0" applyProtection="0"/>
    <xf numFmtId="0" fontId="126" fillId="84" borderId="134" applyNumberFormat="0" applyAlignment="0" applyProtection="0"/>
    <xf numFmtId="4" fontId="105" fillId="62" borderId="137">
      <alignment horizontal="right" vertical="center"/>
    </xf>
    <xf numFmtId="0" fontId="103" fillId="62" borderId="137">
      <alignment horizontal="right" vertical="center"/>
    </xf>
    <xf numFmtId="166" fontId="102" fillId="88" borderId="137" applyNumberFormat="0" applyFont="0" applyBorder="0" applyAlignment="0" applyProtection="0">
      <alignment horizontal="right" vertical="center"/>
    </xf>
    <xf numFmtId="0" fontId="103" fillId="62" borderId="137">
      <alignment horizontal="right" vertical="center"/>
    </xf>
    <xf numFmtId="49" fontId="102" fillId="0" borderId="137" applyNumberFormat="0" applyFont="0" applyFill="0" applyBorder="0" applyProtection="0">
      <alignment horizontal="left" vertical="center" indent="2"/>
    </xf>
    <xf numFmtId="49" fontId="102" fillId="0" borderId="138" applyNumberFormat="0" applyFont="0" applyFill="0" applyBorder="0" applyProtection="0">
      <alignment horizontal="left" vertical="center" indent="5"/>
    </xf>
    <xf numFmtId="49" fontId="102" fillId="0" borderId="137" applyNumberFormat="0" applyFont="0" applyFill="0" applyBorder="0" applyProtection="0">
      <alignment horizontal="left" vertical="center" indent="2"/>
    </xf>
    <xf numFmtId="4" fontId="102" fillId="0" borderId="137" applyFill="0" applyBorder="0" applyProtection="0">
      <alignment horizontal="right" vertical="center"/>
    </xf>
    <xf numFmtId="49" fontId="101" fillId="0" borderId="137" applyNumberFormat="0" applyFill="0" applyBorder="0" applyProtection="0">
      <alignment horizontal="left" vertical="center"/>
    </xf>
    <xf numFmtId="0" fontId="102" fillId="0" borderId="140">
      <alignment horizontal="left" vertical="center" wrapText="1" indent="2"/>
    </xf>
    <xf numFmtId="0" fontId="103" fillId="60" borderId="139">
      <alignment horizontal="right" vertical="center"/>
    </xf>
    <xf numFmtId="0" fontId="129" fillId="71" borderId="134" applyNumberFormat="0" applyAlignment="0" applyProtection="0"/>
    <xf numFmtId="0" fontId="103" fillId="60" borderId="139">
      <alignment horizontal="right" vertical="center"/>
    </xf>
    <xf numFmtId="4" fontId="103" fillId="60" borderId="137">
      <alignment horizontal="right" vertical="center"/>
    </xf>
    <xf numFmtId="0" fontId="103" fillId="60" borderId="137">
      <alignment horizontal="right" vertical="center"/>
    </xf>
    <xf numFmtId="0" fontId="125" fillId="84" borderId="134" applyNumberFormat="0" applyAlignment="0" applyProtection="0"/>
    <xf numFmtId="4" fontId="102" fillId="0" borderId="137">
      <alignment horizontal="right" vertical="center"/>
    </xf>
    <xf numFmtId="0" fontId="102" fillId="61" borderId="137"/>
    <xf numFmtId="4" fontId="102" fillId="61" borderId="137"/>
    <xf numFmtId="4" fontId="103" fillId="60" borderId="137">
      <alignment horizontal="right" vertical="center"/>
    </xf>
    <xf numFmtId="0" fontId="105" fillId="62" borderId="137">
      <alignment horizontal="right" vertical="center"/>
    </xf>
    <xf numFmtId="0" fontId="129" fillId="71" borderId="134" applyNumberFormat="0" applyAlignment="0" applyProtection="0"/>
    <xf numFmtId="0" fontId="126" fillId="84" borderId="134" applyNumberFormat="0" applyAlignment="0" applyProtection="0"/>
    <xf numFmtId="4" fontId="102" fillId="0" borderId="137">
      <alignment horizontal="right" vertical="center"/>
    </xf>
    <xf numFmtId="0" fontId="102" fillId="60" borderId="140">
      <alignment horizontal="left" vertical="center" wrapText="1" indent="2"/>
    </xf>
    <xf numFmtId="0" fontId="102" fillId="0" borderId="140">
      <alignment horizontal="left" vertical="center" wrapText="1" indent="2"/>
    </xf>
    <xf numFmtId="0" fontId="138" fillId="71" borderId="134" applyNumberFormat="0" applyAlignment="0" applyProtection="0"/>
    <xf numFmtId="0" fontId="125" fillId="84" borderId="134" applyNumberFormat="0" applyAlignment="0" applyProtection="0"/>
    <xf numFmtId="0" fontId="103" fillId="60" borderId="139">
      <alignment horizontal="right" vertical="center"/>
    </xf>
    <xf numFmtId="0" fontId="105" fillId="62" borderId="137">
      <alignment horizontal="right" vertical="center"/>
    </xf>
    <xf numFmtId="4" fontId="103" fillId="62" borderId="137">
      <alignment horizontal="right" vertical="center"/>
    </xf>
    <xf numFmtId="4" fontId="103" fillId="60" borderId="137">
      <alignment horizontal="right" vertical="center"/>
    </xf>
    <xf numFmtId="49" fontId="102" fillId="0" borderId="138" applyNumberFormat="0" applyFont="0" applyFill="0" applyBorder="0" applyProtection="0">
      <alignment horizontal="left" vertical="center" indent="5"/>
    </xf>
    <xf numFmtId="4" fontId="102" fillId="0" borderId="137" applyFill="0" applyBorder="0" applyProtection="0">
      <alignment horizontal="right" vertical="center"/>
    </xf>
    <xf numFmtId="4" fontId="103" fillId="62" borderId="137">
      <alignment horizontal="right" vertical="center"/>
    </xf>
    <xf numFmtId="0" fontId="138" fillId="71" borderId="134" applyNumberFormat="0" applyAlignment="0" applyProtection="0"/>
    <xf numFmtId="0" fontId="129" fillId="71" borderId="134" applyNumberFormat="0" applyAlignment="0" applyProtection="0"/>
    <xf numFmtId="0" fontId="125" fillId="84" borderId="134" applyNumberFormat="0" applyAlignment="0" applyProtection="0"/>
    <xf numFmtId="0" fontId="102" fillId="60" borderId="140">
      <alignment horizontal="left" vertical="center" wrapText="1" indent="2"/>
    </xf>
    <xf numFmtId="0" fontId="102" fillId="0" borderId="140">
      <alignment horizontal="left" vertical="center" wrapText="1" indent="2"/>
    </xf>
    <xf numFmtId="0" fontId="102" fillId="60" borderId="140">
      <alignment horizontal="left" vertical="center" wrapText="1" indent="2"/>
    </xf>
    <xf numFmtId="4" fontId="103" fillId="60" borderId="137">
      <alignment horizontal="right" vertical="center"/>
    </xf>
    <xf numFmtId="0" fontId="102" fillId="61" borderId="137"/>
    <xf numFmtId="0" fontId="125" fillId="84" borderId="134" applyNumberFormat="0" applyAlignment="0" applyProtection="0"/>
    <xf numFmtId="0" fontId="103" fillId="62" borderId="137">
      <alignment horizontal="right" vertical="center"/>
    </xf>
    <xf numFmtId="0" fontId="102" fillId="0" borderId="137">
      <alignment horizontal="right" vertical="center"/>
    </xf>
    <xf numFmtId="0" fontId="145" fillId="0" borderId="135" applyNumberFormat="0" applyFill="0" applyAlignment="0" applyProtection="0"/>
    <xf numFmtId="0" fontId="102" fillId="62" borderId="138">
      <alignment horizontal="left" vertical="center"/>
    </xf>
    <xf numFmtId="0" fontId="138" fillId="71" borderId="134" applyNumberFormat="0" applyAlignment="0" applyProtection="0"/>
    <xf numFmtId="166" fontId="102" fillId="88" borderId="137" applyNumberFormat="0" applyFont="0" applyBorder="0" applyAlignment="0" applyProtection="0">
      <alignment horizontal="right" vertical="center"/>
    </xf>
    <xf numFmtId="0" fontId="120" fillId="87" borderId="136" applyNumberFormat="0" applyFont="0" applyAlignment="0" applyProtection="0"/>
    <xf numFmtId="0" fontId="102" fillId="0" borderId="140">
      <alignment horizontal="left" vertical="center" wrapText="1" indent="2"/>
    </xf>
    <xf numFmtId="4" fontId="102" fillId="61" borderId="137"/>
    <xf numFmtId="49" fontId="101" fillId="0" borderId="137" applyNumberFormat="0" applyFill="0" applyBorder="0" applyProtection="0">
      <alignment horizontal="left" vertical="center"/>
    </xf>
    <xf numFmtId="0" fontId="102" fillId="0" borderId="137">
      <alignment horizontal="right" vertical="center"/>
    </xf>
    <xf numFmtId="4" fontId="103" fillId="60" borderId="139">
      <alignment horizontal="right" vertical="center"/>
    </xf>
    <xf numFmtId="4" fontId="103" fillId="60" borderId="137">
      <alignment horizontal="right" vertical="center"/>
    </xf>
    <xf numFmtId="4" fontId="103" fillId="60" borderId="137">
      <alignment horizontal="right" vertical="center"/>
    </xf>
    <xf numFmtId="0" fontId="105" fillId="62" borderId="137">
      <alignment horizontal="right" vertical="center"/>
    </xf>
    <xf numFmtId="0" fontId="103" fillId="62" borderId="137">
      <alignment horizontal="right" vertical="center"/>
    </xf>
    <xf numFmtId="49" fontId="102" fillId="0" borderId="137" applyNumberFormat="0" applyFont="0" applyFill="0" applyBorder="0" applyProtection="0">
      <alignment horizontal="left" vertical="center" indent="2"/>
    </xf>
    <xf numFmtId="0" fontId="138" fillId="71" borderId="134" applyNumberFormat="0" applyAlignment="0" applyProtection="0"/>
    <xf numFmtId="0" fontId="123" fillId="84" borderId="133" applyNumberFormat="0" applyAlignment="0" applyProtection="0"/>
    <xf numFmtId="49" fontId="102" fillId="0" borderId="137" applyNumberFormat="0" applyFont="0" applyFill="0" applyBorder="0" applyProtection="0">
      <alignment horizontal="left" vertical="center" indent="2"/>
    </xf>
    <xf numFmtId="0" fontId="129" fillId="71" borderId="134" applyNumberFormat="0" applyAlignment="0" applyProtection="0"/>
    <xf numFmtId="4" fontId="102" fillId="0" borderId="137" applyFill="0" applyBorder="0" applyProtection="0">
      <alignment horizontal="right" vertical="center"/>
    </xf>
    <xf numFmtId="0" fontId="126" fillId="84" borderId="134" applyNumberFormat="0" applyAlignment="0" applyProtection="0"/>
    <xf numFmtId="0" fontId="145" fillId="0" borderId="135" applyNumberFormat="0" applyFill="0" applyAlignment="0" applyProtection="0"/>
    <xf numFmtId="0" fontId="142" fillId="84" borderId="133" applyNumberFormat="0" applyAlignment="0" applyProtection="0"/>
    <xf numFmtId="0" fontId="102" fillId="0" borderId="137" applyNumberFormat="0" applyFill="0" applyAlignment="0" applyProtection="0"/>
    <xf numFmtId="4" fontId="102" fillId="0" borderId="137">
      <alignment horizontal="right" vertical="center"/>
    </xf>
    <xf numFmtId="0" fontId="102" fillId="0" borderId="137">
      <alignment horizontal="right" vertical="center"/>
    </xf>
    <xf numFmtId="0" fontId="138" fillId="71" borderId="134" applyNumberFormat="0" applyAlignment="0" applyProtection="0"/>
    <xf numFmtId="0" fontId="123" fillId="84" borderId="133" applyNumberFormat="0" applyAlignment="0" applyProtection="0"/>
    <xf numFmtId="0" fontId="125" fillId="84" borderId="134" applyNumberFormat="0" applyAlignment="0" applyProtection="0"/>
    <xf numFmtId="0" fontId="102" fillId="60" borderId="140">
      <alignment horizontal="left" vertical="center" wrapText="1" indent="2"/>
    </xf>
    <xf numFmtId="0" fontId="126" fillId="84" borderId="134" applyNumberFormat="0" applyAlignment="0" applyProtection="0"/>
    <xf numFmtId="0" fontId="126" fillId="84" borderId="134" applyNumberFormat="0" applyAlignment="0" applyProtection="0"/>
    <xf numFmtId="4" fontId="103" fillId="60" borderId="138">
      <alignment horizontal="right" vertical="center"/>
    </xf>
    <xf numFmtId="0" fontId="103" fillId="60" borderId="138">
      <alignment horizontal="right" vertical="center"/>
    </xf>
    <xf numFmtId="0" fontId="103" fillId="60" borderId="137">
      <alignment horizontal="right" vertical="center"/>
    </xf>
    <xf numFmtId="4" fontId="105" fillId="62" borderId="137">
      <alignment horizontal="right" vertical="center"/>
    </xf>
    <xf numFmtId="0" fontId="129" fillId="71" borderId="134" applyNumberFormat="0" applyAlignment="0" applyProtection="0"/>
    <xf numFmtId="0" fontId="130" fillId="0" borderId="135" applyNumberFormat="0" applyFill="0" applyAlignment="0" applyProtection="0"/>
    <xf numFmtId="0" fontId="145" fillId="0" borderId="135" applyNumberFormat="0" applyFill="0" applyAlignment="0" applyProtection="0"/>
    <xf numFmtId="0" fontId="120" fillId="87" borderId="136" applyNumberFormat="0" applyFont="0" applyAlignment="0" applyProtection="0"/>
    <xf numFmtId="0" fontId="138" fillId="71" borderId="134" applyNumberFormat="0" applyAlignment="0" applyProtection="0"/>
    <xf numFmtId="49" fontId="101" fillId="0" borderId="137" applyNumberFormat="0" applyFill="0" applyBorder="0" applyProtection="0">
      <alignment horizontal="left" vertical="center"/>
    </xf>
    <xf numFmtId="0" fontId="102" fillId="60" borderId="140">
      <alignment horizontal="left" vertical="center" wrapText="1" indent="2"/>
    </xf>
    <xf numFmtId="0" fontId="126" fillId="84" borderId="134" applyNumberFormat="0" applyAlignment="0" applyProtection="0"/>
    <xf numFmtId="0" fontId="102" fillId="0" borderId="140">
      <alignment horizontal="left" vertical="center" wrapText="1" indent="2"/>
    </xf>
    <xf numFmtId="0" fontId="120" fillId="87" borderId="136" applyNumberFormat="0" applyFont="0" applyAlignment="0" applyProtection="0"/>
    <xf numFmtId="0" fontId="8" fillId="87" borderId="136" applyNumberFormat="0" applyFont="0" applyAlignment="0" applyProtection="0"/>
    <xf numFmtId="0" fontId="142" fillId="84" borderId="133" applyNumberFormat="0" applyAlignment="0" applyProtection="0"/>
    <xf numFmtId="0" fontId="145" fillId="0" borderId="135" applyNumberFormat="0" applyFill="0" applyAlignment="0" applyProtection="0"/>
    <xf numFmtId="4" fontId="102" fillId="61" borderId="137"/>
    <xf numFmtId="0" fontId="103" fillId="60" borderId="137">
      <alignment horizontal="right" vertical="center"/>
    </xf>
    <xf numFmtId="0" fontId="145" fillId="0" borderId="135" applyNumberFormat="0" applyFill="0" applyAlignment="0" applyProtection="0"/>
    <xf numFmtId="4" fontId="103" fillId="60" borderId="139">
      <alignment horizontal="right" vertical="center"/>
    </xf>
    <xf numFmtId="0" fontId="125" fillId="84" borderId="134" applyNumberFormat="0" applyAlignment="0" applyProtection="0"/>
    <xf numFmtId="0" fontId="103" fillId="60" borderId="138">
      <alignment horizontal="right" vertical="center"/>
    </xf>
    <xf numFmtId="0" fontId="126" fillId="84" borderId="134" applyNumberFormat="0" applyAlignment="0" applyProtection="0"/>
    <xf numFmtId="0" fontId="130" fillId="0" borderId="135" applyNumberFormat="0" applyFill="0" applyAlignment="0" applyProtection="0"/>
    <xf numFmtId="0" fontId="120" fillId="87" borderId="136" applyNumberFormat="0" applyFont="0" applyAlignment="0" applyProtection="0"/>
    <xf numFmtId="4" fontId="103" fillId="60" borderId="138">
      <alignment horizontal="right" vertical="center"/>
    </xf>
    <xf numFmtId="0" fontId="102" fillId="60" borderId="140">
      <alignment horizontal="left" vertical="center" wrapText="1" indent="2"/>
    </xf>
    <xf numFmtId="0" fontId="102" fillId="61" borderId="137"/>
    <xf numFmtId="166" fontId="102" fillId="88" borderId="137" applyNumberFormat="0" applyFont="0" applyBorder="0" applyAlignment="0" applyProtection="0">
      <alignment horizontal="right" vertical="center"/>
    </xf>
    <xf numFmtId="0" fontId="102" fillId="0" borderId="137" applyNumberFormat="0" applyFill="0" applyAlignment="0" applyProtection="0"/>
    <xf numFmtId="4" fontId="102" fillId="0" borderId="137" applyFill="0" applyBorder="0" applyProtection="0">
      <alignment horizontal="right" vertical="center"/>
    </xf>
    <xf numFmtId="4" fontId="103" fillId="62" borderId="137">
      <alignment horizontal="right" vertical="center"/>
    </xf>
    <xf numFmtId="0" fontId="130" fillId="0" borderId="135" applyNumberFormat="0" applyFill="0" applyAlignment="0" applyProtection="0"/>
    <xf numFmtId="49" fontId="101" fillId="0" borderId="137" applyNumberFormat="0" applyFill="0" applyBorder="0" applyProtection="0">
      <alignment horizontal="left" vertical="center"/>
    </xf>
    <xf numFmtId="49" fontId="102" fillId="0" borderId="138" applyNumberFormat="0" applyFont="0" applyFill="0" applyBorder="0" applyProtection="0">
      <alignment horizontal="left" vertical="center" indent="5"/>
    </xf>
    <xf numFmtId="0" fontId="102" fillId="62" borderId="138">
      <alignment horizontal="left" vertical="center"/>
    </xf>
    <xf numFmtId="0" fontId="126" fillId="84" borderId="134" applyNumberFormat="0" applyAlignment="0" applyProtection="0"/>
    <xf numFmtId="4" fontId="103" fillId="60" borderId="139">
      <alignment horizontal="right" vertical="center"/>
    </xf>
    <xf numFmtId="0" fontId="138" fillId="71" borderId="134" applyNumberFormat="0" applyAlignment="0" applyProtection="0"/>
    <xf numFmtId="0" fontId="138" fillId="71" borderId="134" applyNumberFormat="0" applyAlignment="0" applyProtection="0"/>
    <xf numFmtId="0" fontId="120" fillId="87" borderId="136" applyNumberFormat="0" applyFont="0" applyAlignment="0" applyProtection="0"/>
    <xf numFmtId="0" fontId="142" fillId="84" borderId="133" applyNumberFormat="0" applyAlignment="0" applyProtection="0"/>
    <xf numFmtId="0" fontId="145" fillId="0" borderId="135" applyNumberFormat="0" applyFill="0" applyAlignment="0" applyProtection="0"/>
    <xf numFmtId="0" fontId="103" fillId="60" borderId="137">
      <alignment horizontal="right" vertical="center"/>
    </xf>
    <xf numFmtId="0" fontId="8" fillId="87" borderId="136" applyNumberFormat="0" applyFont="0" applyAlignment="0" applyProtection="0"/>
    <xf numFmtId="4" fontId="102" fillId="0" borderId="137">
      <alignment horizontal="right" vertical="center"/>
    </xf>
    <xf numFmtId="0" fontId="145" fillId="0" borderId="135" applyNumberFormat="0" applyFill="0" applyAlignment="0" applyProtection="0"/>
    <xf numFmtId="0" fontId="103" fillId="60" borderId="137">
      <alignment horizontal="right" vertical="center"/>
    </xf>
    <xf numFmtId="0" fontId="103" fillId="60" borderId="137">
      <alignment horizontal="right" vertical="center"/>
    </xf>
    <xf numFmtId="4" fontId="105" fillId="62" borderId="137">
      <alignment horizontal="right" vertical="center"/>
    </xf>
    <xf numFmtId="0" fontId="103" fillId="62" borderId="137">
      <alignment horizontal="right" vertical="center"/>
    </xf>
    <xf numFmtId="4" fontId="103" fillId="62" borderId="137">
      <alignment horizontal="right" vertical="center"/>
    </xf>
    <xf numFmtId="0" fontId="105" fillId="62" borderId="137">
      <alignment horizontal="right" vertical="center"/>
    </xf>
    <xf numFmtId="4" fontId="105" fillId="62" borderId="137">
      <alignment horizontal="right" vertical="center"/>
    </xf>
    <xf numFmtId="0" fontId="103" fillId="60" borderId="137">
      <alignment horizontal="right" vertical="center"/>
    </xf>
    <xf numFmtId="4" fontId="103" fillId="60" borderId="137">
      <alignment horizontal="right" vertical="center"/>
    </xf>
    <xf numFmtId="0" fontId="103" fillId="60" borderId="137">
      <alignment horizontal="right" vertical="center"/>
    </xf>
    <xf numFmtId="4" fontId="103" fillId="60" borderId="137">
      <alignment horizontal="right" vertical="center"/>
    </xf>
    <xf numFmtId="0" fontId="103" fillId="60" borderId="138">
      <alignment horizontal="right" vertical="center"/>
    </xf>
    <xf numFmtId="4" fontId="103" fillId="60" borderId="138">
      <alignment horizontal="right" vertical="center"/>
    </xf>
    <xf numFmtId="0" fontId="103" fillId="60" borderId="139">
      <alignment horizontal="right" vertical="center"/>
    </xf>
    <xf numFmtId="4" fontId="103" fillId="60" borderId="139">
      <alignment horizontal="right" vertical="center"/>
    </xf>
    <xf numFmtId="0" fontId="126" fillId="84" borderId="134" applyNumberFormat="0" applyAlignment="0" applyProtection="0"/>
    <xf numFmtId="0" fontId="102" fillId="60" borderId="140">
      <alignment horizontal="left" vertical="center" wrapText="1" indent="2"/>
    </xf>
    <xf numFmtId="0" fontId="102" fillId="0" borderId="140">
      <alignment horizontal="left" vertical="center" wrapText="1" indent="2"/>
    </xf>
    <xf numFmtId="0" fontId="102" fillId="62" borderId="138">
      <alignment horizontal="left" vertical="center"/>
    </xf>
    <xf numFmtId="0" fontId="138" fillId="71" borderId="134" applyNumberFormat="0" applyAlignment="0" applyProtection="0"/>
    <xf numFmtId="0" fontId="102" fillId="0" borderId="137">
      <alignment horizontal="right" vertical="center"/>
    </xf>
    <xf numFmtId="4" fontId="102" fillId="0" borderId="137">
      <alignment horizontal="right" vertical="center"/>
    </xf>
    <xf numFmtId="0" fontId="102" fillId="0" borderId="137" applyNumberFormat="0" applyFill="0" applyAlignment="0" applyProtection="0"/>
    <xf numFmtId="0" fontId="142" fillId="84" borderId="133" applyNumberFormat="0" applyAlignment="0" applyProtection="0"/>
    <xf numFmtId="166" fontId="102" fillId="88" borderId="137" applyNumberFormat="0" applyFont="0" applyBorder="0" applyAlignment="0" applyProtection="0">
      <alignment horizontal="right" vertical="center"/>
    </xf>
    <xf numFmtId="0" fontId="102" fillId="61" borderId="137"/>
    <xf numFmtId="4" fontId="102" fillId="61" borderId="137"/>
    <xf numFmtId="0" fontId="145" fillId="0" borderId="135" applyNumberFormat="0" applyFill="0" applyAlignment="0" applyProtection="0"/>
    <xf numFmtId="0" fontId="8" fillId="87" borderId="136" applyNumberFormat="0" applyFont="0" applyAlignment="0" applyProtection="0"/>
    <xf numFmtId="0" fontId="120" fillId="87" borderId="136" applyNumberFormat="0" applyFont="0" applyAlignment="0" applyProtection="0"/>
    <xf numFmtId="0" fontId="102" fillId="0" borderId="137" applyNumberFormat="0" applyFill="0" applyAlignment="0" applyProtection="0"/>
    <xf numFmtId="0" fontId="130" fillId="0" borderId="135" applyNumberFormat="0" applyFill="0" applyAlignment="0" applyProtection="0"/>
    <xf numFmtId="0" fontId="145" fillId="0" borderId="135" applyNumberFormat="0" applyFill="0" applyAlignment="0" applyProtection="0"/>
    <xf numFmtId="0" fontId="129" fillId="71" borderId="134" applyNumberFormat="0" applyAlignment="0" applyProtection="0"/>
    <xf numFmtId="0" fontId="126" fillId="84" borderId="134" applyNumberFormat="0" applyAlignment="0" applyProtection="0"/>
    <xf numFmtId="4" fontId="105" fillId="62" borderId="137">
      <alignment horizontal="right" vertical="center"/>
    </xf>
    <xf numFmtId="0" fontId="103" fillId="62" borderId="137">
      <alignment horizontal="right" vertical="center"/>
    </xf>
    <xf numFmtId="166" fontId="102" fillId="88" borderId="137" applyNumberFormat="0" applyFont="0" applyBorder="0" applyAlignment="0" applyProtection="0">
      <alignment horizontal="right" vertical="center"/>
    </xf>
    <xf numFmtId="0" fontId="130" fillId="0" borderId="135" applyNumberFormat="0" applyFill="0" applyAlignment="0" applyProtection="0"/>
    <xf numFmtId="49" fontId="102" fillId="0" borderId="137" applyNumberFormat="0" applyFont="0" applyFill="0" applyBorder="0" applyProtection="0">
      <alignment horizontal="left" vertical="center" indent="2"/>
    </xf>
    <xf numFmtId="49" fontId="102" fillId="0" borderId="138" applyNumberFormat="0" applyFont="0" applyFill="0" applyBorder="0" applyProtection="0">
      <alignment horizontal="left" vertical="center" indent="5"/>
    </xf>
    <xf numFmtId="49" fontId="102" fillId="0" borderId="137" applyNumberFormat="0" applyFont="0" applyFill="0" applyBorder="0" applyProtection="0">
      <alignment horizontal="left" vertical="center" indent="2"/>
    </xf>
    <xf numFmtId="4" fontId="102" fillId="0" borderId="137" applyFill="0" applyBorder="0" applyProtection="0">
      <alignment horizontal="right" vertical="center"/>
    </xf>
    <xf numFmtId="49" fontId="101" fillId="0" borderId="137" applyNumberFormat="0" applyFill="0" applyBorder="0" applyProtection="0">
      <alignment horizontal="left" vertical="center"/>
    </xf>
    <xf numFmtId="0" fontId="102" fillId="0" borderId="140">
      <alignment horizontal="left" vertical="center" wrapText="1" indent="2"/>
    </xf>
    <xf numFmtId="0" fontId="142" fillId="84" borderId="133" applyNumberFormat="0" applyAlignment="0" applyProtection="0"/>
    <xf numFmtId="0" fontId="103" fillId="60" borderId="139">
      <alignment horizontal="right" vertical="center"/>
    </xf>
    <xf numFmtId="0" fontId="129" fillId="71" borderId="134" applyNumberFormat="0" applyAlignment="0" applyProtection="0"/>
    <xf numFmtId="0" fontId="103" fillId="60" borderId="139">
      <alignment horizontal="right" vertical="center"/>
    </xf>
    <xf numFmtId="4" fontId="103" fillId="60" borderId="137">
      <alignment horizontal="right" vertical="center"/>
    </xf>
    <xf numFmtId="0" fontId="103" fillId="60" borderId="137">
      <alignment horizontal="right" vertical="center"/>
    </xf>
    <xf numFmtId="0" fontId="123" fillId="84" borderId="133" applyNumberFormat="0" applyAlignment="0" applyProtection="0"/>
    <xf numFmtId="0" fontId="125" fillId="84" borderId="134" applyNumberFormat="0" applyAlignment="0" applyProtection="0"/>
    <xf numFmtId="0" fontId="130" fillId="0" borderId="135" applyNumberFormat="0" applyFill="0" applyAlignment="0" applyProtection="0"/>
    <xf numFmtId="0" fontId="102" fillId="61" borderId="137"/>
    <xf numFmtId="4" fontId="102" fillId="61" borderId="137"/>
    <xf numFmtId="4" fontId="103" fillId="60" borderId="137">
      <alignment horizontal="right" vertical="center"/>
    </xf>
    <xf numFmtId="0" fontId="105" fillId="62" borderId="137">
      <alignment horizontal="right" vertical="center"/>
    </xf>
    <xf numFmtId="0" fontId="129" fillId="71" borderId="134" applyNumberFormat="0" applyAlignment="0" applyProtection="0"/>
    <xf numFmtId="0" fontId="126" fillId="84" borderId="134" applyNumberFormat="0" applyAlignment="0" applyProtection="0"/>
    <xf numFmtId="4" fontId="102" fillId="0" borderId="137">
      <alignment horizontal="right" vertical="center"/>
    </xf>
    <xf numFmtId="0" fontId="102" fillId="60" borderId="140">
      <alignment horizontal="left" vertical="center" wrapText="1" indent="2"/>
    </xf>
    <xf numFmtId="0" fontId="102" fillId="0" borderId="140">
      <alignment horizontal="left" vertical="center" wrapText="1" indent="2"/>
    </xf>
    <xf numFmtId="0" fontId="142" fillId="84" borderId="133" applyNumberFormat="0" applyAlignment="0" applyProtection="0"/>
    <xf numFmtId="0" fontId="138" fillId="71" borderId="134" applyNumberFormat="0" applyAlignment="0" applyProtection="0"/>
    <xf numFmtId="0" fontId="125" fillId="84" borderId="134" applyNumberFormat="0" applyAlignment="0" applyProtection="0"/>
    <xf numFmtId="0" fontId="123" fillId="84" borderId="133" applyNumberFormat="0" applyAlignment="0" applyProtection="0"/>
    <xf numFmtId="0" fontId="103" fillId="60" borderId="139">
      <alignment horizontal="right" vertical="center"/>
    </xf>
    <xf numFmtId="0" fontId="105" fillId="62" borderId="137">
      <alignment horizontal="right" vertical="center"/>
    </xf>
    <xf numFmtId="4" fontId="103" fillId="62" borderId="137">
      <alignment horizontal="right" vertical="center"/>
    </xf>
    <xf numFmtId="4" fontId="103" fillId="60" borderId="137">
      <alignment horizontal="right" vertical="center"/>
    </xf>
    <xf numFmtId="49" fontId="102" fillId="0" borderId="138" applyNumberFormat="0" applyFont="0" applyFill="0" applyBorder="0" applyProtection="0">
      <alignment horizontal="left" vertical="center" indent="5"/>
    </xf>
    <xf numFmtId="4" fontId="102" fillId="0" borderId="137" applyFill="0" applyBorder="0" applyProtection="0">
      <alignment horizontal="right" vertical="center"/>
    </xf>
    <xf numFmtId="4" fontId="103" fillId="62" borderId="137">
      <alignment horizontal="right" vertical="center"/>
    </xf>
    <xf numFmtId="0" fontId="138" fillId="71" borderId="134" applyNumberFormat="0" applyAlignment="0" applyProtection="0"/>
    <xf numFmtId="0" fontId="129" fillId="71" borderId="134" applyNumberFormat="0" applyAlignment="0" applyProtection="0"/>
    <xf numFmtId="0" fontId="125" fillId="84" borderId="134" applyNumberFormat="0" applyAlignment="0" applyProtection="0"/>
    <xf numFmtId="0" fontId="102" fillId="60" borderId="140">
      <alignment horizontal="left" vertical="center" wrapText="1" indent="2"/>
    </xf>
    <xf numFmtId="0" fontId="102" fillId="0" borderId="140">
      <alignment horizontal="left" vertical="center" wrapText="1" indent="2"/>
    </xf>
    <xf numFmtId="0" fontId="102" fillId="60" borderId="140">
      <alignment horizontal="left" vertical="center" wrapText="1" indent="2"/>
    </xf>
    <xf numFmtId="0" fontId="102" fillId="0" borderId="140">
      <alignment horizontal="left" vertical="center" wrapText="1" indent="2"/>
    </xf>
    <xf numFmtId="0" fontId="123" fillId="84" borderId="133" applyNumberFormat="0" applyAlignment="0" applyProtection="0"/>
    <xf numFmtId="0" fontId="125" fillId="84" borderId="134" applyNumberFormat="0" applyAlignment="0" applyProtection="0"/>
    <xf numFmtId="0" fontId="126" fillId="84" borderId="134" applyNumberFormat="0" applyAlignment="0" applyProtection="0"/>
    <xf numFmtId="0" fontId="129" fillId="71" borderId="134" applyNumberFormat="0" applyAlignment="0" applyProtection="0"/>
    <xf numFmtId="0" fontId="130" fillId="0" borderId="135" applyNumberFormat="0" applyFill="0" applyAlignment="0" applyProtection="0"/>
    <xf numFmtId="0" fontId="138" fillId="71" borderId="134" applyNumberFormat="0" applyAlignment="0" applyProtection="0"/>
    <xf numFmtId="0" fontId="120" fillId="87" borderId="136" applyNumberFormat="0" applyFont="0" applyAlignment="0" applyProtection="0"/>
    <xf numFmtId="0" fontId="8" fillId="87" borderId="136" applyNumberFormat="0" applyFont="0" applyAlignment="0" applyProtection="0"/>
    <xf numFmtId="0" fontId="142" fillId="84" borderId="133" applyNumberFormat="0" applyAlignment="0" applyProtection="0"/>
    <xf numFmtId="0" fontId="145" fillId="0" borderId="135" applyNumberFormat="0" applyFill="0" applyAlignment="0" applyProtection="0"/>
    <xf numFmtId="0" fontId="126" fillId="84" borderId="134" applyNumberFormat="0" applyAlignment="0" applyProtection="0"/>
    <xf numFmtId="0" fontId="138" fillId="71" borderId="134" applyNumberFormat="0" applyAlignment="0" applyProtection="0"/>
    <xf numFmtId="0" fontId="120" fillId="87" borderId="136" applyNumberFormat="0" applyFont="0" applyAlignment="0" applyProtection="0"/>
    <xf numFmtId="0" fontId="142" fillId="84" borderId="133" applyNumberFormat="0" applyAlignment="0" applyProtection="0"/>
    <xf numFmtId="0" fontId="145" fillId="0" borderId="135" applyNumberFormat="0" applyFill="0" applyAlignment="0" applyProtection="0"/>
    <xf numFmtId="0" fontId="126" fillId="84" borderId="134" applyNumberFormat="0" applyAlignment="0" applyProtection="0"/>
    <xf numFmtId="0" fontId="138" fillId="71" borderId="134" applyNumberFormat="0" applyAlignment="0" applyProtection="0"/>
    <xf numFmtId="0" fontId="142" fillId="84" borderId="133" applyNumberFormat="0" applyAlignment="0" applyProtection="0"/>
    <xf numFmtId="0" fontId="145" fillId="0" borderId="135" applyNumberFormat="0" applyFill="0" applyAlignment="0" applyProtection="0"/>
    <xf numFmtId="0" fontId="123" fillId="84" borderId="133" applyNumberFormat="0" applyAlignment="0" applyProtection="0"/>
    <xf numFmtId="0" fontId="125" fillId="84" borderId="134" applyNumberFormat="0" applyAlignment="0" applyProtection="0"/>
    <xf numFmtId="0" fontId="130" fillId="0" borderId="135" applyNumberFormat="0" applyFill="0" applyAlignment="0" applyProtection="0"/>
    <xf numFmtId="49" fontId="102" fillId="0" borderId="137" applyNumberFormat="0" applyFont="0" applyFill="0" applyBorder="0" applyProtection="0">
      <alignment horizontal="left" vertical="center" indent="2"/>
    </xf>
    <xf numFmtId="0" fontId="103" fillId="62" borderId="137">
      <alignment horizontal="right" vertical="center"/>
    </xf>
    <xf numFmtId="4" fontId="103" fillId="62" borderId="137">
      <alignment horizontal="right" vertical="center"/>
    </xf>
    <xf numFmtId="0" fontId="105" fillId="62" borderId="137">
      <alignment horizontal="right" vertical="center"/>
    </xf>
    <xf numFmtId="4" fontId="105" fillId="62" borderId="137">
      <alignment horizontal="right" vertical="center"/>
    </xf>
    <xf numFmtId="0" fontId="103" fillId="60" borderId="137">
      <alignment horizontal="right" vertical="center"/>
    </xf>
    <xf numFmtId="4" fontId="103" fillId="60" borderId="137">
      <alignment horizontal="right" vertical="center"/>
    </xf>
    <xf numFmtId="0" fontId="103" fillId="60" borderId="137">
      <alignment horizontal="right" vertical="center"/>
    </xf>
    <xf numFmtId="4" fontId="103" fillId="60" borderId="137">
      <alignment horizontal="right" vertical="center"/>
    </xf>
    <xf numFmtId="0" fontId="129" fillId="71" borderId="134" applyNumberFormat="0" applyAlignment="0" applyProtection="0"/>
    <xf numFmtId="0" fontId="102" fillId="0" borderId="137">
      <alignment horizontal="right" vertical="center"/>
    </xf>
    <xf numFmtId="4" fontId="102" fillId="0" borderId="137">
      <alignment horizontal="right" vertical="center"/>
    </xf>
    <xf numFmtId="4" fontId="102" fillId="0" borderId="137" applyFill="0" applyBorder="0" applyProtection="0">
      <alignment horizontal="right" vertical="center"/>
    </xf>
    <xf numFmtId="49" fontId="101" fillId="0" borderId="137" applyNumberFormat="0" applyFill="0" applyBorder="0" applyProtection="0">
      <alignment horizontal="left" vertical="center"/>
    </xf>
    <xf numFmtId="0" fontId="102" fillId="0" borderId="137" applyNumberFormat="0" applyFill="0" applyAlignment="0" applyProtection="0"/>
    <xf numFmtId="166" fontId="102" fillId="88" borderId="137" applyNumberFormat="0" applyFont="0" applyBorder="0" applyAlignment="0" applyProtection="0">
      <alignment horizontal="right" vertical="center"/>
    </xf>
    <xf numFmtId="0" fontId="102" fillId="61" borderId="137"/>
    <xf numFmtId="4" fontId="102" fillId="61" borderId="137"/>
    <xf numFmtId="4" fontId="103" fillId="60" borderId="137">
      <alignment horizontal="right" vertical="center"/>
    </xf>
    <xf numFmtId="0" fontId="102" fillId="61" borderId="137"/>
    <xf numFmtId="0" fontId="125" fillId="84" borderId="134" applyNumberFormat="0" applyAlignment="0" applyProtection="0"/>
    <xf numFmtId="0" fontId="103" fillId="62" borderId="137">
      <alignment horizontal="right" vertical="center"/>
    </xf>
    <xf numFmtId="0" fontId="102" fillId="0" borderId="137">
      <alignment horizontal="right" vertical="center"/>
    </xf>
    <xf numFmtId="0" fontId="145" fillId="0" borderId="135" applyNumberFormat="0" applyFill="0" applyAlignment="0" applyProtection="0"/>
    <xf numFmtId="0" fontId="102" fillId="62" borderId="138">
      <alignment horizontal="left" vertical="center"/>
    </xf>
    <xf numFmtId="0" fontId="138" fillId="71" borderId="134" applyNumberFormat="0" applyAlignment="0" applyProtection="0"/>
    <xf numFmtId="166" fontId="102" fillId="88" borderId="137" applyNumberFormat="0" applyFont="0" applyBorder="0" applyAlignment="0" applyProtection="0">
      <alignment horizontal="right" vertical="center"/>
    </xf>
    <xf numFmtId="0" fontId="120" fillId="87" borderId="136" applyNumberFormat="0" applyFont="0" applyAlignment="0" applyProtection="0"/>
    <xf numFmtId="0" fontId="102" fillId="0" borderId="140">
      <alignment horizontal="left" vertical="center" wrapText="1" indent="2"/>
    </xf>
    <xf numFmtId="4" fontId="102" fillId="61" borderId="137"/>
    <xf numFmtId="49" fontId="101" fillId="0" borderId="137" applyNumberFormat="0" applyFill="0" applyBorder="0" applyProtection="0">
      <alignment horizontal="left" vertical="center"/>
    </xf>
    <xf numFmtId="0" fontId="102" fillId="0" borderId="137">
      <alignment horizontal="right" vertical="center"/>
    </xf>
    <xf numFmtId="4" fontId="103" fillId="60" borderId="139">
      <alignment horizontal="right" vertical="center"/>
    </xf>
    <xf numFmtId="4" fontId="103" fillId="60" borderId="137">
      <alignment horizontal="right" vertical="center"/>
    </xf>
    <xf numFmtId="4" fontId="103" fillId="60" borderId="137">
      <alignment horizontal="right" vertical="center"/>
    </xf>
    <xf numFmtId="0" fontId="105" fillId="62" borderId="137">
      <alignment horizontal="right" vertical="center"/>
    </xf>
    <xf numFmtId="0" fontId="103" fillId="62" borderId="137">
      <alignment horizontal="right" vertical="center"/>
    </xf>
    <xf numFmtId="49" fontId="102" fillId="0" borderId="137" applyNumberFormat="0" applyFont="0" applyFill="0" applyBorder="0" applyProtection="0">
      <alignment horizontal="left" vertical="center" indent="2"/>
    </xf>
    <xf numFmtId="0" fontId="138" fillId="71" borderId="134" applyNumberFormat="0" applyAlignment="0" applyProtection="0"/>
    <xf numFmtId="0" fontId="123" fillId="84" borderId="133" applyNumberFormat="0" applyAlignment="0" applyProtection="0"/>
    <xf numFmtId="49" fontId="102" fillId="0" borderId="137" applyNumberFormat="0" applyFont="0" applyFill="0" applyBorder="0" applyProtection="0">
      <alignment horizontal="left" vertical="center" indent="2"/>
    </xf>
    <xf numFmtId="0" fontId="129" fillId="71" borderId="134" applyNumberFormat="0" applyAlignment="0" applyProtection="0"/>
    <xf numFmtId="4" fontId="102" fillId="0" borderId="137" applyFill="0" applyBorder="0" applyProtection="0">
      <alignment horizontal="right" vertical="center"/>
    </xf>
    <xf numFmtId="0" fontId="126" fillId="84" borderId="134" applyNumberFormat="0" applyAlignment="0" applyProtection="0"/>
    <xf numFmtId="0" fontId="145" fillId="0" borderId="135" applyNumberFormat="0" applyFill="0" applyAlignment="0" applyProtection="0"/>
    <xf numFmtId="0" fontId="142" fillId="84" borderId="133" applyNumberFormat="0" applyAlignment="0" applyProtection="0"/>
    <xf numFmtId="0" fontId="102" fillId="0" borderId="137" applyNumberFormat="0" applyFill="0" applyAlignment="0" applyProtection="0"/>
    <xf numFmtId="4" fontId="102" fillId="0" borderId="137">
      <alignment horizontal="right" vertical="center"/>
    </xf>
    <xf numFmtId="0" fontId="102" fillId="0" borderId="137">
      <alignment horizontal="right" vertical="center"/>
    </xf>
    <xf numFmtId="0" fontId="138" fillId="71" borderId="134" applyNumberFormat="0" applyAlignment="0" applyProtection="0"/>
    <xf numFmtId="0" fontId="123" fillId="84" borderId="133" applyNumberFormat="0" applyAlignment="0" applyProtection="0"/>
    <xf numFmtId="0" fontId="125" fillId="84" borderId="134" applyNumberFormat="0" applyAlignment="0" applyProtection="0"/>
    <xf numFmtId="0" fontId="102" fillId="60" borderId="140">
      <alignment horizontal="left" vertical="center" wrapText="1" indent="2"/>
    </xf>
    <xf numFmtId="0" fontId="126" fillId="84" borderId="134" applyNumberFormat="0" applyAlignment="0" applyProtection="0"/>
    <xf numFmtId="0" fontId="126" fillId="84" borderId="134" applyNumberFormat="0" applyAlignment="0" applyProtection="0"/>
    <xf numFmtId="4" fontId="103" fillId="60" borderId="138">
      <alignment horizontal="right" vertical="center"/>
    </xf>
    <xf numFmtId="0" fontId="103" fillId="60" borderId="138">
      <alignment horizontal="right" vertical="center"/>
    </xf>
    <xf numFmtId="0" fontId="103" fillId="60" borderId="137">
      <alignment horizontal="right" vertical="center"/>
    </xf>
    <xf numFmtId="4" fontId="105" fillId="62" borderId="137">
      <alignment horizontal="right" vertical="center"/>
    </xf>
    <xf numFmtId="0" fontId="129" fillId="71" borderId="134" applyNumberFormat="0" applyAlignment="0" applyProtection="0"/>
    <xf numFmtId="0" fontId="130" fillId="0" borderId="135" applyNumberFormat="0" applyFill="0" applyAlignment="0" applyProtection="0"/>
    <xf numFmtId="0" fontId="145" fillId="0" borderId="135" applyNumberFormat="0" applyFill="0" applyAlignment="0" applyProtection="0"/>
    <xf numFmtId="0" fontId="120" fillId="87" borderId="136" applyNumberFormat="0" applyFont="0" applyAlignment="0" applyProtection="0"/>
    <xf numFmtId="0" fontId="138" fillId="71" borderId="134" applyNumberFormat="0" applyAlignment="0" applyProtection="0"/>
    <xf numFmtId="49" fontId="101" fillId="0" borderId="137" applyNumberFormat="0" applyFill="0" applyBorder="0" applyProtection="0">
      <alignment horizontal="left" vertical="center"/>
    </xf>
    <xf numFmtId="0" fontId="102" fillId="60" borderId="140">
      <alignment horizontal="left" vertical="center" wrapText="1" indent="2"/>
    </xf>
    <xf numFmtId="0" fontId="126" fillId="84" borderId="134" applyNumberFormat="0" applyAlignment="0" applyProtection="0"/>
    <xf numFmtId="0" fontId="102" fillId="0" borderId="140">
      <alignment horizontal="left" vertical="center" wrapText="1" indent="2"/>
    </xf>
    <xf numFmtId="0" fontId="120" fillId="87" borderId="136" applyNumberFormat="0" applyFont="0" applyAlignment="0" applyProtection="0"/>
    <xf numFmtId="0" fontId="8" fillId="87" borderId="136" applyNumberFormat="0" applyFont="0" applyAlignment="0" applyProtection="0"/>
    <xf numFmtId="0" fontId="142" fillId="84" borderId="133" applyNumberFormat="0" applyAlignment="0" applyProtection="0"/>
    <xf numFmtId="0" fontId="145" fillId="0" borderId="135" applyNumberFormat="0" applyFill="0" applyAlignment="0" applyProtection="0"/>
    <xf numFmtId="4" fontId="102" fillId="61" borderId="137"/>
    <xf numFmtId="0" fontId="103" fillId="60" borderId="137">
      <alignment horizontal="right" vertical="center"/>
    </xf>
    <xf numFmtId="0" fontId="145" fillId="0" borderId="135" applyNumberFormat="0" applyFill="0" applyAlignment="0" applyProtection="0"/>
    <xf numFmtId="4" fontId="103" fillId="60" borderId="139">
      <alignment horizontal="right" vertical="center"/>
    </xf>
    <xf numFmtId="0" fontId="125" fillId="84" borderId="134" applyNumberFormat="0" applyAlignment="0" applyProtection="0"/>
    <xf numFmtId="0" fontId="103" fillId="60" borderId="138">
      <alignment horizontal="right" vertical="center"/>
    </xf>
    <xf numFmtId="0" fontId="126" fillId="84" borderId="134" applyNumberFormat="0" applyAlignment="0" applyProtection="0"/>
    <xf numFmtId="0" fontId="130" fillId="0" borderId="135" applyNumberFormat="0" applyFill="0" applyAlignment="0" applyProtection="0"/>
    <xf numFmtId="0" fontId="120" fillId="87" borderId="136" applyNumberFormat="0" applyFont="0" applyAlignment="0" applyProtection="0"/>
    <xf numFmtId="4" fontId="103" fillId="60" borderId="138">
      <alignment horizontal="right" vertical="center"/>
    </xf>
    <xf numFmtId="0" fontId="102" fillId="60" borderId="140">
      <alignment horizontal="left" vertical="center" wrapText="1" indent="2"/>
    </xf>
    <xf numFmtId="0" fontId="102" fillId="61" borderId="137"/>
    <xf numFmtId="166" fontId="102" fillId="88" borderId="137" applyNumberFormat="0" applyFont="0" applyBorder="0" applyAlignment="0" applyProtection="0">
      <alignment horizontal="right" vertical="center"/>
    </xf>
    <xf numFmtId="0" fontId="102" fillId="0" borderId="137" applyNumberFormat="0" applyFill="0" applyAlignment="0" applyProtection="0"/>
    <xf numFmtId="4" fontId="102" fillId="0" borderId="137" applyFill="0" applyBorder="0" applyProtection="0">
      <alignment horizontal="right" vertical="center"/>
    </xf>
    <xf numFmtId="4" fontId="103" fillId="62" borderId="137">
      <alignment horizontal="right" vertical="center"/>
    </xf>
    <xf numFmtId="0" fontId="130" fillId="0" borderId="135" applyNumberFormat="0" applyFill="0" applyAlignment="0" applyProtection="0"/>
    <xf numFmtId="49" fontId="101" fillId="0" borderId="137" applyNumberFormat="0" applyFill="0" applyBorder="0" applyProtection="0">
      <alignment horizontal="left" vertical="center"/>
    </xf>
    <xf numFmtId="49" fontId="102" fillId="0" borderId="138" applyNumberFormat="0" applyFont="0" applyFill="0" applyBorder="0" applyProtection="0">
      <alignment horizontal="left" vertical="center" indent="5"/>
    </xf>
    <xf numFmtId="0" fontId="102" fillId="62" borderId="138">
      <alignment horizontal="left" vertical="center"/>
    </xf>
    <xf numFmtId="0" fontId="126" fillId="84" borderId="134" applyNumberFormat="0" applyAlignment="0" applyProtection="0"/>
    <xf numFmtId="4" fontId="103" fillId="60" borderId="139">
      <alignment horizontal="right" vertical="center"/>
    </xf>
    <xf numFmtId="0" fontId="138" fillId="71" borderId="134" applyNumberFormat="0" applyAlignment="0" applyProtection="0"/>
    <xf numFmtId="0" fontId="138" fillId="71" borderId="134" applyNumberFormat="0" applyAlignment="0" applyProtection="0"/>
    <xf numFmtId="0" fontId="120" fillId="87" borderId="136" applyNumberFormat="0" applyFont="0" applyAlignment="0" applyProtection="0"/>
    <xf numFmtId="0" fontId="142" fillId="84" borderId="133" applyNumberFormat="0" applyAlignment="0" applyProtection="0"/>
    <xf numFmtId="0" fontId="145" fillId="0" borderId="135" applyNumberFormat="0" applyFill="0" applyAlignment="0" applyProtection="0"/>
    <xf numFmtId="0" fontId="103" fillId="60" borderId="137">
      <alignment horizontal="right" vertical="center"/>
    </xf>
    <xf numFmtId="0" fontId="8" fillId="87" borderId="136" applyNumberFormat="0" applyFont="0" applyAlignment="0" applyProtection="0"/>
    <xf numFmtId="4" fontId="102" fillId="0" borderId="137">
      <alignment horizontal="right" vertical="center"/>
    </xf>
    <xf numFmtId="0" fontId="145" fillId="0" borderId="135" applyNumberFormat="0" applyFill="0" applyAlignment="0" applyProtection="0"/>
    <xf numFmtId="0" fontId="103" fillId="60" borderId="137">
      <alignment horizontal="right" vertical="center"/>
    </xf>
    <xf numFmtId="0" fontId="103" fillId="60" borderId="137">
      <alignment horizontal="right" vertical="center"/>
    </xf>
    <xf numFmtId="4" fontId="105" fillId="62" borderId="137">
      <alignment horizontal="right" vertical="center"/>
    </xf>
    <xf numFmtId="0" fontId="103" fillId="62" borderId="137">
      <alignment horizontal="right" vertical="center"/>
    </xf>
    <xf numFmtId="4" fontId="103" fillId="62" borderId="137">
      <alignment horizontal="right" vertical="center"/>
    </xf>
    <xf numFmtId="0" fontId="105" fillId="62" borderId="137">
      <alignment horizontal="right" vertical="center"/>
    </xf>
    <xf numFmtId="4" fontId="105" fillId="62" borderId="137">
      <alignment horizontal="right" vertical="center"/>
    </xf>
    <xf numFmtId="0" fontId="103" fillId="60" borderId="137">
      <alignment horizontal="right" vertical="center"/>
    </xf>
    <xf numFmtId="4" fontId="103" fillId="60" borderId="137">
      <alignment horizontal="right" vertical="center"/>
    </xf>
    <xf numFmtId="0" fontId="103" fillId="60" borderId="137">
      <alignment horizontal="right" vertical="center"/>
    </xf>
    <xf numFmtId="4" fontId="103" fillId="60" borderId="137">
      <alignment horizontal="right" vertical="center"/>
    </xf>
    <xf numFmtId="0" fontId="103" fillId="60" borderId="138">
      <alignment horizontal="right" vertical="center"/>
    </xf>
    <xf numFmtId="4" fontId="103" fillId="60" borderId="138">
      <alignment horizontal="right" vertical="center"/>
    </xf>
    <xf numFmtId="0" fontId="103" fillId="60" borderId="139">
      <alignment horizontal="right" vertical="center"/>
    </xf>
    <xf numFmtId="4" fontId="103" fillId="60" borderId="139">
      <alignment horizontal="right" vertical="center"/>
    </xf>
    <xf numFmtId="0" fontId="126" fillId="84" borderId="134" applyNumberFormat="0" applyAlignment="0" applyProtection="0"/>
    <xf numFmtId="0" fontId="102" fillId="60" borderId="140">
      <alignment horizontal="left" vertical="center" wrapText="1" indent="2"/>
    </xf>
    <xf numFmtId="0" fontId="102" fillId="0" borderId="140">
      <alignment horizontal="left" vertical="center" wrapText="1" indent="2"/>
    </xf>
    <xf numFmtId="0" fontId="102" fillId="62" borderId="138">
      <alignment horizontal="left" vertical="center"/>
    </xf>
    <xf numFmtId="0" fontId="138" fillId="71" borderId="134" applyNumberFormat="0" applyAlignment="0" applyProtection="0"/>
    <xf numFmtId="0" fontId="102" fillId="0" borderId="137">
      <alignment horizontal="right" vertical="center"/>
    </xf>
    <xf numFmtId="4" fontId="102" fillId="0" borderId="137">
      <alignment horizontal="right" vertical="center"/>
    </xf>
    <xf numFmtId="0" fontId="102" fillId="0" borderId="137" applyNumberFormat="0" applyFill="0" applyAlignment="0" applyProtection="0"/>
    <xf numFmtId="0" fontId="142" fillId="84" borderId="133" applyNumberFormat="0" applyAlignment="0" applyProtection="0"/>
    <xf numFmtId="166" fontId="102" fillId="88" borderId="137" applyNumberFormat="0" applyFont="0" applyBorder="0" applyAlignment="0" applyProtection="0">
      <alignment horizontal="right" vertical="center"/>
    </xf>
    <xf numFmtId="0" fontId="102" fillId="61" borderId="137"/>
    <xf numFmtId="4" fontId="102" fillId="61" borderId="137"/>
    <xf numFmtId="0" fontId="145" fillId="0" borderId="135" applyNumberFormat="0" applyFill="0" applyAlignment="0" applyProtection="0"/>
    <xf numFmtId="0" fontId="8" fillId="87" borderId="136" applyNumberFormat="0" applyFont="0" applyAlignment="0" applyProtection="0"/>
    <xf numFmtId="0" fontId="120" fillId="87" borderId="136" applyNumberFormat="0" applyFont="0" applyAlignment="0" applyProtection="0"/>
    <xf numFmtId="0" fontId="102" fillId="0" borderId="137" applyNumberFormat="0" applyFill="0" applyAlignment="0" applyProtection="0"/>
    <xf numFmtId="0" fontId="130" fillId="0" borderId="135" applyNumberFormat="0" applyFill="0" applyAlignment="0" applyProtection="0"/>
    <xf numFmtId="0" fontId="145" fillId="0" borderId="135" applyNumberFormat="0" applyFill="0" applyAlignment="0" applyProtection="0"/>
    <xf numFmtId="0" fontId="129" fillId="71" borderId="134" applyNumberFormat="0" applyAlignment="0" applyProtection="0"/>
    <xf numFmtId="0" fontId="126" fillId="84" borderId="134" applyNumberFormat="0" applyAlignment="0" applyProtection="0"/>
    <xf numFmtId="4" fontId="105" fillId="62" borderId="137">
      <alignment horizontal="right" vertical="center"/>
    </xf>
    <xf numFmtId="0" fontId="103" fillId="62" borderId="137">
      <alignment horizontal="right" vertical="center"/>
    </xf>
    <xf numFmtId="166" fontId="102" fillId="88" borderId="137" applyNumberFormat="0" applyFont="0" applyBorder="0" applyAlignment="0" applyProtection="0">
      <alignment horizontal="right" vertical="center"/>
    </xf>
    <xf numFmtId="0" fontId="130" fillId="0" borderId="135" applyNumberFormat="0" applyFill="0" applyAlignment="0" applyProtection="0"/>
    <xf numFmtId="49" fontId="102" fillId="0" borderId="137" applyNumberFormat="0" applyFont="0" applyFill="0" applyBorder="0" applyProtection="0">
      <alignment horizontal="left" vertical="center" indent="2"/>
    </xf>
    <xf numFmtId="49" fontId="102" fillId="0" borderId="138" applyNumberFormat="0" applyFont="0" applyFill="0" applyBorder="0" applyProtection="0">
      <alignment horizontal="left" vertical="center" indent="5"/>
    </xf>
    <xf numFmtId="49" fontId="102" fillId="0" borderId="137" applyNumberFormat="0" applyFont="0" applyFill="0" applyBorder="0" applyProtection="0">
      <alignment horizontal="left" vertical="center" indent="2"/>
    </xf>
    <xf numFmtId="4" fontId="102" fillId="0" borderId="137" applyFill="0" applyBorder="0" applyProtection="0">
      <alignment horizontal="right" vertical="center"/>
    </xf>
    <xf numFmtId="49" fontId="101" fillId="0" borderId="137" applyNumberFormat="0" applyFill="0" applyBorder="0" applyProtection="0">
      <alignment horizontal="left" vertical="center"/>
    </xf>
    <xf numFmtId="0" fontId="102" fillId="0" borderId="140">
      <alignment horizontal="left" vertical="center" wrapText="1" indent="2"/>
    </xf>
    <xf numFmtId="0" fontId="142" fillId="84" borderId="133" applyNumberFormat="0" applyAlignment="0" applyProtection="0"/>
    <xf numFmtId="0" fontId="103" fillId="60" borderId="139">
      <alignment horizontal="right" vertical="center"/>
    </xf>
    <xf numFmtId="0" fontId="129" fillId="71" borderId="134" applyNumberFormat="0" applyAlignment="0" applyProtection="0"/>
    <xf numFmtId="0" fontId="103" fillId="60" borderId="139">
      <alignment horizontal="right" vertical="center"/>
    </xf>
    <xf numFmtId="4" fontId="103" fillId="60" borderId="137">
      <alignment horizontal="right" vertical="center"/>
    </xf>
    <xf numFmtId="0" fontId="103" fillId="60" borderId="137">
      <alignment horizontal="right" vertical="center"/>
    </xf>
    <xf numFmtId="0" fontId="123" fillId="84" borderId="133" applyNumberFormat="0" applyAlignment="0" applyProtection="0"/>
    <xf numFmtId="0" fontId="125" fillId="84" borderId="134" applyNumberFormat="0" applyAlignment="0" applyProtection="0"/>
    <xf numFmtId="0" fontId="130" fillId="0" borderId="135" applyNumberFormat="0" applyFill="0" applyAlignment="0" applyProtection="0"/>
    <xf numFmtId="0" fontId="102" fillId="61" borderId="137"/>
    <xf numFmtId="4" fontId="102" fillId="61" borderId="137"/>
    <xf numFmtId="4" fontId="103" fillId="60" borderId="137">
      <alignment horizontal="right" vertical="center"/>
    </xf>
    <xf numFmtId="0" fontId="105" fillId="62" borderId="137">
      <alignment horizontal="right" vertical="center"/>
    </xf>
    <xf numFmtId="0" fontId="129" fillId="71" borderId="134" applyNumberFormat="0" applyAlignment="0" applyProtection="0"/>
    <xf numFmtId="0" fontId="126" fillId="84" borderId="134" applyNumberFormat="0" applyAlignment="0" applyProtection="0"/>
    <xf numFmtId="4" fontId="102" fillId="0" borderId="137">
      <alignment horizontal="right" vertical="center"/>
    </xf>
    <xf numFmtId="0" fontId="102" fillId="60" borderId="140">
      <alignment horizontal="left" vertical="center" wrapText="1" indent="2"/>
    </xf>
    <xf numFmtId="0" fontId="102" fillId="0" borderId="140">
      <alignment horizontal="left" vertical="center" wrapText="1" indent="2"/>
    </xf>
    <xf numFmtId="0" fontId="142" fillId="84" borderId="133" applyNumberFormat="0" applyAlignment="0" applyProtection="0"/>
    <xf numFmtId="0" fontId="138" fillId="71" borderId="134" applyNumberFormat="0" applyAlignment="0" applyProtection="0"/>
    <xf numFmtId="0" fontId="125" fillId="84" borderId="134" applyNumberFormat="0" applyAlignment="0" applyProtection="0"/>
    <xf numFmtId="0" fontId="123" fillId="84" borderId="133" applyNumberFormat="0" applyAlignment="0" applyProtection="0"/>
    <xf numFmtId="0" fontId="103" fillId="60" borderId="139">
      <alignment horizontal="right" vertical="center"/>
    </xf>
    <xf numFmtId="0" fontId="105" fillId="62" borderId="137">
      <alignment horizontal="right" vertical="center"/>
    </xf>
    <xf numFmtId="4" fontId="103" fillId="62" borderId="137">
      <alignment horizontal="right" vertical="center"/>
    </xf>
    <xf numFmtId="4" fontId="103" fillId="60" borderId="137">
      <alignment horizontal="right" vertical="center"/>
    </xf>
    <xf numFmtId="49" fontId="102" fillId="0" borderId="138" applyNumberFormat="0" applyFont="0" applyFill="0" applyBorder="0" applyProtection="0">
      <alignment horizontal="left" vertical="center" indent="5"/>
    </xf>
    <xf numFmtId="4" fontId="102" fillId="0" borderId="137" applyFill="0" applyBorder="0" applyProtection="0">
      <alignment horizontal="right" vertical="center"/>
    </xf>
    <xf numFmtId="4" fontId="103" fillId="62" borderId="137">
      <alignment horizontal="right" vertical="center"/>
    </xf>
    <xf numFmtId="0" fontId="138" fillId="71" borderId="134" applyNumberFormat="0" applyAlignment="0" applyProtection="0"/>
    <xf numFmtId="0" fontId="129" fillId="71" borderId="134" applyNumberFormat="0" applyAlignment="0" applyProtection="0"/>
    <xf numFmtId="0" fontId="125" fillId="84" borderId="134" applyNumberFormat="0" applyAlignment="0" applyProtection="0"/>
    <xf numFmtId="0" fontId="102" fillId="60" borderId="140">
      <alignment horizontal="left" vertical="center" wrapText="1" indent="2"/>
    </xf>
    <xf numFmtId="0" fontId="102" fillId="0" borderId="140">
      <alignment horizontal="left" vertical="center" wrapText="1" indent="2"/>
    </xf>
    <xf numFmtId="0" fontId="102" fillId="60" borderId="140">
      <alignment horizontal="left" vertical="center" wrapText="1" indent="2"/>
    </xf>
    <xf numFmtId="0" fontId="48" fillId="39" borderId="0" applyNumberFormat="0" applyBorder="0" applyAlignment="0" applyProtection="0"/>
    <xf numFmtId="166" fontId="102" fillId="88" borderId="145" applyNumberFormat="0" applyFont="0" applyBorder="0" applyAlignment="0" applyProtection="0">
      <alignment horizontal="right" vertical="center"/>
    </xf>
    <xf numFmtId="0" fontId="7" fillId="53" borderId="0" applyNumberFormat="0" applyBorder="0" applyAlignment="0" applyProtection="0"/>
    <xf numFmtId="49" fontId="102" fillId="0" borderId="145" applyNumberFormat="0" applyFont="0" applyFill="0" applyBorder="0" applyProtection="0">
      <alignment horizontal="left" vertical="center" indent="2"/>
    </xf>
    <xf numFmtId="0" fontId="103" fillId="60" borderId="146">
      <alignment horizontal="right" vertical="center"/>
    </xf>
    <xf numFmtId="0" fontId="102" fillId="0" borderId="145">
      <alignment horizontal="right" vertical="center"/>
    </xf>
    <xf numFmtId="4" fontId="102" fillId="61" borderId="145"/>
    <xf numFmtId="0" fontId="125" fillId="84" borderId="142" applyNumberFormat="0" applyAlignment="0" applyProtection="0"/>
    <xf numFmtId="0" fontId="138" fillId="71" borderId="142" applyNumberFormat="0" applyAlignment="0" applyProtection="0"/>
    <xf numFmtId="4" fontId="103" fillId="60" borderId="146">
      <alignment horizontal="right" vertical="center"/>
    </xf>
    <xf numFmtId="4" fontId="103" fillId="60" borderId="145">
      <alignment horizontal="right" vertical="center"/>
    </xf>
    <xf numFmtId="0" fontId="142" fillId="84" borderId="141" applyNumberFormat="0" applyAlignment="0" applyProtection="0"/>
    <xf numFmtId="4" fontId="102" fillId="0" borderId="145">
      <alignment horizontal="right" vertical="center"/>
    </xf>
    <xf numFmtId="4" fontId="103" fillId="60" borderId="147">
      <alignment horizontal="right" vertical="center"/>
    </xf>
    <xf numFmtId="0" fontId="103" fillId="60" borderId="145">
      <alignment horizontal="right" vertical="center"/>
    </xf>
    <xf numFmtId="0" fontId="102" fillId="0" borderId="145">
      <alignment horizontal="right" vertical="center"/>
    </xf>
    <xf numFmtId="0" fontId="48" fillId="55" borderId="0" applyNumberFormat="0" applyBorder="0" applyAlignment="0" applyProtection="0"/>
    <xf numFmtId="0" fontId="102" fillId="60" borderId="148">
      <alignment horizontal="left" vertical="center" wrapText="1" indent="2"/>
    </xf>
    <xf numFmtId="4" fontId="103" fillId="62" borderId="145">
      <alignment horizontal="right" vertical="center"/>
    </xf>
    <xf numFmtId="0" fontId="102" fillId="61" borderId="145"/>
    <xf numFmtId="49" fontId="102" fillId="0" borderId="145" applyNumberFormat="0" applyFont="0" applyFill="0" applyBorder="0" applyProtection="0">
      <alignment horizontal="left" vertical="center" indent="2"/>
    </xf>
    <xf numFmtId="166" fontId="102" fillId="88" borderId="145" applyNumberFormat="0" applyFont="0" applyBorder="0" applyAlignment="0" applyProtection="0">
      <alignment horizontal="right" vertical="center"/>
    </xf>
    <xf numFmtId="0" fontId="8" fillId="87" borderId="144" applyNumberFormat="0" applyFont="0" applyAlignment="0" applyProtection="0"/>
    <xf numFmtId="0" fontId="138" fillId="71" borderId="142" applyNumberFormat="0" applyAlignment="0" applyProtection="0"/>
    <xf numFmtId="0" fontId="120" fillId="87" borderId="144" applyNumberFormat="0" applyFont="0" applyAlignment="0" applyProtection="0"/>
    <xf numFmtId="0" fontId="102" fillId="0" borderId="145" applyNumberFormat="0" applyFill="0" applyAlignment="0" applyProtection="0"/>
    <xf numFmtId="0" fontId="115" fillId="33" borderId="66" applyNumberFormat="0" applyAlignment="0" applyProtection="0"/>
    <xf numFmtId="0" fontId="116" fillId="33" borderId="65" applyNumberFormat="0" applyAlignment="0" applyProtection="0"/>
    <xf numFmtId="0" fontId="145" fillId="0" borderId="143" applyNumberFormat="0" applyFill="0" applyAlignment="0" applyProtection="0"/>
    <xf numFmtId="0" fontId="117" fillId="0" borderId="0" applyNumberFormat="0" applyFill="0" applyBorder="0" applyAlignment="0" applyProtection="0"/>
    <xf numFmtId="0" fontId="102" fillId="0" borderId="145">
      <alignment horizontal="right" vertical="center"/>
    </xf>
    <xf numFmtId="0" fontId="118" fillId="0" borderId="0" applyNumberFormat="0" applyFill="0" applyBorder="0" applyAlignment="0" applyProtection="0"/>
    <xf numFmtId="0" fontId="119"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8"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8"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8"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8" fillId="59" borderId="0" applyNumberFormat="0" applyBorder="0" applyAlignment="0" applyProtection="0"/>
    <xf numFmtId="0" fontId="102" fillId="0" borderId="137" applyNumberFormat="0" applyFill="0" applyAlignment="0" applyProtection="0"/>
    <xf numFmtId="0" fontId="103" fillId="60" borderId="137">
      <alignment horizontal="right" vertical="center"/>
    </xf>
    <xf numFmtId="0" fontId="103" fillId="60" borderId="137">
      <alignment horizontal="right" vertical="center"/>
    </xf>
    <xf numFmtId="0" fontId="103" fillId="60" borderId="145">
      <alignment horizontal="right" vertical="center"/>
    </xf>
    <xf numFmtId="0" fontId="102" fillId="0" borderId="137">
      <alignment horizontal="right" vertical="center"/>
    </xf>
    <xf numFmtId="0" fontId="105" fillId="62" borderId="137">
      <alignment horizontal="right" vertical="center"/>
    </xf>
    <xf numFmtId="0" fontId="102" fillId="61" borderId="137"/>
    <xf numFmtId="0" fontId="103" fillId="62" borderId="137">
      <alignment horizontal="right" vertical="center"/>
    </xf>
    <xf numFmtId="0" fontId="129" fillId="71" borderId="142" applyNumberFormat="0" applyAlignment="0" applyProtection="0"/>
    <xf numFmtId="0" fontId="123" fillId="84" borderId="141" applyNumberFormat="0" applyAlignment="0" applyProtection="0"/>
    <xf numFmtId="0" fontId="103" fillId="60" borderId="145">
      <alignment horizontal="right" vertical="center"/>
    </xf>
    <xf numFmtId="4" fontId="102" fillId="61" borderId="145"/>
    <xf numFmtId="0" fontId="125" fillId="84" borderId="142" applyNumberFormat="0" applyAlignment="0" applyProtection="0"/>
    <xf numFmtId="0" fontId="120" fillId="87" borderId="144" applyNumberFormat="0" applyFont="0" applyAlignment="0" applyProtection="0"/>
    <xf numFmtId="0" fontId="103" fillId="60" borderId="145">
      <alignment horizontal="right" vertical="center"/>
    </xf>
    <xf numFmtId="0" fontId="103" fillId="60" borderId="147">
      <alignment horizontal="right" vertical="center"/>
    </xf>
    <xf numFmtId="0" fontId="126" fillId="84" borderId="142" applyNumberFormat="0" applyAlignment="0" applyProtection="0"/>
    <xf numFmtId="0" fontId="102" fillId="0" borderId="148">
      <alignment horizontal="left" vertical="center" wrapText="1" indent="2"/>
    </xf>
    <xf numFmtId="4" fontId="102" fillId="0" borderId="145" applyFill="0" applyBorder="0" applyProtection="0">
      <alignment horizontal="right" vertical="center"/>
    </xf>
    <xf numFmtId="0" fontId="125" fillId="84" borderId="142" applyNumberFormat="0" applyAlignment="0" applyProtection="0"/>
    <xf numFmtId="0" fontId="126" fillId="84" borderId="142" applyNumberFormat="0" applyAlignment="0" applyProtection="0"/>
    <xf numFmtId="49" fontId="101" fillId="0" borderId="145" applyNumberFormat="0" applyFill="0" applyBorder="0" applyProtection="0">
      <alignment horizontal="left" vertical="center"/>
    </xf>
    <xf numFmtId="0" fontId="48" fillId="43" borderId="0" applyNumberFormat="0" applyBorder="0" applyAlignment="0" applyProtection="0"/>
    <xf numFmtId="0" fontId="103" fillId="62" borderId="145">
      <alignment horizontal="right" vertical="center"/>
    </xf>
    <xf numFmtId="0" fontId="102" fillId="0" borderId="148">
      <alignment horizontal="left" vertical="center" wrapText="1" indent="2"/>
    </xf>
    <xf numFmtId="0" fontId="103" fillId="60" borderId="146">
      <alignment horizontal="right" vertical="center"/>
    </xf>
    <xf numFmtId="4" fontId="102" fillId="61" borderId="145"/>
    <xf numFmtId="4" fontId="103" fillId="62" borderId="145">
      <alignment horizontal="right" vertical="center"/>
    </xf>
    <xf numFmtId="49" fontId="101" fillId="0" borderId="145" applyNumberFormat="0" applyFill="0" applyBorder="0" applyProtection="0">
      <alignment horizontal="left" vertical="center"/>
    </xf>
    <xf numFmtId="0" fontId="126" fillId="84" borderId="142" applyNumberFormat="0" applyAlignment="0" applyProtection="0"/>
    <xf numFmtId="0" fontId="103" fillId="60" borderId="146">
      <alignment horizontal="right" vertical="center"/>
    </xf>
    <xf numFmtId="0" fontId="130" fillId="0" borderId="143" applyNumberFormat="0" applyFill="0" applyAlignment="0" applyProtection="0"/>
    <xf numFmtId="4" fontId="103" fillId="62" borderId="145">
      <alignment horizontal="right" vertical="center"/>
    </xf>
    <xf numFmtId="4" fontId="105" fillId="62" borderId="145">
      <alignment horizontal="right" vertical="center"/>
    </xf>
    <xf numFmtId="4" fontId="103" fillId="60" borderId="145">
      <alignment horizontal="right" vertical="center"/>
    </xf>
    <xf numFmtId="4" fontId="103" fillId="60" borderId="145">
      <alignment horizontal="right" vertical="center"/>
    </xf>
    <xf numFmtId="4" fontId="103" fillId="60" borderId="146">
      <alignment horizontal="right" vertical="center"/>
    </xf>
    <xf numFmtId="0" fontId="142" fillId="84" borderId="141" applyNumberFormat="0" applyAlignment="0" applyProtection="0"/>
    <xf numFmtId="0" fontId="126" fillId="84" borderId="142" applyNumberFormat="0" applyAlignment="0" applyProtection="0"/>
    <xf numFmtId="0" fontId="129" fillId="71" borderId="142" applyNumberFormat="0" applyAlignment="0" applyProtection="0"/>
    <xf numFmtId="0" fontId="145" fillId="0" borderId="151" applyNumberFormat="0" applyFill="0" applyAlignment="0" applyProtection="0"/>
    <xf numFmtId="0" fontId="142" fillId="84" borderId="149" applyNumberFormat="0" applyAlignment="0" applyProtection="0"/>
    <xf numFmtId="0" fontId="138" fillId="71" borderId="142" applyNumberFormat="0" applyAlignment="0" applyProtection="0"/>
    <xf numFmtId="4" fontId="103" fillId="60" borderId="146">
      <alignment horizontal="right" vertical="center"/>
    </xf>
    <xf numFmtId="0" fontId="145" fillId="0" borderId="143" applyNumberFormat="0" applyFill="0" applyAlignment="0" applyProtection="0"/>
    <xf numFmtId="0" fontId="138" fillId="71" borderId="142" applyNumberFormat="0" applyAlignment="0" applyProtection="0"/>
    <xf numFmtId="0" fontId="138" fillId="71" borderId="142" applyNumberFormat="0" applyAlignment="0" applyProtection="0"/>
    <xf numFmtId="4" fontId="102" fillId="0" borderId="145">
      <alignment horizontal="right" vertical="center"/>
    </xf>
    <xf numFmtId="0" fontId="130" fillId="0" borderId="143" applyNumberFormat="0" applyFill="0" applyAlignment="0" applyProtection="0"/>
    <xf numFmtId="0" fontId="138" fillId="71" borderId="142" applyNumberFormat="0" applyAlignment="0" applyProtection="0"/>
    <xf numFmtId="4" fontId="102" fillId="61" borderId="145"/>
    <xf numFmtId="0" fontId="126" fillId="84" borderId="142" applyNumberFormat="0" applyAlignment="0" applyProtection="0"/>
    <xf numFmtId="4" fontId="102" fillId="0" borderId="137" applyFill="0" applyBorder="0" applyProtection="0">
      <alignment horizontal="right" vertical="center"/>
    </xf>
    <xf numFmtId="4" fontId="103" fillId="60" borderId="145">
      <alignment horizontal="right" vertical="center"/>
    </xf>
    <xf numFmtId="0" fontId="116" fillId="33" borderId="65" applyNumberFormat="0" applyAlignment="0" applyProtection="0"/>
    <xf numFmtId="0" fontId="120" fillId="87" borderId="144" applyNumberFormat="0" applyFont="0" applyAlignment="0" applyProtection="0"/>
    <xf numFmtId="0" fontId="8" fillId="87" borderId="144" applyNumberFormat="0" applyFont="0" applyAlignment="0" applyProtection="0"/>
    <xf numFmtId="0" fontId="142" fillId="84" borderId="141" applyNumberFormat="0" applyAlignment="0" applyProtection="0"/>
    <xf numFmtId="0" fontId="102" fillId="60" borderId="164">
      <alignment horizontal="left" vertical="center" wrapText="1" indent="2"/>
    </xf>
    <xf numFmtId="4" fontId="102" fillId="61" borderId="145"/>
    <xf numFmtId="0" fontId="130" fillId="0" borderId="143" applyNumberFormat="0" applyFill="0" applyAlignment="0" applyProtection="0"/>
    <xf numFmtId="0" fontId="105" fillId="62" borderId="145">
      <alignment horizontal="right" vertical="center"/>
    </xf>
    <xf numFmtId="0" fontId="145" fillId="0" borderId="143" applyNumberFormat="0" applyFill="0" applyAlignment="0" applyProtection="0"/>
    <xf numFmtId="0" fontId="123" fillId="84" borderId="141" applyNumberFormat="0" applyAlignment="0" applyProtection="0"/>
    <xf numFmtId="0" fontId="102" fillId="0" borderId="145">
      <alignment horizontal="right" vertical="center"/>
    </xf>
    <xf numFmtId="0" fontId="102" fillId="61" borderId="145"/>
    <xf numFmtId="4" fontId="103" fillId="60" borderId="145">
      <alignment horizontal="right" vertical="center"/>
    </xf>
    <xf numFmtId="0" fontId="103" fillId="62" borderId="145">
      <alignment horizontal="right" vertical="center"/>
    </xf>
    <xf numFmtId="4" fontId="103" fillId="60" borderId="146">
      <alignment horizontal="right" vertical="center"/>
    </xf>
    <xf numFmtId="0" fontId="126" fillId="84" borderId="142" applyNumberFormat="0" applyAlignment="0" applyProtection="0"/>
    <xf numFmtId="0" fontId="142" fillId="84" borderId="141" applyNumberFormat="0" applyAlignment="0" applyProtection="0"/>
    <xf numFmtId="0" fontId="145" fillId="0" borderId="143" applyNumberFormat="0" applyFill="0" applyAlignment="0" applyProtection="0"/>
    <xf numFmtId="0" fontId="126" fillId="84" borderId="142" applyNumberFormat="0" applyAlignment="0" applyProtection="0"/>
    <xf numFmtId="0" fontId="105" fillId="62" borderId="145">
      <alignment horizontal="right" vertical="center"/>
    </xf>
    <xf numFmtId="0" fontId="103" fillId="60" borderId="145">
      <alignment horizontal="right" vertical="center"/>
    </xf>
    <xf numFmtId="0" fontId="126" fillId="84" borderId="142" applyNumberFormat="0" applyAlignment="0" applyProtection="0"/>
    <xf numFmtId="0" fontId="123" fillId="84" borderId="141" applyNumberFormat="0" applyAlignment="0" applyProtection="0"/>
    <xf numFmtId="0" fontId="142" fillId="84" borderId="141" applyNumberFormat="0" applyAlignment="0" applyProtection="0"/>
    <xf numFmtId="4" fontId="103" fillId="60" borderId="145">
      <alignment horizontal="right" vertical="center"/>
    </xf>
    <xf numFmtId="0" fontId="102" fillId="61" borderId="145"/>
    <xf numFmtId="4" fontId="103" fillId="60" borderId="147">
      <alignment horizontal="right" vertical="center"/>
    </xf>
    <xf numFmtId="0" fontId="126" fillId="84" borderId="142" applyNumberFormat="0" applyAlignment="0" applyProtection="0"/>
    <xf numFmtId="4" fontId="103" fillId="60" borderId="145">
      <alignment horizontal="right" vertical="center"/>
    </xf>
    <xf numFmtId="0" fontId="102" fillId="60" borderId="148">
      <alignment horizontal="left" vertical="center" wrapText="1" indent="2"/>
    </xf>
    <xf numFmtId="0" fontId="103" fillId="60" borderId="145">
      <alignment horizontal="right" vertical="center"/>
    </xf>
    <xf numFmtId="0" fontId="102" fillId="60" borderId="148">
      <alignment horizontal="left" vertical="center" wrapText="1" indent="2"/>
    </xf>
    <xf numFmtId="0" fontId="142" fillId="84" borderId="141" applyNumberFormat="0" applyAlignment="0" applyProtection="0"/>
    <xf numFmtId="0" fontId="103" fillId="60" borderId="145">
      <alignment horizontal="right" vertical="center"/>
    </xf>
    <xf numFmtId="0" fontId="129" fillId="71" borderId="142" applyNumberFormat="0" applyAlignment="0" applyProtection="0"/>
    <xf numFmtId="0" fontId="138" fillId="71" borderId="142" applyNumberFormat="0" applyAlignment="0" applyProtection="0"/>
    <xf numFmtId="0" fontId="126" fillId="84" borderId="142" applyNumberFormat="0" applyAlignment="0" applyProtection="0"/>
    <xf numFmtId="0" fontId="120" fillId="87" borderId="144" applyNumberFormat="0" applyFont="0" applyAlignment="0" applyProtection="0"/>
    <xf numFmtId="0" fontId="142" fillId="84" borderId="141" applyNumberFormat="0" applyAlignment="0" applyProtection="0"/>
    <xf numFmtId="0" fontId="145" fillId="0" borderId="143" applyNumberFormat="0" applyFill="0" applyAlignment="0" applyProtection="0"/>
    <xf numFmtId="0" fontId="120" fillId="87" borderId="144" applyNumberFormat="0" applyFont="0" applyAlignment="0" applyProtection="0"/>
    <xf numFmtId="0" fontId="129" fillId="71" borderId="142" applyNumberFormat="0" applyAlignment="0" applyProtection="0"/>
    <xf numFmtId="4" fontId="102" fillId="61" borderId="145"/>
    <xf numFmtId="0" fontId="103" fillId="60" borderId="145">
      <alignment horizontal="right" vertical="center"/>
    </xf>
    <xf numFmtId="0" fontId="102" fillId="61" borderId="145"/>
    <xf numFmtId="0" fontId="48" fillId="47" borderId="0" applyNumberFormat="0" applyBorder="0" applyAlignment="0" applyProtection="0"/>
    <xf numFmtId="0" fontId="102" fillId="0" borderId="148">
      <alignment horizontal="left" vertical="center" wrapText="1" indent="2"/>
    </xf>
    <xf numFmtId="0" fontId="117" fillId="0" borderId="0" applyNumberFormat="0" applyFill="0" applyBorder="0" applyAlignment="0" applyProtection="0"/>
    <xf numFmtId="0" fontId="103" fillId="62" borderId="145">
      <alignment horizontal="right" vertical="center"/>
    </xf>
    <xf numFmtId="4" fontId="103" fillId="62" borderId="145">
      <alignment horizontal="right" vertical="center"/>
    </xf>
    <xf numFmtId="0" fontId="105" fillId="62" borderId="145">
      <alignment horizontal="right" vertical="center"/>
    </xf>
    <xf numFmtId="4" fontId="105" fillId="62" borderId="145">
      <alignment horizontal="right" vertical="center"/>
    </xf>
    <xf numFmtId="0" fontId="103" fillId="60" borderId="145">
      <alignment horizontal="right" vertical="center"/>
    </xf>
    <xf numFmtId="4" fontId="103" fillId="60" borderId="145">
      <alignment horizontal="right" vertical="center"/>
    </xf>
    <xf numFmtId="0" fontId="103" fillId="60" borderId="145">
      <alignment horizontal="right" vertical="center"/>
    </xf>
    <xf numFmtId="4" fontId="103" fillId="60" borderId="145">
      <alignment horizontal="right" vertical="center"/>
    </xf>
    <xf numFmtId="0" fontId="103" fillId="60" borderId="146">
      <alignment horizontal="right" vertical="center"/>
    </xf>
    <xf numFmtId="4" fontId="103" fillId="60" borderId="146">
      <alignment horizontal="right" vertical="center"/>
    </xf>
    <xf numFmtId="0" fontId="103" fillId="60" borderId="147">
      <alignment horizontal="right" vertical="center"/>
    </xf>
    <xf numFmtId="4" fontId="103" fillId="60" borderId="147">
      <alignment horizontal="right" vertical="center"/>
    </xf>
    <xf numFmtId="0" fontId="126" fillId="84" borderId="142" applyNumberFormat="0" applyAlignment="0" applyProtection="0"/>
    <xf numFmtId="0" fontId="102" fillId="60" borderId="148">
      <alignment horizontal="left" vertical="center" wrapText="1" indent="2"/>
    </xf>
    <xf numFmtId="0" fontId="102" fillId="0" borderId="148">
      <alignment horizontal="left" vertical="center" wrapText="1" indent="2"/>
    </xf>
    <xf numFmtId="0" fontId="102" fillId="62" borderId="146">
      <alignment horizontal="left" vertical="center"/>
    </xf>
    <xf numFmtId="0" fontId="102" fillId="0" borderId="145" applyNumberFormat="0" applyFill="0" applyAlignment="0" applyProtection="0"/>
    <xf numFmtId="0" fontId="138" fillId="71" borderId="142" applyNumberFormat="0" applyAlignment="0" applyProtection="0"/>
    <xf numFmtId="0" fontId="102" fillId="0" borderId="145">
      <alignment horizontal="right" vertical="center"/>
    </xf>
    <xf numFmtId="4" fontId="102" fillId="0" borderId="145">
      <alignment horizontal="right" vertical="center"/>
    </xf>
    <xf numFmtId="0" fontId="103" fillId="60" borderId="146">
      <alignment horizontal="right" vertical="center"/>
    </xf>
    <xf numFmtId="0" fontId="102" fillId="0" borderId="145" applyNumberFormat="0" applyFill="0" applyAlignment="0" applyProtection="0"/>
    <xf numFmtId="0" fontId="142" fillId="84" borderId="141" applyNumberFormat="0" applyAlignment="0" applyProtection="0"/>
    <xf numFmtId="166" fontId="102" fillId="88" borderId="145" applyNumberFormat="0" applyFont="0" applyBorder="0" applyAlignment="0" applyProtection="0">
      <alignment horizontal="right" vertical="center"/>
    </xf>
    <xf numFmtId="0" fontId="102" fillId="61" borderId="145"/>
    <xf numFmtId="4" fontId="102" fillId="61" borderId="145"/>
    <xf numFmtId="0" fontId="145" fillId="0" borderId="143" applyNumberFormat="0" applyFill="0" applyAlignment="0" applyProtection="0"/>
    <xf numFmtId="0" fontId="145" fillId="0" borderId="143" applyNumberFormat="0" applyFill="0" applyAlignment="0" applyProtection="0"/>
    <xf numFmtId="4" fontId="103" fillId="60" borderId="145">
      <alignment horizontal="right" vertical="center"/>
    </xf>
    <xf numFmtId="0" fontId="7" fillId="54" borderId="0" applyNumberFormat="0" applyBorder="0" applyAlignment="0" applyProtection="0"/>
    <xf numFmtId="49" fontId="101" fillId="0" borderId="145" applyNumberFormat="0" applyFill="0" applyBorder="0" applyProtection="0">
      <alignment horizontal="left" vertical="center"/>
    </xf>
    <xf numFmtId="0" fontId="126" fillId="84" borderId="142" applyNumberFormat="0" applyAlignment="0" applyProtection="0"/>
    <xf numFmtId="0" fontId="102" fillId="0" borderId="148">
      <alignment horizontal="left" vertical="center" wrapText="1" indent="2"/>
    </xf>
    <xf numFmtId="0" fontId="7" fillId="53" borderId="0" applyNumberFormat="0" applyBorder="0" applyAlignment="0" applyProtection="0"/>
    <xf numFmtId="0" fontId="126" fillId="84" borderId="142" applyNumberFormat="0" applyAlignment="0" applyProtection="0"/>
    <xf numFmtId="0" fontId="7" fillId="50" borderId="0" applyNumberFormat="0" applyBorder="0" applyAlignment="0" applyProtection="0"/>
    <xf numFmtId="0" fontId="129" fillId="71" borderId="142" applyNumberFormat="0" applyAlignment="0" applyProtection="0"/>
    <xf numFmtId="0" fontId="142" fillId="84" borderId="141" applyNumberFormat="0" applyAlignment="0" applyProtection="0"/>
    <xf numFmtId="0" fontId="145" fillId="0" borderId="143" applyNumberFormat="0" applyFill="0" applyAlignment="0" applyProtection="0"/>
    <xf numFmtId="0" fontId="120" fillId="87" borderId="144" applyNumberFormat="0" applyFont="0" applyAlignment="0" applyProtection="0"/>
    <xf numFmtId="0" fontId="103" fillId="62" borderId="145">
      <alignment horizontal="right" vertical="center"/>
    </xf>
    <xf numFmtId="0" fontId="115" fillId="33" borderId="66" applyNumberFormat="0" applyAlignment="0" applyProtection="0"/>
    <xf numFmtId="0" fontId="7" fillId="45" borderId="0" applyNumberFormat="0" applyBorder="0" applyAlignment="0" applyProtection="0"/>
    <xf numFmtId="0" fontId="119" fillId="0" borderId="70" applyNumberFormat="0" applyFill="0" applyAlignment="0" applyProtection="0"/>
    <xf numFmtId="0" fontId="103" fillId="60" borderId="146">
      <alignment horizontal="right" vertical="center"/>
    </xf>
    <xf numFmtId="0" fontId="48" fillId="59" borderId="0" applyNumberFormat="0" applyBorder="0" applyAlignment="0" applyProtection="0"/>
    <xf numFmtId="0" fontId="126" fillId="84" borderId="142" applyNumberFormat="0" applyAlignment="0" applyProtection="0"/>
    <xf numFmtId="0" fontId="105" fillId="62" borderId="145">
      <alignment horizontal="right" vertical="center"/>
    </xf>
    <xf numFmtId="0" fontId="103" fillId="62" borderId="145">
      <alignment horizontal="right" vertical="center"/>
    </xf>
    <xf numFmtId="0" fontId="145" fillId="0" borderId="143" applyNumberFormat="0" applyFill="0" applyAlignment="0" applyProtection="0"/>
    <xf numFmtId="0" fontId="8" fillId="87" borderId="144" applyNumberFormat="0" applyFont="0" applyAlignment="0" applyProtection="0"/>
    <xf numFmtId="0" fontId="120" fillId="87" borderId="144" applyNumberFormat="0" applyFont="0" applyAlignment="0" applyProtection="0"/>
    <xf numFmtId="0" fontId="102" fillId="62" borderId="146">
      <alignment horizontal="left" vertical="center"/>
    </xf>
    <xf numFmtId="0" fontId="103" fillId="60" borderId="145">
      <alignment horizontal="right" vertical="center"/>
    </xf>
    <xf numFmtId="0" fontId="130" fillId="0" borderId="143" applyNumberFormat="0" applyFill="0" applyAlignment="0" applyProtection="0"/>
    <xf numFmtId="0" fontId="125" fillId="84" borderId="142" applyNumberFormat="0" applyAlignment="0" applyProtection="0"/>
    <xf numFmtId="0" fontId="7" fillId="41" borderId="0" applyNumberFormat="0" applyBorder="0" applyAlignment="0" applyProtection="0"/>
    <xf numFmtId="0" fontId="48" fillId="51" borderId="0" applyNumberFormat="0" applyBorder="0" applyAlignment="0" applyProtection="0"/>
    <xf numFmtId="0" fontId="118" fillId="0" borderId="0" applyNumberFormat="0" applyFill="0" applyBorder="0" applyAlignment="0" applyProtection="0"/>
    <xf numFmtId="49" fontId="102" fillId="0" borderId="145" applyNumberFormat="0" applyFont="0" applyFill="0" applyBorder="0" applyProtection="0">
      <alignment horizontal="left" vertical="center" indent="2"/>
    </xf>
    <xf numFmtId="49" fontId="102" fillId="0" borderId="145" applyNumberFormat="0" applyFont="0" applyFill="0" applyBorder="0" applyProtection="0">
      <alignment horizontal="left" vertical="center" indent="2"/>
    </xf>
    <xf numFmtId="49" fontId="102" fillId="0" borderId="146" applyNumberFormat="0" applyFont="0" applyFill="0" applyBorder="0" applyProtection="0">
      <alignment horizontal="left" vertical="center" indent="5"/>
    </xf>
    <xf numFmtId="0" fontId="103" fillId="60" borderId="145">
      <alignment horizontal="right" vertical="center"/>
    </xf>
    <xf numFmtId="0" fontId="102" fillId="0" borderId="145" applyNumberFormat="0" applyFill="0" applyAlignment="0" applyProtection="0"/>
    <xf numFmtId="0" fontId="129" fillId="71" borderId="142" applyNumberFormat="0" applyAlignment="0" applyProtection="0"/>
    <xf numFmtId="4" fontId="103" fillId="60" borderId="147">
      <alignment horizontal="right" vertical="center"/>
    </xf>
    <xf numFmtId="4" fontId="102" fillId="61" borderId="145"/>
    <xf numFmtId="4" fontId="102" fillId="0" borderId="145" applyFill="0" applyBorder="0" applyProtection="0">
      <alignment horizontal="right" vertical="center"/>
    </xf>
    <xf numFmtId="49" fontId="101" fillId="0" borderId="145" applyNumberFormat="0" applyFill="0" applyBorder="0" applyProtection="0">
      <alignment horizontal="left" vertical="center"/>
    </xf>
    <xf numFmtId="4" fontId="103" fillId="60" borderId="147">
      <alignment horizontal="right" vertical="center"/>
    </xf>
    <xf numFmtId="49" fontId="101" fillId="0" borderId="145" applyNumberFormat="0" applyFill="0" applyBorder="0" applyProtection="0">
      <alignment horizontal="left" vertical="center"/>
    </xf>
    <xf numFmtId="0" fontId="102" fillId="0" borderId="148">
      <alignment horizontal="left" vertical="center" wrapText="1" indent="2"/>
    </xf>
    <xf numFmtId="0" fontId="103" fillId="60" borderId="145">
      <alignment horizontal="right" vertical="center"/>
    </xf>
    <xf numFmtId="4" fontId="105" fillId="62" borderId="145">
      <alignment horizontal="right" vertical="center"/>
    </xf>
    <xf numFmtId="4" fontId="105" fillId="62" borderId="145">
      <alignment horizontal="right" vertical="center"/>
    </xf>
    <xf numFmtId="0" fontId="123" fillId="84" borderId="141" applyNumberFormat="0" applyAlignment="0" applyProtection="0"/>
    <xf numFmtId="0" fontId="123" fillId="84" borderId="141" applyNumberFormat="0" applyAlignment="0" applyProtection="0"/>
    <xf numFmtId="0" fontId="103" fillId="62" borderId="145">
      <alignment horizontal="right" vertical="center"/>
    </xf>
    <xf numFmtId="0" fontId="138" fillId="71" borderId="142" applyNumberFormat="0" applyAlignment="0" applyProtection="0"/>
    <xf numFmtId="0" fontId="125" fillId="84" borderId="142" applyNumberFormat="0" applyAlignment="0" applyProtection="0"/>
    <xf numFmtId="49" fontId="102" fillId="0" borderId="146" applyNumberFormat="0" applyFont="0" applyFill="0" applyBorder="0" applyProtection="0">
      <alignment horizontal="left" vertical="center" indent="5"/>
    </xf>
    <xf numFmtId="0" fontId="103" fillId="60" borderId="147">
      <alignment horizontal="right" vertical="center"/>
    </xf>
    <xf numFmtId="0" fontId="125" fillId="84" borderId="142" applyNumberFormat="0" applyAlignment="0" applyProtection="0"/>
    <xf numFmtId="0" fontId="102" fillId="62" borderId="146">
      <alignment horizontal="left" vertical="center"/>
    </xf>
    <xf numFmtId="0" fontId="123" fillId="84" borderId="141" applyNumberFormat="0" applyAlignment="0" applyProtection="0"/>
    <xf numFmtId="0" fontId="125" fillId="84" borderId="142" applyNumberFormat="0" applyAlignment="0" applyProtection="0"/>
    <xf numFmtId="0" fontId="130" fillId="0" borderId="143" applyNumberFormat="0" applyFill="0" applyAlignment="0" applyProtection="0"/>
    <xf numFmtId="0" fontId="126" fillId="84" borderId="142" applyNumberFormat="0" applyAlignment="0" applyProtection="0"/>
    <xf numFmtId="0" fontId="48" fillId="59" borderId="0" applyNumberFormat="0" applyBorder="0" applyAlignment="0" applyProtection="0"/>
    <xf numFmtId="0" fontId="115" fillId="33" borderId="66" applyNumberFormat="0" applyAlignment="0" applyProtection="0"/>
    <xf numFmtId="0" fontId="7" fillId="57" borderId="0" applyNumberFormat="0" applyBorder="0" applyAlignment="0" applyProtection="0"/>
    <xf numFmtId="0" fontId="103" fillId="60" borderId="147">
      <alignment horizontal="right" vertical="center"/>
    </xf>
    <xf numFmtId="0" fontId="102" fillId="0" borderId="145" applyNumberFormat="0" applyFill="0" applyAlignment="0" applyProtection="0"/>
    <xf numFmtId="0" fontId="102" fillId="0" borderId="148">
      <alignment horizontal="left" vertical="center" wrapText="1" indent="2"/>
    </xf>
    <xf numFmtId="0" fontId="48" fillId="39" borderId="0" applyNumberFormat="0" applyBorder="0" applyAlignment="0" applyProtection="0"/>
    <xf numFmtId="0" fontId="102" fillId="0" borderId="148">
      <alignment horizontal="left" vertical="center" wrapText="1" indent="2"/>
    </xf>
    <xf numFmtId="4" fontId="102" fillId="0" borderId="145">
      <alignment horizontal="right" vertical="center"/>
    </xf>
    <xf numFmtId="0" fontId="103" fillId="60" borderId="145">
      <alignment horizontal="right" vertical="center"/>
    </xf>
    <xf numFmtId="0" fontId="142" fillId="84" borderId="141" applyNumberFormat="0" applyAlignment="0" applyProtection="0"/>
    <xf numFmtId="0" fontId="130" fillId="0" borderId="143" applyNumberFormat="0" applyFill="0" applyAlignment="0" applyProtection="0"/>
    <xf numFmtId="0" fontId="129" fillId="71" borderId="142" applyNumberFormat="0" applyAlignment="0" applyProtection="0"/>
    <xf numFmtId="4" fontId="103" fillId="60" borderId="146">
      <alignment horizontal="right" vertical="center"/>
    </xf>
    <xf numFmtId="0" fontId="130" fillId="0" borderId="143" applyNumberFormat="0" applyFill="0" applyAlignment="0" applyProtection="0"/>
    <xf numFmtId="4" fontId="105" fillId="62" borderId="145">
      <alignment horizontal="right" vertical="center"/>
    </xf>
    <xf numFmtId="0" fontId="48" fillId="39" borderId="0" applyNumberFormat="0" applyBorder="0" applyAlignment="0" applyProtection="0"/>
    <xf numFmtId="4" fontId="103" fillId="60" borderId="145">
      <alignment horizontal="right" vertical="center"/>
    </xf>
    <xf numFmtId="0" fontId="103" fillId="62" borderId="145">
      <alignment horizontal="right" vertical="center"/>
    </xf>
    <xf numFmtId="0" fontId="120" fillId="87" borderId="144" applyNumberFormat="0" applyFont="0" applyAlignment="0" applyProtection="0"/>
    <xf numFmtId="0" fontId="125" fillId="84" borderId="142" applyNumberFormat="0" applyAlignment="0" applyProtection="0"/>
    <xf numFmtId="0" fontId="102" fillId="60" borderId="148">
      <alignment horizontal="left" vertical="center" wrapText="1" indent="2"/>
    </xf>
    <xf numFmtId="0" fontId="102" fillId="0" borderId="148">
      <alignment horizontal="left" vertical="center" wrapText="1" indent="2"/>
    </xf>
    <xf numFmtId="0" fontId="116" fillId="33" borderId="65" applyNumberFormat="0" applyAlignment="0" applyProtection="0"/>
    <xf numFmtId="0" fontId="125" fillId="84" borderId="142" applyNumberFormat="0" applyAlignment="0" applyProtection="0"/>
    <xf numFmtId="49" fontId="102" fillId="0" borderId="146" applyNumberFormat="0" applyFont="0" applyFill="0" applyBorder="0" applyProtection="0">
      <alignment horizontal="left" vertical="center" indent="5"/>
    </xf>
    <xf numFmtId="0" fontId="7" fillId="49" borderId="0" applyNumberFormat="0" applyBorder="0" applyAlignment="0" applyProtection="0"/>
    <xf numFmtId="0" fontId="7" fillId="57" borderId="0" applyNumberFormat="0" applyBorder="0" applyAlignment="0" applyProtection="0"/>
    <xf numFmtId="49" fontId="101" fillId="0" borderId="145" applyNumberFormat="0" applyFill="0" applyBorder="0" applyProtection="0">
      <alignment horizontal="left" vertical="center"/>
    </xf>
    <xf numFmtId="4" fontId="102" fillId="61" borderId="145"/>
    <xf numFmtId="0" fontId="145" fillId="0" borderId="143" applyNumberFormat="0" applyFill="0" applyAlignment="0" applyProtection="0"/>
    <xf numFmtId="0" fontId="142" fillId="84" borderId="141" applyNumberFormat="0" applyAlignment="0" applyProtection="0"/>
    <xf numFmtId="4" fontId="105" fillId="62" borderId="145">
      <alignment horizontal="right" vertical="center"/>
    </xf>
    <xf numFmtId="0" fontId="120" fillId="87" borderId="144" applyNumberFormat="0" applyFont="0" applyAlignment="0" applyProtection="0"/>
    <xf numFmtId="0" fontId="138" fillId="71" borderId="142" applyNumberFormat="0" applyAlignment="0" applyProtection="0"/>
    <xf numFmtId="49" fontId="101" fillId="0" borderId="145" applyNumberFormat="0" applyFill="0" applyBorder="0" applyProtection="0">
      <alignment horizontal="left" vertical="center"/>
    </xf>
    <xf numFmtId="166" fontId="102" fillId="88" borderId="145" applyNumberFormat="0" applyFont="0" applyBorder="0" applyAlignment="0" applyProtection="0">
      <alignment horizontal="right" vertical="center"/>
    </xf>
    <xf numFmtId="49" fontId="102" fillId="0" borderId="145" applyNumberFormat="0" applyFont="0" applyFill="0" applyBorder="0" applyProtection="0">
      <alignment horizontal="left" vertical="center" indent="2"/>
    </xf>
    <xf numFmtId="0" fontId="123" fillId="84" borderId="141" applyNumberFormat="0" applyAlignment="0" applyProtection="0"/>
    <xf numFmtId="4" fontId="102" fillId="0" borderId="145">
      <alignment horizontal="right" vertical="center"/>
    </xf>
    <xf numFmtId="0" fontId="103" fillId="60" borderId="146">
      <alignment horizontal="right" vertical="center"/>
    </xf>
    <xf numFmtId="0" fontId="130" fillId="0" borderId="143" applyNumberFormat="0" applyFill="0" applyAlignment="0" applyProtection="0"/>
    <xf numFmtId="0" fontId="145" fillId="0" borderId="143" applyNumberFormat="0" applyFill="0" applyAlignment="0" applyProtection="0"/>
    <xf numFmtId="0" fontId="8" fillId="87" borderId="144" applyNumberFormat="0" applyFont="0" applyAlignment="0" applyProtection="0"/>
    <xf numFmtId="4" fontId="103" fillId="60" borderId="147">
      <alignment horizontal="right" vertical="center"/>
    </xf>
    <xf numFmtId="0" fontId="126" fillId="84" borderId="142" applyNumberFormat="0" applyAlignment="0" applyProtection="0"/>
    <xf numFmtId="0" fontId="145" fillId="0" borderId="143" applyNumberFormat="0" applyFill="0" applyAlignment="0" applyProtection="0"/>
    <xf numFmtId="0" fontId="145" fillId="0" borderId="143" applyNumberFormat="0" applyFill="0" applyAlignment="0" applyProtection="0"/>
    <xf numFmtId="0" fontId="103" fillId="62" borderId="145">
      <alignment horizontal="right" vertical="center"/>
    </xf>
    <xf numFmtId="0" fontId="120" fillId="87" borderId="144" applyNumberFormat="0" applyFont="0" applyAlignment="0" applyProtection="0"/>
    <xf numFmtId="0" fontId="125" fillId="84" borderId="142" applyNumberFormat="0" applyAlignment="0" applyProtection="0"/>
    <xf numFmtId="4" fontId="102" fillId="0" borderId="145" applyFill="0" applyBorder="0" applyProtection="0">
      <alignment horizontal="right" vertical="center"/>
    </xf>
    <xf numFmtId="49" fontId="102" fillId="0" borderId="146" applyNumberFormat="0" applyFont="0" applyFill="0" applyBorder="0" applyProtection="0">
      <alignment horizontal="left" vertical="center" indent="5"/>
    </xf>
    <xf numFmtId="4" fontId="103" fillId="62" borderId="145">
      <alignment horizontal="right" vertical="center"/>
    </xf>
    <xf numFmtId="4" fontId="103" fillId="60" borderId="146">
      <alignment horizontal="right" vertical="center"/>
    </xf>
    <xf numFmtId="0" fontId="129" fillId="71" borderId="142" applyNumberFormat="0" applyAlignment="0" applyProtection="0"/>
    <xf numFmtId="0" fontId="7" fillId="58" borderId="0" applyNumberFormat="0" applyBorder="0" applyAlignment="0" applyProtection="0"/>
    <xf numFmtId="0" fontId="7" fillId="37"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8" fillId="47"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38" borderId="0" applyNumberFormat="0" applyBorder="0" applyAlignment="0" applyProtection="0"/>
    <xf numFmtId="0" fontId="116" fillId="33" borderId="65" applyNumberFormat="0" applyAlignment="0" applyProtection="0"/>
    <xf numFmtId="0" fontId="117" fillId="0" borderId="0" applyNumberFormat="0" applyFill="0" applyBorder="0" applyAlignment="0" applyProtection="0"/>
    <xf numFmtId="0" fontId="7" fillId="50" borderId="0" applyNumberFormat="0" applyBorder="0" applyAlignment="0" applyProtection="0"/>
    <xf numFmtId="0" fontId="117" fillId="0" borderId="0" applyNumberFormat="0" applyFill="0" applyBorder="0" applyAlignment="0" applyProtection="0"/>
    <xf numFmtId="4" fontId="103" fillId="60" borderId="145">
      <alignment horizontal="right" vertical="center"/>
    </xf>
    <xf numFmtId="0" fontId="102" fillId="61" borderId="145"/>
    <xf numFmtId="0" fontId="125" fillId="84" borderId="142" applyNumberFormat="0" applyAlignment="0" applyProtection="0"/>
    <xf numFmtId="0" fontId="103" fillId="62" borderId="145">
      <alignment horizontal="right" vertical="center"/>
    </xf>
    <xf numFmtId="0" fontId="102" fillId="0" borderId="145">
      <alignment horizontal="right" vertical="center"/>
    </xf>
    <xf numFmtId="0" fontId="145" fillId="0" borderId="143" applyNumberFormat="0" applyFill="0" applyAlignment="0" applyProtection="0"/>
    <xf numFmtId="0" fontId="102" fillId="62" borderId="146">
      <alignment horizontal="left" vertical="center"/>
    </xf>
    <xf numFmtId="0" fontId="138" fillId="71" borderId="142" applyNumberFormat="0" applyAlignment="0" applyProtection="0"/>
    <xf numFmtId="166" fontId="102" fillId="88" borderId="145" applyNumberFormat="0" applyFont="0" applyBorder="0" applyAlignment="0" applyProtection="0">
      <alignment horizontal="right" vertical="center"/>
    </xf>
    <xf numFmtId="0" fontId="120" fillId="87" borderId="144" applyNumberFormat="0" applyFont="0" applyAlignment="0" applyProtection="0"/>
    <xf numFmtId="0" fontId="102" fillId="0" borderId="148">
      <alignment horizontal="left" vertical="center" wrapText="1" indent="2"/>
    </xf>
    <xf numFmtId="4" fontId="102" fillId="61" borderId="145"/>
    <xf numFmtId="49" fontId="101" fillId="0" borderId="145" applyNumberFormat="0" applyFill="0" applyBorder="0" applyProtection="0">
      <alignment horizontal="left" vertical="center"/>
    </xf>
    <xf numFmtId="0" fontId="102" fillId="0" borderId="145">
      <alignment horizontal="right" vertical="center"/>
    </xf>
    <xf numFmtId="4" fontId="103" fillId="60" borderId="147">
      <alignment horizontal="right" vertical="center"/>
    </xf>
    <xf numFmtId="4" fontId="103" fillId="60" borderId="145">
      <alignment horizontal="right" vertical="center"/>
    </xf>
    <xf numFmtId="4" fontId="103" fillId="60" borderId="145">
      <alignment horizontal="right" vertical="center"/>
    </xf>
    <xf numFmtId="0" fontId="105" fillId="62" borderId="145">
      <alignment horizontal="right" vertical="center"/>
    </xf>
    <xf numFmtId="0" fontId="103" fillId="62" borderId="145">
      <alignment horizontal="right" vertical="center"/>
    </xf>
    <xf numFmtId="49" fontId="102" fillId="0" borderId="145" applyNumberFormat="0" applyFont="0" applyFill="0" applyBorder="0" applyProtection="0">
      <alignment horizontal="left" vertical="center" indent="2"/>
    </xf>
    <xf numFmtId="0" fontId="138" fillId="71" borderId="142" applyNumberFormat="0" applyAlignment="0" applyProtection="0"/>
    <xf numFmtId="0" fontId="123" fillId="84" borderId="141" applyNumberFormat="0" applyAlignment="0" applyProtection="0"/>
    <xf numFmtId="49" fontId="102" fillId="0" borderId="145" applyNumberFormat="0" applyFont="0" applyFill="0" applyBorder="0" applyProtection="0">
      <alignment horizontal="left" vertical="center" indent="2"/>
    </xf>
    <xf numFmtId="0" fontId="129" fillId="71" borderId="142" applyNumberFormat="0" applyAlignment="0" applyProtection="0"/>
    <xf numFmtId="4" fontId="102" fillId="0" borderId="145" applyFill="0" applyBorder="0" applyProtection="0">
      <alignment horizontal="right" vertical="center"/>
    </xf>
    <xf numFmtId="0" fontId="126" fillId="84" borderId="142" applyNumberFormat="0" applyAlignment="0" applyProtection="0"/>
    <xf numFmtId="0" fontId="145" fillId="0" borderId="143" applyNumberFormat="0" applyFill="0" applyAlignment="0" applyProtection="0"/>
    <xf numFmtId="0" fontId="142" fillId="84" borderId="141" applyNumberFormat="0" applyAlignment="0" applyProtection="0"/>
    <xf numFmtId="0" fontId="102" fillId="0" borderId="145" applyNumberFormat="0" applyFill="0" applyAlignment="0" applyProtection="0"/>
    <xf numFmtId="4" fontId="102" fillId="0" borderId="145">
      <alignment horizontal="right" vertical="center"/>
    </xf>
    <xf numFmtId="0" fontId="102" fillId="0" borderId="145">
      <alignment horizontal="right" vertical="center"/>
    </xf>
    <xf numFmtId="0" fontId="138" fillId="71" borderId="142" applyNumberFormat="0" applyAlignment="0" applyProtection="0"/>
    <xf numFmtId="0" fontId="123" fillId="84" borderId="141" applyNumberFormat="0" applyAlignment="0" applyProtection="0"/>
    <xf numFmtId="0" fontId="125" fillId="84" borderId="142" applyNumberFormat="0" applyAlignment="0" applyProtection="0"/>
    <xf numFmtId="0" fontId="102" fillId="60" borderId="148">
      <alignment horizontal="left" vertical="center" wrapText="1" indent="2"/>
    </xf>
    <xf numFmtId="0" fontId="126" fillId="84" borderId="142" applyNumberFormat="0" applyAlignment="0" applyProtection="0"/>
    <xf numFmtId="0" fontId="126" fillId="84" borderId="142" applyNumberFormat="0" applyAlignment="0" applyProtection="0"/>
    <xf numFmtId="4" fontId="103" fillId="60" borderId="146">
      <alignment horizontal="right" vertical="center"/>
    </xf>
    <xf numFmtId="0" fontId="103" fillId="60" borderId="146">
      <alignment horizontal="right" vertical="center"/>
    </xf>
    <xf numFmtId="0" fontId="103" fillId="60" borderId="145">
      <alignment horizontal="right" vertical="center"/>
    </xf>
    <xf numFmtId="4" fontId="105" fillId="62" borderId="145">
      <alignment horizontal="right" vertical="center"/>
    </xf>
    <xf numFmtId="0" fontId="129" fillId="71" borderId="142" applyNumberFormat="0" applyAlignment="0" applyProtection="0"/>
    <xf numFmtId="0" fontId="130" fillId="0" borderId="143" applyNumberFormat="0" applyFill="0" applyAlignment="0" applyProtection="0"/>
    <xf numFmtId="0" fontId="145" fillId="0" borderId="143" applyNumberFormat="0" applyFill="0" applyAlignment="0" applyProtection="0"/>
    <xf numFmtId="0" fontId="120" fillId="87" borderId="144" applyNumberFormat="0" applyFont="0" applyAlignment="0" applyProtection="0"/>
    <xf numFmtId="0" fontId="138" fillId="71" borderId="142" applyNumberFormat="0" applyAlignment="0" applyProtection="0"/>
    <xf numFmtId="49" fontId="101" fillId="0" borderId="145" applyNumberFormat="0" applyFill="0" applyBorder="0" applyProtection="0">
      <alignment horizontal="left" vertical="center"/>
    </xf>
    <xf numFmtId="0" fontId="102" fillId="60" borderId="148">
      <alignment horizontal="left" vertical="center" wrapText="1" indent="2"/>
    </xf>
    <xf numFmtId="0" fontId="126" fillId="84" borderId="142" applyNumberFormat="0" applyAlignment="0" applyProtection="0"/>
    <xf numFmtId="0" fontId="102" fillId="0" borderId="148">
      <alignment horizontal="left" vertical="center" wrapText="1" indent="2"/>
    </xf>
    <xf numFmtId="0" fontId="120" fillId="87" borderId="144" applyNumberFormat="0" applyFont="0" applyAlignment="0" applyProtection="0"/>
    <xf numFmtId="0" fontId="8" fillId="87" borderId="144" applyNumberFormat="0" applyFont="0" applyAlignment="0" applyProtection="0"/>
    <xf numFmtId="0" fontId="142" fillId="84" borderId="141" applyNumberFormat="0" applyAlignment="0" applyProtection="0"/>
    <xf numFmtId="0" fontId="145" fillId="0" borderId="143" applyNumberFormat="0" applyFill="0" applyAlignment="0" applyProtection="0"/>
    <xf numFmtId="4" fontId="102" fillId="61" borderId="145"/>
    <xf numFmtId="0" fontId="103" fillId="60" borderId="145">
      <alignment horizontal="right" vertical="center"/>
    </xf>
    <xf numFmtId="0" fontId="145" fillId="0" borderId="143" applyNumberFormat="0" applyFill="0" applyAlignment="0" applyProtection="0"/>
    <xf numFmtId="4" fontId="103" fillId="60" borderId="147">
      <alignment horizontal="right" vertical="center"/>
    </xf>
    <xf numFmtId="0" fontId="125" fillId="84" borderId="142" applyNumberFormat="0" applyAlignment="0" applyProtection="0"/>
    <xf numFmtId="0" fontId="103" fillId="60" borderId="146">
      <alignment horizontal="right" vertical="center"/>
    </xf>
    <xf numFmtId="0" fontId="126" fillId="84" borderId="142" applyNumberFormat="0" applyAlignment="0" applyProtection="0"/>
    <xf numFmtId="0" fontId="130" fillId="0" borderId="143" applyNumberFormat="0" applyFill="0" applyAlignment="0" applyProtection="0"/>
    <xf numFmtId="0" fontId="120" fillId="87" borderId="144" applyNumberFormat="0" applyFont="0" applyAlignment="0" applyProtection="0"/>
    <xf numFmtId="4" fontId="103" fillId="60" borderId="146">
      <alignment horizontal="right" vertical="center"/>
    </xf>
    <xf numFmtId="0" fontId="102" fillId="60" borderId="148">
      <alignment horizontal="left" vertical="center" wrapText="1" indent="2"/>
    </xf>
    <xf numFmtId="0" fontId="102" fillId="61" borderId="145"/>
    <xf numFmtId="166" fontId="102" fillId="88" borderId="145" applyNumberFormat="0" applyFont="0" applyBorder="0" applyAlignment="0" applyProtection="0">
      <alignment horizontal="right" vertical="center"/>
    </xf>
    <xf numFmtId="0" fontId="102" fillId="0" borderId="145" applyNumberFormat="0" applyFill="0" applyAlignment="0" applyProtection="0"/>
    <xf numFmtId="4" fontId="102" fillId="0" borderId="145" applyFill="0" applyBorder="0" applyProtection="0">
      <alignment horizontal="right" vertical="center"/>
    </xf>
    <xf numFmtId="4" fontId="103" fillId="62" borderId="145">
      <alignment horizontal="right" vertical="center"/>
    </xf>
    <xf numFmtId="0" fontId="130" fillId="0" borderId="143" applyNumberFormat="0" applyFill="0" applyAlignment="0" applyProtection="0"/>
    <xf numFmtId="49" fontId="101" fillId="0" borderId="145" applyNumberFormat="0" applyFill="0" applyBorder="0" applyProtection="0">
      <alignment horizontal="left" vertical="center"/>
    </xf>
    <xf numFmtId="49" fontId="102" fillId="0" borderId="146" applyNumberFormat="0" applyFont="0" applyFill="0" applyBorder="0" applyProtection="0">
      <alignment horizontal="left" vertical="center" indent="5"/>
    </xf>
    <xf numFmtId="0" fontId="102" fillId="62" borderId="146">
      <alignment horizontal="left" vertical="center"/>
    </xf>
    <xf numFmtId="0" fontId="126" fillId="84" borderId="142" applyNumberFormat="0" applyAlignment="0" applyProtection="0"/>
    <xf numFmtId="4" fontId="103" fillId="60" borderId="147">
      <alignment horizontal="right" vertical="center"/>
    </xf>
    <xf numFmtId="0" fontId="138" fillId="71" borderId="142" applyNumberFormat="0" applyAlignment="0" applyProtection="0"/>
    <xf numFmtId="0" fontId="138" fillId="71" borderId="142" applyNumberFormat="0" applyAlignment="0" applyProtection="0"/>
    <xf numFmtId="0" fontId="120" fillId="87" borderId="144" applyNumberFormat="0" applyFont="0" applyAlignment="0" applyProtection="0"/>
    <xf numFmtId="0" fontId="142" fillId="84" borderId="141" applyNumberFormat="0" applyAlignment="0" applyProtection="0"/>
    <xf numFmtId="0" fontId="145" fillId="0" borderId="143" applyNumberFormat="0" applyFill="0" applyAlignment="0" applyProtection="0"/>
    <xf numFmtId="0" fontId="103" fillId="60" borderId="145">
      <alignment horizontal="right" vertical="center"/>
    </xf>
    <xf numFmtId="0" fontId="8" fillId="87" borderId="144" applyNumberFormat="0" applyFont="0" applyAlignment="0" applyProtection="0"/>
    <xf numFmtId="4" fontId="102" fillId="0" borderId="145">
      <alignment horizontal="right" vertical="center"/>
    </xf>
    <xf numFmtId="0" fontId="145" fillId="0" borderId="143" applyNumberFormat="0" applyFill="0" applyAlignment="0" applyProtection="0"/>
    <xf numFmtId="0" fontId="103" fillId="60" borderId="145">
      <alignment horizontal="right" vertical="center"/>
    </xf>
    <xf numFmtId="0" fontId="103" fillId="60" borderId="145">
      <alignment horizontal="right" vertical="center"/>
    </xf>
    <xf numFmtId="4" fontId="105" fillId="62" borderId="145">
      <alignment horizontal="right" vertical="center"/>
    </xf>
    <xf numFmtId="0" fontId="103" fillId="62" borderId="145">
      <alignment horizontal="right" vertical="center"/>
    </xf>
    <xf numFmtId="4" fontId="103" fillId="62" borderId="145">
      <alignment horizontal="right" vertical="center"/>
    </xf>
    <xf numFmtId="0" fontId="105" fillId="62" borderId="145">
      <alignment horizontal="right" vertical="center"/>
    </xf>
    <xf numFmtId="4" fontId="105" fillId="62" borderId="145">
      <alignment horizontal="right" vertical="center"/>
    </xf>
    <xf numFmtId="0" fontId="103" fillId="60" borderId="145">
      <alignment horizontal="right" vertical="center"/>
    </xf>
    <xf numFmtId="4" fontId="103" fillId="60" borderId="145">
      <alignment horizontal="right" vertical="center"/>
    </xf>
    <xf numFmtId="0" fontId="103" fillId="60" borderId="145">
      <alignment horizontal="right" vertical="center"/>
    </xf>
    <xf numFmtId="4" fontId="103" fillId="60" borderId="145">
      <alignment horizontal="right" vertical="center"/>
    </xf>
    <xf numFmtId="0" fontId="103" fillId="60" borderId="146">
      <alignment horizontal="right" vertical="center"/>
    </xf>
    <xf numFmtId="4" fontId="103" fillId="60" borderId="146">
      <alignment horizontal="right" vertical="center"/>
    </xf>
    <xf numFmtId="0" fontId="103" fillId="60" borderId="147">
      <alignment horizontal="right" vertical="center"/>
    </xf>
    <xf numFmtId="4" fontId="103" fillId="60" borderId="147">
      <alignment horizontal="right" vertical="center"/>
    </xf>
    <xf numFmtId="0" fontId="126" fillId="84" borderId="142" applyNumberFormat="0" applyAlignment="0" applyProtection="0"/>
    <xf numFmtId="0" fontId="102" fillId="60" borderId="148">
      <alignment horizontal="left" vertical="center" wrapText="1" indent="2"/>
    </xf>
    <xf numFmtId="0" fontId="102" fillId="0" borderId="148">
      <alignment horizontal="left" vertical="center" wrapText="1" indent="2"/>
    </xf>
    <xf numFmtId="0" fontId="102" fillId="62" borderId="146">
      <alignment horizontal="left" vertical="center"/>
    </xf>
    <xf numFmtId="0" fontId="138" fillId="71" borderId="142" applyNumberFormat="0" applyAlignment="0" applyProtection="0"/>
    <xf numFmtId="0" fontId="102" fillId="0" borderId="145">
      <alignment horizontal="right" vertical="center"/>
    </xf>
    <xf numFmtId="4" fontId="102" fillId="0" borderId="145">
      <alignment horizontal="right" vertical="center"/>
    </xf>
    <xf numFmtId="0" fontId="102" fillId="0" borderId="145" applyNumberFormat="0" applyFill="0" applyAlignment="0" applyProtection="0"/>
    <xf numFmtId="0" fontId="142" fillId="84" borderId="141" applyNumberFormat="0" applyAlignment="0" applyProtection="0"/>
    <xf numFmtId="166" fontId="102" fillId="88" borderId="145" applyNumberFormat="0" applyFont="0" applyBorder="0" applyAlignment="0" applyProtection="0">
      <alignment horizontal="right" vertical="center"/>
    </xf>
    <xf numFmtId="0" fontId="102" fillId="61" borderId="145"/>
    <xf numFmtId="4" fontId="102" fillId="61" borderId="145"/>
    <xf numFmtId="0" fontId="145" fillId="0" borderId="143" applyNumberFormat="0" applyFill="0" applyAlignment="0" applyProtection="0"/>
    <xf numFmtId="0" fontId="8" fillId="87" borderId="144" applyNumberFormat="0" applyFont="0" applyAlignment="0" applyProtection="0"/>
    <xf numFmtId="0" fontId="120" fillId="87" borderId="144" applyNumberFormat="0" applyFont="0" applyAlignment="0" applyProtection="0"/>
    <xf numFmtId="0" fontId="102" fillId="0" borderId="145" applyNumberFormat="0" applyFill="0" applyAlignment="0" applyProtection="0"/>
    <xf numFmtId="0" fontId="130" fillId="0" borderId="143" applyNumberFormat="0" applyFill="0" applyAlignment="0" applyProtection="0"/>
    <xf numFmtId="0" fontId="145" fillId="0" borderId="143" applyNumberFormat="0" applyFill="0" applyAlignment="0" applyProtection="0"/>
    <xf numFmtId="0" fontId="129" fillId="71" borderId="142" applyNumberFormat="0" applyAlignment="0" applyProtection="0"/>
    <xf numFmtId="0" fontId="126" fillId="84" borderId="142" applyNumberFormat="0" applyAlignment="0" applyProtection="0"/>
    <xf numFmtId="4" fontId="105" fillId="62" borderId="145">
      <alignment horizontal="right" vertical="center"/>
    </xf>
    <xf numFmtId="0" fontId="103" fillId="62" borderId="145">
      <alignment horizontal="right" vertical="center"/>
    </xf>
    <xf numFmtId="166" fontId="102" fillId="88" borderId="145" applyNumberFormat="0" applyFont="0" applyBorder="0" applyAlignment="0" applyProtection="0">
      <alignment horizontal="right" vertical="center"/>
    </xf>
    <xf numFmtId="0" fontId="130" fillId="0" borderId="143" applyNumberFormat="0" applyFill="0" applyAlignment="0" applyProtection="0"/>
    <xf numFmtId="49" fontId="102" fillId="0" borderId="145" applyNumberFormat="0" applyFont="0" applyFill="0" applyBorder="0" applyProtection="0">
      <alignment horizontal="left" vertical="center" indent="2"/>
    </xf>
    <xf numFmtId="49" fontId="102" fillId="0" borderId="146" applyNumberFormat="0" applyFont="0" applyFill="0" applyBorder="0" applyProtection="0">
      <alignment horizontal="left" vertical="center" indent="5"/>
    </xf>
    <xf numFmtId="49" fontId="102" fillId="0" borderId="145" applyNumberFormat="0" applyFont="0" applyFill="0" applyBorder="0" applyProtection="0">
      <alignment horizontal="left" vertical="center" indent="2"/>
    </xf>
    <xf numFmtId="4" fontId="102" fillId="0" borderId="145" applyFill="0" applyBorder="0" applyProtection="0">
      <alignment horizontal="right" vertical="center"/>
    </xf>
    <xf numFmtId="49" fontId="101" fillId="0" borderId="145" applyNumberFormat="0" applyFill="0" applyBorder="0" applyProtection="0">
      <alignment horizontal="left" vertical="center"/>
    </xf>
    <xf numFmtId="0" fontId="102" fillId="0" borderId="148">
      <alignment horizontal="left" vertical="center" wrapText="1" indent="2"/>
    </xf>
    <xf numFmtId="0" fontId="142" fillId="84" borderId="141" applyNumberFormat="0" applyAlignment="0" applyProtection="0"/>
    <xf numFmtId="0" fontId="103" fillId="60" borderId="147">
      <alignment horizontal="right" vertical="center"/>
    </xf>
    <xf numFmtId="0" fontId="129" fillId="71" borderId="142" applyNumberFormat="0" applyAlignment="0" applyProtection="0"/>
    <xf numFmtId="0" fontId="103" fillId="60" borderId="147">
      <alignment horizontal="right" vertical="center"/>
    </xf>
    <xf numFmtId="4" fontId="103" fillId="60" borderId="145">
      <alignment horizontal="right" vertical="center"/>
    </xf>
    <xf numFmtId="0" fontId="103" fillId="60" borderId="145">
      <alignment horizontal="right" vertical="center"/>
    </xf>
    <xf numFmtId="0" fontId="123" fillId="84" borderId="141" applyNumberFormat="0" applyAlignment="0" applyProtection="0"/>
    <xf numFmtId="0" fontId="125" fillId="84" borderId="142" applyNumberFormat="0" applyAlignment="0" applyProtection="0"/>
    <xf numFmtId="0" fontId="130" fillId="0" borderId="143" applyNumberFormat="0" applyFill="0" applyAlignment="0" applyProtection="0"/>
    <xf numFmtId="0" fontId="102" fillId="61" borderId="145"/>
    <xf numFmtId="4" fontId="102" fillId="61" borderId="145"/>
    <xf numFmtId="4" fontId="103" fillId="60" borderId="145">
      <alignment horizontal="right" vertical="center"/>
    </xf>
    <xf numFmtId="0" fontId="105" fillId="62" borderId="145">
      <alignment horizontal="right" vertical="center"/>
    </xf>
    <xf numFmtId="0" fontId="129" fillId="71" borderId="142" applyNumberFormat="0" applyAlignment="0" applyProtection="0"/>
    <xf numFmtId="0" fontId="126" fillId="84" borderId="142" applyNumberFormat="0" applyAlignment="0" applyProtection="0"/>
    <xf numFmtId="4" fontId="102" fillId="0" borderId="145">
      <alignment horizontal="right" vertical="center"/>
    </xf>
    <xf numFmtId="0" fontId="102" fillId="60" borderId="148">
      <alignment horizontal="left" vertical="center" wrapText="1" indent="2"/>
    </xf>
    <xf numFmtId="0" fontId="102" fillId="0" borderId="148">
      <alignment horizontal="left" vertical="center" wrapText="1" indent="2"/>
    </xf>
    <xf numFmtId="0" fontId="142" fillId="84" borderId="141" applyNumberFormat="0" applyAlignment="0" applyProtection="0"/>
    <xf numFmtId="0" fontId="138" fillId="71" borderId="142" applyNumberFormat="0" applyAlignment="0" applyProtection="0"/>
    <xf numFmtId="0" fontId="125" fillId="84" borderId="142" applyNumberFormat="0" applyAlignment="0" applyProtection="0"/>
    <xf numFmtId="0" fontId="123" fillId="84" borderId="141" applyNumberFormat="0" applyAlignment="0" applyProtection="0"/>
    <xf numFmtId="0" fontId="103" fillId="60" borderId="147">
      <alignment horizontal="right" vertical="center"/>
    </xf>
    <xf numFmtId="0" fontId="105" fillId="62" borderId="145">
      <alignment horizontal="right" vertical="center"/>
    </xf>
    <xf numFmtId="4" fontId="103" fillId="62" borderId="145">
      <alignment horizontal="right" vertical="center"/>
    </xf>
    <xf numFmtId="4" fontId="103" fillId="60" borderId="145">
      <alignment horizontal="right" vertical="center"/>
    </xf>
    <xf numFmtId="49" fontId="102" fillId="0" borderId="146" applyNumberFormat="0" applyFont="0" applyFill="0" applyBorder="0" applyProtection="0">
      <alignment horizontal="left" vertical="center" indent="5"/>
    </xf>
    <xf numFmtId="4" fontId="102" fillId="0" borderId="145" applyFill="0" applyBorder="0" applyProtection="0">
      <alignment horizontal="right" vertical="center"/>
    </xf>
    <xf numFmtId="4" fontId="103" fillId="62" borderId="145">
      <alignment horizontal="right" vertical="center"/>
    </xf>
    <xf numFmtId="0" fontId="138" fillId="71" borderId="142" applyNumberFormat="0" applyAlignment="0" applyProtection="0"/>
    <xf numFmtId="0" fontId="129" fillId="71" borderId="142" applyNumberFormat="0" applyAlignment="0" applyProtection="0"/>
    <xf numFmtId="0" fontId="125" fillId="84" borderId="142" applyNumberFormat="0" applyAlignment="0" applyProtection="0"/>
    <xf numFmtId="0" fontId="102" fillId="60" borderId="148">
      <alignment horizontal="left" vertical="center" wrapText="1" indent="2"/>
    </xf>
    <xf numFmtId="0" fontId="102" fillId="0" borderId="148">
      <alignment horizontal="left" vertical="center" wrapText="1" indent="2"/>
    </xf>
    <xf numFmtId="0" fontId="102" fillId="60" borderId="148">
      <alignment horizontal="left" vertical="center" wrapText="1" indent="2"/>
    </xf>
    <xf numFmtId="0" fontId="102" fillId="0" borderId="148">
      <alignment horizontal="left" vertical="center" wrapText="1" indent="2"/>
    </xf>
    <xf numFmtId="0" fontId="123" fillId="84" borderId="141" applyNumberFormat="0" applyAlignment="0" applyProtection="0"/>
    <xf numFmtId="0" fontId="125" fillId="84" borderId="142" applyNumberFormat="0" applyAlignment="0" applyProtection="0"/>
    <xf numFmtId="0" fontId="126" fillId="84" borderId="142" applyNumberFormat="0" applyAlignment="0" applyProtection="0"/>
    <xf numFmtId="0" fontId="129" fillId="71" borderId="142" applyNumberFormat="0" applyAlignment="0" applyProtection="0"/>
    <xf numFmtId="0" fontId="130" fillId="0" borderId="143" applyNumberFormat="0" applyFill="0" applyAlignment="0" applyProtection="0"/>
    <xf numFmtId="0" fontId="138" fillId="71" borderId="142" applyNumberFormat="0" applyAlignment="0" applyProtection="0"/>
    <xf numFmtId="0" fontId="120" fillId="87" borderId="144" applyNumberFormat="0" applyFont="0" applyAlignment="0" applyProtection="0"/>
    <xf numFmtId="0" fontId="8" fillId="87" borderId="144" applyNumberFormat="0" applyFont="0" applyAlignment="0" applyProtection="0"/>
    <xf numFmtId="0" fontId="142" fillId="84" borderId="141" applyNumberFormat="0" applyAlignment="0" applyProtection="0"/>
    <xf numFmtId="0" fontId="145" fillId="0" borderId="143" applyNumberFormat="0" applyFill="0" applyAlignment="0" applyProtection="0"/>
    <xf numFmtId="0" fontId="126" fillId="84" borderId="142" applyNumberFormat="0" applyAlignment="0" applyProtection="0"/>
    <xf numFmtId="0" fontId="138" fillId="71" borderId="142" applyNumberFormat="0" applyAlignment="0" applyProtection="0"/>
    <xf numFmtId="0" fontId="120" fillId="87" borderId="144" applyNumberFormat="0" applyFont="0" applyAlignment="0" applyProtection="0"/>
    <xf numFmtId="0" fontId="142" fillId="84" borderId="141" applyNumberFormat="0" applyAlignment="0" applyProtection="0"/>
    <xf numFmtId="0" fontId="145" fillId="0" borderId="143" applyNumberFormat="0" applyFill="0" applyAlignment="0" applyProtection="0"/>
    <xf numFmtId="0" fontId="129" fillId="71" borderId="142" applyNumberFormat="0" applyAlignment="0" applyProtection="0"/>
    <xf numFmtId="4" fontId="103" fillId="60" borderId="146">
      <alignment horizontal="right" vertical="center"/>
    </xf>
    <xf numFmtId="0" fontId="145" fillId="0" borderId="143" applyNumberFormat="0" applyFill="0" applyAlignment="0" applyProtection="0"/>
    <xf numFmtId="0" fontId="102" fillId="61" borderId="145"/>
    <xf numFmtId="0" fontId="126" fillId="84" borderId="142" applyNumberFormat="0" applyAlignment="0" applyProtection="0"/>
    <xf numFmtId="0" fontId="138" fillId="71" borderId="142" applyNumberFormat="0" applyAlignment="0" applyProtection="0"/>
    <xf numFmtId="0" fontId="142" fillId="84" borderId="141" applyNumberFormat="0" applyAlignment="0" applyProtection="0"/>
    <xf numFmtId="0" fontId="145" fillId="0" borderId="143" applyNumberFormat="0" applyFill="0" applyAlignment="0" applyProtection="0"/>
    <xf numFmtId="0" fontId="7" fillId="37" borderId="0" applyNumberFormat="0" applyBorder="0" applyAlignment="0" applyProtection="0"/>
    <xf numFmtId="0" fontId="123" fillId="84" borderId="141" applyNumberFormat="0" applyAlignment="0" applyProtection="0"/>
    <xf numFmtId="0" fontId="125" fillId="84" borderId="142" applyNumberFormat="0" applyAlignment="0" applyProtection="0"/>
    <xf numFmtId="0" fontId="130" fillId="0" borderId="143" applyNumberFormat="0" applyFill="0" applyAlignment="0" applyProtection="0"/>
    <xf numFmtId="49" fontId="102" fillId="0" borderId="145" applyNumberFormat="0" applyFont="0" applyFill="0" applyBorder="0" applyProtection="0">
      <alignment horizontal="left" vertical="center" indent="2"/>
    </xf>
    <xf numFmtId="0" fontId="103" fillId="62" borderId="145">
      <alignment horizontal="right" vertical="center"/>
    </xf>
    <xf numFmtId="4" fontId="103" fillId="62" borderId="145">
      <alignment horizontal="right" vertical="center"/>
    </xf>
    <xf numFmtId="0" fontId="105" fillId="62" borderId="145">
      <alignment horizontal="right" vertical="center"/>
    </xf>
    <xf numFmtId="4" fontId="105" fillId="62" borderId="145">
      <alignment horizontal="right" vertical="center"/>
    </xf>
    <xf numFmtId="0" fontId="103" fillId="60" borderId="145">
      <alignment horizontal="right" vertical="center"/>
    </xf>
    <xf numFmtId="4" fontId="103" fillId="60" borderId="145">
      <alignment horizontal="right" vertical="center"/>
    </xf>
    <xf numFmtId="0" fontId="103" fillId="60" borderId="145">
      <alignment horizontal="right" vertical="center"/>
    </xf>
    <xf numFmtId="4" fontId="103" fillId="60" borderId="145">
      <alignment horizontal="right" vertical="center"/>
    </xf>
    <xf numFmtId="0" fontId="129" fillId="71" borderId="142" applyNumberFormat="0" applyAlignment="0" applyProtection="0"/>
    <xf numFmtId="0" fontId="102" fillId="0" borderId="145">
      <alignment horizontal="right" vertical="center"/>
    </xf>
    <xf numFmtId="4" fontId="102" fillId="0" borderId="145">
      <alignment horizontal="right" vertical="center"/>
    </xf>
    <xf numFmtId="4" fontId="102" fillId="0" borderId="145" applyFill="0" applyBorder="0" applyProtection="0">
      <alignment horizontal="right" vertical="center"/>
    </xf>
    <xf numFmtId="49" fontId="101" fillId="0" borderId="145" applyNumberFormat="0" applyFill="0" applyBorder="0" applyProtection="0">
      <alignment horizontal="left" vertical="center"/>
    </xf>
    <xf numFmtId="0" fontId="102" fillId="0" borderId="145" applyNumberFormat="0" applyFill="0" applyAlignment="0" applyProtection="0"/>
    <xf numFmtId="166" fontId="102" fillId="88" borderId="145" applyNumberFormat="0" applyFont="0" applyBorder="0" applyAlignment="0" applyProtection="0">
      <alignment horizontal="right" vertical="center"/>
    </xf>
    <xf numFmtId="0" fontId="102" fillId="61" borderId="145"/>
    <xf numFmtId="4" fontId="102" fillId="61" borderId="145"/>
    <xf numFmtId="4" fontId="103" fillId="60" borderId="145">
      <alignment horizontal="right" vertical="center"/>
    </xf>
    <xf numFmtId="0" fontId="102" fillId="61" borderId="145"/>
    <xf numFmtId="0" fontId="125" fillId="84" borderId="142" applyNumberFormat="0" applyAlignment="0" applyProtection="0"/>
    <xf numFmtId="0" fontId="103" fillId="62" borderId="145">
      <alignment horizontal="right" vertical="center"/>
    </xf>
    <xf numFmtId="0" fontId="102" fillId="0" borderId="145">
      <alignment horizontal="right" vertical="center"/>
    </xf>
    <xf numFmtId="0" fontId="145" fillId="0" borderId="143" applyNumberFormat="0" applyFill="0" applyAlignment="0" applyProtection="0"/>
    <xf numFmtId="0" fontId="102" fillId="62" borderId="146">
      <alignment horizontal="left" vertical="center"/>
    </xf>
    <xf numFmtId="0" fontId="138" fillId="71" borderId="142" applyNumberFormat="0" applyAlignment="0" applyProtection="0"/>
    <xf numFmtId="166" fontId="102" fillId="88" borderId="145" applyNumberFormat="0" applyFont="0" applyBorder="0" applyAlignment="0" applyProtection="0">
      <alignment horizontal="right" vertical="center"/>
    </xf>
    <xf numFmtId="0" fontId="120" fillId="87" borderId="144" applyNumberFormat="0" applyFont="0" applyAlignment="0" applyProtection="0"/>
    <xf numFmtId="0" fontId="102" fillId="0" borderId="148">
      <alignment horizontal="left" vertical="center" wrapText="1" indent="2"/>
    </xf>
    <xf numFmtId="4" fontId="102" fillId="61" borderId="145"/>
    <xf numFmtId="49" fontId="101" fillId="0" borderId="145" applyNumberFormat="0" applyFill="0" applyBorder="0" applyProtection="0">
      <alignment horizontal="left" vertical="center"/>
    </xf>
    <xf numFmtId="0" fontId="102" fillId="0" borderId="145">
      <alignment horizontal="right" vertical="center"/>
    </xf>
    <xf numFmtId="4" fontId="103" fillId="60" borderId="147">
      <alignment horizontal="right" vertical="center"/>
    </xf>
    <xf numFmtId="4" fontId="103" fillId="60" borderId="145">
      <alignment horizontal="right" vertical="center"/>
    </xf>
    <xf numFmtId="4" fontId="103" fillId="60" borderId="145">
      <alignment horizontal="right" vertical="center"/>
    </xf>
    <xf numFmtId="0" fontId="105" fillId="62" borderId="145">
      <alignment horizontal="right" vertical="center"/>
    </xf>
    <xf numFmtId="0" fontId="103" fillId="62" borderId="145">
      <alignment horizontal="right" vertical="center"/>
    </xf>
    <xf numFmtId="49" fontId="102" fillId="0" borderId="145" applyNumberFormat="0" applyFont="0" applyFill="0" applyBorder="0" applyProtection="0">
      <alignment horizontal="left" vertical="center" indent="2"/>
    </xf>
    <xf numFmtId="0" fontId="138" fillId="71" borderId="142" applyNumberFormat="0" applyAlignment="0" applyProtection="0"/>
    <xf numFmtId="0" fontId="123" fillId="84" borderId="141" applyNumberFormat="0" applyAlignment="0" applyProtection="0"/>
    <xf numFmtId="49" fontId="102" fillId="0" borderId="145" applyNumberFormat="0" applyFont="0" applyFill="0" applyBorder="0" applyProtection="0">
      <alignment horizontal="left" vertical="center" indent="2"/>
    </xf>
    <xf numFmtId="0" fontId="129" fillId="71" borderId="142" applyNumberFormat="0" applyAlignment="0" applyProtection="0"/>
    <xf numFmtId="4" fontId="102" fillId="0" borderId="145" applyFill="0" applyBorder="0" applyProtection="0">
      <alignment horizontal="right" vertical="center"/>
    </xf>
    <xf numFmtId="0" fontId="126" fillId="84" borderId="142" applyNumberFormat="0" applyAlignment="0" applyProtection="0"/>
    <xf numFmtId="0" fontId="145" fillId="0" borderId="143" applyNumberFormat="0" applyFill="0" applyAlignment="0" applyProtection="0"/>
    <xf numFmtId="0" fontId="142" fillId="84" borderId="141" applyNumberFormat="0" applyAlignment="0" applyProtection="0"/>
    <xf numFmtId="0" fontId="102" fillId="0" borderId="145" applyNumberFormat="0" applyFill="0" applyAlignment="0" applyProtection="0"/>
    <xf numFmtId="4" fontId="102" fillId="0" borderId="145">
      <alignment horizontal="right" vertical="center"/>
    </xf>
    <xf numFmtId="0" fontId="102" fillId="0" borderId="145">
      <alignment horizontal="right" vertical="center"/>
    </xf>
    <xf numFmtId="0" fontId="138" fillId="71" borderId="142" applyNumberFormat="0" applyAlignment="0" applyProtection="0"/>
    <xf numFmtId="0" fontId="123" fillId="84" borderId="141" applyNumberFormat="0" applyAlignment="0" applyProtection="0"/>
    <xf numFmtId="0" fontId="125" fillId="84" borderId="142" applyNumberFormat="0" applyAlignment="0" applyProtection="0"/>
    <xf numFmtId="0" fontId="102" fillId="60" borderId="148">
      <alignment horizontal="left" vertical="center" wrapText="1" indent="2"/>
    </xf>
    <xf numFmtId="0" fontId="126" fillId="84" borderId="142" applyNumberFormat="0" applyAlignment="0" applyProtection="0"/>
    <xf numFmtId="0" fontId="126" fillId="84" borderId="142" applyNumberFormat="0" applyAlignment="0" applyProtection="0"/>
    <xf numFmtId="4" fontId="103" fillId="60" borderId="146">
      <alignment horizontal="right" vertical="center"/>
    </xf>
    <xf numFmtId="0" fontId="103" fillId="60" borderId="146">
      <alignment horizontal="right" vertical="center"/>
    </xf>
    <xf numFmtId="0" fontId="103" fillId="60" borderId="145">
      <alignment horizontal="right" vertical="center"/>
    </xf>
    <xf numFmtId="4" fontId="105" fillId="62" borderId="145">
      <alignment horizontal="right" vertical="center"/>
    </xf>
    <xf numFmtId="0" fontId="129" fillId="71" borderId="142" applyNumberFormat="0" applyAlignment="0" applyProtection="0"/>
    <xf numFmtId="0" fontId="130" fillId="0" borderId="143" applyNumberFormat="0" applyFill="0" applyAlignment="0" applyProtection="0"/>
    <xf numFmtId="0" fontId="145" fillId="0" borderId="143" applyNumberFormat="0" applyFill="0" applyAlignment="0" applyProtection="0"/>
    <xf numFmtId="0" fontId="120" fillId="87" borderId="144" applyNumberFormat="0" applyFont="0" applyAlignment="0" applyProtection="0"/>
    <xf numFmtId="0" fontId="138" fillId="71" borderId="142" applyNumberFormat="0" applyAlignment="0" applyProtection="0"/>
    <xf numFmtId="49" fontId="101" fillId="0" borderId="145" applyNumberFormat="0" applyFill="0" applyBorder="0" applyProtection="0">
      <alignment horizontal="left" vertical="center"/>
    </xf>
    <xf numFmtId="0" fontId="102" fillId="60" borderId="148">
      <alignment horizontal="left" vertical="center" wrapText="1" indent="2"/>
    </xf>
    <xf numFmtId="0" fontId="126" fillId="84" borderId="142" applyNumberFormat="0" applyAlignment="0" applyProtection="0"/>
    <xf numFmtId="0" fontId="102" fillId="0" borderId="148">
      <alignment horizontal="left" vertical="center" wrapText="1" indent="2"/>
    </xf>
    <xf numFmtId="0" fontId="120" fillId="87" borderId="144" applyNumberFormat="0" applyFont="0" applyAlignment="0" applyProtection="0"/>
    <xf numFmtId="0" fontId="8" fillId="87" borderId="144" applyNumberFormat="0" applyFont="0" applyAlignment="0" applyProtection="0"/>
    <xf numFmtId="0" fontId="142" fillId="84" borderId="141" applyNumberFormat="0" applyAlignment="0" applyProtection="0"/>
    <xf numFmtId="0" fontId="145" fillId="0" borderId="143" applyNumberFormat="0" applyFill="0" applyAlignment="0" applyProtection="0"/>
    <xf numFmtId="4" fontId="102" fillId="61" borderId="145"/>
    <xf numFmtId="0" fontId="103" fillId="60" borderId="145">
      <alignment horizontal="right" vertical="center"/>
    </xf>
    <xf numFmtId="0" fontId="145" fillId="0" borderId="143" applyNumberFormat="0" applyFill="0" applyAlignment="0" applyProtection="0"/>
    <xf numFmtId="4" fontId="103" fillId="60" borderId="147">
      <alignment horizontal="right" vertical="center"/>
    </xf>
    <xf numFmtId="0" fontId="125" fillId="84" borderId="142" applyNumberFormat="0" applyAlignment="0" applyProtection="0"/>
    <xf numFmtId="0" fontId="103" fillId="60" borderId="146">
      <alignment horizontal="right" vertical="center"/>
    </xf>
    <xf numFmtId="0" fontId="126" fillId="84" borderId="142" applyNumberFormat="0" applyAlignment="0" applyProtection="0"/>
    <xf numFmtId="0" fontId="130" fillId="0" borderId="143" applyNumberFormat="0" applyFill="0" applyAlignment="0" applyProtection="0"/>
    <xf numFmtId="0" fontId="120" fillId="87" borderId="144" applyNumberFormat="0" applyFont="0" applyAlignment="0" applyProtection="0"/>
    <xf numFmtId="4" fontId="103" fillId="60" borderId="146">
      <alignment horizontal="right" vertical="center"/>
    </xf>
    <xf numFmtId="0" fontId="102" fillId="60" borderId="148">
      <alignment horizontal="left" vertical="center" wrapText="1" indent="2"/>
    </xf>
    <xf numFmtId="0" fontId="102" fillId="61" borderId="145"/>
    <xf numFmtId="166" fontId="102" fillId="88" borderId="145" applyNumberFormat="0" applyFont="0" applyBorder="0" applyAlignment="0" applyProtection="0">
      <alignment horizontal="right" vertical="center"/>
    </xf>
    <xf numFmtId="0" fontId="102" fillId="0" borderId="145" applyNumberFormat="0" applyFill="0" applyAlignment="0" applyProtection="0"/>
    <xf numFmtId="4" fontId="102" fillId="0" borderId="145" applyFill="0" applyBorder="0" applyProtection="0">
      <alignment horizontal="right" vertical="center"/>
    </xf>
    <xf numFmtId="4" fontId="103" fillId="62" borderId="145">
      <alignment horizontal="right" vertical="center"/>
    </xf>
    <xf numFmtId="0" fontId="130" fillId="0" borderId="143" applyNumberFormat="0" applyFill="0" applyAlignment="0" applyProtection="0"/>
    <xf numFmtId="49" fontId="101" fillId="0" borderId="145" applyNumberFormat="0" applyFill="0" applyBorder="0" applyProtection="0">
      <alignment horizontal="left" vertical="center"/>
    </xf>
    <xf numFmtId="49" fontId="102" fillId="0" borderId="146" applyNumberFormat="0" applyFont="0" applyFill="0" applyBorder="0" applyProtection="0">
      <alignment horizontal="left" vertical="center" indent="5"/>
    </xf>
    <xf numFmtId="0" fontId="102" fillId="62" borderId="146">
      <alignment horizontal="left" vertical="center"/>
    </xf>
    <xf numFmtId="0" fontId="126" fillId="84" borderId="142" applyNumberFormat="0" applyAlignment="0" applyProtection="0"/>
    <xf numFmtId="4" fontId="103" fillId="60" borderId="147">
      <alignment horizontal="right" vertical="center"/>
    </xf>
    <xf numFmtId="0" fontId="138" fillId="71" borderId="142" applyNumberFormat="0" applyAlignment="0" applyProtection="0"/>
    <xf numFmtId="0" fontId="138" fillId="71" borderId="142" applyNumberFormat="0" applyAlignment="0" applyProtection="0"/>
    <xf numFmtId="0" fontId="120" fillId="87" borderId="144" applyNumberFormat="0" applyFont="0" applyAlignment="0" applyProtection="0"/>
    <xf numFmtId="0" fontId="142" fillId="84" borderId="141" applyNumberFormat="0" applyAlignment="0" applyProtection="0"/>
    <xf numFmtId="0" fontId="145" fillId="0" borderId="143" applyNumberFormat="0" applyFill="0" applyAlignment="0" applyProtection="0"/>
    <xf numFmtId="0" fontId="103" fillId="60" borderId="145">
      <alignment horizontal="right" vertical="center"/>
    </xf>
    <xf numFmtId="0" fontId="8" fillId="87" borderId="144" applyNumberFormat="0" applyFont="0" applyAlignment="0" applyProtection="0"/>
    <xf numFmtId="4" fontId="102" fillId="0" borderId="145">
      <alignment horizontal="right" vertical="center"/>
    </xf>
    <xf numFmtId="0" fontId="145" fillId="0" borderId="143" applyNumberFormat="0" applyFill="0" applyAlignment="0" applyProtection="0"/>
    <xf numFmtId="0" fontId="103" fillId="60" borderId="145">
      <alignment horizontal="right" vertical="center"/>
    </xf>
    <xf numFmtId="0" fontId="103" fillId="60" borderId="145">
      <alignment horizontal="right" vertical="center"/>
    </xf>
    <xf numFmtId="4" fontId="105" fillId="62" borderId="145">
      <alignment horizontal="right" vertical="center"/>
    </xf>
    <xf numFmtId="0" fontId="103" fillId="62" borderId="145">
      <alignment horizontal="right" vertical="center"/>
    </xf>
    <xf numFmtId="4" fontId="103" fillId="62" borderId="145">
      <alignment horizontal="right" vertical="center"/>
    </xf>
    <xf numFmtId="0" fontId="105" fillId="62" borderId="145">
      <alignment horizontal="right" vertical="center"/>
    </xf>
    <xf numFmtId="4" fontId="105" fillId="62" borderId="145">
      <alignment horizontal="right" vertical="center"/>
    </xf>
    <xf numFmtId="0" fontId="103" fillId="60" borderId="145">
      <alignment horizontal="right" vertical="center"/>
    </xf>
    <xf numFmtId="4" fontId="103" fillId="60" borderId="145">
      <alignment horizontal="right" vertical="center"/>
    </xf>
    <xf numFmtId="0" fontId="103" fillId="60" borderId="145">
      <alignment horizontal="right" vertical="center"/>
    </xf>
    <xf numFmtId="4" fontId="103" fillId="60" borderId="145">
      <alignment horizontal="right" vertical="center"/>
    </xf>
    <xf numFmtId="0" fontId="103" fillId="60" borderId="146">
      <alignment horizontal="right" vertical="center"/>
    </xf>
    <xf numFmtId="4" fontId="103" fillId="60" borderId="146">
      <alignment horizontal="right" vertical="center"/>
    </xf>
    <xf numFmtId="0" fontId="103" fillId="60" borderId="147">
      <alignment horizontal="right" vertical="center"/>
    </xf>
    <xf numFmtId="4" fontId="103" fillId="60" borderId="147">
      <alignment horizontal="right" vertical="center"/>
    </xf>
    <xf numFmtId="0" fontId="126" fillId="84" borderId="142" applyNumberFormat="0" applyAlignment="0" applyProtection="0"/>
    <xf numFmtId="0" fontId="102" fillId="60" borderId="148">
      <alignment horizontal="left" vertical="center" wrapText="1" indent="2"/>
    </xf>
    <xf numFmtId="0" fontId="102" fillId="0" borderId="148">
      <alignment horizontal="left" vertical="center" wrapText="1" indent="2"/>
    </xf>
    <xf numFmtId="0" fontId="102" fillId="62" borderId="146">
      <alignment horizontal="left" vertical="center"/>
    </xf>
    <xf numFmtId="0" fontId="138" fillId="71" borderId="142" applyNumberFormat="0" applyAlignment="0" applyProtection="0"/>
    <xf numFmtId="0" fontId="102" fillId="0" borderId="145">
      <alignment horizontal="right" vertical="center"/>
    </xf>
    <xf numFmtId="4" fontId="102" fillId="0" borderId="145">
      <alignment horizontal="right" vertical="center"/>
    </xf>
    <xf numFmtId="0" fontId="102" fillId="0" borderId="145" applyNumberFormat="0" applyFill="0" applyAlignment="0" applyProtection="0"/>
    <xf numFmtId="0" fontId="142" fillId="84" borderId="141" applyNumberFormat="0" applyAlignment="0" applyProtection="0"/>
    <xf numFmtId="166" fontId="102" fillId="88" borderId="145" applyNumberFormat="0" applyFont="0" applyBorder="0" applyAlignment="0" applyProtection="0">
      <alignment horizontal="right" vertical="center"/>
    </xf>
    <xf numFmtId="0" fontId="102" fillId="61" borderId="145"/>
    <xf numFmtId="4" fontId="102" fillId="61" borderId="145"/>
    <xf numFmtId="0" fontId="145" fillId="0" borderId="143" applyNumberFormat="0" applyFill="0" applyAlignment="0" applyProtection="0"/>
    <xf numFmtId="0" fontId="8" fillId="87" borderId="144" applyNumberFormat="0" applyFont="0" applyAlignment="0" applyProtection="0"/>
    <xf numFmtId="0" fontId="120" fillId="87" borderId="144" applyNumberFormat="0" applyFont="0" applyAlignment="0" applyProtection="0"/>
    <xf numFmtId="0" fontId="102" fillId="0" borderId="145" applyNumberFormat="0" applyFill="0" applyAlignment="0" applyProtection="0"/>
    <xf numFmtId="0" fontId="130" fillId="0" borderId="143" applyNumberFormat="0" applyFill="0" applyAlignment="0" applyProtection="0"/>
    <xf numFmtId="0" fontId="145" fillId="0" borderId="143" applyNumberFormat="0" applyFill="0" applyAlignment="0" applyProtection="0"/>
    <xf numFmtId="0" fontId="129" fillId="71" borderId="142" applyNumberFormat="0" applyAlignment="0" applyProtection="0"/>
    <xf numFmtId="0" fontId="126" fillId="84" borderId="142" applyNumberFormat="0" applyAlignment="0" applyProtection="0"/>
    <xf numFmtId="4" fontId="105" fillId="62" borderId="145">
      <alignment horizontal="right" vertical="center"/>
    </xf>
    <xf numFmtId="0" fontId="103" fillId="62" borderId="145">
      <alignment horizontal="right" vertical="center"/>
    </xf>
    <xf numFmtId="166" fontId="102" fillId="88" borderId="145" applyNumberFormat="0" applyFont="0" applyBorder="0" applyAlignment="0" applyProtection="0">
      <alignment horizontal="right" vertical="center"/>
    </xf>
    <xf numFmtId="0" fontId="130" fillId="0" borderId="143" applyNumberFormat="0" applyFill="0" applyAlignment="0" applyProtection="0"/>
    <xf numFmtId="49" fontId="102" fillId="0" borderId="145" applyNumberFormat="0" applyFont="0" applyFill="0" applyBorder="0" applyProtection="0">
      <alignment horizontal="left" vertical="center" indent="2"/>
    </xf>
    <xf numFmtId="49" fontId="102" fillId="0" borderId="146" applyNumberFormat="0" applyFont="0" applyFill="0" applyBorder="0" applyProtection="0">
      <alignment horizontal="left" vertical="center" indent="5"/>
    </xf>
    <xf numFmtId="49" fontId="102" fillId="0" borderId="145" applyNumberFormat="0" applyFont="0" applyFill="0" applyBorder="0" applyProtection="0">
      <alignment horizontal="left" vertical="center" indent="2"/>
    </xf>
    <xf numFmtId="4" fontId="102" fillId="0" borderId="145" applyFill="0" applyBorder="0" applyProtection="0">
      <alignment horizontal="right" vertical="center"/>
    </xf>
    <xf numFmtId="49" fontId="101" fillId="0" borderId="145" applyNumberFormat="0" applyFill="0" applyBorder="0" applyProtection="0">
      <alignment horizontal="left" vertical="center"/>
    </xf>
    <xf numFmtId="0" fontId="102" fillId="0" borderId="148">
      <alignment horizontal="left" vertical="center" wrapText="1" indent="2"/>
    </xf>
    <xf numFmtId="0" fontId="142" fillId="84" borderId="141" applyNumberFormat="0" applyAlignment="0" applyProtection="0"/>
    <xf numFmtId="0" fontId="103" fillId="60" borderId="147">
      <alignment horizontal="right" vertical="center"/>
    </xf>
    <xf numFmtId="0" fontId="129" fillId="71" borderId="142" applyNumberFormat="0" applyAlignment="0" applyProtection="0"/>
    <xf numFmtId="0" fontId="103" fillId="60" borderId="147">
      <alignment horizontal="right" vertical="center"/>
    </xf>
    <xf numFmtId="4" fontId="103" fillId="60" borderId="145">
      <alignment horizontal="right" vertical="center"/>
    </xf>
    <xf numFmtId="0" fontId="103" fillId="60" borderId="145">
      <alignment horizontal="right" vertical="center"/>
    </xf>
    <xf numFmtId="0" fontId="123" fillId="84" borderId="141" applyNumberFormat="0" applyAlignment="0" applyProtection="0"/>
    <xf numFmtId="0" fontId="125" fillId="84" borderId="142" applyNumberFormat="0" applyAlignment="0" applyProtection="0"/>
    <xf numFmtId="0" fontId="130" fillId="0" borderId="143" applyNumberFormat="0" applyFill="0" applyAlignment="0" applyProtection="0"/>
    <xf numFmtId="0" fontId="102" fillId="61" borderId="145"/>
    <xf numFmtId="4" fontId="102" fillId="61" borderId="145"/>
    <xf numFmtId="4" fontId="103" fillId="60" borderId="145">
      <alignment horizontal="right" vertical="center"/>
    </xf>
    <xf numFmtId="0" fontId="105" fillId="62" borderId="145">
      <alignment horizontal="right" vertical="center"/>
    </xf>
    <xf numFmtId="0" fontId="129" fillId="71" borderId="142" applyNumberFormat="0" applyAlignment="0" applyProtection="0"/>
    <xf numFmtId="0" fontId="126" fillId="84" borderId="142" applyNumberFormat="0" applyAlignment="0" applyProtection="0"/>
    <xf numFmtId="4" fontId="102" fillId="0" borderId="145">
      <alignment horizontal="right" vertical="center"/>
    </xf>
    <xf numFmtId="0" fontId="102" fillId="60" borderId="148">
      <alignment horizontal="left" vertical="center" wrapText="1" indent="2"/>
    </xf>
    <xf numFmtId="0" fontId="102" fillId="0" borderId="148">
      <alignment horizontal="left" vertical="center" wrapText="1" indent="2"/>
    </xf>
    <xf numFmtId="0" fontId="142" fillId="84" borderId="141" applyNumberFormat="0" applyAlignment="0" applyProtection="0"/>
    <xf numFmtId="0" fontId="138" fillId="71" borderId="142" applyNumberFormat="0" applyAlignment="0" applyProtection="0"/>
    <xf numFmtId="0" fontId="125" fillId="84" borderId="142" applyNumberFormat="0" applyAlignment="0" applyProtection="0"/>
    <xf numFmtId="0" fontId="123" fillId="84" borderId="141" applyNumberFormat="0" applyAlignment="0" applyProtection="0"/>
    <xf numFmtId="0" fontId="103" fillId="60" borderId="147">
      <alignment horizontal="right" vertical="center"/>
    </xf>
    <xf numFmtId="0" fontId="105" fillId="62" borderId="145">
      <alignment horizontal="right" vertical="center"/>
    </xf>
    <xf numFmtId="4" fontId="103" fillId="62" borderId="145">
      <alignment horizontal="right" vertical="center"/>
    </xf>
    <xf numFmtId="4" fontId="103" fillId="60" borderId="145">
      <alignment horizontal="right" vertical="center"/>
    </xf>
    <xf numFmtId="49" fontId="102" fillId="0" borderId="146" applyNumberFormat="0" applyFont="0" applyFill="0" applyBorder="0" applyProtection="0">
      <alignment horizontal="left" vertical="center" indent="5"/>
    </xf>
    <xf numFmtId="4" fontId="102" fillId="0" borderId="145" applyFill="0" applyBorder="0" applyProtection="0">
      <alignment horizontal="right" vertical="center"/>
    </xf>
    <xf numFmtId="4" fontId="103" fillId="62" borderId="145">
      <alignment horizontal="right" vertical="center"/>
    </xf>
    <xf numFmtId="0" fontId="138" fillId="71" borderId="142" applyNumberFormat="0" applyAlignment="0" applyProtection="0"/>
    <xf numFmtId="0" fontId="129" fillId="71" borderId="142" applyNumberFormat="0" applyAlignment="0" applyProtection="0"/>
    <xf numFmtId="0" fontId="125" fillId="84" borderId="142" applyNumberFormat="0" applyAlignment="0" applyProtection="0"/>
    <xf numFmtId="0" fontId="102" fillId="60" borderId="148">
      <alignment horizontal="left" vertical="center" wrapText="1" indent="2"/>
    </xf>
    <xf numFmtId="0" fontId="102" fillId="0" borderId="148">
      <alignment horizontal="left" vertical="center" wrapText="1" indent="2"/>
    </xf>
    <xf numFmtId="0" fontId="102" fillId="60" borderId="148">
      <alignment horizontal="left" vertical="center" wrapText="1" indent="2"/>
    </xf>
    <xf numFmtId="166" fontId="102" fillId="88" borderId="145" applyNumberFormat="0" applyFont="0" applyBorder="0" applyAlignment="0" applyProtection="0">
      <alignment horizontal="right" vertical="center"/>
    </xf>
    <xf numFmtId="0" fontId="103" fillId="60" borderId="147">
      <alignment horizontal="right" vertical="center"/>
    </xf>
    <xf numFmtId="0" fontId="103" fillId="60" borderId="147">
      <alignment horizontal="right" vertical="center"/>
    </xf>
    <xf numFmtId="0" fontId="102" fillId="0" borderId="145" applyNumberFormat="0" applyFill="0" applyAlignment="0" applyProtection="0"/>
    <xf numFmtId="4" fontId="103" fillId="60" borderId="147">
      <alignment horizontal="right" vertical="center"/>
    </xf>
    <xf numFmtId="0" fontId="103" fillId="60" borderId="145">
      <alignment horizontal="right" vertical="center"/>
    </xf>
    <xf numFmtId="0" fontId="7" fillId="54" borderId="0" applyNumberFormat="0" applyBorder="0" applyAlignment="0" applyProtection="0"/>
    <xf numFmtId="49" fontId="102" fillId="0" borderId="145" applyNumberFormat="0" applyFont="0" applyFill="0" applyBorder="0" applyProtection="0">
      <alignment horizontal="left" vertical="center" indent="2"/>
    </xf>
    <xf numFmtId="0" fontId="48" fillId="43" borderId="0" applyNumberFormat="0" applyBorder="0" applyAlignment="0" applyProtection="0"/>
    <xf numFmtId="0" fontId="103" fillId="60" borderId="147">
      <alignment horizontal="right" vertical="center"/>
    </xf>
    <xf numFmtId="4" fontId="102" fillId="0" borderId="145">
      <alignment horizontal="right" vertical="center"/>
    </xf>
    <xf numFmtId="166" fontId="102" fillId="88" borderId="145" applyNumberFormat="0" applyFont="0" applyBorder="0" applyAlignment="0" applyProtection="0">
      <alignment horizontal="right" vertical="center"/>
    </xf>
    <xf numFmtId="0" fontId="102" fillId="62" borderId="146">
      <alignment horizontal="left" vertical="center"/>
    </xf>
    <xf numFmtId="0" fontId="102" fillId="60" borderId="148">
      <alignment horizontal="left" vertical="center" wrapText="1" indent="2"/>
    </xf>
    <xf numFmtId="4" fontId="103" fillId="60" borderId="147">
      <alignment horizontal="right" vertical="center"/>
    </xf>
    <xf numFmtId="0" fontId="105" fillId="62" borderId="145">
      <alignment horizontal="right" vertical="center"/>
    </xf>
    <xf numFmtId="4" fontId="103" fillId="60" borderId="145">
      <alignment horizontal="right" vertical="center"/>
    </xf>
    <xf numFmtId="0" fontId="103" fillId="60" borderId="145">
      <alignment horizontal="right" vertical="center"/>
    </xf>
    <xf numFmtId="4" fontId="105" fillId="62" borderId="145">
      <alignment horizontal="right" vertical="center"/>
    </xf>
    <xf numFmtId="0" fontId="120" fillId="87" borderId="144" applyNumberFormat="0" applyFont="0" applyAlignment="0" applyProtection="0"/>
    <xf numFmtId="0" fontId="7" fillId="38" borderId="0" applyNumberFormat="0" applyBorder="0" applyAlignment="0" applyProtection="0"/>
    <xf numFmtId="0" fontId="120" fillId="87" borderId="144" applyNumberFormat="0" applyFont="0" applyAlignment="0" applyProtection="0"/>
    <xf numFmtId="0" fontId="8" fillId="87" borderId="144" applyNumberFormat="0" applyFont="0" applyAlignment="0" applyProtection="0"/>
    <xf numFmtId="0" fontId="118" fillId="0" borderId="0" applyNumberFormat="0" applyFill="0" applyBorder="0" applyAlignment="0" applyProtection="0"/>
    <xf numFmtId="4" fontId="103" fillId="62" borderId="145">
      <alignment horizontal="right" vertical="center"/>
    </xf>
    <xf numFmtId="0" fontId="123" fillId="84" borderId="141" applyNumberFormat="0" applyAlignment="0" applyProtection="0"/>
    <xf numFmtId="4" fontId="103" fillId="62" borderId="145">
      <alignment horizontal="right" vertical="center"/>
    </xf>
    <xf numFmtId="0" fontId="119" fillId="0" borderId="70" applyNumberFormat="0" applyFill="0" applyAlignment="0" applyProtection="0"/>
    <xf numFmtId="0" fontId="103" fillId="60" borderId="145">
      <alignment horizontal="right" vertical="center"/>
    </xf>
    <xf numFmtId="49" fontId="102" fillId="0" borderId="146" applyNumberFormat="0" applyFont="0" applyFill="0" applyBorder="0" applyProtection="0">
      <alignment horizontal="left" vertical="center" indent="5"/>
    </xf>
    <xf numFmtId="0" fontId="102" fillId="0" borderId="148">
      <alignment horizontal="left" vertical="center" wrapText="1" indent="2"/>
    </xf>
    <xf numFmtId="0" fontId="138" fillId="71" borderId="142" applyNumberFormat="0" applyAlignment="0" applyProtection="0"/>
    <xf numFmtId="4" fontId="103" fillId="60" borderId="145">
      <alignment horizontal="right" vertical="center"/>
    </xf>
    <xf numFmtId="0" fontId="102" fillId="61" borderId="145"/>
    <xf numFmtId="0" fontId="142" fillId="84" borderId="141" applyNumberFormat="0" applyAlignment="0" applyProtection="0"/>
    <xf numFmtId="0" fontId="102" fillId="0" borderId="148">
      <alignment horizontal="left" vertical="center" wrapText="1" indent="2"/>
    </xf>
    <xf numFmtId="0" fontId="102" fillId="60" borderId="148">
      <alignment horizontal="left" vertical="center" wrapText="1" indent="2"/>
    </xf>
    <xf numFmtId="0" fontId="102" fillId="62" borderId="146">
      <alignment horizontal="left" vertical="center"/>
    </xf>
    <xf numFmtId="49" fontId="101" fillId="0" borderId="145" applyNumberFormat="0" applyFill="0" applyBorder="0" applyProtection="0">
      <alignment horizontal="left" vertical="center"/>
    </xf>
    <xf numFmtId="0" fontId="48" fillId="51" borderId="0" applyNumberFormat="0" applyBorder="0" applyAlignment="0" applyProtection="0"/>
    <xf numFmtId="0" fontId="115" fillId="33" borderId="66" applyNumberFormat="0" applyAlignment="0" applyProtection="0"/>
    <xf numFmtId="0" fontId="145" fillId="0" borderId="143" applyNumberFormat="0" applyFill="0" applyAlignment="0" applyProtection="0"/>
    <xf numFmtId="49" fontId="102" fillId="0" borderId="145" applyNumberFormat="0" applyFont="0" applyFill="0" applyBorder="0" applyProtection="0">
      <alignment horizontal="left" vertical="center" indent="2"/>
    </xf>
    <xf numFmtId="0" fontId="102" fillId="0" borderId="148">
      <alignment horizontal="left" vertical="center" wrapText="1" indent="2"/>
    </xf>
    <xf numFmtId="4" fontId="102" fillId="0" borderId="145" applyFill="0" applyBorder="0" applyProtection="0">
      <alignment horizontal="right" vertical="center"/>
    </xf>
    <xf numFmtId="0" fontId="102" fillId="62" borderId="146">
      <alignment horizontal="left" vertical="center"/>
    </xf>
    <xf numFmtId="0" fontId="103" fillId="60" borderId="145">
      <alignment horizontal="right" vertical="center"/>
    </xf>
    <xf numFmtId="0" fontId="102" fillId="0" borderId="145" applyNumberFormat="0" applyFill="0" applyAlignment="0" applyProtection="0"/>
    <xf numFmtId="49" fontId="102" fillId="0" borderId="145" applyNumberFormat="0" applyFont="0" applyFill="0" applyBorder="0" applyProtection="0">
      <alignment horizontal="left" vertical="center" indent="2"/>
    </xf>
    <xf numFmtId="0" fontId="48" fillId="55" borderId="0" applyNumberFormat="0" applyBorder="0" applyAlignment="0" applyProtection="0"/>
    <xf numFmtId="4" fontId="102" fillId="0" borderId="145">
      <alignment horizontal="right" vertical="center"/>
    </xf>
    <xf numFmtId="0" fontId="120" fillId="87" borderId="144" applyNumberFormat="0" applyFont="0" applyAlignment="0" applyProtection="0"/>
    <xf numFmtId="0" fontId="102" fillId="0" borderId="145">
      <alignment horizontal="right" vertical="center"/>
    </xf>
    <xf numFmtId="0" fontId="103" fillId="60" borderId="145">
      <alignment horizontal="right" vertical="center"/>
    </xf>
    <xf numFmtId="4" fontId="103" fillId="60" borderId="145">
      <alignment horizontal="right" vertical="center"/>
    </xf>
    <xf numFmtId="0" fontId="102" fillId="60" borderId="148">
      <alignment horizontal="left" vertical="center" wrapText="1" indent="2"/>
    </xf>
    <xf numFmtId="0" fontId="7" fillId="42" borderId="0" applyNumberFormat="0" applyBorder="0" applyAlignment="0" applyProtection="0"/>
    <xf numFmtId="0" fontId="102" fillId="61" borderId="145"/>
    <xf numFmtId="4" fontId="102" fillId="0" borderId="145" applyFill="0" applyBorder="0" applyProtection="0">
      <alignment horizontal="right" vertical="center"/>
    </xf>
    <xf numFmtId="0" fontId="125" fillId="84" borderId="142" applyNumberFormat="0" applyAlignment="0" applyProtection="0"/>
    <xf numFmtId="0" fontId="145" fillId="0" borderId="143" applyNumberFormat="0" applyFill="0" applyAlignment="0" applyProtection="0"/>
    <xf numFmtId="49" fontId="101" fillId="0" borderId="145" applyNumberFormat="0" applyFill="0" applyBorder="0" applyProtection="0">
      <alignment horizontal="left" vertical="center"/>
    </xf>
    <xf numFmtId="0" fontId="7" fillId="49" borderId="0" applyNumberFormat="0" applyBorder="0" applyAlignment="0" applyProtection="0"/>
    <xf numFmtId="0" fontId="102" fillId="0" borderId="148">
      <alignment horizontal="left" vertical="center" wrapText="1" indent="2"/>
    </xf>
    <xf numFmtId="0" fontId="48" fillId="59" borderId="0" applyNumberFormat="0" applyBorder="0" applyAlignment="0" applyProtection="0"/>
    <xf numFmtId="0" fontId="7" fillId="46" borderId="0" applyNumberFormat="0" applyBorder="0" applyAlignment="0" applyProtection="0"/>
    <xf numFmtId="0" fontId="8" fillId="87" borderId="144" applyNumberFormat="0" applyFont="0" applyAlignment="0" applyProtection="0"/>
    <xf numFmtId="0" fontId="103" fillId="62" borderId="145">
      <alignment horizontal="right" vertical="center"/>
    </xf>
    <xf numFmtId="4" fontId="105" fillId="62" borderId="145">
      <alignment horizontal="right" vertical="center"/>
    </xf>
    <xf numFmtId="166" fontId="102" fillId="88" borderId="145" applyNumberFormat="0" applyFont="0" applyBorder="0" applyAlignment="0" applyProtection="0">
      <alignment horizontal="right" vertical="center"/>
    </xf>
    <xf numFmtId="0" fontId="8" fillId="87" borderId="144" applyNumberFormat="0" applyFont="0" applyAlignment="0" applyProtection="0"/>
    <xf numFmtId="0" fontId="138" fillId="71" borderId="142" applyNumberFormat="0" applyAlignment="0" applyProtection="0"/>
    <xf numFmtId="0" fontId="138" fillId="71" borderId="142" applyNumberFormat="0" applyAlignment="0" applyProtection="0"/>
    <xf numFmtId="0" fontId="145" fillId="0" borderId="143" applyNumberFormat="0" applyFill="0" applyAlignment="0" applyProtection="0"/>
    <xf numFmtId="49" fontId="101" fillId="0" borderId="145" applyNumberFormat="0" applyFill="0" applyBorder="0" applyProtection="0">
      <alignment horizontal="left" vertical="center"/>
    </xf>
    <xf numFmtId="0" fontId="103" fillId="60" borderId="146">
      <alignment horizontal="right" vertical="center"/>
    </xf>
    <xf numFmtId="0" fontId="102" fillId="0" borderId="145">
      <alignment horizontal="right" vertical="center"/>
    </xf>
    <xf numFmtId="0" fontId="130" fillId="0" borderId="143" applyNumberFormat="0" applyFill="0" applyAlignment="0" applyProtection="0"/>
    <xf numFmtId="0" fontId="8" fillId="87" borderId="144" applyNumberFormat="0" applyFont="0" applyAlignment="0" applyProtection="0"/>
    <xf numFmtId="0" fontId="145" fillId="0" borderId="143" applyNumberFormat="0" applyFill="0" applyAlignment="0" applyProtection="0"/>
    <xf numFmtId="0" fontId="126" fillId="84" borderId="142" applyNumberFormat="0" applyAlignment="0" applyProtection="0"/>
    <xf numFmtId="0" fontId="7" fillId="38" borderId="0" applyNumberFormat="0" applyBorder="0" applyAlignment="0" applyProtection="0"/>
    <xf numFmtId="166" fontId="102" fillId="88" borderId="145" applyNumberFormat="0" applyFont="0" applyBorder="0" applyAlignment="0" applyProtection="0">
      <alignment horizontal="right" vertical="center"/>
    </xf>
    <xf numFmtId="0" fontId="145" fillId="0" borderId="143" applyNumberFormat="0" applyFill="0" applyAlignment="0" applyProtection="0"/>
    <xf numFmtId="49" fontId="102" fillId="0" borderId="145" applyNumberFormat="0" applyFont="0" applyFill="0" applyBorder="0" applyProtection="0">
      <alignment horizontal="left" vertical="center" indent="2"/>
    </xf>
    <xf numFmtId="0" fontId="118" fillId="0" borderId="0" applyNumberFormat="0" applyFill="0" applyBorder="0" applyAlignment="0" applyProtection="0"/>
    <xf numFmtId="4" fontId="102" fillId="0" borderId="145">
      <alignment horizontal="right" vertical="center"/>
    </xf>
    <xf numFmtId="0" fontId="130" fillId="0" borderId="143" applyNumberFormat="0" applyFill="0" applyAlignment="0" applyProtection="0"/>
    <xf numFmtId="0" fontId="138" fillId="71" borderId="142" applyNumberFormat="0" applyAlignment="0" applyProtection="0"/>
    <xf numFmtId="0" fontId="48" fillId="47" borderId="0" applyNumberFormat="0" applyBorder="0" applyAlignment="0" applyProtection="0"/>
    <xf numFmtId="4" fontId="102" fillId="0" borderId="145" applyFill="0" applyBorder="0" applyProtection="0">
      <alignment horizontal="right" vertical="center"/>
    </xf>
    <xf numFmtId="0" fontId="102" fillId="62" borderId="146">
      <alignment horizontal="left" vertical="center"/>
    </xf>
    <xf numFmtId="0" fontId="129" fillId="71" borderId="142" applyNumberFormat="0" applyAlignment="0" applyProtection="0"/>
    <xf numFmtId="0" fontId="105" fillId="62" borderId="145">
      <alignment horizontal="right" vertical="center"/>
    </xf>
    <xf numFmtId="4" fontId="102" fillId="61" borderId="145"/>
    <xf numFmtId="0" fontId="102" fillId="60" borderId="148">
      <alignment horizontal="left" vertical="center" wrapText="1" indent="2"/>
    </xf>
    <xf numFmtId="49" fontId="102" fillId="0" borderId="145" applyNumberFormat="0" applyFont="0" applyFill="0" applyBorder="0" applyProtection="0">
      <alignment horizontal="left" vertical="center" indent="2"/>
    </xf>
    <xf numFmtId="0" fontId="138" fillId="71" borderId="142" applyNumberFormat="0" applyAlignment="0" applyProtection="0"/>
    <xf numFmtId="0" fontId="48" fillId="55" borderId="0" applyNumberFormat="0" applyBorder="0" applyAlignment="0" applyProtection="0"/>
    <xf numFmtId="0" fontId="7" fillId="53" borderId="0" applyNumberFormat="0" applyBorder="0" applyAlignment="0" applyProtection="0"/>
    <xf numFmtId="0" fontId="105" fillId="62" borderId="145">
      <alignment horizontal="right" vertical="center"/>
    </xf>
    <xf numFmtId="0" fontId="129" fillId="71" borderId="142" applyNumberFormat="0" applyAlignment="0" applyProtection="0"/>
    <xf numFmtId="166" fontId="102" fillId="88" borderId="145" applyNumberFormat="0" applyFont="0" applyBorder="0" applyAlignment="0" applyProtection="0">
      <alignment horizontal="right" vertical="center"/>
    </xf>
    <xf numFmtId="0" fontId="129" fillId="71" borderId="142" applyNumberFormat="0" applyAlignment="0" applyProtection="0"/>
    <xf numFmtId="4" fontId="102" fillId="0" borderId="145">
      <alignment horizontal="right" vertical="center"/>
    </xf>
    <xf numFmtId="49" fontId="102" fillId="0" borderId="145" applyNumberFormat="0" applyFont="0" applyFill="0" applyBorder="0" applyProtection="0">
      <alignment horizontal="left" vertical="center" indent="2"/>
    </xf>
    <xf numFmtId="166" fontId="102" fillId="88" borderId="145" applyNumberFormat="0" applyFont="0" applyBorder="0" applyAlignment="0" applyProtection="0">
      <alignment horizontal="right" vertical="center"/>
    </xf>
    <xf numFmtId="49" fontId="101" fillId="0" borderId="145" applyNumberFormat="0" applyFill="0" applyBorder="0" applyProtection="0">
      <alignment horizontal="left" vertical="center"/>
    </xf>
    <xf numFmtId="4" fontId="103" fillId="60" borderId="145">
      <alignment horizontal="right" vertical="center"/>
    </xf>
    <xf numFmtId="0" fontId="103" fillId="60" borderId="145">
      <alignment horizontal="right" vertical="center"/>
    </xf>
    <xf numFmtId="0" fontId="102" fillId="0" borderId="145">
      <alignment horizontal="right" vertical="center"/>
    </xf>
    <xf numFmtId="0" fontId="102" fillId="0" borderId="145">
      <alignment horizontal="right" vertical="center"/>
    </xf>
    <xf numFmtId="0" fontId="7" fillId="57" borderId="0" applyNumberFormat="0" applyBorder="0" applyAlignment="0" applyProtection="0"/>
    <xf numFmtId="0" fontId="48" fillId="51" borderId="0" applyNumberFormat="0" applyBorder="0" applyAlignment="0" applyProtection="0"/>
    <xf numFmtId="0" fontId="7" fillId="45" borderId="0" applyNumberFormat="0" applyBorder="0" applyAlignment="0" applyProtection="0"/>
    <xf numFmtId="0" fontId="105" fillId="62" borderId="145">
      <alignment horizontal="right" vertical="center"/>
    </xf>
    <xf numFmtId="4" fontId="103" fillId="60" borderId="147">
      <alignment horizontal="right" vertical="center"/>
    </xf>
    <xf numFmtId="0" fontId="102" fillId="60" borderId="148">
      <alignment horizontal="left" vertical="center" wrapText="1" indent="2"/>
    </xf>
    <xf numFmtId="0" fontId="138" fillId="71" borderId="142" applyNumberFormat="0" applyAlignment="0" applyProtection="0"/>
    <xf numFmtId="0" fontId="138" fillId="71" borderId="142" applyNumberFormat="0" applyAlignment="0" applyProtection="0"/>
    <xf numFmtId="0" fontId="7" fillId="41" borderId="0" applyNumberFormat="0" applyBorder="0" applyAlignment="0" applyProtection="0"/>
    <xf numFmtId="0" fontId="120" fillId="87" borderId="144" applyNumberFormat="0" applyFont="0" applyAlignment="0" applyProtection="0"/>
    <xf numFmtId="0" fontId="102" fillId="60" borderId="148">
      <alignment horizontal="left" vertical="center" wrapText="1" indent="2"/>
    </xf>
    <xf numFmtId="0" fontId="120" fillId="87" borderId="144" applyNumberFormat="0" applyFont="0" applyAlignment="0" applyProtection="0"/>
    <xf numFmtId="0" fontId="102" fillId="0" borderId="145" applyNumberFormat="0" applyFill="0" applyAlignment="0" applyProtection="0"/>
    <xf numFmtId="0" fontId="142" fillId="84" borderId="141" applyNumberFormat="0" applyAlignment="0" applyProtection="0"/>
    <xf numFmtId="4" fontId="103" fillId="60" borderId="145">
      <alignment horizontal="right" vertical="center"/>
    </xf>
    <xf numFmtId="4" fontId="102" fillId="61" borderId="145"/>
    <xf numFmtId="0" fontId="145" fillId="0" borderId="143" applyNumberFormat="0" applyFill="0" applyAlignment="0" applyProtection="0"/>
    <xf numFmtId="0" fontId="123" fillId="84" borderId="141" applyNumberFormat="0" applyAlignment="0" applyProtection="0"/>
    <xf numFmtId="0" fontId="125" fillId="84" borderId="142" applyNumberFormat="0" applyAlignment="0" applyProtection="0"/>
    <xf numFmtId="0" fontId="126" fillId="84" borderId="142" applyNumberFormat="0" applyAlignment="0" applyProtection="0"/>
    <xf numFmtId="0" fontId="142" fillId="84" borderId="141" applyNumberFormat="0" applyAlignment="0" applyProtection="0"/>
    <xf numFmtId="4" fontId="102" fillId="0" borderId="145" applyFill="0" applyBorder="0" applyProtection="0">
      <alignment horizontal="right" vertical="center"/>
    </xf>
    <xf numFmtId="0" fontId="138" fillId="71" borderId="142" applyNumberFormat="0" applyAlignment="0" applyProtection="0"/>
    <xf numFmtId="0" fontId="103" fillId="62" borderId="145">
      <alignment horizontal="right" vertical="center"/>
    </xf>
    <xf numFmtId="0" fontId="7" fillId="42" borderId="0" applyNumberFormat="0" applyBorder="0" applyAlignment="0" applyProtection="0"/>
    <xf numFmtId="0" fontId="119" fillId="0" borderId="70" applyNumberFormat="0" applyFill="0" applyAlignment="0" applyProtection="0"/>
    <xf numFmtId="0" fontId="145" fillId="0" borderId="143" applyNumberFormat="0" applyFill="0" applyAlignment="0" applyProtection="0"/>
    <xf numFmtId="4" fontId="103" fillId="60" borderId="145">
      <alignment horizontal="right" vertical="center"/>
    </xf>
    <xf numFmtId="0" fontId="102" fillId="60" borderId="148">
      <alignment horizontal="left" vertical="center" wrapText="1" indent="2"/>
    </xf>
    <xf numFmtId="0" fontId="126" fillId="84" borderId="142" applyNumberFormat="0" applyAlignment="0" applyProtection="0"/>
    <xf numFmtId="0" fontId="103" fillId="60" borderId="145">
      <alignment horizontal="right" vertical="center"/>
    </xf>
    <xf numFmtId="166" fontId="102" fillId="88" borderId="145" applyNumberFormat="0" applyFont="0" applyBorder="0" applyAlignment="0" applyProtection="0">
      <alignment horizontal="right" vertical="center"/>
    </xf>
    <xf numFmtId="0" fontId="8" fillId="87" borderId="144" applyNumberFormat="0" applyFont="0" applyAlignment="0" applyProtection="0"/>
    <xf numFmtId="0" fontId="102" fillId="60" borderId="148">
      <alignment horizontal="left" vertical="center" wrapText="1" indent="2"/>
    </xf>
    <xf numFmtId="0" fontId="145" fillId="0" borderId="143" applyNumberFormat="0" applyFill="0" applyAlignment="0" applyProtection="0"/>
    <xf numFmtId="0" fontId="138" fillId="71" borderId="142" applyNumberFormat="0" applyAlignment="0" applyProtection="0"/>
    <xf numFmtId="0" fontId="7" fillId="58" borderId="0" applyNumberFormat="0" applyBorder="0" applyAlignment="0" applyProtection="0"/>
    <xf numFmtId="0" fontId="130" fillId="0" borderId="143" applyNumberFormat="0" applyFill="0" applyAlignment="0" applyProtection="0"/>
    <xf numFmtId="0" fontId="103" fillId="62" borderId="145">
      <alignment horizontal="right" vertical="center"/>
    </xf>
    <xf numFmtId="0" fontId="120" fillId="87" borderId="144" applyNumberFormat="0" applyFont="0" applyAlignment="0" applyProtection="0"/>
    <xf numFmtId="0" fontId="129" fillId="71" borderId="142" applyNumberFormat="0" applyAlignment="0" applyProtection="0"/>
    <xf numFmtId="0" fontId="102" fillId="0" borderId="148">
      <alignment horizontal="left" vertical="center" wrapText="1" indent="2"/>
    </xf>
    <xf numFmtId="4" fontId="103" fillId="60" borderId="145">
      <alignment horizontal="right" vertical="center"/>
    </xf>
    <xf numFmtId="0" fontId="120" fillId="87" borderId="144" applyNumberFormat="0" applyFont="0" applyAlignment="0" applyProtection="0"/>
    <xf numFmtId="0" fontId="123" fillId="84" borderId="141" applyNumberFormat="0" applyAlignment="0" applyProtection="0"/>
    <xf numFmtId="0" fontId="7" fillId="54" borderId="0" applyNumberFormat="0" applyBorder="0" applyAlignment="0" applyProtection="0"/>
    <xf numFmtId="0" fontId="126" fillId="84" borderId="142" applyNumberFormat="0" applyAlignment="0" applyProtection="0"/>
    <xf numFmtId="0" fontId="138" fillId="71" borderId="142" applyNumberFormat="0" applyAlignment="0" applyProtection="0"/>
    <xf numFmtId="4" fontId="102" fillId="0" borderId="145">
      <alignment horizontal="right" vertical="center"/>
    </xf>
    <xf numFmtId="4" fontId="105" fillId="62" borderId="145">
      <alignment horizontal="right" vertical="center"/>
    </xf>
    <xf numFmtId="0" fontId="126" fillId="84" borderId="142" applyNumberFormat="0" applyAlignment="0" applyProtection="0"/>
    <xf numFmtId="0" fontId="7" fillId="45" borderId="0" applyNumberFormat="0" applyBorder="0" applyAlignment="0" applyProtection="0"/>
    <xf numFmtId="0" fontId="7" fillId="41" borderId="0" applyNumberFormat="0" applyBorder="0" applyAlignment="0" applyProtection="0"/>
    <xf numFmtId="4" fontId="103" fillId="60" borderId="145">
      <alignment horizontal="right" vertical="center"/>
    </xf>
    <xf numFmtId="0" fontId="102" fillId="0" borderId="145" applyNumberFormat="0" applyFill="0" applyAlignment="0" applyProtection="0"/>
    <xf numFmtId="0" fontId="102" fillId="61" borderId="145"/>
    <xf numFmtId="0" fontId="142" fillId="84" borderId="141" applyNumberFormat="0" applyAlignment="0" applyProtection="0"/>
    <xf numFmtId="4" fontId="102" fillId="0" borderId="145" applyFill="0" applyBorder="0" applyProtection="0">
      <alignment horizontal="right" vertical="center"/>
    </xf>
    <xf numFmtId="0" fontId="102" fillId="60" borderId="148">
      <alignment horizontal="left" vertical="center" wrapText="1" indent="2"/>
    </xf>
    <xf numFmtId="0" fontId="7" fillId="58" borderId="0" applyNumberFormat="0" applyBorder="0" applyAlignment="0" applyProtection="0"/>
    <xf numFmtId="0" fontId="145" fillId="0" borderId="143" applyNumberFormat="0" applyFill="0" applyAlignment="0" applyProtection="0"/>
    <xf numFmtId="4" fontId="105" fillId="62" borderId="145">
      <alignment horizontal="right" vertical="center"/>
    </xf>
    <xf numFmtId="0" fontId="105" fillId="62" borderId="145">
      <alignment horizontal="right" vertical="center"/>
    </xf>
    <xf numFmtId="0" fontId="102" fillId="0" borderId="145" applyNumberFormat="0" applyFill="0" applyAlignment="0" applyProtection="0"/>
    <xf numFmtId="0" fontId="120" fillId="87" borderId="144" applyNumberFormat="0" applyFont="0" applyAlignment="0" applyProtection="0"/>
    <xf numFmtId="0" fontId="142" fillId="84" borderId="141" applyNumberFormat="0" applyAlignment="0" applyProtection="0"/>
    <xf numFmtId="0" fontId="130" fillId="0" borderId="143" applyNumberFormat="0" applyFill="0" applyAlignment="0" applyProtection="0"/>
    <xf numFmtId="4" fontId="102" fillId="0" borderId="145" applyFill="0" applyBorder="0" applyProtection="0">
      <alignment horizontal="right" vertical="center"/>
    </xf>
    <xf numFmtId="4" fontId="103" fillId="60" borderId="145">
      <alignment horizontal="right" vertical="center"/>
    </xf>
    <xf numFmtId="0" fontId="138" fillId="71" borderId="142" applyNumberFormat="0" applyAlignment="0" applyProtection="0"/>
    <xf numFmtId="4" fontId="103" fillId="62" borderId="145">
      <alignment horizontal="right" vertical="center"/>
    </xf>
    <xf numFmtId="0" fontId="103" fillId="60" borderId="145">
      <alignment horizontal="right" vertical="center"/>
    </xf>
    <xf numFmtId="0" fontId="126" fillId="84" borderId="142" applyNumberFormat="0" applyAlignment="0" applyProtection="0"/>
    <xf numFmtId="0" fontId="102" fillId="60" borderId="148">
      <alignment horizontal="left" vertical="center" wrapText="1" indent="2"/>
    </xf>
    <xf numFmtId="0" fontId="7" fillId="37" borderId="0" applyNumberFormat="0" applyBorder="0" applyAlignment="0" applyProtection="0"/>
    <xf numFmtId="0" fontId="138" fillId="71" borderId="142" applyNumberFormat="0" applyAlignment="0" applyProtection="0"/>
    <xf numFmtId="0" fontId="142" fillId="84" borderId="141" applyNumberFormat="0" applyAlignment="0" applyProtection="0"/>
    <xf numFmtId="0" fontId="130" fillId="0" borderId="143" applyNumberFormat="0" applyFill="0" applyAlignment="0" applyProtection="0"/>
    <xf numFmtId="0" fontId="102" fillId="0" borderId="145">
      <alignment horizontal="right" vertical="center"/>
    </xf>
    <xf numFmtId="4" fontId="103" fillId="62" borderId="145">
      <alignment horizontal="right" vertical="center"/>
    </xf>
    <xf numFmtId="0" fontId="102" fillId="62" borderId="146">
      <alignment horizontal="left" vertical="center"/>
    </xf>
    <xf numFmtId="0" fontId="7" fillId="46" borderId="0" applyNumberFormat="0" applyBorder="0" applyAlignment="0" applyProtection="0"/>
    <xf numFmtId="0" fontId="102" fillId="0" borderId="145" applyNumberFormat="0" applyFill="0" applyAlignment="0" applyProtection="0"/>
    <xf numFmtId="0" fontId="102" fillId="0" borderId="148">
      <alignment horizontal="left" vertical="center" wrapText="1" indent="2"/>
    </xf>
    <xf numFmtId="49" fontId="102" fillId="0" borderId="146" applyNumberFormat="0" applyFont="0" applyFill="0" applyBorder="0" applyProtection="0">
      <alignment horizontal="left" vertical="center" indent="5"/>
    </xf>
    <xf numFmtId="0" fontId="103" fillId="60" borderId="147">
      <alignment horizontal="right" vertical="center"/>
    </xf>
    <xf numFmtId="0" fontId="103" fillId="60" borderId="147">
      <alignment horizontal="right" vertical="center"/>
    </xf>
    <xf numFmtId="0" fontId="145" fillId="0" borderId="143" applyNumberFormat="0" applyFill="0" applyAlignment="0" applyProtection="0"/>
    <xf numFmtId="0" fontId="125" fillId="84" borderId="142" applyNumberFormat="0" applyAlignment="0" applyProtection="0"/>
    <xf numFmtId="49" fontId="102" fillId="0" borderId="146" applyNumberFormat="0" applyFont="0" applyFill="0" applyBorder="0" applyProtection="0">
      <alignment horizontal="left" vertical="center" indent="5"/>
    </xf>
    <xf numFmtId="0" fontId="130" fillId="0" borderId="143" applyNumberFormat="0" applyFill="0" applyAlignment="0" applyProtection="0"/>
    <xf numFmtId="4" fontId="103" fillId="60" borderId="145">
      <alignment horizontal="right" vertical="center"/>
    </xf>
    <xf numFmtId="4" fontId="105" fillId="62" borderId="145">
      <alignment horizontal="right" vertical="center"/>
    </xf>
    <xf numFmtId="0" fontId="102" fillId="61" borderId="145"/>
    <xf numFmtId="0" fontId="126" fillId="84" borderId="142" applyNumberFormat="0" applyAlignment="0" applyProtection="0"/>
    <xf numFmtId="0" fontId="102" fillId="0" borderId="145">
      <alignment horizontal="right" vertical="center"/>
    </xf>
    <xf numFmtId="0" fontId="130" fillId="0" borderId="143" applyNumberFormat="0" applyFill="0" applyAlignment="0" applyProtection="0"/>
    <xf numFmtId="0" fontId="102" fillId="61" borderId="145"/>
    <xf numFmtId="4" fontId="102" fillId="0" borderId="145" applyFill="0" applyBorder="0" applyProtection="0">
      <alignment horizontal="right" vertical="center"/>
    </xf>
    <xf numFmtId="4" fontId="103" fillId="60" borderId="147">
      <alignment horizontal="right" vertical="center"/>
    </xf>
    <xf numFmtId="0" fontId="105" fillId="62" borderId="145">
      <alignment horizontal="right" vertical="center"/>
    </xf>
    <xf numFmtId="0" fontId="129" fillId="71" borderId="142" applyNumberFormat="0" applyAlignment="0" applyProtection="0"/>
    <xf numFmtId="0" fontId="126" fillId="84" borderId="142" applyNumberFormat="0" applyAlignment="0" applyProtection="0"/>
    <xf numFmtId="4" fontId="102" fillId="0" borderId="145">
      <alignment horizontal="right" vertical="center"/>
    </xf>
    <xf numFmtId="0" fontId="102" fillId="60" borderId="148">
      <alignment horizontal="left" vertical="center" wrapText="1" indent="2"/>
    </xf>
    <xf numFmtId="0" fontId="102" fillId="0" borderId="148">
      <alignment horizontal="left" vertical="center" wrapText="1" indent="2"/>
    </xf>
    <xf numFmtId="0" fontId="142" fillId="84" borderId="141" applyNumberFormat="0" applyAlignment="0" applyProtection="0"/>
    <xf numFmtId="0" fontId="138" fillId="71" borderId="142" applyNumberFormat="0" applyAlignment="0" applyProtection="0"/>
    <xf numFmtId="0" fontId="125" fillId="84" borderId="142" applyNumberFormat="0" applyAlignment="0" applyProtection="0"/>
    <xf numFmtId="0" fontId="123" fillId="84" borderId="141" applyNumberFormat="0" applyAlignment="0" applyProtection="0"/>
    <xf numFmtId="0" fontId="103" fillId="60" borderId="147">
      <alignment horizontal="right" vertical="center"/>
    </xf>
    <xf numFmtId="0" fontId="105" fillId="62" borderId="145">
      <alignment horizontal="right" vertical="center"/>
    </xf>
    <xf numFmtId="4" fontId="103" fillId="62" borderId="145">
      <alignment horizontal="right" vertical="center"/>
    </xf>
    <xf numFmtId="4" fontId="103" fillId="60" borderId="145">
      <alignment horizontal="right" vertical="center"/>
    </xf>
    <xf numFmtId="49" fontId="102" fillId="0" borderId="146" applyNumberFormat="0" applyFont="0" applyFill="0" applyBorder="0" applyProtection="0">
      <alignment horizontal="left" vertical="center" indent="5"/>
    </xf>
    <xf numFmtId="4" fontId="102" fillId="0" borderId="145" applyFill="0" applyBorder="0" applyProtection="0">
      <alignment horizontal="right" vertical="center"/>
    </xf>
    <xf numFmtId="4" fontId="103" fillId="62" borderId="145">
      <alignment horizontal="right" vertical="center"/>
    </xf>
    <xf numFmtId="0" fontId="138" fillId="71" borderId="142" applyNumberFormat="0" applyAlignment="0" applyProtection="0"/>
    <xf numFmtId="0" fontId="129" fillId="71" borderId="142" applyNumberFormat="0" applyAlignment="0" applyProtection="0"/>
    <xf numFmtId="0" fontId="125" fillId="84" borderId="142" applyNumberFormat="0" applyAlignment="0" applyProtection="0"/>
    <xf numFmtId="0" fontId="102" fillId="60" borderId="148">
      <alignment horizontal="left" vertical="center" wrapText="1" indent="2"/>
    </xf>
    <xf numFmtId="0" fontId="102" fillId="0" borderId="148">
      <alignment horizontal="left" vertical="center" wrapText="1" indent="2"/>
    </xf>
    <xf numFmtId="0" fontId="102" fillId="60" borderId="148">
      <alignment horizontal="left" vertical="center" wrapText="1" indent="2"/>
    </xf>
    <xf numFmtId="49" fontId="102" fillId="0" borderId="162" applyNumberFormat="0" applyFont="0" applyFill="0" applyBorder="0" applyProtection="0">
      <alignment horizontal="left" vertical="center" indent="5"/>
    </xf>
    <xf numFmtId="0" fontId="102" fillId="0" borderId="164">
      <alignment horizontal="left" vertical="center" wrapText="1" indent="2"/>
    </xf>
    <xf numFmtId="0" fontId="126" fillId="84" borderId="158" applyNumberFormat="0" applyAlignment="0" applyProtection="0"/>
    <xf numFmtId="49" fontId="101" fillId="0" borderId="161" applyNumberFormat="0" applyFill="0" applyBorder="0" applyProtection="0">
      <alignment horizontal="left" vertical="center"/>
    </xf>
    <xf numFmtId="0" fontId="120" fillId="87" borderId="160" applyNumberFormat="0" applyFont="0" applyAlignment="0" applyProtection="0"/>
    <xf numFmtId="4" fontId="103" fillId="60" borderId="163">
      <alignment horizontal="right" vertical="center"/>
    </xf>
    <xf numFmtId="0" fontId="138" fillId="71" borderId="158" applyNumberFormat="0" applyAlignment="0" applyProtection="0"/>
    <xf numFmtId="0" fontId="120" fillId="87" borderId="160" applyNumberFormat="0" applyFont="0" applyAlignment="0" applyProtection="0"/>
    <xf numFmtId="4" fontId="102" fillId="61" borderId="161"/>
    <xf numFmtId="0" fontId="125" fillId="84" borderId="158" applyNumberFormat="0" applyAlignment="0" applyProtection="0"/>
    <xf numFmtId="0" fontId="145" fillId="0" borderId="159" applyNumberFormat="0" applyFill="0" applyAlignment="0" applyProtection="0"/>
    <xf numFmtId="4" fontId="103" fillId="60" borderId="162">
      <alignment horizontal="right" vertical="center"/>
    </xf>
    <xf numFmtId="0" fontId="125" fillId="84" borderId="150" applyNumberFormat="0" applyAlignment="0" applyProtection="0"/>
    <xf numFmtId="4" fontId="102" fillId="0" borderId="161" applyFill="0" applyBorder="0" applyProtection="0">
      <alignment horizontal="right" vertical="center"/>
    </xf>
    <xf numFmtId="0" fontId="125" fillId="84" borderId="158" applyNumberFormat="0" applyAlignment="0" applyProtection="0"/>
    <xf numFmtId="4" fontId="102" fillId="0" borderId="153" applyFill="0" applyBorder="0" applyProtection="0">
      <alignment horizontal="right" vertical="center"/>
    </xf>
    <xf numFmtId="0" fontId="103" fillId="60" borderId="161">
      <alignment horizontal="right" vertical="center"/>
    </xf>
    <xf numFmtId="0" fontId="145" fillId="0" borderId="151" applyNumberFormat="0" applyFill="0" applyAlignment="0" applyProtection="0"/>
    <xf numFmtId="0" fontId="8" fillId="87" borderId="152" applyNumberFormat="0" applyFont="0" applyAlignment="0" applyProtection="0"/>
    <xf numFmtId="0" fontId="103" fillId="62" borderId="161">
      <alignment horizontal="right" vertical="center"/>
    </xf>
    <xf numFmtId="166" fontId="102" fillId="88" borderId="161" applyNumberFormat="0" applyFont="0" applyBorder="0" applyAlignment="0" applyProtection="0">
      <alignment horizontal="right" vertical="center"/>
    </xf>
    <xf numFmtId="0" fontId="126" fillId="84" borderId="142" applyNumberFormat="0" applyAlignment="0" applyProtection="0"/>
    <xf numFmtId="0" fontId="103" fillId="60" borderId="145">
      <alignment horizontal="right" vertical="center"/>
    </xf>
    <xf numFmtId="0" fontId="145" fillId="0" borderId="135" applyNumberFormat="0" applyFill="0" applyAlignment="0" applyProtection="0"/>
    <xf numFmtId="0" fontId="103" fillId="60" borderId="147">
      <alignment horizontal="right" vertical="center"/>
    </xf>
    <xf numFmtId="0" fontId="145" fillId="0" borderId="135" applyNumberFormat="0" applyFill="0" applyAlignment="0" applyProtection="0"/>
    <xf numFmtId="0" fontId="103" fillId="60" borderId="145">
      <alignment horizontal="right" vertical="center"/>
    </xf>
    <xf numFmtId="4" fontId="105" fillId="62" borderId="145">
      <alignment horizontal="right" vertical="center"/>
    </xf>
    <xf numFmtId="4" fontId="102" fillId="61" borderId="145"/>
    <xf numFmtId="49" fontId="102" fillId="0" borderId="146" applyNumberFormat="0" applyFont="0" applyFill="0" applyBorder="0" applyProtection="0">
      <alignment horizontal="left" vertical="center" indent="5"/>
    </xf>
    <xf numFmtId="0" fontId="142" fillId="84" borderId="133" applyNumberFormat="0" applyAlignment="0" applyProtection="0"/>
    <xf numFmtId="4" fontId="103" fillId="60" borderId="146">
      <alignment horizontal="right" vertical="center"/>
    </xf>
    <xf numFmtId="49" fontId="102" fillId="0" borderId="145" applyNumberFormat="0" applyFont="0" applyFill="0" applyBorder="0" applyProtection="0">
      <alignment horizontal="left" vertical="center" indent="2"/>
    </xf>
    <xf numFmtId="0" fontId="48" fillId="51" borderId="0" applyNumberFormat="0" applyBorder="0" applyAlignment="0" applyProtection="0"/>
    <xf numFmtId="0" fontId="48" fillId="39" borderId="0" applyNumberFormat="0" applyBorder="0" applyAlignment="0" applyProtection="0"/>
    <xf numFmtId="0" fontId="102" fillId="0" borderId="145">
      <alignment horizontal="right" vertical="center"/>
    </xf>
    <xf numFmtId="0" fontId="138" fillId="71" borderId="142" applyNumberFormat="0" applyAlignment="0" applyProtection="0"/>
    <xf numFmtId="0" fontId="103" fillId="60" borderId="145">
      <alignment horizontal="right" vertical="center"/>
    </xf>
    <xf numFmtId="49" fontId="101" fillId="0" borderId="145" applyNumberFormat="0" applyFill="0" applyBorder="0" applyProtection="0">
      <alignment horizontal="left" vertical="center"/>
    </xf>
    <xf numFmtId="0" fontId="102" fillId="0" borderId="145">
      <alignment horizontal="right" vertical="center"/>
    </xf>
    <xf numFmtId="0" fontId="102" fillId="61" borderId="145"/>
    <xf numFmtId="0" fontId="115" fillId="33" borderId="66" applyNumberFormat="0" applyAlignment="0" applyProtection="0"/>
    <xf numFmtId="0" fontId="116" fillId="33" borderId="65" applyNumberFormat="0" applyAlignment="0" applyProtection="0"/>
    <xf numFmtId="4" fontId="103" fillId="60" borderId="145">
      <alignment horizontal="right" vertical="center"/>
    </xf>
    <xf numFmtId="0" fontId="117" fillId="0" borderId="0" applyNumberFormat="0" applyFill="0" applyBorder="0" applyAlignment="0" applyProtection="0"/>
    <xf numFmtId="166" fontId="102" fillId="88" borderId="145" applyNumberFormat="0" applyFont="0" applyBorder="0" applyAlignment="0" applyProtection="0">
      <alignment horizontal="right" vertical="center"/>
    </xf>
    <xf numFmtId="0" fontId="118" fillId="0" borderId="0" applyNumberFormat="0" applyFill="0" applyBorder="0" applyAlignment="0" applyProtection="0"/>
    <xf numFmtId="0" fontId="119"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8"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8"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8"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8" fillId="59" borderId="0" applyNumberFormat="0" applyBorder="0" applyAlignment="0" applyProtection="0"/>
    <xf numFmtId="0" fontId="120" fillId="87" borderId="144" applyNumberFormat="0" applyFont="0" applyAlignment="0" applyProtection="0"/>
    <xf numFmtId="0" fontId="8" fillId="87" borderId="144" applyNumberFormat="0" applyFont="0" applyAlignment="0" applyProtection="0"/>
    <xf numFmtId="0" fontId="103" fillId="60" borderId="145">
      <alignment horizontal="right" vertical="center"/>
    </xf>
    <xf numFmtId="0" fontId="138" fillId="71" borderId="142" applyNumberFormat="0" applyAlignment="0" applyProtection="0"/>
    <xf numFmtId="0" fontId="126" fillId="84" borderId="142" applyNumberFormat="0" applyAlignment="0" applyProtection="0"/>
    <xf numFmtId="0" fontId="138" fillId="71" borderId="142" applyNumberFormat="0" applyAlignment="0" applyProtection="0"/>
    <xf numFmtId="166" fontId="102" fillId="88" borderId="145" applyNumberFormat="0" applyFont="0" applyBorder="0" applyAlignment="0" applyProtection="0">
      <alignment horizontal="right" vertical="center"/>
    </xf>
    <xf numFmtId="0" fontId="102" fillId="0" borderId="145" applyNumberFormat="0" applyFill="0" applyAlignment="0" applyProtection="0"/>
    <xf numFmtId="0" fontId="102" fillId="0" borderId="145">
      <alignment horizontal="right" vertical="center"/>
    </xf>
    <xf numFmtId="49" fontId="102" fillId="0" borderId="145" applyNumberFormat="0" applyFont="0" applyFill="0" applyBorder="0" applyProtection="0">
      <alignment horizontal="left" vertical="center" indent="2"/>
    </xf>
    <xf numFmtId="49" fontId="101" fillId="0" borderId="145" applyNumberFormat="0" applyFill="0" applyBorder="0" applyProtection="0">
      <alignment horizontal="left" vertical="center"/>
    </xf>
    <xf numFmtId="0" fontId="129" fillId="71" borderId="142" applyNumberFormat="0" applyAlignment="0" applyProtection="0"/>
    <xf numFmtId="0" fontId="102" fillId="0" borderId="148">
      <alignment horizontal="left" vertical="center" wrapText="1" indent="2"/>
    </xf>
    <xf numFmtId="0" fontId="138" fillId="71" borderId="142" applyNumberFormat="0" applyAlignment="0" applyProtection="0"/>
    <xf numFmtId="0" fontId="102" fillId="61" borderId="145"/>
    <xf numFmtId="0" fontId="105" fillId="62" borderId="145">
      <alignment horizontal="right" vertical="center"/>
    </xf>
    <xf numFmtId="4" fontId="102" fillId="0" borderId="145">
      <alignment horizontal="right" vertical="center"/>
    </xf>
    <xf numFmtId="0" fontId="102" fillId="0" borderId="145" applyNumberFormat="0" applyFill="0" applyAlignment="0" applyProtection="0"/>
    <xf numFmtId="49" fontId="102" fillId="0" borderId="145" applyNumberFormat="0" applyFont="0" applyFill="0" applyBorder="0" applyProtection="0">
      <alignment horizontal="left" vertical="center" indent="2"/>
    </xf>
    <xf numFmtId="4" fontId="102" fillId="0" borderId="145">
      <alignment horizontal="right" vertical="center"/>
    </xf>
    <xf numFmtId="0" fontId="145" fillId="0" borderId="135" applyNumberFormat="0" applyFill="0" applyAlignment="0" applyProtection="0"/>
    <xf numFmtId="0" fontId="129" fillId="71" borderId="142" applyNumberFormat="0" applyAlignment="0" applyProtection="0"/>
    <xf numFmtId="4" fontId="102" fillId="0" borderId="145">
      <alignment horizontal="right" vertical="center"/>
    </xf>
    <xf numFmtId="49" fontId="102" fillId="0" borderId="145" applyNumberFormat="0" applyFont="0" applyFill="0" applyBorder="0" applyProtection="0">
      <alignment horizontal="left" vertical="center" indent="2"/>
    </xf>
    <xf numFmtId="49" fontId="101" fillId="0" borderId="145" applyNumberFormat="0" applyFill="0" applyBorder="0" applyProtection="0">
      <alignment horizontal="left" vertical="center"/>
    </xf>
    <xf numFmtId="0" fontId="126" fillId="84" borderId="142" applyNumberFormat="0" applyAlignment="0" applyProtection="0"/>
    <xf numFmtId="4" fontId="102" fillId="61" borderId="145"/>
    <xf numFmtId="0" fontId="126" fillId="84" borderId="142" applyNumberFormat="0" applyAlignment="0" applyProtection="0"/>
    <xf numFmtId="0" fontId="145" fillId="0" borderId="135" applyNumberFormat="0" applyFill="0" applyAlignment="0" applyProtection="0"/>
    <xf numFmtId="4" fontId="102" fillId="61" borderId="153"/>
    <xf numFmtId="0" fontId="103" fillId="62" borderId="145">
      <alignment horizontal="right" vertical="center"/>
    </xf>
    <xf numFmtId="0" fontId="102" fillId="0" borderId="153" applyNumberFormat="0" applyFill="0" applyAlignment="0" applyProtection="0"/>
    <xf numFmtId="0" fontId="130" fillId="0" borderId="135" applyNumberFormat="0" applyFill="0" applyAlignment="0" applyProtection="0"/>
    <xf numFmtId="0" fontId="7" fillId="45" borderId="0" applyNumberFormat="0" applyBorder="0" applyAlignment="0" applyProtection="0"/>
    <xf numFmtId="0" fontId="105" fillId="62" borderId="145">
      <alignment horizontal="right" vertical="center"/>
    </xf>
    <xf numFmtId="0" fontId="138" fillId="71" borderId="142" applyNumberFormat="0" applyAlignment="0" applyProtection="0"/>
    <xf numFmtId="4" fontId="102" fillId="0" borderId="145">
      <alignment horizontal="right" vertical="center"/>
    </xf>
    <xf numFmtId="0" fontId="126" fillId="84" borderId="142" applyNumberFormat="0" applyAlignment="0" applyProtection="0"/>
    <xf numFmtId="0" fontId="130" fillId="0" borderId="135" applyNumberFormat="0" applyFill="0" applyAlignment="0" applyProtection="0"/>
    <xf numFmtId="0" fontId="138" fillId="71" borderId="142" applyNumberFormat="0" applyAlignment="0" applyProtection="0"/>
    <xf numFmtId="0" fontId="8" fillId="87" borderId="144" applyNumberFormat="0" applyFont="0" applyAlignment="0" applyProtection="0"/>
    <xf numFmtId="0" fontId="102" fillId="0" borderId="145" applyNumberFormat="0" applyFill="0" applyAlignment="0" applyProtection="0"/>
    <xf numFmtId="0" fontId="126" fillId="84" borderId="142" applyNumberFormat="0" applyAlignment="0" applyProtection="0"/>
    <xf numFmtId="0" fontId="125" fillId="84" borderId="142" applyNumberFormat="0" applyAlignment="0" applyProtection="0"/>
    <xf numFmtId="0" fontId="48" fillId="59" borderId="0" applyNumberFormat="0" applyBorder="0" applyAlignment="0" applyProtection="0"/>
    <xf numFmtId="0" fontId="125" fillId="84" borderId="142" applyNumberFormat="0" applyAlignment="0" applyProtection="0"/>
    <xf numFmtId="4" fontId="103" fillId="62" borderId="145">
      <alignment horizontal="right" vertical="center"/>
    </xf>
    <xf numFmtId="0" fontId="103" fillId="60" borderId="145">
      <alignment horizontal="right" vertical="center"/>
    </xf>
    <xf numFmtId="0" fontId="123" fillId="84" borderId="133" applyNumberFormat="0" applyAlignment="0" applyProtection="0"/>
    <xf numFmtId="0" fontId="120" fillId="87" borderId="144" applyNumberFormat="0" applyFont="0" applyAlignment="0" applyProtection="0"/>
    <xf numFmtId="0" fontId="120" fillId="87" borderId="144" applyNumberFormat="0" applyFont="0" applyAlignment="0" applyProtection="0"/>
    <xf numFmtId="0" fontId="8" fillId="87" borderId="144" applyNumberFormat="0" applyFont="0" applyAlignment="0" applyProtection="0"/>
    <xf numFmtId="0" fontId="142" fillId="84" borderId="133" applyNumberFormat="0" applyAlignment="0" applyProtection="0"/>
    <xf numFmtId="0" fontId="102" fillId="0" borderId="145">
      <alignment horizontal="right" vertical="center"/>
    </xf>
    <xf numFmtId="0" fontId="103" fillId="60" borderId="147">
      <alignment horizontal="right" vertical="center"/>
    </xf>
    <xf numFmtId="0" fontId="125" fillId="84" borderId="142" applyNumberFormat="0" applyAlignment="0" applyProtection="0"/>
    <xf numFmtId="0" fontId="145" fillId="0" borderId="135" applyNumberFormat="0" applyFill="0" applyAlignment="0" applyProtection="0"/>
    <xf numFmtId="4" fontId="102" fillId="61" borderId="145"/>
    <xf numFmtId="4" fontId="103" fillId="60" borderId="145">
      <alignment horizontal="right" vertical="center"/>
    </xf>
    <xf numFmtId="0" fontId="123" fillId="84" borderId="133" applyNumberFormat="0" applyAlignment="0" applyProtection="0"/>
    <xf numFmtId="4" fontId="102" fillId="0" borderId="145">
      <alignment horizontal="right" vertical="center"/>
    </xf>
    <xf numFmtId="4" fontId="102" fillId="61" borderId="145"/>
    <xf numFmtId="0" fontId="138" fillId="71" borderId="142" applyNumberFormat="0" applyAlignment="0" applyProtection="0"/>
    <xf numFmtId="0" fontId="8" fillId="87" borderId="144" applyNumberFormat="0" applyFont="0" applyAlignment="0" applyProtection="0"/>
    <xf numFmtId="4" fontId="105" fillId="62" borderId="145">
      <alignment horizontal="right" vertical="center"/>
    </xf>
    <xf numFmtId="4" fontId="102" fillId="0" borderId="145">
      <alignment horizontal="right" vertical="center"/>
    </xf>
    <xf numFmtId="49" fontId="102" fillId="0" borderId="145" applyNumberFormat="0" applyFont="0" applyFill="0" applyBorder="0" applyProtection="0">
      <alignment horizontal="left" vertical="center" indent="2"/>
    </xf>
    <xf numFmtId="0" fontId="142" fillId="84" borderId="133" applyNumberFormat="0" applyAlignment="0" applyProtection="0"/>
    <xf numFmtId="4" fontId="103" fillId="60" borderId="145">
      <alignment horizontal="right" vertical="center"/>
    </xf>
    <xf numFmtId="0" fontId="145" fillId="0" borderId="135" applyNumberFormat="0" applyFill="0" applyAlignment="0" applyProtection="0"/>
    <xf numFmtId="0" fontId="120" fillId="87" borderId="144" applyNumberFormat="0" applyFont="0" applyAlignment="0" applyProtection="0"/>
    <xf numFmtId="0" fontId="126" fillId="84" borderId="142" applyNumberFormat="0" applyAlignment="0" applyProtection="0"/>
    <xf numFmtId="0" fontId="145" fillId="0" borderId="135" applyNumberFormat="0" applyFill="0" applyAlignment="0" applyProtection="0"/>
    <xf numFmtId="0" fontId="129" fillId="71" borderId="142" applyNumberFormat="0" applyAlignment="0" applyProtection="0"/>
    <xf numFmtId="0" fontId="123" fillId="84" borderId="133" applyNumberFormat="0" applyAlignment="0" applyProtection="0"/>
    <xf numFmtId="0" fontId="103" fillId="60" borderId="146">
      <alignment horizontal="right" vertical="center"/>
    </xf>
    <xf numFmtId="0" fontId="120" fillId="87" borderId="144" applyNumberFormat="0" applyFont="0" applyAlignment="0" applyProtection="0"/>
    <xf numFmtId="0" fontId="138" fillId="71" borderId="142" applyNumberFormat="0" applyAlignment="0" applyProtection="0"/>
    <xf numFmtId="0" fontId="102" fillId="62" borderId="146">
      <alignment horizontal="left" vertical="center"/>
    </xf>
    <xf numFmtId="0" fontId="120" fillId="87" borderId="144" applyNumberFormat="0" applyFont="0" applyAlignment="0" applyProtection="0"/>
    <xf numFmtId="0" fontId="142" fillId="84" borderId="133" applyNumberFormat="0" applyAlignment="0" applyProtection="0"/>
    <xf numFmtId="0" fontId="145" fillId="0" borderId="135" applyNumberFormat="0" applyFill="0" applyAlignment="0" applyProtection="0"/>
    <xf numFmtId="0" fontId="103" fillId="60" borderId="145">
      <alignment horizontal="right" vertical="center"/>
    </xf>
    <xf numFmtId="0" fontId="102" fillId="60" borderId="148">
      <alignment horizontal="left" vertical="center" wrapText="1" indent="2"/>
    </xf>
    <xf numFmtId="0" fontId="130" fillId="0" borderId="135" applyNumberFormat="0" applyFill="0" applyAlignment="0" applyProtection="0"/>
    <xf numFmtId="4" fontId="103" fillId="60" borderId="145">
      <alignment horizontal="right" vertical="center"/>
    </xf>
    <xf numFmtId="0" fontId="145" fillId="0" borderId="135" applyNumberFormat="0" applyFill="0" applyAlignment="0" applyProtection="0"/>
    <xf numFmtId="0" fontId="102" fillId="0" borderId="148">
      <alignment horizontal="left" vertical="center" wrapText="1" indent="2"/>
    </xf>
    <xf numFmtId="0" fontId="145" fillId="0" borderId="135" applyNumberFormat="0" applyFill="0" applyAlignment="0" applyProtection="0"/>
    <xf numFmtId="4" fontId="103" fillId="60" borderId="147">
      <alignment horizontal="right" vertical="center"/>
    </xf>
    <xf numFmtId="4" fontId="105" fillId="62" borderId="145">
      <alignment horizontal="right" vertical="center"/>
    </xf>
    <xf numFmtId="4" fontId="105" fillId="62" borderId="145">
      <alignment horizontal="right" vertical="center"/>
    </xf>
    <xf numFmtId="4" fontId="103" fillId="60" borderId="145">
      <alignment horizontal="right" vertical="center"/>
    </xf>
    <xf numFmtId="49" fontId="102" fillId="0" borderId="145" applyNumberFormat="0" applyFont="0" applyFill="0" applyBorder="0" applyProtection="0">
      <alignment horizontal="left" vertical="center" indent="2"/>
    </xf>
    <xf numFmtId="0" fontId="126" fillId="84" borderId="142" applyNumberFormat="0" applyAlignment="0" applyProtection="0"/>
    <xf numFmtId="0" fontId="138" fillId="71" borderId="142" applyNumberFormat="0" applyAlignment="0" applyProtection="0"/>
    <xf numFmtId="0" fontId="102" fillId="0" borderId="148">
      <alignment horizontal="left" vertical="center" wrapText="1" indent="2"/>
    </xf>
    <xf numFmtId="0" fontId="103" fillId="62" borderId="145">
      <alignment horizontal="right" vertical="center"/>
    </xf>
    <xf numFmtId="4" fontId="103" fillId="62" borderId="145">
      <alignment horizontal="right" vertical="center"/>
    </xf>
    <xf numFmtId="0" fontId="105" fillId="62" borderId="145">
      <alignment horizontal="right" vertical="center"/>
    </xf>
    <xf numFmtId="4" fontId="105" fillId="62" borderId="145">
      <alignment horizontal="right" vertical="center"/>
    </xf>
    <xf numFmtId="0" fontId="103" fillId="60" borderId="145">
      <alignment horizontal="right" vertical="center"/>
    </xf>
    <xf numFmtId="4" fontId="103" fillId="60" borderId="145">
      <alignment horizontal="right" vertical="center"/>
    </xf>
    <xf numFmtId="0" fontId="103" fillId="60" borderId="145">
      <alignment horizontal="right" vertical="center"/>
    </xf>
    <xf numFmtId="4" fontId="103" fillId="60" borderId="145">
      <alignment horizontal="right" vertical="center"/>
    </xf>
    <xf numFmtId="0" fontId="103" fillId="60" borderId="146">
      <alignment horizontal="right" vertical="center"/>
    </xf>
    <xf numFmtId="4" fontId="103" fillId="60" borderId="146">
      <alignment horizontal="right" vertical="center"/>
    </xf>
    <xf numFmtId="0" fontId="103" fillId="60" borderId="147">
      <alignment horizontal="right" vertical="center"/>
    </xf>
    <xf numFmtId="4" fontId="103" fillId="60" borderId="147">
      <alignment horizontal="right" vertical="center"/>
    </xf>
    <xf numFmtId="0" fontId="126" fillId="84" borderId="142" applyNumberFormat="0" applyAlignment="0" applyProtection="0"/>
    <xf numFmtId="0" fontId="102" fillId="60" borderId="148">
      <alignment horizontal="left" vertical="center" wrapText="1" indent="2"/>
    </xf>
    <xf numFmtId="0" fontId="102" fillId="0" borderId="148">
      <alignment horizontal="left" vertical="center" wrapText="1" indent="2"/>
    </xf>
    <xf numFmtId="0" fontId="102" fillId="62" borderId="146">
      <alignment horizontal="left" vertical="center"/>
    </xf>
    <xf numFmtId="0" fontId="138" fillId="71" borderId="142" applyNumberFormat="0" applyAlignment="0" applyProtection="0"/>
    <xf numFmtId="0" fontId="102" fillId="0" borderId="145">
      <alignment horizontal="right" vertical="center"/>
    </xf>
    <xf numFmtId="4" fontId="102" fillId="0" borderId="145">
      <alignment horizontal="right" vertical="center"/>
    </xf>
    <xf numFmtId="0" fontId="138" fillId="71" borderId="142" applyNumberFormat="0" applyAlignment="0" applyProtection="0"/>
    <xf numFmtId="0" fontId="102" fillId="0" borderId="145" applyNumberFormat="0" applyFill="0" applyAlignment="0" applyProtection="0"/>
    <xf numFmtId="0" fontId="142" fillId="84" borderId="133" applyNumberFormat="0" applyAlignment="0" applyProtection="0"/>
    <xf numFmtId="166" fontId="102" fillId="88" borderId="145" applyNumberFormat="0" applyFont="0" applyBorder="0" applyAlignment="0" applyProtection="0">
      <alignment horizontal="right" vertical="center"/>
    </xf>
    <xf numFmtId="0" fontId="102" fillId="61" borderId="145"/>
    <xf numFmtId="4" fontId="102" fillId="61" borderId="145"/>
    <xf numFmtId="0" fontId="145" fillId="0" borderId="135" applyNumberFormat="0" applyFill="0" applyAlignment="0" applyProtection="0"/>
    <xf numFmtId="4" fontId="102" fillId="61" borderId="145"/>
    <xf numFmtId="0" fontId="48" fillId="59" borderId="0" applyNumberFormat="0" applyBorder="0" applyAlignment="0" applyProtection="0"/>
    <xf numFmtId="0" fontId="102" fillId="0" borderId="145">
      <alignment horizontal="right" vertical="center"/>
    </xf>
    <xf numFmtId="49" fontId="102" fillId="0" borderId="146" applyNumberFormat="0" applyFont="0" applyFill="0" applyBorder="0" applyProtection="0">
      <alignment horizontal="left" vertical="center" indent="5"/>
    </xf>
    <xf numFmtId="4" fontId="102" fillId="0" borderId="145">
      <alignment horizontal="right" vertical="center"/>
    </xf>
    <xf numFmtId="0" fontId="7" fillId="41" borderId="0" applyNumberFormat="0" applyBorder="0" applyAlignment="0" applyProtection="0"/>
    <xf numFmtId="0" fontId="103" fillId="60" borderId="145">
      <alignment horizontal="right" vertical="center"/>
    </xf>
    <xf numFmtId="0" fontId="7" fillId="58" borderId="0" applyNumberFormat="0" applyBorder="0" applyAlignment="0" applyProtection="0"/>
    <xf numFmtId="0" fontId="125" fillId="84" borderId="142" applyNumberFormat="0" applyAlignment="0" applyProtection="0"/>
    <xf numFmtId="4" fontId="105" fillId="62" borderId="145">
      <alignment horizontal="right" vertical="center"/>
    </xf>
    <xf numFmtId="0" fontId="103" fillId="62" borderId="145">
      <alignment horizontal="right" vertical="center"/>
    </xf>
    <xf numFmtId="0" fontId="145" fillId="0" borderId="135" applyNumberFormat="0" applyFill="0" applyAlignment="0" applyProtection="0"/>
    <xf numFmtId="4" fontId="103" fillId="62" borderId="145">
      <alignment horizontal="right" vertical="center"/>
    </xf>
    <xf numFmtId="0" fontId="126" fillId="84" borderId="142" applyNumberFormat="0" applyAlignment="0" applyProtection="0"/>
    <xf numFmtId="0" fontId="102" fillId="0" borderId="145" applyNumberFormat="0" applyFill="0" applyAlignment="0" applyProtection="0"/>
    <xf numFmtId="0" fontId="7" fillId="50" borderId="0" applyNumberFormat="0" applyBorder="0" applyAlignment="0" applyProtection="0"/>
    <xf numFmtId="0" fontId="7" fillId="57" borderId="0" applyNumberFormat="0" applyBorder="0" applyAlignment="0" applyProtection="0"/>
    <xf numFmtId="166" fontId="102" fillId="88" borderId="145" applyNumberFormat="0" applyFont="0" applyBorder="0" applyAlignment="0" applyProtection="0">
      <alignment horizontal="right" vertical="center"/>
    </xf>
    <xf numFmtId="0" fontId="138" fillId="71" borderId="142" applyNumberFormat="0" applyAlignment="0" applyProtection="0"/>
    <xf numFmtId="4" fontId="103" fillId="60" borderId="145">
      <alignment horizontal="right" vertical="center"/>
    </xf>
    <xf numFmtId="0" fontId="129" fillId="71" borderId="142" applyNumberFormat="0" applyAlignment="0" applyProtection="0"/>
    <xf numFmtId="0" fontId="8" fillId="87" borderId="144" applyNumberFormat="0" applyFont="0" applyAlignment="0" applyProtection="0"/>
    <xf numFmtId="0" fontId="138" fillId="71" borderId="142" applyNumberFormat="0" applyAlignment="0" applyProtection="0"/>
    <xf numFmtId="0" fontId="138" fillId="71" borderId="142" applyNumberFormat="0" applyAlignment="0" applyProtection="0"/>
    <xf numFmtId="0" fontId="145" fillId="0" borderId="135" applyNumberFormat="0" applyFill="0" applyAlignment="0" applyProtection="0"/>
    <xf numFmtId="4" fontId="103" fillId="60" borderId="146">
      <alignment horizontal="right" vertical="center"/>
    </xf>
    <xf numFmtId="0" fontId="130" fillId="0" borderId="135" applyNumberFormat="0" applyFill="0" applyAlignment="0" applyProtection="0"/>
    <xf numFmtId="0" fontId="120" fillId="87" borderId="144" applyNumberFormat="0" applyFont="0" applyAlignment="0" applyProtection="0"/>
    <xf numFmtId="0" fontId="142" fillId="84" borderId="133" applyNumberFormat="0" applyAlignment="0" applyProtection="0"/>
    <xf numFmtId="166" fontId="102" fillId="88" borderId="145" applyNumberFormat="0" applyFont="0" applyBorder="0" applyAlignment="0" applyProtection="0">
      <alignment horizontal="right" vertical="center"/>
    </xf>
    <xf numFmtId="0" fontId="116" fillId="33" borderId="65" applyNumberFormat="0" applyAlignment="0" applyProtection="0"/>
    <xf numFmtId="0" fontId="7" fillId="46" borderId="0" applyNumberFormat="0" applyBorder="0" applyAlignment="0" applyProtection="0"/>
    <xf numFmtId="0" fontId="7" fillId="53" borderId="0" applyNumberFormat="0" applyBorder="0" applyAlignment="0" applyProtection="0"/>
    <xf numFmtId="0" fontId="7" fillId="49" borderId="0" applyNumberFormat="0" applyBorder="0" applyAlignment="0" applyProtection="0"/>
    <xf numFmtId="0" fontId="48" fillId="39" borderId="0" applyNumberFormat="0" applyBorder="0" applyAlignment="0" applyProtection="0"/>
    <xf numFmtId="0" fontId="117" fillId="0" borderId="0" applyNumberFormat="0" applyFill="0" applyBorder="0" applyAlignment="0" applyProtection="0"/>
    <xf numFmtId="0" fontId="120" fillId="87" borderId="144" applyNumberFormat="0" applyFont="0" applyAlignment="0" applyProtection="0"/>
    <xf numFmtId="0" fontId="8" fillId="87" borderId="144" applyNumberFormat="0" applyFont="0" applyAlignment="0" applyProtection="0"/>
    <xf numFmtId="49" fontId="102" fillId="0" borderId="145" applyNumberFormat="0" applyFont="0" applyFill="0" applyBorder="0" applyProtection="0">
      <alignment horizontal="left" vertical="center" indent="2"/>
    </xf>
    <xf numFmtId="49" fontId="102" fillId="0" borderId="146" applyNumberFormat="0" applyFont="0" applyFill="0" applyBorder="0" applyProtection="0">
      <alignment horizontal="left" vertical="center" indent="5"/>
    </xf>
    <xf numFmtId="0" fontId="126" fillId="84" borderId="142" applyNumberFormat="0" applyAlignment="0" applyProtection="0"/>
    <xf numFmtId="0" fontId="123" fillId="84" borderId="133" applyNumberFormat="0" applyAlignment="0" applyProtection="0"/>
    <xf numFmtId="0" fontId="102" fillId="60" borderId="148">
      <alignment horizontal="left" vertical="center" wrapText="1" indent="2"/>
    </xf>
    <xf numFmtId="4" fontId="102" fillId="0" borderId="145" applyFill="0" applyBorder="0" applyProtection="0">
      <alignment horizontal="right" vertical="center"/>
    </xf>
    <xf numFmtId="49" fontId="101" fillId="0" borderId="145" applyNumberFormat="0" applyFill="0" applyBorder="0" applyProtection="0">
      <alignment horizontal="left" vertical="center"/>
    </xf>
    <xf numFmtId="0" fontId="142" fillId="84" borderId="133" applyNumberFormat="0" applyAlignment="0" applyProtection="0"/>
    <xf numFmtId="0" fontId="145" fillId="0" borderId="135" applyNumberFormat="0" applyFill="0" applyAlignment="0" applyProtection="0"/>
    <xf numFmtId="0" fontId="102" fillId="60" borderId="148">
      <alignment horizontal="left" vertical="center" wrapText="1" indent="2"/>
    </xf>
    <xf numFmtId="4" fontId="105" fillId="62" borderId="145">
      <alignment horizontal="right" vertical="center"/>
    </xf>
    <xf numFmtId="49" fontId="102" fillId="0" borderId="146" applyNumberFormat="0" applyFont="0" applyFill="0" applyBorder="0" applyProtection="0">
      <alignment horizontal="left" vertical="center" indent="5"/>
    </xf>
    <xf numFmtId="0" fontId="125" fillId="84" borderId="142" applyNumberFormat="0" applyAlignment="0" applyProtection="0"/>
    <xf numFmtId="0" fontId="103" fillId="60" borderId="145">
      <alignment horizontal="right" vertical="center"/>
    </xf>
    <xf numFmtId="0" fontId="125" fillId="84" borderId="142" applyNumberFormat="0" applyAlignment="0" applyProtection="0"/>
    <xf numFmtId="0" fontId="103" fillId="60" borderId="145">
      <alignment horizontal="right" vertical="center"/>
    </xf>
    <xf numFmtId="0" fontId="102" fillId="0" borderId="148">
      <alignment horizontal="left" vertical="center" wrapText="1" indent="2"/>
    </xf>
    <xf numFmtId="49" fontId="101" fillId="0" borderId="145" applyNumberFormat="0" applyFill="0" applyBorder="0" applyProtection="0">
      <alignment horizontal="left" vertical="center"/>
    </xf>
    <xf numFmtId="0" fontId="102" fillId="60" borderId="148">
      <alignment horizontal="left" vertical="center" wrapText="1" indent="2"/>
    </xf>
    <xf numFmtId="0" fontId="8" fillId="87" borderId="144" applyNumberFormat="0" applyFont="0" applyAlignment="0" applyProtection="0"/>
    <xf numFmtId="0" fontId="103" fillId="60" borderId="145">
      <alignment horizontal="right" vertical="center"/>
    </xf>
    <xf numFmtId="0" fontId="103" fillId="60" borderId="145">
      <alignment horizontal="right" vertical="center"/>
    </xf>
    <xf numFmtId="4" fontId="103" fillId="62" borderId="145">
      <alignment horizontal="right" vertical="center"/>
    </xf>
    <xf numFmtId="4" fontId="103" fillId="60" borderId="145">
      <alignment horizontal="right" vertical="center"/>
    </xf>
    <xf numFmtId="4" fontId="103" fillId="60" borderId="145">
      <alignment horizontal="right" vertical="center"/>
    </xf>
    <xf numFmtId="49" fontId="102" fillId="0" borderId="145" applyNumberFormat="0" applyFont="0" applyFill="0" applyBorder="0" applyProtection="0">
      <alignment horizontal="left" vertical="center" indent="2"/>
    </xf>
    <xf numFmtId="0" fontId="102" fillId="0" borderId="145" applyNumberFormat="0" applyFill="0" applyAlignment="0" applyProtection="0"/>
    <xf numFmtId="166" fontId="102" fillId="88" borderId="145" applyNumberFormat="0" applyFont="0" applyBorder="0" applyAlignment="0" applyProtection="0">
      <alignment horizontal="right" vertical="center"/>
    </xf>
    <xf numFmtId="0" fontId="123" fillId="84" borderId="133" applyNumberFormat="0" applyAlignment="0" applyProtection="0"/>
    <xf numFmtId="0" fontId="125" fillId="84" borderId="142" applyNumberFormat="0" applyAlignment="0" applyProtection="0"/>
    <xf numFmtId="0" fontId="130" fillId="0" borderId="135" applyNumberFormat="0" applyFill="0" applyAlignment="0" applyProtection="0"/>
    <xf numFmtId="0" fontId="125" fillId="84" borderId="142" applyNumberFormat="0" applyAlignment="0" applyProtection="0"/>
    <xf numFmtId="0" fontId="130" fillId="0" borderId="135" applyNumberFormat="0" applyFill="0" applyAlignment="0" applyProtection="0"/>
    <xf numFmtId="0" fontId="120" fillId="87" borderId="144" applyNumberFormat="0" applyFont="0" applyAlignment="0" applyProtection="0"/>
    <xf numFmtId="0" fontId="102" fillId="60" borderId="148">
      <alignment horizontal="left" vertical="center" wrapText="1" indent="2"/>
    </xf>
    <xf numFmtId="0" fontId="118" fillId="0" borderId="0" applyNumberFormat="0" applyFill="0" applyBorder="0" applyAlignment="0" applyProtection="0"/>
    <xf numFmtId="0" fontId="102" fillId="60" borderId="148">
      <alignment horizontal="left" vertical="center" wrapText="1" indent="2"/>
    </xf>
    <xf numFmtId="0" fontId="120" fillId="87" borderId="144" applyNumberFormat="0" applyFont="0" applyAlignment="0" applyProtection="0"/>
    <xf numFmtId="0" fontId="105" fillId="62" borderId="145">
      <alignment horizontal="right" vertical="center"/>
    </xf>
    <xf numFmtId="49" fontId="102" fillId="0" borderId="146" applyNumberFormat="0" applyFont="0" applyFill="0" applyBorder="0" applyProtection="0">
      <alignment horizontal="left" vertical="center" indent="5"/>
    </xf>
    <xf numFmtId="0" fontId="103" fillId="60" borderId="147">
      <alignment horizontal="right" vertical="center"/>
    </xf>
    <xf numFmtId="0" fontId="129" fillId="71" borderId="142" applyNumberFormat="0" applyAlignment="0" applyProtection="0"/>
    <xf numFmtId="0" fontId="103" fillId="62" borderId="145">
      <alignment horizontal="right" vertical="center"/>
    </xf>
    <xf numFmtId="0" fontId="8" fillId="87" borderId="144" applyNumberFormat="0" applyFont="0" applyAlignment="0" applyProtection="0"/>
    <xf numFmtId="0" fontId="123" fillId="84" borderId="133" applyNumberFormat="0" applyAlignment="0" applyProtection="0"/>
    <xf numFmtId="0" fontId="102" fillId="0" borderId="148">
      <alignment horizontal="left" vertical="center" wrapText="1" indent="2"/>
    </xf>
    <xf numFmtId="4" fontId="102" fillId="61" borderId="145"/>
    <xf numFmtId="4" fontId="103" fillId="60" borderId="147">
      <alignment horizontal="right" vertical="center"/>
    </xf>
    <xf numFmtId="0" fontId="129" fillId="71" borderId="142" applyNumberFormat="0" applyAlignment="0" applyProtection="0"/>
    <xf numFmtId="0" fontId="103" fillId="60" borderId="147">
      <alignment horizontal="right" vertical="center"/>
    </xf>
    <xf numFmtId="0" fontId="102" fillId="60" borderId="148">
      <alignment horizontal="left" vertical="center" wrapText="1" indent="2"/>
    </xf>
    <xf numFmtId="0" fontId="102" fillId="0" borderId="148">
      <alignment horizontal="left" vertical="center" wrapText="1" indent="2"/>
    </xf>
    <xf numFmtId="0" fontId="102" fillId="62" borderId="146">
      <alignment horizontal="left" vertical="center"/>
    </xf>
    <xf numFmtId="0" fontId="145" fillId="0" borderId="135" applyNumberFormat="0" applyFill="0" applyAlignment="0" applyProtection="0"/>
    <xf numFmtId="0" fontId="142" fillId="84" borderId="133" applyNumberFormat="0" applyAlignment="0" applyProtection="0"/>
    <xf numFmtId="0" fontId="142" fillId="84" borderId="133" applyNumberFormat="0" applyAlignment="0" applyProtection="0"/>
    <xf numFmtId="0" fontId="102" fillId="61" borderId="145"/>
    <xf numFmtId="0" fontId="102" fillId="0" borderId="148">
      <alignment horizontal="left" vertical="center" wrapText="1" indent="2"/>
    </xf>
    <xf numFmtId="0" fontId="102" fillId="62" borderId="146">
      <alignment horizontal="left" vertical="center"/>
    </xf>
    <xf numFmtId="0" fontId="126" fillId="84" borderId="142" applyNumberFormat="0" applyAlignment="0" applyProtection="0"/>
    <xf numFmtId="4" fontId="103" fillId="60" borderId="147">
      <alignment horizontal="right" vertical="center"/>
    </xf>
    <xf numFmtId="49" fontId="101" fillId="0" borderId="145" applyNumberFormat="0" applyFill="0" applyBorder="0" applyProtection="0">
      <alignment horizontal="left" vertical="center"/>
    </xf>
    <xf numFmtId="0" fontId="103" fillId="62" borderId="145">
      <alignment horizontal="right" vertical="center"/>
    </xf>
    <xf numFmtId="4" fontId="102" fillId="0" borderId="145" applyFill="0" applyBorder="0" applyProtection="0">
      <alignment horizontal="right" vertical="center"/>
    </xf>
    <xf numFmtId="0" fontId="103" fillId="60" borderId="145">
      <alignment horizontal="right" vertical="center"/>
    </xf>
    <xf numFmtId="4" fontId="102" fillId="0" borderId="145" applyFill="0" applyBorder="0" applyProtection="0">
      <alignment horizontal="right" vertical="center"/>
    </xf>
    <xf numFmtId="0" fontId="129" fillId="71" borderId="142" applyNumberFormat="0" applyAlignment="0" applyProtection="0"/>
    <xf numFmtId="0" fontId="103" fillId="60" borderId="145">
      <alignment horizontal="right" vertical="center"/>
    </xf>
    <xf numFmtId="0" fontId="138" fillId="71" borderId="142" applyNumberFormat="0" applyAlignment="0" applyProtection="0"/>
    <xf numFmtId="4" fontId="103" fillId="60" borderId="147">
      <alignment horizontal="right" vertical="center"/>
    </xf>
    <xf numFmtId="0" fontId="102" fillId="62" borderId="146">
      <alignment horizontal="left" vertical="center"/>
    </xf>
    <xf numFmtId="0" fontId="142" fillId="84" borderId="133" applyNumberFormat="0" applyAlignment="0" applyProtection="0"/>
    <xf numFmtId="0" fontId="129" fillId="71" borderId="142" applyNumberFormat="0" applyAlignment="0" applyProtection="0"/>
    <xf numFmtId="0" fontId="145" fillId="0" borderId="135" applyNumberFormat="0" applyFill="0" applyAlignment="0" applyProtection="0"/>
    <xf numFmtId="166" fontId="102" fillId="88" borderId="145" applyNumberFormat="0" applyFont="0" applyBorder="0" applyAlignment="0" applyProtection="0">
      <alignment horizontal="right" vertical="center"/>
    </xf>
    <xf numFmtId="0" fontId="130" fillId="0" borderId="135" applyNumberFormat="0" applyFill="0" applyAlignment="0" applyProtection="0"/>
    <xf numFmtId="0" fontId="145" fillId="0" borderId="135" applyNumberFormat="0" applyFill="0" applyAlignment="0" applyProtection="0"/>
    <xf numFmtId="4" fontId="102" fillId="0" borderId="145">
      <alignment horizontal="right" vertical="center"/>
    </xf>
    <xf numFmtId="0" fontId="7" fillId="42" borderId="0" applyNumberFormat="0" applyBorder="0" applyAlignment="0" applyProtection="0"/>
    <xf numFmtId="0" fontId="48" fillId="51"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48" fillId="47" borderId="0" applyNumberFormat="0" applyBorder="0" applyAlignment="0" applyProtection="0"/>
    <xf numFmtId="0" fontId="7" fillId="45" borderId="0" applyNumberFormat="0" applyBorder="0" applyAlignment="0" applyProtection="0"/>
    <xf numFmtId="0" fontId="48" fillId="43" borderId="0" applyNumberFormat="0" applyBorder="0" applyAlignment="0" applyProtection="0"/>
    <xf numFmtId="0" fontId="118" fillId="0" borderId="0" applyNumberFormat="0" applyFill="0" applyBorder="0" applyAlignment="0" applyProtection="0"/>
    <xf numFmtId="0" fontId="7" fillId="37" borderId="0" applyNumberFormat="0" applyBorder="0" applyAlignment="0" applyProtection="0"/>
    <xf numFmtId="0" fontId="7" fillId="38" borderId="0" applyNumberFormat="0" applyBorder="0" applyAlignment="0" applyProtection="0"/>
    <xf numFmtId="0" fontId="119" fillId="0" borderId="70" applyNumberFormat="0" applyFill="0" applyAlignment="0" applyProtection="0"/>
    <xf numFmtId="0" fontId="115" fillId="33" borderId="66" applyNumberFormat="0" applyAlignment="0" applyProtection="0"/>
    <xf numFmtId="4" fontId="102" fillId="0" borderId="145" applyFill="0" applyBorder="0" applyProtection="0">
      <alignment horizontal="right" vertical="center"/>
    </xf>
    <xf numFmtId="4" fontId="103" fillId="60" borderId="145">
      <alignment horizontal="right" vertical="center"/>
    </xf>
    <xf numFmtId="0" fontId="102" fillId="61" borderId="145"/>
    <xf numFmtId="0" fontId="125" fillId="84" borderId="142" applyNumberFormat="0" applyAlignment="0" applyProtection="0"/>
    <xf numFmtId="0" fontId="103" fillId="62" borderId="145">
      <alignment horizontal="right" vertical="center"/>
    </xf>
    <xf numFmtId="0" fontId="102" fillId="0" borderId="145">
      <alignment horizontal="right" vertical="center"/>
    </xf>
    <xf numFmtId="0" fontId="145" fillId="0" borderId="135" applyNumberFormat="0" applyFill="0" applyAlignment="0" applyProtection="0"/>
    <xf numFmtId="0" fontId="102" fillId="62" borderId="146">
      <alignment horizontal="left" vertical="center"/>
    </xf>
    <xf numFmtId="0" fontId="138" fillId="71" borderId="142" applyNumberFormat="0" applyAlignment="0" applyProtection="0"/>
    <xf numFmtId="166" fontId="102" fillId="88" borderId="145" applyNumberFormat="0" applyFont="0" applyBorder="0" applyAlignment="0" applyProtection="0">
      <alignment horizontal="right" vertical="center"/>
    </xf>
    <xf numFmtId="0" fontId="120" fillId="87" borderId="144" applyNumberFormat="0" applyFont="0" applyAlignment="0" applyProtection="0"/>
    <xf numFmtId="0" fontId="102" fillId="0" borderId="148">
      <alignment horizontal="left" vertical="center" wrapText="1" indent="2"/>
    </xf>
    <xf numFmtId="4" fontId="102" fillId="61" borderId="145"/>
    <xf numFmtId="49" fontId="101" fillId="0" borderId="145" applyNumberFormat="0" applyFill="0" applyBorder="0" applyProtection="0">
      <alignment horizontal="left" vertical="center"/>
    </xf>
    <xf numFmtId="0" fontId="102" fillId="0" borderId="145">
      <alignment horizontal="right" vertical="center"/>
    </xf>
    <xf numFmtId="4" fontId="103" fillId="60" borderId="147">
      <alignment horizontal="right" vertical="center"/>
    </xf>
    <xf numFmtId="4" fontId="103" fillId="60" borderId="145">
      <alignment horizontal="right" vertical="center"/>
    </xf>
    <xf numFmtId="4" fontId="103" fillId="60" borderId="145">
      <alignment horizontal="right" vertical="center"/>
    </xf>
    <xf numFmtId="0" fontId="105" fillId="62" borderId="145">
      <alignment horizontal="right" vertical="center"/>
    </xf>
    <xf numFmtId="0" fontId="103" fillId="62" borderId="145">
      <alignment horizontal="right" vertical="center"/>
    </xf>
    <xf numFmtId="49" fontId="102" fillId="0" borderId="145" applyNumberFormat="0" applyFont="0" applyFill="0" applyBorder="0" applyProtection="0">
      <alignment horizontal="left" vertical="center" indent="2"/>
    </xf>
    <xf numFmtId="0" fontId="138" fillId="71" borderId="142" applyNumberFormat="0" applyAlignment="0" applyProtection="0"/>
    <xf numFmtId="0" fontId="123" fillId="84" borderId="133" applyNumberFormat="0" applyAlignment="0" applyProtection="0"/>
    <xf numFmtId="49" fontId="102" fillId="0" borderId="145" applyNumberFormat="0" applyFont="0" applyFill="0" applyBorder="0" applyProtection="0">
      <alignment horizontal="left" vertical="center" indent="2"/>
    </xf>
    <xf numFmtId="0" fontId="129" fillId="71" borderId="142" applyNumberFormat="0" applyAlignment="0" applyProtection="0"/>
    <xf numFmtId="4" fontId="102" fillId="0" borderId="145" applyFill="0" applyBorder="0" applyProtection="0">
      <alignment horizontal="right" vertical="center"/>
    </xf>
    <xf numFmtId="0" fontId="126" fillId="84" borderId="142" applyNumberFormat="0" applyAlignment="0" applyProtection="0"/>
    <xf numFmtId="0" fontId="145" fillId="0" borderId="135" applyNumberFormat="0" applyFill="0" applyAlignment="0" applyProtection="0"/>
    <xf numFmtId="0" fontId="142" fillId="84" borderId="133" applyNumberFormat="0" applyAlignment="0" applyProtection="0"/>
    <xf numFmtId="0" fontId="102" fillId="0" borderId="145" applyNumberFormat="0" applyFill="0" applyAlignment="0" applyProtection="0"/>
    <xf numFmtId="4" fontId="102" fillId="0" borderId="145">
      <alignment horizontal="right" vertical="center"/>
    </xf>
    <xf numFmtId="0" fontId="102" fillId="0" borderId="145">
      <alignment horizontal="right" vertical="center"/>
    </xf>
    <xf numFmtId="0" fontId="138" fillId="71" borderId="142" applyNumberFormat="0" applyAlignment="0" applyProtection="0"/>
    <xf numFmtId="0" fontId="123" fillId="84" borderId="133" applyNumberFormat="0" applyAlignment="0" applyProtection="0"/>
    <xf numFmtId="0" fontId="125" fillId="84" borderId="142" applyNumberFormat="0" applyAlignment="0" applyProtection="0"/>
    <xf numFmtId="0" fontId="102" fillId="60" borderId="148">
      <alignment horizontal="left" vertical="center" wrapText="1" indent="2"/>
    </xf>
    <xf numFmtId="0" fontId="126" fillId="84" borderId="142" applyNumberFormat="0" applyAlignment="0" applyProtection="0"/>
    <xf numFmtId="0" fontId="126" fillId="84" borderId="142" applyNumberFormat="0" applyAlignment="0" applyProtection="0"/>
    <xf numFmtId="4" fontId="103" fillId="60" borderId="146">
      <alignment horizontal="right" vertical="center"/>
    </xf>
    <xf numFmtId="0" fontId="103" fillId="60" borderId="146">
      <alignment horizontal="right" vertical="center"/>
    </xf>
    <xf numFmtId="0" fontId="103" fillId="60" borderId="145">
      <alignment horizontal="right" vertical="center"/>
    </xf>
    <xf numFmtId="4" fontId="105" fillId="62" borderId="145">
      <alignment horizontal="right" vertical="center"/>
    </xf>
    <xf numFmtId="0" fontId="129" fillId="71" borderId="142" applyNumberFormat="0" applyAlignment="0" applyProtection="0"/>
    <xf numFmtId="0" fontId="130" fillId="0" borderId="135" applyNumberFormat="0" applyFill="0" applyAlignment="0" applyProtection="0"/>
    <xf numFmtId="0" fontId="145" fillId="0" borderId="135" applyNumberFormat="0" applyFill="0" applyAlignment="0" applyProtection="0"/>
    <xf numFmtId="0" fontId="120" fillId="87" borderId="144" applyNumberFormat="0" applyFont="0" applyAlignment="0" applyProtection="0"/>
    <xf numFmtId="0" fontId="138" fillId="71" borderId="142" applyNumberFormat="0" applyAlignment="0" applyProtection="0"/>
    <xf numFmtId="49" fontId="101" fillId="0" borderId="145" applyNumberFormat="0" applyFill="0" applyBorder="0" applyProtection="0">
      <alignment horizontal="left" vertical="center"/>
    </xf>
    <xf numFmtId="0" fontId="102" fillId="60" borderId="148">
      <alignment horizontal="left" vertical="center" wrapText="1" indent="2"/>
    </xf>
    <xf numFmtId="0" fontId="126" fillId="84" borderId="142" applyNumberFormat="0" applyAlignment="0" applyProtection="0"/>
    <xf numFmtId="0" fontId="102" fillId="0" borderId="148">
      <alignment horizontal="left" vertical="center" wrapText="1" indent="2"/>
    </xf>
    <xf numFmtId="0" fontId="120" fillId="87" borderId="144" applyNumberFormat="0" applyFont="0" applyAlignment="0" applyProtection="0"/>
    <xf numFmtId="0" fontId="8" fillId="87" borderId="144" applyNumberFormat="0" applyFont="0" applyAlignment="0" applyProtection="0"/>
    <xf numFmtId="0" fontId="142" fillId="84" borderId="133" applyNumberFormat="0" applyAlignment="0" applyProtection="0"/>
    <xf numFmtId="0" fontId="145" fillId="0" borderId="135" applyNumberFormat="0" applyFill="0" applyAlignment="0" applyProtection="0"/>
    <xf numFmtId="4" fontId="102" fillId="61" borderId="145"/>
    <xf numFmtId="0" fontId="103" fillId="60" borderId="145">
      <alignment horizontal="right" vertical="center"/>
    </xf>
    <xf numFmtId="0" fontId="145" fillId="0" borderId="135" applyNumberFormat="0" applyFill="0" applyAlignment="0" applyProtection="0"/>
    <xf numFmtId="4" fontId="103" fillId="60" borderId="147">
      <alignment horizontal="right" vertical="center"/>
    </xf>
    <xf numFmtId="0" fontId="125" fillId="84" borderId="142" applyNumberFormat="0" applyAlignment="0" applyProtection="0"/>
    <xf numFmtId="0" fontId="103" fillId="60" borderId="146">
      <alignment horizontal="right" vertical="center"/>
    </xf>
    <xf numFmtId="0" fontId="126" fillId="84" borderId="142" applyNumberFormat="0" applyAlignment="0" applyProtection="0"/>
    <xf numFmtId="0" fontId="130" fillId="0" borderId="135" applyNumberFormat="0" applyFill="0" applyAlignment="0" applyProtection="0"/>
    <xf numFmtId="0" fontId="120" fillId="87" borderId="144" applyNumberFormat="0" applyFont="0" applyAlignment="0" applyProtection="0"/>
    <xf numFmtId="4" fontId="103" fillId="60" borderId="146">
      <alignment horizontal="right" vertical="center"/>
    </xf>
    <xf numFmtId="0" fontId="102" fillId="60" borderId="148">
      <alignment horizontal="left" vertical="center" wrapText="1" indent="2"/>
    </xf>
    <xf numFmtId="0" fontId="102" fillId="61" borderId="145"/>
    <xf numFmtId="166" fontId="102" fillId="88" borderId="145" applyNumberFormat="0" applyFont="0" applyBorder="0" applyAlignment="0" applyProtection="0">
      <alignment horizontal="right" vertical="center"/>
    </xf>
    <xf numFmtId="0" fontId="102" fillId="0" borderId="145" applyNumberFormat="0" applyFill="0" applyAlignment="0" applyProtection="0"/>
    <xf numFmtId="4" fontId="102" fillId="0" borderId="145" applyFill="0" applyBorder="0" applyProtection="0">
      <alignment horizontal="right" vertical="center"/>
    </xf>
    <xf numFmtId="4" fontId="103" fillId="62" borderId="145">
      <alignment horizontal="right" vertical="center"/>
    </xf>
    <xf numFmtId="0" fontId="130" fillId="0" borderId="135" applyNumberFormat="0" applyFill="0" applyAlignment="0" applyProtection="0"/>
    <xf numFmtId="49" fontId="101" fillId="0" borderId="145" applyNumberFormat="0" applyFill="0" applyBorder="0" applyProtection="0">
      <alignment horizontal="left" vertical="center"/>
    </xf>
    <xf numFmtId="49" fontId="102" fillId="0" borderId="146" applyNumberFormat="0" applyFont="0" applyFill="0" applyBorder="0" applyProtection="0">
      <alignment horizontal="left" vertical="center" indent="5"/>
    </xf>
    <xf numFmtId="0" fontId="102" fillId="62" borderId="146">
      <alignment horizontal="left" vertical="center"/>
    </xf>
    <xf numFmtId="0" fontId="126" fillId="84" borderId="142" applyNumberFormat="0" applyAlignment="0" applyProtection="0"/>
    <xf numFmtId="4" fontId="103" fillId="60" borderId="147">
      <alignment horizontal="right" vertical="center"/>
    </xf>
    <xf numFmtId="0" fontId="138" fillId="71" borderId="142" applyNumberFormat="0" applyAlignment="0" applyProtection="0"/>
    <xf numFmtId="0" fontId="138" fillId="71" borderId="142" applyNumberFormat="0" applyAlignment="0" applyProtection="0"/>
    <xf numFmtId="0" fontId="120" fillId="87" borderId="144" applyNumberFormat="0" applyFont="0" applyAlignment="0" applyProtection="0"/>
    <xf numFmtId="0" fontId="142" fillId="84" borderId="133" applyNumberFormat="0" applyAlignment="0" applyProtection="0"/>
    <xf numFmtId="0" fontId="145" fillId="0" borderId="135" applyNumberFormat="0" applyFill="0" applyAlignment="0" applyProtection="0"/>
    <xf numFmtId="0" fontId="103" fillId="60" borderId="145">
      <alignment horizontal="right" vertical="center"/>
    </xf>
    <xf numFmtId="0" fontId="8" fillId="87" borderId="144" applyNumberFormat="0" applyFont="0" applyAlignment="0" applyProtection="0"/>
    <xf numFmtId="4" fontId="102" fillId="0" borderId="145">
      <alignment horizontal="right" vertical="center"/>
    </xf>
    <xf numFmtId="0" fontId="145" fillId="0" borderId="135" applyNumberFormat="0" applyFill="0" applyAlignment="0" applyProtection="0"/>
    <xf numFmtId="0" fontId="103" fillId="60" borderId="145">
      <alignment horizontal="right" vertical="center"/>
    </xf>
    <xf numFmtId="0" fontId="103" fillId="60" borderId="145">
      <alignment horizontal="right" vertical="center"/>
    </xf>
    <xf numFmtId="4" fontId="105" fillId="62" borderId="145">
      <alignment horizontal="right" vertical="center"/>
    </xf>
    <xf numFmtId="0" fontId="103" fillId="62" borderId="145">
      <alignment horizontal="right" vertical="center"/>
    </xf>
    <xf numFmtId="4" fontId="103" fillId="62" borderId="145">
      <alignment horizontal="right" vertical="center"/>
    </xf>
    <xf numFmtId="0" fontId="105" fillId="62" borderId="145">
      <alignment horizontal="right" vertical="center"/>
    </xf>
    <xf numFmtId="4" fontId="105" fillId="62" borderId="145">
      <alignment horizontal="right" vertical="center"/>
    </xf>
    <xf numFmtId="0" fontId="103" fillId="60" borderId="145">
      <alignment horizontal="right" vertical="center"/>
    </xf>
    <xf numFmtId="4" fontId="103" fillId="60" borderId="145">
      <alignment horizontal="right" vertical="center"/>
    </xf>
    <xf numFmtId="0" fontId="103" fillId="60" borderId="145">
      <alignment horizontal="right" vertical="center"/>
    </xf>
    <xf numFmtId="4" fontId="103" fillId="60" borderId="145">
      <alignment horizontal="right" vertical="center"/>
    </xf>
    <xf numFmtId="0" fontId="103" fillId="60" borderId="146">
      <alignment horizontal="right" vertical="center"/>
    </xf>
    <xf numFmtId="4" fontId="103" fillId="60" borderId="146">
      <alignment horizontal="right" vertical="center"/>
    </xf>
    <xf numFmtId="0" fontId="103" fillId="60" borderId="147">
      <alignment horizontal="right" vertical="center"/>
    </xf>
    <xf numFmtId="4" fontId="103" fillId="60" borderId="147">
      <alignment horizontal="right" vertical="center"/>
    </xf>
    <xf numFmtId="0" fontId="126" fillId="84" borderId="142" applyNumberFormat="0" applyAlignment="0" applyProtection="0"/>
    <xf numFmtId="0" fontId="102" fillId="60" borderId="148">
      <alignment horizontal="left" vertical="center" wrapText="1" indent="2"/>
    </xf>
    <xf numFmtId="0" fontId="102" fillId="0" borderId="148">
      <alignment horizontal="left" vertical="center" wrapText="1" indent="2"/>
    </xf>
    <xf numFmtId="0" fontId="102" fillId="62" borderId="146">
      <alignment horizontal="left" vertical="center"/>
    </xf>
    <xf numFmtId="0" fontId="138" fillId="71" borderId="142" applyNumberFormat="0" applyAlignment="0" applyProtection="0"/>
    <xf numFmtId="0" fontId="102" fillId="0" borderId="145">
      <alignment horizontal="right" vertical="center"/>
    </xf>
    <xf numFmtId="4" fontId="102" fillId="0" borderId="145">
      <alignment horizontal="right" vertical="center"/>
    </xf>
    <xf numFmtId="0" fontId="102" fillId="0" borderId="145" applyNumberFormat="0" applyFill="0" applyAlignment="0" applyProtection="0"/>
    <xf numFmtId="0" fontId="142" fillId="84" borderId="133" applyNumberFormat="0" applyAlignment="0" applyProtection="0"/>
    <xf numFmtId="166" fontId="102" fillId="88" borderId="145" applyNumberFormat="0" applyFont="0" applyBorder="0" applyAlignment="0" applyProtection="0">
      <alignment horizontal="right" vertical="center"/>
    </xf>
    <xf numFmtId="0" fontId="102" fillId="61" borderId="145"/>
    <xf numFmtId="4" fontId="102" fillId="61" borderId="145"/>
    <xf numFmtId="0" fontId="145" fillId="0" borderId="135" applyNumberFormat="0" applyFill="0" applyAlignment="0" applyProtection="0"/>
    <xf numFmtId="0" fontId="8" fillId="87" borderId="144" applyNumberFormat="0" applyFont="0" applyAlignment="0" applyProtection="0"/>
    <xf numFmtId="0" fontId="120" fillId="87" borderId="144" applyNumberFormat="0" applyFont="0" applyAlignment="0" applyProtection="0"/>
    <xf numFmtId="0" fontId="102" fillId="0" borderId="145" applyNumberFormat="0" applyFill="0" applyAlignment="0" applyProtection="0"/>
    <xf numFmtId="0" fontId="130" fillId="0" borderId="135" applyNumberFormat="0" applyFill="0" applyAlignment="0" applyProtection="0"/>
    <xf numFmtId="0" fontId="145" fillId="0" borderId="135" applyNumberFormat="0" applyFill="0" applyAlignment="0" applyProtection="0"/>
    <xf numFmtId="0" fontId="129" fillId="71" borderId="142" applyNumberFormat="0" applyAlignment="0" applyProtection="0"/>
    <xf numFmtId="0" fontId="126" fillId="84" borderId="142" applyNumberFormat="0" applyAlignment="0" applyProtection="0"/>
    <xf numFmtId="4" fontId="105" fillId="62" borderId="145">
      <alignment horizontal="right" vertical="center"/>
    </xf>
    <xf numFmtId="0" fontId="103" fillId="62" borderId="145">
      <alignment horizontal="right" vertical="center"/>
    </xf>
    <xf numFmtId="166" fontId="102" fillId="88" borderId="145" applyNumberFormat="0" applyFont="0" applyBorder="0" applyAlignment="0" applyProtection="0">
      <alignment horizontal="right" vertical="center"/>
    </xf>
    <xf numFmtId="0" fontId="130" fillId="0" borderId="135" applyNumberFormat="0" applyFill="0" applyAlignment="0" applyProtection="0"/>
    <xf numFmtId="49" fontId="102" fillId="0" borderId="145" applyNumberFormat="0" applyFont="0" applyFill="0" applyBorder="0" applyProtection="0">
      <alignment horizontal="left" vertical="center" indent="2"/>
    </xf>
    <xf numFmtId="49" fontId="102" fillId="0" borderId="146" applyNumberFormat="0" applyFont="0" applyFill="0" applyBorder="0" applyProtection="0">
      <alignment horizontal="left" vertical="center" indent="5"/>
    </xf>
    <xf numFmtId="49" fontId="102" fillId="0" borderId="145" applyNumberFormat="0" applyFont="0" applyFill="0" applyBorder="0" applyProtection="0">
      <alignment horizontal="left" vertical="center" indent="2"/>
    </xf>
    <xf numFmtId="4" fontId="102" fillId="0" borderId="145" applyFill="0" applyBorder="0" applyProtection="0">
      <alignment horizontal="right" vertical="center"/>
    </xf>
    <xf numFmtId="49" fontId="101" fillId="0" borderId="145" applyNumberFormat="0" applyFill="0" applyBorder="0" applyProtection="0">
      <alignment horizontal="left" vertical="center"/>
    </xf>
    <xf numFmtId="0" fontId="102" fillId="0" borderId="148">
      <alignment horizontal="left" vertical="center" wrapText="1" indent="2"/>
    </xf>
    <xf numFmtId="0" fontId="142" fillId="84" borderId="133" applyNumberFormat="0" applyAlignment="0" applyProtection="0"/>
    <xf numFmtId="0" fontId="103" fillId="60" borderId="147">
      <alignment horizontal="right" vertical="center"/>
    </xf>
    <xf numFmtId="0" fontId="129" fillId="71" borderId="142" applyNumberFormat="0" applyAlignment="0" applyProtection="0"/>
    <xf numFmtId="0" fontId="103" fillId="60" borderId="147">
      <alignment horizontal="right" vertical="center"/>
    </xf>
    <xf numFmtId="4" fontId="103" fillId="60" borderId="145">
      <alignment horizontal="right" vertical="center"/>
    </xf>
    <xf numFmtId="0" fontId="103" fillId="60" borderId="145">
      <alignment horizontal="right" vertical="center"/>
    </xf>
    <xf numFmtId="0" fontId="123" fillId="84" borderId="133" applyNumberFormat="0" applyAlignment="0" applyProtection="0"/>
    <xf numFmtId="0" fontId="125" fillId="84" borderId="142" applyNumberFormat="0" applyAlignment="0" applyProtection="0"/>
    <xf numFmtId="0" fontId="130" fillId="0" borderId="135" applyNumberFormat="0" applyFill="0" applyAlignment="0" applyProtection="0"/>
    <xf numFmtId="0" fontId="102" fillId="61" borderId="145"/>
    <xf numFmtId="4" fontId="102" fillId="61" borderId="145"/>
    <xf numFmtId="4" fontId="103" fillId="60" borderId="145">
      <alignment horizontal="right" vertical="center"/>
    </xf>
    <xf numFmtId="0" fontId="105" fillId="62" borderId="145">
      <alignment horizontal="right" vertical="center"/>
    </xf>
    <xf numFmtId="0" fontId="129" fillId="71" borderId="142" applyNumberFormat="0" applyAlignment="0" applyProtection="0"/>
    <xf numFmtId="0" fontId="126" fillId="84" borderId="142" applyNumberFormat="0" applyAlignment="0" applyProtection="0"/>
    <xf numFmtId="4" fontId="102" fillId="0" borderId="145">
      <alignment horizontal="right" vertical="center"/>
    </xf>
    <xf numFmtId="0" fontId="102" fillId="60" borderId="148">
      <alignment horizontal="left" vertical="center" wrapText="1" indent="2"/>
    </xf>
    <xf numFmtId="0" fontId="102" fillId="0" borderId="148">
      <alignment horizontal="left" vertical="center" wrapText="1" indent="2"/>
    </xf>
    <xf numFmtId="0" fontId="142" fillId="84" borderId="133" applyNumberFormat="0" applyAlignment="0" applyProtection="0"/>
    <xf numFmtId="0" fontId="138" fillId="71" borderId="142" applyNumberFormat="0" applyAlignment="0" applyProtection="0"/>
    <xf numFmtId="0" fontId="125" fillId="84" borderId="142" applyNumberFormat="0" applyAlignment="0" applyProtection="0"/>
    <xf numFmtId="0" fontId="123" fillId="84" borderId="133" applyNumberFormat="0" applyAlignment="0" applyProtection="0"/>
    <xf numFmtId="0" fontId="103" fillId="60" borderId="147">
      <alignment horizontal="right" vertical="center"/>
    </xf>
    <xf numFmtId="0" fontId="105" fillId="62" borderId="145">
      <alignment horizontal="right" vertical="center"/>
    </xf>
    <xf numFmtId="4" fontId="103" fillId="62" borderId="145">
      <alignment horizontal="right" vertical="center"/>
    </xf>
    <xf numFmtId="4" fontId="103" fillId="60" borderId="145">
      <alignment horizontal="right" vertical="center"/>
    </xf>
    <xf numFmtId="49" fontId="102" fillId="0" borderId="146" applyNumberFormat="0" applyFont="0" applyFill="0" applyBorder="0" applyProtection="0">
      <alignment horizontal="left" vertical="center" indent="5"/>
    </xf>
    <xf numFmtId="4" fontId="102" fillId="0" borderId="145" applyFill="0" applyBorder="0" applyProtection="0">
      <alignment horizontal="right" vertical="center"/>
    </xf>
    <xf numFmtId="4" fontId="103" fillId="62" borderId="145">
      <alignment horizontal="right" vertical="center"/>
    </xf>
    <xf numFmtId="0" fontId="138" fillId="71" borderId="142" applyNumberFormat="0" applyAlignment="0" applyProtection="0"/>
    <xf numFmtId="0" fontId="129" fillId="71" borderId="142" applyNumberFormat="0" applyAlignment="0" applyProtection="0"/>
    <xf numFmtId="0" fontId="125" fillId="84" borderId="142" applyNumberFormat="0" applyAlignment="0" applyProtection="0"/>
    <xf numFmtId="0" fontId="102" fillId="60" borderId="148">
      <alignment horizontal="left" vertical="center" wrapText="1" indent="2"/>
    </xf>
    <xf numFmtId="0" fontId="102" fillId="0" borderId="148">
      <alignment horizontal="left" vertical="center" wrapText="1" indent="2"/>
    </xf>
    <xf numFmtId="0" fontId="102" fillId="60" borderId="148">
      <alignment horizontal="left" vertical="center" wrapText="1" indent="2"/>
    </xf>
    <xf numFmtId="0" fontId="102" fillId="0" borderId="148">
      <alignment horizontal="left" vertical="center" wrapText="1" indent="2"/>
    </xf>
    <xf numFmtId="0" fontId="123" fillId="84" borderId="133" applyNumberFormat="0" applyAlignment="0" applyProtection="0"/>
    <xf numFmtId="0" fontId="125" fillId="84" borderId="142" applyNumberFormat="0" applyAlignment="0" applyProtection="0"/>
    <xf numFmtId="0" fontId="126" fillId="84" borderId="142" applyNumberFormat="0" applyAlignment="0" applyProtection="0"/>
    <xf numFmtId="0" fontId="129" fillId="71" borderId="142" applyNumberFormat="0" applyAlignment="0" applyProtection="0"/>
    <xf numFmtId="0" fontId="130" fillId="0" borderId="135" applyNumberFormat="0" applyFill="0" applyAlignment="0" applyProtection="0"/>
    <xf numFmtId="0" fontId="138" fillId="71" borderId="142" applyNumberFormat="0" applyAlignment="0" applyProtection="0"/>
    <xf numFmtId="0" fontId="120" fillId="87" borderId="144" applyNumberFormat="0" applyFont="0" applyAlignment="0" applyProtection="0"/>
    <xf numFmtId="0" fontId="8" fillId="87" borderId="144" applyNumberFormat="0" applyFont="0" applyAlignment="0" applyProtection="0"/>
    <xf numFmtId="0" fontId="142" fillId="84" borderId="133" applyNumberFormat="0" applyAlignment="0" applyProtection="0"/>
    <xf numFmtId="0" fontId="145" fillId="0" borderId="135" applyNumberFormat="0" applyFill="0" applyAlignment="0" applyProtection="0"/>
    <xf numFmtId="0" fontId="126" fillId="84" borderId="142" applyNumberFormat="0" applyAlignment="0" applyProtection="0"/>
    <xf numFmtId="0" fontId="138" fillId="71" borderId="142" applyNumberFormat="0" applyAlignment="0" applyProtection="0"/>
    <xf numFmtId="0" fontId="120" fillId="87" borderId="144" applyNumberFormat="0" applyFont="0" applyAlignment="0" applyProtection="0"/>
    <xf numFmtId="0" fontId="142" fillId="84" borderId="133" applyNumberFormat="0" applyAlignment="0" applyProtection="0"/>
    <xf numFmtId="0" fontId="145" fillId="0" borderId="135" applyNumberFormat="0" applyFill="0" applyAlignment="0" applyProtection="0"/>
    <xf numFmtId="49" fontId="102" fillId="0" borderId="145" applyNumberFormat="0" applyFont="0" applyFill="0" applyBorder="0" applyProtection="0">
      <alignment horizontal="left" vertical="center" indent="2"/>
    </xf>
    <xf numFmtId="166" fontId="102" fillId="88" borderId="145" applyNumberFormat="0" applyFont="0" applyBorder="0" applyAlignment="0" applyProtection="0">
      <alignment horizontal="right" vertical="center"/>
    </xf>
    <xf numFmtId="0" fontId="126" fillId="84" borderId="142" applyNumberFormat="0" applyAlignment="0" applyProtection="0"/>
    <xf numFmtId="0" fontId="102" fillId="0" borderId="148">
      <alignment horizontal="left" vertical="center" wrapText="1" indent="2"/>
    </xf>
    <xf numFmtId="0" fontId="138" fillId="71" borderId="142" applyNumberFormat="0" applyAlignment="0" applyProtection="0"/>
    <xf numFmtId="0" fontId="142" fillId="84" borderId="133" applyNumberFormat="0" applyAlignment="0" applyProtection="0"/>
    <xf numFmtId="0" fontId="145" fillId="0" borderId="135" applyNumberFormat="0" applyFill="0" applyAlignment="0" applyProtection="0"/>
    <xf numFmtId="0" fontId="123" fillId="84" borderId="133" applyNumberFormat="0" applyAlignment="0" applyProtection="0"/>
    <xf numFmtId="0" fontId="125" fillId="84" borderId="142" applyNumberFormat="0" applyAlignment="0" applyProtection="0"/>
    <xf numFmtId="0" fontId="130" fillId="0" borderId="135" applyNumberFormat="0" applyFill="0" applyAlignment="0" applyProtection="0"/>
    <xf numFmtId="49" fontId="102" fillId="0" borderId="145" applyNumberFormat="0" applyFont="0" applyFill="0" applyBorder="0" applyProtection="0">
      <alignment horizontal="left" vertical="center" indent="2"/>
    </xf>
    <xf numFmtId="0" fontId="103" fillId="62" borderId="145">
      <alignment horizontal="right" vertical="center"/>
    </xf>
    <xf numFmtId="4" fontId="103" fillId="62" borderId="145">
      <alignment horizontal="right" vertical="center"/>
    </xf>
    <xf numFmtId="0" fontId="105" fillId="62" borderId="145">
      <alignment horizontal="right" vertical="center"/>
    </xf>
    <xf numFmtId="4" fontId="105" fillId="62" borderId="145">
      <alignment horizontal="right" vertical="center"/>
    </xf>
    <xf numFmtId="0" fontId="103" fillId="60" borderId="145">
      <alignment horizontal="right" vertical="center"/>
    </xf>
    <xf numFmtId="4" fontId="103" fillId="60" borderId="145">
      <alignment horizontal="right" vertical="center"/>
    </xf>
    <xf numFmtId="0" fontId="103" fillId="60" borderId="145">
      <alignment horizontal="right" vertical="center"/>
    </xf>
    <xf numFmtId="4" fontId="103" fillId="60" borderId="145">
      <alignment horizontal="right" vertical="center"/>
    </xf>
    <xf numFmtId="0" fontId="129" fillId="71" borderId="142" applyNumberFormat="0" applyAlignment="0" applyProtection="0"/>
    <xf numFmtId="0" fontId="102" fillId="0" borderId="145">
      <alignment horizontal="right" vertical="center"/>
    </xf>
    <xf numFmtId="4" fontId="102" fillId="0" borderId="145">
      <alignment horizontal="right" vertical="center"/>
    </xf>
    <xf numFmtId="4" fontId="102" fillId="0" borderId="145" applyFill="0" applyBorder="0" applyProtection="0">
      <alignment horizontal="right" vertical="center"/>
    </xf>
    <xf numFmtId="49" fontId="101" fillId="0" borderId="145" applyNumberFormat="0" applyFill="0" applyBorder="0" applyProtection="0">
      <alignment horizontal="left" vertical="center"/>
    </xf>
    <xf numFmtId="0" fontId="102" fillId="0" borderId="145" applyNumberFormat="0" applyFill="0" applyAlignment="0" applyProtection="0"/>
    <xf numFmtId="166" fontId="102" fillId="88" borderId="145" applyNumberFormat="0" applyFont="0" applyBorder="0" applyAlignment="0" applyProtection="0">
      <alignment horizontal="right" vertical="center"/>
    </xf>
    <xf numFmtId="0" fontId="102" fillId="61" borderId="145"/>
    <xf numFmtId="4" fontId="102" fillId="61" borderId="145"/>
    <xf numFmtId="4" fontId="103" fillId="60" borderId="145">
      <alignment horizontal="right" vertical="center"/>
    </xf>
    <xf numFmtId="0" fontId="102" fillId="61" borderId="145"/>
    <xf numFmtId="0" fontId="125" fillId="84" borderId="142" applyNumberFormat="0" applyAlignment="0" applyProtection="0"/>
    <xf numFmtId="0" fontId="103" fillId="62" borderId="145">
      <alignment horizontal="right" vertical="center"/>
    </xf>
    <xf numFmtId="0" fontId="102" fillId="0" borderId="145">
      <alignment horizontal="right" vertical="center"/>
    </xf>
    <xf numFmtId="0" fontId="145" fillId="0" borderId="135" applyNumberFormat="0" applyFill="0" applyAlignment="0" applyProtection="0"/>
    <xf numFmtId="0" fontId="102" fillId="62" borderId="146">
      <alignment horizontal="left" vertical="center"/>
    </xf>
    <xf numFmtId="0" fontId="138" fillId="71" borderId="142" applyNumberFormat="0" applyAlignment="0" applyProtection="0"/>
    <xf numFmtId="166" fontId="102" fillId="88" borderId="145" applyNumberFormat="0" applyFont="0" applyBorder="0" applyAlignment="0" applyProtection="0">
      <alignment horizontal="right" vertical="center"/>
    </xf>
    <xf numFmtId="0" fontId="120" fillId="87" borderId="144" applyNumberFormat="0" applyFont="0" applyAlignment="0" applyProtection="0"/>
    <xf numFmtId="0" fontId="102" fillId="0" borderId="148">
      <alignment horizontal="left" vertical="center" wrapText="1" indent="2"/>
    </xf>
    <xf numFmtId="4" fontId="102" fillId="61" borderId="145"/>
    <xf numFmtId="49" fontId="101" fillId="0" borderId="145" applyNumberFormat="0" applyFill="0" applyBorder="0" applyProtection="0">
      <alignment horizontal="left" vertical="center"/>
    </xf>
    <xf numFmtId="0" fontId="102" fillId="0" borderId="145">
      <alignment horizontal="right" vertical="center"/>
    </xf>
    <xf numFmtId="4" fontId="103" fillId="60" borderId="147">
      <alignment horizontal="right" vertical="center"/>
    </xf>
    <xf numFmtId="4" fontId="103" fillId="60" borderId="145">
      <alignment horizontal="right" vertical="center"/>
    </xf>
    <xf numFmtId="4" fontId="103" fillId="60" borderId="145">
      <alignment horizontal="right" vertical="center"/>
    </xf>
    <xf numFmtId="0" fontId="105" fillId="62" borderId="145">
      <alignment horizontal="right" vertical="center"/>
    </xf>
    <xf numFmtId="0" fontId="103" fillId="62" borderId="145">
      <alignment horizontal="right" vertical="center"/>
    </xf>
    <xf numFmtId="49" fontId="102" fillId="0" borderId="145" applyNumberFormat="0" applyFont="0" applyFill="0" applyBorder="0" applyProtection="0">
      <alignment horizontal="left" vertical="center" indent="2"/>
    </xf>
    <xf numFmtId="0" fontId="138" fillId="71" borderId="142" applyNumberFormat="0" applyAlignment="0" applyProtection="0"/>
    <xf numFmtId="0" fontId="123" fillId="84" borderId="133" applyNumberFormat="0" applyAlignment="0" applyProtection="0"/>
    <xf numFmtId="49" fontId="102" fillId="0" borderId="145" applyNumberFormat="0" applyFont="0" applyFill="0" applyBorder="0" applyProtection="0">
      <alignment horizontal="left" vertical="center" indent="2"/>
    </xf>
    <xf numFmtId="0" fontId="129" fillId="71" borderId="142" applyNumberFormat="0" applyAlignment="0" applyProtection="0"/>
    <xf numFmtId="4" fontId="102" fillId="0" borderId="145" applyFill="0" applyBorder="0" applyProtection="0">
      <alignment horizontal="right" vertical="center"/>
    </xf>
    <xf numFmtId="0" fontId="126" fillId="84" borderId="142" applyNumberFormat="0" applyAlignment="0" applyProtection="0"/>
    <xf numFmtId="0" fontId="145" fillId="0" borderId="135" applyNumberFormat="0" applyFill="0" applyAlignment="0" applyProtection="0"/>
    <xf numFmtId="0" fontId="142" fillId="84" borderId="133" applyNumberFormat="0" applyAlignment="0" applyProtection="0"/>
    <xf numFmtId="0" fontId="102" fillId="0" borderId="145" applyNumberFormat="0" applyFill="0" applyAlignment="0" applyProtection="0"/>
    <xf numFmtId="4" fontId="102" fillId="0" borderId="145">
      <alignment horizontal="right" vertical="center"/>
    </xf>
    <xf numFmtId="0" fontId="102" fillId="0" borderId="145">
      <alignment horizontal="right" vertical="center"/>
    </xf>
    <xf numFmtId="0" fontId="138" fillId="71" borderId="142" applyNumberFormat="0" applyAlignment="0" applyProtection="0"/>
    <xf numFmtId="0" fontId="123" fillId="84" borderId="133" applyNumberFormat="0" applyAlignment="0" applyProtection="0"/>
    <xf numFmtId="0" fontId="125" fillId="84" borderId="142" applyNumberFormat="0" applyAlignment="0" applyProtection="0"/>
    <xf numFmtId="0" fontId="102" fillId="60" borderId="148">
      <alignment horizontal="left" vertical="center" wrapText="1" indent="2"/>
    </xf>
    <xf numFmtId="0" fontId="126" fillId="84" borderId="142" applyNumberFormat="0" applyAlignment="0" applyProtection="0"/>
    <xf numFmtId="0" fontId="126" fillId="84" borderId="142" applyNumberFormat="0" applyAlignment="0" applyProtection="0"/>
    <xf numFmtId="4" fontId="103" fillId="60" borderId="146">
      <alignment horizontal="right" vertical="center"/>
    </xf>
    <xf numFmtId="0" fontId="103" fillId="60" borderId="146">
      <alignment horizontal="right" vertical="center"/>
    </xf>
    <xf numFmtId="0" fontId="103" fillId="60" borderId="145">
      <alignment horizontal="right" vertical="center"/>
    </xf>
    <xf numFmtId="4" fontId="105" fillId="62" borderId="145">
      <alignment horizontal="right" vertical="center"/>
    </xf>
    <xf numFmtId="0" fontId="129" fillId="71" borderId="142" applyNumberFormat="0" applyAlignment="0" applyProtection="0"/>
    <xf numFmtId="0" fontId="130" fillId="0" borderId="135" applyNumberFormat="0" applyFill="0" applyAlignment="0" applyProtection="0"/>
    <xf numFmtId="0" fontId="145" fillId="0" borderId="135" applyNumberFormat="0" applyFill="0" applyAlignment="0" applyProtection="0"/>
    <xf numFmtId="0" fontId="120" fillId="87" borderId="144" applyNumberFormat="0" applyFont="0" applyAlignment="0" applyProtection="0"/>
    <xf numFmtId="0" fontId="138" fillId="71" borderId="142" applyNumberFormat="0" applyAlignment="0" applyProtection="0"/>
    <xf numFmtId="49" fontId="101" fillId="0" borderId="145" applyNumberFormat="0" applyFill="0" applyBorder="0" applyProtection="0">
      <alignment horizontal="left" vertical="center"/>
    </xf>
    <xf numFmtId="0" fontId="102" fillId="60" borderId="148">
      <alignment horizontal="left" vertical="center" wrapText="1" indent="2"/>
    </xf>
    <xf numFmtId="0" fontId="126" fillId="84" borderId="142" applyNumberFormat="0" applyAlignment="0" applyProtection="0"/>
    <xf numFmtId="0" fontId="102" fillId="0" borderId="148">
      <alignment horizontal="left" vertical="center" wrapText="1" indent="2"/>
    </xf>
    <xf numFmtId="0" fontId="120" fillId="87" borderId="144" applyNumberFormat="0" applyFont="0" applyAlignment="0" applyProtection="0"/>
    <xf numFmtId="0" fontId="8" fillId="87" borderId="144" applyNumberFormat="0" applyFont="0" applyAlignment="0" applyProtection="0"/>
    <xf numFmtId="0" fontId="142" fillId="84" borderId="133" applyNumberFormat="0" applyAlignment="0" applyProtection="0"/>
    <xf numFmtId="0" fontId="145" fillId="0" borderId="135" applyNumberFormat="0" applyFill="0" applyAlignment="0" applyProtection="0"/>
    <xf numFmtId="4" fontId="102" fillId="61" borderId="145"/>
    <xf numFmtId="0" fontId="103" fillId="60" borderId="145">
      <alignment horizontal="right" vertical="center"/>
    </xf>
    <xf numFmtId="0" fontId="145" fillId="0" borderId="135" applyNumberFormat="0" applyFill="0" applyAlignment="0" applyProtection="0"/>
    <xf numFmtId="4" fontId="103" fillId="60" borderId="147">
      <alignment horizontal="right" vertical="center"/>
    </xf>
    <xf numFmtId="0" fontId="125" fillId="84" borderId="142" applyNumberFormat="0" applyAlignment="0" applyProtection="0"/>
    <xf numFmtId="0" fontId="103" fillId="60" borderId="146">
      <alignment horizontal="right" vertical="center"/>
    </xf>
    <xf numFmtId="0" fontId="126" fillId="84" borderId="142" applyNumberFormat="0" applyAlignment="0" applyProtection="0"/>
    <xf numFmtId="0" fontId="130" fillId="0" borderId="135" applyNumberFormat="0" applyFill="0" applyAlignment="0" applyProtection="0"/>
    <xf numFmtId="0" fontId="120" fillId="87" borderId="144" applyNumberFormat="0" applyFont="0" applyAlignment="0" applyProtection="0"/>
    <xf numFmtId="4" fontId="103" fillId="60" borderId="146">
      <alignment horizontal="right" vertical="center"/>
    </xf>
    <xf numFmtId="0" fontId="102" fillId="60" borderId="148">
      <alignment horizontal="left" vertical="center" wrapText="1" indent="2"/>
    </xf>
    <xf numFmtId="0" fontId="102" fillId="61" borderId="145"/>
    <xf numFmtId="166" fontId="102" fillId="88" borderId="145" applyNumberFormat="0" applyFont="0" applyBorder="0" applyAlignment="0" applyProtection="0">
      <alignment horizontal="right" vertical="center"/>
    </xf>
    <xf numFmtId="0" fontId="102" fillId="0" borderId="145" applyNumberFormat="0" applyFill="0" applyAlignment="0" applyProtection="0"/>
    <xf numFmtId="4" fontId="102" fillId="0" borderId="145" applyFill="0" applyBorder="0" applyProtection="0">
      <alignment horizontal="right" vertical="center"/>
    </xf>
    <xf numFmtId="4" fontId="103" fillId="62" borderId="145">
      <alignment horizontal="right" vertical="center"/>
    </xf>
    <xf numFmtId="0" fontId="130" fillId="0" borderId="135" applyNumberFormat="0" applyFill="0" applyAlignment="0" applyProtection="0"/>
    <xf numFmtId="49" fontId="101" fillId="0" borderId="145" applyNumberFormat="0" applyFill="0" applyBorder="0" applyProtection="0">
      <alignment horizontal="left" vertical="center"/>
    </xf>
    <xf numFmtId="49" fontId="102" fillId="0" borderId="146" applyNumberFormat="0" applyFont="0" applyFill="0" applyBorder="0" applyProtection="0">
      <alignment horizontal="left" vertical="center" indent="5"/>
    </xf>
    <xf numFmtId="0" fontId="102" fillId="62" borderId="146">
      <alignment horizontal="left" vertical="center"/>
    </xf>
    <xf numFmtId="0" fontId="126" fillId="84" borderId="142" applyNumberFormat="0" applyAlignment="0" applyProtection="0"/>
    <xf numFmtId="4" fontId="103" fillId="60" borderId="147">
      <alignment horizontal="right" vertical="center"/>
    </xf>
    <xf numFmtId="0" fontId="138" fillId="71" borderId="142" applyNumberFormat="0" applyAlignment="0" applyProtection="0"/>
    <xf numFmtId="0" fontId="138" fillId="71" borderId="142" applyNumberFormat="0" applyAlignment="0" applyProtection="0"/>
    <xf numFmtId="0" fontId="120" fillId="87" borderId="144" applyNumberFormat="0" applyFont="0" applyAlignment="0" applyProtection="0"/>
    <xf numFmtId="0" fontId="142" fillId="84" borderId="133" applyNumberFormat="0" applyAlignment="0" applyProtection="0"/>
    <xf numFmtId="0" fontId="145" fillId="0" borderId="135" applyNumberFormat="0" applyFill="0" applyAlignment="0" applyProtection="0"/>
    <xf numFmtId="0" fontId="103" fillId="60" borderId="145">
      <alignment horizontal="right" vertical="center"/>
    </xf>
    <xf numFmtId="0" fontId="8" fillId="87" borderId="144" applyNumberFormat="0" applyFont="0" applyAlignment="0" applyProtection="0"/>
    <xf numFmtId="4" fontId="102" fillId="0" borderId="145">
      <alignment horizontal="right" vertical="center"/>
    </xf>
    <xf numFmtId="0" fontId="145" fillId="0" borderId="135" applyNumberFormat="0" applyFill="0" applyAlignment="0" applyProtection="0"/>
    <xf numFmtId="0" fontId="103" fillId="60" borderId="145">
      <alignment horizontal="right" vertical="center"/>
    </xf>
    <xf numFmtId="0" fontId="103" fillId="60" borderId="145">
      <alignment horizontal="right" vertical="center"/>
    </xf>
    <xf numFmtId="4" fontId="105" fillId="62" borderId="145">
      <alignment horizontal="right" vertical="center"/>
    </xf>
    <xf numFmtId="0" fontId="103" fillId="62" borderId="145">
      <alignment horizontal="right" vertical="center"/>
    </xf>
    <xf numFmtId="4" fontId="103" fillId="62" borderId="145">
      <alignment horizontal="right" vertical="center"/>
    </xf>
    <xf numFmtId="0" fontId="105" fillId="62" borderId="145">
      <alignment horizontal="right" vertical="center"/>
    </xf>
    <xf numFmtId="4" fontId="105" fillId="62" borderId="145">
      <alignment horizontal="right" vertical="center"/>
    </xf>
    <xf numFmtId="0" fontId="103" fillId="60" borderId="145">
      <alignment horizontal="right" vertical="center"/>
    </xf>
    <xf numFmtId="4" fontId="103" fillId="60" borderId="145">
      <alignment horizontal="right" vertical="center"/>
    </xf>
    <xf numFmtId="0" fontId="103" fillId="60" borderId="145">
      <alignment horizontal="right" vertical="center"/>
    </xf>
    <xf numFmtId="4" fontId="103" fillId="60" borderId="145">
      <alignment horizontal="right" vertical="center"/>
    </xf>
    <xf numFmtId="0" fontId="103" fillId="60" borderId="146">
      <alignment horizontal="right" vertical="center"/>
    </xf>
    <xf numFmtId="4" fontId="103" fillId="60" borderId="146">
      <alignment horizontal="right" vertical="center"/>
    </xf>
    <xf numFmtId="0" fontId="103" fillId="60" borderId="147">
      <alignment horizontal="right" vertical="center"/>
    </xf>
    <xf numFmtId="4" fontId="103" fillId="60" borderId="147">
      <alignment horizontal="right" vertical="center"/>
    </xf>
    <xf numFmtId="0" fontId="126" fillId="84" borderId="142" applyNumberFormat="0" applyAlignment="0" applyProtection="0"/>
    <xf numFmtId="0" fontId="102" fillId="60" borderId="148">
      <alignment horizontal="left" vertical="center" wrapText="1" indent="2"/>
    </xf>
    <xf numFmtId="0" fontId="102" fillId="0" borderId="148">
      <alignment horizontal="left" vertical="center" wrapText="1" indent="2"/>
    </xf>
    <xf numFmtId="0" fontId="102" fillId="62" borderId="146">
      <alignment horizontal="left" vertical="center"/>
    </xf>
    <xf numFmtId="0" fontId="138" fillId="71" borderId="142" applyNumberFormat="0" applyAlignment="0" applyProtection="0"/>
    <xf numFmtId="0" fontId="102" fillId="0" borderId="145">
      <alignment horizontal="right" vertical="center"/>
    </xf>
    <xf numFmtId="4" fontId="102" fillId="0" borderId="145">
      <alignment horizontal="right" vertical="center"/>
    </xf>
    <xf numFmtId="0" fontId="102" fillId="0" borderId="145" applyNumberFormat="0" applyFill="0" applyAlignment="0" applyProtection="0"/>
    <xf numFmtId="0" fontId="142" fillId="84" borderId="133" applyNumberFormat="0" applyAlignment="0" applyProtection="0"/>
    <xf numFmtId="166" fontId="102" fillId="88" borderId="145" applyNumberFormat="0" applyFont="0" applyBorder="0" applyAlignment="0" applyProtection="0">
      <alignment horizontal="right" vertical="center"/>
    </xf>
    <xf numFmtId="0" fontId="102" fillId="61" borderId="145"/>
    <xf numFmtId="4" fontId="102" fillId="61" borderId="145"/>
    <xf numFmtId="0" fontId="145" fillId="0" borderId="135" applyNumberFormat="0" applyFill="0" applyAlignment="0" applyProtection="0"/>
    <xf numFmtId="0" fontId="8" fillId="87" borderId="144" applyNumberFormat="0" applyFont="0" applyAlignment="0" applyProtection="0"/>
    <xf numFmtId="0" fontId="120" fillId="87" borderId="144" applyNumberFormat="0" applyFont="0" applyAlignment="0" applyProtection="0"/>
    <xf numFmtId="0" fontId="102" fillId="0" borderId="145" applyNumberFormat="0" applyFill="0" applyAlignment="0" applyProtection="0"/>
    <xf numFmtId="0" fontId="130" fillId="0" borderId="135" applyNumberFormat="0" applyFill="0" applyAlignment="0" applyProtection="0"/>
    <xf numFmtId="0" fontId="145" fillId="0" borderId="135" applyNumberFormat="0" applyFill="0" applyAlignment="0" applyProtection="0"/>
    <xf numFmtId="0" fontId="129" fillId="71" borderId="142" applyNumberFormat="0" applyAlignment="0" applyProtection="0"/>
    <xf numFmtId="0" fontId="126" fillId="84" borderId="142" applyNumberFormat="0" applyAlignment="0" applyProtection="0"/>
    <xf numFmtId="4" fontId="105" fillId="62" borderId="145">
      <alignment horizontal="right" vertical="center"/>
    </xf>
    <xf numFmtId="0" fontId="103" fillId="62" borderId="145">
      <alignment horizontal="right" vertical="center"/>
    </xf>
    <xf numFmtId="166" fontId="102" fillId="88" borderId="145" applyNumberFormat="0" applyFont="0" applyBorder="0" applyAlignment="0" applyProtection="0">
      <alignment horizontal="right" vertical="center"/>
    </xf>
    <xf numFmtId="0" fontId="130" fillId="0" borderId="135" applyNumberFormat="0" applyFill="0" applyAlignment="0" applyProtection="0"/>
    <xf numFmtId="49" fontId="102" fillId="0" borderId="145" applyNumberFormat="0" applyFont="0" applyFill="0" applyBorder="0" applyProtection="0">
      <alignment horizontal="left" vertical="center" indent="2"/>
    </xf>
    <xf numFmtId="49" fontId="102" fillId="0" borderId="146" applyNumberFormat="0" applyFont="0" applyFill="0" applyBorder="0" applyProtection="0">
      <alignment horizontal="left" vertical="center" indent="5"/>
    </xf>
    <xf numFmtId="49" fontId="102" fillId="0" borderId="145" applyNumberFormat="0" applyFont="0" applyFill="0" applyBorder="0" applyProtection="0">
      <alignment horizontal="left" vertical="center" indent="2"/>
    </xf>
    <xf numFmtId="4" fontId="102" fillId="0" borderId="145" applyFill="0" applyBorder="0" applyProtection="0">
      <alignment horizontal="right" vertical="center"/>
    </xf>
    <xf numFmtId="49" fontId="101" fillId="0" borderId="145" applyNumberFormat="0" applyFill="0" applyBorder="0" applyProtection="0">
      <alignment horizontal="left" vertical="center"/>
    </xf>
    <xf numFmtId="0" fontId="102" fillId="0" borderId="148">
      <alignment horizontal="left" vertical="center" wrapText="1" indent="2"/>
    </xf>
    <xf numFmtId="0" fontId="142" fillId="84" borderId="133" applyNumberFormat="0" applyAlignment="0" applyProtection="0"/>
    <xf numFmtId="0" fontId="103" fillId="60" borderId="147">
      <alignment horizontal="right" vertical="center"/>
    </xf>
    <xf numFmtId="0" fontId="129" fillId="71" borderId="142" applyNumberFormat="0" applyAlignment="0" applyProtection="0"/>
    <xf numFmtId="0" fontId="103" fillId="60" borderId="147">
      <alignment horizontal="right" vertical="center"/>
    </xf>
    <xf numFmtId="4" fontId="103" fillId="60" borderId="145">
      <alignment horizontal="right" vertical="center"/>
    </xf>
    <xf numFmtId="0" fontId="103" fillId="60" borderId="145">
      <alignment horizontal="right" vertical="center"/>
    </xf>
    <xf numFmtId="0" fontId="123" fillId="84" borderId="133" applyNumberFormat="0" applyAlignment="0" applyProtection="0"/>
    <xf numFmtId="0" fontId="125" fillId="84" borderId="142" applyNumberFormat="0" applyAlignment="0" applyProtection="0"/>
    <xf numFmtId="0" fontId="130" fillId="0" borderId="135" applyNumberFormat="0" applyFill="0" applyAlignment="0" applyProtection="0"/>
    <xf numFmtId="0" fontId="102" fillId="61" borderId="145"/>
    <xf numFmtId="4" fontId="102" fillId="61" borderId="145"/>
    <xf numFmtId="4" fontId="103" fillId="60" borderId="145">
      <alignment horizontal="right" vertical="center"/>
    </xf>
    <xf numFmtId="0" fontId="105" fillId="62" borderId="145">
      <alignment horizontal="right" vertical="center"/>
    </xf>
    <xf numFmtId="0" fontId="129" fillId="71" borderId="142" applyNumberFormat="0" applyAlignment="0" applyProtection="0"/>
    <xf numFmtId="0" fontId="126" fillId="84" borderId="142" applyNumberFormat="0" applyAlignment="0" applyProtection="0"/>
    <xf numFmtId="4" fontId="102" fillId="0" borderId="145">
      <alignment horizontal="right" vertical="center"/>
    </xf>
    <xf numFmtId="0" fontId="102" fillId="60" borderId="148">
      <alignment horizontal="left" vertical="center" wrapText="1" indent="2"/>
    </xf>
    <xf numFmtId="0" fontId="102" fillId="0" borderId="148">
      <alignment horizontal="left" vertical="center" wrapText="1" indent="2"/>
    </xf>
    <xf numFmtId="0" fontId="142" fillId="84" borderId="133" applyNumberFormat="0" applyAlignment="0" applyProtection="0"/>
    <xf numFmtId="0" fontId="138" fillId="71" borderId="142" applyNumberFormat="0" applyAlignment="0" applyProtection="0"/>
    <xf numFmtId="0" fontId="125" fillId="84" borderId="142" applyNumberFormat="0" applyAlignment="0" applyProtection="0"/>
    <xf numFmtId="0" fontId="123" fillId="84" borderId="133" applyNumberFormat="0" applyAlignment="0" applyProtection="0"/>
    <xf numFmtId="0" fontId="103" fillId="60" borderId="147">
      <alignment horizontal="right" vertical="center"/>
    </xf>
    <xf numFmtId="0" fontId="105" fillId="62" borderId="145">
      <alignment horizontal="right" vertical="center"/>
    </xf>
    <xf numFmtId="4" fontId="103" fillId="62" borderId="145">
      <alignment horizontal="right" vertical="center"/>
    </xf>
    <xf numFmtId="4" fontId="103" fillId="60" borderId="145">
      <alignment horizontal="right" vertical="center"/>
    </xf>
    <xf numFmtId="49" fontId="102" fillId="0" borderId="146" applyNumberFormat="0" applyFont="0" applyFill="0" applyBorder="0" applyProtection="0">
      <alignment horizontal="left" vertical="center" indent="5"/>
    </xf>
    <xf numFmtId="4" fontId="102" fillId="0" borderId="145" applyFill="0" applyBorder="0" applyProtection="0">
      <alignment horizontal="right" vertical="center"/>
    </xf>
    <xf numFmtId="4" fontId="103" fillId="62" borderId="145">
      <alignment horizontal="right" vertical="center"/>
    </xf>
    <xf numFmtId="0" fontId="138" fillId="71" borderId="142" applyNumberFormat="0" applyAlignment="0" applyProtection="0"/>
    <xf numFmtId="0" fontId="129" fillId="71" borderId="142" applyNumberFormat="0" applyAlignment="0" applyProtection="0"/>
    <xf numFmtId="0" fontId="125" fillId="84" borderId="142" applyNumberFormat="0" applyAlignment="0" applyProtection="0"/>
    <xf numFmtId="0" fontId="102" fillId="60" borderId="148">
      <alignment horizontal="left" vertical="center" wrapText="1" indent="2"/>
    </xf>
    <xf numFmtId="0" fontId="102" fillId="0" borderId="148">
      <alignment horizontal="left" vertical="center" wrapText="1" indent="2"/>
    </xf>
    <xf numFmtId="0" fontId="102" fillId="60" borderId="148">
      <alignment horizontal="left" vertical="center" wrapText="1" indent="2"/>
    </xf>
    <xf numFmtId="0" fontId="145" fillId="0" borderId="135" applyNumberFormat="0" applyFill="0" applyAlignment="0" applyProtection="0"/>
    <xf numFmtId="0" fontId="102" fillId="61" borderId="145"/>
    <xf numFmtId="4" fontId="103" fillId="60" borderId="145">
      <alignment horizontal="right" vertical="center"/>
    </xf>
    <xf numFmtId="0" fontId="7" fillId="38" borderId="0" applyNumberFormat="0" applyBorder="0" applyAlignment="0" applyProtection="0"/>
    <xf numFmtId="4" fontId="103" fillId="60" borderId="145">
      <alignment horizontal="right" vertical="center"/>
    </xf>
    <xf numFmtId="0" fontId="102" fillId="0" borderId="148">
      <alignment horizontal="left" vertical="center" wrapText="1" indent="2"/>
    </xf>
    <xf numFmtId="0" fontId="138" fillId="71" borderId="142" applyNumberFormat="0" applyAlignment="0" applyProtection="0"/>
    <xf numFmtId="0" fontId="102" fillId="0" borderId="145">
      <alignment horizontal="right" vertical="center"/>
    </xf>
    <xf numFmtId="0" fontId="102" fillId="62" borderId="146">
      <alignment horizontal="left" vertical="center"/>
    </xf>
    <xf numFmtId="0" fontId="103" fillId="60" borderId="147">
      <alignment horizontal="right" vertical="center"/>
    </xf>
    <xf numFmtId="4" fontId="103" fillId="60" borderId="147">
      <alignment horizontal="right" vertical="center"/>
    </xf>
    <xf numFmtId="0" fontId="103" fillId="60" borderId="146">
      <alignment horizontal="right" vertical="center"/>
    </xf>
    <xf numFmtId="0" fontId="103" fillId="60" borderId="145">
      <alignment horizontal="right" vertical="center"/>
    </xf>
    <xf numFmtId="0" fontId="103" fillId="62" borderId="145">
      <alignment horizontal="right" vertical="center"/>
    </xf>
    <xf numFmtId="4" fontId="103" fillId="62" borderId="145">
      <alignment horizontal="right" vertical="center"/>
    </xf>
    <xf numFmtId="0" fontId="145" fillId="0" borderId="135" applyNumberFormat="0" applyFill="0" applyAlignment="0" applyProtection="0"/>
    <xf numFmtId="0" fontId="120" fillId="87" borderId="144" applyNumberFormat="0" applyFont="0" applyAlignment="0" applyProtection="0"/>
    <xf numFmtId="0" fontId="138" fillId="71" borderId="142" applyNumberFormat="0" applyAlignment="0" applyProtection="0"/>
    <xf numFmtId="0" fontId="120" fillId="87" borderId="144" applyNumberFormat="0" applyFont="0" applyAlignment="0" applyProtection="0"/>
    <xf numFmtId="0" fontId="145" fillId="0" borderId="135" applyNumberFormat="0" applyFill="0" applyAlignment="0" applyProtection="0"/>
    <xf numFmtId="0" fontId="8" fillId="87" borderId="144" applyNumberFormat="0" applyFont="0" applyAlignment="0" applyProtection="0"/>
    <xf numFmtId="0" fontId="105" fillId="62" borderId="145">
      <alignment horizontal="right" vertical="center"/>
    </xf>
    <xf numFmtId="0" fontId="142" fillId="84" borderId="133" applyNumberFormat="0" applyAlignment="0" applyProtection="0"/>
    <xf numFmtId="0" fontId="123" fillId="84" borderId="133" applyNumberFormat="0" applyAlignment="0" applyProtection="0"/>
    <xf numFmtId="0" fontId="145" fillId="0" borderId="135" applyNumberFormat="0" applyFill="0" applyAlignment="0" applyProtection="0"/>
    <xf numFmtId="0" fontId="123" fillId="84" borderId="133" applyNumberFormat="0" applyAlignment="0" applyProtection="0"/>
    <xf numFmtId="0" fontId="120" fillId="87" borderId="144" applyNumberFormat="0" applyFont="0" applyAlignment="0" applyProtection="0"/>
    <xf numFmtId="0" fontId="105" fillId="62" borderId="145">
      <alignment horizontal="right" vertical="center"/>
    </xf>
    <xf numFmtId="0" fontId="102" fillId="0" borderId="145">
      <alignment horizontal="right" vertical="center"/>
    </xf>
    <xf numFmtId="0" fontId="102" fillId="60" borderId="148">
      <alignment horizontal="left" vertical="center" wrapText="1" indent="2"/>
    </xf>
    <xf numFmtId="4" fontId="103" fillId="60" borderId="146">
      <alignment horizontal="right" vertical="center"/>
    </xf>
    <xf numFmtId="0" fontId="102" fillId="61" borderId="145"/>
    <xf numFmtId="0" fontId="129" fillId="71" borderId="142" applyNumberFormat="0" applyAlignment="0" applyProtection="0"/>
    <xf numFmtId="0" fontId="103" fillId="60" borderId="146">
      <alignment horizontal="right" vertical="center"/>
    </xf>
    <xf numFmtId="4" fontId="103" fillId="60" borderId="147">
      <alignment horizontal="right" vertical="center"/>
    </xf>
    <xf numFmtId="0" fontId="145" fillId="0" borderId="135" applyNumberFormat="0" applyFill="0" applyAlignment="0" applyProtection="0"/>
    <xf numFmtId="49" fontId="102" fillId="0" borderId="145" applyNumberFormat="0" applyFont="0" applyFill="0" applyBorder="0" applyProtection="0">
      <alignment horizontal="left" vertical="center" indent="2"/>
    </xf>
    <xf numFmtId="0" fontId="103" fillId="60" borderId="147">
      <alignment horizontal="right" vertical="center"/>
    </xf>
    <xf numFmtId="4" fontId="103" fillId="62" borderId="145">
      <alignment horizontal="right" vertical="center"/>
    </xf>
    <xf numFmtId="0" fontId="102" fillId="61" borderId="145"/>
    <xf numFmtId="0" fontId="138" fillId="71" borderId="142" applyNumberFormat="0" applyAlignment="0" applyProtection="0"/>
    <xf numFmtId="0" fontId="105" fillId="62" borderId="145">
      <alignment horizontal="right" vertical="center"/>
    </xf>
    <xf numFmtId="0" fontId="7" fillId="58" borderId="0" applyNumberFormat="0" applyBorder="0" applyAlignment="0" applyProtection="0"/>
    <xf numFmtId="0" fontId="7" fillId="50" borderId="0" applyNumberFormat="0" applyBorder="0" applyAlignment="0" applyProtection="0"/>
    <xf numFmtId="4" fontId="102" fillId="61" borderId="145"/>
    <xf numFmtId="0" fontId="102" fillId="62" borderId="146">
      <alignment horizontal="left" vertical="center"/>
    </xf>
    <xf numFmtId="0" fontId="126" fillId="84" borderId="142" applyNumberFormat="0" applyAlignment="0" applyProtection="0"/>
    <xf numFmtId="4" fontId="105" fillId="62" borderId="145">
      <alignment horizontal="right" vertical="center"/>
    </xf>
    <xf numFmtId="0" fontId="103" fillId="60" borderId="146">
      <alignment horizontal="right" vertical="center"/>
    </xf>
    <xf numFmtId="0" fontId="7" fillId="37" borderId="0" applyNumberFormat="0" applyBorder="0" applyAlignment="0" applyProtection="0"/>
    <xf numFmtId="0" fontId="102" fillId="0" borderId="145" applyNumberFormat="0" applyFill="0" applyAlignment="0" applyProtection="0"/>
    <xf numFmtId="4" fontId="103" fillId="60" borderId="146">
      <alignment horizontal="right" vertical="center"/>
    </xf>
    <xf numFmtId="4" fontId="103" fillId="60" borderId="147">
      <alignment horizontal="right" vertical="center"/>
    </xf>
    <xf numFmtId="0" fontId="105" fillId="62" borderId="145">
      <alignment horizontal="right" vertical="center"/>
    </xf>
    <xf numFmtId="0" fontId="7" fillId="54" borderId="0" applyNumberFormat="0" applyBorder="0" applyAlignment="0" applyProtection="0"/>
    <xf numFmtId="0" fontId="142" fillId="84" borderId="133" applyNumberFormat="0" applyAlignment="0" applyProtection="0"/>
    <xf numFmtId="0" fontId="130" fillId="0" borderId="135" applyNumberFormat="0" applyFill="0" applyAlignment="0" applyProtection="0"/>
    <xf numFmtId="0" fontId="130" fillId="0" borderId="135" applyNumberFormat="0" applyFill="0" applyAlignment="0" applyProtection="0"/>
    <xf numFmtId="0" fontId="102" fillId="0" borderId="145">
      <alignment horizontal="right" vertical="center"/>
    </xf>
    <xf numFmtId="0" fontId="126" fillId="84" borderId="142" applyNumberFormat="0" applyAlignment="0" applyProtection="0"/>
    <xf numFmtId="0" fontId="142" fillId="84" borderId="133" applyNumberFormat="0" applyAlignment="0" applyProtection="0"/>
    <xf numFmtId="0" fontId="126" fillId="84" borderId="142" applyNumberFormat="0" applyAlignment="0" applyProtection="0"/>
    <xf numFmtId="4" fontId="103" fillId="60" borderId="145">
      <alignment horizontal="right" vertical="center"/>
    </xf>
    <xf numFmtId="0" fontId="145" fillId="0" borderId="135" applyNumberFormat="0" applyFill="0" applyAlignment="0" applyProtection="0"/>
    <xf numFmtId="0" fontId="130" fillId="0" borderId="135" applyNumberFormat="0" applyFill="0" applyAlignment="0" applyProtection="0"/>
    <xf numFmtId="4" fontId="105" fillId="62" borderId="145">
      <alignment horizontal="right" vertical="center"/>
    </xf>
    <xf numFmtId="0" fontId="126" fillId="84" borderId="142" applyNumberFormat="0" applyAlignment="0" applyProtection="0"/>
    <xf numFmtId="0" fontId="102" fillId="61" borderId="145"/>
    <xf numFmtId="0" fontId="138" fillId="71" borderId="142" applyNumberFormat="0" applyAlignment="0" applyProtection="0"/>
    <xf numFmtId="0" fontId="123" fillId="84" borderId="133" applyNumberFormat="0" applyAlignment="0" applyProtection="0"/>
    <xf numFmtId="0" fontId="145" fillId="0" borderId="135" applyNumberFormat="0" applyFill="0" applyAlignment="0" applyProtection="0"/>
    <xf numFmtId="0" fontId="103" fillId="62" borderId="145">
      <alignment horizontal="right" vertical="center"/>
    </xf>
    <xf numFmtId="0" fontId="145" fillId="0" borderId="135" applyNumberFormat="0" applyFill="0" applyAlignment="0" applyProtection="0"/>
    <xf numFmtId="0" fontId="145" fillId="0" borderId="135" applyNumberFormat="0" applyFill="0" applyAlignment="0" applyProtection="0"/>
    <xf numFmtId="0" fontId="116" fillId="33" borderId="65" applyNumberFormat="0" applyAlignment="0" applyProtection="0"/>
    <xf numFmtId="0" fontId="125" fillId="84" borderId="142" applyNumberFormat="0" applyAlignment="0" applyProtection="0"/>
    <xf numFmtId="0" fontId="102" fillId="60" borderId="148">
      <alignment horizontal="left" vertical="center" wrapText="1" indent="2"/>
    </xf>
    <xf numFmtId="0" fontId="102" fillId="61" borderId="145"/>
    <xf numFmtId="4" fontId="103" fillId="60" borderId="147">
      <alignment horizontal="right" vertical="center"/>
    </xf>
    <xf numFmtId="0" fontId="7" fillId="42" borderId="0" applyNumberFormat="0" applyBorder="0" applyAlignment="0" applyProtection="0"/>
    <xf numFmtId="4" fontId="103" fillId="60" borderId="146">
      <alignment horizontal="right" vertical="center"/>
    </xf>
    <xf numFmtId="4" fontId="102" fillId="0" borderId="145" applyFill="0" applyBorder="0" applyProtection="0">
      <alignment horizontal="right" vertical="center"/>
    </xf>
    <xf numFmtId="4" fontId="102" fillId="0" borderId="145" applyFill="0" applyBorder="0" applyProtection="0">
      <alignment horizontal="right" vertical="center"/>
    </xf>
    <xf numFmtId="0" fontId="142" fillId="84" borderId="133" applyNumberFormat="0" applyAlignment="0" applyProtection="0"/>
    <xf numFmtId="0" fontId="102" fillId="0" borderId="148">
      <alignment horizontal="left" vertical="center" wrapText="1" indent="2"/>
    </xf>
    <xf numFmtId="4" fontId="102" fillId="0" borderId="145">
      <alignment horizontal="right" vertical="center"/>
    </xf>
    <xf numFmtId="0" fontId="103" fillId="62" borderId="145">
      <alignment horizontal="right" vertical="center"/>
    </xf>
    <xf numFmtId="0" fontId="123" fillId="84" borderId="133" applyNumberFormat="0" applyAlignment="0" applyProtection="0"/>
    <xf numFmtId="49" fontId="101" fillId="0" borderId="145" applyNumberFormat="0" applyFill="0" applyBorder="0" applyProtection="0">
      <alignment horizontal="left" vertical="center"/>
    </xf>
    <xf numFmtId="0" fontId="126" fillId="84" borderId="142" applyNumberFormat="0" applyAlignment="0" applyProtection="0"/>
    <xf numFmtId="0" fontId="130" fillId="0" borderId="135" applyNumberFormat="0" applyFill="0" applyAlignment="0" applyProtection="0"/>
    <xf numFmtId="0" fontId="102" fillId="60" borderId="148">
      <alignment horizontal="left" vertical="center" wrapText="1" indent="2"/>
    </xf>
    <xf numFmtId="4" fontId="103" fillId="60" borderId="145">
      <alignment horizontal="right" vertical="center"/>
    </xf>
    <xf numFmtId="0" fontId="126" fillId="84" borderId="142" applyNumberFormat="0" applyAlignment="0" applyProtection="0"/>
    <xf numFmtId="0" fontId="130" fillId="0" borderId="135" applyNumberFormat="0" applyFill="0" applyAlignment="0" applyProtection="0"/>
    <xf numFmtId="4" fontId="103" fillId="60" borderId="145">
      <alignment horizontal="right" vertical="center"/>
    </xf>
    <xf numFmtId="0" fontId="129" fillId="71" borderId="142" applyNumberFormat="0" applyAlignment="0" applyProtection="0"/>
    <xf numFmtId="0" fontId="102" fillId="0" borderId="148">
      <alignment horizontal="left" vertical="center" wrapText="1" indent="2"/>
    </xf>
    <xf numFmtId="0" fontId="102" fillId="60" borderId="148">
      <alignment horizontal="left" vertical="center" wrapText="1" indent="2"/>
    </xf>
    <xf numFmtId="166" fontId="102" fillId="88" borderId="145" applyNumberFormat="0" applyFont="0" applyBorder="0" applyAlignment="0" applyProtection="0">
      <alignment horizontal="right" vertical="center"/>
    </xf>
    <xf numFmtId="4" fontId="102" fillId="0" borderId="145" applyFill="0" applyBorder="0" applyProtection="0">
      <alignment horizontal="right" vertical="center"/>
    </xf>
    <xf numFmtId="0" fontId="7" fillId="46" borderId="0" applyNumberFormat="0" applyBorder="0" applyAlignment="0" applyProtection="0"/>
    <xf numFmtId="0" fontId="103" fillId="60" borderId="145">
      <alignment horizontal="right" vertical="center"/>
    </xf>
    <xf numFmtId="0" fontId="103" fillId="60" borderId="145">
      <alignment horizontal="right" vertical="center"/>
    </xf>
    <xf numFmtId="0" fontId="103" fillId="60" borderId="146">
      <alignment horizontal="right" vertical="center"/>
    </xf>
    <xf numFmtId="49" fontId="101" fillId="0" borderId="145" applyNumberFormat="0" applyFill="0" applyBorder="0" applyProtection="0">
      <alignment horizontal="left" vertical="center"/>
    </xf>
    <xf numFmtId="4" fontId="103" fillId="60" borderId="145">
      <alignment horizontal="right" vertical="center"/>
    </xf>
    <xf numFmtId="0" fontId="103" fillId="60" borderId="145">
      <alignment horizontal="right" vertical="center"/>
    </xf>
    <xf numFmtId="0" fontId="103" fillId="60" borderId="146">
      <alignment horizontal="right" vertical="center"/>
    </xf>
    <xf numFmtId="0" fontId="138" fillId="71" borderId="142" applyNumberFormat="0" applyAlignment="0" applyProtection="0"/>
    <xf numFmtId="0" fontId="129" fillId="71" borderId="142" applyNumberFormat="0" applyAlignment="0" applyProtection="0"/>
    <xf numFmtId="0" fontId="102" fillId="62" borderId="146">
      <alignment horizontal="left" vertical="center"/>
    </xf>
    <xf numFmtId="0" fontId="103" fillId="62" borderId="145">
      <alignment horizontal="right" vertical="center"/>
    </xf>
    <xf numFmtId="4" fontId="102" fillId="0" borderId="145" applyFill="0" applyBorder="0" applyProtection="0">
      <alignment horizontal="right" vertical="center"/>
    </xf>
    <xf numFmtId="0" fontId="130" fillId="0" borderId="135" applyNumberFormat="0" applyFill="0" applyAlignment="0" applyProtection="0"/>
    <xf numFmtId="0" fontId="102" fillId="60" borderId="148">
      <alignment horizontal="left" vertical="center" wrapText="1" indent="2"/>
    </xf>
    <xf numFmtId="4" fontId="102" fillId="0" borderId="145" applyFill="0" applyBorder="0" applyProtection="0">
      <alignment horizontal="right" vertical="center"/>
    </xf>
    <xf numFmtId="0" fontId="120" fillId="87" borderId="144" applyNumberFormat="0" applyFont="0" applyAlignment="0" applyProtection="0"/>
    <xf numFmtId="49" fontId="102" fillId="0" borderId="146" applyNumberFormat="0" applyFont="0" applyFill="0" applyBorder="0" applyProtection="0">
      <alignment horizontal="left" vertical="center" indent="5"/>
    </xf>
    <xf numFmtId="0" fontId="138" fillId="71" borderId="142" applyNumberFormat="0" applyAlignment="0" applyProtection="0"/>
    <xf numFmtId="0" fontId="119" fillId="0" borderId="70" applyNumberFormat="0" applyFill="0" applyAlignment="0" applyProtection="0"/>
    <xf numFmtId="0" fontId="103" fillId="60" borderId="147">
      <alignment horizontal="right" vertical="center"/>
    </xf>
    <xf numFmtId="0" fontId="145" fillId="0" borderId="135" applyNumberFormat="0" applyFill="0" applyAlignment="0" applyProtection="0"/>
    <xf numFmtId="0" fontId="126" fillId="84" borderId="142" applyNumberFormat="0" applyAlignment="0" applyProtection="0"/>
    <xf numFmtId="0" fontId="142" fillId="84" borderId="133" applyNumberFormat="0" applyAlignment="0" applyProtection="0"/>
    <xf numFmtId="0" fontId="125" fillId="84" borderId="142" applyNumberFormat="0" applyAlignment="0" applyProtection="0"/>
    <xf numFmtId="4" fontId="103" fillId="62" borderId="145">
      <alignment horizontal="right" vertical="center"/>
    </xf>
    <xf numFmtId="0" fontId="138" fillId="71" borderId="142" applyNumberFormat="0" applyAlignment="0" applyProtection="0"/>
    <xf numFmtId="4" fontId="103" fillId="62" borderId="145">
      <alignment horizontal="right" vertical="center"/>
    </xf>
    <xf numFmtId="0" fontId="138" fillId="71" borderId="142" applyNumberFormat="0" applyAlignment="0" applyProtection="0"/>
    <xf numFmtId="49" fontId="101" fillId="0" borderId="145" applyNumberFormat="0" applyFill="0" applyBorder="0" applyProtection="0">
      <alignment horizontal="left" vertical="center"/>
    </xf>
    <xf numFmtId="0" fontId="103" fillId="60" borderId="146">
      <alignment horizontal="right" vertical="center"/>
    </xf>
    <xf numFmtId="4" fontId="103" fillId="60" borderId="145">
      <alignment horizontal="right" vertical="center"/>
    </xf>
    <xf numFmtId="4" fontId="105" fillId="62" borderId="145">
      <alignment horizontal="right" vertical="center"/>
    </xf>
    <xf numFmtId="4" fontId="103" fillId="60" borderId="146">
      <alignment horizontal="right" vertical="center"/>
    </xf>
    <xf numFmtId="0" fontId="102" fillId="0" borderId="145">
      <alignment horizontal="right" vertical="center"/>
    </xf>
    <xf numFmtId="0" fontId="102" fillId="0" borderId="145">
      <alignment horizontal="right" vertical="center"/>
    </xf>
    <xf numFmtId="0" fontId="103" fillId="62" borderId="145">
      <alignment horizontal="right" vertical="center"/>
    </xf>
    <xf numFmtId="4" fontId="103" fillId="60" borderId="146">
      <alignment horizontal="right" vertical="center"/>
    </xf>
    <xf numFmtId="0" fontId="103" fillId="62" borderId="145">
      <alignment horizontal="right" vertical="center"/>
    </xf>
    <xf numFmtId="166" fontId="102" fillId="88" borderId="145" applyNumberFormat="0" applyFont="0" applyBorder="0" applyAlignment="0" applyProtection="0">
      <alignment horizontal="right" vertical="center"/>
    </xf>
    <xf numFmtId="0" fontId="126" fillId="84" borderId="142" applyNumberFormat="0" applyAlignment="0" applyProtection="0"/>
    <xf numFmtId="4" fontId="103" fillId="60" borderId="145">
      <alignment horizontal="right" vertical="center"/>
    </xf>
    <xf numFmtId="0" fontId="7" fillId="57" borderId="0" applyNumberFormat="0" applyBorder="0" applyAlignment="0" applyProtection="0"/>
    <xf numFmtId="0" fontId="7" fillId="49" borderId="0" applyNumberFormat="0" applyBorder="0" applyAlignment="0" applyProtection="0"/>
    <xf numFmtId="0" fontId="102" fillId="61" borderId="145"/>
    <xf numFmtId="49" fontId="102" fillId="0" borderId="146" applyNumberFormat="0" applyFont="0" applyFill="0" applyBorder="0" applyProtection="0">
      <alignment horizontal="left" vertical="center" indent="5"/>
    </xf>
    <xf numFmtId="4" fontId="102" fillId="0" borderId="145" applyFill="0" applyBorder="0" applyProtection="0">
      <alignment horizontal="right" vertical="center"/>
    </xf>
    <xf numFmtId="0" fontId="103" fillId="60" borderId="145">
      <alignment horizontal="right" vertical="center"/>
    </xf>
    <xf numFmtId="4" fontId="103" fillId="60" borderId="145">
      <alignment horizontal="right" vertical="center"/>
    </xf>
    <xf numFmtId="49" fontId="101" fillId="0" borderId="145" applyNumberFormat="0" applyFill="0" applyBorder="0" applyProtection="0">
      <alignment horizontal="left" vertical="center"/>
    </xf>
    <xf numFmtId="0" fontId="120" fillId="87" borderId="144" applyNumberFormat="0" applyFont="0" applyAlignment="0" applyProtection="0"/>
    <xf numFmtId="0" fontId="126" fillId="84" borderId="142" applyNumberFormat="0" applyAlignment="0" applyProtection="0"/>
    <xf numFmtId="0" fontId="48" fillId="43" borderId="0" applyNumberFormat="0" applyBorder="0" applyAlignment="0" applyProtection="0"/>
    <xf numFmtId="4" fontId="103" fillId="60" borderId="145">
      <alignment horizontal="right" vertical="center"/>
    </xf>
    <xf numFmtId="0" fontId="7" fillId="53" borderId="0" applyNumberFormat="0" applyBorder="0" applyAlignment="0" applyProtection="0"/>
    <xf numFmtId="0" fontId="102" fillId="0" borderId="145" applyNumberFormat="0" applyFill="0" applyAlignment="0" applyProtection="0"/>
    <xf numFmtId="0" fontId="102" fillId="0" borderId="145" applyNumberFormat="0" applyFill="0" applyAlignment="0" applyProtection="0"/>
    <xf numFmtId="0" fontId="125" fillId="84" borderId="142" applyNumberFormat="0" applyAlignment="0" applyProtection="0"/>
    <xf numFmtId="0" fontId="129" fillId="71" borderId="142" applyNumberFormat="0" applyAlignment="0" applyProtection="0"/>
    <xf numFmtId="0" fontId="125" fillId="84" borderId="142" applyNumberFormat="0" applyAlignment="0" applyProtection="0"/>
    <xf numFmtId="0" fontId="120" fillId="87" borderId="144" applyNumberFormat="0" applyFont="0" applyAlignment="0" applyProtection="0"/>
    <xf numFmtId="0" fontId="129" fillId="71" borderId="142" applyNumberFormat="0" applyAlignment="0" applyProtection="0"/>
    <xf numFmtId="4" fontId="103" fillId="62" borderId="145">
      <alignment horizontal="right" vertical="center"/>
    </xf>
    <xf numFmtId="4" fontId="102" fillId="61" borderId="145"/>
    <xf numFmtId="166" fontId="102" fillId="88" borderId="145" applyNumberFormat="0" applyFont="0" applyBorder="0" applyAlignment="0" applyProtection="0">
      <alignment horizontal="right" vertical="center"/>
    </xf>
    <xf numFmtId="0" fontId="105" fillId="62" borderId="145">
      <alignment horizontal="right" vertical="center"/>
    </xf>
    <xf numFmtId="4" fontId="103" fillId="60" borderId="147">
      <alignment horizontal="right" vertical="center"/>
    </xf>
    <xf numFmtId="0" fontId="102" fillId="60" borderId="148">
      <alignment horizontal="left" vertical="center" wrapText="1" indent="2"/>
    </xf>
    <xf numFmtId="0" fontId="138" fillId="71" borderId="142" applyNumberFormat="0" applyAlignment="0" applyProtection="0"/>
    <xf numFmtId="0" fontId="138" fillId="71" borderId="142" applyNumberFormat="0" applyAlignment="0" applyProtection="0"/>
    <xf numFmtId="0" fontId="130" fillId="0" borderId="135" applyNumberFormat="0" applyFill="0" applyAlignment="0" applyProtection="0"/>
    <xf numFmtId="0" fontId="117" fillId="0" borderId="0" applyNumberFormat="0" applyFill="0" applyBorder="0" applyAlignment="0" applyProtection="0"/>
    <xf numFmtId="0" fontId="48" fillId="55" borderId="0" applyNumberFormat="0" applyBorder="0" applyAlignment="0" applyProtection="0"/>
    <xf numFmtId="0" fontId="130" fillId="0" borderId="135" applyNumberFormat="0" applyFill="0" applyAlignment="0" applyProtection="0"/>
    <xf numFmtId="0" fontId="125" fillId="84" borderId="142" applyNumberFormat="0" applyAlignment="0" applyProtection="0"/>
    <xf numFmtId="0" fontId="142" fillId="84" borderId="133" applyNumberFormat="0" applyAlignment="0" applyProtection="0"/>
    <xf numFmtId="0" fontId="142" fillId="84" borderId="133" applyNumberFormat="0" applyAlignment="0" applyProtection="0"/>
    <xf numFmtId="0" fontId="115" fillId="33" borderId="66" applyNumberFormat="0" applyAlignment="0" applyProtection="0"/>
    <xf numFmtId="0" fontId="126" fillId="84" borderId="142" applyNumberFormat="0" applyAlignment="0" applyProtection="0"/>
    <xf numFmtId="0" fontId="102" fillId="60" borderId="148">
      <alignment horizontal="left" vertical="center" wrapText="1" indent="2"/>
    </xf>
    <xf numFmtId="0" fontId="103" fillId="60" borderId="147">
      <alignment horizontal="right" vertical="center"/>
    </xf>
    <xf numFmtId="0" fontId="7" fillId="41" borderId="0" applyNumberFormat="0" applyBorder="0" applyAlignment="0" applyProtection="0"/>
    <xf numFmtId="0" fontId="120" fillId="87" borderId="144" applyNumberFormat="0" applyFont="0" applyAlignment="0" applyProtection="0"/>
    <xf numFmtId="0" fontId="102" fillId="0" borderId="145" applyNumberFormat="0" applyFill="0" applyAlignment="0" applyProtection="0"/>
    <xf numFmtId="49" fontId="102" fillId="0" borderId="145" applyNumberFormat="0" applyFont="0" applyFill="0" applyBorder="0" applyProtection="0">
      <alignment horizontal="left" vertical="center" indent="2"/>
    </xf>
    <xf numFmtId="0" fontId="102" fillId="0" borderId="148">
      <alignment horizontal="left" vertical="center" wrapText="1" indent="2"/>
    </xf>
    <xf numFmtId="0" fontId="126" fillId="84" borderId="142" applyNumberFormat="0" applyAlignment="0" applyProtection="0"/>
    <xf numFmtId="0" fontId="102" fillId="0" borderId="145" applyNumberFormat="0" applyFill="0" applyAlignment="0" applyProtection="0"/>
    <xf numFmtId="4" fontId="105" fillId="62" borderId="145">
      <alignment horizontal="right" vertical="center"/>
    </xf>
    <xf numFmtId="0" fontId="102" fillId="0" borderId="148">
      <alignment horizontal="left" vertical="center" wrapText="1" indent="2"/>
    </xf>
    <xf numFmtId="0" fontId="48" fillId="47" borderId="0" applyNumberFormat="0" applyBorder="0" applyAlignment="0" applyProtection="0"/>
    <xf numFmtId="4" fontId="102" fillId="61" borderId="145"/>
    <xf numFmtId="0" fontId="126" fillId="84" borderId="142" applyNumberFormat="0" applyAlignment="0" applyProtection="0"/>
    <xf numFmtId="0" fontId="126" fillId="84" borderId="142" applyNumberFormat="0" applyAlignment="0" applyProtection="0"/>
    <xf numFmtId="0" fontId="102" fillId="0" borderId="148">
      <alignment horizontal="left" vertical="center" wrapText="1" indent="2"/>
    </xf>
    <xf numFmtId="0" fontId="103" fillId="60" borderId="145">
      <alignment horizontal="right" vertical="center"/>
    </xf>
    <xf numFmtId="0" fontId="129" fillId="71" borderId="142" applyNumberFormat="0" applyAlignment="0" applyProtection="0"/>
    <xf numFmtId="0" fontId="126" fillId="84" borderId="142" applyNumberFormat="0" applyAlignment="0" applyProtection="0"/>
    <xf numFmtId="0" fontId="103" fillId="60" borderId="145">
      <alignment horizontal="right" vertical="center"/>
    </xf>
    <xf numFmtId="49" fontId="101" fillId="0" borderId="145" applyNumberFormat="0" applyFill="0" applyBorder="0" applyProtection="0">
      <alignment horizontal="left" vertical="center"/>
    </xf>
    <xf numFmtId="0" fontId="120" fillId="87" borderId="144" applyNumberFormat="0" applyFont="0" applyAlignment="0" applyProtection="0"/>
    <xf numFmtId="0" fontId="125" fillId="84" borderId="142" applyNumberFormat="0" applyAlignment="0" applyProtection="0"/>
    <xf numFmtId="0" fontId="130" fillId="0" borderId="135" applyNumberFormat="0" applyFill="0" applyAlignment="0" applyProtection="0"/>
    <xf numFmtId="0" fontId="102" fillId="61" borderId="145"/>
    <xf numFmtId="4" fontId="102" fillId="61" borderId="145"/>
    <xf numFmtId="4" fontId="103" fillId="60" borderId="145">
      <alignment horizontal="right" vertical="center"/>
    </xf>
    <xf numFmtId="0" fontId="105" fillId="62" borderId="145">
      <alignment horizontal="right" vertical="center"/>
    </xf>
    <xf numFmtId="0" fontId="129" fillId="71" borderId="142" applyNumberFormat="0" applyAlignment="0" applyProtection="0"/>
    <xf numFmtId="0" fontId="126" fillId="84" borderId="142" applyNumberFormat="0" applyAlignment="0" applyProtection="0"/>
    <xf numFmtId="4" fontId="102" fillId="0" borderId="145">
      <alignment horizontal="right" vertical="center"/>
    </xf>
    <xf numFmtId="0" fontId="102" fillId="60" borderId="148">
      <alignment horizontal="left" vertical="center" wrapText="1" indent="2"/>
    </xf>
    <xf numFmtId="0" fontId="102" fillId="0" borderId="148">
      <alignment horizontal="left" vertical="center" wrapText="1" indent="2"/>
    </xf>
    <xf numFmtId="0" fontId="142" fillId="84" borderId="133" applyNumberFormat="0" applyAlignment="0" applyProtection="0"/>
    <xf numFmtId="0" fontId="138" fillId="71" borderId="142" applyNumberFormat="0" applyAlignment="0" applyProtection="0"/>
    <xf numFmtId="0" fontId="125" fillId="84" borderId="142" applyNumberFormat="0" applyAlignment="0" applyProtection="0"/>
    <xf numFmtId="0" fontId="123" fillId="84" borderId="133" applyNumberFormat="0" applyAlignment="0" applyProtection="0"/>
    <xf numFmtId="0" fontId="103" fillId="60" borderId="147">
      <alignment horizontal="right" vertical="center"/>
    </xf>
    <xf numFmtId="0" fontId="105" fillId="62" borderId="145">
      <alignment horizontal="right" vertical="center"/>
    </xf>
    <xf numFmtId="4" fontId="103" fillId="62" borderId="145">
      <alignment horizontal="right" vertical="center"/>
    </xf>
    <xf numFmtId="4" fontId="103" fillId="60" borderId="145">
      <alignment horizontal="right" vertical="center"/>
    </xf>
    <xf numFmtId="49" fontId="102" fillId="0" borderId="146" applyNumberFormat="0" applyFont="0" applyFill="0" applyBorder="0" applyProtection="0">
      <alignment horizontal="left" vertical="center" indent="5"/>
    </xf>
    <xf numFmtId="4" fontId="102" fillId="0" borderId="145" applyFill="0" applyBorder="0" applyProtection="0">
      <alignment horizontal="right" vertical="center"/>
    </xf>
    <xf numFmtId="4" fontId="103" fillId="62" borderId="145">
      <alignment horizontal="right" vertical="center"/>
    </xf>
    <xf numFmtId="0" fontId="138" fillId="71" borderId="142" applyNumberFormat="0" applyAlignment="0" applyProtection="0"/>
    <xf numFmtId="0" fontId="129" fillId="71" borderId="142" applyNumberFormat="0" applyAlignment="0" applyProtection="0"/>
    <xf numFmtId="0" fontId="125" fillId="84" borderId="142" applyNumberFormat="0" applyAlignment="0" applyProtection="0"/>
    <xf numFmtId="0" fontId="102" fillId="60" borderId="148">
      <alignment horizontal="left" vertical="center" wrapText="1" indent="2"/>
    </xf>
    <xf numFmtId="0" fontId="102" fillId="0" borderId="148">
      <alignment horizontal="left" vertical="center" wrapText="1" indent="2"/>
    </xf>
    <xf numFmtId="0" fontId="102" fillId="60" borderId="148">
      <alignment horizontal="left" vertical="center" wrapText="1" indent="2"/>
    </xf>
    <xf numFmtId="4" fontId="103" fillId="60" borderId="153">
      <alignment horizontal="right" vertical="center"/>
    </xf>
    <xf numFmtId="0" fontId="102" fillId="61" borderId="153"/>
    <xf numFmtId="0" fontId="125" fillId="84" borderId="150" applyNumberFormat="0" applyAlignment="0" applyProtection="0"/>
    <xf numFmtId="0" fontId="103" fillId="62" borderId="153">
      <alignment horizontal="right" vertical="center"/>
    </xf>
    <xf numFmtId="0" fontId="102" fillId="0" borderId="153">
      <alignment horizontal="right" vertical="center"/>
    </xf>
    <xf numFmtId="0" fontId="145" fillId="0" borderId="151" applyNumberFormat="0" applyFill="0" applyAlignment="0" applyProtection="0"/>
    <xf numFmtId="0" fontId="102" fillId="62" borderId="154">
      <alignment horizontal="left" vertical="center"/>
    </xf>
    <xf numFmtId="0" fontId="138" fillId="71" borderId="150" applyNumberFormat="0" applyAlignment="0" applyProtection="0"/>
    <xf numFmtId="166" fontId="102" fillId="88" borderId="153" applyNumberFormat="0" applyFont="0" applyBorder="0" applyAlignment="0" applyProtection="0">
      <alignment horizontal="right" vertical="center"/>
    </xf>
    <xf numFmtId="0" fontId="120" fillId="87" borderId="152" applyNumberFormat="0" applyFont="0" applyAlignment="0" applyProtection="0"/>
    <xf numFmtId="0" fontId="102" fillId="0" borderId="156">
      <alignment horizontal="left" vertical="center" wrapText="1" indent="2"/>
    </xf>
    <xf numFmtId="4" fontId="102" fillId="61" borderId="153"/>
    <xf numFmtId="49" fontId="101" fillId="0" borderId="153" applyNumberFormat="0" applyFill="0" applyBorder="0" applyProtection="0">
      <alignment horizontal="left" vertical="center"/>
    </xf>
    <xf numFmtId="0" fontId="102" fillId="0" borderId="153">
      <alignment horizontal="right" vertical="center"/>
    </xf>
    <xf numFmtId="4" fontId="103" fillId="60" borderId="155">
      <alignment horizontal="right" vertical="center"/>
    </xf>
    <xf numFmtId="4" fontId="103" fillId="60" borderId="153">
      <alignment horizontal="right" vertical="center"/>
    </xf>
    <xf numFmtId="4" fontId="103" fillId="60" borderId="153">
      <alignment horizontal="right" vertical="center"/>
    </xf>
    <xf numFmtId="0" fontId="105" fillId="62" borderId="153">
      <alignment horizontal="right" vertical="center"/>
    </xf>
    <xf numFmtId="0" fontId="103" fillId="62" borderId="153">
      <alignment horizontal="right" vertical="center"/>
    </xf>
    <xf numFmtId="49" fontId="102" fillId="0" borderId="153" applyNumberFormat="0" applyFont="0" applyFill="0" applyBorder="0" applyProtection="0">
      <alignment horizontal="left" vertical="center" indent="2"/>
    </xf>
    <xf numFmtId="0" fontId="138" fillId="71" borderId="150" applyNumberFormat="0" applyAlignment="0" applyProtection="0"/>
    <xf numFmtId="0" fontId="123" fillId="84" borderId="149" applyNumberFormat="0" applyAlignment="0" applyProtection="0"/>
    <xf numFmtId="49" fontId="102" fillId="0" borderId="153" applyNumberFormat="0" applyFont="0" applyFill="0" applyBorder="0" applyProtection="0">
      <alignment horizontal="left" vertical="center" indent="2"/>
    </xf>
    <xf numFmtId="0" fontId="129" fillId="71" borderId="150" applyNumberFormat="0" applyAlignment="0" applyProtection="0"/>
    <xf numFmtId="4" fontId="102" fillId="0" borderId="153" applyFill="0" applyBorder="0" applyProtection="0">
      <alignment horizontal="right" vertical="center"/>
    </xf>
    <xf numFmtId="0" fontId="126" fillId="84" borderId="150" applyNumberFormat="0" applyAlignment="0" applyProtection="0"/>
    <xf numFmtId="0" fontId="145" fillId="0" borderId="151" applyNumberFormat="0" applyFill="0" applyAlignment="0" applyProtection="0"/>
    <xf numFmtId="0" fontId="142" fillId="84" borderId="149" applyNumberFormat="0" applyAlignment="0" applyProtection="0"/>
    <xf numFmtId="0" fontId="102" fillId="0" borderId="153" applyNumberFormat="0" applyFill="0" applyAlignment="0" applyProtection="0"/>
    <xf numFmtId="4" fontId="102" fillId="0" borderId="153">
      <alignment horizontal="right" vertical="center"/>
    </xf>
    <xf numFmtId="0" fontId="102" fillId="0" borderId="153">
      <alignment horizontal="right" vertical="center"/>
    </xf>
    <xf numFmtId="0" fontId="138" fillId="71" borderId="150" applyNumberFormat="0" applyAlignment="0" applyProtection="0"/>
    <xf numFmtId="0" fontId="123" fillId="84" borderId="149" applyNumberFormat="0" applyAlignment="0" applyProtection="0"/>
    <xf numFmtId="0" fontId="125" fillId="84" borderId="150" applyNumberFormat="0" applyAlignment="0" applyProtection="0"/>
    <xf numFmtId="0" fontId="102" fillId="60" borderId="156">
      <alignment horizontal="left" vertical="center" wrapText="1" indent="2"/>
    </xf>
    <xf numFmtId="0" fontId="126" fillId="84" borderId="150" applyNumberFormat="0" applyAlignment="0" applyProtection="0"/>
    <xf numFmtId="0" fontId="126" fillId="84" borderId="150" applyNumberFormat="0" applyAlignment="0" applyProtection="0"/>
    <xf numFmtId="4" fontId="103" fillId="60" borderId="154">
      <alignment horizontal="right" vertical="center"/>
    </xf>
    <xf numFmtId="0" fontId="103" fillId="60" borderId="154">
      <alignment horizontal="right" vertical="center"/>
    </xf>
    <xf numFmtId="0" fontId="103" fillId="60" borderId="153">
      <alignment horizontal="right" vertical="center"/>
    </xf>
    <xf numFmtId="4" fontId="105" fillId="62" borderId="153">
      <alignment horizontal="right" vertical="center"/>
    </xf>
    <xf numFmtId="0" fontId="129" fillId="71" borderId="150" applyNumberFormat="0" applyAlignment="0" applyProtection="0"/>
    <xf numFmtId="0" fontId="130" fillId="0" borderId="151" applyNumberFormat="0" applyFill="0" applyAlignment="0" applyProtection="0"/>
    <xf numFmtId="0" fontId="145" fillId="0" borderId="151" applyNumberFormat="0" applyFill="0" applyAlignment="0" applyProtection="0"/>
    <xf numFmtId="0" fontId="120" fillId="87" borderId="152" applyNumberFormat="0" applyFont="0" applyAlignment="0" applyProtection="0"/>
    <xf numFmtId="0" fontId="138" fillId="71" borderId="150" applyNumberFormat="0" applyAlignment="0" applyProtection="0"/>
    <xf numFmtId="49" fontId="101" fillId="0" borderId="153" applyNumberFormat="0" applyFill="0" applyBorder="0" applyProtection="0">
      <alignment horizontal="left" vertical="center"/>
    </xf>
    <xf numFmtId="0" fontId="102" fillId="60" borderId="156">
      <alignment horizontal="left" vertical="center" wrapText="1" indent="2"/>
    </xf>
    <xf numFmtId="0" fontId="126" fillId="84" borderId="150" applyNumberFormat="0" applyAlignment="0" applyProtection="0"/>
    <xf numFmtId="0" fontId="102" fillId="0" borderId="156">
      <alignment horizontal="left" vertical="center" wrapText="1" indent="2"/>
    </xf>
    <xf numFmtId="0" fontId="120" fillId="87" borderId="152" applyNumberFormat="0" applyFont="0" applyAlignment="0" applyProtection="0"/>
    <xf numFmtId="0" fontId="8" fillId="87" borderId="152" applyNumberFormat="0" applyFont="0" applyAlignment="0" applyProtection="0"/>
    <xf numFmtId="0" fontId="142" fillId="84" borderId="149" applyNumberFormat="0" applyAlignment="0" applyProtection="0"/>
    <xf numFmtId="0" fontId="145" fillId="0" borderId="151" applyNumberFormat="0" applyFill="0" applyAlignment="0" applyProtection="0"/>
    <xf numFmtId="4" fontId="102" fillId="61" borderId="153"/>
    <xf numFmtId="0" fontId="103" fillId="60" borderId="153">
      <alignment horizontal="right" vertical="center"/>
    </xf>
    <xf numFmtId="0" fontId="145" fillId="0" borderId="151" applyNumberFormat="0" applyFill="0" applyAlignment="0" applyProtection="0"/>
    <xf numFmtId="4" fontId="103" fillId="60" borderId="155">
      <alignment horizontal="right" vertical="center"/>
    </xf>
    <xf numFmtId="0" fontId="125" fillId="84" borderId="150" applyNumberFormat="0" applyAlignment="0" applyProtection="0"/>
    <xf numFmtId="0" fontId="103" fillId="60" borderId="154">
      <alignment horizontal="right" vertical="center"/>
    </xf>
    <xf numFmtId="0" fontId="126" fillId="84" borderId="150" applyNumberFormat="0" applyAlignment="0" applyProtection="0"/>
    <xf numFmtId="0" fontId="130" fillId="0" borderId="151" applyNumberFormat="0" applyFill="0" applyAlignment="0" applyProtection="0"/>
    <xf numFmtId="0" fontId="120" fillId="87" borderId="152" applyNumberFormat="0" applyFont="0" applyAlignment="0" applyProtection="0"/>
    <xf numFmtId="4" fontId="103" fillId="60" borderId="154">
      <alignment horizontal="right" vertical="center"/>
    </xf>
    <xf numFmtId="0" fontId="102" fillId="60" borderId="156">
      <alignment horizontal="left" vertical="center" wrapText="1" indent="2"/>
    </xf>
    <xf numFmtId="0" fontId="102" fillId="61" borderId="153"/>
    <xf numFmtId="166" fontId="102" fillId="88" borderId="153" applyNumberFormat="0" applyFont="0" applyBorder="0" applyAlignment="0" applyProtection="0">
      <alignment horizontal="right" vertical="center"/>
    </xf>
    <xf numFmtId="0" fontId="102" fillId="0" borderId="153" applyNumberFormat="0" applyFill="0" applyAlignment="0" applyProtection="0"/>
    <xf numFmtId="4" fontId="102" fillId="0" borderId="153" applyFill="0" applyBorder="0" applyProtection="0">
      <alignment horizontal="right" vertical="center"/>
    </xf>
    <xf numFmtId="4" fontId="103" fillId="62" borderId="153">
      <alignment horizontal="right" vertical="center"/>
    </xf>
    <xf numFmtId="0" fontId="130" fillId="0" borderId="151" applyNumberFormat="0" applyFill="0" applyAlignment="0" applyProtection="0"/>
    <xf numFmtId="49" fontId="101" fillId="0" borderId="153" applyNumberFormat="0" applyFill="0" applyBorder="0" applyProtection="0">
      <alignment horizontal="left" vertical="center"/>
    </xf>
    <xf numFmtId="49" fontId="102" fillId="0" borderId="154" applyNumberFormat="0" applyFont="0" applyFill="0" applyBorder="0" applyProtection="0">
      <alignment horizontal="left" vertical="center" indent="5"/>
    </xf>
    <xf numFmtId="0" fontId="102" fillId="62" borderId="154">
      <alignment horizontal="left" vertical="center"/>
    </xf>
    <xf numFmtId="0" fontId="126" fillId="84" borderId="150" applyNumberFormat="0" applyAlignment="0" applyProtection="0"/>
    <xf numFmtId="4" fontId="103" fillId="60" borderId="155">
      <alignment horizontal="right" vertical="center"/>
    </xf>
    <xf numFmtId="0" fontId="138" fillId="71" borderId="150" applyNumberFormat="0" applyAlignment="0" applyProtection="0"/>
    <xf numFmtId="0" fontId="138" fillId="71" borderId="150" applyNumberFormat="0" applyAlignment="0" applyProtection="0"/>
    <xf numFmtId="0" fontId="120" fillId="87" borderId="152" applyNumberFormat="0" applyFont="0" applyAlignment="0" applyProtection="0"/>
    <xf numFmtId="0" fontId="142" fillId="84" borderId="149" applyNumberFormat="0" applyAlignment="0" applyProtection="0"/>
    <xf numFmtId="0" fontId="145" fillId="0" borderId="151" applyNumberFormat="0" applyFill="0" applyAlignment="0" applyProtection="0"/>
    <xf numFmtId="0" fontId="103" fillId="60" borderId="153">
      <alignment horizontal="right" vertical="center"/>
    </xf>
    <xf numFmtId="0" fontId="8" fillId="87" borderId="152" applyNumberFormat="0" applyFont="0" applyAlignment="0" applyProtection="0"/>
    <xf numFmtId="4" fontId="102" fillId="0" borderId="153">
      <alignment horizontal="right" vertical="center"/>
    </xf>
    <xf numFmtId="0" fontId="145" fillId="0" borderId="151" applyNumberFormat="0" applyFill="0" applyAlignment="0" applyProtection="0"/>
    <xf numFmtId="0" fontId="103" fillId="60" borderId="153">
      <alignment horizontal="right" vertical="center"/>
    </xf>
    <xf numFmtId="0" fontId="103" fillId="60" borderId="153">
      <alignment horizontal="right" vertical="center"/>
    </xf>
    <xf numFmtId="4" fontId="105" fillId="62" borderId="153">
      <alignment horizontal="right" vertical="center"/>
    </xf>
    <xf numFmtId="0" fontId="103" fillId="62" borderId="153">
      <alignment horizontal="right" vertical="center"/>
    </xf>
    <xf numFmtId="4" fontId="103" fillId="62" borderId="153">
      <alignment horizontal="right" vertical="center"/>
    </xf>
    <xf numFmtId="0" fontId="105" fillId="62" borderId="153">
      <alignment horizontal="right" vertical="center"/>
    </xf>
    <xf numFmtId="4" fontId="105" fillId="62" borderId="153">
      <alignment horizontal="right" vertical="center"/>
    </xf>
    <xf numFmtId="0" fontId="103" fillId="60" borderId="153">
      <alignment horizontal="right" vertical="center"/>
    </xf>
    <xf numFmtId="4" fontId="103" fillId="60" borderId="153">
      <alignment horizontal="right" vertical="center"/>
    </xf>
    <xf numFmtId="0" fontId="103" fillId="60" borderId="153">
      <alignment horizontal="right" vertical="center"/>
    </xf>
    <xf numFmtId="4" fontId="103" fillId="60" borderId="153">
      <alignment horizontal="right" vertical="center"/>
    </xf>
    <xf numFmtId="0" fontId="103" fillId="60" borderId="154">
      <alignment horizontal="right" vertical="center"/>
    </xf>
    <xf numFmtId="4" fontId="103" fillId="60" borderId="154">
      <alignment horizontal="right" vertical="center"/>
    </xf>
    <xf numFmtId="0" fontId="103" fillId="60" borderId="155">
      <alignment horizontal="right" vertical="center"/>
    </xf>
    <xf numFmtId="4" fontId="103" fillId="60" borderId="155">
      <alignment horizontal="right" vertical="center"/>
    </xf>
    <xf numFmtId="0" fontId="126" fillId="84" borderId="150" applyNumberFormat="0" applyAlignment="0" applyProtection="0"/>
    <xf numFmtId="0" fontId="102" fillId="60" borderId="156">
      <alignment horizontal="left" vertical="center" wrapText="1" indent="2"/>
    </xf>
    <xf numFmtId="0" fontId="102" fillId="0" borderId="156">
      <alignment horizontal="left" vertical="center" wrapText="1" indent="2"/>
    </xf>
    <xf numFmtId="0" fontId="102" fillId="62" borderId="154">
      <alignment horizontal="left" vertical="center"/>
    </xf>
    <xf numFmtId="0" fontId="138" fillId="71" borderId="150" applyNumberFormat="0" applyAlignment="0" applyProtection="0"/>
    <xf numFmtId="0" fontId="102" fillId="0" borderId="153">
      <alignment horizontal="right" vertical="center"/>
    </xf>
    <xf numFmtId="4" fontId="102" fillId="0" borderId="153">
      <alignment horizontal="right" vertical="center"/>
    </xf>
    <xf numFmtId="0" fontId="102" fillId="0" borderId="153" applyNumberFormat="0" applyFill="0" applyAlignment="0" applyProtection="0"/>
    <xf numFmtId="0" fontId="142" fillId="84" borderId="149" applyNumberFormat="0" applyAlignment="0" applyProtection="0"/>
    <xf numFmtId="166" fontId="102" fillId="88" borderId="153" applyNumberFormat="0" applyFont="0" applyBorder="0" applyAlignment="0" applyProtection="0">
      <alignment horizontal="right" vertical="center"/>
    </xf>
    <xf numFmtId="0" fontId="102" fillId="61" borderId="153"/>
    <xf numFmtId="4" fontId="102" fillId="61" borderId="153"/>
    <xf numFmtId="0" fontId="145" fillId="0" borderId="151" applyNumberFormat="0" applyFill="0" applyAlignment="0" applyProtection="0"/>
    <xf numFmtId="0" fontId="8" fillId="87" borderId="152" applyNumberFormat="0" applyFont="0" applyAlignment="0" applyProtection="0"/>
    <xf numFmtId="0" fontId="120" fillId="87" borderId="152" applyNumberFormat="0" applyFont="0" applyAlignment="0" applyProtection="0"/>
    <xf numFmtId="0" fontId="102" fillId="0" borderId="153" applyNumberFormat="0" applyFill="0" applyAlignment="0" applyProtection="0"/>
    <xf numFmtId="0" fontId="130" fillId="0" borderId="151" applyNumberFormat="0" applyFill="0" applyAlignment="0" applyProtection="0"/>
    <xf numFmtId="0" fontId="145" fillId="0" borderId="151" applyNumberFormat="0" applyFill="0" applyAlignment="0" applyProtection="0"/>
    <xf numFmtId="0" fontId="129" fillId="71" borderId="150" applyNumberFormat="0" applyAlignment="0" applyProtection="0"/>
    <xf numFmtId="0" fontId="126" fillId="84" borderId="150" applyNumberFormat="0" applyAlignment="0" applyProtection="0"/>
    <xf numFmtId="4" fontId="105" fillId="62" borderId="153">
      <alignment horizontal="right" vertical="center"/>
    </xf>
    <xf numFmtId="0" fontId="103" fillId="62" borderId="153">
      <alignment horizontal="right" vertical="center"/>
    </xf>
    <xf numFmtId="166" fontId="102" fillId="88" borderId="153" applyNumberFormat="0" applyFont="0" applyBorder="0" applyAlignment="0" applyProtection="0">
      <alignment horizontal="right" vertical="center"/>
    </xf>
    <xf numFmtId="0" fontId="130" fillId="0" borderId="151" applyNumberFormat="0" applyFill="0" applyAlignment="0" applyProtection="0"/>
    <xf numFmtId="49" fontId="102" fillId="0" borderId="153" applyNumberFormat="0" applyFont="0" applyFill="0" applyBorder="0" applyProtection="0">
      <alignment horizontal="left" vertical="center" indent="2"/>
    </xf>
    <xf numFmtId="49" fontId="102" fillId="0" borderId="154" applyNumberFormat="0" applyFont="0" applyFill="0" applyBorder="0" applyProtection="0">
      <alignment horizontal="left" vertical="center" indent="5"/>
    </xf>
    <xf numFmtId="49" fontId="102" fillId="0" borderId="153" applyNumberFormat="0" applyFont="0" applyFill="0" applyBorder="0" applyProtection="0">
      <alignment horizontal="left" vertical="center" indent="2"/>
    </xf>
    <xf numFmtId="4" fontId="102" fillId="0" borderId="153" applyFill="0" applyBorder="0" applyProtection="0">
      <alignment horizontal="right" vertical="center"/>
    </xf>
    <xf numFmtId="49" fontId="101" fillId="0" borderId="153" applyNumberFormat="0" applyFill="0" applyBorder="0" applyProtection="0">
      <alignment horizontal="left" vertical="center"/>
    </xf>
    <xf numFmtId="0" fontId="102" fillId="0" borderId="156">
      <alignment horizontal="left" vertical="center" wrapText="1" indent="2"/>
    </xf>
    <xf numFmtId="0" fontId="142" fillId="84" borderId="149" applyNumberFormat="0" applyAlignment="0" applyProtection="0"/>
    <xf numFmtId="0" fontId="103" fillId="60" borderId="155">
      <alignment horizontal="right" vertical="center"/>
    </xf>
    <xf numFmtId="0" fontId="129" fillId="71" borderId="150" applyNumberFormat="0" applyAlignment="0" applyProtection="0"/>
    <xf numFmtId="0" fontId="103" fillId="60" borderId="155">
      <alignment horizontal="right" vertical="center"/>
    </xf>
    <xf numFmtId="4" fontId="103" fillId="60" borderId="153">
      <alignment horizontal="right" vertical="center"/>
    </xf>
    <xf numFmtId="0" fontId="103" fillId="60" borderId="153">
      <alignment horizontal="right" vertical="center"/>
    </xf>
    <xf numFmtId="0" fontId="123" fillId="84" borderId="149" applyNumberFormat="0" applyAlignment="0" applyProtection="0"/>
    <xf numFmtId="0" fontId="125" fillId="84" borderId="150" applyNumberFormat="0" applyAlignment="0" applyProtection="0"/>
    <xf numFmtId="0" fontId="130" fillId="0" borderId="151" applyNumberFormat="0" applyFill="0" applyAlignment="0" applyProtection="0"/>
    <xf numFmtId="0" fontId="102" fillId="61" borderId="153"/>
    <xf numFmtId="4" fontId="102" fillId="61" borderId="153"/>
    <xf numFmtId="4" fontId="103" fillId="60" borderId="153">
      <alignment horizontal="right" vertical="center"/>
    </xf>
    <xf numFmtId="0" fontId="105" fillId="62" borderId="153">
      <alignment horizontal="right" vertical="center"/>
    </xf>
    <xf numFmtId="0" fontId="129" fillId="71" borderId="150" applyNumberFormat="0" applyAlignment="0" applyProtection="0"/>
    <xf numFmtId="0" fontId="126" fillId="84" borderId="150" applyNumberFormat="0" applyAlignment="0" applyProtection="0"/>
    <xf numFmtId="4" fontId="102" fillId="0" borderId="153">
      <alignment horizontal="right" vertical="center"/>
    </xf>
    <xf numFmtId="0" fontId="102" fillId="60" borderId="156">
      <alignment horizontal="left" vertical="center" wrapText="1" indent="2"/>
    </xf>
    <xf numFmtId="0" fontId="102" fillId="0" borderId="156">
      <alignment horizontal="left" vertical="center" wrapText="1" indent="2"/>
    </xf>
    <xf numFmtId="0" fontId="142" fillId="84" borderId="149" applyNumberFormat="0" applyAlignment="0" applyProtection="0"/>
    <xf numFmtId="0" fontId="138" fillId="71" borderId="150" applyNumberFormat="0" applyAlignment="0" applyProtection="0"/>
    <xf numFmtId="0" fontId="125" fillId="84" borderId="150" applyNumberFormat="0" applyAlignment="0" applyProtection="0"/>
    <xf numFmtId="0" fontId="123" fillId="84" borderId="149" applyNumberFormat="0" applyAlignment="0" applyProtection="0"/>
    <xf numFmtId="0" fontId="103" fillId="60" borderId="155">
      <alignment horizontal="right" vertical="center"/>
    </xf>
    <xf numFmtId="0" fontId="105" fillId="62" borderId="153">
      <alignment horizontal="right" vertical="center"/>
    </xf>
    <xf numFmtId="4" fontId="103" fillId="62" borderId="153">
      <alignment horizontal="right" vertical="center"/>
    </xf>
    <xf numFmtId="4" fontId="103" fillId="60" borderId="153">
      <alignment horizontal="right" vertical="center"/>
    </xf>
    <xf numFmtId="49" fontId="102" fillId="0" borderId="154" applyNumberFormat="0" applyFont="0" applyFill="0" applyBorder="0" applyProtection="0">
      <alignment horizontal="left" vertical="center" indent="5"/>
    </xf>
    <xf numFmtId="4" fontId="102" fillId="0" borderId="153" applyFill="0" applyBorder="0" applyProtection="0">
      <alignment horizontal="right" vertical="center"/>
    </xf>
    <xf numFmtId="4" fontId="103" fillId="62" borderId="153">
      <alignment horizontal="right" vertical="center"/>
    </xf>
    <xf numFmtId="0" fontId="138" fillId="71" borderId="150" applyNumberFormat="0" applyAlignment="0" applyProtection="0"/>
    <xf numFmtId="0" fontId="129" fillId="71" borderId="150" applyNumberFormat="0" applyAlignment="0" applyProtection="0"/>
    <xf numFmtId="0" fontId="125" fillId="84" borderId="150" applyNumberFormat="0" applyAlignment="0" applyProtection="0"/>
    <xf numFmtId="0" fontId="102" fillId="60" borderId="156">
      <alignment horizontal="left" vertical="center" wrapText="1" indent="2"/>
    </xf>
    <xf numFmtId="0" fontId="102" fillId="0" borderId="156">
      <alignment horizontal="left" vertical="center" wrapText="1" indent="2"/>
    </xf>
    <xf numFmtId="0" fontId="102" fillId="60" borderId="156">
      <alignment horizontal="left" vertical="center" wrapText="1" indent="2"/>
    </xf>
    <xf numFmtId="0" fontId="102" fillId="0" borderId="156">
      <alignment horizontal="left" vertical="center" wrapText="1" indent="2"/>
    </xf>
    <xf numFmtId="0" fontId="123" fillId="84" borderId="149" applyNumberFormat="0" applyAlignment="0" applyProtection="0"/>
    <xf numFmtId="0" fontId="125" fillId="84" borderId="150" applyNumberFormat="0" applyAlignment="0" applyProtection="0"/>
    <xf numFmtId="0" fontId="126" fillId="84" borderId="150" applyNumberFormat="0" applyAlignment="0" applyProtection="0"/>
    <xf numFmtId="0" fontId="129" fillId="71" borderId="150" applyNumberFormat="0" applyAlignment="0" applyProtection="0"/>
    <xf numFmtId="0" fontId="130" fillId="0" borderId="151" applyNumberFormat="0" applyFill="0" applyAlignment="0" applyProtection="0"/>
    <xf numFmtId="0" fontId="138" fillId="71" borderId="150" applyNumberFormat="0" applyAlignment="0" applyProtection="0"/>
    <xf numFmtId="0" fontId="120" fillId="87" borderId="152" applyNumberFormat="0" applyFont="0" applyAlignment="0" applyProtection="0"/>
    <xf numFmtId="0" fontId="8" fillId="87" borderId="152" applyNumberFormat="0" applyFont="0" applyAlignment="0" applyProtection="0"/>
    <xf numFmtId="0" fontId="142" fillId="84" borderId="149" applyNumberFormat="0" applyAlignment="0" applyProtection="0"/>
    <xf numFmtId="0" fontId="145" fillId="0" borderId="151" applyNumberFormat="0" applyFill="0" applyAlignment="0" applyProtection="0"/>
    <xf numFmtId="0" fontId="126" fillId="84" borderId="150" applyNumberFormat="0" applyAlignment="0" applyProtection="0"/>
    <xf numFmtId="0" fontId="138" fillId="71" borderId="150" applyNumberFormat="0" applyAlignment="0" applyProtection="0"/>
    <xf numFmtId="0" fontId="120" fillId="87" borderId="152" applyNumberFormat="0" applyFont="0" applyAlignment="0" applyProtection="0"/>
    <xf numFmtId="0" fontId="142" fillId="84" borderId="149" applyNumberFormat="0" applyAlignment="0" applyProtection="0"/>
    <xf numFmtId="0" fontId="145" fillId="0" borderId="151" applyNumberFormat="0" applyFill="0" applyAlignment="0" applyProtection="0"/>
    <xf numFmtId="0" fontId="117" fillId="0" borderId="0" applyNumberFormat="0" applyFill="0" applyBorder="0" applyAlignment="0" applyProtection="0"/>
    <xf numFmtId="0" fontId="7" fillId="50" borderId="0" applyNumberFormat="0" applyBorder="0" applyAlignment="0" applyProtection="0"/>
    <xf numFmtId="4" fontId="102" fillId="61" borderId="161"/>
    <xf numFmtId="0" fontId="126" fillId="84" borderId="150" applyNumberFormat="0" applyAlignment="0" applyProtection="0"/>
    <xf numFmtId="0" fontId="138" fillId="71" borderId="150" applyNumberFormat="0" applyAlignment="0" applyProtection="0"/>
    <xf numFmtId="0" fontId="142" fillId="84" borderId="149" applyNumberFormat="0" applyAlignment="0" applyProtection="0"/>
    <xf numFmtId="0" fontId="145" fillId="0" borderId="151" applyNumberFormat="0" applyFill="0" applyAlignment="0" applyProtection="0"/>
    <xf numFmtId="0" fontId="130" fillId="0" borderId="159" applyNumberFormat="0" applyFill="0" applyAlignment="0" applyProtection="0"/>
    <xf numFmtId="0" fontId="123" fillId="84" borderId="149" applyNumberFormat="0" applyAlignment="0" applyProtection="0"/>
    <xf numFmtId="0" fontId="125" fillId="84" borderId="150" applyNumberFormat="0" applyAlignment="0" applyProtection="0"/>
    <xf numFmtId="0" fontId="130" fillId="0" borderId="151" applyNumberFormat="0" applyFill="0" applyAlignment="0" applyProtection="0"/>
    <xf numFmtId="49" fontId="102" fillId="0" borderId="153" applyNumberFormat="0" applyFont="0" applyFill="0" applyBorder="0" applyProtection="0">
      <alignment horizontal="left" vertical="center" indent="2"/>
    </xf>
    <xf numFmtId="0" fontId="103" fillId="62" borderId="153">
      <alignment horizontal="right" vertical="center"/>
    </xf>
    <xf numFmtId="4" fontId="103" fillId="62" borderId="153">
      <alignment horizontal="right" vertical="center"/>
    </xf>
    <xf numFmtId="0" fontId="105" fillId="62" borderId="153">
      <alignment horizontal="right" vertical="center"/>
    </xf>
    <xf numFmtId="4" fontId="105" fillId="62" borderId="153">
      <alignment horizontal="right" vertical="center"/>
    </xf>
    <xf numFmtId="0" fontId="103" fillId="60" borderId="153">
      <alignment horizontal="right" vertical="center"/>
    </xf>
    <xf numFmtId="4" fontId="103" fillId="60" borderId="153">
      <alignment horizontal="right" vertical="center"/>
    </xf>
    <xf numFmtId="0" fontId="103" fillId="60" borderId="153">
      <alignment horizontal="right" vertical="center"/>
    </xf>
    <xf numFmtId="4" fontId="103" fillId="60" borderId="153">
      <alignment horizontal="right" vertical="center"/>
    </xf>
    <xf numFmtId="0" fontId="129" fillId="71" borderId="150" applyNumberFormat="0" applyAlignment="0" applyProtection="0"/>
    <xf numFmtId="0" fontId="102" fillId="0" borderId="153">
      <alignment horizontal="right" vertical="center"/>
    </xf>
    <xf numFmtId="4" fontId="102" fillId="0" borderId="153">
      <alignment horizontal="right" vertical="center"/>
    </xf>
    <xf numFmtId="4" fontId="102" fillId="0" borderId="153" applyFill="0" applyBorder="0" applyProtection="0">
      <alignment horizontal="right" vertical="center"/>
    </xf>
    <xf numFmtId="49" fontId="101" fillId="0" borderId="153" applyNumberFormat="0" applyFill="0" applyBorder="0" applyProtection="0">
      <alignment horizontal="left" vertical="center"/>
    </xf>
    <xf numFmtId="0" fontId="102" fillId="0" borderId="153" applyNumberFormat="0" applyFill="0" applyAlignment="0" applyProtection="0"/>
    <xf numFmtId="166" fontId="102" fillId="88" borderId="153" applyNumberFormat="0" applyFont="0" applyBorder="0" applyAlignment="0" applyProtection="0">
      <alignment horizontal="right" vertical="center"/>
    </xf>
    <xf numFmtId="0" fontId="102" fillId="61" borderId="153"/>
    <xf numFmtId="4" fontId="102" fillId="61" borderId="153"/>
    <xf numFmtId="4" fontId="103" fillId="60" borderId="153">
      <alignment horizontal="right" vertical="center"/>
    </xf>
    <xf numFmtId="0" fontId="102" fillId="61" borderId="153"/>
    <xf numFmtId="0" fontId="125" fillId="84" borderId="150" applyNumberFormat="0" applyAlignment="0" applyProtection="0"/>
    <xf numFmtId="0" fontId="103" fillId="62" borderId="153">
      <alignment horizontal="right" vertical="center"/>
    </xf>
    <xf numFmtId="0" fontId="102" fillId="0" borderId="153">
      <alignment horizontal="right" vertical="center"/>
    </xf>
    <xf numFmtId="0" fontId="145" fillId="0" borderId="151" applyNumberFormat="0" applyFill="0" applyAlignment="0" applyProtection="0"/>
    <xf numFmtId="0" fontId="102" fillId="62" borderId="154">
      <alignment horizontal="left" vertical="center"/>
    </xf>
    <xf numFmtId="0" fontId="138" fillId="71" borderId="150" applyNumberFormat="0" applyAlignment="0" applyProtection="0"/>
    <xf numFmtId="166" fontId="102" fillId="88" borderId="153" applyNumberFormat="0" applyFont="0" applyBorder="0" applyAlignment="0" applyProtection="0">
      <alignment horizontal="right" vertical="center"/>
    </xf>
    <xf numFmtId="0" fontId="120" fillId="87" borderId="152" applyNumberFormat="0" applyFont="0" applyAlignment="0" applyProtection="0"/>
    <xf numFmtId="0" fontId="102" fillId="0" borderId="156">
      <alignment horizontal="left" vertical="center" wrapText="1" indent="2"/>
    </xf>
    <xf numFmtId="4" fontId="102" fillId="61" borderId="153"/>
    <xf numFmtId="49" fontId="101" fillId="0" borderId="153" applyNumberFormat="0" applyFill="0" applyBorder="0" applyProtection="0">
      <alignment horizontal="left" vertical="center"/>
    </xf>
    <xf numFmtId="0" fontId="102" fillId="0" borderId="153">
      <alignment horizontal="right" vertical="center"/>
    </xf>
    <xf numFmtId="4" fontId="103" fillId="60" borderId="155">
      <alignment horizontal="right" vertical="center"/>
    </xf>
    <xf numFmtId="4" fontId="103" fillId="60" borderId="153">
      <alignment horizontal="right" vertical="center"/>
    </xf>
    <xf numFmtId="4" fontId="103" fillId="60" borderId="153">
      <alignment horizontal="right" vertical="center"/>
    </xf>
    <xf numFmtId="0" fontId="105" fillId="62" borderId="153">
      <alignment horizontal="right" vertical="center"/>
    </xf>
    <xf numFmtId="0" fontId="103" fillId="62" borderId="153">
      <alignment horizontal="right" vertical="center"/>
    </xf>
    <xf numFmtId="49" fontId="102" fillId="0" borderId="153" applyNumberFormat="0" applyFont="0" applyFill="0" applyBorder="0" applyProtection="0">
      <alignment horizontal="left" vertical="center" indent="2"/>
    </xf>
    <xf numFmtId="0" fontId="138" fillId="71" borderId="150" applyNumberFormat="0" applyAlignment="0" applyProtection="0"/>
    <xf numFmtId="0" fontId="123" fillId="84" borderId="149" applyNumberFormat="0" applyAlignment="0" applyProtection="0"/>
    <xf numFmtId="49" fontId="102" fillId="0" borderId="153" applyNumberFormat="0" applyFont="0" applyFill="0" applyBorder="0" applyProtection="0">
      <alignment horizontal="left" vertical="center" indent="2"/>
    </xf>
    <xf numFmtId="0" fontId="129" fillId="71" borderId="150" applyNumberFormat="0" applyAlignment="0" applyProtection="0"/>
    <xf numFmtId="4" fontId="102" fillId="0" borderId="153" applyFill="0" applyBorder="0" applyProtection="0">
      <alignment horizontal="right" vertical="center"/>
    </xf>
    <xf numFmtId="0" fontId="126" fillId="84" borderId="150" applyNumberFormat="0" applyAlignment="0" applyProtection="0"/>
    <xf numFmtId="0" fontId="145" fillId="0" borderId="151" applyNumberFormat="0" applyFill="0" applyAlignment="0" applyProtection="0"/>
    <xf numFmtId="0" fontId="142" fillId="84" borderId="149" applyNumberFormat="0" applyAlignment="0" applyProtection="0"/>
    <xf numFmtId="0" fontId="102" fillId="0" borderId="153" applyNumberFormat="0" applyFill="0" applyAlignment="0" applyProtection="0"/>
    <xf numFmtId="4" fontId="102" fillId="0" borderId="153">
      <alignment horizontal="right" vertical="center"/>
    </xf>
    <xf numFmtId="0" fontId="102" fillId="0" borderId="153">
      <alignment horizontal="right" vertical="center"/>
    </xf>
    <xf numFmtId="0" fontId="138" fillId="71" borderId="150" applyNumberFormat="0" applyAlignment="0" applyProtection="0"/>
    <xf numFmtId="0" fontId="123" fillId="84" borderId="149" applyNumberFormat="0" applyAlignment="0" applyProtection="0"/>
    <xf numFmtId="0" fontId="125" fillId="84" borderId="150" applyNumberFormat="0" applyAlignment="0" applyProtection="0"/>
    <xf numFmtId="0" fontId="102" fillId="60" borderId="156">
      <alignment horizontal="left" vertical="center" wrapText="1" indent="2"/>
    </xf>
    <xf numFmtId="0" fontId="126" fillId="84" borderId="150" applyNumberFormat="0" applyAlignment="0" applyProtection="0"/>
    <xf numFmtId="0" fontId="126" fillId="84" borderId="150" applyNumberFormat="0" applyAlignment="0" applyProtection="0"/>
    <xf numFmtId="4" fontId="103" fillId="60" borderId="154">
      <alignment horizontal="right" vertical="center"/>
    </xf>
    <xf numFmtId="0" fontId="103" fillId="60" borderId="154">
      <alignment horizontal="right" vertical="center"/>
    </xf>
    <xf numFmtId="0" fontId="103" fillId="60" borderId="153">
      <alignment horizontal="right" vertical="center"/>
    </xf>
    <xf numFmtId="4" fontId="105" fillId="62" borderId="153">
      <alignment horizontal="right" vertical="center"/>
    </xf>
    <xf numFmtId="0" fontId="129" fillId="71" borderId="150" applyNumberFormat="0" applyAlignment="0" applyProtection="0"/>
    <xf numFmtId="0" fontId="130" fillId="0" borderId="151" applyNumberFormat="0" applyFill="0" applyAlignment="0" applyProtection="0"/>
    <xf numFmtId="0" fontId="145" fillId="0" borderId="151" applyNumberFormat="0" applyFill="0" applyAlignment="0" applyProtection="0"/>
    <xf numFmtId="0" fontId="120" fillId="87" borderId="152" applyNumberFormat="0" applyFont="0" applyAlignment="0" applyProtection="0"/>
    <xf numFmtId="0" fontId="138" fillId="71" borderId="150" applyNumberFormat="0" applyAlignment="0" applyProtection="0"/>
    <xf numFmtId="49" fontId="101" fillId="0" borderId="153" applyNumberFormat="0" applyFill="0" applyBorder="0" applyProtection="0">
      <alignment horizontal="left" vertical="center"/>
    </xf>
    <xf numFmtId="0" fontId="102" fillId="60" borderId="156">
      <alignment horizontal="left" vertical="center" wrapText="1" indent="2"/>
    </xf>
    <xf numFmtId="0" fontId="126" fillId="84" borderId="150" applyNumberFormat="0" applyAlignment="0" applyProtection="0"/>
    <xf numFmtId="0" fontId="102" fillId="0" borderId="156">
      <alignment horizontal="left" vertical="center" wrapText="1" indent="2"/>
    </xf>
    <xf numFmtId="0" fontId="120" fillId="87" borderId="152" applyNumberFormat="0" applyFont="0" applyAlignment="0" applyProtection="0"/>
    <xf numFmtId="0" fontId="8" fillId="87" borderId="152" applyNumberFormat="0" applyFont="0" applyAlignment="0" applyProtection="0"/>
    <xf numFmtId="0" fontId="142" fillId="84" borderId="149" applyNumberFormat="0" applyAlignment="0" applyProtection="0"/>
    <xf numFmtId="0" fontId="145" fillId="0" borderId="151" applyNumberFormat="0" applyFill="0" applyAlignment="0" applyProtection="0"/>
    <xf numFmtId="4" fontId="102" fillId="61" borderId="153"/>
    <xf numFmtId="0" fontId="103" fillId="60" borderId="153">
      <alignment horizontal="right" vertical="center"/>
    </xf>
    <xf numFmtId="0" fontId="145" fillId="0" borderId="151" applyNumberFormat="0" applyFill="0" applyAlignment="0" applyProtection="0"/>
    <xf numFmtId="4" fontId="103" fillId="60" borderId="155">
      <alignment horizontal="right" vertical="center"/>
    </xf>
    <xf numFmtId="0" fontId="125" fillId="84" borderId="150" applyNumberFormat="0" applyAlignment="0" applyProtection="0"/>
    <xf numFmtId="0" fontId="103" fillId="60" borderId="154">
      <alignment horizontal="right" vertical="center"/>
    </xf>
    <xf numFmtId="0" fontId="126" fillId="84" borderId="150" applyNumberFormat="0" applyAlignment="0" applyProtection="0"/>
    <xf numFmtId="0" fontId="130" fillId="0" borderId="151" applyNumberFormat="0" applyFill="0" applyAlignment="0" applyProtection="0"/>
    <xf numFmtId="0" fontId="120" fillId="87" borderId="152" applyNumberFormat="0" applyFont="0" applyAlignment="0" applyProtection="0"/>
    <xf numFmtId="4" fontId="103" fillId="60" borderId="154">
      <alignment horizontal="right" vertical="center"/>
    </xf>
    <xf numFmtId="0" fontId="102" fillId="60" borderId="156">
      <alignment horizontal="left" vertical="center" wrapText="1" indent="2"/>
    </xf>
    <xf numFmtId="0" fontId="102" fillId="61" borderId="153"/>
    <xf numFmtId="166" fontId="102" fillId="88" borderId="153" applyNumberFormat="0" applyFont="0" applyBorder="0" applyAlignment="0" applyProtection="0">
      <alignment horizontal="right" vertical="center"/>
    </xf>
    <xf numFmtId="0" fontId="102" fillId="0" borderId="153" applyNumberFormat="0" applyFill="0" applyAlignment="0" applyProtection="0"/>
    <xf numFmtId="4" fontId="102" fillId="0" borderId="153" applyFill="0" applyBorder="0" applyProtection="0">
      <alignment horizontal="right" vertical="center"/>
    </xf>
    <xf numFmtId="4" fontId="103" fillId="62" borderId="153">
      <alignment horizontal="right" vertical="center"/>
    </xf>
    <xf numFmtId="0" fontId="130" fillId="0" borderId="151" applyNumberFormat="0" applyFill="0" applyAlignment="0" applyProtection="0"/>
    <xf numFmtId="49" fontId="101" fillId="0" borderId="153" applyNumberFormat="0" applyFill="0" applyBorder="0" applyProtection="0">
      <alignment horizontal="left" vertical="center"/>
    </xf>
    <xf numFmtId="49" fontId="102" fillId="0" borderId="154" applyNumberFormat="0" applyFont="0" applyFill="0" applyBorder="0" applyProtection="0">
      <alignment horizontal="left" vertical="center" indent="5"/>
    </xf>
    <xf numFmtId="0" fontId="102" fillId="62" borderId="154">
      <alignment horizontal="left" vertical="center"/>
    </xf>
    <xf numFmtId="0" fontId="126" fillId="84" borderId="150" applyNumberFormat="0" applyAlignment="0" applyProtection="0"/>
    <xf numFmtId="4" fontId="103" fillId="60" borderId="155">
      <alignment horizontal="right" vertical="center"/>
    </xf>
    <xf numFmtId="0" fontId="138" fillId="71" borderId="150" applyNumberFormat="0" applyAlignment="0" applyProtection="0"/>
    <xf numFmtId="0" fontId="138" fillId="71" borderId="150" applyNumberFormat="0" applyAlignment="0" applyProtection="0"/>
    <xf numFmtId="0" fontId="120" fillId="87" borderId="152" applyNumberFormat="0" applyFont="0" applyAlignment="0" applyProtection="0"/>
    <xf numFmtId="0" fontId="142" fillId="84" borderId="149" applyNumberFormat="0" applyAlignment="0" applyProtection="0"/>
    <xf numFmtId="0" fontId="145" fillId="0" borderId="151" applyNumberFormat="0" applyFill="0" applyAlignment="0" applyProtection="0"/>
    <xf numFmtId="0" fontId="103" fillId="60" borderId="153">
      <alignment horizontal="right" vertical="center"/>
    </xf>
    <xf numFmtId="0" fontId="8" fillId="87" borderId="152" applyNumberFormat="0" applyFont="0" applyAlignment="0" applyProtection="0"/>
    <xf numFmtId="4" fontId="102" fillId="0" borderId="153">
      <alignment horizontal="right" vertical="center"/>
    </xf>
    <xf numFmtId="0" fontId="145" fillId="0" borderId="151" applyNumberFormat="0" applyFill="0" applyAlignment="0" applyProtection="0"/>
    <xf numFmtId="0" fontId="103" fillId="60" borderId="153">
      <alignment horizontal="right" vertical="center"/>
    </xf>
    <xf numFmtId="0" fontId="103" fillId="60" borderId="153">
      <alignment horizontal="right" vertical="center"/>
    </xf>
    <xf numFmtId="4" fontId="105" fillId="62" borderId="153">
      <alignment horizontal="right" vertical="center"/>
    </xf>
    <xf numFmtId="0" fontId="103" fillId="62" borderId="153">
      <alignment horizontal="right" vertical="center"/>
    </xf>
    <xf numFmtId="4" fontId="103" fillId="62" borderId="153">
      <alignment horizontal="right" vertical="center"/>
    </xf>
    <xf numFmtId="0" fontId="105" fillId="62" borderId="153">
      <alignment horizontal="right" vertical="center"/>
    </xf>
    <xf numFmtId="4" fontId="105" fillId="62" borderId="153">
      <alignment horizontal="right" vertical="center"/>
    </xf>
    <xf numFmtId="0" fontId="103" fillId="60" borderId="153">
      <alignment horizontal="right" vertical="center"/>
    </xf>
    <xf numFmtId="4" fontId="103" fillId="60" borderId="153">
      <alignment horizontal="right" vertical="center"/>
    </xf>
    <xf numFmtId="0" fontId="103" fillId="60" borderId="153">
      <alignment horizontal="right" vertical="center"/>
    </xf>
    <xf numFmtId="4" fontId="103" fillId="60" borderId="153">
      <alignment horizontal="right" vertical="center"/>
    </xf>
    <xf numFmtId="0" fontId="103" fillId="60" borderId="154">
      <alignment horizontal="right" vertical="center"/>
    </xf>
    <xf numFmtId="4" fontId="103" fillId="60" borderId="154">
      <alignment horizontal="right" vertical="center"/>
    </xf>
    <xf numFmtId="0" fontId="103" fillId="60" borderId="155">
      <alignment horizontal="right" vertical="center"/>
    </xf>
    <xf numFmtId="4" fontId="103" fillId="60" borderId="155">
      <alignment horizontal="right" vertical="center"/>
    </xf>
    <xf numFmtId="0" fontId="126" fillId="84" borderId="150" applyNumberFormat="0" applyAlignment="0" applyProtection="0"/>
    <xf numFmtId="0" fontId="102" fillId="60" borderId="156">
      <alignment horizontal="left" vertical="center" wrapText="1" indent="2"/>
    </xf>
    <xf numFmtId="0" fontId="102" fillId="0" borderId="156">
      <alignment horizontal="left" vertical="center" wrapText="1" indent="2"/>
    </xf>
    <xf numFmtId="0" fontId="102" fillId="62" borderId="154">
      <alignment horizontal="left" vertical="center"/>
    </xf>
    <xf numFmtId="0" fontId="138" fillId="71" borderId="150" applyNumberFormat="0" applyAlignment="0" applyProtection="0"/>
    <xf numFmtId="0" fontId="102" fillId="0" borderId="153">
      <alignment horizontal="right" vertical="center"/>
    </xf>
    <xf numFmtId="4" fontId="102" fillId="0" borderId="153">
      <alignment horizontal="right" vertical="center"/>
    </xf>
    <xf numFmtId="0" fontId="102" fillId="0" borderId="153" applyNumberFormat="0" applyFill="0" applyAlignment="0" applyProtection="0"/>
    <xf numFmtId="0" fontId="142" fillId="84" borderId="149" applyNumberFormat="0" applyAlignment="0" applyProtection="0"/>
    <xf numFmtId="166" fontId="102" fillId="88" borderId="153" applyNumberFormat="0" applyFont="0" applyBorder="0" applyAlignment="0" applyProtection="0">
      <alignment horizontal="right" vertical="center"/>
    </xf>
    <xf numFmtId="0" fontId="102" fillId="61" borderId="153"/>
    <xf numFmtId="4" fontId="102" fillId="61" borderId="153"/>
    <xf numFmtId="0" fontId="145" fillId="0" borderId="151" applyNumberFormat="0" applyFill="0" applyAlignment="0" applyProtection="0"/>
    <xf numFmtId="0" fontId="8" fillId="87" borderId="152" applyNumberFormat="0" applyFont="0" applyAlignment="0" applyProtection="0"/>
    <xf numFmtId="0" fontId="120" fillId="87" borderId="152" applyNumberFormat="0" applyFont="0" applyAlignment="0" applyProtection="0"/>
    <xf numFmtId="0" fontId="102" fillId="0" borderId="153" applyNumberFormat="0" applyFill="0" applyAlignment="0" applyProtection="0"/>
    <xf numFmtId="0" fontId="130" fillId="0" borderId="151" applyNumberFormat="0" applyFill="0" applyAlignment="0" applyProtection="0"/>
    <xf numFmtId="0" fontId="145" fillId="0" borderId="151" applyNumberFormat="0" applyFill="0" applyAlignment="0" applyProtection="0"/>
    <xf numFmtId="0" fontId="129" fillId="71" borderId="150" applyNumberFormat="0" applyAlignment="0" applyProtection="0"/>
    <xf numFmtId="0" fontId="126" fillId="84" borderId="150" applyNumberFormat="0" applyAlignment="0" applyProtection="0"/>
    <xf numFmtId="4" fontId="105" fillId="62" borderId="153">
      <alignment horizontal="right" vertical="center"/>
    </xf>
    <xf numFmtId="0" fontId="103" fillId="62" borderId="153">
      <alignment horizontal="right" vertical="center"/>
    </xf>
    <xf numFmtId="166" fontId="102" fillId="88" borderId="153" applyNumberFormat="0" applyFont="0" applyBorder="0" applyAlignment="0" applyProtection="0">
      <alignment horizontal="right" vertical="center"/>
    </xf>
    <xf numFmtId="0" fontId="130" fillId="0" borderId="151" applyNumberFormat="0" applyFill="0" applyAlignment="0" applyProtection="0"/>
    <xf numFmtId="49" fontId="102" fillId="0" borderId="153" applyNumberFormat="0" applyFont="0" applyFill="0" applyBorder="0" applyProtection="0">
      <alignment horizontal="left" vertical="center" indent="2"/>
    </xf>
    <xf numFmtId="49" fontId="102" fillId="0" borderId="154" applyNumberFormat="0" applyFont="0" applyFill="0" applyBorder="0" applyProtection="0">
      <alignment horizontal="left" vertical="center" indent="5"/>
    </xf>
    <xf numFmtId="49" fontId="102" fillId="0" borderId="153" applyNumberFormat="0" applyFont="0" applyFill="0" applyBorder="0" applyProtection="0">
      <alignment horizontal="left" vertical="center" indent="2"/>
    </xf>
    <xf numFmtId="4" fontId="102" fillId="0" borderId="153" applyFill="0" applyBorder="0" applyProtection="0">
      <alignment horizontal="right" vertical="center"/>
    </xf>
    <xf numFmtId="49" fontId="101" fillId="0" borderId="153" applyNumberFormat="0" applyFill="0" applyBorder="0" applyProtection="0">
      <alignment horizontal="left" vertical="center"/>
    </xf>
    <xf numFmtId="0" fontId="102" fillId="0" borderId="156">
      <alignment horizontal="left" vertical="center" wrapText="1" indent="2"/>
    </xf>
    <xf numFmtId="0" fontId="142" fillId="84" borderId="149" applyNumberFormat="0" applyAlignment="0" applyProtection="0"/>
    <xf numFmtId="0" fontId="103" fillId="60" borderId="155">
      <alignment horizontal="right" vertical="center"/>
    </xf>
    <xf numFmtId="0" fontId="129" fillId="71" borderId="150" applyNumberFormat="0" applyAlignment="0" applyProtection="0"/>
    <xf numFmtId="0" fontId="103" fillId="60" borderId="155">
      <alignment horizontal="right" vertical="center"/>
    </xf>
    <xf numFmtId="4" fontId="103" fillId="60" borderId="153">
      <alignment horizontal="right" vertical="center"/>
    </xf>
    <xf numFmtId="0" fontId="103" fillId="60" borderId="153">
      <alignment horizontal="right" vertical="center"/>
    </xf>
    <xf numFmtId="0" fontId="123" fillId="84" borderId="149" applyNumberFormat="0" applyAlignment="0" applyProtection="0"/>
    <xf numFmtId="0" fontId="125" fillId="84" borderId="150" applyNumberFormat="0" applyAlignment="0" applyProtection="0"/>
    <xf numFmtId="0" fontId="130" fillId="0" borderId="151" applyNumberFormat="0" applyFill="0" applyAlignment="0" applyProtection="0"/>
    <xf numFmtId="0" fontId="102" fillId="61" borderId="153"/>
    <xf numFmtId="4" fontId="102" fillId="61" borderId="153"/>
    <xf numFmtId="4" fontId="103" fillId="60" borderId="153">
      <alignment horizontal="right" vertical="center"/>
    </xf>
    <xf numFmtId="0" fontId="105" fillId="62" borderId="153">
      <alignment horizontal="right" vertical="center"/>
    </xf>
    <xf numFmtId="0" fontId="129" fillId="71" borderId="150" applyNumberFormat="0" applyAlignment="0" applyProtection="0"/>
    <xf numFmtId="0" fontId="126" fillId="84" borderId="150" applyNumberFormat="0" applyAlignment="0" applyProtection="0"/>
    <xf numFmtId="4" fontId="102" fillId="0" borderId="153">
      <alignment horizontal="right" vertical="center"/>
    </xf>
    <xf numFmtId="0" fontId="102" fillId="60" borderId="156">
      <alignment horizontal="left" vertical="center" wrapText="1" indent="2"/>
    </xf>
    <xf numFmtId="0" fontId="102" fillId="0" borderId="156">
      <alignment horizontal="left" vertical="center" wrapText="1" indent="2"/>
    </xf>
    <xf numFmtId="0" fontId="142" fillId="84" borderId="149" applyNumberFormat="0" applyAlignment="0" applyProtection="0"/>
    <xf numFmtId="0" fontId="138" fillId="71" borderId="150" applyNumberFormat="0" applyAlignment="0" applyProtection="0"/>
    <xf numFmtId="0" fontId="125" fillId="84" borderId="150" applyNumberFormat="0" applyAlignment="0" applyProtection="0"/>
    <xf numFmtId="0" fontId="123" fillId="84" borderId="149" applyNumberFormat="0" applyAlignment="0" applyProtection="0"/>
    <xf numFmtId="0" fontId="103" fillId="60" borderId="155">
      <alignment horizontal="right" vertical="center"/>
    </xf>
    <xf numFmtId="0" fontId="105" fillId="62" borderId="153">
      <alignment horizontal="right" vertical="center"/>
    </xf>
    <xf numFmtId="4" fontId="103" fillId="62" borderId="153">
      <alignment horizontal="right" vertical="center"/>
    </xf>
    <xf numFmtId="4" fontId="103" fillId="60" borderId="153">
      <alignment horizontal="right" vertical="center"/>
    </xf>
    <xf numFmtId="49" fontId="102" fillId="0" borderId="154" applyNumberFormat="0" applyFont="0" applyFill="0" applyBorder="0" applyProtection="0">
      <alignment horizontal="left" vertical="center" indent="5"/>
    </xf>
    <xf numFmtId="4" fontId="102" fillId="0" borderId="153" applyFill="0" applyBorder="0" applyProtection="0">
      <alignment horizontal="right" vertical="center"/>
    </xf>
    <xf numFmtId="4" fontId="103" fillId="62" borderId="153">
      <alignment horizontal="right" vertical="center"/>
    </xf>
    <xf numFmtId="0" fontId="138" fillId="71" borderId="150" applyNumberFormat="0" applyAlignment="0" applyProtection="0"/>
    <xf numFmtId="0" fontId="129" fillId="71" borderId="150" applyNumberFormat="0" applyAlignment="0" applyProtection="0"/>
    <xf numFmtId="0" fontId="125" fillId="84" borderId="150" applyNumberFormat="0" applyAlignment="0" applyProtection="0"/>
    <xf numFmtId="0" fontId="102" fillId="60" borderId="156">
      <alignment horizontal="left" vertical="center" wrapText="1" indent="2"/>
    </xf>
    <xf numFmtId="0" fontId="102" fillId="0" borderId="156">
      <alignment horizontal="left" vertical="center" wrapText="1" indent="2"/>
    </xf>
    <xf numFmtId="0" fontId="102" fillId="60" borderId="156">
      <alignment horizontal="left" vertical="center" wrapText="1" indent="2"/>
    </xf>
    <xf numFmtId="4" fontId="102" fillId="0" borderId="153">
      <alignment horizontal="right" vertical="center"/>
    </xf>
    <xf numFmtId="0" fontId="102" fillId="61" borderId="153"/>
    <xf numFmtId="0" fontId="130" fillId="0" borderId="151" applyNumberFormat="0" applyFill="0" applyAlignment="0" applyProtection="0"/>
    <xf numFmtId="4" fontId="103" fillId="62" borderId="153">
      <alignment horizontal="right" vertical="center"/>
    </xf>
    <xf numFmtId="166" fontId="102" fillId="88" borderId="153" applyNumberFormat="0" applyFont="0" applyBorder="0" applyAlignment="0" applyProtection="0">
      <alignment horizontal="right" vertical="center"/>
    </xf>
    <xf numFmtId="0" fontId="120" fillId="87" borderId="152" applyNumberFormat="0" applyFont="0" applyAlignment="0" applyProtection="0"/>
    <xf numFmtId="166" fontId="102" fillId="88" borderId="153" applyNumberFormat="0" applyFont="0" applyBorder="0" applyAlignment="0" applyProtection="0">
      <alignment horizontal="right" vertical="center"/>
    </xf>
    <xf numFmtId="0" fontId="48" fillId="55" borderId="0" applyNumberFormat="0" applyBorder="0" applyAlignment="0" applyProtection="0"/>
    <xf numFmtId="0" fontId="102" fillId="61" borderId="153"/>
    <xf numFmtId="4" fontId="103" fillId="60" borderId="153">
      <alignment horizontal="right" vertical="center"/>
    </xf>
    <xf numFmtId="0" fontId="102" fillId="61" borderId="153"/>
    <xf numFmtId="0" fontId="120" fillId="87" borderId="152" applyNumberFormat="0" applyFont="0" applyAlignment="0" applyProtection="0"/>
    <xf numFmtId="4" fontId="102" fillId="61" borderId="153"/>
    <xf numFmtId="0" fontId="129" fillId="71" borderId="150" applyNumberFormat="0" applyAlignment="0" applyProtection="0"/>
    <xf numFmtId="0" fontId="129" fillId="71" borderId="150" applyNumberFormat="0" applyAlignment="0" applyProtection="0"/>
    <xf numFmtId="49" fontId="102" fillId="0" borderId="153" applyNumberFormat="0" applyFont="0" applyFill="0" applyBorder="0" applyProtection="0">
      <alignment horizontal="left" vertical="center" indent="2"/>
    </xf>
    <xf numFmtId="4" fontId="103" fillId="60" borderId="153">
      <alignment horizontal="right" vertical="center"/>
    </xf>
    <xf numFmtId="0" fontId="102" fillId="60" borderId="156">
      <alignment horizontal="left" vertical="center" wrapText="1" indent="2"/>
    </xf>
    <xf numFmtId="0" fontId="126" fillId="84" borderId="150" applyNumberFormat="0" applyAlignment="0" applyProtection="0"/>
    <xf numFmtId="0" fontId="116" fillId="33" borderId="65" applyNumberFormat="0" applyAlignment="0" applyProtection="0"/>
    <xf numFmtId="49" fontId="102" fillId="0" borderId="154" applyNumberFormat="0" applyFont="0" applyFill="0" applyBorder="0" applyProtection="0">
      <alignment horizontal="left" vertical="center" indent="5"/>
    </xf>
    <xf numFmtId="4" fontId="103" fillId="60" borderId="155">
      <alignment horizontal="right" vertical="center"/>
    </xf>
    <xf numFmtId="0" fontId="102" fillId="60" borderId="156">
      <alignment horizontal="left" vertical="center" wrapText="1" indent="2"/>
    </xf>
    <xf numFmtId="0" fontId="103" fillId="60" borderId="153">
      <alignment horizontal="right" vertical="center"/>
    </xf>
    <xf numFmtId="4" fontId="102" fillId="0" borderId="153">
      <alignment horizontal="right" vertical="center"/>
    </xf>
    <xf numFmtId="0" fontId="105" fillId="62" borderId="153">
      <alignment horizontal="right" vertical="center"/>
    </xf>
    <xf numFmtId="4" fontId="102" fillId="61" borderId="153"/>
    <xf numFmtId="0" fontId="129" fillId="71" borderId="150" applyNumberFormat="0" applyAlignment="0" applyProtection="0"/>
    <xf numFmtId="4" fontId="103" fillId="60" borderId="154">
      <alignment horizontal="right" vertical="center"/>
    </xf>
    <xf numFmtId="0" fontId="126" fillId="84" borderId="150" applyNumberFormat="0" applyAlignment="0" applyProtection="0"/>
    <xf numFmtId="0" fontId="48" fillId="47" borderId="0" applyNumberFormat="0" applyBorder="0" applyAlignment="0" applyProtection="0"/>
    <xf numFmtId="0" fontId="115" fillId="33" borderId="66" applyNumberFormat="0" applyAlignment="0" applyProtection="0"/>
    <xf numFmtId="0" fontId="116" fillId="33" borderId="65" applyNumberFormat="0" applyAlignment="0" applyProtection="0"/>
    <xf numFmtId="0" fontId="103" fillId="62" borderId="153">
      <alignment horizontal="right" vertical="center"/>
    </xf>
    <xf numFmtId="0" fontId="123" fillId="84" borderId="149" applyNumberFormat="0" applyAlignment="0" applyProtection="0"/>
    <xf numFmtId="0" fontId="117" fillId="0" borderId="0" applyNumberFormat="0" applyFill="0" applyBorder="0" applyAlignment="0" applyProtection="0"/>
    <xf numFmtId="0" fontId="142" fillId="84" borderId="149" applyNumberFormat="0" applyAlignment="0" applyProtection="0"/>
    <xf numFmtId="0" fontId="118" fillId="0" borderId="0" applyNumberFormat="0" applyFill="0" applyBorder="0" applyAlignment="0" applyProtection="0"/>
    <xf numFmtId="0" fontId="119" fillId="0" borderId="70" applyNumberFormat="0" applyFill="0" applyAlignment="0" applyProtection="0"/>
    <xf numFmtId="49" fontId="101" fillId="0" borderId="153" applyNumberFormat="0" applyFill="0" applyBorder="0" applyProtection="0">
      <alignment horizontal="left" vertical="center"/>
    </xf>
    <xf numFmtId="0" fontId="7" fillId="37" borderId="0" applyNumberFormat="0" applyBorder="0" applyAlignment="0" applyProtection="0"/>
    <xf numFmtId="0" fontId="7" fillId="38" borderId="0" applyNumberFormat="0" applyBorder="0" applyAlignment="0" applyProtection="0"/>
    <xf numFmtId="0" fontId="48"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8" fillId="47" borderId="0" applyNumberFormat="0" applyBorder="0" applyAlignment="0" applyProtection="0"/>
    <xf numFmtId="0" fontId="120" fillId="87" borderId="152" applyNumberFormat="0" applyFont="0" applyAlignment="0" applyProtection="0"/>
    <xf numFmtId="0" fontId="7" fillId="49" borderId="0" applyNumberFormat="0" applyBorder="0" applyAlignment="0" applyProtection="0"/>
    <xf numFmtId="0" fontId="7" fillId="50" borderId="0" applyNumberFormat="0" applyBorder="0" applyAlignment="0" applyProtection="0"/>
    <xf numFmtId="0" fontId="48" fillId="51" borderId="0" applyNumberFormat="0" applyBorder="0" applyAlignment="0" applyProtection="0"/>
    <xf numFmtId="4" fontId="103" fillId="60" borderId="153">
      <alignment horizontal="right" vertical="center"/>
    </xf>
    <xf numFmtId="0" fontId="7" fillId="53"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8" fillId="59" borderId="0" applyNumberFormat="0" applyBorder="0" applyAlignment="0" applyProtection="0"/>
    <xf numFmtId="0" fontId="123" fillId="84" borderId="149" applyNumberFormat="0" applyAlignment="0" applyProtection="0"/>
    <xf numFmtId="0" fontId="138" fillId="71" borderId="150" applyNumberFormat="0" applyAlignment="0" applyProtection="0"/>
    <xf numFmtId="0" fontId="102" fillId="61" borderId="153"/>
    <xf numFmtId="0" fontId="126" fillId="84" borderId="150" applyNumberFormat="0" applyAlignment="0" applyProtection="0"/>
    <xf numFmtId="0" fontId="145" fillId="0" borderId="151" applyNumberFormat="0" applyFill="0" applyAlignment="0" applyProtection="0"/>
    <xf numFmtId="0" fontId="105" fillId="62" borderId="153">
      <alignment horizontal="right" vertical="center"/>
    </xf>
    <xf numFmtId="0" fontId="120" fillId="87" borderId="152" applyNumberFormat="0" applyFont="0" applyAlignment="0" applyProtection="0"/>
    <xf numFmtId="0" fontId="103" fillId="62" borderId="153">
      <alignment horizontal="right" vertical="center"/>
    </xf>
    <xf numFmtId="0" fontId="48" fillId="59" borderId="0" applyNumberFormat="0" applyBorder="0" applyAlignment="0" applyProtection="0"/>
    <xf numFmtId="0" fontId="103" fillId="60" borderId="155">
      <alignment horizontal="right" vertical="center"/>
    </xf>
    <xf numFmtId="4" fontId="102" fillId="61" borderId="153"/>
    <xf numFmtId="0" fontId="118" fillId="0" borderId="0" applyNumberFormat="0" applyFill="0" applyBorder="0" applyAlignment="0" applyProtection="0"/>
    <xf numFmtId="49" fontId="102" fillId="0" borderId="153" applyNumberFormat="0" applyFont="0" applyFill="0" applyBorder="0" applyProtection="0">
      <alignment horizontal="left" vertical="center" indent="2"/>
    </xf>
    <xf numFmtId="0" fontId="129" fillId="71" borderId="150" applyNumberFormat="0" applyAlignment="0" applyProtection="0"/>
    <xf numFmtId="4" fontId="103" fillId="60" borderId="155">
      <alignment horizontal="right" vertical="center"/>
    </xf>
    <xf numFmtId="4" fontId="102" fillId="61" borderId="153"/>
    <xf numFmtId="4" fontId="102" fillId="61" borderId="153"/>
    <xf numFmtId="0" fontId="126" fillId="84" borderId="150" applyNumberFormat="0" applyAlignment="0" applyProtection="0"/>
    <xf numFmtId="4" fontId="103" fillId="60" borderId="153">
      <alignment horizontal="right" vertical="center"/>
    </xf>
    <xf numFmtId="49" fontId="101" fillId="0" borderId="153" applyNumberFormat="0" applyFill="0" applyBorder="0" applyProtection="0">
      <alignment horizontal="left" vertical="center"/>
    </xf>
    <xf numFmtId="0" fontId="7" fillId="49" borderId="0" applyNumberFormat="0" applyBorder="0" applyAlignment="0" applyProtection="0"/>
    <xf numFmtId="4" fontId="103" fillId="60" borderId="153">
      <alignment horizontal="right" vertical="center"/>
    </xf>
    <xf numFmtId="0" fontId="8" fillId="87" borderId="152" applyNumberFormat="0" applyFont="0" applyAlignment="0" applyProtection="0"/>
    <xf numFmtId="0" fontId="145" fillId="0" borderId="151" applyNumberFormat="0" applyFill="0" applyAlignment="0" applyProtection="0"/>
    <xf numFmtId="0" fontId="103" fillId="60" borderId="153">
      <alignment horizontal="right" vertical="center"/>
    </xf>
    <xf numFmtId="0" fontId="7" fillId="49" borderId="0" applyNumberFormat="0" applyBorder="0" applyAlignment="0" applyProtection="0"/>
    <xf numFmtId="0" fontId="145" fillId="0" borderId="151" applyNumberFormat="0" applyFill="0" applyAlignment="0" applyProtection="0"/>
    <xf numFmtId="0" fontId="115" fillId="33" borderId="66" applyNumberFormat="0" applyAlignment="0" applyProtection="0"/>
    <xf numFmtId="0" fontId="103" fillId="60" borderId="154">
      <alignment horizontal="right" vertical="center"/>
    </xf>
    <xf numFmtId="4" fontId="103" fillId="60" borderId="154">
      <alignment horizontal="right" vertical="center"/>
    </xf>
    <xf numFmtId="0" fontId="102" fillId="62" borderId="154">
      <alignment horizontal="left" vertical="center"/>
    </xf>
    <xf numFmtId="0" fontId="142" fillId="84" borderId="149" applyNumberFormat="0" applyAlignment="0" applyProtection="0"/>
    <xf numFmtId="0" fontId="120" fillId="87" borderId="152" applyNumberFormat="0" applyFont="0" applyAlignment="0" applyProtection="0"/>
    <xf numFmtId="0" fontId="126" fillId="84" borderId="150" applyNumberFormat="0" applyAlignment="0" applyProtection="0"/>
    <xf numFmtId="0" fontId="138" fillId="71" borderId="150" applyNumberFormat="0" applyAlignment="0" applyProtection="0"/>
    <xf numFmtId="49" fontId="102" fillId="0" borderId="153" applyNumberFormat="0" applyFont="0" applyFill="0" applyBorder="0" applyProtection="0">
      <alignment horizontal="left" vertical="center" indent="2"/>
    </xf>
    <xf numFmtId="0" fontId="123" fillId="84" borderId="149" applyNumberFormat="0" applyAlignment="0" applyProtection="0"/>
    <xf numFmtId="0" fontId="48" fillId="39" borderId="0" applyNumberFormat="0" applyBorder="0" applyAlignment="0" applyProtection="0"/>
    <xf numFmtId="0" fontId="103" fillId="60" borderId="153">
      <alignment horizontal="right" vertical="center"/>
    </xf>
    <xf numFmtId="0" fontId="130" fillId="0" borderId="151" applyNumberFormat="0" applyFill="0" applyAlignment="0" applyProtection="0"/>
    <xf numFmtId="4" fontId="102" fillId="0" borderId="153">
      <alignment horizontal="right" vertical="center"/>
    </xf>
    <xf numFmtId="0" fontId="102" fillId="62" borderId="154">
      <alignment horizontal="left" vertical="center"/>
    </xf>
    <xf numFmtId="0" fontId="142" fillId="84" borderId="149" applyNumberFormat="0" applyAlignment="0" applyProtection="0"/>
    <xf numFmtId="0" fontId="129" fillId="71" borderId="150" applyNumberFormat="0" applyAlignment="0" applyProtection="0"/>
    <xf numFmtId="4" fontId="102" fillId="61" borderId="153"/>
    <xf numFmtId="0" fontId="138" fillId="71" borderId="150" applyNumberFormat="0" applyAlignment="0" applyProtection="0"/>
    <xf numFmtId="0" fontId="7" fillId="38" borderId="0" applyNumberFormat="0" applyBorder="0" applyAlignment="0" applyProtection="0"/>
    <xf numFmtId="0" fontId="48" fillId="39" borderId="0" applyNumberFormat="0" applyBorder="0" applyAlignment="0" applyProtection="0"/>
    <xf numFmtId="4" fontId="102" fillId="0" borderId="153">
      <alignment horizontal="right" vertical="center"/>
    </xf>
    <xf numFmtId="0" fontId="125" fillId="84" borderId="150" applyNumberFormat="0" applyAlignment="0" applyProtection="0"/>
    <xf numFmtId="0" fontId="138" fillId="71" borderId="150" applyNumberFormat="0" applyAlignment="0" applyProtection="0"/>
    <xf numFmtId="0" fontId="102" fillId="60" borderId="156">
      <alignment horizontal="left" vertical="center" wrapText="1" indent="2"/>
    </xf>
    <xf numFmtId="4" fontId="102" fillId="0" borderId="153" applyFill="0" applyBorder="0" applyProtection="0">
      <alignment horizontal="right" vertical="center"/>
    </xf>
    <xf numFmtId="0" fontId="102" fillId="60" borderId="156">
      <alignment horizontal="left" vertical="center" wrapText="1" indent="2"/>
    </xf>
    <xf numFmtId="4" fontId="103" fillId="62" borderId="153">
      <alignment horizontal="right" vertical="center"/>
    </xf>
    <xf numFmtId="0" fontId="120" fillId="87" borderId="152" applyNumberFormat="0" applyFont="0" applyAlignment="0" applyProtection="0"/>
    <xf numFmtId="0" fontId="138" fillId="71" borderId="150" applyNumberFormat="0" applyAlignment="0" applyProtection="0"/>
    <xf numFmtId="0" fontId="142" fillId="84" borderId="149" applyNumberFormat="0" applyAlignment="0" applyProtection="0"/>
    <xf numFmtId="4" fontId="105" fillId="62" borderId="153">
      <alignment horizontal="right" vertical="center"/>
    </xf>
    <xf numFmtId="166" fontId="102" fillId="88" borderId="153" applyNumberFormat="0" applyFont="0" applyBorder="0" applyAlignment="0" applyProtection="0">
      <alignment horizontal="right" vertical="center"/>
    </xf>
    <xf numFmtId="0" fontId="102" fillId="0" borderId="153" applyNumberFormat="0" applyFill="0" applyAlignment="0" applyProtection="0"/>
    <xf numFmtId="0" fontId="145" fillId="0" borderId="151" applyNumberFormat="0" applyFill="0" applyAlignment="0" applyProtection="0"/>
    <xf numFmtId="0" fontId="102" fillId="0" borderId="156">
      <alignment horizontal="left" vertical="center" wrapText="1" indent="2"/>
    </xf>
    <xf numFmtId="0" fontId="8" fillId="87" borderId="152" applyNumberFormat="0" applyFont="0" applyAlignment="0" applyProtection="0"/>
    <xf numFmtId="0" fontId="123" fillId="84" borderId="149" applyNumberFormat="0" applyAlignment="0" applyProtection="0"/>
    <xf numFmtId="4" fontId="103" fillId="62" borderId="153">
      <alignment horizontal="right" vertical="center"/>
    </xf>
    <xf numFmtId="4" fontId="103" fillId="60" borderId="155">
      <alignment horizontal="right" vertical="center"/>
    </xf>
    <xf numFmtId="0" fontId="130" fillId="0" borderId="151" applyNumberFormat="0" applyFill="0" applyAlignment="0" applyProtection="0"/>
    <xf numFmtId="0" fontId="8" fillId="87" borderId="152" applyNumberFormat="0" applyFont="0" applyAlignment="0" applyProtection="0"/>
    <xf numFmtId="0" fontId="103" fillId="60" borderId="155">
      <alignment horizontal="right" vertical="center"/>
    </xf>
    <xf numFmtId="0" fontId="103" fillId="60" borderId="153">
      <alignment horizontal="right" vertical="center"/>
    </xf>
    <xf numFmtId="0" fontId="102" fillId="61" borderId="153"/>
    <xf numFmtId="4" fontId="102" fillId="61" borderId="153"/>
    <xf numFmtId="0" fontId="102" fillId="0" borderId="156">
      <alignment horizontal="left" vertical="center" wrapText="1" indent="2"/>
    </xf>
    <xf numFmtId="0" fontId="119" fillId="0" borderId="70" applyNumberFormat="0" applyFill="0" applyAlignment="0" applyProtection="0"/>
    <xf numFmtId="0" fontId="126" fillId="84" borderId="150" applyNumberFormat="0" applyAlignment="0" applyProtection="0"/>
    <xf numFmtId="0" fontId="103" fillId="62" borderId="153">
      <alignment horizontal="right" vertical="center"/>
    </xf>
    <xf numFmtId="0" fontId="123" fillId="84" borderId="149" applyNumberFormat="0" applyAlignment="0" applyProtection="0"/>
    <xf numFmtId="0" fontId="103" fillId="60" borderId="155">
      <alignment horizontal="right" vertical="center"/>
    </xf>
    <xf numFmtId="0" fontId="118" fillId="0" borderId="0" applyNumberFormat="0" applyFill="0" applyBorder="0" applyAlignment="0" applyProtection="0"/>
    <xf numFmtId="0" fontId="7" fillId="57" borderId="0" applyNumberFormat="0" applyBorder="0" applyAlignment="0" applyProtection="0"/>
    <xf numFmtId="0" fontId="7" fillId="45" borderId="0" applyNumberFormat="0" applyBorder="0" applyAlignment="0" applyProtection="0"/>
    <xf numFmtId="49" fontId="102" fillId="0" borderId="153" applyNumberFormat="0" applyFont="0" applyFill="0" applyBorder="0" applyProtection="0">
      <alignment horizontal="left" vertical="center" indent="2"/>
    </xf>
    <xf numFmtId="0" fontId="7" fillId="46" borderId="0" applyNumberFormat="0" applyBorder="0" applyAlignment="0" applyProtection="0"/>
    <xf numFmtId="0" fontId="115" fillId="33" borderId="66" applyNumberFormat="0" applyAlignment="0" applyProtection="0"/>
    <xf numFmtId="4" fontId="102" fillId="0" borderId="153">
      <alignment horizontal="right" vertical="center"/>
    </xf>
    <xf numFmtId="0" fontId="142" fillId="84" borderId="149" applyNumberFormat="0" applyAlignment="0" applyProtection="0"/>
    <xf numFmtId="0" fontId="103" fillId="62" borderId="153">
      <alignment horizontal="right" vertical="center"/>
    </xf>
    <xf numFmtId="0" fontId="103" fillId="60" borderId="153">
      <alignment horizontal="right" vertical="center"/>
    </xf>
    <xf numFmtId="0" fontId="145" fillId="0" borderId="151" applyNumberFormat="0" applyFill="0" applyAlignment="0" applyProtection="0"/>
    <xf numFmtId="0" fontId="48" fillId="43" borderId="0" applyNumberFormat="0" applyBorder="0" applyAlignment="0" applyProtection="0"/>
    <xf numFmtId="0" fontId="102" fillId="61" borderId="153"/>
    <xf numFmtId="0" fontId="138" fillId="71" borderId="150" applyNumberFormat="0" applyAlignment="0" applyProtection="0"/>
    <xf numFmtId="4" fontId="102" fillId="0" borderId="153">
      <alignment horizontal="right" vertical="center"/>
    </xf>
    <xf numFmtId="0" fontId="145" fillId="0" borderId="151" applyNumberFormat="0" applyFill="0" applyAlignment="0" applyProtection="0"/>
    <xf numFmtId="4" fontId="103" fillId="60" borderId="154">
      <alignment horizontal="right" vertical="center"/>
    </xf>
    <xf numFmtId="0" fontId="130" fillId="0" borderId="151" applyNumberFormat="0" applyFill="0" applyAlignment="0" applyProtection="0"/>
    <xf numFmtId="0" fontId="117" fillId="0" borderId="0" applyNumberFormat="0" applyFill="0" applyBorder="0" applyAlignment="0" applyProtection="0"/>
    <xf numFmtId="0" fontId="126" fillId="84" borderId="150" applyNumberFormat="0" applyAlignment="0" applyProtection="0"/>
    <xf numFmtId="0" fontId="142" fillId="84" borderId="149" applyNumberFormat="0" applyAlignment="0" applyProtection="0"/>
    <xf numFmtId="4" fontId="105" fillId="62" borderId="153">
      <alignment horizontal="right" vertical="center"/>
    </xf>
    <xf numFmtId="0" fontId="8" fillId="87" borderId="152" applyNumberFormat="0" applyFont="0" applyAlignment="0" applyProtection="0"/>
    <xf numFmtId="0" fontId="118" fillId="0" borderId="0" applyNumberFormat="0" applyFill="0" applyBorder="0" applyAlignment="0" applyProtection="0"/>
    <xf numFmtId="0" fontId="142" fillId="84" borderId="149" applyNumberFormat="0" applyAlignment="0" applyProtection="0"/>
    <xf numFmtId="4" fontId="102" fillId="61" borderId="153"/>
    <xf numFmtId="0" fontId="48" fillId="59" borderId="0" applyNumberFormat="0" applyBorder="0" applyAlignment="0" applyProtection="0"/>
    <xf numFmtId="0" fontId="119" fillId="0" borderId="70" applyNumberFormat="0" applyFill="0" applyAlignment="0" applyProtection="0"/>
    <xf numFmtId="0" fontId="130" fillId="0" borderId="151" applyNumberFormat="0" applyFill="0" applyAlignment="0" applyProtection="0"/>
    <xf numFmtId="0" fontId="103" fillId="60" borderId="153">
      <alignment horizontal="right" vertical="center"/>
    </xf>
    <xf numFmtId="0" fontId="138" fillId="71" borderId="150" applyNumberFormat="0" applyAlignment="0" applyProtection="0"/>
    <xf numFmtId="0" fontId="123" fillId="84" borderId="149" applyNumberFormat="0" applyAlignment="0" applyProtection="0"/>
    <xf numFmtId="4" fontId="103" fillId="60" borderId="153">
      <alignment horizontal="right" vertical="center"/>
    </xf>
    <xf numFmtId="0" fontId="130" fillId="0" borderId="151" applyNumberFormat="0" applyFill="0" applyAlignment="0" applyProtection="0"/>
    <xf numFmtId="0" fontId="126" fillId="84" borderId="150" applyNumberFormat="0" applyAlignment="0" applyProtection="0"/>
    <xf numFmtId="4" fontId="103" fillId="60" borderId="154">
      <alignment horizontal="right" vertical="center"/>
    </xf>
    <xf numFmtId="0" fontId="102" fillId="60" borderId="156">
      <alignment horizontal="left" vertical="center" wrapText="1" indent="2"/>
    </xf>
    <xf numFmtId="49" fontId="101" fillId="0" borderId="153" applyNumberFormat="0" applyFill="0" applyBorder="0" applyProtection="0">
      <alignment horizontal="left" vertical="center"/>
    </xf>
    <xf numFmtId="0" fontId="138" fillId="71" borderId="150" applyNumberFormat="0" applyAlignment="0" applyProtection="0"/>
    <xf numFmtId="0" fontId="102" fillId="62" borderId="154">
      <alignment horizontal="left" vertical="center"/>
    </xf>
    <xf numFmtId="0" fontId="126" fillId="84" borderId="150" applyNumberFormat="0" applyAlignment="0" applyProtection="0"/>
    <xf numFmtId="0" fontId="125" fillId="84" borderId="150" applyNumberFormat="0" applyAlignment="0" applyProtection="0"/>
    <xf numFmtId="0" fontId="102" fillId="0" borderId="156">
      <alignment horizontal="left" vertical="center" wrapText="1" indent="2"/>
    </xf>
    <xf numFmtId="4" fontId="102" fillId="0" borderId="153" applyFill="0" applyBorder="0" applyProtection="0">
      <alignment horizontal="right" vertical="center"/>
    </xf>
    <xf numFmtId="4" fontId="103" fillId="60" borderId="154">
      <alignment horizontal="right" vertical="center"/>
    </xf>
    <xf numFmtId="0" fontId="138" fillId="71" borderId="150" applyNumberFormat="0" applyAlignment="0" applyProtection="0"/>
    <xf numFmtId="0" fontId="7" fillId="46" borderId="0" applyNumberFormat="0" applyBorder="0" applyAlignment="0" applyProtection="0"/>
    <xf numFmtId="0" fontId="123" fillId="84" borderId="149" applyNumberFormat="0" applyAlignment="0" applyProtection="0"/>
    <xf numFmtId="0" fontId="126" fillId="84" borderId="150" applyNumberFormat="0" applyAlignment="0" applyProtection="0"/>
    <xf numFmtId="0" fontId="48" fillId="51" borderId="0" applyNumberFormat="0" applyBorder="0" applyAlignment="0" applyProtection="0"/>
    <xf numFmtId="0" fontId="103" fillId="60" borderId="154">
      <alignment horizontal="right" vertical="center"/>
    </xf>
    <xf numFmtId="0" fontId="142" fillId="84" borderId="149" applyNumberFormat="0" applyAlignment="0" applyProtection="0"/>
    <xf numFmtId="0" fontId="116" fillId="33" borderId="65" applyNumberFormat="0" applyAlignment="0" applyProtection="0"/>
    <xf numFmtId="0" fontId="117" fillId="0" borderId="0" applyNumberFormat="0" applyFill="0" applyBorder="0" applyAlignment="0" applyProtection="0"/>
    <xf numFmtId="0" fontId="8" fillId="87" borderId="152" applyNumberFormat="0" applyFont="0" applyAlignment="0" applyProtection="0"/>
    <xf numFmtId="49" fontId="101" fillId="0" borderId="153" applyNumberFormat="0" applyFill="0" applyBorder="0" applyProtection="0">
      <alignment horizontal="left" vertical="center"/>
    </xf>
    <xf numFmtId="4" fontId="102" fillId="61" borderId="153"/>
    <xf numFmtId="49" fontId="102" fillId="0" borderId="154" applyNumberFormat="0" applyFont="0" applyFill="0" applyBorder="0" applyProtection="0">
      <alignment horizontal="left" vertical="center" indent="5"/>
    </xf>
    <xf numFmtId="0" fontId="103" fillId="60" borderId="153">
      <alignment horizontal="right" vertical="center"/>
    </xf>
    <xf numFmtId="49" fontId="102" fillId="0" borderId="154" applyNumberFormat="0" applyFont="0" applyFill="0" applyBorder="0" applyProtection="0">
      <alignment horizontal="left" vertical="center" indent="5"/>
    </xf>
    <xf numFmtId="0" fontId="126" fillId="84" borderId="150" applyNumberFormat="0" applyAlignment="0" applyProtection="0"/>
    <xf numFmtId="0" fontId="102" fillId="60" borderId="156">
      <alignment horizontal="left" vertical="center" wrapText="1" indent="2"/>
    </xf>
    <xf numFmtId="0" fontId="102" fillId="60" borderId="156">
      <alignment horizontal="left" vertical="center" wrapText="1" indent="2"/>
    </xf>
    <xf numFmtId="0" fontId="48" fillId="55" borderId="0" applyNumberFormat="0" applyBorder="0" applyAlignment="0" applyProtection="0"/>
    <xf numFmtId="4" fontId="102" fillId="61" borderId="153"/>
    <xf numFmtId="0" fontId="129" fillId="71" borderId="150" applyNumberFormat="0" applyAlignment="0" applyProtection="0"/>
    <xf numFmtId="4" fontId="103" fillId="60" borderId="154">
      <alignment horizontal="right" vertical="center"/>
    </xf>
    <xf numFmtId="0" fontId="102" fillId="0" borderId="153" applyNumberFormat="0" applyFill="0" applyAlignment="0" applyProtection="0"/>
    <xf numFmtId="0" fontId="103" fillId="60" borderId="153">
      <alignment horizontal="right" vertical="center"/>
    </xf>
    <xf numFmtId="0" fontId="102" fillId="0" borderId="153">
      <alignment horizontal="right" vertical="center"/>
    </xf>
    <xf numFmtId="4" fontId="103" fillId="62" borderId="153">
      <alignment horizontal="right" vertical="center"/>
    </xf>
    <xf numFmtId="0" fontId="145" fillId="0" borderId="151" applyNumberFormat="0" applyFill="0" applyAlignment="0" applyProtection="0"/>
    <xf numFmtId="0" fontId="138" fillId="71" borderId="150" applyNumberFormat="0" applyAlignment="0" applyProtection="0"/>
    <xf numFmtId="4" fontId="103" fillId="60" borderId="153">
      <alignment horizontal="right" vertical="center"/>
    </xf>
    <xf numFmtId="4" fontId="103" fillId="60" borderId="153">
      <alignment horizontal="right" vertical="center"/>
    </xf>
    <xf numFmtId="0" fontId="142" fillId="84" borderId="149" applyNumberFormat="0" applyAlignment="0" applyProtection="0"/>
    <xf numFmtId="0" fontId="138" fillId="71" borderId="150" applyNumberFormat="0" applyAlignment="0" applyProtection="0"/>
    <xf numFmtId="49" fontId="101" fillId="0" borderId="153" applyNumberFormat="0" applyFill="0" applyBorder="0" applyProtection="0">
      <alignment horizontal="left" vertical="center"/>
    </xf>
    <xf numFmtId="0" fontId="129" fillId="71" borderId="150" applyNumberFormat="0" applyAlignment="0" applyProtection="0"/>
    <xf numFmtId="0" fontId="126" fillId="84" borderId="150" applyNumberFormat="0" applyAlignment="0" applyProtection="0"/>
    <xf numFmtId="0" fontId="120" fillId="87" borderId="152" applyNumberFormat="0" applyFont="0" applyAlignment="0" applyProtection="0"/>
    <xf numFmtId="0" fontId="102" fillId="0" borderId="156">
      <alignment horizontal="left" vertical="center" wrapText="1" indent="2"/>
    </xf>
    <xf numFmtId="49" fontId="101" fillId="0" borderId="153" applyNumberFormat="0" applyFill="0" applyBorder="0" applyProtection="0">
      <alignment horizontal="left" vertical="center"/>
    </xf>
    <xf numFmtId="0" fontId="145" fillId="0" borderId="151" applyNumberFormat="0" applyFill="0" applyAlignment="0" applyProtection="0"/>
    <xf numFmtId="0" fontId="126" fillId="84" borderId="150" applyNumberFormat="0" applyAlignment="0" applyProtection="0"/>
    <xf numFmtId="4" fontId="102" fillId="61" borderId="153"/>
    <xf numFmtId="49" fontId="101" fillId="0" borderId="153" applyNumberFormat="0" applyFill="0" applyBorder="0" applyProtection="0">
      <alignment horizontal="left" vertical="center"/>
    </xf>
    <xf numFmtId="0" fontId="145" fillId="0" borderId="151" applyNumberFormat="0" applyFill="0" applyAlignment="0" applyProtection="0"/>
    <xf numFmtId="0" fontId="129" fillId="71" borderId="150" applyNumberFormat="0" applyAlignment="0" applyProtection="0"/>
    <xf numFmtId="0" fontId="102" fillId="0" borderId="156">
      <alignment horizontal="left" vertical="center" wrapText="1" indent="2"/>
    </xf>
    <xf numFmtId="0" fontId="129" fillId="71" borderId="150" applyNumberFormat="0" applyAlignment="0" applyProtection="0"/>
    <xf numFmtId="0" fontId="7" fillId="53" borderId="0" applyNumberFormat="0" applyBorder="0" applyAlignment="0" applyProtection="0"/>
    <xf numFmtId="0" fontId="120" fillId="87" borderId="152" applyNumberFormat="0" applyFont="0" applyAlignment="0" applyProtection="0"/>
    <xf numFmtId="0" fontId="103" fillId="62" borderId="153">
      <alignment horizontal="right" vertical="center"/>
    </xf>
    <xf numFmtId="0" fontId="126" fillId="84" borderId="150" applyNumberFormat="0" applyAlignment="0" applyProtection="0"/>
    <xf numFmtId="0" fontId="126" fillId="84" borderId="150" applyNumberFormat="0" applyAlignment="0" applyProtection="0"/>
    <xf numFmtId="0" fontId="125" fillId="84" borderId="150" applyNumberFormat="0" applyAlignment="0" applyProtection="0"/>
    <xf numFmtId="0" fontId="138" fillId="71" borderId="150" applyNumberFormat="0" applyAlignment="0" applyProtection="0"/>
    <xf numFmtId="0" fontId="126" fillId="84" borderId="150" applyNumberFormat="0" applyAlignment="0" applyProtection="0"/>
    <xf numFmtId="0" fontId="102" fillId="0" borderId="153">
      <alignment horizontal="right" vertical="center"/>
    </xf>
    <xf numFmtId="0" fontId="130" fillId="0" borderId="151" applyNumberFormat="0" applyFill="0" applyAlignment="0" applyProtection="0"/>
    <xf numFmtId="166" fontId="102" fillId="88" borderId="153" applyNumberFormat="0" applyFont="0" applyBorder="0" applyAlignment="0" applyProtection="0">
      <alignment horizontal="right" vertical="center"/>
    </xf>
    <xf numFmtId="0" fontId="145" fillId="0" borderId="151" applyNumberFormat="0" applyFill="0" applyAlignment="0" applyProtection="0"/>
    <xf numFmtId="0" fontId="102" fillId="0" borderId="156">
      <alignment horizontal="left" vertical="center" wrapText="1" indent="2"/>
    </xf>
    <xf numFmtId="0" fontId="103" fillId="60" borderId="153">
      <alignment horizontal="right" vertical="center"/>
    </xf>
    <xf numFmtId="0" fontId="103" fillId="62" borderId="153">
      <alignment horizontal="right" vertical="center"/>
    </xf>
    <xf numFmtId="49" fontId="102" fillId="0" borderId="153" applyNumberFormat="0" applyFont="0" applyFill="0" applyBorder="0" applyProtection="0">
      <alignment horizontal="left" vertical="center" indent="2"/>
    </xf>
    <xf numFmtId="4" fontId="103" fillId="60" borderId="154">
      <alignment horizontal="right" vertical="center"/>
    </xf>
    <xf numFmtId="0" fontId="138" fillId="71" borderId="150" applyNumberFormat="0" applyAlignment="0" applyProtection="0"/>
    <xf numFmtId="0" fontId="115" fillId="33" borderId="66" applyNumberFormat="0" applyAlignment="0" applyProtection="0"/>
    <xf numFmtId="0" fontId="103" fillId="60" borderId="153">
      <alignment horizontal="right" vertical="center"/>
    </xf>
    <xf numFmtId="0" fontId="125" fillId="84" borderId="150" applyNumberFormat="0" applyAlignment="0" applyProtection="0"/>
    <xf numFmtId="4" fontId="102" fillId="0" borderId="153">
      <alignment horizontal="right" vertical="center"/>
    </xf>
    <xf numFmtId="0" fontId="7" fillId="45" borderId="0" applyNumberFormat="0" applyBorder="0" applyAlignment="0" applyProtection="0"/>
    <xf numFmtId="0" fontId="138" fillId="71" borderId="150" applyNumberFormat="0" applyAlignment="0" applyProtection="0"/>
    <xf numFmtId="0" fontId="7" fillId="50" borderId="0" applyNumberFormat="0" applyBorder="0" applyAlignment="0" applyProtection="0"/>
    <xf numFmtId="4" fontId="103" fillId="60" borderId="155">
      <alignment horizontal="right" vertical="center"/>
    </xf>
    <xf numFmtId="0" fontId="129" fillId="71" borderId="150" applyNumberFormat="0" applyAlignment="0" applyProtection="0"/>
    <xf numFmtId="0" fontId="129" fillId="71" borderId="150" applyNumberFormat="0" applyAlignment="0" applyProtection="0"/>
    <xf numFmtId="0" fontId="102" fillId="61" borderId="153"/>
    <xf numFmtId="0" fontId="102" fillId="60" borderId="156">
      <alignment horizontal="left" vertical="center" wrapText="1" indent="2"/>
    </xf>
    <xf numFmtId="0" fontId="7" fillId="58" borderId="0" applyNumberFormat="0" applyBorder="0" applyAlignment="0" applyProtection="0"/>
    <xf numFmtId="166" fontId="102" fillId="88" borderId="153" applyNumberFormat="0" applyFont="0" applyBorder="0" applyAlignment="0" applyProtection="0">
      <alignment horizontal="right" vertical="center"/>
    </xf>
    <xf numFmtId="0" fontId="125" fillId="84" borderId="150" applyNumberFormat="0" applyAlignment="0" applyProtection="0"/>
    <xf numFmtId="0" fontId="102" fillId="0" borderId="153" applyNumberFormat="0" applyFill="0" applyAlignment="0" applyProtection="0"/>
    <xf numFmtId="4" fontId="105" fillId="62" borderId="153">
      <alignment horizontal="right" vertical="center"/>
    </xf>
    <xf numFmtId="0" fontId="120" fillId="87" borderId="152" applyNumberFormat="0" applyFont="0" applyAlignment="0" applyProtection="0"/>
    <xf numFmtId="0" fontId="48" fillId="51" borderId="0" applyNumberFormat="0" applyBorder="0" applyAlignment="0" applyProtection="0"/>
    <xf numFmtId="0" fontId="145" fillId="0" borderId="151" applyNumberFormat="0" applyFill="0" applyAlignment="0" applyProtection="0"/>
    <xf numFmtId="0" fontId="130" fillId="0" borderId="151" applyNumberFormat="0" applyFill="0" applyAlignment="0" applyProtection="0"/>
    <xf numFmtId="0" fontId="103" fillId="60" borderId="154">
      <alignment horizontal="right" vertical="center"/>
    </xf>
    <xf numFmtId="0" fontId="126" fillId="84" borderId="150" applyNumberFormat="0" applyAlignment="0" applyProtection="0"/>
    <xf numFmtId="0" fontId="142" fillId="84" borderId="149" applyNumberFormat="0" applyAlignment="0" applyProtection="0"/>
    <xf numFmtId="0" fontId="142" fillId="84" borderId="149" applyNumberFormat="0" applyAlignment="0" applyProtection="0"/>
    <xf numFmtId="0" fontId="102" fillId="0" borderId="153" applyNumberFormat="0" applyFill="0" applyAlignment="0" applyProtection="0"/>
    <xf numFmtId="0" fontId="126" fillId="84" borderId="150" applyNumberFormat="0" applyAlignment="0" applyProtection="0"/>
    <xf numFmtId="0" fontId="105" fillId="62" borderId="153">
      <alignment horizontal="right" vertical="center"/>
    </xf>
    <xf numFmtId="0" fontId="103" fillId="60" borderId="153">
      <alignment horizontal="right" vertical="center"/>
    </xf>
    <xf numFmtId="4" fontId="103" fillId="60" borderId="155">
      <alignment horizontal="right" vertical="center"/>
    </xf>
    <xf numFmtId="0" fontId="103" fillId="60" borderId="155">
      <alignment horizontal="right" vertical="center"/>
    </xf>
    <xf numFmtId="0" fontId="48" fillId="47" borderId="0" applyNumberFormat="0" applyBorder="0" applyAlignment="0" applyProtection="0"/>
    <xf numFmtId="0" fontId="102" fillId="0" borderId="153" applyNumberFormat="0" applyFill="0" applyAlignment="0" applyProtection="0"/>
    <xf numFmtId="0" fontId="102" fillId="62" borderId="154">
      <alignment horizontal="left" vertical="center"/>
    </xf>
    <xf numFmtId="0" fontId="129" fillId="71" borderId="150" applyNumberFormat="0" applyAlignment="0" applyProtection="0"/>
    <xf numFmtId="49" fontId="102" fillId="0" borderId="153" applyNumberFormat="0" applyFont="0" applyFill="0" applyBorder="0" applyProtection="0">
      <alignment horizontal="left" vertical="center" indent="2"/>
    </xf>
    <xf numFmtId="0" fontId="48" fillId="59" borderId="0" applyNumberFormat="0" applyBorder="0" applyAlignment="0" applyProtection="0"/>
    <xf numFmtId="0" fontId="103" fillId="62" borderId="153">
      <alignment horizontal="right" vertical="center"/>
    </xf>
    <xf numFmtId="0" fontId="103" fillId="60" borderId="153">
      <alignment horizontal="right" vertical="center"/>
    </xf>
    <xf numFmtId="0" fontId="142" fillId="84" borderId="149" applyNumberFormat="0" applyAlignment="0" applyProtection="0"/>
    <xf numFmtId="166" fontId="102" fillId="88" borderId="153" applyNumberFormat="0" applyFont="0" applyBorder="0" applyAlignment="0" applyProtection="0">
      <alignment horizontal="right" vertical="center"/>
    </xf>
    <xf numFmtId="0" fontId="8" fillId="87" borderId="152" applyNumberFormat="0" applyFont="0" applyAlignment="0" applyProtection="0"/>
    <xf numFmtId="49" fontId="101" fillId="0" borderId="153" applyNumberFormat="0" applyFill="0" applyBorder="0" applyProtection="0">
      <alignment horizontal="left" vertical="center"/>
    </xf>
    <xf numFmtId="4" fontId="103" fillId="62" borderId="153">
      <alignment horizontal="right" vertical="center"/>
    </xf>
    <xf numFmtId="0" fontId="125" fillId="84" borderId="150" applyNumberFormat="0" applyAlignment="0" applyProtection="0"/>
    <xf numFmtId="0" fontId="145" fillId="0" borderId="151" applyNumberFormat="0" applyFill="0" applyAlignment="0" applyProtection="0"/>
    <xf numFmtId="0" fontId="120" fillId="87" borderId="152" applyNumberFormat="0" applyFont="0" applyAlignment="0" applyProtection="0"/>
    <xf numFmtId="0" fontId="102" fillId="61" borderId="153"/>
    <xf numFmtId="0" fontId="102" fillId="0" borderId="156">
      <alignment horizontal="left" vertical="center" wrapText="1" indent="2"/>
    </xf>
    <xf numFmtId="4" fontId="102" fillId="0" borderId="153" applyFill="0" applyBorder="0" applyProtection="0">
      <alignment horizontal="right" vertical="center"/>
    </xf>
    <xf numFmtId="0" fontId="7" fillId="46" borderId="0" applyNumberFormat="0" applyBorder="0" applyAlignment="0" applyProtection="0"/>
    <xf numFmtId="0" fontId="102" fillId="0" borderId="153">
      <alignment horizontal="right" vertical="center"/>
    </xf>
    <xf numFmtId="4" fontId="103" fillId="60" borderId="153">
      <alignment horizontal="right" vertical="center"/>
    </xf>
    <xf numFmtId="0" fontId="7" fillId="41" borderId="0" applyNumberFormat="0" applyBorder="0" applyAlignment="0" applyProtection="0"/>
    <xf numFmtId="49" fontId="102" fillId="0" borderId="153" applyNumberFormat="0" applyFont="0" applyFill="0" applyBorder="0" applyProtection="0">
      <alignment horizontal="left" vertical="center" indent="2"/>
    </xf>
    <xf numFmtId="0" fontId="7" fillId="45" borderId="0" applyNumberFormat="0" applyBorder="0" applyAlignment="0" applyProtection="0"/>
    <xf numFmtId="4" fontId="105" fillId="62" borderId="153">
      <alignment horizontal="right" vertical="center"/>
    </xf>
    <xf numFmtId="0" fontId="125" fillId="84" borderId="150" applyNumberFormat="0" applyAlignment="0" applyProtection="0"/>
    <xf numFmtId="4" fontId="102" fillId="0" borderId="153" applyFill="0" applyBorder="0" applyProtection="0">
      <alignment horizontal="right" vertical="center"/>
    </xf>
    <xf numFmtId="0" fontId="102" fillId="0" borderId="156">
      <alignment horizontal="left" vertical="center" wrapText="1" indent="2"/>
    </xf>
    <xf numFmtId="4" fontId="105" fillId="62" borderId="153">
      <alignment horizontal="right" vertical="center"/>
    </xf>
    <xf numFmtId="4" fontId="105" fillId="62" borderId="153">
      <alignment horizontal="right" vertical="center"/>
    </xf>
    <xf numFmtId="0" fontId="126" fillId="84" borderId="150" applyNumberFormat="0" applyAlignment="0" applyProtection="0"/>
    <xf numFmtId="0" fontId="120" fillId="87" borderId="152" applyNumberFormat="0" applyFont="0" applyAlignment="0" applyProtection="0"/>
    <xf numFmtId="0" fontId="125" fillId="84" borderId="150" applyNumberFormat="0" applyAlignment="0" applyProtection="0"/>
    <xf numFmtId="0" fontId="103" fillId="60" borderId="153">
      <alignment horizontal="right" vertical="center"/>
    </xf>
    <xf numFmtId="0" fontId="145" fillId="0" borderId="151" applyNumberFormat="0" applyFill="0" applyAlignment="0" applyProtection="0"/>
    <xf numFmtId="4" fontId="103" fillId="60" borderId="155">
      <alignment horizontal="right" vertical="center"/>
    </xf>
    <xf numFmtId="0" fontId="130" fillId="0" borderId="151" applyNumberFormat="0" applyFill="0" applyAlignment="0" applyProtection="0"/>
    <xf numFmtId="0" fontId="117" fillId="0" borderId="0" applyNumberFormat="0" applyFill="0" applyBorder="0" applyAlignment="0" applyProtection="0"/>
    <xf numFmtId="0" fontId="123" fillId="84" borderId="149" applyNumberFormat="0" applyAlignment="0" applyProtection="0"/>
    <xf numFmtId="0" fontId="123" fillId="84" borderId="149" applyNumberFormat="0" applyAlignment="0" applyProtection="0"/>
    <xf numFmtId="0" fontId="126" fillId="84" borderId="150" applyNumberFormat="0" applyAlignment="0" applyProtection="0"/>
    <xf numFmtId="4" fontId="105" fillId="62" borderId="153">
      <alignment horizontal="right" vertical="center"/>
    </xf>
    <xf numFmtId="0" fontId="102" fillId="0" borderId="153">
      <alignment horizontal="right" vertical="center"/>
    </xf>
    <xf numFmtId="0" fontId="115" fillId="33" borderId="66" applyNumberFormat="0" applyAlignment="0" applyProtection="0"/>
    <xf numFmtId="0" fontId="102" fillId="0" borderId="153">
      <alignment horizontal="right" vertical="center"/>
    </xf>
    <xf numFmtId="4" fontId="102" fillId="0" borderId="153" applyFill="0" applyBorder="0" applyProtection="0">
      <alignment horizontal="right" vertical="center"/>
    </xf>
    <xf numFmtId="0" fontId="48" fillId="51" borderId="0" applyNumberFormat="0" applyBorder="0" applyAlignment="0" applyProtection="0"/>
    <xf numFmtId="0" fontId="102" fillId="0" borderId="153">
      <alignment horizontal="right" vertical="center"/>
    </xf>
    <xf numFmtId="0" fontId="103" fillId="60" borderId="154">
      <alignment horizontal="right" vertical="center"/>
    </xf>
    <xf numFmtId="0" fontId="103" fillId="60" borderId="154">
      <alignment horizontal="right" vertical="center"/>
    </xf>
    <xf numFmtId="4" fontId="103" fillId="60" borderId="153">
      <alignment horizontal="right" vertical="center"/>
    </xf>
    <xf numFmtId="4" fontId="103" fillId="60" borderId="153">
      <alignment horizontal="right" vertical="center"/>
    </xf>
    <xf numFmtId="0" fontId="116" fillId="33" borderId="65" applyNumberFormat="0" applyAlignment="0" applyProtection="0"/>
    <xf numFmtId="0" fontId="48" fillId="51" borderId="0" applyNumberFormat="0" applyBorder="0" applyAlignment="0" applyProtection="0"/>
    <xf numFmtId="0" fontId="125" fillId="84" borderId="150" applyNumberFormat="0" applyAlignment="0" applyProtection="0"/>
    <xf numFmtId="49" fontId="102" fillId="0" borderId="154" applyNumberFormat="0" applyFont="0" applyFill="0" applyBorder="0" applyProtection="0">
      <alignment horizontal="left" vertical="center" indent="5"/>
    </xf>
    <xf numFmtId="4" fontId="103" fillId="60" borderId="154">
      <alignment horizontal="right" vertical="center"/>
    </xf>
    <xf numFmtId="0" fontId="7" fillId="57" borderId="0" applyNumberFormat="0" applyBorder="0" applyAlignment="0" applyProtection="0"/>
    <xf numFmtId="49" fontId="101" fillId="0" borderId="153" applyNumberFormat="0" applyFill="0" applyBorder="0" applyProtection="0">
      <alignment horizontal="left" vertical="center"/>
    </xf>
    <xf numFmtId="4" fontId="103" fillId="60" borderId="155">
      <alignment horizontal="right" vertical="center"/>
    </xf>
    <xf numFmtId="166" fontId="102" fillId="88" borderId="153" applyNumberFormat="0" applyFont="0" applyBorder="0" applyAlignment="0" applyProtection="0">
      <alignment horizontal="right" vertical="center"/>
    </xf>
    <xf numFmtId="0" fontId="126" fillId="84" borderId="150" applyNumberFormat="0" applyAlignment="0" applyProtection="0"/>
    <xf numFmtId="0" fontId="102" fillId="0" borderId="156">
      <alignment horizontal="left" vertical="center" wrapText="1" indent="2"/>
    </xf>
    <xf numFmtId="0" fontId="102" fillId="0" borderId="153" applyNumberFormat="0" applyFill="0" applyAlignment="0" applyProtection="0"/>
    <xf numFmtId="0" fontId="145" fillId="0" borderId="151" applyNumberFormat="0" applyFill="0" applyAlignment="0" applyProtection="0"/>
    <xf numFmtId="0" fontId="129" fillId="71" borderId="150" applyNumberFormat="0" applyAlignment="0" applyProtection="0"/>
    <xf numFmtId="0" fontId="102" fillId="61" borderId="153"/>
    <xf numFmtId="49" fontId="101" fillId="0" borderId="153" applyNumberFormat="0" applyFill="0" applyBorder="0" applyProtection="0">
      <alignment horizontal="left" vertical="center"/>
    </xf>
    <xf numFmtId="0" fontId="123" fillId="84" borderId="149" applyNumberFormat="0" applyAlignment="0" applyProtection="0"/>
    <xf numFmtId="0" fontId="115" fillId="33" borderId="66" applyNumberFormat="0" applyAlignment="0" applyProtection="0"/>
    <xf numFmtId="0" fontId="123" fillId="84" borderId="149" applyNumberFormat="0" applyAlignment="0" applyProtection="0"/>
    <xf numFmtId="4" fontId="103" fillId="60" borderId="153">
      <alignment horizontal="right" vertical="center"/>
    </xf>
    <xf numFmtId="0" fontId="103" fillId="60" borderId="154">
      <alignment horizontal="right" vertical="center"/>
    </xf>
    <xf numFmtId="0" fontId="145" fillId="0" borderId="151" applyNumberFormat="0" applyFill="0" applyAlignment="0" applyProtection="0"/>
    <xf numFmtId="0" fontId="138" fillId="71" borderId="150" applyNumberFormat="0" applyAlignment="0" applyProtection="0"/>
    <xf numFmtId="4" fontId="103" fillId="60" borderId="154">
      <alignment horizontal="right" vertical="center"/>
    </xf>
    <xf numFmtId="0" fontId="7" fillId="57" borderId="0" applyNumberFormat="0" applyBorder="0" applyAlignment="0" applyProtection="0"/>
    <xf numFmtId="0" fontId="103" fillId="60" borderId="153">
      <alignment horizontal="right" vertical="center"/>
    </xf>
    <xf numFmtId="0" fontId="142" fillId="84" borderId="149" applyNumberFormat="0" applyAlignment="0" applyProtection="0"/>
    <xf numFmtId="0" fontId="126" fillId="84" borderId="150" applyNumberFormat="0" applyAlignment="0" applyProtection="0"/>
    <xf numFmtId="0" fontId="102" fillId="0" borderId="156">
      <alignment horizontal="left" vertical="center" wrapText="1" indent="2"/>
    </xf>
    <xf numFmtId="4" fontId="103" fillId="62" borderId="153">
      <alignment horizontal="right" vertical="center"/>
    </xf>
    <xf numFmtId="0" fontId="103" fillId="60" borderId="155">
      <alignment horizontal="right" vertical="center"/>
    </xf>
    <xf numFmtId="0" fontId="145" fillId="0" borderId="151" applyNumberFormat="0" applyFill="0" applyAlignment="0" applyProtection="0"/>
    <xf numFmtId="0" fontId="130" fillId="0" borderId="151" applyNumberFormat="0" applyFill="0" applyAlignment="0" applyProtection="0"/>
    <xf numFmtId="4" fontId="102" fillId="0" borderId="153" applyFill="0" applyBorder="0" applyProtection="0">
      <alignment horizontal="right" vertical="center"/>
    </xf>
    <xf numFmtId="166" fontId="102" fillId="88" borderId="153" applyNumberFormat="0" applyFont="0" applyBorder="0" applyAlignment="0" applyProtection="0">
      <alignment horizontal="right" vertical="center"/>
    </xf>
    <xf numFmtId="0" fontId="7" fillId="41" borderId="0" applyNumberFormat="0" applyBorder="0" applyAlignment="0" applyProtection="0"/>
    <xf numFmtId="4" fontId="103" fillId="60" borderId="155">
      <alignment horizontal="right" vertical="center"/>
    </xf>
    <xf numFmtId="0" fontId="7" fillId="37" borderId="0" applyNumberFormat="0" applyBorder="0" applyAlignment="0" applyProtection="0"/>
    <xf numFmtId="49" fontId="102" fillId="0" borderId="153" applyNumberFormat="0" applyFont="0" applyFill="0" applyBorder="0" applyProtection="0">
      <alignment horizontal="left" vertical="center" indent="2"/>
    </xf>
    <xf numFmtId="0" fontId="125" fillId="84" borderId="150" applyNumberFormat="0" applyAlignment="0" applyProtection="0"/>
    <xf numFmtId="4" fontId="102" fillId="0" borderId="153" applyFill="0" applyBorder="0" applyProtection="0">
      <alignment horizontal="right" vertical="center"/>
    </xf>
    <xf numFmtId="0" fontId="102" fillId="62" borderId="154">
      <alignment horizontal="left" vertical="center"/>
    </xf>
    <xf numFmtId="4" fontId="102" fillId="61" borderId="153"/>
    <xf numFmtId="4" fontId="103" fillId="60" borderId="153">
      <alignment horizontal="right" vertical="center"/>
    </xf>
    <xf numFmtId="0" fontId="105" fillId="62" borderId="153">
      <alignment horizontal="right" vertical="center"/>
    </xf>
    <xf numFmtId="0" fontId="103" fillId="60" borderId="155">
      <alignment horizontal="right" vertical="center"/>
    </xf>
    <xf numFmtId="49" fontId="102" fillId="0" borderId="154" applyNumberFormat="0" applyFont="0" applyFill="0" applyBorder="0" applyProtection="0">
      <alignment horizontal="left" vertical="center" indent="5"/>
    </xf>
    <xf numFmtId="0" fontId="145" fillId="0" borderId="151" applyNumberFormat="0" applyFill="0" applyAlignment="0" applyProtection="0"/>
    <xf numFmtId="4" fontId="103" fillId="60" borderId="153">
      <alignment horizontal="right" vertical="center"/>
    </xf>
    <xf numFmtId="0" fontId="138" fillId="71" borderId="150" applyNumberFormat="0" applyAlignment="0" applyProtection="0"/>
    <xf numFmtId="0" fontId="103" fillId="60" borderId="154">
      <alignment horizontal="right" vertical="center"/>
    </xf>
    <xf numFmtId="0" fontId="120" fillId="87" borderId="152" applyNumberFormat="0" applyFont="0" applyAlignment="0" applyProtection="0"/>
    <xf numFmtId="0" fontId="138" fillId="71" borderId="150" applyNumberFormat="0" applyAlignment="0" applyProtection="0"/>
    <xf numFmtId="0" fontId="130" fillId="0" borderId="151" applyNumberFormat="0" applyFill="0" applyAlignment="0" applyProtection="0"/>
    <xf numFmtId="0" fontId="103" fillId="60" borderId="153">
      <alignment horizontal="right" vertical="center"/>
    </xf>
    <xf numFmtId="4" fontId="103" fillId="62" borderId="153">
      <alignment horizontal="right" vertical="center"/>
    </xf>
    <xf numFmtId="0" fontId="102" fillId="0" borderId="153">
      <alignment horizontal="right" vertical="center"/>
    </xf>
    <xf numFmtId="4" fontId="102" fillId="61" borderId="153"/>
    <xf numFmtId="4" fontId="103" fillId="60" borderId="155">
      <alignment horizontal="right" vertical="center"/>
    </xf>
    <xf numFmtId="0" fontId="48" fillId="39" borderId="0" applyNumberFormat="0" applyBorder="0" applyAlignment="0" applyProtection="0"/>
    <xf numFmtId="0" fontId="138" fillId="71" borderId="150" applyNumberFormat="0" applyAlignment="0" applyProtection="0"/>
    <xf numFmtId="4" fontId="103" fillId="60" borderId="154">
      <alignment horizontal="right" vertical="center"/>
    </xf>
    <xf numFmtId="4" fontId="102" fillId="0" borderId="153">
      <alignment horizontal="right" vertical="center"/>
    </xf>
    <xf numFmtId="49" fontId="102" fillId="0" borderId="153" applyNumberFormat="0" applyFont="0" applyFill="0" applyBorder="0" applyProtection="0">
      <alignment horizontal="left" vertical="center" indent="2"/>
    </xf>
    <xf numFmtId="0" fontId="129" fillId="71" borderId="150" applyNumberFormat="0" applyAlignment="0" applyProtection="0"/>
    <xf numFmtId="49" fontId="102" fillId="0" borderId="153" applyNumberFormat="0" applyFont="0" applyFill="0" applyBorder="0" applyProtection="0">
      <alignment horizontal="left" vertical="center" indent="2"/>
    </xf>
    <xf numFmtId="4" fontId="103" fillId="62" borderId="153">
      <alignment horizontal="right" vertical="center"/>
    </xf>
    <xf numFmtId="0" fontId="7" fillId="49" borderId="0" applyNumberFormat="0" applyBorder="0" applyAlignment="0" applyProtection="0"/>
    <xf numFmtId="0" fontId="145" fillId="0" borderId="151" applyNumberFormat="0" applyFill="0" applyAlignment="0" applyProtection="0"/>
    <xf numFmtId="4" fontId="102" fillId="0" borderId="153">
      <alignment horizontal="right" vertical="center"/>
    </xf>
    <xf numFmtId="4" fontId="105" fillId="62" borderId="153">
      <alignment horizontal="right" vertical="center"/>
    </xf>
    <xf numFmtId="0" fontId="7" fillId="50" borderId="0" applyNumberFormat="0" applyBorder="0" applyAlignment="0" applyProtection="0"/>
    <xf numFmtId="0" fontId="7" fillId="37" borderId="0" applyNumberFormat="0" applyBorder="0" applyAlignment="0" applyProtection="0"/>
    <xf numFmtId="4" fontId="102" fillId="0" borderId="153">
      <alignment horizontal="right" vertical="center"/>
    </xf>
    <xf numFmtId="0" fontId="129" fillId="71" borderId="150" applyNumberFormat="0" applyAlignment="0" applyProtection="0"/>
    <xf numFmtId="4" fontId="102" fillId="0" borderId="153" applyFill="0" applyBorder="0" applyProtection="0">
      <alignment horizontal="right" vertical="center"/>
    </xf>
    <xf numFmtId="0" fontId="123" fillId="84" borderId="149" applyNumberFormat="0" applyAlignment="0" applyProtection="0"/>
    <xf numFmtId="4" fontId="103" fillId="60" borderId="153">
      <alignment horizontal="right" vertical="center"/>
    </xf>
    <xf numFmtId="0" fontId="48" fillId="43" borderId="0" applyNumberFormat="0" applyBorder="0" applyAlignment="0" applyProtection="0"/>
    <xf numFmtId="0" fontId="126" fillId="84" borderId="150" applyNumberFormat="0" applyAlignment="0" applyProtection="0"/>
    <xf numFmtId="0" fontId="48" fillId="43" borderId="0" applyNumberFormat="0" applyBorder="0" applyAlignment="0" applyProtection="0"/>
    <xf numFmtId="0" fontId="7" fillId="58" borderId="0" applyNumberFormat="0" applyBorder="0" applyAlignment="0" applyProtection="0"/>
    <xf numFmtId="4" fontId="103" fillId="60" borderId="154">
      <alignment horizontal="right" vertical="center"/>
    </xf>
    <xf numFmtId="0" fontId="102" fillId="0" borderId="156">
      <alignment horizontal="left" vertical="center" wrapText="1" indent="2"/>
    </xf>
    <xf numFmtId="0" fontId="126" fillId="84" borderId="150" applyNumberFormat="0" applyAlignment="0" applyProtection="0"/>
    <xf numFmtId="0" fontId="102" fillId="62" borderId="154">
      <alignment horizontal="left" vertical="center"/>
    </xf>
    <xf numFmtId="0" fontId="145" fillId="0" borderId="151" applyNumberFormat="0" applyFill="0" applyAlignment="0" applyProtection="0"/>
    <xf numFmtId="49" fontId="101" fillId="0" borderId="153" applyNumberFormat="0" applyFill="0" applyBorder="0" applyProtection="0">
      <alignment horizontal="left" vertical="center"/>
    </xf>
    <xf numFmtId="0" fontId="7" fillId="50" borderId="0" applyNumberFormat="0" applyBorder="0" applyAlignment="0" applyProtection="0"/>
    <xf numFmtId="0" fontId="103" fillId="60" borderId="153">
      <alignment horizontal="right" vertical="center"/>
    </xf>
    <xf numFmtId="0" fontId="7" fillId="54" borderId="0" applyNumberFormat="0" applyBorder="0" applyAlignment="0" applyProtection="0"/>
    <xf numFmtId="0" fontId="102" fillId="0" borderId="156">
      <alignment horizontal="left" vertical="center" wrapText="1" indent="2"/>
    </xf>
    <xf numFmtId="0" fontId="7" fillId="50" borderId="0" applyNumberFormat="0" applyBorder="0" applyAlignment="0" applyProtection="0"/>
    <xf numFmtId="0" fontId="142" fillId="84" borderId="149" applyNumberFormat="0" applyAlignment="0" applyProtection="0"/>
    <xf numFmtId="0" fontId="145" fillId="0" borderId="151" applyNumberFormat="0" applyFill="0" applyAlignment="0" applyProtection="0"/>
    <xf numFmtId="0" fontId="119" fillId="0" borderId="70" applyNumberFormat="0" applyFill="0" applyAlignment="0" applyProtection="0"/>
    <xf numFmtId="0" fontId="120" fillId="87" borderId="152" applyNumberFormat="0" applyFont="0" applyAlignment="0" applyProtection="0"/>
    <xf numFmtId="166" fontId="102" fillId="88" borderId="153" applyNumberFormat="0" applyFont="0" applyBorder="0" applyAlignment="0" applyProtection="0">
      <alignment horizontal="right" vertical="center"/>
    </xf>
    <xf numFmtId="0" fontId="102" fillId="61" borderId="153"/>
    <xf numFmtId="0" fontId="142" fillId="84" borderId="149" applyNumberFormat="0" applyAlignment="0" applyProtection="0"/>
    <xf numFmtId="0" fontId="145" fillId="0" borderId="151" applyNumberFormat="0" applyFill="0" applyAlignment="0" applyProtection="0"/>
    <xf numFmtId="0" fontId="125" fillId="84" borderId="150" applyNumberFormat="0" applyAlignment="0" applyProtection="0"/>
    <xf numFmtId="0" fontId="120" fillId="87" borderId="152" applyNumberFormat="0" applyFont="0" applyAlignment="0" applyProtection="0"/>
    <xf numFmtId="0" fontId="102" fillId="0" borderId="153" applyNumberFormat="0" applyFill="0" applyAlignment="0" applyProtection="0"/>
    <xf numFmtId="0" fontId="103" fillId="60" borderId="153">
      <alignment horizontal="right" vertical="center"/>
    </xf>
    <xf numFmtId="49" fontId="102" fillId="0" borderId="154" applyNumberFormat="0" applyFont="0" applyFill="0" applyBorder="0" applyProtection="0">
      <alignment horizontal="left" vertical="center" indent="5"/>
    </xf>
    <xf numFmtId="0" fontId="117" fillId="0" borderId="0" applyNumberFormat="0" applyFill="0" applyBorder="0" applyAlignment="0" applyProtection="0"/>
    <xf numFmtId="0" fontId="102" fillId="0" borderId="153" applyNumberFormat="0" applyFill="0" applyAlignment="0" applyProtection="0"/>
    <xf numFmtId="0" fontId="138" fillId="71" borderId="150" applyNumberFormat="0" applyAlignment="0" applyProtection="0"/>
    <xf numFmtId="0" fontId="126" fillId="84" borderId="150" applyNumberFormat="0" applyAlignment="0" applyProtection="0"/>
    <xf numFmtId="4" fontId="103" fillId="60" borderId="155">
      <alignment horizontal="right" vertical="center"/>
    </xf>
    <xf numFmtId="0" fontId="48" fillId="39" borderId="0" applyNumberFormat="0" applyBorder="0" applyAlignment="0" applyProtection="0"/>
    <xf numFmtId="0" fontId="102" fillId="0" borderId="153">
      <alignment horizontal="right" vertical="center"/>
    </xf>
    <xf numFmtId="0" fontId="102" fillId="60" borderId="156">
      <alignment horizontal="left" vertical="center" wrapText="1" indent="2"/>
    </xf>
    <xf numFmtId="4" fontId="103" fillId="60" borderId="155">
      <alignment horizontal="right" vertical="center"/>
    </xf>
    <xf numFmtId="0" fontId="126" fillId="84" borderId="150" applyNumberFormat="0" applyAlignment="0" applyProtection="0"/>
    <xf numFmtId="0" fontId="120" fillId="87" borderId="152" applyNumberFormat="0" applyFont="0" applyAlignment="0" applyProtection="0"/>
    <xf numFmtId="0" fontId="103" fillId="60" borderId="155">
      <alignment horizontal="right" vertical="center"/>
    </xf>
    <xf numFmtId="0" fontId="126" fillId="84" borderId="150" applyNumberFormat="0" applyAlignment="0" applyProtection="0"/>
    <xf numFmtId="49" fontId="101" fillId="0" borderId="153" applyNumberFormat="0" applyFill="0" applyBorder="0" applyProtection="0">
      <alignment horizontal="left" vertical="center"/>
    </xf>
    <xf numFmtId="0" fontId="120" fillId="87" borderId="152" applyNumberFormat="0" applyFont="0" applyAlignment="0" applyProtection="0"/>
    <xf numFmtId="0" fontId="119" fillId="0" borderId="70" applyNumberFormat="0" applyFill="0" applyAlignment="0" applyProtection="0"/>
    <xf numFmtId="0" fontId="7" fillId="42" borderId="0" applyNumberFormat="0" applyBorder="0" applyAlignment="0" applyProtection="0"/>
    <xf numFmtId="0" fontId="8" fillId="87" borderId="152" applyNumberFormat="0" applyFont="0" applyAlignment="0" applyProtection="0"/>
    <xf numFmtId="0" fontId="102" fillId="0" borderId="153">
      <alignment horizontal="right" vertical="center"/>
    </xf>
    <xf numFmtId="0" fontId="126" fillId="84" borderId="150" applyNumberFormat="0" applyAlignment="0" applyProtection="0"/>
    <xf numFmtId="0" fontId="138" fillId="71" borderId="150" applyNumberFormat="0" applyAlignment="0" applyProtection="0"/>
    <xf numFmtId="0" fontId="130" fillId="0" borderId="151" applyNumberFormat="0" applyFill="0" applyAlignment="0" applyProtection="0"/>
    <xf numFmtId="0" fontId="103" fillId="62" borderId="153">
      <alignment horizontal="right" vertical="center"/>
    </xf>
    <xf numFmtId="0" fontId="105" fillId="62" borderId="153">
      <alignment horizontal="right" vertical="center"/>
    </xf>
    <xf numFmtId="0" fontId="120" fillId="87" borderId="152" applyNumberFormat="0" applyFont="0" applyAlignment="0" applyProtection="0"/>
    <xf numFmtId="4" fontId="103" fillId="60" borderId="153">
      <alignment horizontal="right" vertical="center"/>
    </xf>
    <xf numFmtId="0" fontId="138" fillId="71" borderId="150" applyNumberFormat="0" applyAlignment="0" applyProtection="0"/>
    <xf numFmtId="0" fontId="126" fillId="84" borderId="150" applyNumberFormat="0" applyAlignment="0" applyProtection="0"/>
    <xf numFmtId="0" fontId="103" fillId="60" borderId="153">
      <alignment horizontal="right" vertical="center"/>
    </xf>
    <xf numFmtId="0" fontId="102" fillId="60" borderId="156">
      <alignment horizontal="left" vertical="center" wrapText="1" indent="2"/>
    </xf>
    <xf numFmtId="0" fontId="145" fillId="0" borderId="151" applyNumberFormat="0" applyFill="0" applyAlignment="0" applyProtection="0"/>
    <xf numFmtId="0" fontId="120" fillId="87" borderId="152" applyNumberFormat="0" applyFont="0" applyAlignment="0" applyProtection="0"/>
    <xf numFmtId="0" fontId="7" fillId="54" borderId="0" applyNumberFormat="0" applyBorder="0" applyAlignment="0" applyProtection="0"/>
    <xf numFmtId="0" fontId="145" fillId="0" borderId="151" applyNumberFormat="0" applyFill="0" applyAlignment="0" applyProtection="0"/>
    <xf numFmtId="49" fontId="102" fillId="0" borderId="153" applyNumberFormat="0" applyFont="0" applyFill="0" applyBorder="0" applyProtection="0">
      <alignment horizontal="left" vertical="center" indent="2"/>
    </xf>
    <xf numFmtId="0" fontId="138" fillId="71" borderId="150" applyNumberFormat="0" applyAlignment="0" applyProtection="0"/>
    <xf numFmtId="0" fontId="102" fillId="61" borderId="153"/>
    <xf numFmtId="0" fontId="102" fillId="0" borderId="156">
      <alignment horizontal="left" vertical="center" wrapText="1" indent="2"/>
    </xf>
    <xf numFmtId="0" fontId="102" fillId="0" borderId="156">
      <alignment horizontal="left" vertical="center" wrapText="1" indent="2"/>
    </xf>
    <xf numFmtId="0" fontId="125" fillId="84" borderId="150" applyNumberFormat="0" applyAlignment="0" applyProtection="0"/>
    <xf numFmtId="0" fontId="8" fillId="87" borderId="152" applyNumberFormat="0" applyFont="0" applyAlignment="0" applyProtection="0"/>
    <xf numFmtId="0" fontId="103" fillId="62" borderId="153">
      <alignment horizontal="right" vertical="center"/>
    </xf>
    <xf numFmtId="0" fontId="142" fillId="84" borderId="149" applyNumberFormat="0" applyAlignment="0" applyProtection="0"/>
    <xf numFmtId="0" fontId="123" fillId="84" borderId="149" applyNumberFormat="0" applyAlignment="0" applyProtection="0"/>
    <xf numFmtId="0" fontId="7" fillId="37" borderId="0" applyNumberFormat="0" applyBorder="0" applyAlignment="0" applyProtection="0"/>
    <xf numFmtId="0" fontId="138" fillId="71" borderId="150" applyNumberFormat="0" applyAlignment="0" applyProtection="0"/>
    <xf numFmtId="0" fontId="102" fillId="60" borderId="156">
      <alignment horizontal="left" vertical="center" wrapText="1" indent="2"/>
    </xf>
    <xf numFmtId="0" fontId="142" fillId="84" borderId="149" applyNumberFormat="0" applyAlignment="0" applyProtection="0"/>
    <xf numFmtId="0" fontId="142" fillId="84" borderId="149" applyNumberFormat="0" applyAlignment="0" applyProtection="0"/>
    <xf numFmtId="0" fontId="8" fillId="87" borderId="152" applyNumberFormat="0" applyFont="0" applyAlignment="0" applyProtection="0"/>
    <xf numFmtId="0" fontId="145" fillId="0" borderId="151" applyNumberFormat="0" applyFill="0" applyAlignment="0" applyProtection="0"/>
    <xf numFmtId="0" fontId="7" fillId="58" borderId="0" applyNumberFormat="0" applyBorder="0" applyAlignment="0" applyProtection="0"/>
    <xf numFmtId="0" fontId="103" fillId="62" borderId="153">
      <alignment horizontal="right" vertical="center"/>
    </xf>
    <xf numFmtId="4" fontId="103" fillId="60" borderId="153">
      <alignment horizontal="right" vertical="center"/>
    </xf>
    <xf numFmtId="49" fontId="102" fillId="0" borderId="154" applyNumberFormat="0" applyFont="0" applyFill="0" applyBorder="0" applyProtection="0">
      <alignment horizontal="left" vertical="center" indent="5"/>
    </xf>
    <xf numFmtId="0" fontId="7" fillId="46" borderId="0" applyNumberFormat="0" applyBorder="0" applyAlignment="0" applyProtection="0"/>
    <xf numFmtId="0" fontId="102" fillId="60" borderId="156">
      <alignment horizontal="left" vertical="center" wrapText="1" indent="2"/>
    </xf>
    <xf numFmtId="49" fontId="101" fillId="0" borderId="153" applyNumberFormat="0" applyFill="0" applyBorder="0" applyProtection="0">
      <alignment horizontal="left" vertical="center"/>
    </xf>
    <xf numFmtId="0" fontId="7" fillId="53" borderId="0" applyNumberFormat="0" applyBorder="0" applyAlignment="0" applyProtection="0"/>
    <xf numFmtId="0" fontId="102" fillId="0" borderId="153">
      <alignment horizontal="right" vertical="center"/>
    </xf>
    <xf numFmtId="4" fontId="102" fillId="0" borderId="153">
      <alignment horizontal="right" vertical="center"/>
    </xf>
    <xf numFmtId="0" fontId="7" fillId="42" borderId="0" applyNumberFormat="0" applyBorder="0" applyAlignment="0" applyProtection="0"/>
    <xf numFmtId="0" fontId="102" fillId="0" borderId="153">
      <alignment horizontal="right" vertical="center"/>
    </xf>
    <xf numFmtId="0" fontId="103" fillId="60" borderId="154">
      <alignment horizontal="right" vertical="center"/>
    </xf>
    <xf numFmtId="0" fontId="125" fillId="84" borderId="150" applyNumberFormat="0" applyAlignment="0" applyProtection="0"/>
    <xf numFmtId="0" fontId="120" fillId="87" borderId="152" applyNumberFormat="0" applyFont="0" applyAlignment="0" applyProtection="0"/>
    <xf numFmtId="4" fontId="103" fillId="60" borderId="153">
      <alignment horizontal="right" vertical="center"/>
    </xf>
    <xf numFmtId="0" fontId="102" fillId="62" borderId="154">
      <alignment horizontal="left" vertical="center"/>
    </xf>
    <xf numFmtId="0" fontId="103" fillId="60" borderId="153">
      <alignment horizontal="right" vertical="center"/>
    </xf>
    <xf numFmtId="0" fontId="7" fillId="45" borderId="0" applyNumberFormat="0" applyBorder="0" applyAlignment="0" applyProtection="0"/>
    <xf numFmtId="0" fontId="7" fillId="38" borderId="0" applyNumberFormat="0" applyBorder="0" applyAlignment="0" applyProtection="0"/>
    <xf numFmtId="49" fontId="102" fillId="0" borderId="153" applyNumberFormat="0" applyFont="0" applyFill="0" applyBorder="0" applyProtection="0">
      <alignment horizontal="left" vertical="center" indent="2"/>
    </xf>
    <xf numFmtId="0" fontId="105" fillId="62" borderId="153">
      <alignment horizontal="right" vertical="center"/>
    </xf>
    <xf numFmtId="0" fontId="123" fillId="84" borderId="149" applyNumberFormat="0" applyAlignment="0" applyProtection="0"/>
    <xf numFmtId="0" fontId="7" fillId="57" borderId="0" applyNumberFormat="0" applyBorder="0" applyAlignment="0" applyProtection="0"/>
    <xf numFmtId="0" fontId="125" fillId="84" borderId="150" applyNumberFormat="0" applyAlignment="0" applyProtection="0"/>
    <xf numFmtId="0" fontId="130" fillId="0" borderId="151" applyNumberFormat="0" applyFill="0" applyAlignment="0" applyProtection="0"/>
    <xf numFmtId="0" fontId="102" fillId="0" borderId="156">
      <alignment horizontal="left" vertical="center" wrapText="1" indent="2"/>
    </xf>
    <xf numFmtId="0" fontId="102" fillId="0" borderId="153" applyNumberFormat="0" applyFill="0" applyAlignment="0" applyProtection="0"/>
    <xf numFmtId="0" fontId="7" fillId="41" borderId="0" applyNumberFormat="0" applyBorder="0" applyAlignment="0" applyProtection="0"/>
    <xf numFmtId="0" fontId="102" fillId="62" borderId="154">
      <alignment horizontal="left" vertical="center"/>
    </xf>
    <xf numFmtId="0" fontId="48" fillId="55" borderId="0" applyNumberFormat="0" applyBorder="0" applyAlignment="0" applyProtection="0"/>
    <xf numFmtId="0" fontId="120" fillId="87" borderId="152" applyNumberFormat="0" applyFont="0" applyAlignment="0" applyProtection="0"/>
    <xf numFmtId="0" fontId="126" fillId="84" borderId="150" applyNumberFormat="0" applyAlignment="0" applyProtection="0"/>
    <xf numFmtId="4" fontId="103" fillId="62" borderId="153">
      <alignment horizontal="right" vertical="center"/>
    </xf>
    <xf numFmtId="0" fontId="130" fillId="0" borderId="151" applyNumberFormat="0" applyFill="0" applyAlignment="0" applyProtection="0"/>
    <xf numFmtId="4" fontId="103" fillId="62" borderId="153">
      <alignment horizontal="right" vertical="center"/>
    </xf>
    <xf numFmtId="0" fontId="103" fillId="60" borderId="153">
      <alignment horizontal="right" vertical="center"/>
    </xf>
    <xf numFmtId="4" fontId="102" fillId="61" borderId="153"/>
    <xf numFmtId="4" fontId="105" fillId="62" borderId="153">
      <alignment horizontal="right" vertical="center"/>
    </xf>
    <xf numFmtId="0" fontId="102" fillId="61" borderId="153"/>
    <xf numFmtId="0" fontId="48" fillId="39" borderId="0" applyNumberFormat="0" applyBorder="0" applyAlignment="0" applyProtection="0"/>
    <xf numFmtId="0" fontId="120" fillId="87" borderId="152" applyNumberFormat="0" applyFont="0" applyAlignment="0" applyProtection="0"/>
    <xf numFmtId="0" fontId="102" fillId="0" borderId="153" applyNumberFormat="0" applyFill="0" applyAlignment="0" applyProtection="0"/>
    <xf numFmtId="0" fontId="145" fillId="0" borderId="151" applyNumberFormat="0" applyFill="0" applyAlignment="0" applyProtection="0"/>
    <xf numFmtId="0" fontId="48" fillId="43" borderId="0" applyNumberFormat="0" applyBorder="0" applyAlignment="0" applyProtection="0"/>
    <xf numFmtId="4" fontId="103" fillId="60" borderId="153">
      <alignment horizontal="right" vertical="center"/>
    </xf>
    <xf numFmtId="0" fontId="142" fillId="84" borderId="149" applyNumberFormat="0" applyAlignment="0" applyProtection="0"/>
    <xf numFmtId="0" fontId="103" fillId="60" borderId="153">
      <alignment horizontal="right" vertical="center"/>
    </xf>
    <xf numFmtId="0" fontId="103" fillId="60" borderId="154">
      <alignment horizontal="right" vertical="center"/>
    </xf>
    <xf numFmtId="0" fontId="103" fillId="60" borderId="154">
      <alignment horizontal="right" vertical="center"/>
    </xf>
    <xf numFmtId="0" fontId="103" fillId="60" borderId="153">
      <alignment horizontal="right" vertical="center"/>
    </xf>
    <xf numFmtId="4" fontId="103" fillId="60" borderId="153">
      <alignment horizontal="right" vertical="center"/>
    </xf>
    <xf numFmtId="0" fontId="120" fillId="87" borderId="152" applyNumberFormat="0" applyFont="0" applyAlignment="0" applyProtection="0"/>
    <xf numFmtId="0" fontId="130" fillId="0" borderId="151" applyNumberFormat="0" applyFill="0" applyAlignment="0" applyProtection="0"/>
    <xf numFmtId="4" fontId="102" fillId="61" borderId="153"/>
    <xf numFmtId="0" fontId="145" fillId="0" borderId="151" applyNumberFormat="0" applyFill="0" applyAlignment="0" applyProtection="0"/>
    <xf numFmtId="4" fontId="103" fillId="60" borderId="155">
      <alignment horizontal="right" vertical="center"/>
    </xf>
    <xf numFmtId="0" fontId="125" fillId="84" borderId="150" applyNumberFormat="0" applyAlignment="0" applyProtection="0"/>
    <xf numFmtId="4" fontId="103" fillId="60" borderId="153">
      <alignment horizontal="right" vertical="center"/>
    </xf>
    <xf numFmtId="0" fontId="145" fillId="0" borderId="151" applyNumberFormat="0" applyFill="0" applyAlignment="0" applyProtection="0"/>
    <xf numFmtId="0" fontId="126" fillId="84" borderId="150" applyNumberFormat="0" applyAlignment="0" applyProtection="0"/>
    <xf numFmtId="0" fontId="117" fillId="0" borderId="0" applyNumberFormat="0" applyFill="0" applyBorder="0" applyAlignment="0" applyProtection="0"/>
    <xf numFmtId="0" fontId="48" fillId="55" borderId="0" applyNumberFormat="0" applyBorder="0" applyAlignment="0" applyProtection="0"/>
    <xf numFmtId="0" fontId="145" fillId="0" borderId="151" applyNumberFormat="0" applyFill="0" applyAlignment="0" applyProtection="0"/>
    <xf numFmtId="0" fontId="138" fillId="71" borderId="150" applyNumberFormat="0" applyAlignment="0" applyProtection="0"/>
    <xf numFmtId="0" fontId="138" fillId="71" borderId="150" applyNumberFormat="0" applyAlignment="0" applyProtection="0"/>
    <xf numFmtId="4" fontId="102" fillId="0" borderId="153" applyFill="0" applyBorder="0" applyProtection="0">
      <alignment horizontal="right" vertical="center"/>
    </xf>
    <xf numFmtId="4" fontId="102" fillId="61" borderId="153"/>
    <xf numFmtId="0" fontId="105" fillId="62" borderId="153">
      <alignment horizontal="right" vertical="center"/>
    </xf>
    <xf numFmtId="0" fontId="126" fillId="84" borderId="150" applyNumberFormat="0" applyAlignment="0" applyProtection="0"/>
    <xf numFmtId="0" fontId="116" fillId="33" borderId="65" applyNumberFormat="0" applyAlignment="0" applyProtection="0"/>
    <xf numFmtId="0" fontId="138" fillId="71" borderId="150" applyNumberFormat="0" applyAlignment="0" applyProtection="0"/>
    <xf numFmtId="0" fontId="142" fillId="84" borderId="149" applyNumberFormat="0" applyAlignment="0" applyProtection="0"/>
    <xf numFmtId="0" fontId="7" fillId="42" borderId="0" applyNumberFormat="0" applyBorder="0" applyAlignment="0" applyProtection="0"/>
    <xf numFmtId="0" fontId="145" fillId="0" borderId="151" applyNumberFormat="0" applyFill="0" applyAlignment="0" applyProtection="0"/>
    <xf numFmtId="0" fontId="142" fillId="84" borderId="149" applyNumberFormat="0" applyAlignment="0" applyProtection="0"/>
    <xf numFmtId="0" fontId="103" fillId="60" borderId="153">
      <alignment horizontal="right" vertical="center"/>
    </xf>
    <xf numFmtId="0" fontId="120" fillId="87" borderId="152" applyNumberFormat="0" applyFont="0" applyAlignment="0" applyProtection="0"/>
    <xf numFmtId="0" fontId="142" fillId="84" borderId="149" applyNumberFormat="0" applyAlignment="0" applyProtection="0"/>
    <xf numFmtId="0" fontId="145" fillId="0" borderId="151" applyNumberFormat="0" applyFill="0" applyAlignment="0" applyProtection="0"/>
    <xf numFmtId="49" fontId="101" fillId="0" borderId="153" applyNumberFormat="0" applyFill="0" applyBorder="0" applyProtection="0">
      <alignment horizontal="left" vertical="center"/>
    </xf>
    <xf numFmtId="0" fontId="7" fillId="49" borderId="0" applyNumberFormat="0" applyBorder="0" applyAlignment="0" applyProtection="0"/>
    <xf numFmtId="0" fontId="105" fillId="62" borderId="153">
      <alignment horizontal="right" vertical="center"/>
    </xf>
    <xf numFmtId="0" fontId="48" fillId="59" borderId="0" applyNumberFormat="0" applyBorder="0" applyAlignment="0" applyProtection="0"/>
    <xf numFmtId="0" fontId="129" fillId="71" borderId="150" applyNumberFormat="0" applyAlignment="0" applyProtection="0"/>
    <xf numFmtId="0" fontId="103" fillId="60" borderId="153">
      <alignment horizontal="right" vertical="center"/>
    </xf>
    <xf numFmtId="0" fontId="102" fillId="60" borderId="156">
      <alignment horizontal="left" vertical="center" wrapText="1" indent="2"/>
    </xf>
    <xf numFmtId="0" fontId="126" fillId="84" borderId="150" applyNumberFormat="0" applyAlignment="0" applyProtection="0"/>
    <xf numFmtId="0" fontId="7" fillId="41" borderId="0" applyNumberFormat="0" applyBorder="0" applyAlignment="0" applyProtection="0"/>
    <xf numFmtId="0" fontId="7" fillId="58" borderId="0" applyNumberFormat="0" applyBorder="0" applyAlignment="0" applyProtection="0"/>
    <xf numFmtId="0" fontId="125" fillId="84" borderId="150" applyNumberFormat="0" applyAlignment="0" applyProtection="0"/>
    <xf numFmtId="0" fontId="103" fillId="62" borderId="153">
      <alignment horizontal="right" vertical="center"/>
    </xf>
    <xf numFmtId="0" fontId="145" fillId="0" borderId="151" applyNumberFormat="0" applyFill="0" applyAlignment="0" applyProtection="0"/>
    <xf numFmtId="0" fontId="126" fillId="84" borderId="150" applyNumberFormat="0" applyAlignment="0" applyProtection="0"/>
    <xf numFmtId="4" fontId="105" fillId="62" borderId="153">
      <alignment horizontal="right" vertical="center"/>
    </xf>
    <xf numFmtId="0" fontId="102" fillId="0" borderId="156">
      <alignment horizontal="left" vertical="center" wrapText="1" indent="2"/>
    </xf>
    <xf numFmtId="0" fontId="48" fillId="47" borderId="0" applyNumberFormat="0" applyBorder="0" applyAlignment="0" applyProtection="0"/>
    <xf numFmtId="0" fontId="142" fillId="84" borderId="149" applyNumberFormat="0" applyAlignment="0" applyProtection="0"/>
    <xf numFmtId="4" fontId="103" fillId="60" borderId="154">
      <alignment horizontal="right" vertical="center"/>
    </xf>
    <xf numFmtId="4" fontId="103" fillId="60" borderId="155">
      <alignment horizontal="right" vertical="center"/>
    </xf>
    <xf numFmtId="0" fontId="130" fillId="0" borderId="151" applyNumberFormat="0" applyFill="0" applyAlignment="0" applyProtection="0"/>
    <xf numFmtId="4" fontId="103" fillId="60" borderId="153">
      <alignment horizontal="right" vertical="center"/>
    </xf>
    <xf numFmtId="0" fontId="138" fillId="71" borderId="150" applyNumberFormat="0" applyAlignment="0" applyProtection="0"/>
    <xf numFmtId="0" fontId="7" fillId="38" borderId="0" applyNumberFormat="0" applyBorder="0" applyAlignment="0" applyProtection="0"/>
    <xf numFmtId="0" fontId="126" fillId="84" borderId="150" applyNumberFormat="0" applyAlignment="0" applyProtection="0"/>
    <xf numFmtId="0" fontId="7" fillId="54" borderId="0" applyNumberFormat="0" applyBorder="0" applyAlignment="0" applyProtection="0"/>
    <xf numFmtId="0" fontId="103" fillId="60" borderId="155">
      <alignment horizontal="right" vertical="center"/>
    </xf>
    <xf numFmtId="0" fontId="103" fillId="60" borderId="153">
      <alignment horizontal="right" vertical="center"/>
    </xf>
    <xf numFmtId="0" fontId="102" fillId="60" borderId="156">
      <alignment horizontal="left" vertical="center" wrapText="1" indent="2"/>
    </xf>
    <xf numFmtId="0" fontId="7" fillId="37" borderId="0" applyNumberFormat="0" applyBorder="0" applyAlignment="0" applyProtection="0"/>
    <xf numFmtId="0" fontId="103" fillId="60" borderId="153">
      <alignment horizontal="right" vertical="center"/>
    </xf>
    <xf numFmtId="0" fontId="118" fillId="0" borderId="0" applyNumberFormat="0" applyFill="0" applyBorder="0" applyAlignment="0" applyProtection="0"/>
    <xf numFmtId="4" fontId="103" fillId="60" borderId="153">
      <alignment horizontal="right" vertical="center"/>
    </xf>
    <xf numFmtId="0" fontId="142" fillId="84" borderId="149" applyNumberFormat="0" applyAlignment="0" applyProtection="0"/>
    <xf numFmtId="0" fontId="123" fillId="84" borderId="149" applyNumberFormat="0" applyAlignment="0" applyProtection="0"/>
    <xf numFmtId="0" fontId="48" fillId="47" borderId="0" applyNumberFormat="0" applyBorder="0" applyAlignment="0" applyProtection="0"/>
    <xf numFmtId="0" fontId="105" fillId="62" borderId="153">
      <alignment horizontal="right" vertical="center"/>
    </xf>
    <xf numFmtId="0" fontId="130" fillId="0" borderId="151" applyNumberFormat="0" applyFill="0" applyAlignment="0" applyProtection="0"/>
    <xf numFmtId="0" fontId="102" fillId="60" borderId="156">
      <alignment horizontal="left" vertical="center" wrapText="1" indent="2"/>
    </xf>
    <xf numFmtId="0" fontId="103" fillId="60" borderId="153">
      <alignment horizontal="right" vertical="center"/>
    </xf>
    <xf numFmtId="4" fontId="103" fillId="60" borderId="154">
      <alignment horizontal="right" vertical="center"/>
    </xf>
    <xf numFmtId="0" fontId="103" fillId="60" borderId="153">
      <alignment horizontal="right" vertical="center"/>
    </xf>
    <xf numFmtId="0" fontId="129" fillId="71" borderId="150" applyNumberFormat="0" applyAlignment="0" applyProtection="0"/>
    <xf numFmtId="0" fontId="129" fillId="71" borderId="150" applyNumberFormat="0" applyAlignment="0" applyProtection="0"/>
    <xf numFmtId="0" fontId="102" fillId="0" borderId="156">
      <alignment horizontal="left" vertical="center" wrapText="1" indent="2"/>
    </xf>
    <xf numFmtId="0" fontId="125" fillId="84" borderId="150" applyNumberFormat="0" applyAlignment="0" applyProtection="0"/>
    <xf numFmtId="4" fontId="103" fillId="62" borderId="153">
      <alignment horizontal="right" vertical="center"/>
    </xf>
    <xf numFmtId="0" fontId="7" fillId="53" borderId="0" applyNumberFormat="0" applyBorder="0" applyAlignment="0" applyProtection="0"/>
    <xf numFmtId="0" fontId="103" fillId="60" borderId="155">
      <alignment horizontal="right" vertical="center"/>
    </xf>
    <xf numFmtId="0" fontId="102" fillId="61" borderId="153"/>
    <xf numFmtId="0" fontId="48" fillId="43" borderId="0" applyNumberFormat="0" applyBorder="0" applyAlignment="0" applyProtection="0"/>
    <xf numFmtId="0" fontId="130" fillId="0" borderId="151" applyNumberFormat="0" applyFill="0" applyAlignment="0" applyProtection="0"/>
    <xf numFmtId="0" fontId="7" fillId="42" borderId="0" applyNumberFormat="0" applyBorder="0" applyAlignment="0" applyProtection="0"/>
    <xf numFmtId="49" fontId="102" fillId="0" borderId="154" applyNumberFormat="0" applyFont="0" applyFill="0" applyBorder="0" applyProtection="0">
      <alignment horizontal="left" vertical="center" indent="5"/>
    </xf>
    <xf numFmtId="49" fontId="102" fillId="0" borderId="153" applyNumberFormat="0" applyFont="0" applyFill="0" applyBorder="0" applyProtection="0">
      <alignment horizontal="left" vertical="center" indent="2"/>
    </xf>
    <xf numFmtId="0" fontId="138" fillId="71" borderId="150" applyNumberFormat="0" applyAlignment="0" applyProtection="0"/>
    <xf numFmtId="0" fontId="142" fillId="84" borderId="149" applyNumberFormat="0" applyAlignment="0" applyProtection="0"/>
    <xf numFmtId="0" fontId="130" fillId="0" borderId="151" applyNumberFormat="0" applyFill="0" applyAlignment="0" applyProtection="0"/>
    <xf numFmtId="4" fontId="102" fillId="0" borderId="153">
      <alignment horizontal="right" vertical="center"/>
    </xf>
    <xf numFmtId="0" fontId="103" fillId="60" borderId="154">
      <alignment horizontal="right" vertical="center"/>
    </xf>
    <xf numFmtId="0" fontId="145" fillId="0" borderId="151" applyNumberFormat="0" applyFill="0" applyAlignment="0" applyProtection="0"/>
    <xf numFmtId="4" fontId="102" fillId="0" borderId="153">
      <alignment horizontal="right" vertical="center"/>
    </xf>
    <xf numFmtId="0" fontId="7" fillId="53" borderId="0" applyNumberFormat="0" applyBorder="0" applyAlignment="0" applyProtection="0"/>
    <xf numFmtId="0" fontId="103" fillId="62" borderId="153">
      <alignment horizontal="right" vertical="center"/>
    </xf>
    <xf numFmtId="4" fontId="103" fillId="60" borderId="153">
      <alignment horizontal="right" vertical="center"/>
    </xf>
    <xf numFmtId="0" fontId="102" fillId="0" borderId="153">
      <alignment horizontal="right" vertical="center"/>
    </xf>
    <xf numFmtId="0" fontId="7" fillId="50" borderId="0" applyNumberFormat="0" applyBorder="0" applyAlignment="0" applyProtection="0"/>
    <xf numFmtId="0" fontId="102" fillId="0" borderId="156">
      <alignment horizontal="left" vertical="center" wrapText="1" indent="2"/>
    </xf>
    <xf numFmtId="0" fontId="130" fillId="0" borderId="151" applyNumberFormat="0" applyFill="0" applyAlignment="0" applyProtection="0"/>
    <xf numFmtId="0" fontId="138" fillId="71" borderId="150" applyNumberFormat="0" applyAlignment="0" applyProtection="0"/>
    <xf numFmtId="4" fontId="103" fillId="60" borderId="155">
      <alignment horizontal="right" vertical="center"/>
    </xf>
    <xf numFmtId="0" fontId="145" fillId="0" borderId="151" applyNumberFormat="0" applyFill="0" applyAlignment="0" applyProtection="0"/>
    <xf numFmtId="0" fontId="103" fillId="60" borderId="155">
      <alignment horizontal="right" vertical="center"/>
    </xf>
    <xf numFmtId="0" fontId="102" fillId="0" borderId="153" applyNumberFormat="0" applyFill="0" applyAlignment="0" applyProtection="0"/>
    <xf numFmtId="0" fontId="126" fillId="84" borderId="150" applyNumberFormat="0" applyAlignment="0" applyProtection="0"/>
    <xf numFmtId="0" fontId="129" fillId="71" borderId="150" applyNumberFormat="0" applyAlignment="0" applyProtection="0"/>
    <xf numFmtId="166" fontId="102" fillId="88" borderId="153" applyNumberFormat="0" applyFont="0" applyBorder="0" applyAlignment="0" applyProtection="0">
      <alignment horizontal="right" vertical="center"/>
    </xf>
    <xf numFmtId="0" fontId="145" fillId="0" borderId="151" applyNumberFormat="0" applyFill="0" applyAlignment="0" applyProtection="0"/>
    <xf numFmtId="0" fontId="125" fillId="84" borderId="150" applyNumberFormat="0" applyAlignment="0" applyProtection="0"/>
    <xf numFmtId="166" fontId="102" fillId="88" borderId="153" applyNumberFormat="0" applyFont="0" applyBorder="0" applyAlignment="0" applyProtection="0">
      <alignment horizontal="right" vertical="center"/>
    </xf>
    <xf numFmtId="166" fontId="102" fillId="88" borderId="153" applyNumberFormat="0" applyFont="0" applyBorder="0" applyAlignment="0" applyProtection="0">
      <alignment horizontal="right" vertical="center"/>
    </xf>
    <xf numFmtId="0" fontId="103" fillId="60" borderId="155">
      <alignment horizontal="right" vertical="center"/>
    </xf>
    <xf numFmtId="4" fontId="105" fillId="62" borderId="153">
      <alignment horizontal="right" vertical="center"/>
    </xf>
    <xf numFmtId="0" fontId="125" fillId="84" borderId="150" applyNumberFormat="0" applyAlignment="0" applyProtection="0"/>
    <xf numFmtId="0" fontId="103" fillId="62" borderId="153">
      <alignment horizontal="right" vertical="center"/>
    </xf>
    <xf numFmtId="0" fontId="129" fillId="71" borderId="150" applyNumberFormat="0" applyAlignment="0" applyProtection="0"/>
    <xf numFmtId="0" fontId="7" fillId="38" borderId="0" applyNumberFormat="0" applyBorder="0" applyAlignment="0" applyProtection="0"/>
    <xf numFmtId="0" fontId="145" fillId="0" borderId="151" applyNumberFormat="0" applyFill="0" applyAlignment="0" applyProtection="0"/>
    <xf numFmtId="0" fontId="103" fillId="60" borderId="153">
      <alignment horizontal="right" vertical="center"/>
    </xf>
    <xf numFmtId="0" fontId="103" fillId="60" borderId="153">
      <alignment horizontal="right" vertical="center"/>
    </xf>
    <xf numFmtId="4" fontId="105" fillId="62" borderId="153">
      <alignment horizontal="right" vertical="center"/>
    </xf>
    <xf numFmtId="0" fontId="103" fillId="62" borderId="153">
      <alignment horizontal="right" vertical="center"/>
    </xf>
    <xf numFmtId="4" fontId="103" fillId="62" borderId="153">
      <alignment horizontal="right" vertical="center"/>
    </xf>
    <xf numFmtId="0" fontId="105" fillId="62" borderId="153">
      <alignment horizontal="right" vertical="center"/>
    </xf>
    <xf numFmtId="4" fontId="105" fillId="62" borderId="153">
      <alignment horizontal="right" vertical="center"/>
    </xf>
    <xf numFmtId="0" fontId="103" fillId="60" borderId="153">
      <alignment horizontal="right" vertical="center"/>
    </xf>
    <xf numFmtId="4" fontId="103" fillId="60" borderId="153">
      <alignment horizontal="right" vertical="center"/>
    </xf>
    <xf numFmtId="0" fontId="103" fillId="60" borderId="153">
      <alignment horizontal="right" vertical="center"/>
    </xf>
    <xf numFmtId="4" fontId="103" fillId="60" borderId="153">
      <alignment horizontal="right" vertical="center"/>
    </xf>
    <xf numFmtId="0" fontId="103" fillId="60" borderId="154">
      <alignment horizontal="right" vertical="center"/>
    </xf>
    <xf numFmtId="4" fontId="103" fillId="60" borderId="154">
      <alignment horizontal="right" vertical="center"/>
    </xf>
    <xf numFmtId="0" fontId="103" fillId="60" borderId="155">
      <alignment horizontal="right" vertical="center"/>
    </xf>
    <xf numFmtId="4" fontId="103" fillId="60" borderId="155">
      <alignment horizontal="right" vertical="center"/>
    </xf>
    <xf numFmtId="0" fontId="126" fillId="84" borderId="150" applyNumberFormat="0" applyAlignment="0" applyProtection="0"/>
    <xf numFmtId="0" fontId="102" fillId="60" borderId="156">
      <alignment horizontal="left" vertical="center" wrapText="1" indent="2"/>
    </xf>
    <xf numFmtId="0" fontId="102" fillId="0" borderId="156">
      <alignment horizontal="left" vertical="center" wrapText="1" indent="2"/>
    </xf>
    <xf numFmtId="0" fontId="102" fillId="62" borderId="154">
      <alignment horizontal="left" vertical="center"/>
    </xf>
    <xf numFmtId="0" fontId="138" fillId="71" borderId="150" applyNumberFormat="0" applyAlignment="0" applyProtection="0"/>
    <xf numFmtId="0" fontId="102" fillId="0" borderId="153">
      <alignment horizontal="right" vertical="center"/>
    </xf>
    <xf numFmtId="4" fontId="102" fillId="0" borderId="153">
      <alignment horizontal="right" vertical="center"/>
    </xf>
    <xf numFmtId="0" fontId="102" fillId="0" borderId="153" applyNumberFormat="0" applyFill="0" applyAlignment="0" applyProtection="0"/>
    <xf numFmtId="0" fontId="142" fillId="84" borderId="149" applyNumberFormat="0" applyAlignment="0" applyProtection="0"/>
    <xf numFmtId="166" fontId="102" fillId="88" borderId="153" applyNumberFormat="0" applyFont="0" applyBorder="0" applyAlignment="0" applyProtection="0">
      <alignment horizontal="right" vertical="center"/>
    </xf>
    <xf numFmtId="0" fontId="102" fillId="61" borderId="153"/>
    <xf numFmtId="4" fontId="102" fillId="61" borderId="153"/>
    <xf numFmtId="0" fontId="145" fillId="0" borderId="151" applyNumberFormat="0" applyFill="0" applyAlignment="0" applyProtection="0"/>
    <xf numFmtId="0" fontId="8" fillId="87" borderId="152" applyNumberFormat="0" applyFont="0" applyAlignment="0" applyProtection="0"/>
    <xf numFmtId="0" fontId="120" fillId="87" borderId="152" applyNumberFormat="0" applyFont="0" applyAlignment="0" applyProtection="0"/>
    <xf numFmtId="0" fontId="102" fillId="0" borderId="153" applyNumberFormat="0" applyFill="0" applyAlignment="0" applyProtection="0"/>
    <xf numFmtId="0" fontId="130" fillId="0" borderId="151" applyNumberFormat="0" applyFill="0" applyAlignment="0" applyProtection="0"/>
    <xf numFmtId="0" fontId="145" fillId="0" borderId="151" applyNumberFormat="0" applyFill="0" applyAlignment="0" applyProtection="0"/>
    <xf numFmtId="0" fontId="129" fillId="71" borderId="150" applyNumberFormat="0" applyAlignment="0" applyProtection="0"/>
    <xf numFmtId="0" fontId="126" fillId="84" borderId="150" applyNumberFormat="0" applyAlignment="0" applyProtection="0"/>
    <xf numFmtId="4" fontId="105" fillId="62" borderId="153">
      <alignment horizontal="right" vertical="center"/>
    </xf>
    <xf numFmtId="0" fontId="103" fillId="62" borderId="153">
      <alignment horizontal="right" vertical="center"/>
    </xf>
    <xf numFmtId="166" fontId="102" fillId="88" borderId="153" applyNumberFormat="0" applyFont="0" applyBorder="0" applyAlignment="0" applyProtection="0">
      <alignment horizontal="right" vertical="center"/>
    </xf>
    <xf numFmtId="0" fontId="130" fillId="0" borderId="151" applyNumberFormat="0" applyFill="0" applyAlignment="0" applyProtection="0"/>
    <xf numFmtId="49" fontId="102" fillId="0" borderId="153" applyNumberFormat="0" applyFont="0" applyFill="0" applyBorder="0" applyProtection="0">
      <alignment horizontal="left" vertical="center" indent="2"/>
    </xf>
    <xf numFmtId="49" fontId="102" fillId="0" borderId="154" applyNumberFormat="0" applyFont="0" applyFill="0" applyBorder="0" applyProtection="0">
      <alignment horizontal="left" vertical="center" indent="5"/>
    </xf>
    <xf numFmtId="49" fontId="102" fillId="0" borderId="153" applyNumberFormat="0" applyFont="0" applyFill="0" applyBorder="0" applyProtection="0">
      <alignment horizontal="left" vertical="center" indent="2"/>
    </xf>
    <xf numFmtId="4" fontId="102" fillId="0" borderId="153" applyFill="0" applyBorder="0" applyProtection="0">
      <alignment horizontal="right" vertical="center"/>
    </xf>
    <xf numFmtId="49" fontId="101" fillId="0" borderId="153" applyNumberFormat="0" applyFill="0" applyBorder="0" applyProtection="0">
      <alignment horizontal="left" vertical="center"/>
    </xf>
    <xf numFmtId="0" fontId="102" fillId="0" borderId="156">
      <alignment horizontal="left" vertical="center" wrapText="1" indent="2"/>
    </xf>
    <xf numFmtId="0" fontId="142" fillId="84" borderId="149" applyNumberFormat="0" applyAlignment="0" applyProtection="0"/>
    <xf numFmtId="0" fontId="103" fillId="60" borderId="155">
      <alignment horizontal="right" vertical="center"/>
    </xf>
    <xf numFmtId="0" fontId="129" fillId="71" borderId="150" applyNumberFormat="0" applyAlignment="0" applyProtection="0"/>
    <xf numFmtId="0" fontId="103" fillId="60" borderId="155">
      <alignment horizontal="right" vertical="center"/>
    </xf>
    <xf numFmtId="4" fontId="103" fillId="60" borderId="153">
      <alignment horizontal="right" vertical="center"/>
    </xf>
    <xf numFmtId="0" fontId="103" fillId="60" borderId="153">
      <alignment horizontal="right" vertical="center"/>
    </xf>
    <xf numFmtId="0" fontId="123" fillId="84" borderId="149" applyNumberFormat="0" applyAlignment="0" applyProtection="0"/>
    <xf numFmtId="0" fontId="125" fillId="84" borderId="150" applyNumberFormat="0" applyAlignment="0" applyProtection="0"/>
    <xf numFmtId="0" fontId="130" fillId="0" borderId="151" applyNumberFormat="0" applyFill="0" applyAlignment="0" applyProtection="0"/>
    <xf numFmtId="0" fontId="102" fillId="61" borderId="153"/>
    <xf numFmtId="4" fontId="102" fillId="61" borderId="153"/>
    <xf numFmtId="4" fontId="103" fillId="60" borderId="153">
      <alignment horizontal="right" vertical="center"/>
    </xf>
    <xf numFmtId="0" fontId="105" fillId="62" borderId="153">
      <alignment horizontal="right" vertical="center"/>
    </xf>
    <xf numFmtId="0" fontId="129" fillId="71" borderId="150" applyNumberFormat="0" applyAlignment="0" applyProtection="0"/>
    <xf numFmtId="0" fontId="126" fillId="84" borderId="150" applyNumberFormat="0" applyAlignment="0" applyProtection="0"/>
    <xf numFmtId="4" fontId="102" fillId="0" borderId="153">
      <alignment horizontal="right" vertical="center"/>
    </xf>
    <xf numFmtId="0" fontId="102" fillId="60" borderId="156">
      <alignment horizontal="left" vertical="center" wrapText="1" indent="2"/>
    </xf>
    <xf numFmtId="0" fontId="102" fillId="0" borderId="156">
      <alignment horizontal="left" vertical="center" wrapText="1" indent="2"/>
    </xf>
    <xf numFmtId="0" fontId="142" fillId="84" borderId="149" applyNumberFormat="0" applyAlignment="0" applyProtection="0"/>
    <xf numFmtId="0" fontId="138" fillId="71" borderId="150" applyNumberFormat="0" applyAlignment="0" applyProtection="0"/>
    <xf numFmtId="0" fontId="125" fillId="84" borderId="150" applyNumberFormat="0" applyAlignment="0" applyProtection="0"/>
    <xf numFmtId="0" fontId="123" fillId="84" borderId="149" applyNumberFormat="0" applyAlignment="0" applyProtection="0"/>
    <xf numFmtId="0" fontId="103" fillId="60" borderId="155">
      <alignment horizontal="right" vertical="center"/>
    </xf>
    <xf numFmtId="0" fontId="105" fillId="62" borderId="153">
      <alignment horizontal="right" vertical="center"/>
    </xf>
    <xf numFmtId="4" fontId="103" fillId="62" borderId="153">
      <alignment horizontal="right" vertical="center"/>
    </xf>
    <xf numFmtId="4" fontId="103" fillId="60" borderId="153">
      <alignment horizontal="right" vertical="center"/>
    </xf>
    <xf numFmtId="49" fontId="102" fillId="0" borderId="154" applyNumberFormat="0" applyFont="0" applyFill="0" applyBorder="0" applyProtection="0">
      <alignment horizontal="left" vertical="center" indent="5"/>
    </xf>
    <xf numFmtId="4" fontId="102" fillId="0" borderId="153" applyFill="0" applyBorder="0" applyProtection="0">
      <alignment horizontal="right" vertical="center"/>
    </xf>
    <xf numFmtId="4" fontId="103" fillId="62" borderId="153">
      <alignment horizontal="right" vertical="center"/>
    </xf>
    <xf numFmtId="0" fontId="138" fillId="71" borderId="150" applyNumberFormat="0" applyAlignment="0" applyProtection="0"/>
    <xf numFmtId="0" fontId="129" fillId="71" borderId="150" applyNumberFormat="0" applyAlignment="0" applyProtection="0"/>
    <xf numFmtId="0" fontId="125" fillId="84" borderId="150" applyNumberFormat="0" applyAlignment="0" applyProtection="0"/>
    <xf numFmtId="0" fontId="102" fillId="60" borderId="156">
      <alignment horizontal="left" vertical="center" wrapText="1" indent="2"/>
    </xf>
    <xf numFmtId="0" fontId="102" fillId="0" borderId="156">
      <alignment horizontal="left" vertical="center" wrapText="1" indent="2"/>
    </xf>
    <xf numFmtId="0" fontId="102" fillId="60" borderId="156">
      <alignment horizontal="left" vertical="center" wrapText="1" indent="2"/>
    </xf>
    <xf numFmtId="0" fontId="8" fillId="87" borderId="152" applyNumberFormat="0" applyFont="0" applyAlignment="0" applyProtection="0"/>
    <xf numFmtId="0" fontId="105" fillId="62" borderId="153">
      <alignment horizontal="right" vertical="center"/>
    </xf>
    <xf numFmtId="4" fontId="103" fillId="60" borderId="153">
      <alignment horizontal="right" vertical="center"/>
    </xf>
    <xf numFmtId="0" fontId="103" fillId="60" borderId="153">
      <alignment horizontal="right" vertical="center"/>
    </xf>
    <xf numFmtId="4" fontId="105" fillId="62" borderId="153">
      <alignment horizontal="right" vertical="center"/>
    </xf>
    <xf numFmtId="0" fontId="120" fillId="87" borderId="152" applyNumberFormat="0" applyFont="0" applyAlignment="0" applyProtection="0"/>
    <xf numFmtId="0" fontId="142" fillId="84" borderId="149" applyNumberFormat="0" applyAlignment="0" applyProtection="0"/>
    <xf numFmtId="0" fontId="138" fillId="71" borderId="150" applyNumberFormat="0" applyAlignment="0" applyProtection="0"/>
    <xf numFmtId="0" fontId="120" fillId="87" borderId="152" applyNumberFormat="0" applyFont="0" applyAlignment="0" applyProtection="0"/>
    <xf numFmtId="0" fontId="8" fillId="87" borderId="152" applyNumberFormat="0" applyFont="0" applyAlignment="0" applyProtection="0"/>
    <xf numFmtId="4" fontId="103" fillId="62" borderId="153">
      <alignment horizontal="right" vertical="center"/>
    </xf>
    <xf numFmtId="0" fontId="123" fillId="84" borderId="149" applyNumberFormat="0" applyAlignment="0" applyProtection="0"/>
    <xf numFmtId="4" fontId="103" fillId="62" borderId="153">
      <alignment horizontal="right" vertical="center"/>
    </xf>
    <xf numFmtId="0" fontId="103" fillId="60" borderId="153">
      <alignment horizontal="right" vertical="center"/>
    </xf>
    <xf numFmtId="49" fontId="102" fillId="0" borderId="154" applyNumberFormat="0" applyFont="0" applyFill="0" applyBorder="0" applyProtection="0">
      <alignment horizontal="left" vertical="center" indent="5"/>
    </xf>
    <xf numFmtId="0" fontId="102" fillId="0" borderId="156">
      <alignment horizontal="left" vertical="center" wrapText="1" indent="2"/>
    </xf>
    <xf numFmtId="0" fontId="138" fillId="71" borderId="150" applyNumberFormat="0" applyAlignment="0" applyProtection="0"/>
    <xf numFmtId="4" fontId="103" fillId="60" borderId="153">
      <alignment horizontal="right" vertical="center"/>
    </xf>
    <xf numFmtId="0" fontId="102" fillId="61" borderId="153"/>
    <xf numFmtId="0" fontId="142" fillId="84" borderId="149" applyNumberFormat="0" applyAlignment="0" applyProtection="0"/>
    <xf numFmtId="0" fontId="102" fillId="0" borderId="156">
      <alignment horizontal="left" vertical="center" wrapText="1" indent="2"/>
    </xf>
    <xf numFmtId="0" fontId="102" fillId="60" borderId="156">
      <alignment horizontal="left" vertical="center" wrapText="1" indent="2"/>
    </xf>
    <xf numFmtId="0" fontId="102" fillId="62" borderId="154">
      <alignment horizontal="left" vertical="center"/>
    </xf>
    <xf numFmtId="49" fontId="101" fillId="0" borderId="153" applyNumberFormat="0" applyFill="0" applyBorder="0" applyProtection="0">
      <alignment horizontal="left" vertical="center"/>
    </xf>
    <xf numFmtId="0" fontId="145" fillId="0" borderId="151" applyNumberFormat="0" applyFill="0" applyAlignment="0" applyProtection="0"/>
    <xf numFmtId="49" fontId="102" fillId="0" borderId="153" applyNumberFormat="0" applyFont="0" applyFill="0" applyBorder="0" applyProtection="0">
      <alignment horizontal="left" vertical="center" indent="2"/>
    </xf>
    <xf numFmtId="0" fontId="102" fillId="0" borderId="156">
      <alignment horizontal="left" vertical="center" wrapText="1" indent="2"/>
    </xf>
    <xf numFmtId="4" fontId="102" fillId="0" borderId="153" applyFill="0" applyBorder="0" applyProtection="0">
      <alignment horizontal="right" vertical="center"/>
    </xf>
    <xf numFmtId="0" fontId="102" fillId="62" borderId="154">
      <alignment horizontal="left" vertical="center"/>
    </xf>
    <xf numFmtId="0" fontId="103" fillId="60" borderId="153">
      <alignment horizontal="right" vertical="center"/>
    </xf>
    <xf numFmtId="0" fontId="102" fillId="0" borderId="153" applyNumberFormat="0" applyFill="0" applyAlignment="0" applyProtection="0"/>
    <xf numFmtId="49" fontId="102" fillId="0" borderId="153" applyNumberFormat="0" applyFont="0" applyFill="0" applyBorder="0" applyProtection="0">
      <alignment horizontal="left" vertical="center" indent="2"/>
    </xf>
    <xf numFmtId="0" fontId="48" fillId="55" borderId="0" applyNumberFormat="0" applyBorder="0" applyAlignment="0" applyProtection="0"/>
    <xf numFmtId="4" fontId="102" fillId="0" borderId="153">
      <alignment horizontal="right" vertical="center"/>
    </xf>
    <xf numFmtId="0" fontId="120" fillId="87" borderId="152" applyNumberFormat="0" applyFont="0" applyAlignment="0" applyProtection="0"/>
    <xf numFmtId="0" fontId="102" fillId="0" borderId="153">
      <alignment horizontal="right" vertical="center"/>
    </xf>
    <xf numFmtId="0" fontId="103" fillId="60" borderId="153">
      <alignment horizontal="right" vertical="center"/>
    </xf>
    <xf numFmtId="4" fontId="103" fillId="60" borderId="153">
      <alignment horizontal="right" vertical="center"/>
    </xf>
    <xf numFmtId="0" fontId="102" fillId="60" borderId="156">
      <alignment horizontal="left" vertical="center" wrapText="1" indent="2"/>
    </xf>
    <xf numFmtId="0" fontId="7" fillId="42" borderId="0" applyNumberFormat="0" applyBorder="0" applyAlignment="0" applyProtection="0"/>
    <xf numFmtId="0" fontId="102" fillId="61" borderId="153"/>
    <xf numFmtId="0" fontId="126" fillId="84" borderId="150" applyNumberFormat="0" applyAlignment="0" applyProtection="0"/>
    <xf numFmtId="4" fontId="102" fillId="0" borderId="153" applyFill="0" applyBorder="0" applyProtection="0">
      <alignment horizontal="right" vertical="center"/>
    </xf>
    <xf numFmtId="0" fontId="125" fillId="84" borderId="150" applyNumberFormat="0" applyAlignment="0" applyProtection="0"/>
    <xf numFmtId="0" fontId="145" fillId="0" borderId="151" applyNumberFormat="0" applyFill="0" applyAlignment="0" applyProtection="0"/>
    <xf numFmtId="49" fontId="101" fillId="0" borderId="153" applyNumberFormat="0" applyFill="0" applyBorder="0" applyProtection="0">
      <alignment horizontal="left" vertical="center"/>
    </xf>
    <xf numFmtId="0" fontId="7" fillId="49" borderId="0" applyNumberFormat="0" applyBorder="0" applyAlignment="0" applyProtection="0"/>
    <xf numFmtId="0" fontId="102" fillId="0" borderId="156">
      <alignment horizontal="left" vertical="center" wrapText="1" indent="2"/>
    </xf>
    <xf numFmtId="0" fontId="48" fillId="59" borderId="0" applyNumberFormat="0" applyBorder="0" applyAlignment="0" applyProtection="0"/>
    <xf numFmtId="0" fontId="8" fillId="87" borderId="152" applyNumberFormat="0" applyFont="0" applyAlignment="0" applyProtection="0"/>
    <xf numFmtId="0" fontId="103" fillId="62" borderId="153">
      <alignment horizontal="right" vertical="center"/>
    </xf>
    <xf numFmtId="4" fontId="105" fillId="62" borderId="153">
      <alignment horizontal="right" vertical="center"/>
    </xf>
    <xf numFmtId="166" fontId="102" fillId="88" borderId="153" applyNumberFormat="0" applyFont="0" applyBorder="0" applyAlignment="0" applyProtection="0">
      <alignment horizontal="right" vertical="center"/>
    </xf>
    <xf numFmtId="0" fontId="8" fillId="87" borderId="152" applyNumberFormat="0" applyFont="0" applyAlignment="0" applyProtection="0"/>
    <xf numFmtId="0" fontId="138" fillId="71" borderId="150" applyNumberFormat="0" applyAlignment="0" applyProtection="0"/>
    <xf numFmtId="0" fontId="138" fillId="71" borderId="150" applyNumberFormat="0" applyAlignment="0" applyProtection="0"/>
    <xf numFmtId="0" fontId="145" fillId="0" borderId="151" applyNumberFormat="0" applyFill="0" applyAlignment="0" applyProtection="0"/>
    <xf numFmtId="49" fontId="101" fillId="0" borderId="153" applyNumberFormat="0" applyFill="0" applyBorder="0" applyProtection="0">
      <alignment horizontal="left" vertical="center"/>
    </xf>
    <xf numFmtId="0" fontId="103" fillId="60" borderId="154">
      <alignment horizontal="right" vertical="center"/>
    </xf>
    <xf numFmtId="0" fontId="102" fillId="0" borderId="153">
      <alignment horizontal="right" vertical="center"/>
    </xf>
    <xf numFmtId="0" fontId="130" fillId="0" borderId="151" applyNumberFormat="0" applyFill="0" applyAlignment="0" applyProtection="0"/>
    <xf numFmtId="0" fontId="8" fillId="87" borderId="152" applyNumberFormat="0" applyFont="0" applyAlignment="0" applyProtection="0"/>
    <xf numFmtId="0" fontId="145" fillId="0" borderId="151" applyNumberFormat="0" applyFill="0" applyAlignment="0" applyProtection="0"/>
    <xf numFmtId="0" fontId="126" fillId="84" borderId="150" applyNumberFormat="0" applyAlignment="0" applyProtection="0"/>
    <xf numFmtId="0" fontId="7" fillId="38" borderId="0" applyNumberFormat="0" applyBorder="0" applyAlignment="0" applyProtection="0"/>
    <xf numFmtId="166" fontId="102" fillId="88" borderId="153" applyNumberFormat="0" applyFont="0" applyBorder="0" applyAlignment="0" applyProtection="0">
      <alignment horizontal="right" vertical="center"/>
    </xf>
    <xf numFmtId="0" fontId="145" fillId="0" borderId="151" applyNumberFormat="0" applyFill="0" applyAlignment="0" applyProtection="0"/>
    <xf numFmtId="49" fontId="102" fillId="0" borderId="153" applyNumberFormat="0" applyFont="0" applyFill="0" applyBorder="0" applyProtection="0">
      <alignment horizontal="left" vertical="center" indent="2"/>
    </xf>
    <xf numFmtId="0" fontId="118" fillId="0" borderId="0" applyNumberFormat="0" applyFill="0" applyBorder="0" applyAlignment="0" applyProtection="0"/>
    <xf numFmtId="4" fontId="102" fillId="0" borderId="153">
      <alignment horizontal="right" vertical="center"/>
    </xf>
    <xf numFmtId="0" fontId="130" fillId="0" borderId="151" applyNumberFormat="0" applyFill="0" applyAlignment="0" applyProtection="0"/>
    <xf numFmtId="0" fontId="138" fillId="71" borderId="150" applyNumberFormat="0" applyAlignment="0" applyProtection="0"/>
    <xf numFmtId="0" fontId="48" fillId="47" borderId="0" applyNumberFormat="0" applyBorder="0" applyAlignment="0" applyProtection="0"/>
    <xf numFmtId="4" fontId="102" fillId="0" borderId="153" applyFill="0" applyBorder="0" applyProtection="0">
      <alignment horizontal="right" vertical="center"/>
    </xf>
    <xf numFmtId="0" fontId="102" fillId="62" borderId="154">
      <alignment horizontal="left" vertical="center"/>
    </xf>
    <xf numFmtId="0" fontId="129" fillId="71" borderId="150" applyNumberFormat="0" applyAlignment="0" applyProtection="0"/>
    <xf numFmtId="0" fontId="105" fillId="62" borderId="153">
      <alignment horizontal="right" vertical="center"/>
    </xf>
    <xf numFmtId="4" fontId="102" fillId="61" borderId="153"/>
    <xf numFmtId="0" fontId="102" fillId="60" borderId="156">
      <alignment horizontal="left" vertical="center" wrapText="1" indent="2"/>
    </xf>
    <xf numFmtId="49" fontId="102" fillId="0" borderId="153" applyNumberFormat="0" applyFont="0" applyFill="0" applyBorder="0" applyProtection="0">
      <alignment horizontal="left" vertical="center" indent="2"/>
    </xf>
    <xf numFmtId="0" fontId="138" fillId="71" borderId="150" applyNumberFormat="0" applyAlignment="0" applyProtection="0"/>
    <xf numFmtId="0" fontId="7" fillId="53" borderId="0" applyNumberFormat="0" applyBorder="0" applyAlignment="0" applyProtection="0"/>
    <xf numFmtId="0" fontId="105" fillId="62" borderId="153">
      <alignment horizontal="right" vertical="center"/>
    </xf>
    <xf numFmtId="0" fontId="129" fillId="71" borderId="150" applyNumberFormat="0" applyAlignment="0" applyProtection="0"/>
    <xf numFmtId="166" fontId="102" fillId="88" borderId="153" applyNumberFormat="0" applyFont="0" applyBorder="0" applyAlignment="0" applyProtection="0">
      <alignment horizontal="right" vertical="center"/>
    </xf>
    <xf numFmtId="0" fontId="129" fillId="71" borderId="150" applyNumberFormat="0" applyAlignment="0" applyProtection="0"/>
    <xf numFmtId="4" fontId="102" fillId="0" borderId="153">
      <alignment horizontal="right" vertical="center"/>
    </xf>
    <xf numFmtId="49" fontId="102" fillId="0" borderId="153" applyNumberFormat="0" applyFont="0" applyFill="0" applyBorder="0" applyProtection="0">
      <alignment horizontal="left" vertical="center" indent="2"/>
    </xf>
    <xf numFmtId="166" fontId="102" fillId="88" borderId="153" applyNumberFormat="0" applyFont="0" applyBorder="0" applyAlignment="0" applyProtection="0">
      <alignment horizontal="right" vertical="center"/>
    </xf>
    <xf numFmtId="49" fontId="101" fillId="0" borderId="153" applyNumberFormat="0" applyFill="0" applyBorder="0" applyProtection="0">
      <alignment horizontal="left" vertical="center"/>
    </xf>
    <xf numFmtId="4" fontId="103" fillId="60" borderId="153">
      <alignment horizontal="right" vertical="center"/>
    </xf>
    <xf numFmtId="0" fontId="103" fillId="60" borderId="153">
      <alignment horizontal="right" vertical="center"/>
    </xf>
    <xf numFmtId="0" fontId="102" fillId="0" borderId="153">
      <alignment horizontal="right" vertical="center"/>
    </xf>
    <xf numFmtId="0" fontId="102" fillId="0" borderId="153">
      <alignment horizontal="right" vertical="center"/>
    </xf>
    <xf numFmtId="0" fontId="7" fillId="57" borderId="0" applyNumberFormat="0" applyBorder="0" applyAlignment="0" applyProtection="0"/>
    <xf numFmtId="0" fontId="48" fillId="51" borderId="0" applyNumberFormat="0" applyBorder="0" applyAlignment="0" applyProtection="0"/>
    <xf numFmtId="0" fontId="7" fillId="45" borderId="0" applyNumberFormat="0" applyBorder="0" applyAlignment="0" applyProtection="0"/>
    <xf numFmtId="0" fontId="105" fillId="62" borderId="153">
      <alignment horizontal="right" vertical="center"/>
    </xf>
    <xf numFmtId="4" fontId="103" fillId="60" borderId="155">
      <alignment horizontal="right" vertical="center"/>
    </xf>
    <xf numFmtId="0" fontId="102" fillId="60" borderId="156">
      <alignment horizontal="left" vertical="center" wrapText="1" indent="2"/>
    </xf>
    <xf numFmtId="0" fontId="138" fillId="71" borderId="150" applyNumberFormat="0" applyAlignment="0" applyProtection="0"/>
    <xf numFmtId="0" fontId="138" fillId="71" borderId="150" applyNumberFormat="0" applyAlignment="0" applyProtection="0"/>
    <xf numFmtId="0" fontId="120" fillId="87" borderId="152" applyNumberFormat="0" applyFont="0" applyAlignment="0" applyProtection="0"/>
    <xf numFmtId="0" fontId="102" fillId="60" borderId="156">
      <alignment horizontal="left" vertical="center" wrapText="1" indent="2"/>
    </xf>
    <xf numFmtId="0" fontId="120" fillId="87" borderId="152" applyNumberFormat="0" applyFont="0" applyAlignment="0" applyProtection="0"/>
    <xf numFmtId="0" fontId="102" fillId="0" borderId="153" applyNumberFormat="0" applyFill="0" applyAlignment="0" applyProtection="0"/>
    <xf numFmtId="0" fontId="142" fillId="84" borderId="149" applyNumberFormat="0" applyAlignment="0" applyProtection="0"/>
    <xf numFmtId="4" fontId="103" fillId="60" borderId="153">
      <alignment horizontal="right" vertical="center"/>
    </xf>
    <xf numFmtId="4" fontId="102" fillId="61" borderId="153"/>
    <xf numFmtId="0" fontId="145" fillId="0" borderId="151" applyNumberFormat="0" applyFill="0" applyAlignment="0" applyProtection="0"/>
    <xf numFmtId="0" fontId="123" fillId="84" borderId="149" applyNumberFormat="0" applyAlignment="0" applyProtection="0"/>
    <xf numFmtId="0" fontId="125" fillId="84" borderId="150" applyNumberFormat="0" applyAlignment="0" applyProtection="0"/>
    <xf numFmtId="0" fontId="126" fillId="84" borderId="150" applyNumberFormat="0" applyAlignment="0" applyProtection="0"/>
    <xf numFmtId="0" fontId="142" fillId="84" borderId="149" applyNumberFormat="0" applyAlignment="0" applyProtection="0"/>
    <xf numFmtId="4" fontId="102" fillId="0" borderId="153" applyFill="0" applyBorder="0" applyProtection="0">
      <alignment horizontal="right" vertical="center"/>
    </xf>
    <xf numFmtId="0" fontId="138" fillId="71" borderId="150" applyNumberFormat="0" applyAlignment="0" applyProtection="0"/>
    <xf numFmtId="0" fontId="103" fillId="62" borderId="153">
      <alignment horizontal="right" vertical="center"/>
    </xf>
    <xf numFmtId="0" fontId="119" fillId="0" borderId="70" applyNumberFormat="0" applyFill="0" applyAlignment="0" applyProtection="0"/>
    <xf numFmtId="0" fontId="145" fillId="0" borderId="151" applyNumberFormat="0" applyFill="0" applyAlignment="0" applyProtection="0"/>
    <xf numFmtId="4" fontId="103" fillId="60" borderId="153">
      <alignment horizontal="right" vertical="center"/>
    </xf>
    <xf numFmtId="0" fontId="102" fillId="60" borderId="156">
      <alignment horizontal="left" vertical="center" wrapText="1" indent="2"/>
    </xf>
    <xf numFmtId="0" fontId="126" fillId="84" borderId="150" applyNumberFormat="0" applyAlignment="0" applyProtection="0"/>
    <xf numFmtId="0" fontId="103" fillId="60" borderId="153">
      <alignment horizontal="right" vertical="center"/>
    </xf>
    <xf numFmtId="166" fontId="102" fillId="88" borderId="153" applyNumberFormat="0" applyFont="0" applyBorder="0" applyAlignment="0" applyProtection="0">
      <alignment horizontal="right" vertical="center"/>
    </xf>
    <xf numFmtId="0" fontId="8" fillId="87" borderId="152" applyNumberFormat="0" applyFont="0" applyAlignment="0" applyProtection="0"/>
    <xf numFmtId="0" fontId="102" fillId="60" borderId="156">
      <alignment horizontal="left" vertical="center" wrapText="1" indent="2"/>
    </xf>
    <xf numFmtId="0" fontId="138" fillId="71" borderId="150" applyNumberFormat="0" applyAlignment="0" applyProtection="0"/>
    <xf numFmtId="0" fontId="145" fillId="0" borderId="151" applyNumberFormat="0" applyFill="0" applyAlignment="0" applyProtection="0"/>
    <xf numFmtId="0" fontId="138" fillId="71" borderId="150" applyNumberFormat="0" applyAlignment="0" applyProtection="0"/>
    <xf numFmtId="0" fontId="130" fillId="0" borderId="151" applyNumberFormat="0" applyFill="0" applyAlignment="0" applyProtection="0"/>
    <xf numFmtId="0" fontId="103" fillId="62" borderId="153">
      <alignment horizontal="right" vertical="center"/>
    </xf>
    <xf numFmtId="0" fontId="120" fillId="87" borderId="152" applyNumberFormat="0" applyFont="0" applyAlignment="0" applyProtection="0"/>
    <xf numFmtId="0" fontId="129" fillId="71" borderId="150" applyNumberFormat="0" applyAlignment="0" applyProtection="0"/>
    <xf numFmtId="0" fontId="102" fillId="0" borderId="156">
      <alignment horizontal="left" vertical="center" wrapText="1" indent="2"/>
    </xf>
    <xf numFmtId="4" fontId="103" fillId="60" borderId="153">
      <alignment horizontal="right" vertical="center"/>
    </xf>
    <xf numFmtId="0" fontId="120" fillId="87" borderId="152" applyNumberFormat="0" applyFont="0" applyAlignment="0" applyProtection="0"/>
    <xf numFmtId="0" fontId="123" fillId="84" borderId="149" applyNumberFormat="0" applyAlignment="0" applyProtection="0"/>
    <xf numFmtId="0" fontId="7" fillId="54" borderId="0" applyNumberFormat="0" applyBorder="0" applyAlignment="0" applyProtection="0"/>
    <xf numFmtId="0" fontId="126" fillId="84" borderId="150" applyNumberFormat="0" applyAlignment="0" applyProtection="0"/>
    <xf numFmtId="0" fontId="138" fillId="71" borderId="150" applyNumberFormat="0" applyAlignment="0" applyProtection="0"/>
    <xf numFmtId="4" fontId="102" fillId="0" borderId="153">
      <alignment horizontal="right" vertical="center"/>
    </xf>
    <xf numFmtId="4" fontId="105" fillId="62" borderId="153">
      <alignment horizontal="right" vertical="center"/>
    </xf>
    <xf numFmtId="0" fontId="126" fillId="84" borderId="150" applyNumberFormat="0" applyAlignment="0" applyProtection="0"/>
    <xf numFmtId="0" fontId="7" fillId="41" borderId="0" applyNumberFormat="0" applyBorder="0" applyAlignment="0" applyProtection="0"/>
    <xf numFmtId="4" fontId="103" fillId="60" borderId="153">
      <alignment horizontal="right" vertical="center"/>
    </xf>
    <xf numFmtId="0" fontId="102" fillId="0" borderId="153" applyNumberFormat="0" applyFill="0" applyAlignment="0" applyProtection="0"/>
    <xf numFmtId="0" fontId="102" fillId="61" borderId="153"/>
    <xf numFmtId="0" fontId="142" fillId="84" borderId="149" applyNumberFormat="0" applyAlignment="0" applyProtection="0"/>
    <xf numFmtId="4" fontId="102" fillId="0" borderId="153" applyFill="0" applyBorder="0" applyProtection="0">
      <alignment horizontal="right" vertical="center"/>
    </xf>
    <xf numFmtId="0" fontId="102" fillId="60" borderId="156">
      <alignment horizontal="left" vertical="center" wrapText="1" indent="2"/>
    </xf>
    <xf numFmtId="0" fontId="7" fillId="58" borderId="0" applyNumberFormat="0" applyBorder="0" applyAlignment="0" applyProtection="0"/>
    <xf numFmtId="0" fontId="145" fillId="0" borderId="151" applyNumberFormat="0" applyFill="0" applyAlignment="0" applyProtection="0"/>
    <xf numFmtId="4" fontId="105" fillId="62" borderId="153">
      <alignment horizontal="right" vertical="center"/>
    </xf>
    <xf numFmtId="0" fontId="105" fillId="62" borderId="153">
      <alignment horizontal="right" vertical="center"/>
    </xf>
    <xf numFmtId="0" fontId="102" fillId="0" borderId="153" applyNumberFormat="0" applyFill="0" applyAlignment="0" applyProtection="0"/>
    <xf numFmtId="0" fontId="120" fillId="87" borderId="152" applyNumberFormat="0" applyFont="0" applyAlignment="0" applyProtection="0"/>
    <xf numFmtId="0" fontId="142" fillId="84" borderId="149" applyNumberFormat="0" applyAlignment="0" applyProtection="0"/>
    <xf numFmtId="0" fontId="130" fillId="0" borderId="151" applyNumberFormat="0" applyFill="0" applyAlignment="0" applyProtection="0"/>
    <xf numFmtId="4" fontId="102" fillId="0" borderId="153" applyFill="0" applyBorder="0" applyProtection="0">
      <alignment horizontal="right" vertical="center"/>
    </xf>
    <xf numFmtId="4" fontId="103" fillId="60" borderId="153">
      <alignment horizontal="right" vertical="center"/>
    </xf>
    <xf numFmtId="0" fontId="138" fillId="71" borderId="150" applyNumberFormat="0" applyAlignment="0" applyProtection="0"/>
    <xf numFmtId="4" fontId="103" fillId="62" borderId="153">
      <alignment horizontal="right" vertical="center"/>
    </xf>
    <xf numFmtId="0" fontId="103" fillId="60" borderId="153">
      <alignment horizontal="right" vertical="center"/>
    </xf>
    <xf numFmtId="0" fontId="126" fillId="84" borderId="150" applyNumberFormat="0" applyAlignment="0" applyProtection="0"/>
    <xf numFmtId="0" fontId="102" fillId="60" borderId="156">
      <alignment horizontal="left" vertical="center" wrapText="1" indent="2"/>
    </xf>
    <xf numFmtId="0" fontId="7" fillId="37" borderId="0" applyNumberFormat="0" applyBorder="0" applyAlignment="0" applyProtection="0"/>
    <xf numFmtId="0" fontId="138" fillId="71" borderId="150" applyNumberFormat="0" applyAlignment="0" applyProtection="0"/>
    <xf numFmtId="0" fontId="142" fillId="84" borderId="149" applyNumberFormat="0" applyAlignment="0" applyProtection="0"/>
    <xf numFmtId="0" fontId="130" fillId="0" borderId="151" applyNumberFormat="0" applyFill="0" applyAlignment="0" applyProtection="0"/>
    <xf numFmtId="0" fontId="102" fillId="0" borderId="153">
      <alignment horizontal="right" vertical="center"/>
    </xf>
    <xf numFmtId="4" fontId="103" fillId="62" borderId="153">
      <alignment horizontal="right" vertical="center"/>
    </xf>
    <xf numFmtId="0" fontId="102" fillId="62" borderId="154">
      <alignment horizontal="left" vertical="center"/>
    </xf>
    <xf numFmtId="0" fontId="7" fillId="46" borderId="0" applyNumberFormat="0" applyBorder="0" applyAlignment="0" applyProtection="0"/>
    <xf numFmtId="0" fontId="102" fillId="0" borderId="153" applyNumberFormat="0" applyFill="0" applyAlignment="0" applyProtection="0"/>
    <xf numFmtId="0" fontId="102" fillId="0" borderId="156">
      <alignment horizontal="left" vertical="center" wrapText="1" indent="2"/>
    </xf>
    <xf numFmtId="49" fontId="102" fillId="0" borderId="154" applyNumberFormat="0" applyFont="0" applyFill="0" applyBorder="0" applyProtection="0">
      <alignment horizontal="left" vertical="center" indent="5"/>
    </xf>
    <xf numFmtId="0" fontId="103" fillId="60" borderId="155">
      <alignment horizontal="right" vertical="center"/>
    </xf>
    <xf numFmtId="0" fontId="103" fillId="60" borderId="155">
      <alignment horizontal="right" vertical="center"/>
    </xf>
    <xf numFmtId="0" fontId="145" fillId="0" borderId="151" applyNumberFormat="0" applyFill="0" applyAlignment="0" applyProtection="0"/>
    <xf numFmtId="0" fontId="125" fillId="84" borderId="150" applyNumberFormat="0" applyAlignment="0" applyProtection="0"/>
    <xf numFmtId="49" fontId="102" fillId="0" borderId="154" applyNumberFormat="0" applyFont="0" applyFill="0" applyBorder="0" applyProtection="0">
      <alignment horizontal="left" vertical="center" indent="5"/>
    </xf>
    <xf numFmtId="0" fontId="130" fillId="0" borderId="151" applyNumberFormat="0" applyFill="0" applyAlignment="0" applyProtection="0"/>
    <xf numFmtId="4" fontId="103" fillId="60" borderId="153">
      <alignment horizontal="right" vertical="center"/>
    </xf>
    <xf numFmtId="4" fontId="105" fillId="62" borderId="153">
      <alignment horizontal="right" vertical="center"/>
    </xf>
    <xf numFmtId="0" fontId="102" fillId="61" borderId="153"/>
    <xf numFmtId="0" fontId="126" fillId="84" borderId="150" applyNumberFormat="0" applyAlignment="0" applyProtection="0"/>
    <xf numFmtId="0" fontId="102" fillId="0" borderId="153">
      <alignment horizontal="right" vertical="center"/>
    </xf>
    <xf numFmtId="0" fontId="130" fillId="0" borderId="151" applyNumberFormat="0" applyFill="0" applyAlignment="0" applyProtection="0"/>
    <xf numFmtId="0" fontId="102" fillId="61" borderId="153"/>
    <xf numFmtId="4" fontId="102" fillId="0" borderId="153" applyFill="0" applyBorder="0" applyProtection="0">
      <alignment horizontal="right" vertical="center"/>
    </xf>
    <xf numFmtId="4" fontId="103" fillId="60" borderId="155">
      <alignment horizontal="right" vertical="center"/>
    </xf>
    <xf numFmtId="0" fontId="105" fillId="62" borderId="153">
      <alignment horizontal="right" vertical="center"/>
    </xf>
    <xf numFmtId="0" fontId="129" fillId="71" borderId="150" applyNumberFormat="0" applyAlignment="0" applyProtection="0"/>
    <xf numFmtId="0" fontId="126" fillId="84" borderId="150" applyNumberFormat="0" applyAlignment="0" applyProtection="0"/>
    <xf numFmtId="4" fontId="102" fillId="0" borderId="153">
      <alignment horizontal="right" vertical="center"/>
    </xf>
    <xf numFmtId="0" fontId="102" fillId="60" borderId="156">
      <alignment horizontal="left" vertical="center" wrapText="1" indent="2"/>
    </xf>
    <xf numFmtId="0" fontId="102" fillId="0" borderId="156">
      <alignment horizontal="left" vertical="center" wrapText="1" indent="2"/>
    </xf>
    <xf numFmtId="0" fontId="142" fillId="84" borderId="149" applyNumberFormat="0" applyAlignment="0" applyProtection="0"/>
    <xf numFmtId="0" fontId="138" fillId="71" borderId="150" applyNumberFormat="0" applyAlignment="0" applyProtection="0"/>
    <xf numFmtId="0" fontId="125" fillId="84" borderId="150" applyNumberFormat="0" applyAlignment="0" applyProtection="0"/>
    <xf numFmtId="0" fontId="123" fillId="84" borderId="149" applyNumberFormat="0" applyAlignment="0" applyProtection="0"/>
    <xf numFmtId="0" fontId="103" fillId="60" borderId="155">
      <alignment horizontal="right" vertical="center"/>
    </xf>
    <xf numFmtId="0" fontId="105" fillId="62" borderId="153">
      <alignment horizontal="right" vertical="center"/>
    </xf>
    <xf numFmtId="4" fontId="103" fillId="62" borderId="153">
      <alignment horizontal="right" vertical="center"/>
    </xf>
    <xf numFmtId="4" fontId="103" fillId="60" borderId="153">
      <alignment horizontal="right" vertical="center"/>
    </xf>
    <xf numFmtId="49" fontId="102" fillId="0" borderId="154" applyNumberFormat="0" applyFont="0" applyFill="0" applyBorder="0" applyProtection="0">
      <alignment horizontal="left" vertical="center" indent="5"/>
    </xf>
    <xf numFmtId="4" fontId="102" fillId="0" borderId="153" applyFill="0" applyBorder="0" applyProtection="0">
      <alignment horizontal="right" vertical="center"/>
    </xf>
    <xf numFmtId="4" fontId="103" fillId="62" borderId="153">
      <alignment horizontal="right" vertical="center"/>
    </xf>
    <xf numFmtId="0" fontId="138" fillId="71" borderId="150" applyNumberFormat="0" applyAlignment="0" applyProtection="0"/>
    <xf numFmtId="0" fontId="129" fillId="71" borderId="150" applyNumberFormat="0" applyAlignment="0" applyProtection="0"/>
    <xf numFmtId="0" fontId="125" fillId="84" borderId="150" applyNumberFormat="0" applyAlignment="0" applyProtection="0"/>
    <xf numFmtId="0" fontId="102" fillId="60" borderId="156">
      <alignment horizontal="left" vertical="center" wrapText="1" indent="2"/>
    </xf>
    <xf numFmtId="0" fontId="102" fillId="0" borderId="156">
      <alignment horizontal="left" vertical="center" wrapText="1" indent="2"/>
    </xf>
    <xf numFmtId="0" fontId="102" fillId="60" borderId="156">
      <alignment horizontal="left" vertical="center" wrapText="1" indent="2"/>
    </xf>
    <xf numFmtId="0" fontId="8" fillId="87" borderId="152" applyNumberFormat="0" applyFont="0" applyAlignment="0" applyProtection="0"/>
    <xf numFmtId="0" fontId="8" fillId="87" borderId="152" applyNumberFormat="0" applyFont="0" applyAlignment="0" applyProtection="0"/>
    <xf numFmtId="4" fontId="102" fillId="61" borderId="153"/>
    <xf numFmtId="0" fontId="48" fillId="43" borderId="0" applyNumberFormat="0" applyBorder="0" applyAlignment="0" applyProtection="0"/>
    <xf numFmtId="0" fontId="142" fillId="84" borderId="149" applyNumberFormat="0" applyAlignment="0" applyProtection="0"/>
    <xf numFmtId="0" fontId="48" fillId="39" borderId="0" applyNumberFormat="0" applyBorder="0" applyAlignment="0" applyProtection="0"/>
    <xf numFmtId="0" fontId="145" fillId="0" borderId="151" applyNumberFormat="0" applyFill="0" applyAlignment="0" applyProtection="0"/>
    <xf numFmtId="49" fontId="101" fillId="0" borderId="153" applyNumberFormat="0" applyFill="0" applyBorder="0" applyProtection="0">
      <alignment horizontal="left" vertical="center"/>
    </xf>
    <xf numFmtId="166" fontId="102" fillId="88" borderId="153" applyNumberFormat="0" applyFont="0" applyBorder="0" applyAlignment="0" applyProtection="0">
      <alignment horizontal="right" vertical="center"/>
    </xf>
    <xf numFmtId="49" fontId="102" fillId="0" borderId="154" applyNumberFormat="0" applyFont="0" applyFill="0" applyBorder="0" applyProtection="0">
      <alignment horizontal="left" vertical="center" indent="5"/>
    </xf>
    <xf numFmtId="0" fontId="7" fillId="46" borderId="0" applyNumberFormat="0" applyBorder="0" applyAlignment="0" applyProtection="0"/>
    <xf numFmtId="0" fontId="142" fillId="84" borderId="149" applyNumberFormat="0" applyAlignment="0" applyProtection="0"/>
    <xf numFmtId="0" fontId="115" fillId="33" borderId="66" applyNumberFormat="0" applyAlignment="0" applyProtection="0"/>
    <xf numFmtId="0" fontId="116" fillId="33" borderId="65" applyNumberFormat="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19"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8"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8"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8"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8" fillId="59" borderId="0" applyNumberFormat="0" applyBorder="0" applyAlignment="0" applyProtection="0"/>
    <xf numFmtId="0" fontId="7" fillId="37" borderId="0" applyNumberFormat="0" applyBorder="0" applyAlignment="0" applyProtection="0"/>
    <xf numFmtId="0" fontId="102" fillId="0" borderId="156">
      <alignment horizontal="left" vertical="center" wrapText="1" indent="2"/>
    </xf>
    <xf numFmtId="0" fontId="125" fillId="84" borderId="150" applyNumberFormat="0" applyAlignment="0" applyProtection="0"/>
    <xf numFmtId="4" fontId="102" fillId="0" borderId="153" applyFill="0" applyBorder="0" applyProtection="0">
      <alignment horizontal="right" vertical="center"/>
    </xf>
    <xf numFmtId="49" fontId="102" fillId="0" borderId="153" applyNumberFormat="0" applyFont="0" applyFill="0" applyBorder="0" applyProtection="0">
      <alignment horizontal="left" vertical="center" indent="2"/>
    </xf>
    <xf numFmtId="0" fontId="126" fillId="84" borderId="150" applyNumberFormat="0" applyAlignment="0" applyProtection="0"/>
    <xf numFmtId="0" fontId="138" fillId="71" borderId="150" applyNumberFormat="0" applyAlignment="0" applyProtection="0"/>
    <xf numFmtId="0" fontId="126" fillId="84" borderId="150" applyNumberFormat="0" applyAlignment="0" applyProtection="0"/>
    <xf numFmtId="0" fontId="48" fillId="47"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119" fillId="0" borderId="70" applyNumberFormat="0" applyFill="0" applyAlignment="0" applyProtection="0"/>
    <xf numFmtId="0" fontId="118" fillId="0" borderId="0" applyNumberFormat="0" applyFill="0" applyBorder="0" applyAlignment="0" applyProtection="0"/>
    <xf numFmtId="0" fontId="116" fillId="33" borderId="65" applyNumberFormat="0" applyAlignment="0" applyProtection="0"/>
    <xf numFmtId="0" fontId="115" fillId="33" borderId="66" applyNumberFormat="0" applyAlignment="0" applyProtection="0"/>
    <xf numFmtId="0" fontId="120" fillId="87" borderId="152" applyNumberFormat="0" applyFont="0" applyAlignment="0" applyProtection="0"/>
    <xf numFmtId="0" fontId="8" fillId="87" borderId="152" applyNumberFormat="0" applyFont="0" applyAlignment="0" applyProtection="0"/>
    <xf numFmtId="0" fontId="117" fillId="0" borderId="0" applyNumberFormat="0" applyFill="0" applyBorder="0" applyAlignment="0" applyProtection="0"/>
    <xf numFmtId="0" fontId="102" fillId="60" borderId="156">
      <alignment horizontal="left" vertical="center" wrapText="1" indent="2"/>
    </xf>
    <xf numFmtId="0" fontId="123" fillId="84" borderId="149" applyNumberFormat="0" applyAlignment="0" applyProtection="0"/>
    <xf numFmtId="0" fontId="126" fillId="84" borderId="150" applyNumberFormat="0" applyAlignment="0" applyProtection="0"/>
    <xf numFmtId="0" fontId="138" fillId="71" borderId="150" applyNumberFormat="0" applyAlignment="0" applyProtection="0"/>
    <xf numFmtId="0" fontId="7" fillId="53" borderId="0" applyNumberFormat="0" applyBorder="0" applyAlignment="0" applyProtection="0"/>
    <xf numFmtId="0" fontId="120" fillId="87" borderId="152" applyNumberFormat="0" applyFont="0" applyAlignment="0" applyProtection="0"/>
    <xf numFmtId="0" fontId="103" fillId="62" borderId="153">
      <alignment horizontal="right" vertical="center"/>
    </xf>
    <xf numFmtId="4" fontId="103" fillId="62" borderId="153">
      <alignment horizontal="right" vertical="center"/>
    </xf>
    <xf numFmtId="0" fontId="105" fillId="62" borderId="153">
      <alignment horizontal="right" vertical="center"/>
    </xf>
    <xf numFmtId="4" fontId="105" fillId="62" borderId="153">
      <alignment horizontal="right" vertical="center"/>
    </xf>
    <xf numFmtId="0" fontId="103" fillId="60" borderId="153">
      <alignment horizontal="right" vertical="center"/>
    </xf>
    <xf numFmtId="4" fontId="103" fillId="60" borderId="153">
      <alignment horizontal="right" vertical="center"/>
    </xf>
    <xf numFmtId="0" fontId="103" fillId="60" borderId="153">
      <alignment horizontal="right" vertical="center"/>
    </xf>
    <xf numFmtId="4" fontId="103" fillId="60" borderId="153">
      <alignment horizontal="right" vertical="center"/>
    </xf>
    <xf numFmtId="0" fontId="103" fillId="60" borderId="154">
      <alignment horizontal="right" vertical="center"/>
    </xf>
    <xf numFmtId="4" fontId="103" fillId="60" borderId="154">
      <alignment horizontal="right" vertical="center"/>
    </xf>
    <xf numFmtId="0" fontId="103" fillId="60" borderId="155">
      <alignment horizontal="right" vertical="center"/>
    </xf>
    <xf numFmtId="4" fontId="103" fillId="60" borderId="155">
      <alignment horizontal="right" vertical="center"/>
    </xf>
    <xf numFmtId="0" fontId="126" fillId="84" borderId="150" applyNumberFormat="0" applyAlignment="0" applyProtection="0"/>
    <xf numFmtId="0" fontId="102" fillId="60" borderId="156">
      <alignment horizontal="left" vertical="center" wrapText="1" indent="2"/>
    </xf>
    <xf numFmtId="0" fontId="102" fillId="0" borderId="156">
      <alignment horizontal="left" vertical="center" wrapText="1" indent="2"/>
    </xf>
    <xf numFmtId="0" fontId="102" fillId="62" borderId="154">
      <alignment horizontal="left" vertical="center"/>
    </xf>
    <xf numFmtId="0" fontId="138" fillId="71" borderId="150" applyNumberFormat="0" applyAlignment="0" applyProtection="0"/>
    <xf numFmtId="0" fontId="102" fillId="0" borderId="153">
      <alignment horizontal="right" vertical="center"/>
    </xf>
    <xf numFmtId="4" fontId="102" fillId="0" borderId="153">
      <alignment horizontal="right" vertical="center"/>
    </xf>
    <xf numFmtId="0" fontId="102" fillId="0" borderId="153" applyNumberFormat="0" applyFill="0" applyAlignment="0" applyProtection="0"/>
    <xf numFmtId="166" fontId="102" fillId="88" borderId="153" applyNumberFormat="0" applyFont="0" applyBorder="0" applyAlignment="0" applyProtection="0">
      <alignment horizontal="right" vertical="center"/>
    </xf>
    <xf numFmtId="0" fontId="102" fillId="61" borderId="153"/>
    <xf numFmtId="4" fontId="102" fillId="61" borderId="153"/>
    <xf numFmtId="0" fontId="102" fillId="60" borderId="156">
      <alignment horizontal="left" vertical="center" wrapText="1" indent="2"/>
    </xf>
    <xf numFmtId="0" fontId="7" fillId="54" borderId="0" applyNumberFormat="0" applyBorder="0" applyAlignment="0" applyProtection="0"/>
    <xf numFmtId="0" fontId="8" fillId="87" borderId="152" applyNumberFormat="0" applyFont="0" applyAlignment="0" applyProtection="0"/>
    <xf numFmtId="0" fontId="120" fillId="87" borderId="152" applyNumberFormat="0" applyFont="0" applyAlignment="0" applyProtection="0"/>
    <xf numFmtId="0" fontId="138" fillId="71" borderId="150" applyNumberFormat="0" applyAlignment="0" applyProtection="0"/>
    <xf numFmtId="0" fontId="145" fillId="0" borderId="151" applyNumberFormat="0" applyFill="0" applyAlignment="0" applyProtection="0"/>
    <xf numFmtId="0" fontId="7" fillId="58" borderId="0" applyNumberFormat="0" applyBorder="0" applyAlignment="0" applyProtection="0"/>
    <xf numFmtId="0" fontId="7" fillId="50" borderId="0" applyNumberFormat="0" applyBorder="0" applyAlignment="0" applyProtection="0"/>
    <xf numFmtId="0" fontId="120" fillId="87" borderId="152" applyNumberFormat="0" applyFont="0" applyAlignment="0" applyProtection="0"/>
    <xf numFmtId="0" fontId="138" fillId="71" borderId="150" applyNumberFormat="0" applyAlignment="0" applyProtection="0"/>
    <xf numFmtId="49" fontId="102" fillId="0" borderId="153" applyNumberFormat="0" applyFont="0" applyFill="0" applyBorder="0" applyProtection="0">
      <alignment horizontal="left" vertical="center" indent="2"/>
    </xf>
    <xf numFmtId="49" fontId="102" fillId="0" borderId="154" applyNumberFormat="0" applyFont="0" applyFill="0" applyBorder="0" applyProtection="0">
      <alignment horizontal="left" vertical="center" indent="5"/>
    </xf>
    <xf numFmtId="0" fontId="130" fillId="0" borderId="151" applyNumberFormat="0" applyFill="0" applyAlignment="0" applyProtection="0"/>
    <xf numFmtId="4" fontId="102" fillId="0" borderId="153" applyFill="0" applyBorder="0" applyProtection="0">
      <alignment horizontal="right" vertical="center"/>
    </xf>
    <xf numFmtId="49" fontId="101" fillId="0" borderId="153" applyNumberFormat="0" applyFill="0" applyBorder="0" applyProtection="0">
      <alignment horizontal="left" vertical="center"/>
    </xf>
    <xf numFmtId="0" fontId="145" fillId="0" borderId="151" applyNumberFormat="0" applyFill="0" applyAlignment="0" applyProtection="0"/>
    <xf numFmtId="0" fontId="102" fillId="61" borderId="153"/>
    <xf numFmtId="0" fontId="129" fillId="71" borderId="150" applyNumberFormat="0" applyAlignment="0" applyProtection="0"/>
    <xf numFmtId="0" fontId="125" fillId="84" borderId="150" applyNumberFormat="0" applyAlignment="0" applyProtection="0"/>
    <xf numFmtId="0" fontId="102" fillId="0" borderId="153" applyNumberFormat="0" applyFill="0" applyAlignment="0" applyProtection="0"/>
    <xf numFmtId="0" fontId="129" fillId="71" borderId="150" applyNumberFormat="0" applyAlignment="0" applyProtection="0"/>
    <xf numFmtId="0" fontId="48" fillId="51" borderId="0" applyNumberFormat="0" applyBorder="0" applyAlignment="0" applyProtection="0"/>
    <xf numFmtId="0" fontId="7" fillId="45" borderId="0" applyNumberFormat="0" applyBorder="0" applyAlignment="0" applyProtection="0"/>
    <xf numFmtId="0" fontId="7" fillId="38" borderId="0" applyNumberFormat="0" applyBorder="0" applyAlignment="0" applyProtection="0"/>
    <xf numFmtId="0" fontId="102" fillId="60" borderId="156">
      <alignment horizontal="left" vertical="center" wrapText="1" indent="2"/>
    </xf>
    <xf numFmtId="0" fontId="102" fillId="0" borderId="156">
      <alignment horizontal="left" vertical="center" wrapText="1" indent="2"/>
    </xf>
    <xf numFmtId="0" fontId="142" fillId="84" borderId="149" applyNumberFormat="0" applyAlignment="0" applyProtection="0"/>
    <xf numFmtId="0" fontId="126" fillId="84" borderId="150" applyNumberFormat="0" applyAlignment="0" applyProtection="0"/>
    <xf numFmtId="0" fontId="48" fillId="55" borderId="0" applyNumberFormat="0" applyBorder="0" applyAlignment="0" applyProtection="0"/>
    <xf numFmtId="0" fontId="48" fillId="59" borderId="0" applyNumberFormat="0" applyBorder="0" applyAlignment="0" applyProtection="0"/>
    <xf numFmtId="0" fontId="7" fillId="57" borderId="0" applyNumberFormat="0" applyBorder="0" applyAlignment="0" applyProtection="0"/>
    <xf numFmtId="0" fontId="7" fillId="49" borderId="0" applyNumberFormat="0" applyBorder="0" applyAlignment="0" applyProtection="0"/>
    <xf numFmtId="4" fontId="103" fillId="60" borderId="153">
      <alignment horizontal="right" vertical="center"/>
    </xf>
    <xf numFmtId="0" fontId="102" fillId="61" borderId="153"/>
    <xf numFmtId="0" fontId="125" fillId="84" borderId="150" applyNumberFormat="0" applyAlignment="0" applyProtection="0"/>
    <xf numFmtId="0" fontId="103" fillId="62" borderId="153">
      <alignment horizontal="right" vertical="center"/>
    </xf>
    <xf numFmtId="0" fontId="102" fillId="0" borderId="153">
      <alignment horizontal="right" vertical="center"/>
    </xf>
    <xf numFmtId="0" fontId="102" fillId="62" borderId="154">
      <alignment horizontal="left" vertical="center"/>
    </xf>
    <xf numFmtId="0" fontId="138" fillId="71" borderId="150" applyNumberFormat="0" applyAlignment="0" applyProtection="0"/>
    <xf numFmtId="166" fontId="102" fillId="88" borderId="153" applyNumberFormat="0" applyFont="0" applyBorder="0" applyAlignment="0" applyProtection="0">
      <alignment horizontal="right" vertical="center"/>
    </xf>
    <xf numFmtId="0" fontId="120" fillId="87" borderId="152" applyNumberFormat="0" applyFont="0" applyAlignment="0" applyProtection="0"/>
    <xf numFmtId="0" fontId="102" fillId="0" borderId="156">
      <alignment horizontal="left" vertical="center" wrapText="1" indent="2"/>
    </xf>
    <xf numFmtId="4" fontId="102" fillId="61" borderId="153"/>
    <xf numFmtId="49" fontId="101" fillId="0" borderId="153" applyNumberFormat="0" applyFill="0" applyBorder="0" applyProtection="0">
      <alignment horizontal="left" vertical="center"/>
    </xf>
    <xf numFmtId="0" fontId="102" fillId="0" borderId="153">
      <alignment horizontal="right" vertical="center"/>
    </xf>
    <xf numFmtId="4" fontId="103" fillId="60" borderId="155">
      <alignment horizontal="right" vertical="center"/>
    </xf>
    <xf numFmtId="4" fontId="103" fillId="60" borderId="153">
      <alignment horizontal="right" vertical="center"/>
    </xf>
    <xf numFmtId="4" fontId="103" fillId="60" borderId="153">
      <alignment horizontal="right" vertical="center"/>
    </xf>
    <xf numFmtId="0" fontId="105" fillId="62" borderId="153">
      <alignment horizontal="right" vertical="center"/>
    </xf>
    <xf numFmtId="0" fontId="103" fillId="62" borderId="153">
      <alignment horizontal="right" vertical="center"/>
    </xf>
    <xf numFmtId="49" fontId="102" fillId="0" borderId="153" applyNumberFormat="0" applyFont="0" applyFill="0" applyBorder="0" applyProtection="0">
      <alignment horizontal="left" vertical="center" indent="2"/>
    </xf>
    <xf numFmtId="0" fontId="138" fillId="71" borderId="150" applyNumberFormat="0" applyAlignment="0" applyProtection="0"/>
    <xf numFmtId="49" fontId="102" fillId="0" borderId="153" applyNumberFormat="0" applyFont="0" applyFill="0" applyBorder="0" applyProtection="0">
      <alignment horizontal="left" vertical="center" indent="2"/>
    </xf>
    <xf numFmtId="0" fontId="129" fillId="71" borderId="150" applyNumberFormat="0" applyAlignment="0" applyProtection="0"/>
    <xf numFmtId="4" fontId="102" fillId="0" borderId="153" applyFill="0" applyBorder="0" applyProtection="0">
      <alignment horizontal="right" vertical="center"/>
    </xf>
    <xf numFmtId="0" fontId="126" fillId="84" borderId="150" applyNumberFormat="0" applyAlignment="0" applyProtection="0"/>
    <xf numFmtId="0" fontId="103" fillId="60" borderId="155">
      <alignment horizontal="right" vertical="center"/>
    </xf>
    <xf numFmtId="0" fontId="102" fillId="0" borderId="153" applyNumberFormat="0" applyFill="0" applyAlignment="0" applyProtection="0"/>
    <xf numFmtId="4" fontId="102" fillId="0" borderId="153">
      <alignment horizontal="right" vertical="center"/>
    </xf>
    <xf numFmtId="0" fontId="102" fillId="0" borderId="153">
      <alignment horizontal="right" vertical="center"/>
    </xf>
    <xf numFmtId="0" fontId="138" fillId="71" borderId="150" applyNumberFormat="0" applyAlignment="0" applyProtection="0"/>
    <xf numFmtId="0" fontId="125" fillId="84" borderId="150" applyNumberFormat="0" applyAlignment="0" applyProtection="0"/>
    <xf numFmtId="0" fontId="102" fillId="60" borderId="156">
      <alignment horizontal="left" vertical="center" wrapText="1" indent="2"/>
    </xf>
    <xf numFmtId="0" fontId="126" fillId="84" borderId="150" applyNumberFormat="0" applyAlignment="0" applyProtection="0"/>
    <xf numFmtId="0" fontId="126" fillId="84" borderId="150" applyNumberFormat="0" applyAlignment="0" applyProtection="0"/>
    <xf numFmtId="4" fontId="103" fillId="60" borderId="154">
      <alignment horizontal="right" vertical="center"/>
    </xf>
    <xf numFmtId="0" fontId="103" fillId="60" borderId="154">
      <alignment horizontal="right" vertical="center"/>
    </xf>
    <xf numFmtId="0" fontId="103" fillId="60" borderId="153">
      <alignment horizontal="right" vertical="center"/>
    </xf>
    <xf numFmtId="4" fontId="105" fillId="62" borderId="153">
      <alignment horizontal="right" vertical="center"/>
    </xf>
    <xf numFmtId="0" fontId="129" fillId="71" borderId="150" applyNumberFormat="0" applyAlignment="0" applyProtection="0"/>
    <xf numFmtId="4" fontId="103" fillId="60" borderId="153">
      <alignment horizontal="right" vertical="center"/>
    </xf>
    <xf numFmtId="0" fontId="120" fillId="87" borderId="152" applyNumberFormat="0" applyFont="0" applyAlignment="0" applyProtection="0"/>
    <xf numFmtId="0" fontId="138" fillId="71" borderId="150" applyNumberFormat="0" applyAlignment="0" applyProtection="0"/>
    <xf numFmtId="49" fontId="101" fillId="0" borderId="153" applyNumberFormat="0" applyFill="0" applyBorder="0" applyProtection="0">
      <alignment horizontal="left" vertical="center"/>
    </xf>
    <xf numFmtId="0" fontId="102" fillId="60" borderId="156">
      <alignment horizontal="left" vertical="center" wrapText="1" indent="2"/>
    </xf>
    <xf numFmtId="0" fontId="126" fillId="84" borderId="150" applyNumberFormat="0" applyAlignment="0" applyProtection="0"/>
    <xf numFmtId="0" fontId="102" fillId="0" borderId="156">
      <alignment horizontal="left" vertical="center" wrapText="1" indent="2"/>
    </xf>
    <xf numFmtId="0" fontId="120" fillId="87" borderId="152" applyNumberFormat="0" applyFont="0" applyAlignment="0" applyProtection="0"/>
    <xf numFmtId="0" fontId="8" fillId="87" borderId="152" applyNumberFormat="0" applyFont="0" applyAlignment="0" applyProtection="0"/>
    <xf numFmtId="0" fontId="103" fillId="60" borderId="154">
      <alignment horizontal="right" vertical="center"/>
    </xf>
    <xf numFmtId="4" fontId="102" fillId="61" borderId="153"/>
    <xf numFmtId="0" fontId="103" fillId="60" borderId="153">
      <alignment horizontal="right" vertical="center"/>
    </xf>
    <xf numFmtId="4" fontId="103" fillId="60" borderId="155">
      <alignment horizontal="right" vertical="center"/>
    </xf>
    <xf numFmtId="0" fontId="125" fillId="84" borderId="150" applyNumberFormat="0" applyAlignment="0" applyProtection="0"/>
    <xf numFmtId="0" fontId="103" fillId="60" borderId="154">
      <alignment horizontal="right" vertical="center"/>
    </xf>
    <xf numFmtId="0" fontId="126" fillId="84" borderId="150" applyNumberFormat="0" applyAlignment="0" applyProtection="0"/>
    <xf numFmtId="0" fontId="120" fillId="87" borderId="152" applyNumberFormat="0" applyFont="0" applyAlignment="0" applyProtection="0"/>
    <xf numFmtId="4" fontId="103" fillId="60" borderId="154">
      <alignment horizontal="right" vertical="center"/>
    </xf>
    <xf numFmtId="0" fontId="102" fillId="60" borderId="156">
      <alignment horizontal="left" vertical="center" wrapText="1" indent="2"/>
    </xf>
    <xf numFmtId="0" fontId="102" fillId="61" borderId="153"/>
    <xf numFmtId="166" fontId="102" fillId="88" borderId="153" applyNumberFormat="0" applyFont="0" applyBorder="0" applyAlignment="0" applyProtection="0">
      <alignment horizontal="right" vertical="center"/>
    </xf>
    <xf numFmtId="0" fontId="102" fillId="0" borderId="153" applyNumberFormat="0" applyFill="0" applyAlignment="0" applyProtection="0"/>
    <xf numFmtId="4" fontId="102" fillId="0" borderId="153" applyFill="0" applyBorder="0" applyProtection="0">
      <alignment horizontal="right" vertical="center"/>
    </xf>
    <xf numFmtId="4" fontId="103" fillId="62" borderId="153">
      <alignment horizontal="right" vertical="center"/>
    </xf>
    <xf numFmtId="0" fontId="102" fillId="0" borderId="153">
      <alignment horizontal="right" vertical="center"/>
    </xf>
    <xf numFmtId="49" fontId="101" fillId="0" borderId="153" applyNumberFormat="0" applyFill="0" applyBorder="0" applyProtection="0">
      <alignment horizontal="left" vertical="center"/>
    </xf>
    <xf numFmtId="49" fontId="102" fillId="0" borderId="154" applyNumberFormat="0" applyFont="0" applyFill="0" applyBorder="0" applyProtection="0">
      <alignment horizontal="left" vertical="center" indent="5"/>
    </xf>
    <xf numFmtId="0" fontId="102" fillId="62" borderId="154">
      <alignment horizontal="left" vertical="center"/>
    </xf>
    <xf numFmtId="0" fontId="126" fillId="84" borderId="150" applyNumberFormat="0" applyAlignment="0" applyProtection="0"/>
    <xf numFmtId="4" fontId="103" fillId="60" borderId="155">
      <alignment horizontal="right" vertical="center"/>
    </xf>
    <xf numFmtId="0" fontId="138" fillId="71" borderId="150" applyNumberFormat="0" applyAlignment="0" applyProtection="0"/>
    <xf numFmtId="0" fontId="138" fillId="71" borderId="150" applyNumberFormat="0" applyAlignment="0" applyProtection="0"/>
    <xf numFmtId="0" fontId="120" fillId="87" borderId="152" applyNumberFormat="0" applyFont="0" applyAlignment="0" applyProtection="0"/>
    <xf numFmtId="0" fontId="103" fillId="60" borderId="153">
      <alignment horizontal="right" vertical="center"/>
    </xf>
    <xf numFmtId="0" fontId="8" fillId="87" borderId="152" applyNumberFormat="0" applyFont="0" applyAlignment="0" applyProtection="0"/>
    <xf numFmtId="4" fontId="102" fillId="0" borderId="153">
      <alignment horizontal="right" vertical="center"/>
    </xf>
    <xf numFmtId="0" fontId="103" fillId="60" borderId="153">
      <alignment horizontal="right" vertical="center"/>
    </xf>
    <xf numFmtId="0" fontId="103" fillId="60" borderId="153">
      <alignment horizontal="right" vertical="center"/>
    </xf>
    <xf numFmtId="4" fontId="105" fillId="62" borderId="153">
      <alignment horizontal="right" vertical="center"/>
    </xf>
    <xf numFmtId="0" fontId="103" fillId="62" borderId="153">
      <alignment horizontal="right" vertical="center"/>
    </xf>
    <xf numFmtId="4" fontId="103" fillId="62" borderId="153">
      <alignment horizontal="right" vertical="center"/>
    </xf>
    <xf numFmtId="0" fontId="105" fillId="62" borderId="153">
      <alignment horizontal="right" vertical="center"/>
    </xf>
    <xf numFmtId="4" fontId="105" fillId="62" borderId="153">
      <alignment horizontal="right" vertical="center"/>
    </xf>
    <xf numFmtId="0" fontId="103" fillId="60" borderId="153">
      <alignment horizontal="right" vertical="center"/>
    </xf>
    <xf numFmtId="4" fontId="103" fillId="60" borderId="153">
      <alignment horizontal="right" vertical="center"/>
    </xf>
    <xf numFmtId="0" fontId="103" fillId="60" borderId="153">
      <alignment horizontal="right" vertical="center"/>
    </xf>
    <xf numFmtId="4" fontId="103" fillId="60" borderId="153">
      <alignment horizontal="right" vertical="center"/>
    </xf>
    <xf numFmtId="0" fontId="103" fillId="60" borderId="154">
      <alignment horizontal="right" vertical="center"/>
    </xf>
    <xf numFmtId="4" fontId="103" fillId="60" borderId="154">
      <alignment horizontal="right" vertical="center"/>
    </xf>
    <xf numFmtId="0" fontId="103" fillId="60" borderId="155">
      <alignment horizontal="right" vertical="center"/>
    </xf>
    <xf numFmtId="4" fontId="103" fillId="60" borderId="155">
      <alignment horizontal="right" vertical="center"/>
    </xf>
    <xf numFmtId="0" fontId="126" fillId="84" borderId="150" applyNumberFormat="0" applyAlignment="0" applyProtection="0"/>
    <xf numFmtId="0" fontId="102" fillId="60" borderId="156">
      <alignment horizontal="left" vertical="center" wrapText="1" indent="2"/>
    </xf>
    <xf numFmtId="0" fontId="102" fillId="0" borderId="156">
      <alignment horizontal="left" vertical="center" wrapText="1" indent="2"/>
    </xf>
    <xf numFmtId="0" fontId="102" fillId="62" borderId="154">
      <alignment horizontal="left" vertical="center"/>
    </xf>
    <xf numFmtId="0" fontId="138" fillId="71" borderId="150" applyNumberFormat="0" applyAlignment="0" applyProtection="0"/>
    <xf numFmtId="0" fontId="102" fillId="0" borderId="153">
      <alignment horizontal="right" vertical="center"/>
    </xf>
    <xf numFmtId="4" fontId="102" fillId="0" borderId="153">
      <alignment horizontal="right" vertical="center"/>
    </xf>
    <xf numFmtId="0" fontId="102" fillId="0" borderId="153" applyNumberFormat="0" applyFill="0" applyAlignment="0" applyProtection="0"/>
    <xf numFmtId="166" fontId="102" fillId="88" borderId="153" applyNumberFormat="0" applyFont="0" applyBorder="0" applyAlignment="0" applyProtection="0">
      <alignment horizontal="right" vertical="center"/>
    </xf>
    <xf numFmtId="0" fontId="102" fillId="61" borderId="153"/>
    <xf numFmtId="4" fontId="102" fillId="61" borderId="153"/>
    <xf numFmtId="0" fontId="126" fillId="84" borderId="150" applyNumberFormat="0" applyAlignment="0" applyProtection="0"/>
    <xf numFmtId="0" fontId="8" fillId="87" borderId="152" applyNumberFormat="0" applyFont="0" applyAlignment="0" applyProtection="0"/>
    <xf numFmtId="0" fontId="120" fillId="87" borderId="152" applyNumberFormat="0" applyFont="0" applyAlignment="0" applyProtection="0"/>
    <xf numFmtId="0" fontId="102" fillId="0" borderId="153" applyNumberFormat="0" applyFill="0" applyAlignment="0" applyProtection="0"/>
    <xf numFmtId="4" fontId="105" fillId="62" borderId="153">
      <alignment horizontal="right" vertical="center"/>
    </xf>
    <xf numFmtId="0" fontId="129" fillId="71" borderId="150" applyNumberFormat="0" applyAlignment="0" applyProtection="0"/>
    <xf numFmtId="0" fontId="126" fillId="84" borderId="150" applyNumberFormat="0" applyAlignment="0" applyProtection="0"/>
    <xf numFmtId="4" fontId="105" fillId="62" borderId="153">
      <alignment horizontal="right" vertical="center"/>
    </xf>
    <xf numFmtId="0" fontId="103" fillId="62" borderId="153">
      <alignment horizontal="right" vertical="center"/>
    </xf>
    <xf numFmtId="166" fontId="102" fillId="88" borderId="153" applyNumberFormat="0" applyFont="0" applyBorder="0" applyAlignment="0" applyProtection="0">
      <alignment horizontal="right" vertical="center"/>
    </xf>
    <xf numFmtId="4" fontId="103" fillId="62" borderId="153">
      <alignment horizontal="right" vertical="center"/>
    </xf>
    <xf numFmtId="49" fontId="102" fillId="0" borderId="153" applyNumberFormat="0" applyFont="0" applyFill="0" applyBorder="0" applyProtection="0">
      <alignment horizontal="left" vertical="center" indent="2"/>
    </xf>
    <xf numFmtId="49" fontId="102" fillId="0" borderId="154" applyNumberFormat="0" applyFont="0" applyFill="0" applyBorder="0" applyProtection="0">
      <alignment horizontal="left" vertical="center" indent="5"/>
    </xf>
    <xf numFmtId="49" fontId="102" fillId="0" borderId="153" applyNumberFormat="0" applyFont="0" applyFill="0" applyBorder="0" applyProtection="0">
      <alignment horizontal="left" vertical="center" indent="2"/>
    </xf>
    <xf numFmtId="4" fontId="102" fillId="0" borderId="153" applyFill="0" applyBorder="0" applyProtection="0">
      <alignment horizontal="right" vertical="center"/>
    </xf>
    <xf numFmtId="49" fontId="101" fillId="0" borderId="153" applyNumberFormat="0" applyFill="0" applyBorder="0" applyProtection="0">
      <alignment horizontal="left" vertical="center"/>
    </xf>
    <xf numFmtId="0" fontId="102" fillId="0" borderId="156">
      <alignment horizontal="left" vertical="center" wrapText="1" indent="2"/>
    </xf>
    <xf numFmtId="0" fontId="103" fillId="60" borderId="155">
      <alignment horizontal="right" vertical="center"/>
    </xf>
    <xf numFmtId="0" fontId="129" fillId="71" borderId="150" applyNumberFormat="0" applyAlignment="0" applyProtection="0"/>
    <xf numFmtId="0" fontId="103" fillId="60" borderId="155">
      <alignment horizontal="right" vertical="center"/>
    </xf>
    <xf numFmtId="4" fontId="103" fillId="60" borderId="153">
      <alignment horizontal="right" vertical="center"/>
    </xf>
    <xf numFmtId="0" fontId="103" fillId="60" borderId="153">
      <alignment horizontal="right" vertical="center"/>
    </xf>
    <xf numFmtId="0" fontId="125" fillId="84" borderId="150" applyNumberFormat="0" applyAlignment="0" applyProtection="0"/>
    <xf numFmtId="0" fontId="102" fillId="61" borderId="153"/>
    <xf numFmtId="4" fontId="102" fillId="61" borderId="153"/>
    <xf numFmtId="4" fontId="103" fillId="60" borderId="153">
      <alignment horizontal="right" vertical="center"/>
    </xf>
    <xf numFmtId="0" fontId="105" fillId="62" borderId="153">
      <alignment horizontal="right" vertical="center"/>
    </xf>
    <xf numFmtId="0" fontId="129" fillId="71" borderId="150" applyNumberFormat="0" applyAlignment="0" applyProtection="0"/>
    <xf numFmtId="0" fontId="126" fillId="84" borderId="150" applyNumberFormat="0" applyAlignment="0" applyProtection="0"/>
    <xf numFmtId="4" fontId="102" fillId="0" borderId="153">
      <alignment horizontal="right" vertical="center"/>
    </xf>
    <xf numFmtId="0" fontId="102" fillId="60" borderId="156">
      <alignment horizontal="left" vertical="center" wrapText="1" indent="2"/>
    </xf>
    <xf numFmtId="0" fontId="102" fillId="0" borderId="156">
      <alignment horizontal="left" vertical="center" wrapText="1" indent="2"/>
    </xf>
    <xf numFmtId="0" fontId="138" fillId="71" borderId="150" applyNumberFormat="0" applyAlignment="0" applyProtection="0"/>
    <xf numFmtId="0" fontId="125" fillId="84" borderId="150" applyNumberFormat="0" applyAlignment="0" applyProtection="0"/>
    <xf numFmtId="0" fontId="103" fillId="60" borderId="155">
      <alignment horizontal="right" vertical="center"/>
    </xf>
    <xf numFmtId="0" fontId="105" fillId="62" borderId="153">
      <alignment horizontal="right" vertical="center"/>
    </xf>
    <xf numFmtId="4" fontId="103" fillId="62" borderId="153">
      <alignment horizontal="right" vertical="center"/>
    </xf>
    <xf numFmtId="4" fontId="103" fillId="60" borderId="153">
      <alignment horizontal="right" vertical="center"/>
    </xf>
    <xf numFmtId="49" fontId="102" fillId="0" borderId="154" applyNumberFormat="0" applyFont="0" applyFill="0" applyBorder="0" applyProtection="0">
      <alignment horizontal="left" vertical="center" indent="5"/>
    </xf>
    <xf numFmtId="4" fontId="102" fillId="0" borderId="153" applyFill="0" applyBorder="0" applyProtection="0">
      <alignment horizontal="right" vertical="center"/>
    </xf>
    <xf numFmtId="4" fontId="103" fillId="62" borderId="153">
      <alignment horizontal="right" vertical="center"/>
    </xf>
    <xf numFmtId="0" fontId="138" fillId="71" borderId="150" applyNumberFormat="0" applyAlignment="0" applyProtection="0"/>
    <xf numFmtId="0" fontId="129" fillId="71" borderId="150" applyNumberFormat="0" applyAlignment="0" applyProtection="0"/>
    <xf numFmtId="0" fontId="125" fillId="84" borderId="150" applyNumberFormat="0" applyAlignment="0" applyProtection="0"/>
    <xf numFmtId="0" fontId="102" fillId="60" borderId="156">
      <alignment horizontal="left" vertical="center" wrapText="1" indent="2"/>
    </xf>
    <xf numFmtId="0" fontId="102" fillId="0" borderId="156">
      <alignment horizontal="left" vertical="center" wrapText="1" indent="2"/>
    </xf>
    <xf numFmtId="0" fontId="102" fillId="60" borderId="156">
      <alignment horizontal="left" vertical="center" wrapText="1" indent="2"/>
    </xf>
    <xf numFmtId="0" fontId="102" fillId="0" borderId="156">
      <alignment horizontal="left" vertical="center" wrapText="1" indent="2"/>
    </xf>
    <xf numFmtId="0" fontId="125" fillId="84" borderId="150" applyNumberFormat="0" applyAlignment="0" applyProtection="0"/>
    <xf numFmtId="0" fontId="126" fillId="84" borderId="150" applyNumberFormat="0" applyAlignment="0" applyProtection="0"/>
    <xf numFmtId="0" fontId="129" fillId="71" borderId="150" applyNumberFormat="0" applyAlignment="0" applyProtection="0"/>
    <xf numFmtId="0" fontId="138" fillId="71" borderId="150" applyNumberFormat="0" applyAlignment="0" applyProtection="0"/>
    <xf numFmtId="0" fontId="120" fillId="87" borderId="152" applyNumberFormat="0" applyFont="0" applyAlignment="0" applyProtection="0"/>
    <xf numFmtId="0" fontId="8" fillId="87" borderId="152" applyNumberFormat="0" applyFont="0" applyAlignment="0" applyProtection="0"/>
    <xf numFmtId="0" fontId="126" fillId="84" borderId="150" applyNumberFormat="0" applyAlignment="0" applyProtection="0"/>
    <xf numFmtId="0" fontId="138" fillId="71" borderId="150" applyNumberFormat="0" applyAlignment="0" applyProtection="0"/>
    <xf numFmtId="0" fontId="120" fillId="87" borderId="152" applyNumberFormat="0" applyFont="0" applyAlignment="0" applyProtection="0"/>
    <xf numFmtId="0" fontId="126" fillId="84" borderId="150" applyNumberFormat="0" applyAlignment="0" applyProtection="0"/>
    <xf numFmtId="0" fontId="138" fillId="71" borderId="150" applyNumberFormat="0" applyAlignment="0" applyProtection="0"/>
    <xf numFmtId="0" fontId="103" fillId="60" borderId="153">
      <alignment horizontal="right" vertical="center"/>
    </xf>
    <xf numFmtId="0" fontId="125" fillId="84" borderId="150" applyNumberFormat="0" applyAlignment="0" applyProtection="0"/>
    <xf numFmtId="0" fontId="102" fillId="0" borderId="156">
      <alignment horizontal="left" vertical="center" wrapText="1" indent="2"/>
    </xf>
    <xf numFmtId="49" fontId="102" fillId="0" borderId="153" applyNumberFormat="0" applyFont="0" applyFill="0" applyBorder="0" applyProtection="0">
      <alignment horizontal="left" vertical="center" indent="2"/>
    </xf>
    <xf numFmtId="0" fontId="103" fillId="62" borderId="153">
      <alignment horizontal="right" vertical="center"/>
    </xf>
    <xf numFmtId="4" fontId="103" fillId="62" borderId="153">
      <alignment horizontal="right" vertical="center"/>
    </xf>
    <xf numFmtId="0" fontId="105" fillId="62" borderId="153">
      <alignment horizontal="right" vertical="center"/>
    </xf>
    <xf numFmtId="4" fontId="105" fillId="62" borderId="153">
      <alignment horizontal="right" vertical="center"/>
    </xf>
    <xf numFmtId="0" fontId="103" fillId="60" borderId="153">
      <alignment horizontal="right" vertical="center"/>
    </xf>
    <xf numFmtId="4" fontId="103" fillId="60" borderId="153">
      <alignment horizontal="right" vertical="center"/>
    </xf>
    <xf numFmtId="0" fontId="103" fillId="60" borderId="153">
      <alignment horizontal="right" vertical="center"/>
    </xf>
    <xf numFmtId="4" fontId="103" fillId="60" borderId="153">
      <alignment horizontal="right" vertical="center"/>
    </xf>
    <xf numFmtId="0" fontId="129" fillId="71" borderId="150" applyNumberFormat="0" applyAlignment="0" applyProtection="0"/>
    <xf numFmtId="0" fontId="102" fillId="0" borderId="153">
      <alignment horizontal="right" vertical="center"/>
    </xf>
    <xf numFmtId="4" fontId="102" fillId="0" borderId="153">
      <alignment horizontal="right" vertical="center"/>
    </xf>
    <xf numFmtId="4" fontId="102" fillId="0" borderId="153" applyFill="0" applyBorder="0" applyProtection="0">
      <alignment horizontal="right" vertical="center"/>
    </xf>
    <xf numFmtId="49" fontId="101" fillId="0" borderId="153" applyNumberFormat="0" applyFill="0" applyBorder="0" applyProtection="0">
      <alignment horizontal="left" vertical="center"/>
    </xf>
    <xf numFmtId="0" fontId="102" fillId="0" borderId="153" applyNumberFormat="0" applyFill="0" applyAlignment="0" applyProtection="0"/>
    <xf numFmtId="166" fontId="102" fillId="88" borderId="153" applyNumberFormat="0" applyFont="0" applyBorder="0" applyAlignment="0" applyProtection="0">
      <alignment horizontal="right" vertical="center"/>
    </xf>
    <xf numFmtId="0" fontId="102" fillId="61" borderId="153"/>
    <xf numFmtId="4" fontId="102" fillId="61" borderId="153"/>
    <xf numFmtId="4" fontId="103" fillId="60" borderId="153">
      <alignment horizontal="right" vertical="center"/>
    </xf>
    <xf numFmtId="0" fontId="102" fillId="61" borderId="153"/>
    <xf numFmtId="0" fontId="125" fillId="84" borderId="150" applyNumberFormat="0" applyAlignment="0" applyProtection="0"/>
    <xf numFmtId="0" fontId="103" fillId="62" borderId="153">
      <alignment horizontal="right" vertical="center"/>
    </xf>
    <xf numFmtId="0" fontId="102" fillId="0" borderId="153">
      <alignment horizontal="right" vertical="center"/>
    </xf>
    <xf numFmtId="0" fontId="102" fillId="62" borderId="154">
      <alignment horizontal="left" vertical="center"/>
    </xf>
    <xf numFmtId="0" fontId="138" fillId="71" borderId="150" applyNumberFormat="0" applyAlignment="0" applyProtection="0"/>
    <xf numFmtId="166" fontId="102" fillId="88" borderId="153" applyNumberFormat="0" applyFont="0" applyBorder="0" applyAlignment="0" applyProtection="0">
      <alignment horizontal="right" vertical="center"/>
    </xf>
    <xf numFmtId="0" fontId="120" fillId="87" borderId="152" applyNumberFormat="0" applyFont="0" applyAlignment="0" applyProtection="0"/>
    <xf numFmtId="0" fontId="102" fillId="0" borderId="156">
      <alignment horizontal="left" vertical="center" wrapText="1" indent="2"/>
    </xf>
    <xf numFmtId="4" fontId="102" fillId="61" borderId="153"/>
    <xf numFmtId="49" fontId="101" fillId="0" borderId="153" applyNumberFormat="0" applyFill="0" applyBorder="0" applyProtection="0">
      <alignment horizontal="left" vertical="center"/>
    </xf>
    <xf numFmtId="0" fontId="102" fillId="0" borderId="153">
      <alignment horizontal="right" vertical="center"/>
    </xf>
    <xf numFmtId="4" fontId="103" fillId="60" borderId="155">
      <alignment horizontal="right" vertical="center"/>
    </xf>
    <xf numFmtId="4" fontId="103" fillId="60" borderId="153">
      <alignment horizontal="right" vertical="center"/>
    </xf>
    <xf numFmtId="4" fontId="103" fillId="60" borderId="153">
      <alignment horizontal="right" vertical="center"/>
    </xf>
    <xf numFmtId="0" fontId="105" fillId="62" borderId="153">
      <alignment horizontal="right" vertical="center"/>
    </xf>
    <xf numFmtId="0" fontId="103" fillId="62" borderId="153">
      <alignment horizontal="right" vertical="center"/>
    </xf>
    <xf numFmtId="49" fontId="102" fillId="0" borderId="153" applyNumberFormat="0" applyFont="0" applyFill="0" applyBorder="0" applyProtection="0">
      <alignment horizontal="left" vertical="center" indent="2"/>
    </xf>
    <xf numFmtId="0" fontId="138" fillId="71" borderId="150" applyNumberFormat="0" applyAlignment="0" applyProtection="0"/>
    <xf numFmtId="49" fontId="102" fillId="0" borderId="153" applyNumberFormat="0" applyFont="0" applyFill="0" applyBorder="0" applyProtection="0">
      <alignment horizontal="left" vertical="center" indent="2"/>
    </xf>
    <xf numFmtId="0" fontId="129" fillId="71" borderId="150" applyNumberFormat="0" applyAlignment="0" applyProtection="0"/>
    <xf numFmtId="4" fontId="102" fillId="0" borderId="153" applyFill="0" applyBorder="0" applyProtection="0">
      <alignment horizontal="right" vertical="center"/>
    </xf>
    <xf numFmtId="0" fontId="126" fillId="84" borderId="150" applyNumberFormat="0" applyAlignment="0" applyProtection="0"/>
    <xf numFmtId="4" fontId="103" fillId="60" borderId="154">
      <alignment horizontal="right" vertical="center"/>
    </xf>
    <xf numFmtId="0" fontId="102" fillId="0" borderId="153" applyNumberFormat="0" applyFill="0" applyAlignment="0" applyProtection="0"/>
    <xf numFmtId="4" fontId="102" fillId="0" borderId="153">
      <alignment horizontal="right" vertical="center"/>
    </xf>
    <xf numFmtId="0" fontId="102" fillId="0" borderId="153">
      <alignment horizontal="right" vertical="center"/>
    </xf>
    <xf numFmtId="0" fontId="138" fillId="71" borderId="150" applyNumberFormat="0" applyAlignment="0" applyProtection="0"/>
    <xf numFmtId="0" fontId="125" fillId="84" borderId="150" applyNumberFormat="0" applyAlignment="0" applyProtection="0"/>
    <xf numFmtId="0" fontId="102" fillId="60" borderId="156">
      <alignment horizontal="left" vertical="center" wrapText="1" indent="2"/>
    </xf>
    <xf numFmtId="0" fontId="126" fillId="84" borderId="150" applyNumberFormat="0" applyAlignment="0" applyProtection="0"/>
    <xf numFmtId="0" fontId="126" fillId="84" borderId="150" applyNumberFormat="0" applyAlignment="0" applyProtection="0"/>
    <xf numFmtId="4" fontId="103" fillId="60" borderId="154">
      <alignment horizontal="right" vertical="center"/>
    </xf>
    <xf numFmtId="0" fontId="103" fillId="60" borderId="154">
      <alignment horizontal="right" vertical="center"/>
    </xf>
    <xf numFmtId="0" fontId="103" fillId="60" borderId="153">
      <alignment horizontal="right" vertical="center"/>
    </xf>
    <xf numFmtId="4" fontId="105" fillId="62" borderId="153">
      <alignment horizontal="right" vertical="center"/>
    </xf>
    <xf numFmtId="0" fontId="129" fillId="71" borderId="150" applyNumberFormat="0" applyAlignment="0" applyProtection="0"/>
    <xf numFmtId="0" fontId="103" fillId="60" borderId="153">
      <alignment horizontal="right" vertical="center"/>
    </xf>
    <xf numFmtId="0" fontId="120" fillId="87" borderId="152" applyNumberFormat="0" applyFont="0" applyAlignment="0" applyProtection="0"/>
    <xf numFmtId="0" fontId="138" fillId="71" borderId="150" applyNumberFormat="0" applyAlignment="0" applyProtection="0"/>
    <xf numFmtId="49" fontId="101" fillId="0" borderId="153" applyNumberFormat="0" applyFill="0" applyBorder="0" applyProtection="0">
      <alignment horizontal="left" vertical="center"/>
    </xf>
    <xf numFmtId="0" fontId="102" fillId="60" borderId="156">
      <alignment horizontal="left" vertical="center" wrapText="1" indent="2"/>
    </xf>
    <xf numFmtId="0" fontId="126" fillId="84" borderId="150" applyNumberFormat="0" applyAlignment="0" applyProtection="0"/>
    <xf numFmtId="0" fontId="102" fillId="0" borderId="156">
      <alignment horizontal="left" vertical="center" wrapText="1" indent="2"/>
    </xf>
    <xf numFmtId="0" fontId="120" fillId="87" borderId="152" applyNumberFormat="0" applyFont="0" applyAlignment="0" applyProtection="0"/>
    <xf numFmtId="0" fontId="8" fillId="87" borderId="152" applyNumberFormat="0" applyFont="0" applyAlignment="0" applyProtection="0"/>
    <xf numFmtId="4" fontId="103" fillId="60" borderId="153">
      <alignment horizontal="right" vertical="center"/>
    </xf>
    <xf numFmtId="4" fontId="102" fillId="61" borderId="153"/>
    <xf numFmtId="0" fontId="103" fillId="60" borderId="153">
      <alignment horizontal="right" vertical="center"/>
    </xf>
    <xf numFmtId="4" fontId="103" fillId="60" borderId="155">
      <alignment horizontal="right" vertical="center"/>
    </xf>
    <xf numFmtId="0" fontId="125" fillId="84" borderId="150" applyNumberFormat="0" applyAlignment="0" applyProtection="0"/>
    <xf numFmtId="0" fontId="103" fillId="60" borderId="154">
      <alignment horizontal="right" vertical="center"/>
    </xf>
    <xf numFmtId="0" fontId="126" fillId="84" borderId="150" applyNumberFormat="0" applyAlignment="0" applyProtection="0"/>
    <xf numFmtId="0" fontId="102" fillId="62" borderId="154">
      <alignment horizontal="left" vertical="center"/>
    </xf>
    <xf numFmtId="0" fontId="120" fillId="87" borderId="152" applyNumberFormat="0" applyFont="0" applyAlignment="0" applyProtection="0"/>
    <xf numFmtId="4" fontId="103" fillId="60" borderId="154">
      <alignment horizontal="right" vertical="center"/>
    </xf>
    <xf numFmtId="0" fontId="102" fillId="60" borderId="156">
      <alignment horizontal="left" vertical="center" wrapText="1" indent="2"/>
    </xf>
    <xf numFmtId="0" fontId="102" fillId="61" borderId="153"/>
    <xf numFmtId="166" fontId="102" fillId="88" borderId="153" applyNumberFormat="0" applyFont="0" applyBorder="0" applyAlignment="0" applyProtection="0">
      <alignment horizontal="right" vertical="center"/>
    </xf>
    <xf numFmtId="0" fontId="102" fillId="0" borderId="153" applyNumberFormat="0" applyFill="0" applyAlignment="0" applyProtection="0"/>
    <xf numFmtId="4" fontId="102" fillId="0" borderId="153" applyFill="0" applyBorder="0" applyProtection="0">
      <alignment horizontal="right" vertical="center"/>
    </xf>
    <xf numFmtId="4" fontId="103" fillId="62" borderId="153">
      <alignment horizontal="right" vertical="center"/>
    </xf>
    <xf numFmtId="0" fontId="138" fillId="71" borderId="150" applyNumberFormat="0" applyAlignment="0" applyProtection="0"/>
    <xf numFmtId="49" fontId="101" fillId="0" borderId="153" applyNumberFormat="0" applyFill="0" applyBorder="0" applyProtection="0">
      <alignment horizontal="left" vertical="center"/>
    </xf>
    <xf numFmtId="49" fontId="102" fillId="0" borderId="154" applyNumberFormat="0" applyFont="0" applyFill="0" applyBorder="0" applyProtection="0">
      <alignment horizontal="left" vertical="center" indent="5"/>
    </xf>
    <xf numFmtId="0" fontId="102" fillId="62" borderId="154">
      <alignment horizontal="left" vertical="center"/>
    </xf>
    <xf numFmtId="0" fontId="126" fillId="84" borderId="150" applyNumberFormat="0" applyAlignment="0" applyProtection="0"/>
    <xf numFmtId="4" fontId="103" fillId="60" borderId="155">
      <alignment horizontal="right" vertical="center"/>
    </xf>
    <xf numFmtId="0" fontId="138" fillId="71" borderId="150" applyNumberFormat="0" applyAlignment="0" applyProtection="0"/>
    <xf numFmtId="0" fontId="138" fillId="71" borderId="150" applyNumberFormat="0" applyAlignment="0" applyProtection="0"/>
    <xf numFmtId="0" fontId="120" fillId="87" borderId="152" applyNumberFormat="0" applyFont="0" applyAlignment="0" applyProtection="0"/>
    <xf numFmtId="0" fontId="103" fillId="60" borderId="153">
      <alignment horizontal="right" vertical="center"/>
    </xf>
    <xf numFmtId="0" fontId="8" fillId="87" borderId="152" applyNumberFormat="0" applyFont="0" applyAlignment="0" applyProtection="0"/>
    <xf numFmtId="4" fontId="102" fillId="0" borderId="153">
      <alignment horizontal="right" vertical="center"/>
    </xf>
    <xf numFmtId="0" fontId="103" fillId="60" borderId="153">
      <alignment horizontal="right" vertical="center"/>
    </xf>
    <xf numFmtId="0" fontId="103" fillId="60" borderId="153">
      <alignment horizontal="right" vertical="center"/>
    </xf>
    <xf numFmtId="4" fontId="105" fillId="62" borderId="153">
      <alignment horizontal="right" vertical="center"/>
    </xf>
    <xf numFmtId="0" fontId="103" fillId="62" borderId="153">
      <alignment horizontal="right" vertical="center"/>
    </xf>
    <xf numFmtId="4" fontId="103" fillId="62" borderId="153">
      <alignment horizontal="right" vertical="center"/>
    </xf>
    <xf numFmtId="0" fontId="105" fillId="62" borderId="153">
      <alignment horizontal="right" vertical="center"/>
    </xf>
    <xf numFmtId="4" fontId="105" fillId="62" borderId="153">
      <alignment horizontal="right" vertical="center"/>
    </xf>
    <xf numFmtId="0" fontId="103" fillId="60" borderId="153">
      <alignment horizontal="right" vertical="center"/>
    </xf>
    <xf numFmtId="4" fontId="103" fillId="60" borderId="153">
      <alignment horizontal="right" vertical="center"/>
    </xf>
    <xf numFmtId="0" fontId="103" fillId="60" borderId="153">
      <alignment horizontal="right" vertical="center"/>
    </xf>
    <xf numFmtId="4" fontId="103" fillId="60" borderId="153">
      <alignment horizontal="right" vertical="center"/>
    </xf>
    <xf numFmtId="0" fontId="103" fillId="60" borderId="154">
      <alignment horizontal="right" vertical="center"/>
    </xf>
    <xf numFmtId="4" fontId="103" fillId="60" borderId="154">
      <alignment horizontal="right" vertical="center"/>
    </xf>
    <xf numFmtId="0" fontId="103" fillId="60" borderId="155">
      <alignment horizontal="right" vertical="center"/>
    </xf>
    <xf numFmtId="4" fontId="103" fillId="60" borderId="155">
      <alignment horizontal="right" vertical="center"/>
    </xf>
    <xf numFmtId="0" fontId="126" fillId="84" borderId="150" applyNumberFormat="0" applyAlignment="0" applyProtection="0"/>
    <xf numFmtId="0" fontId="102" fillId="60" borderId="156">
      <alignment horizontal="left" vertical="center" wrapText="1" indent="2"/>
    </xf>
    <xf numFmtId="0" fontId="102" fillId="0" borderId="156">
      <alignment horizontal="left" vertical="center" wrapText="1" indent="2"/>
    </xf>
    <xf numFmtId="0" fontId="102" fillId="62" borderId="154">
      <alignment horizontal="left" vertical="center"/>
    </xf>
    <xf numFmtId="0" fontId="138" fillId="71" borderId="150" applyNumberFormat="0" applyAlignment="0" applyProtection="0"/>
    <xf numFmtId="0" fontId="102" fillId="0" borderId="153">
      <alignment horizontal="right" vertical="center"/>
    </xf>
    <xf numFmtId="4" fontId="102" fillId="0" borderId="153">
      <alignment horizontal="right" vertical="center"/>
    </xf>
    <xf numFmtId="0" fontId="102" fillId="0" borderId="153" applyNumberFormat="0" applyFill="0" applyAlignment="0" applyProtection="0"/>
    <xf numFmtId="166" fontId="102" fillId="88" borderId="153" applyNumberFormat="0" applyFont="0" applyBorder="0" applyAlignment="0" applyProtection="0">
      <alignment horizontal="right" vertical="center"/>
    </xf>
    <xf numFmtId="0" fontId="102" fillId="61" borderId="153"/>
    <xf numFmtId="4" fontId="102" fillId="61" borderId="153"/>
    <xf numFmtId="4" fontId="103" fillId="60" borderId="155">
      <alignment horizontal="right" vertical="center"/>
    </xf>
    <xf numFmtId="0" fontId="8" fillId="87" borderId="152" applyNumberFormat="0" applyFont="0" applyAlignment="0" applyProtection="0"/>
    <xf numFmtId="0" fontId="120" fillId="87" borderId="152" applyNumberFormat="0" applyFont="0" applyAlignment="0" applyProtection="0"/>
    <xf numFmtId="0" fontId="102" fillId="0" borderId="153" applyNumberFormat="0" applyFill="0" applyAlignment="0" applyProtection="0"/>
    <xf numFmtId="0" fontId="105" fillId="62" borderId="153">
      <alignment horizontal="right" vertical="center"/>
    </xf>
    <xf numFmtId="0" fontId="129" fillId="71" borderId="150" applyNumberFormat="0" applyAlignment="0" applyProtection="0"/>
    <xf numFmtId="0" fontId="126" fillId="84" borderId="150" applyNumberFormat="0" applyAlignment="0" applyProtection="0"/>
    <xf numFmtId="4" fontId="105" fillId="62" borderId="153">
      <alignment horizontal="right" vertical="center"/>
    </xf>
    <xf numFmtId="0" fontId="103" fillId="62" borderId="153">
      <alignment horizontal="right" vertical="center"/>
    </xf>
    <xf numFmtId="166" fontId="102" fillId="88" borderId="153" applyNumberFormat="0" applyFont="0" applyBorder="0" applyAlignment="0" applyProtection="0">
      <alignment horizontal="right" vertical="center"/>
    </xf>
    <xf numFmtId="0" fontId="103" fillId="62" borderId="153">
      <alignment horizontal="right" vertical="center"/>
    </xf>
    <xf numFmtId="49" fontId="102" fillId="0" borderId="153" applyNumberFormat="0" applyFont="0" applyFill="0" applyBorder="0" applyProtection="0">
      <alignment horizontal="left" vertical="center" indent="2"/>
    </xf>
    <xf numFmtId="49" fontId="102" fillId="0" borderId="154" applyNumberFormat="0" applyFont="0" applyFill="0" applyBorder="0" applyProtection="0">
      <alignment horizontal="left" vertical="center" indent="5"/>
    </xf>
    <xf numFmtId="49" fontId="102" fillId="0" borderId="153" applyNumberFormat="0" applyFont="0" applyFill="0" applyBorder="0" applyProtection="0">
      <alignment horizontal="left" vertical="center" indent="2"/>
    </xf>
    <xf numFmtId="4" fontId="102" fillId="0" borderId="153" applyFill="0" applyBorder="0" applyProtection="0">
      <alignment horizontal="right" vertical="center"/>
    </xf>
    <xf numFmtId="49" fontId="101" fillId="0" borderId="153" applyNumberFormat="0" applyFill="0" applyBorder="0" applyProtection="0">
      <alignment horizontal="left" vertical="center"/>
    </xf>
    <xf numFmtId="0" fontId="102" fillId="0" borderId="156">
      <alignment horizontal="left" vertical="center" wrapText="1" indent="2"/>
    </xf>
    <xf numFmtId="0" fontId="103" fillId="60" borderId="155">
      <alignment horizontal="right" vertical="center"/>
    </xf>
    <xf numFmtId="0" fontId="129" fillId="71" borderId="150" applyNumberFormat="0" applyAlignment="0" applyProtection="0"/>
    <xf numFmtId="0" fontId="103" fillId="60" borderId="155">
      <alignment horizontal="right" vertical="center"/>
    </xf>
    <xf numFmtId="4" fontId="103" fillId="60" borderId="153">
      <alignment horizontal="right" vertical="center"/>
    </xf>
    <xf numFmtId="0" fontId="103" fillId="60" borderId="153">
      <alignment horizontal="right" vertical="center"/>
    </xf>
    <xf numFmtId="0" fontId="125" fillId="84" borderId="150" applyNumberFormat="0" applyAlignment="0" applyProtection="0"/>
    <xf numFmtId="4" fontId="102" fillId="0" borderId="153">
      <alignment horizontal="right" vertical="center"/>
    </xf>
    <xf numFmtId="0" fontId="102" fillId="61" borderId="153"/>
    <xf numFmtId="4" fontId="102" fillId="61" borderId="153"/>
    <xf numFmtId="4" fontId="103" fillId="60" borderId="153">
      <alignment horizontal="right" vertical="center"/>
    </xf>
    <xf numFmtId="0" fontId="105" fillId="62" borderId="153">
      <alignment horizontal="right" vertical="center"/>
    </xf>
    <xf numFmtId="0" fontId="129" fillId="71" borderId="150" applyNumberFormat="0" applyAlignment="0" applyProtection="0"/>
    <xf numFmtId="0" fontId="126" fillId="84" borderId="150" applyNumberFormat="0" applyAlignment="0" applyProtection="0"/>
    <xf numFmtId="4" fontId="102" fillId="0" borderId="153">
      <alignment horizontal="right" vertical="center"/>
    </xf>
    <xf numFmtId="0" fontId="102" fillId="60" borderId="156">
      <alignment horizontal="left" vertical="center" wrapText="1" indent="2"/>
    </xf>
    <xf numFmtId="0" fontId="102" fillId="0" borderId="156">
      <alignment horizontal="left" vertical="center" wrapText="1" indent="2"/>
    </xf>
    <xf numFmtId="0" fontId="138" fillId="71" borderId="150" applyNumberFormat="0" applyAlignment="0" applyProtection="0"/>
    <xf numFmtId="0" fontId="125" fillId="84" borderId="150" applyNumberFormat="0" applyAlignment="0" applyProtection="0"/>
    <xf numFmtId="0" fontId="103" fillId="60" borderId="155">
      <alignment horizontal="right" vertical="center"/>
    </xf>
    <xf numFmtId="0" fontId="105" fillId="62" borderId="153">
      <alignment horizontal="right" vertical="center"/>
    </xf>
    <xf numFmtId="4" fontId="103" fillId="62" borderId="153">
      <alignment horizontal="right" vertical="center"/>
    </xf>
    <xf numFmtId="4" fontId="103" fillId="60" borderId="153">
      <alignment horizontal="right" vertical="center"/>
    </xf>
    <xf numFmtId="49" fontId="102" fillId="0" borderId="154" applyNumberFormat="0" applyFont="0" applyFill="0" applyBorder="0" applyProtection="0">
      <alignment horizontal="left" vertical="center" indent="5"/>
    </xf>
    <xf numFmtId="4" fontId="102" fillId="0" borderId="153" applyFill="0" applyBorder="0" applyProtection="0">
      <alignment horizontal="right" vertical="center"/>
    </xf>
    <xf numFmtId="4" fontId="103" fillId="62" borderId="153">
      <alignment horizontal="right" vertical="center"/>
    </xf>
    <xf numFmtId="0" fontId="138" fillId="71" borderId="150" applyNumberFormat="0" applyAlignment="0" applyProtection="0"/>
    <xf numFmtId="0" fontId="129" fillId="71" borderId="150" applyNumberFormat="0" applyAlignment="0" applyProtection="0"/>
    <xf numFmtId="0" fontId="125" fillId="84" borderId="150" applyNumberFormat="0" applyAlignment="0" applyProtection="0"/>
    <xf numFmtId="0" fontId="102" fillId="60" borderId="156">
      <alignment horizontal="left" vertical="center" wrapText="1" indent="2"/>
    </xf>
    <xf numFmtId="0" fontId="102" fillId="0" borderId="156">
      <alignment horizontal="left" vertical="center" wrapText="1" indent="2"/>
    </xf>
    <xf numFmtId="0" fontId="102" fillId="60" borderId="156">
      <alignment horizontal="left" vertical="center" wrapText="1" indent="2"/>
    </xf>
    <xf numFmtId="4" fontId="103" fillId="60" borderId="153">
      <alignment horizontal="right" vertical="center"/>
    </xf>
    <xf numFmtId="0" fontId="102" fillId="61" borderId="153"/>
    <xf numFmtId="0" fontId="125" fillId="84" borderId="150" applyNumberFormat="0" applyAlignment="0" applyProtection="0"/>
    <xf numFmtId="0" fontId="103" fillId="62" borderId="153">
      <alignment horizontal="right" vertical="center"/>
    </xf>
    <xf numFmtId="0" fontId="102" fillId="0" borderId="153">
      <alignment horizontal="right" vertical="center"/>
    </xf>
    <xf numFmtId="0" fontId="145" fillId="0" borderId="151" applyNumberFormat="0" applyFill="0" applyAlignment="0" applyProtection="0"/>
    <xf numFmtId="0" fontId="102" fillId="62" borderId="154">
      <alignment horizontal="left" vertical="center"/>
    </xf>
    <xf numFmtId="0" fontId="138" fillId="71" borderId="150" applyNumberFormat="0" applyAlignment="0" applyProtection="0"/>
    <xf numFmtId="166" fontId="102" fillId="88" borderId="153" applyNumberFormat="0" applyFont="0" applyBorder="0" applyAlignment="0" applyProtection="0">
      <alignment horizontal="right" vertical="center"/>
    </xf>
    <xf numFmtId="0" fontId="120" fillId="87" borderId="152" applyNumberFormat="0" applyFont="0" applyAlignment="0" applyProtection="0"/>
    <xf numFmtId="0" fontId="102" fillId="0" borderId="156">
      <alignment horizontal="left" vertical="center" wrapText="1" indent="2"/>
    </xf>
    <xf numFmtId="4" fontId="102" fillId="61" borderId="153"/>
    <xf numFmtId="49" fontId="101" fillId="0" borderId="153" applyNumberFormat="0" applyFill="0" applyBorder="0" applyProtection="0">
      <alignment horizontal="left" vertical="center"/>
    </xf>
    <xf numFmtId="0" fontId="102" fillId="0" borderId="153">
      <alignment horizontal="right" vertical="center"/>
    </xf>
    <xf numFmtId="4" fontId="103" fillId="60" borderId="155">
      <alignment horizontal="right" vertical="center"/>
    </xf>
    <xf numFmtId="4" fontId="103" fillId="60" borderId="153">
      <alignment horizontal="right" vertical="center"/>
    </xf>
    <xf numFmtId="4" fontId="103" fillId="60" borderId="153">
      <alignment horizontal="right" vertical="center"/>
    </xf>
    <xf numFmtId="0" fontId="105" fillId="62" borderId="153">
      <alignment horizontal="right" vertical="center"/>
    </xf>
    <xf numFmtId="0" fontId="103" fillId="62" borderId="153">
      <alignment horizontal="right" vertical="center"/>
    </xf>
    <xf numFmtId="49" fontId="102" fillId="0" borderId="153" applyNumberFormat="0" applyFont="0" applyFill="0" applyBorder="0" applyProtection="0">
      <alignment horizontal="left" vertical="center" indent="2"/>
    </xf>
    <xf numFmtId="0" fontId="138" fillId="71" borderId="150" applyNumberFormat="0" applyAlignment="0" applyProtection="0"/>
    <xf numFmtId="0" fontId="123" fillId="84" borderId="149" applyNumberFormat="0" applyAlignment="0" applyProtection="0"/>
    <xf numFmtId="49" fontId="102" fillId="0" borderId="153" applyNumberFormat="0" applyFont="0" applyFill="0" applyBorder="0" applyProtection="0">
      <alignment horizontal="left" vertical="center" indent="2"/>
    </xf>
    <xf numFmtId="0" fontId="129" fillId="71" borderId="150" applyNumberFormat="0" applyAlignment="0" applyProtection="0"/>
    <xf numFmtId="4" fontId="102" fillId="0" borderId="153" applyFill="0" applyBorder="0" applyProtection="0">
      <alignment horizontal="right" vertical="center"/>
    </xf>
    <xf numFmtId="0" fontId="126" fillId="84" borderId="150" applyNumberFormat="0" applyAlignment="0" applyProtection="0"/>
    <xf numFmtId="0" fontId="145" fillId="0" borderId="151" applyNumberFormat="0" applyFill="0" applyAlignment="0" applyProtection="0"/>
    <xf numFmtId="0" fontId="142" fillId="84" borderId="149" applyNumberFormat="0" applyAlignment="0" applyProtection="0"/>
    <xf numFmtId="0" fontId="102" fillId="0" borderId="153" applyNumberFormat="0" applyFill="0" applyAlignment="0" applyProtection="0"/>
    <xf numFmtId="4" fontId="102" fillId="0" borderId="153">
      <alignment horizontal="right" vertical="center"/>
    </xf>
    <xf numFmtId="0" fontId="102" fillId="0" borderId="153">
      <alignment horizontal="right" vertical="center"/>
    </xf>
    <xf numFmtId="0" fontId="138" fillId="71" borderId="150" applyNumberFormat="0" applyAlignment="0" applyProtection="0"/>
    <xf numFmtId="0" fontId="123" fillId="84" borderId="149" applyNumberFormat="0" applyAlignment="0" applyProtection="0"/>
    <xf numFmtId="0" fontId="125" fillId="84" borderId="150" applyNumberFormat="0" applyAlignment="0" applyProtection="0"/>
    <xf numFmtId="0" fontId="102" fillId="60" borderId="156">
      <alignment horizontal="left" vertical="center" wrapText="1" indent="2"/>
    </xf>
    <xf numFmtId="0" fontId="126" fillId="84" borderId="150" applyNumberFormat="0" applyAlignment="0" applyProtection="0"/>
    <xf numFmtId="0" fontId="126" fillId="84" borderId="150" applyNumberFormat="0" applyAlignment="0" applyProtection="0"/>
    <xf numFmtId="4" fontId="103" fillId="60" borderId="154">
      <alignment horizontal="right" vertical="center"/>
    </xf>
    <xf numFmtId="0" fontId="103" fillId="60" borderId="154">
      <alignment horizontal="right" vertical="center"/>
    </xf>
    <xf numFmtId="0" fontId="103" fillId="60" borderId="153">
      <alignment horizontal="right" vertical="center"/>
    </xf>
    <xf numFmtId="4" fontId="105" fillId="62" borderId="153">
      <alignment horizontal="right" vertical="center"/>
    </xf>
    <xf numFmtId="0" fontId="129" fillId="71" borderId="150" applyNumberFormat="0" applyAlignment="0" applyProtection="0"/>
    <xf numFmtId="0" fontId="130" fillId="0" borderId="151" applyNumberFormat="0" applyFill="0" applyAlignment="0" applyProtection="0"/>
    <xf numFmtId="0" fontId="145" fillId="0" borderId="151" applyNumberFormat="0" applyFill="0" applyAlignment="0" applyProtection="0"/>
    <xf numFmtId="0" fontId="120" fillId="87" borderId="152" applyNumberFormat="0" applyFont="0" applyAlignment="0" applyProtection="0"/>
    <xf numFmtId="0" fontId="138" fillId="71" borderId="150" applyNumberFormat="0" applyAlignment="0" applyProtection="0"/>
    <xf numFmtId="49" fontId="101" fillId="0" borderId="153" applyNumberFormat="0" applyFill="0" applyBorder="0" applyProtection="0">
      <alignment horizontal="left" vertical="center"/>
    </xf>
    <xf numFmtId="0" fontId="102" fillId="60" borderId="156">
      <alignment horizontal="left" vertical="center" wrapText="1" indent="2"/>
    </xf>
    <xf numFmtId="0" fontId="126" fillId="84" borderId="150" applyNumberFormat="0" applyAlignment="0" applyProtection="0"/>
    <xf numFmtId="0" fontId="102" fillId="0" borderId="156">
      <alignment horizontal="left" vertical="center" wrapText="1" indent="2"/>
    </xf>
    <xf numFmtId="0" fontId="120" fillId="87" borderId="152" applyNumberFormat="0" applyFont="0" applyAlignment="0" applyProtection="0"/>
    <xf numFmtId="0" fontId="8" fillId="87" borderId="152" applyNumberFormat="0" applyFont="0" applyAlignment="0" applyProtection="0"/>
    <xf numFmtId="0" fontId="142" fillId="84" borderId="149" applyNumberFormat="0" applyAlignment="0" applyProtection="0"/>
    <xf numFmtId="0" fontId="145" fillId="0" borderId="151" applyNumberFormat="0" applyFill="0" applyAlignment="0" applyProtection="0"/>
    <xf numFmtId="4" fontId="102" fillId="61" borderId="153"/>
    <xf numFmtId="0" fontId="103" fillId="60" borderId="153">
      <alignment horizontal="right" vertical="center"/>
    </xf>
    <xf numFmtId="0" fontId="145" fillId="0" borderId="151" applyNumberFormat="0" applyFill="0" applyAlignment="0" applyProtection="0"/>
    <xf numFmtId="4" fontId="103" fillId="60" borderId="155">
      <alignment horizontal="right" vertical="center"/>
    </xf>
    <xf numFmtId="0" fontId="125" fillId="84" borderId="150" applyNumberFormat="0" applyAlignment="0" applyProtection="0"/>
    <xf numFmtId="0" fontId="103" fillId="60" borderId="154">
      <alignment horizontal="right" vertical="center"/>
    </xf>
    <xf numFmtId="0" fontId="126" fillId="84" borderId="150" applyNumberFormat="0" applyAlignment="0" applyProtection="0"/>
    <xf numFmtId="0" fontId="130" fillId="0" borderId="151" applyNumberFormat="0" applyFill="0" applyAlignment="0" applyProtection="0"/>
    <xf numFmtId="0" fontId="120" fillId="87" borderId="152" applyNumberFormat="0" applyFont="0" applyAlignment="0" applyProtection="0"/>
    <xf numFmtId="4" fontId="103" fillId="60" borderId="154">
      <alignment horizontal="right" vertical="center"/>
    </xf>
    <xf numFmtId="0" fontId="102" fillId="60" borderId="156">
      <alignment horizontal="left" vertical="center" wrapText="1" indent="2"/>
    </xf>
    <xf numFmtId="0" fontId="102" fillId="61" borderId="153"/>
    <xf numFmtId="166" fontId="102" fillId="88" borderId="153" applyNumberFormat="0" applyFont="0" applyBorder="0" applyAlignment="0" applyProtection="0">
      <alignment horizontal="right" vertical="center"/>
    </xf>
    <xf numFmtId="0" fontId="102" fillId="0" borderId="153" applyNumberFormat="0" applyFill="0" applyAlignment="0" applyProtection="0"/>
    <xf numFmtId="4" fontId="102" fillId="0" borderId="153" applyFill="0" applyBorder="0" applyProtection="0">
      <alignment horizontal="right" vertical="center"/>
    </xf>
    <xf numFmtId="4" fontId="103" fillId="62" borderId="153">
      <alignment horizontal="right" vertical="center"/>
    </xf>
    <xf numFmtId="0" fontId="130" fillId="0" borderId="151" applyNumberFormat="0" applyFill="0" applyAlignment="0" applyProtection="0"/>
    <xf numFmtId="49" fontId="101" fillId="0" borderId="153" applyNumberFormat="0" applyFill="0" applyBorder="0" applyProtection="0">
      <alignment horizontal="left" vertical="center"/>
    </xf>
    <xf numFmtId="49" fontId="102" fillId="0" borderId="154" applyNumberFormat="0" applyFont="0" applyFill="0" applyBorder="0" applyProtection="0">
      <alignment horizontal="left" vertical="center" indent="5"/>
    </xf>
    <xf numFmtId="0" fontId="102" fillId="62" borderId="154">
      <alignment horizontal="left" vertical="center"/>
    </xf>
    <xf numFmtId="0" fontId="126" fillId="84" borderId="150" applyNumberFormat="0" applyAlignment="0" applyProtection="0"/>
    <xf numFmtId="4" fontId="103" fillId="60" borderId="155">
      <alignment horizontal="right" vertical="center"/>
    </xf>
    <xf numFmtId="0" fontId="138" fillId="71" borderId="150" applyNumberFormat="0" applyAlignment="0" applyProtection="0"/>
    <xf numFmtId="0" fontId="138" fillId="71" borderId="150" applyNumberFormat="0" applyAlignment="0" applyProtection="0"/>
    <xf numFmtId="0" fontId="120" fillId="87" borderId="152" applyNumberFormat="0" applyFont="0" applyAlignment="0" applyProtection="0"/>
    <xf numFmtId="0" fontId="142" fillId="84" borderId="149" applyNumberFormat="0" applyAlignment="0" applyProtection="0"/>
    <xf numFmtId="0" fontId="145" fillId="0" borderId="151" applyNumberFormat="0" applyFill="0" applyAlignment="0" applyProtection="0"/>
    <xf numFmtId="0" fontId="103" fillId="60" borderId="153">
      <alignment horizontal="right" vertical="center"/>
    </xf>
    <xf numFmtId="0" fontId="8" fillId="87" borderId="152" applyNumberFormat="0" applyFont="0" applyAlignment="0" applyProtection="0"/>
    <xf numFmtId="4" fontId="102" fillId="0" borderId="153">
      <alignment horizontal="right" vertical="center"/>
    </xf>
    <xf numFmtId="0" fontId="145" fillId="0" borderId="151" applyNumberFormat="0" applyFill="0" applyAlignment="0" applyProtection="0"/>
    <xf numFmtId="0" fontId="103" fillId="60" borderId="153">
      <alignment horizontal="right" vertical="center"/>
    </xf>
    <xf numFmtId="0" fontId="103" fillId="60" borderId="153">
      <alignment horizontal="right" vertical="center"/>
    </xf>
    <xf numFmtId="4" fontId="105" fillId="62" borderId="153">
      <alignment horizontal="right" vertical="center"/>
    </xf>
    <xf numFmtId="0" fontId="103" fillId="62" borderId="153">
      <alignment horizontal="right" vertical="center"/>
    </xf>
    <xf numFmtId="4" fontId="103" fillId="62" borderId="153">
      <alignment horizontal="right" vertical="center"/>
    </xf>
    <xf numFmtId="0" fontId="105" fillId="62" borderId="153">
      <alignment horizontal="right" vertical="center"/>
    </xf>
    <xf numFmtId="4" fontId="105" fillId="62" borderId="153">
      <alignment horizontal="right" vertical="center"/>
    </xf>
    <xf numFmtId="0" fontId="103" fillId="60" borderId="153">
      <alignment horizontal="right" vertical="center"/>
    </xf>
    <xf numFmtId="4" fontId="103" fillId="60" borderId="153">
      <alignment horizontal="right" vertical="center"/>
    </xf>
    <xf numFmtId="0" fontId="103" fillId="60" borderId="153">
      <alignment horizontal="right" vertical="center"/>
    </xf>
    <xf numFmtId="4" fontId="103" fillId="60" borderId="153">
      <alignment horizontal="right" vertical="center"/>
    </xf>
    <xf numFmtId="0" fontId="103" fillId="60" borderId="154">
      <alignment horizontal="right" vertical="center"/>
    </xf>
    <xf numFmtId="4" fontId="103" fillId="60" borderId="154">
      <alignment horizontal="right" vertical="center"/>
    </xf>
    <xf numFmtId="0" fontId="103" fillId="60" borderId="155">
      <alignment horizontal="right" vertical="center"/>
    </xf>
    <xf numFmtId="4" fontId="103" fillId="60" borderId="155">
      <alignment horizontal="right" vertical="center"/>
    </xf>
    <xf numFmtId="0" fontId="126" fillId="84" borderId="150" applyNumberFormat="0" applyAlignment="0" applyProtection="0"/>
    <xf numFmtId="0" fontId="102" fillId="60" borderId="156">
      <alignment horizontal="left" vertical="center" wrapText="1" indent="2"/>
    </xf>
    <xf numFmtId="0" fontId="102" fillId="0" borderId="156">
      <alignment horizontal="left" vertical="center" wrapText="1" indent="2"/>
    </xf>
    <xf numFmtId="0" fontId="102" fillId="62" borderId="154">
      <alignment horizontal="left" vertical="center"/>
    </xf>
    <xf numFmtId="0" fontId="138" fillId="71" borderId="150" applyNumberFormat="0" applyAlignment="0" applyProtection="0"/>
    <xf numFmtId="0" fontId="102" fillId="0" borderId="153">
      <alignment horizontal="right" vertical="center"/>
    </xf>
    <xf numFmtId="4" fontId="102" fillId="0" borderId="153">
      <alignment horizontal="right" vertical="center"/>
    </xf>
    <xf numFmtId="0" fontId="102" fillId="0" borderId="153" applyNumberFormat="0" applyFill="0" applyAlignment="0" applyProtection="0"/>
    <xf numFmtId="0" fontId="142" fillId="84" borderId="149" applyNumberFormat="0" applyAlignment="0" applyProtection="0"/>
    <xf numFmtId="166" fontId="102" fillId="88" borderId="153" applyNumberFormat="0" applyFont="0" applyBorder="0" applyAlignment="0" applyProtection="0">
      <alignment horizontal="right" vertical="center"/>
    </xf>
    <xf numFmtId="0" fontId="102" fillId="61" borderId="153"/>
    <xf numFmtId="4" fontId="102" fillId="61" borderId="153"/>
    <xf numFmtId="0" fontId="145" fillId="0" borderId="151" applyNumberFormat="0" applyFill="0" applyAlignment="0" applyProtection="0"/>
    <xf numFmtId="0" fontId="8" fillId="87" borderId="152" applyNumberFormat="0" applyFont="0" applyAlignment="0" applyProtection="0"/>
    <xf numFmtId="0" fontId="120" fillId="87" borderId="152" applyNumberFormat="0" applyFont="0" applyAlignment="0" applyProtection="0"/>
    <xf numFmtId="0" fontId="102" fillId="0" borderId="153" applyNumberFormat="0" applyFill="0" applyAlignment="0" applyProtection="0"/>
    <xf numFmtId="0" fontId="130" fillId="0" borderId="151" applyNumberFormat="0" applyFill="0" applyAlignment="0" applyProtection="0"/>
    <xf numFmtId="0" fontId="145" fillId="0" borderId="151" applyNumberFormat="0" applyFill="0" applyAlignment="0" applyProtection="0"/>
    <xf numFmtId="0" fontId="129" fillId="71" borderId="150" applyNumberFormat="0" applyAlignment="0" applyProtection="0"/>
    <xf numFmtId="0" fontId="126" fillId="84" borderId="150" applyNumberFormat="0" applyAlignment="0" applyProtection="0"/>
    <xf numFmtId="4" fontId="105" fillId="62" borderId="153">
      <alignment horizontal="right" vertical="center"/>
    </xf>
    <xf numFmtId="0" fontId="103" fillId="62" borderId="153">
      <alignment horizontal="right" vertical="center"/>
    </xf>
    <xf numFmtId="166" fontId="102" fillId="88" borderId="153" applyNumberFormat="0" applyFont="0" applyBorder="0" applyAlignment="0" applyProtection="0">
      <alignment horizontal="right" vertical="center"/>
    </xf>
    <xf numFmtId="0" fontId="130" fillId="0" borderId="151" applyNumberFormat="0" applyFill="0" applyAlignment="0" applyProtection="0"/>
    <xf numFmtId="49" fontId="102" fillId="0" borderId="153" applyNumberFormat="0" applyFont="0" applyFill="0" applyBorder="0" applyProtection="0">
      <alignment horizontal="left" vertical="center" indent="2"/>
    </xf>
    <xf numFmtId="49" fontId="102" fillId="0" borderId="154" applyNumberFormat="0" applyFont="0" applyFill="0" applyBorder="0" applyProtection="0">
      <alignment horizontal="left" vertical="center" indent="5"/>
    </xf>
    <xf numFmtId="49" fontId="102" fillId="0" borderId="153" applyNumberFormat="0" applyFont="0" applyFill="0" applyBorder="0" applyProtection="0">
      <alignment horizontal="left" vertical="center" indent="2"/>
    </xf>
    <xf numFmtId="4" fontId="102" fillId="0" borderId="153" applyFill="0" applyBorder="0" applyProtection="0">
      <alignment horizontal="right" vertical="center"/>
    </xf>
    <xf numFmtId="49" fontId="101" fillId="0" borderId="153" applyNumberFormat="0" applyFill="0" applyBorder="0" applyProtection="0">
      <alignment horizontal="left" vertical="center"/>
    </xf>
    <xf numFmtId="0" fontId="102" fillId="0" borderId="156">
      <alignment horizontal="left" vertical="center" wrapText="1" indent="2"/>
    </xf>
    <xf numFmtId="0" fontId="142" fillId="84" borderId="149" applyNumberFormat="0" applyAlignment="0" applyProtection="0"/>
    <xf numFmtId="0" fontId="103" fillId="60" borderId="155">
      <alignment horizontal="right" vertical="center"/>
    </xf>
    <xf numFmtId="0" fontId="129" fillId="71" borderId="150" applyNumberFormat="0" applyAlignment="0" applyProtection="0"/>
    <xf numFmtId="0" fontId="103" fillId="60" borderId="155">
      <alignment horizontal="right" vertical="center"/>
    </xf>
    <xf numFmtId="4" fontId="103" fillId="60" borderId="153">
      <alignment horizontal="right" vertical="center"/>
    </xf>
    <xf numFmtId="0" fontId="103" fillId="60" borderId="153">
      <alignment horizontal="right" vertical="center"/>
    </xf>
    <xf numFmtId="0" fontId="123" fillId="84" borderId="149" applyNumberFormat="0" applyAlignment="0" applyProtection="0"/>
    <xf numFmtId="0" fontId="125" fillId="84" borderId="150" applyNumberFormat="0" applyAlignment="0" applyProtection="0"/>
    <xf numFmtId="0" fontId="130" fillId="0" borderId="151" applyNumberFormat="0" applyFill="0" applyAlignment="0" applyProtection="0"/>
    <xf numFmtId="0" fontId="102" fillId="61" borderId="153"/>
    <xf numFmtId="4" fontId="102" fillId="61" borderId="153"/>
    <xf numFmtId="4" fontId="103" fillId="60" borderId="153">
      <alignment horizontal="right" vertical="center"/>
    </xf>
    <xf numFmtId="0" fontId="105" fillId="62" borderId="153">
      <alignment horizontal="right" vertical="center"/>
    </xf>
    <xf numFmtId="0" fontId="129" fillId="71" borderId="150" applyNumberFormat="0" applyAlignment="0" applyProtection="0"/>
    <xf numFmtId="0" fontId="126" fillId="84" borderId="150" applyNumberFormat="0" applyAlignment="0" applyProtection="0"/>
    <xf numFmtId="4" fontId="102" fillId="0" borderId="153">
      <alignment horizontal="right" vertical="center"/>
    </xf>
    <xf numFmtId="0" fontId="102" fillId="60" borderId="156">
      <alignment horizontal="left" vertical="center" wrapText="1" indent="2"/>
    </xf>
    <xf numFmtId="0" fontId="102" fillId="0" borderId="156">
      <alignment horizontal="left" vertical="center" wrapText="1" indent="2"/>
    </xf>
    <xf numFmtId="0" fontId="142" fillId="84" borderId="149" applyNumberFormat="0" applyAlignment="0" applyProtection="0"/>
    <xf numFmtId="0" fontId="138" fillId="71" borderId="150" applyNumberFormat="0" applyAlignment="0" applyProtection="0"/>
    <xf numFmtId="0" fontId="125" fillId="84" borderId="150" applyNumberFormat="0" applyAlignment="0" applyProtection="0"/>
    <xf numFmtId="0" fontId="123" fillId="84" borderId="149" applyNumberFormat="0" applyAlignment="0" applyProtection="0"/>
    <xf numFmtId="0" fontId="103" fillId="60" borderId="155">
      <alignment horizontal="right" vertical="center"/>
    </xf>
    <xf numFmtId="0" fontId="105" fillId="62" borderId="153">
      <alignment horizontal="right" vertical="center"/>
    </xf>
    <xf numFmtId="4" fontId="103" fillId="62" borderId="153">
      <alignment horizontal="right" vertical="center"/>
    </xf>
    <xf numFmtId="4" fontId="103" fillId="60" borderId="153">
      <alignment horizontal="right" vertical="center"/>
    </xf>
    <xf numFmtId="49" fontId="102" fillId="0" borderId="154" applyNumberFormat="0" applyFont="0" applyFill="0" applyBorder="0" applyProtection="0">
      <alignment horizontal="left" vertical="center" indent="5"/>
    </xf>
    <xf numFmtId="4" fontId="102" fillId="0" borderId="153" applyFill="0" applyBorder="0" applyProtection="0">
      <alignment horizontal="right" vertical="center"/>
    </xf>
    <xf numFmtId="4" fontId="103" fillId="62" borderId="153">
      <alignment horizontal="right" vertical="center"/>
    </xf>
    <xf numFmtId="0" fontId="138" fillId="71" borderId="150" applyNumberFormat="0" applyAlignment="0" applyProtection="0"/>
    <xf numFmtId="0" fontId="129" fillId="71" borderId="150" applyNumberFormat="0" applyAlignment="0" applyProtection="0"/>
    <xf numFmtId="0" fontId="125" fillId="84" borderId="150" applyNumberFormat="0" applyAlignment="0" applyProtection="0"/>
    <xf numFmtId="0" fontId="102" fillId="60" borderId="156">
      <alignment horizontal="left" vertical="center" wrapText="1" indent="2"/>
    </xf>
    <xf numFmtId="0" fontId="102" fillId="0" borderId="156">
      <alignment horizontal="left" vertical="center" wrapText="1" indent="2"/>
    </xf>
    <xf numFmtId="0" fontId="102" fillId="60" borderId="156">
      <alignment horizontal="left" vertical="center" wrapText="1" indent="2"/>
    </xf>
    <xf numFmtId="0" fontId="102" fillId="0" borderId="156">
      <alignment horizontal="left" vertical="center" wrapText="1" indent="2"/>
    </xf>
    <xf numFmtId="0" fontId="123" fillId="84" borderId="149" applyNumberFormat="0" applyAlignment="0" applyProtection="0"/>
    <xf numFmtId="0" fontId="125" fillId="84" borderId="150" applyNumberFormat="0" applyAlignment="0" applyProtection="0"/>
    <xf numFmtId="0" fontId="126" fillId="84" borderId="150" applyNumberFormat="0" applyAlignment="0" applyProtection="0"/>
    <xf numFmtId="0" fontId="129" fillId="71" borderId="150" applyNumberFormat="0" applyAlignment="0" applyProtection="0"/>
    <xf numFmtId="0" fontId="130" fillId="0" borderId="151" applyNumberFormat="0" applyFill="0" applyAlignment="0" applyProtection="0"/>
    <xf numFmtId="0" fontId="138" fillId="71" borderId="150" applyNumberFormat="0" applyAlignment="0" applyProtection="0"/>
    <xf numFmtId="0" fontId="120" fillId="87" borderId="152" applyNumberFormat="0" applyFont="0" applyAlignment="0" applyProtection="0"/>
    <xf numFmtId="0" fontId="8" fillId="87" borderId="152" applyNumberFormat="0" applyFont="0" applyAlignment="0" applyProtection="0"/>
    <xf numFmtId="0" fontId="142" fillId="84" borderId="149" applyNumberFormat="0" applyAlignment="0" applyProtection="0"/>
    <xf numFmtId="0" fontId="145" fillId="0" borderId="151" applyNumberFormat="0" applyFill="0" applyAlignment="0" applyProtection="0"/>
    <xf numFmtId="0" fontId="126" fillId="84" borderId="150" applyNumberFormat="0" applyAlignment="0" applyProtection="0"/>
    <xf numFmtId="0" fontId="138" fillId="71" borderId="150" applyNumberFormat="0" applyAlignment="0" applyProtection="0"/>
    <xf numFmtId="0" fontId="120" fillId="87" borderId="152" applyNumberFormat="0" applyFont="0" applyAlignment="0" applyProtection="0"/>
    <xf numFmtId="0" fontId="142" fillId="84" borderId="149" applyNumberFormat="0" applyAlignment="0" applyProtection="0"/>
    <xf numFmtId="0" fontId="145" fillId="0" borderId="151" applyNumberFormat="0" applyFill="0" applyAlignment="0" applyProtection="0"/>
    <xf numFmtId="0" fontId="126" fillId="84" borderId="150" applyNumberFormat="0" applyAlignment="0" applyProtection="0"/>
    <xf numFmtId="0" fontId="138" fillId="71" borderId="150" applyNumberFormat="0" applyAlignment="0" applyProtection="0"/>
    <xf numFmtId="0" fontId="142" fillId="84" borderId="149" applyNumberFormat="0" applyAlignment="0" applyProtection="0"/>
    <xf numFmtId="0" fontId="145" fillId="0" borderId="151" applyNumberFormat="0" applyFill="0" applyAlignment="0" applyProtection="0"/>
    <xf numFmtId="0" fontId="123" fillId="84" borderId="149" applyNumberFormat="0" applyAlignment="0" applyProtection="0"/>
    <xf numFmtId="0" fontId="125" fillId="84" borderId="150" applyNumberFormat="0" applyAlignment="0" applyProtection="0"/>
    <xf numFmtId="0" fontId="130" fillId="0" borderId="151" applyNumberFormat="0" applyFill="0" applyAlignment="0" applyProtection="0"/>
    <xf numFmtId="49" fontId="102" fillId="0" borderId="153" applyNumberFormat="0" applyFont="0" applyFill="0" applyBorder="0" applyProtection="0">
      <alignment horizontal="left" vertical="center" indent="2"/>
    </xf>
    <xf numFmtId="0" fontId="103" fillId="62" borderId="153">
      <alignment horizontal="right" vertical="center"/>
    </xf>
    <xf numFmtId="4" fontId="103" fillId="62" borderId="153">
      <alignment horizontal="right" vertical="center"/>
    </xf>
    <xf numFmtId="0" fontId="105" fillId="62" borderId="153">
      <alignment horizontal="right" vertical="center"/>
    </xf>
    <xf numFmtId="4" fontId="105" fillId="62" borderId="153">
      <alignment horizontal="right" vertical="center"/>
    </xf>
    <xf numFmtId="0" fontId="103" fillId="60" borderId="153">
      <alignment horizontal="right" vertical="center"/>
    </xf>
    <xf numFmtId="4" fontId="103" fillId="60" borderId="153">
      <alignment horizontal="right" vertical="center"/>
    </xf>
    <xf numFmtId="0" fontId="103" fillId="60" borderId="153">
      <alignment horizontal="right" vertical="center"/>
    </xf>
    <xf numFmtId="4" fontId="103" fillId="60" borderId="153">
      <alignment horizontal="right" vertical="center"/>
    </xf>
    <xf numFmtId="0" fontId="129" fillId="71" borderId="150" applyNumberFormat="0" applyAlignment="0" applyProtection="0"/>
    <xf numFmtId="0" fontId="102" fillId="0" borderId="153">
      <alignment horizontal="right" vertical="center"/>
    </xf>
    <xf numFmtId="4" fontId="102" fillId="0" borderId="153">
      <alignment horizontal="right" vertical="center"/>
    </xf>
    <xf numFmtId="4" fontId="102" fillId="0" borderId="153" applyFill="0" applyBorder="0" applyProtection="0">
      <alignment horizontal="right" vertical="center"/>
    </xf>
    <xf numFmtId="49" fontId="101" fillId="0" borderId="153" applyNumberFormat="0" applyFill="0" applyBorder="0" applyProtection="0">
      <alignment horizontal="left" vertical="center"/>
    </xf>
    <xf numFmtId="0" fontId="102" fillId="0" borderId="153" applyNumberFormat="0" applyFill="0" applyAlignment="0" applyProtection="0"/>
    <xf numFmtId="166" fontId="102" fillId="88" borderId="153" applyNumberFormat="0" applyFont="0" applyBorder="0" applyAlignment="0" applyProtection="0">
      <alignment horizontal="right" vertical="center"/>
    </xf>
    <xf numFmtId="0" fontId="102" fillId="61" borderId="153"/>
    <xf numFmtId="4" fontId="102" fillId="61" borderId="153"/>
    <xf numFmtId="4" fontId="103" fillId="60" borderId="153">
      <alignment horizontal="right" vertical="center"/>
    </xf>
    <xf numFmtId="0" fontId="102" fillId="61" borderId="153"/>
    <xf numFmtId="0" fontId="125" fillId="84" borderId="150" applyNumberFormat="0" applyAlignment="0" applyProtection="0"/>
    <xf numFmtId="0" fontId="103" fillId="62" borderId="153">
      <alignment horizontal="right" vertical="center"/>
    </xf>
    <xf numFmtId="0" fontId="102" fillId="0" borderId="153">
      <alignment horizontal="right" vertical="center"/>
    </xf>
    <xf numFmtId="0" fontId="145" fillId="0" borderId="151" applyNumberFormat="0" applyFill="0" applyAlignment="0" applyProtection="0"/>
    <xf numFmtId="0" fontId="102" fillId="62" borderId="154">
      <alignment horizontal="left" vertical="center"/>
    </xf>
    <xf numFmtId="0" fontId="138" fillId="71" borderId="150" applyNumberFormat="0" applyAlignment="0" applyProtection="0"/>
    <xf numFmtId="166" fontId="102" fillId="88" borderId="153" applyNumberFormat="0" applyFont="0" applyBorder="0" applyAlignment="0" applyProtection="0">
      <alignment horizontal="right" vertical="center"/>
    </xf>
    <xf numFmtId="0" fontId="120" fillId="87" borderId="152" applyNumberFormat="0" applyFont="0" applyAlignment="0" applyProtection="0"/>
    <xf numFmtId="0" fontId="102" fillId="0" borderId="156">
      <alignment horizontal="left" vertical="center" wrapText="1" indent="2"/>
    </xf>
    <xf numFmtId="4" fontId="102" fillId="61" borderId="153"/>
    <xf numFmtId="49" fontId="101" fillId="0" borderId="153" applyNumberFormat="0" applyFill="0" applyBorder="0" applyProtection="0">
      <alignment horizontal="left" vertical="center"/>
    </xf>
    <xf numFmtId="0" fontId="102" fillId="0" borderId="153">
      <alignment horizontal="right" vertical="center"/>
    </xf>
    <xf numFmtId="4" fontId="103" fillId="60" borderId="155">
      <alignment horizontal="right" vertical="center"/>
    </xf>
    <xf numFmtId="4" fontId="103" fillId="60" borderId="153">
      <alignment horizontal="right" vertical="center"/>
    </xf>
    <xf numFmtId="4" fontId="103" fillId="60" borderId="153">
      <alignment horizontal="right" vertical="center"/>
    </xf>
    <xf numFmtId="0" fontId="105" fillId="62" borderId="153">
      <alignment horizontal="right" vertical="center"/>
    </xf>
    <xf numFmtId="0" fontId="103" fillId="62" borderId="153">
      <alignment horizontal="right" vertical="center"/>
    </xf>
    <xf numFmtId="49" fontId="102" fillId="0" borderId="153" applyNumberFormat="0" applyFont="0" applyFill="0" applyBorder="0" applyProtection="0">
      <alignment horizontal="left" vertical="center" indent="2"/>
    </xf>
    <xf numFmtId="0" fontId="138" fillId="71" borderId="150" applyNumberFormat="0" applyAlignment="0" applyProtection="0"/>
    <xf numFmtId="0" fontId="123" fillId="84" borderId="149" applyNumberFormat="0" applyAlignment="0" applyProtection="0"/>
    <xf numFmtId="49" fontId="102" fillId="0" borderId="153" applyNumberFormat="0" applyFont="0" applyFill="0" applyBorder="0" applyProtection="0">
      <alignment horizontal="left" vertical="center" indent="2"/>
    </xf>
    <xf numFmtId="0" fontId="129" fillId="71" borderId="150" applyNumberFormat="0" applyAlignment="0" applyProtection="0"/>
    <xf numFmtId="4" fontId="102" fillId="0" borderId="153" applyFill="0" applyBorder="0" applyProtection="0">
      <alignment horizontal="right" vertical="center"/>
    </xf>
    <xf numFmtId="0" fontId="126" fillId="84" borderId="150" applyNumberFormat="0" applyAlignment="0" applyProtection="0"/>
    <xf numFmtId="0" fontId="145" fillId="0" borderId="151" applyNumberFormat="0" applyFill="0" applyAlignment="0" applyProtection="0"/>
    <xf numFmtId="0" fontId="142" fillId="84" borderId="149" applyNumberFormat="0" applyAlignment="0" applyProtection="0"/>
    <xf numFmtId="0" fontId="102" fillId="0" borderId="153" applyNumberFormat="0" applyFill="0" applyAlignment="0" applyProtection="0"/>
    <xf numFmtId="4" fontId="102" fillId="0" borderId="153">
      <alignment horizontal="right" vertical="center"/>
    </xf>
    <xf numFmtId="0" fontId="102" fillId="0" borderId="153">
      <alignment horizontal="right" vertical="center"/>
    </xf>
    <xf numFmtId="0" fontId="138" fillId="71" borderId="150" applyNumberFormat="0" applyAlignment="0" applyProtection="0"/>
    <xf numFmtId="0" fontId="123" fillId="84" borderId="149" applyNumberFormat="0" applyAlignment="0" applyProtection="0"/>
    <xf numFmtId="0" fontId="125" fillId="84" borderId="150" applyNumberFormat="0" applyAlignment="0" applyProtection="0"/>
    <xf numFmtId="0" fontId="102" fillId="60" borderId="156">
      <alignment horizontal="left" vertical="center" wrapText="1" indent="2"/>
    </xf>
    <xf numFmtId="0" fontId="126" fillId="84" borderId="150" applyNumberFormat="0" applyAlignment="0" applyProtection="0"/>
    <xf numFmtId="0" fontId="126" fillId="84" borderId="150" applyNumberFormat="0" applyAlignment="0" applyProtection="0"/>
    <xf numFmtId="4" fontId="103" fillId="60" borderId="154">
      <alignment horizontal="right" vertical="center"/>
    </xf>
    <xf numFmtId="0" fontId="103" fillId="60" borderId="154">
      <alignment horizontal="right" vertical="center"/>
    </xf>
    <xf numFmtId="0" fontId="103" fillId="60" borderId="153">
      <alignment horizontal="right" vertical="center"/>
    </xf>
    <xf numFmtId="4" fontId="105" fillId="62" borderId="153">
      <alignment horizontal="right" vertical="center"/>
    </xf>
    <xf numFmtId="0" fontId="129" fillId="71" borderId="150" applyNumberFormat="0" applyAlignment="0" applyProtection="0"/>
    <xf numFmtId="0" fontId="130" fillId="0" borderId="151" applyNumberFormat="0" applyFill="0" applyAlignment="0" applyProtection="0"/>
    <xf numFmtId="0" fontId="145" fillId="0" borderId="151" applyNumberFormat="0" applyFill="0" applyAlignment="0" applyProtection="0"/>
    <xf numFmtId="0" fontId="120" fillId="87" borderId="152" applyNumberFormat="0" applyFont="0" applyAlignment="0" applyProtection="0"/>
    <xf numFmtId="0" fontId="138" fillId="71" borderId="150" applyNumberFormat="0" applyAlignment="0" applyProtection="0"/>
    <xf numFmtId="49" fontId="101" fillId="0" borderId="153" applyNumberFormat="0" applyFill="0" applyBorder="0" applyProtection="0">
      <alignment horizontal="left" vertical="center"/>
    </xf>
    <xf numFmtId="0" fontId="102" fillId="60" borderId="156">
      <alignment horizontal="left" vertical="center" wrapText="1" indent="2"/>
    </xf>
    <xf numFmtId="0" fontId="126" fillId="84" borderId="150" applyNumberFormat="0" applyAlignment="0" applyProtection="0"/>
    <xf numFmtId="0" fontId="102" fillId="0" borderId="156">
      <alignment horizontal="left" vertical="center" wrapText="1" indent="2"/>
    </xf>
    <xf numFmtId="0" fontId="120" fillId="87" borderId="152" applyNumberFormat="0" applyFont="0" applyAlignment="0" applyProtection="0"/>
    <xf numFmtId="0" fontId="8" fillId="87" borderId="152" applyNumberFormat="0" applyFont="0" applyAlignment="0" applyProtection="0"/>
    <xf numFmtId="0" fontId="142" fillId="84" borderId="149" applyNumberFormat="0" applyAlignment="0" applyProtection="0"/>
    <xf numFmtId="0" fontId="145" fillId="0" borderId="151" applyNumberFormat="0" applyFill="0" applyAlignment="0" applyProtection="0"/>
    <xf numFmtId="4" fontId="102" fillId="61" borderId="153"/>
    <xf numFmtId="0" fontId="103" fillId="60" borderId="153">
      <alignment horizontal="right" vertical="center"/>
    </xf>
    <xf numFmtId="0" fontId="145" fillId="0" borderId="151" applyNumberFormat="0" applyFill="0" applyAlignment="0" applyProtection="0"/>
    <xf numFmtId="4" fontId="103" fillId="60" borderId="155">
      <alignment horizontal="right" vertical="center"/>
    </xf>
    <xf numFmtId="0" fontId="125" fillId="84" borderId="150" applyNumberFormat="0" applyAlignment="0" applyProtection="0"/>
    <xf numFmtId="0" fontId="103" fillId="60" borderId="154">
      <alignment horizontal="right" vertical="center"/>
    </xf>
    <xf numFmtId="0" fontId="126" fillId="84" borderId="150" applyNumberFormat="0" applyAlignment="0" applyProtection="0"/>
    <xf numFmtId="0" fontId="130" fillId="0" borderId="151" applyNumberFormat="0" applyFill="0" applyAlignment="0" applyProtection="0"/>
    <xf numFmtId="0" fontId="120" fillId="87" borderId="152" applyNumberFormat="0" applyFont="0" applyAlignment="0" applyProtection="0"/>
    <xf numFmtId="4" fontId="103" fillId="60" borderId="154">
      <alignment horizontal="right" vertical="center"/>
    </xf>
    <xf numFmtId="0" fontId="102" fillId="60" borderId="156">
      <alignment horizontal="left" vertical="center" wrapText="1" indent="2"/>
    </xf>
    <xf numFmtId="0" fontId="102" fillId="61" borderId="153"/>
    <xf numFmtId="166" fontId="102" fillId="88" borderId="153" applyNumberFormat="0" applyFont="0" applyBorder="0" applyAlignment="0" applyProtection="0">
      <alignment horizontal="right" vertical="center"/>
    </xf>
    <xf numFmtId="0" fontId="102" fillId="0" borderId="153" applyNumberFormat="0" applyFill="0" applyAlignment="0" applyProtection="0"/>
    <xf numFmtId="4" fontId="102" fillId="0" borderId="153" applyFill="0" applyBorder="0" applyProtection="0">
      <alignment horizontal="right" vertical="center"/>
    </xf>
    <xf numFmtId="4" fontId="103" fillId="62" borderId="153">
      <alignment horizontal="right" vertical="center"/>
    </xf>
    <xf numFmtId="0" fontId="130" fillId="0" borderId="151" applyNumberFormat="0" applyFill="0" applyAlignment="0" applyProtection="0"/>
    <xf numFmtId="49" fontId="101" fillId="0" borderId="153" applyNumberFormat="0" applyFill="0" applyBorder="0" applyProtection="0">
      <alignment horizontal="left" vertical="center"/>
    </xf>
    <xf numFmtId="49" fontId="102" fillId="0" borderId="154" applyNumberFormat="0" applyFont="0" applyFill="0" applyBorder="0" applyProtection="0">
      <alignment horizontal="left" vertical="center" indent="5"/>
    </xf>
    <xf numFmtId="0" fontId="102" fillId="62" borderId="154">
      <alignment horizontal="left" vertical="center"/>
    </xf>
    <xf numFmtId="0" fontId="126" fillId="84" borderId="150" applyNumberFormat="0" applyAlignment="0" applyProtection="0"/>
    <xf numFmtId="4" fontId="103" fillId="60" borderId="155">
      <alignment horizontal="right" vertical="center"/>
    </xf>
    <xf numFmtId="0" fontId="138" fillId="71" borderId="150" applyNumberFormat="0" applyAlignment="0" applyProtection="0"/>
    <xf numFmtId="0" fontId="138" fillId="71" borderId="150" applyNumberFormat="0" applyAlignment="0" applyProtection="0"/>
    <xf numFmtId="0" fontId="120" fillId="87" borderId="152" applyNumberFormat="0" applyFont="0" applyAlignment="0" applyProtection="0"/>
    <xf numFmtId="0" fontId="142" fillId="84" borderId="149" applyNumberFormat="0" applyAlignment="0" applyProtection="0"/>
    <xf numFmtId="0" fontId="145" fillId="0" borderId="151" applyNumberFormat="0" applyFill="0" applyAlignment="0" applyProtection="0"/>
    <xf numFmtId="0" fontId="103" fillId="60" borderId="153">
      <alignment horizontal="right" vertical="center"/>
    </xf>
    <xf numFmtId="0" fontId="8" fillId="87" borderId="152" applyNumberFormat="0" applyFont="0" applyAlignment="0" applyProtection="0"/>
    <xf numFmtId="4" fontId="102" fillId="0" borderId="153">
      <alignment horizontal="right" vertical="center"/>
    </xf>
    <xf numFmtId="0" fontId="145" fillId="0" borderId="151" applyNumberFormat="0" applyFill="0" applyAlignment="0" applyProtection="0"/>
    <xf numFmtId="0" fontId="103" fillId="60" borderId="153">
      <alignment horizontal="right" vertical="center"/>
    </xf>
    <xf numFmtId="0" fontId="103" fillId="60" borderId="153">
      <alignment horizontal="right" vertical="center"/>
    </xf>
    <xf numFmtId="4" fontId="105" fillId="62" borderId="153">
      <alignment horizontal="right" vertical="center"/>
    </xf>
    <xf numFmtId="0" fontId="103" fillId="62" borderId="153">
      <alignment horizontal="right" vertical="center"/>
    </xf>
    <xf numFmtId="4" fontId="103" fillId="62" borderId="153">
      <alignment horizontal="right" vertical="center"/>
    </xf>
    <xf numFmtId="0" fontId="105" fillId="62" borderId="153">
      <alignment horizontal="right" vertical="center"/>
    </xf>
    <xf numFmtId="4" fontId="105" fillId="62" borderId="153">
      <alignment horizontal="right" vertical="center"/>
    </xf>
    <xf numFmtId="0" fontId="103" fillId="60" borderId="153">
      <alignment horizontal="right" vertical="center"/>
    </xf>
    <xf numFmtId="4" fontId="103" fillId="60" borderId="153">
      <alignment horizontal="right" vertical="center"/>
    </xf>
    <xf numFmtId="0" fontId="103" fillId="60" borderId="153">
      <alignment horizontal="right" vertical="center"/>
    </xf>
    <xf numFmtId="4" fontId="103" fillId="60" borderId="153">
      <alignment horizontal="right" vertical="center"/>
    </xf>
    <xf numFmtId="0" fontId="103" fillId="60" borderId="154">
      <alignment horizontal="right" vertical="center"/>
    </xf>
    <xf numFmtId="4" fontId="103" fillId="60" borderId="154">
      <alignment horizontal="right" vertical="center"/>
    </xf>
    <xf numFmtId="0" fontId="103" fillId="60" borderId="155">
      <alignment horizontal="right" vertical="center"/>
    </xf>
    <xf numFmtId="4" fontId="103" fillId="60" borderId="155">
      <alignment horizontal="right" vertical="center"/>
    </xf>
    <xf numFmtId="0" fontId="126" fillId="84" borderId="150" applyNumberFormat="0" applyAlignment="0" applyProtection="0"/>
    <xf numFmtId="0" fontId="102" fillId="60" borderId="156">
      <alignment horizontal="left" vertical="center" wrapText="1" indent="2"/>
    </xf>
    <xf numFmtId="0" fontId="102" fillId="0" borderId="156">
      <alignment horizontal="left" vertical="center" wrapText="1" indent="2"/>
    </xf>
    <xf numFmtId="0" fontId="102" fillId="62" borderId="154">
      <alignment horizontal="left" vertical="center"/>
    </xf>
    <xf numFmtId="0" fontId="138" fillId="71" borderId="150" applyNumberFormat="0" applyAlignment="0" applyProtection="0"/>
    <xf numFmtId="0" fontId="102" fillId="0" borderId="153">
      <alignment horizontal="right" vertical="center"/>
    </xf>
    <xf numFmtId="4" fontId="102" fillId="0" borderId="153">
      <alignment horizontal="right" vertical="center"/>
    </xf>
    <xf numFmtId="0" fontId="102" fillId="0" borderId="153" applyNumberFormat="0" applyFill="0" applyAlignment="0" applyProtection="0"/>
    <xf numFmtId="0" fontId="142" fillId="84" borderId="149" applyNumberFormat="0" applyAlignment="0" applyProtection="0"/>
    <xf numFmtId="166" fontId="102" fillId="88" borderId="153" applyNumberFormat="0" applyFont="0" applyBorder="0" applyAlignment="0" applyProtection="0">
      <alignment horizontal="right" vertical="center"/>
    </xf>
    <xf numFmtId="0" fontId="102" fillId="61" borderId="153"/>
    <xf numFmtId="4" fontId="102" fillId="61" borderId="153"/>
    <xf numFmtId="0" fontId="145" fillId="0" borderId="151" applyNumberFormat="0" applyFill="0" applyAlignment="0" applyProtection="0"/>
    <xf numFmtId="0" fontId="8" fillId="87" borderId="152" applyNumberFormat="0" applyFont="0" applyAlignment="0" applyProtection="0"/>
    <xf numFmtId="0" fontId="120" fillId="87" borderId="152" applyNumberFormat="0" applyFont="0" applyAlignment="0" applyProtection="0"/>
    <xf numFmtId="0" fontId="102" fillId="0" borderId="153" applyNumberFormat="0" applyFill="0" applyAlignment="0" applyProtection="0"/>
    <xf numFmtId="0" fontId="130" fillId="0" borderId="151" applyNumberFormat="0" applyFill="0" applyAlignment="0" applyProtection="0"/>
    <xf numFmtId="0" fontId="145" fillId="0" borderId="151" applyNumberFormat="0" applyFill="0" applyAlignment="0" applyProtection="0"/>
    <xf numFmtId="0" fontId="129" fillId="71" borderId="150" applyNumberFormat="0" applyAlignment="0" applyProtection="0"/>
    <xf numFmtId="0" fontId="126" fillId="84" borderId="150" applyNumberFormat="0" applyAlignment="0" applyProtection="0"/>
    <xf numFmtId="4" fontId="105" fillId="62" borderId="153">
      <alignment horizontal="right" vertical="center"/>
    </xf>
    <xf numFmtId="0" fontId="103" fillId="62" borderId="153">
      <alignment horizontal="right" vertical="center"/>
    </xf>
    <xf numFmtId="166" fontId="102" fillId="88" borderId="153" applyNumberFormat="0" applyFont="0" applyBorder="0" applyAlignment="0" applyProtection="0">
      <alignment horizontal="right" vertical="center"/>
    </xf>
    <xf numFmtId="0" fontId="130" fillId="0" borderId="151" applyNumberFormat="0" applyFill="0" applyAlignment="0" applyProtection="0"/>
    <xf numFmtId="49" fontId="102" fillId="0" borderId="153" applyNumberFormat="0" applyFont="0" applyFill="0" applyBorder="0" applyProtection="0">
      <alignment horizontal="left" vertical="center" indent="2"/>
    </xf>
    <xf numFmtId="49" fontId="102" fillId="0" borderId="154" applyNumberFormat="0" applyFont="0" applyFill="0" applyBorder="0" applyProtection="0">
      <alignment horizontal="left" vertical="center" indent="5"/>
    </xf>
    <xf numFmtId="49" fontId="102" fillId="0" borderId="153" applyNumberFormat="0" applyFont="0" applyFill="0" applyBorder="0" applyProtection="0">
      <alignment horizontal="left" vertical="center" indent="2"/>
    </xf>
    <xf numFmtId="4" fontId="102" fillId="0" borderId="153" applyFill="0" applyBorder="0" applyProtection="0">
      <alignment horizontal="right" vertical="center"/>
    </xf>
    <xf numFmtId="49" fontId="101" fillId="0" borderId="153" applyNumberFormat="0" applyFill="0" applyBorder="0" applyProtection="0">
      <alignment horizontal="left" vertical="center"/>
    </xf>
    <xf numFmtId="0" fontId="102" fillId="0" borderId="156">
      <alignment horizontal="left" vertical="center" wrapText="1" indent="2"/>
    </xf>
    <xf numFmtId="0" fontId="142" fillId="84" borderId="149" applyNumberFormat="0" applyAlignment="0" applyProtection="0"/>
    <xf numFmtId="0" fontId="103" fillId="60" borderId="155">
      <alignment horizontal="right" vertical="center"/>
    </xf>
    <xf numFmtId="0" fontId="129" fillId="71" borderId="150" applyNumberFormat="0" applyAlignment="0" applyProtection="0"/>
    <xf numFmtId="0" fontId="103" fillId="60" borderId="155">
      <alignment horizontal="right" vertical="center"/>
    </xf>
    <xf numFmtId="4" fontId="103" fillId="60" borderId="153">
      <alignment horizontal="right" vertical="center"/>
    </xf>
    <xf numFmtId="0" fontId="103" fillId="60" borderId="153">
      <alignment horizontal="right" vertical="center"/>
    </xf>
    <xf numFmtId="0" fontId="123" fillId="84" borderId="149" applyNumberFormat="0" applyAlignment="0" applyProtection="0"/>
    <xf numFmtId="0" fontId="125" fillId="84" borderId="150" applyNumberFormat="0" applyAlignment="0" applyProtection="0"/>
    <xf numFmtId="0" fontId="130" fillId="0" borderId="151" applyNumberFormat="0" applyFill="0" applyAlignment="0" applyProtection="0"/>
    <xf numFmtId="0" fontId="102" fillId="61" borderId="153"/>
    <xf numFmtId="4" fontId="102" fillId="61" borderId="153"/>
    <xf numFmtId="4" fontId="103" fillId="60" borderId="153">
      <alignment horizontal="right" vertical="center"/>
    </xf>
    <xf numFmtId="0" fontId="105" fillId="62" borderId="153">
      <alignment horizontal="right" vertical="center"/>
    </xf>
    <xf numFmtId="0" fontId="129" fillId="71" borderId="150" applyNumberFormat="0" applyAlignment="0" applyProtection="0"/>
    <xf numFmtId="0" fontId="126" fillId="84" borderId="150" applyNumberFormat="0" applyAlignment="0" applyProtection="0"/>
    <xf numFmtId="4" fontId="102" fillId="0" borderId="153">
      <alignment horizontal="right" vertical="center"/>
    </xf>
    <xf numFmtId="0" fontId="102" fillId="60" borderId="156">
      <alignment horizontal="left" vertical="center" wrapText="1" indent="2"/>
    </xf>
    <xf numFmtId="0" fontId="102" fillId="0" borderId="156">
      <alignment horizontal="left" vertical="center" wrapText="1" indent="2"/>
    </xf>
    <xf numFmtId="0" fontId="142" fillId="84" borderId="149" applyNumberFormat="0" applyAlignment="0" applyProtection="0"/>
    <xf numFmtId="0" fontId="138" fillId="71" borderId="150" applyNumberFormat="0" applyAlignment="0" applyProtection="0"/>
    <xf numFmtId="0" fontId="125" fillId="84" borderId="150" applyNumberFormat="0" applyAlignment="0" applyProtection="0"/>
    <xf numFmtId="0" fontId="123" fillId="84" borderId="149" applyNumberFormat="0" applyAlignment="0" applyProtection="0"/>
    <xf numFmtId="0" fontId="103" fillId="60" borderId="155">
      <alignment horizontal="right" vertical="center"/>
    </xf>
    <xf numFmtId="0" fontId="105" fillId="62" borderId="153">
      <alignment horizontal="right" vertical="center"/>
    </xf>
    <xf numFmtId="4" fontId="103" fillId="62" borderId="153">
      <alignment horizontal="right" vertical="center"/>
    </xf>
    <xf numFmtId="4" fontId="103" fillId="60" borderId="153">
      <alignment horizontal="right" vertical="center"/>
    </xf>
    <xf numFmtId="49" fontId="102" fillId="0" borderId="154" applyNumberFormat="0" applyFont="0" applyFill="0" applyBorder="0" applyProtection="0">
      <alignment horizontal="left" vertical="center" indent="5"/>
    </xf>
    <xf numFmtId="4" fontId="102" fillId="0" borderId="153" applyFill="0" applyBorder="0" applyProtection="0">
      <alignment horizontal="right" vertical="center"/>
    </xf>
    <xf numFmtId="4" fontId="103" fillId="62" borderId="153">
      <alignment horizontal="right" vertical="center"/>
    </xf>
    <xf numFmtId="0" fontId="138" fillId="71" borderId="150" applyNumberFormat="0" applyAlignment="0" applyProtection="0"/>
    <xf numFmtId="0" fontId="129" fillId="71" borderId="150" applyNumberFormat="0" applyAlignment="0" applyProtection="0"/>
    <xf numFmtId="0" fontId="125" fillId="84" borderId="150" applyNumberFormat="0" applyAlignment="0" applyProtection="0"/>
    <xf numFmtId="0" fontId="102" fillId="60" borderId="156">
      <alignment horizontal="left" vertical="center" wrapText="1" indent="2"/>
    </xf>
    <xf numFmtId="0" fontId="102" fillId="0" borderId="156">
      <alignment horizontal="left" vertical="center" wrapText="1" indent="2"/>
    </xf>
    <xf numFmtId="0" fontId="102" fillId="60" borderId="156">
      <alignment horizontal="left" vertical="center" wrapText="1" indent="2"/>
    </xf>
    <xf numFmtId="0" fontId="48" fillId="39" borderId="0" applyNumberFormat="0" applyBorder="0" applyAlignment="0" applyProtection="0"/>
    <xf numFmtId="166" fontId="102" fillId="88" borderId="161" applyNumberFormat="0" applyFont="0" applyBorder="0" applyAlignment="0" applyProtection="0">
      <alignment horizontal="right" vertical="center"/>
    </xf>
    <xf numFmtId="0" fontId="7" fillId="53" borderId="0" applyNumberFormat="0" applyBorder="0" applyAlignment="0" applyProtection="0"/>
    <xf numFmtId="49" fontId="102" fillId="0" borderId="161" applyNumberFormat="0" applyFont="0" applyFill="0" applyBorder="0" applyProtection="0">
      <alignment horizontal="left" vertical="center" indent="2"/>
    </xf>
    <xf numFmtId="0" fontId="103" fillId="60" borderId="162">
      <alignment horizontal="right" vertical="center"/>
    </xf>
    <xf numFmtId="0" fontId="102" fillId="0" borderId="161">
      <alignment horizontal="right" vertical="center"/>
    </xf>
    <xf numFmtId="4" fontId="102" fillId="61" borderId="161"/>
    <xf numFmtId="0" fontId="125" fillId="84" borderId="158" applyNumberFormat="0" applyAlignment="0" applyProtection="0"/>
    <xf numFmtId="0" fontId="138" fillId="71" borderId="158" applyNumberFormat="0" applyAlignment="0" applyProtection="0"/>
    <xf numFmtId="4" fontId="103" fillId="60" borderId="162">
      <alignment horizontal="right" vertical="center"/>
    </xf>
    <xf numFmtId="4" fontId="103" fillId="60" borderId="161">
      <alignment horizontal="right" vertical="center"/>
    </xf>
    <xf numFmtId="0" fontId="142" fillId="84" borderId="157" applyNumberFormat="0" applyAlignment="0" applyProtection="0"/>
    <xf numFmtId="4" fontId="102" fillId="0" borderId="161">
      <alignment horizontal="right" vertical="center"/>
    </xf>
    <xf numFmtId="4" fontId="103" fillId="60" borderId="163">
      <alignment horizontal="right" vertical="center"/>
    </xf>
    <xf numFmtId="0" fontId="103" fillId="60" borderId="161">
      <alignment horizontal="right" vertical="center"/>
    </xf>
    <xf numFmtId="0" fontId="102" fillId="0" borderId="161">
      <alignment horizontal="right" vertical="center"/>
    </xf>
    <xf numFmtId="0" fontId="48" fillId="55" borderId="0" applyNumberFormat="0" applyBorder="0" applyAlignment="0" applyProtection="0"/>
    <xf numFmtId="0" fontId="102" fillId="60" borderId="164">
      <alignment horizontal="left" vertical="center" wrapText="1" indent="2"/>
    </xf>
    <xf numFmtId="4" fontId="103" fillId="62" borderId="161">
      <alignment horizontal="right" vertical="center"/>
    </xf>
    <xf numFmtId="0" fontId="102" fillId="61" borderId="161"/>
    <xf numFmtId="49" fontId="102" fillId="0" borderId="161" applyNumberFormat="0" applyFont="0" applyFill="0" applyBorder="0" applyProtection="0">
      <alignment horizontal="left" vertical="center" indent="2"/>
    </xf>
    <xf numFmtId="166" fontId="102" fillId="88" borderId="161" applyNumberFormat="0" applyFont="0" applyBorder="0" applyAlignment="0" applyProtection="0">
      <alignment horizontal="right" vertical="center"/>
    </xf>
    <xf numFmtId="0" fontId="8" fillId="87" borderId="160" applyNumberFormat="0" applyFont="0" applyAlignment="0" applyProtection="0"/>
    <xf numFmtId="0" fontId="138" fillId="71" borderId="158" applyNumberFormat="0" applyAlignment="0" applyProtection="0"/>
    <xf numFmtId="0" fontId="120" fillId="87" borderId="160" applyNumberFormat="0" applyFont="0" applyAlignment="0" applyProtection="0"/>
    <xf numFmtId="0" fontId="102" fillId="0" borderId="161" applyNumberFormat="0" applyFill="0" applyAlignment="0" applyProtection="0"/>
    <xf numFmtId="0" fontId="115" fillId="33" borderId="66" applyNumberFormat="0" applyAlignment="0" applyProtection="0"/>
    <xf numFmtId="0" fontId="116" fillId="33" borderId="65" applyNumberFormat="0" applyAlignment="0" applyProtection="0"/>
    <xf numFmtId="0" fontId="145" fillId="0" borderId="159" applyNumberFormat="0" applyFill="0" applyAlignment="0" applyProtection="0"/>
    <xf numFmtId="0" fontId="117" fillId="0" borderId="0" applyNumberFormat="0" applyFill="0" applyBorder="0" applyAlignment="0" applyProtection="0"/>
    <xf numFmtId="0" fontId="102" fillId="0" borderId="161">
      <alignment horizontal="right" vertical="center"/>
    </xf>
    <xf numFmtId="0" fontId="118" fillId="0" borderId="0" applyNumberFormat="0" applyFill="0" applyBorder="0" applyAlignment="0" applyProtection="0"/>
    <xf numFmtId="0" fontId="119"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8"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8"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8"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8" fillId="59" borderId="0" applyNumberFormat="0" applyBorder="0" applyAlignment="0" applyProtection="0"/>
    <xf numFmtId="0" fontId="102" fillId="0" borderId="153" applyNumberFormat="0" applyFill="0" applyAlignment="0" applyProtection="0"/>
    <xf numFmtId="0" fontId="103" fillId="60" borderId="153">
      <alignment horizontal="right" vertical="center"/>
    </xf>
    <xf numFmtId="0" fontId="103" fillId="60" borderId="153">
      <alignment horizontal="right" vertical="center"/>
    </xf>
    <xf numFmtId="0" fontId="103" fillId="60" borderId="161">
      <alignment horizontal="right" vertical="center"/>
    </xf>
    <xf numFmtId="0" fontId="102" fillId="0" borderId="153">
      <alignment horizontal="right" vertical="center"/>
    </xf>
    <xf numFmtId="0" fontId="105" fillId="62" borderId="153">
      <alignment horizontal="right" vertical="center"/>
    </xf>
    <xf numFmtId="0" fontId="102" fillId="61" borderId="153"/>
    <xf numFmtId="0" fontId="103" fillId="62" borderId="153">
      <alignment horizontal="right" vertical="center"/>
    </xf>
    <xf numFmtId="0" fontId="129" fillId="71" borderId="158" applyNumberFormat="0" applyAlignment="0" applyProtection="0"/>
    <xf numFmtId="0" fontId="123" fillId="84" borderId="157" applyNumberFormat="0" applyAlignment="0" applyProtection="0"/>
    <xf numFmtId="0" fontId="103" fillId="60" borderId="161">
      <alignment horizontal="right" vertical="center"/>
    </xf>
    <xf numFmtId="4" fontId="102" fillId="61" borderId="161"/>
    <xf numFmtId="0" fontId="125" fillId="84" borderId="158" applyNumberFormat="0" applyAlignment="0" applyProtection="0"/>
    <xf numFmtId="0" fontId="120" fillId="87" borderId="160" applyNumberFormat="0" applyFont="0" applyAlignment="0" applyProtection="0"/>
    <xf numFmtId="0" fontId="103" fillId="60" borderId="161">
      <alignment horizontal="right" vertical="center"/>
    </xf>
    <xf numFmtId="0" fontId="103" fillId="60" borderId="163">
      <alignment horizontal="right" vertical="center"/>
    </xf>
    <xf numFmtId="0" fontId="126" fillId="84" borderId="158" applyNumberFormat="0" applyAlignment="0" applyProtection="0"/>
    <xf numFmtId="0" fontId="102" fillId="0" borderId="164">
      <alignment horizontal="left" vertical="center" wrapText="1" indent="2"/>
    </xf>
    <xf numFmtId="4" fontId="102" fillId="0" borderId="161" applyFill="0" applyBorder="0" applyProtection="0">
      <alignment horizontal="right" vertical="center"/>
    </xf>
    <xf numFmtId="0" fontId="125" fillId="84" borderId="158" applyNumberFormat="0" applyAlignment="0" applyProtection="0"/>
    <xf numFmtId="0" fontId="126" fillId="84" borderId="158" applyNumberFormat="0" applyAlignment="0" applyProtection="0"/>
    <xf numFmtId="49" fontId="101" fillId="0" borderId="161" applyNumberFormat="0" applyFill="0" applyBorder="0" applyProtection="0">
      <alignment horizontal="left" vertical="center"/>
    </xf>
    <xf numFmtId="0" fontId="48" fillId="43" borderId="0" applyNumberFormat="0" applyBorder="0" applyAlignment="0" applyProtection="0"/>
    <xf numFmtId="0" fontId="103" fillId="62" borderId="161">
      <alignment horizontal="right" vertical="center"/>
    </xf>
    <xf numFmtId="0" fontId="102" fillId="0" borderId="164">
      <alignment horizontal="left" vertical="center" wrapText="1" indent="2"/>
    </xf>
    <xf numFmtId="0" fontId="103" fillId="60" borderId="162">
      <alignment horizontal="right" vertical="center"/>
    </xf>
    <xf numFmtId="4" fontId="102" fillId="61" borderId="161"/>
    <xf numFmtId="4" fontId="103" fillId="62" borderId="161">
      <alignment horizontal="right" vertical="center"/>
    </xf>
    <xf numFmtId="49" fontId="101" fillId="0" borderId="161" applyNumberFormat="0" applyFill="0" applyBorder="0" applyProtection="0">
      <alignment horizontal="left" vertical="center"/>
    </xf>
    <xf numFmtId="0" fontId="126" fillId="84" borderId="158" applyNumberFormat="0" applyAlignment="0" applyProtection="0"/>
    <xf numFmtId="0" fontId="103" fillId="60" borderId="162">
      <alignment horizontal="right" vertical="center"/>
    </xf>
    <xf numFmtId="0" fontId="130" fillId="0" borderId="159" applyNumberFormat="0" applyFill="0" applyAlignment="0" applyProtection="0"/>
    <xf numFmtId="4" fontId="103" fillId="62" borderId="161">
      <alignment horizontal="right" vertical="center"/>
    </xf>
    <xf numFmtId="4" fontId="105" fillId="62" borderId="161">
      <alignment horizontal="right" vertical="center"/>
    </xf>
    <xf numFmtId="4" fontId="103" fillId="60" borderId="161">
      <alignment horizontal="right" vertical="center"/>
    </xf>
    <xf numFmtId="4" fontId="103" fillId="60" borderId="161">
      <alignment horizontal="right" vertical="center"/>
    </xf>
    <xf numFmtId="4" fontId="103" fillId="60" borderId="162">
      <alignment horizontal="right" vertical="center"/>
    </xf>
    <xf numFmtId="0" fontId="142" fillId="84" borderId="157" applyNumberFormat="0" applyAlignment="0" applyProtection="0"/>
    <xf numFmtId="0" fontId="126" fillId="84" borderId="158" applyNumberFormat="0" applyAlignment="0" applyProtection="0"/>
    <xf numFmtId="0" fontId="129" fillId="71" borderId="158" applyNumberFormat="0" applyAlignment="0" applyProtection="0"/>
    <xf numFmtId="0" fontId="138" fillId="71" borderId="158" applyNumberFormat="0" applyAlignment="0" applyProtection="0"/>
    <xf numFmtId="4" fontId="103" fillId="60" borderId="162">
      <alignment horizontal="right" vertical="center"/>
    </xf>
    <xf numFmtId="0" fontId="145" fillId="0" borderId="159" applyNumberFormat="0" applyFill="0" applyAlignment="0" applyProtection="0"/>
    <xf numFmtId="0" fontId="138" fillId="71" borderId="158" applyNumberFormat="0" applyAlignment="0" applyProtection="0"/>
    <xf numFmtId="0" fontId="138" fillId="71" borderId="158" applyNumberFormat="0" applyAlignment="0" applyProtection="0"/>
    <xf numFmtId="4" fontId="102" fillId="0" borderId="161">
      <alignment horizontal="right" vertical="center"/>
    </xf>
    <xf numFmtId="0" fontId="130" fillId="0" borderId="159" applyNumberFormat="0" applyFill="0" applyAlignment="0" applyProtection="0"/>
    <xf numFmtId="0" fontId="138" fillId="71" borderId="158" applyNumberFormat="0" applyAlignment="0" applyProtection="0"/>
    <xf numFmtId="4" fontId="102" fillId="61" borderId="161"/>
    <xf numFmtId="0" fontId="126" fillId="84" borderId="158" applyNumberFormat="0" applyAlignment="0" applyProtection="0"/>
    <xf numFmtId="4" fontId="102" fillId="0" borderId="153" applyFill="0" applyBorder="0" applyProtection="0">
      <alignment horizontal="right" vertical="center"/>
    </xf>
    <xf numFmtId="4" fontId="103" fillId="60" borderId="161">
      <alignment horizontal="right" vertical="center"/>
    </xf>
    <xf numFmtId="0" fontId="116" fillId="33" borderId="65" applyNumberFormat="0" applyAlignment="0" applyProtection="0"/>
    <xf numFmtId="0" fontId="120" fillId="87" borderId="160" applyNumberFormat="0" applyFont="0" applyAlignment="0" applyProtection="0"/>
    <xf numFmtId="0" fontId="8" fillId="87" borderId="160" applyNumberFormat="0" applyFont="0" applyAlignment="0" applyProtection="0"/>
    <xf numFmtId="0" fontId="142" fillId="84" borderId="157" applyNumberFormat="0" applyAlignment="0" applyProtection="0"/>
    <xf numFmtId="4" fontId="102" fillId="61" borderId="161"/>
    <xf numFmtId="0" fontId="130" fillId="0" borderId="159" applyNumberFormat="0" applyFill="0" applyAlignment="0" applyProtection="0"/>
    <xf numFmtId="0" fontId="105" fillId="62" borderId="161">
      <alignment horizontal="right" vertical="center"/>
    </xf>
    <xf numFmtId="0" fontId="145" fillId="0" borderId="159" applyNumberFormat="0" applyFill="0" applyAlignment="0" applyProtection="0"/>
    <xf numFmtId="0" fontId="123" fillId="84" borderId="157" applyNumberFormat="0" applyAlignment="0" applyProtection="0"/>
    <xf numFmtId="0" fontId="102" fillId="0" borderId="161">
      <alignment horizontal="right" vertical="center"/>
    </xf>
    <xf numFmtId="0" fontId="102" fillId="61" borderId="161"/>
    <xf numFmtId="4" fontId="103" fillId="60" borderId="161">
      <alignment horizontal="right" vertical="center"/>
    </xf>
    <xf numFmtId="0" fontId="103" fillId="62" borderId="161">
      <alignment horizontal="right" vertical="center"/>
    </xf>
    <xf numFmtId="4" fontId="103" fillId="60" borderId="162">
      <alignment horizontal="right" vertical="center"/>
    </xf>
    <xf numFmtId="0" fontId="126" fillId="84" borderId="158" applyNumberFormat="0" applyAlignment="0" applyProtection="0"/>
    <xf numFmtId="0" fontId="142" fillId="84" borderId="157" applyNumberFormat="0" applyAlignment="0" applyProtection="0"/>
    <xf numFmtId="0" fontId="145" fillId="0" borderId="159" applyNumberFormat="0" applyFill="0" applyAlignment="0" applyProtection="0"/>
    <xf numFmtId="0" fontId="126" fillId="84" borderId="158" applyNumberFormat="0" applyAlignment="0" applyProtection="0"/>
    <xf numFmtId="0" fontId="105" fillId="62" borderId="161">
      <alignment horizontal="right" vertical="center"/>
    </xf>
    <xf numFmtId="0" fontId="103" fillId="60" borderId="161">
      <alignment horizontal="right" vertical="center"/>
    </xf>
    <xf numFmtId="0" fontId="126" fillId="84" borderId="158" applyNumberFormat="0" applyAlignment="0" applyProtection="0"/>
    <xf numFmtId="0" fontId="123" fillId="84" borderId="157" applyNumberFormat="0" applyAlignment="0" applyProtection="0"/>
    <xf numFmtId="0" fontId="142" fillId="84" borderId="157" applyNumberFormat="0" applyAlignment="0" applyProtection="0"/>
    <xf numFmtId="4" fontId="103" fillId="60" borderId="161">
      <alignment horizontal="right" vertical="center"/>
    </xf>
    <xf numFmtId="0" fontId="102" fillId="61" borderId="161"/>
    <xf numFmtId="4" fontId="103" fillId="60" borderId="163">
      <alignment horizontal="right" vertical="center"/>
    </xf>
    <xf numFmtId="0" fontId="126" fillId="84" borderId="158" applyNumberFormat="0" applyAlignment="0" applyProtection="0"/>
    <xf numFmtId="4" fontId="103" fillId="60" borderId="161">
      <alignment horizontal="right" vertical="center"/>
    </xf>
    <xf numFmtId="0" fontId="102" fillId="60" borderId="164">
      <alignment horizontal="left" vertical="center" wrapText="1" indent="2"/>
    </xf>
    <xf numFmtId="0" fontId="103" fillId="60" borderId="161">
      <alignment horizontal="right" vertical="center"/>
    </xf>
    <xf numFmtId="0" fontId="102" fillId="60" borderId="164">
      <alignment horizontal="left" vertical="center" wrapText="1" indent="2"/>
    </xf>
    <xf numFmtId="0" fontId="142" fillId="84" borderId="157" applyNumberFormat="0" applyAlignment="0" applyProtection="0"/>
    <xf numFmtId="0" fontId="103" fillId="60" borderId="161">
      <alignment horizontal="right" vertical="center"/>
    </xf>
    <xf numFmtId="0" fontId="129" fillId="71" borderId="158" applyNumberFormat="0" applyAlignment="0" applyProtection="0"/>
    <xf numFmtId="0" fontId="138" fillId="71" borderId="158" applyNumberFormat="0" applyAlignment="0" applyProtection="0"/>
    <xf numFmtId="0" fontId="126" fillId="84" borderId="158" applyNumberFormat="0" applyAlignment="0" applyProtection="0"/>
    <xf numFmtId="0" fontId="120" fillId="87" borderId="160" applyNumberFormat="0" applyFont="0" applyAlignment="0" applyProtection="0"/>
    <xf numFmtId="0" fontId="142" fillId="84" borderId="157" applyNumberFormat="0" applyAlignment="0" applyProtection="0"/>
    <xf numFmtId="0" fontId="145" fillId="0" borderId="159" applyNumberFormat="0" applyFill="0" applyAlignment="0" applyProtection="0"/>
    <xf numFmtId="0" fontId="120" fillId="87" borderId="160" applyNumberFormat="0" applyFont="0" applyAlignment="0" applyProtection="0"/>
    <xf numFmtId="0" fontId="129" fillId="71" borderId="158" applyNumberFormat="0" applyAlignment="0" applyProtection="0"/>
    <xf numFmtId="4" fontId="102" fillId="61" borderId="161"/>
    <xf numFmtId="0" fontId="103" fillId="60" borderId="161">
      <alignment horizontal="right" vertical="center"/>
    </xf>
    <xf numFmtId="0" fontId="102" fillId="61" borderId="161"/>
    <xf numFmtId="0" fontId="48" fillId="47" borderId="0" applyNumberFormat="0" applyBorder="0" applyAlignment="0" applyProtection="0"/>
    <xf numFmtId="0" fontId="102" fillId="0" borderId="164">
      <alignment horizontal="left" vertical="center" wrapText="1" indent="2"/>
    </xf>
    <xf numFmtId="0" fontId="117" fillId="0" borderId="0" applyNumberFormat="0" applyFill="0" applyBorder="0" applyAlignment="0" applyProtection="0"/>
    <xf numFmtId="0" fontId="103" fillId="62" borderId="161">
      <alignment horizontal="right" vertical="center"/>
    </xf>
    <xf numFmtId="4" fontId="103" fillId="62" borderId="161">
      <alignment horizontal="right" vertical="center"/>
    </xf>
    <xf numFmtId="0" fontId="105" fillId="62" borderId="161">
      <alignment horizontal="right" vertical="center"/>
    </xf>
    <xf numFmtId="4" fontId="105" fillId="62" borderId="161">
      <alignment horizontal="right" vertical="center"/>
    </xf>
    <xf numFmtId="0" fontId="103" fillId="60" borderId="161">
      <alignment horizontal="right" vertical="center"/>
    </xf>
    <xf numFmtId="4" fontId="103" fillId="60" borderId="161">
      <alignment horizontal="right" vertical="center"/>
    </xf>
    <xf numFmtId="0" fontId="103" fillId="60" borderId="161">
      <alignment horizontal="right" vertical="center"/>
    </xf>
    <xf numFmtId="4" fontId="103" fillId="60" borderId="161">
      <alignment horizontal="right" vertical="center"/>
    </xf>
    <xf numFmtId="0" fontId="103" fillId="60" borderId="162">
      <alignment horizontal="right" vertical="center"/>
    </xf>
    <xf numFmtId="4" fontId="103" fillId="60" borderId="162">
      <alignment horizontal="right" vertical="center"/>
    </xf>
    <xf numFmtId="0" fontId="103" fillId="60" borderId="163">
      <alignment horizontal="right" vertical="center"/>
    </xf>
    <xf numFmtId="4" fontId="103" fillId="60" borderId="163">
      <alignment horizontal="right" vertical="center"/>
    </xf>
    <xf numFmtId="0" fontId="126" fillId="84" borderId="158" applyNumberFormat="0" applyAlignment="0" applyProtection="0"/>
    <xf numFmtId="0" fontId="102" fillId="60" borderId="164">
      <alignment horizontal="left" vertical="center" wrapText="1" indent="2"/>
    </xf>
    <xf numFmtId="0" fontId="102" fillId="0" borderId="164">
      <alignment horizontal="left" vertical="center" wrapText="1" indent="2"/>
    </xf>
    <xf numFmtId="0" fontId="102" fillId="62" borderId="162">
      <alignment horizontal="left" vertical="center"/>
    </xf>
    <xf numFmtId="0" fontId="102" fillId="0" borderId="161" applyNumberFormat="0" applyFill="0" applyAlignment="0" applyProtection="0"/>
    <xf numFmtId="0" fontId="138" fillId="71" borderId="158" applyNumberFormat="0" applyAlignment="0" applyProtection="0"/>
    <xf numFmtId="0" fontId="102" fillId="0" borderId="161">
      <alignment horizontal="right" vertical="center"/>
    </xf>
    <xf numFmtId="4" fontId="102" fillId="0" borderId="161">
      <alignment horizontal="right" vertical="center"/>
    </xf>
    <xf numFmtId="0" fontId="103" fillId="60" borderId="162">
      <alignment horizontal="right" vertical="center"/>
    </xf>
    <xf numFmtId="0" fontId="102" fillId="0" borderId="161" applyNumberFormat="0" applyFill="0" applyAlignment="0" applyProtection="0"/>
    <xf numFmtId="0" fontId="142" fillId="84" borderId="157" applyNumberFormat="0" applyAlignment="0" applyProtection="0"/>
    <xf numFmtId="166" fontId="102" fillId="88" borderId="161" applyNumberFormat="0" applyFont="0" applyBorder="0" applyAlignment="0" applyProtection="0">
      <alignment horizontal="right" vertical="center"/>
    </xf>
    <xf numFmtId="0" fontId="102" fillId="61" borderId="161"/>
    <xf numFmtId="4" fontId="102" fillId="61" borderId="161"/>
    <xf numFmtId="0" fontId="145" fillId="0" borderId="159" applyNumberFormat="0" applyFill="0" applyAlignment="0" applyProtection="0"/>
    <xf numFmtId="0" fontId="145" fillId="0" borderId="159" applyNumberFormat="0" applyFill="0" applyAlignment="0" applyProtection="0"/>
    <xf numFmtId="4" fontId="103" fillId="60" borderId="161">
      <alignment horizontal="right" vertical="center"/>
    </xf>
    <xf numFmtId="0" fontId="7" fillId="54" borderId="0" applyNumberFormat="0" applyBorder="0" applyAlignment="0" applyProtection="0"/>
    <xf numFmtId="49" fontId="101" fillId="0" borderId="161" applyNumberFormat="0" applyFill="0" applyBorder="0" applyProtection="0">
      <alignment horizontal="left" vertical="center"/>
    </xf>
    <xf numFmtId="0" fontId="126" fillId="84" borderId="158" applyNumberFormat="0" applyAlignment="0" applyProtection="0"/>
    <xf numFmtId="0" fontId="102" fillId="0" borderId="164">
      <alignment horizontal="left" vertical="center" wrapText="1" indent="2"/>
    </xf>
    <xf numFmtId="0" fontId="7" fillId="53" borderId="0" applyNumberFormat="0" applyBorder="0" applyAlignment="0" applyProtection="0"/>
    <xf numFmtId="0" fontId="126" fillId="84" borderId="158" applyNumberFormat="0" applyAlignment="0" applyProtection="0"/>
    <xf numFmtId="0" fontId="7" fillId="50" borderId="0" applyNumberFormat="0" applyBorder="0" applyAlignment="0" applyProtection="0"/>
    <xf numFmtId="0" fontId="129" fillId="71" borderId="158" applyNumberFormat="0" applyAlignment="0" applyProtection="0"/>
    <xf numFmtId="0" fontId="142" fillId="84" borderId="157" applyNumberFormat="0" applyAlignment="0" applyProtection="0"/>
    <xf numFmtId="0" fontId="145" fillId="0" borderId="159" applyNumberFormat="0" applyFill="0" applyAlignment="0" applyProtection="0"/>
    <xf numFmtId="0" fontId="120" fillId="87" borderId="160" applyNumberFormat="0" applyFont="0" applyAlignment="0" applyProtection="0"/>
    <xf numFmtId="0" fontId="103" fillId="62" borderId="161">
      <alignment horizontal="right" vertical="center"/>
    </xf>
    <xf numFmtId="0" fontId="115" fillId="33" borderId="66" applyNumberFormat="0" applyAlignment="0" applyProtection="0"/>
    <xf numFmtId="0" fontId="7" fillId="45" borderId="0" applyNumberFormat="0" applyBorder="0" applyAlignment="0" applyProtection="0"/>
    <xf numFmtId="0" fontId="119" fillId="0" borderId="70" applyNumberFormat="0" applyFill="0" applyAlignment="0" applyProtection="0"/>
    <xf numFmtId="0" fontId="103" fillId="60" borderId="162">
      <alignment horizontal="right" vertical="center"/>
    </xf>
    <xf numFmtId="0" fontId="48" fillId="59" borderId="0" applyNumberFormat="0" applyBorder="0" applyAlignment="0" applyProtection="0"/>
    <xf numFmtId="0" fontId="126" fillId="84" borderId="158" applyNumberFormat="0" applyAlignment="0" applyProtection="0"/>
    <xf numFmtId="0" fontId="105" fillId="62" borderId="161">
      <alignment horizontal="right" vertical="center"/>
    </xf>
    <xf numFmtId="0" fontId="103" fillId="62" borderId="161">
      <alignment horizontal="right" vertical="center"/>
    </xf>
    <xf numFmtId="0" fontId="145" fillId="0" borderId="159" applyNumberFormat="0" applyFill="0" applyAlignment="0" applyProtection="0"/>
    <xf numFmtId="0" fontId="8" fillId="87" borderId="160" applyNumberFormat="0" applyFont="0" applyAlignment="0" applyProtection="0"/>
    <xf numFmtId="0" fontId="120" fillId="87" borderId="160" applyNumberFormat="0" applyFont="0" applyAlignment="0" applyProtection="0"/>
    <xf numFmtId="0" fontId="102" fillId="62" borderId="162">
      <alignment horizontal="left" vertical="center"/>
    </xf>
    <xf numFmtId="0" fontId="103" fillId="60" borderId="161">
      <alignment horizontal="right" vertical="center"/>
    </xf>
    <xf numFmtId="0" fontId="130" fillId="0" borderId="159" applyNumberFormat="0" applyFill="0" applyAlignment="0" applyProtection="0"/>
    <xf numFmtId="0" fontId="125" fillId="84" borderId="158" applyNumberFormat="0" applyAlignment="0" applyProtection="0"/>
    <xf numFmtId="0" fontId="7" fillId="41" borderId="0" applyNumberFormat="0" applyBorder="0" applyAlignment="0" applyProtection="0"/>
    <xf numFmtId="0" fontId="48" fillId="51" borderId="0" applyNumberFormat="0" applyBorder="0" applyAlignment="0" applyProtection="0"/>
    <xf numFmtId="0" fontId="118" fillId="0" borderId="0" applyNumberFormat="0" applyFill="0" applyBorder="0" applyAlignment="0" applyProtection="0"/>
    <xf numFmtId="49" fontId="102" fillId="0" borderId="161" applyNumberFormat="0" applyFont="0" applyFill="0" applyBorder="0" applyProtection="0">
      <alignment horizontal="left" vertical="center" indent="2"/>
    </xf>
    <xf numFmtId="49" fontId="102" fillId="0" borderId="161" applyNumberFormat="0" applyFont="0" applyFill="0" applyBorder="0" applyProtection="0">
      <alignment horizontal="left" vertical="center" indent="2"/>
    </xf>
    <xf numFmtId="49" fontId="102" fillId="0" borderId="162" applyNumberFormat="0" applyFont="0" applyFill="0" applyBorder="0" applyProtection="0">
      <alignment horizontal="left" vertical="center" indent="5"/>
    </xf>
    <xf numFmtId="0" fontId="103" fillId="60" borderId="161">
      <alignment horizontal="right" vertical="center"/>
    </xf>
    <xf numFmtId="0" fontId="102" fillId="0" borderId="161" applyNumberFormat="0" applyFill="0" applyAlignment="0" applyProtection="0"/>
    <xf numFmtId="0" fontId="129" fillId="71" borderId="158" applyNumberFormat="0" applyAlignment="0" applyProtection="0"/>
    <xf numFmtId="4" fontId="103" fillId="60" borderId="163">
      <alignment horizontal="right" vertical="center"/>
    </xf>
    <xf numFmtId="4" fontId="102" fillId="61" borderId="161"/>
    <xf numFmtId="4" fontId="102" fillId="0" borderId="161" applyFill="0" applyBorder="0" applyProtection="0">
      <alignment horizontal="right" vertical="center"/>
    </xf>
    <xf numFmtId="49" fontId="101" fillId="0" borderId="161" applyNumberFormat="0" applyFill="0" applyBorder="0" applyProtection="0">
      <alignment horizontal="left" vertical="center"/>
    </xf>
    <xf numFmtId="4" fontId="103" fillId="60" borderId="163">
      <alignment horizontal="right" vertical="center"/>
    </xf>
    <xf numFmtId="49" fontId="101" fillId="0" borderId="161" applyNumberFormat="0" applyFill="0" applyBorder="0" applyProtection="0">
      <alignment horizontal="left" vertical="center"/>
    </xf>
    <xf numFmtId="0" fontId="102" fillId="0" borderId="164">
      <alignment horizontal="left" vertical="center" wrapText="1" indent="2"/>
    </xf>
    <xf numFmtId="0" fontId="103" fillId="60" borderId="161">
      <alignment horizontal="right" vertical="center"/>
    </xf>
    <xf numFmtId="4" fontId="105" fillId="62" borderId="161">
      <alignment horizontal="right" vertical="center"/>
    </xf>
    <xf numFmtId="4" fontId="105" fillId="62" borderId="161">
      <alignment horizontal="right" vertical="center"/>
    </xf>
    <xf numFmtId="0" fontId="123" fillId="84" borderId="157" applyNumberFormat="0" applyAlignment="0" applyProtection="0"/>
    <xf numFmtId="0" fontId="123" fillId="84" borderId="157" applyNumberFormat="0" applyAlignment="0" applyProtection="0"/>
    <xf numFmtId="0" fontId="103" fillId="62" borderId="161">
      <alignment horizontal="right" vertical="center"/>
    </xf>
    <xf numFmtId="0" fontId="138" fillId="71" borderId="158" applyNumberFormat="0" applyAlignment="0" applyProtection="0"/>
    <xf numFmtId="0" fontId="125" fillId="84" borderId="158" applyNumberFormat="0" applyAlignment="0" applyProtection="0"/>
    <xf numFmtId="49" fontId="102" fillId="0" borderId="162" applyNumberFormat="0" applyFont="0" applyFill="0" applyBorder="0" applyProtection="0">
      <alignment horizontal="left" vertical="center" indent="5"/>
    </xf>
    <xf numFmtId="0" fontId="103" fillId="60" borderId="163">
      <alignment horizontal="right" vertical="center"/>
    </xf>
    <xf numFmtId="0" fontId="125" fillId="84" borderId="158" applyNumberFormat="0" applyAlignment="0" applyProtection="0"/>
    <xf numFmtId="0" fontId="102" fillId="62" borderId="162">
      <alignment horizontal="left" vertical="center"/>
    </xf>
    <xf numFmtId="0" fontId="123" fillId="84" borderId="157" applyNumberFormat="0" applyAlignment="0" applyProtection="0"/>
    <xf numFmtId="0" fontId="125" fillId="84" borderId="158" applyNumberFormat="0" applyAlignment="0" applyProtection="0"/>
    <xf numFmtId="0" fontId="130" fillId="0" borderId="159" applyNumberFormat="0" applyFill="0" applyAlignment="0" applyProtection="0"/>
    <xf numFmtId="0" fontId="126" fillId="84" borderId="158" applyNumberFormat="0" applyAlignment="0" applyProtection="0"/>
    <xf numFmtId="0" fontId="48" fillId="59" borderId="0" applyNumberFormat="0" applyBorder="0" applyAlignment="0" applyProtection="0"/>
    <xf numFmtId="0" fontId="115" fillId="33" borderId="66" applyNumberFormat="0" applyAlignment="0" applyProtection="0"/>
    <xf numFmtId="0" fontId="7" fillId="57" borderId="0" applyNumberFormat="0" applyBorder="0" applyAlignment="0" applyProtection="0"/>
    <xf numFmtId="0" fontId="103" fillId="60" borderId="163">
      <alignment horizontal="right" vertical="center"/>
    </xf>
    <xf numFmtId="0" fontId="102" fillId="0" borderId="161" applyNumberFormat="0" applyFill="0" applyAlignment="0" applyProtection="0"/>
    <xf numFmtId="0" fontId="102" fillId="0" borderId="164">
      <alignment horizontal="left" vertical="center" wrapText="1" indent="2"/>
    </xf>
    <xf numFmtId="0" fontId="48" fillId="39" borderId="0" applyNumberFormat="0" applyBorder="0" applyAlignment="0" applyProtection="0"/>
    <xf numFmtId="0" fontId="102" fillId="0" borderId="164">
      <alignment horizontal="left" vertical="center" wrapText="1" indent="2"/>
    </xf>
    <xf numFmtId="4" fontId="102" fillId="0" borderId="161">
      <alignment horizontal="right" vertical="center"/>
    </xf>
    <xf numFmtId="0" fontId="103" fillId="60" borderId="161">
      <alignment horizontal="right" vertical="center"/>
    </xf>
    <xf numFmtId="0" fontId="142" fillId="84" borderId="157" applyNumberFormat="0" applyAlignment="0" applyProtection="0"/>
    <xf numFmtId="0" fontId="130" fillId="0" borderId="159" applyNumberFormat="0" applyFill="0" applyAlignment="0" applyProtection="0"/>
    <xf numFmtId="0" fontId="129" fillId="71" borderId="158" applyNumberFormat="0" applyAlignment="0" applyProtection="0"/>
    <xf numFmtId="4" fontId="103" fillId="60" borderId="162">
      <alignment horizontal="right" vertical="center"/>
    </xf>
    <xf numFmtId="0" fontId="130" fillId="0" borderId="159" applyNumberFormat="0" applyFill="0" applyAlignment="0" applyProtection="0"/>
    <xf numFmtId="4" fontId="105" fillId="62" borderId="161">
      <alignment horizontal="right" vertical="center"/>
    </xf>
    <xf numFmtId="0" fontId="48" fillId="39" borderId="0" applyNumberFormat="0" applyBorder="0" applyAlignment="0" applyProtection="0"/>
    <xf numFmtId="4" fontId="103" fillId="60" borderId="161">
      <alignment horizontal="right" vertical="center"/>
    </xf>
    <xf numFmtId="0" fontId="103" fillId="62" borderId="161">
      <alignment horizontal="right" vertical="center"/>
    </xf>
    <xf numFmtId="0" fontId="120" fillId="87" borderId="160" applyNumberFormat="0" applyFont="0" applyAlignment="0" applyProtection="0"/>
    <xf numFmtId="0" fontId="125" fillId="84" borderId="158" applyNumberFormat="0" applyAlignment="0" applyProtection="0"/>
    <xf numFmtId="0" fontId="102" fillId="60" borderId="164">
      <alignment horizontal="left" vertical="center" wrapText="1" indent="2"/>
    </xf>
    <xf numFmtId="0" fontId="102" fillId="0" borderId="164">
      <alignment horizontal="left" vertical="center" wrapText="1" indent="2"/>
    </xf>
    <xf numFmtId="0" fontId="116" fillId="33" borderId="65" applyNumberFormat="0" applyAlignment="0" applyProtection="0"/>
    <xf numFmtId="0" fontId="125" fillId="84" borderId="158" applyNumberFormat="0" applyAlignment="0" applyProtection="0"/>
    <xf numFmtId="49" fontId="102" fillId="0" borderId="162" applyNumberFormat="0" applyFont="0" applyFill="0" applyBorder="0" applyProtection="0">
      <alignment horizontal="left" vertical="center" indent="5"/>
    </xf>
    <xf numFmtId="0" fontId="7" fillId="49" borderId="0" applyNumberFormat="0" applyBorder="0" applyAlignment="0" applyProtection="0"/>
    <xf numFmtId="0" fontId="7" fillId="57" borderId="0" applyNumberFormat="0" applyBorder="0" applyAlignment="0" applyProtection="0"/>
    <xf numFmtId="49" fontId="101" fillId="0" borderId="161" applyNumberFormat="0" applyFill="0" applyBorder="0" applyProtection="0">
      <alignment horizontal="left" vertical="center"/>
    </xf>
    <xf numFmtId="4" fontId="102" fillId="61" borderId="161"/>
    <xf numFmtId="0" fontId="145" fillId="0" borderId="159" applyNumberFormat="0" applyFill="0" applyAlignment="0" applyProtection="0"/>
    <xf numFmtId="0" fontId="142" fillId="84" borderId="157" applyNumberFormat="0" applyAlignment="0" applyProtection="0"/>
    <xf numFmtId="4" fontId="105" fillId="62" borderId="161">
      <alignment horizontal="right" vertical="center"/>
    </xf>
    <xf numFmtId="0" fontId="120" fillId="87" borderId="160" applyNumberFormat="0" applyFont="0" applyAlignment="0" applyProtection="0"/>
    <xf numFmtId="0" fontId="138" fillId="71" borderId="158" applyNumberFormat="0" applyAlignment="0" applyProtection="0"/>
    <xf numFmtId="49" fontId="101" fillId="0" borderId="161" applyNumberFormat="0" applyFill="0" applyBorder="0" applyProtection="0">
      <alignment horizontal="left" vertical="center"/>
    </xf>
    <xf numFmtId="166" fontId="102" fillId="88" borderId="161" applyNumberFormat="0" applyFont="0" applyBorder="0" applyAlignment="0" applyProtection="0">
      <alignment horizontal="right" vertical="center"/>
    </xf>
    <xf numFmtId="49" fontId="102" fillId="0" borderId="161" applyNumberFormat="0" applyFont="0" applyFill="0" applyBorder="0" applyProtection="0">
      <alignment horizontal="left" vertical="center" indent="2"/>
    </xf>
    <xf numFmtId="0" fontId="123" fillId="84" borderId="157" applyNumberFormat="0" applyAlignment="0" applyProtection="0"/>
    <xf numFmtId="4" fontId="102" fillId="0" borderId="161">
      <alignment horizontal="right" vertical="center"/>
    </xf>
    <xf numFmtId="0" fontId="103" fillId="60" borderId="162">
      <alignment horizontal="right" vertical="center"/>
    </xf>
    <xf numFmtId="0" fontId="130" fillId="0" borderId="159" applyNumberFormat="0" applyFill="0" applyAlignment="0" applyProtection="0"/>
    <xf numFmtId="0" fontId="145" fillId="0" borderId="159" applyNumberFormat="0" applyFill="0" applyAlignment="0" applyProtection="0"/>
    <xf numFmtId="0" fontId="8" fillId="87" borderId="160" applyNumberFormat="0" applyFont="0" applyAlignment="0" applyProtection="0"/>
    <xf numFmtId="4" fontId="103" fillId="60" borderId="163">
      <alignment horizontal="right" vertical="center"/>
    </xf>
    <xf numFmtId="0" fontId="126" fillId="84" borderId="158" applyNumberFormat="0" applyAlignment="0" applyProtection="0"/>
    <xf numFmtId="0" fontId="145" fillId="0" borderId="159" applyNumberFormat="0" applyFill="0" applyAlignment="0" applyProtection="0"/>
    <xf numFmtId="0" fontId="145" fillId="0" borderId="159" applyNumberFormat="0" applyFill="0" applyAlignment="0" applyProtection="0"/>
    <xf numFmtId="0" fontId="103" fillId="62" borderId="161">
      <alignment horizontal="right" vertical="center"/>
    </xf>
    <xf numFmtId="0" fontId="120" fillId="87" borderId="160" applyNumberFormat="0" applyFont="0" applyAlignment="0" applyProtection="0"/>
    <xf numFmtId="0" fontId="125" fillId="84" borderId="158" applyNumberFormat="0" applyAlignment="0" applyProtection="0"/>
    <xf numFmtId="4" fontId="102" fillId="0" borderId="161" applyFill="0" applyBorder="0" applyProtection="0">
      <alignment horizontal="right" vertical="center"/>
    </xf>
    <xf numFmtId="49" fontId="102" fillId="0" borderId="162" applyNumberFormat="0" applyFont="0" applyFill="0" applyBorder="0" applyProtection="0">
      <alignment horizontal="left" vertical="center" indent="5"/>
    </xf>
    <xf numFmtId="4" fontId="103" fillId="62" borderId="161">
      <alignment horizontal="right" vertical="center"/>
    </xf>
    <xf numFmtId="4" fontId="103" fillId="60" borderId="162">
      <alignment horizontal="right" vertical="center"/>
    </xf>
    <xf numFmtId="0" fontId="129" fillId="71" borderId="158" applyNumberFormat="0" applyAlignment="0" applyProtection="0"/>
    <xf numFmtId="0" fontId="7" fillId="58" borderId="0" applyNumberFormat="0" applyBorder="0" applyAlignment="0" applyProtection="0"/>
    <xf numFmtId="0" fontId="7" fillId="37"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8" fillId="47"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38" borderId="0" applyNumberFormat="0" applyBorder="0" applyAlignment="0" applyProtection="0"/>
    <xf numFmtId="0" fontId="116" fillId="33" borderId="65" applyNumberFormat="0" applyAlignment="0" applyProtection="0"/>
    <xf numFmtId="0" fontId="117" fillId="0" borderId="0" applyNumberFormat="0" applyFill="0" applyBorder="0" applyAlignment="0" applyProtection="0"/>
    <xf numFmtId="0" fontId="7" fillId="50" borderId="0" applyNumberFormat="0" applyBorder="0" applyAlignment="0" applyProtection="0"/>
    <xf numFmtId="0" fontId="117" fillId="0" borderId="0" applyNumberFormat="0" applyFill="0" applyBorder="0" applyAlignment="0" applyProtection="0"/>
    <xf numFmtId="4" fontId="103" fillId="60" borderId="161">
      <alignment horizontal="right" vertical="center"/>
    </xf>
    <xf numFmtId="0" fontId="102" fillId="61" borderId="161"/>
    <xf numFmtId="0" fontId="125" fillId="84" borderId="158" applyNumberFormat="0" applyAlignment="0" applyProtection="0"/>
    <xf numFmtId="0" fontId="103" fillId="62" borderId="161">
      <alignment horizontal="right" vertical="center"/>
    </xf>
    <xf numFmtId="0" fontId="102" fillId="0" borderId="161">
      <alignment horizontal="right" vertical="center"/>
    </xf>
    <xf numFmtId="0" fontId="145" fillId="0" borderId="159" applyNumberFormat="0" applyFill="0" applyAlignment="0" applyProtection="0"/>
    <xf numFmtId="0" fontId="102" fillId="62" borderId="162">
      <alignment horizontal="left" vertical="center"/>
    </xf>
    <xf numFmtId="0" fontId="138" fillId="71" borderId="158" applyNumberFormat="0" applyAlignment="0" applyProtection="0"/>
    <xf numFmtId="166" fontId="102" fillId="88" borderId="161" applyNumberFormat="0" applyFont="0" applyBorder="0" applyAlignment="0" applyProtection="0">
      <alignment horizontal="right" vertical="center"/>
    </xf>
    <xf numFmtId="0" fontId="120" fillId="87" borderId="160" applyNumberFormat="0" applyFont="0" applyAlignment="0" applyProtection="0"/>
    <xf numFmtId="0" fontId="102" fillId="0" borderId="164">
      <alignment horizontal="left" vertical="center" wrapText="1" indent="2"/>
    </xf>
    <xf numFmtId="4" fontId="102" fillId="61" borderId="161"/>
    <xf numFmtId="49" fontId="101" fillId="0" borderId="161" applyNumberFormat="0" applyFill="0" applyBorder="0" applyProtection="0">
      <alignment horizontal="left" vertical="center"/>
    </xf>
    <xf numFmtId="0" fontId="102" fillId="0" borderId="161">
      <alignment horizontal="right" vertical="center"/>
    </xf>
    <xf numFmtId="4" fontId="103" fillId="60" borderId="163">
      <alignment horizontal="right" vertical="center"/>
    </xf>
    <xf numFmtId="4" fontId="103" fillId="60" borderId="161">
      <alignment horizontal="right" vertical="center"/>
    </xf>
    <xf numFmtId="4" fontId="103" fillId="60" borderId="161">
      <alignment horizontal="right" vertical="center"/>
    </xf>
    <xf numFmtId="0" fontId="105" fillId="62" borderId="161">
      <alignment horizontal="right" vertical="center"/>
    </xf>
    <xf numFmtId="0" fontId="103" fillId="62" borderId="161">
      <alignment horizontal="right" vertical="center"/>
    </xf>
    <xf numFmtId="49" fontId="102" fillId="0" borderId="161" applyNumberFormat="0" applyFont="0" applyFill="0" applyBorder="0" applyProtection="0">
      <alignment horizontal="left" vertical="center" indent="2"/>
    </xf>
    <xf numFmtId="0" fontId="138" fillId="71" borderId="158" applyNumberFormat="0" applyAlignment="0" applyProtection="0"/>
    <xf numFmtId="0" fontId="123" fillId="84" borderId="157" applyNumberFormat="0" applyAlignment="0" applyProtection="0"/>
    <xf numFmtId="49" fontId="102" fillId="0" borderId="161" applyNumberFormat="0" applyFont="0" applyFill="0" applyBorder="0" applyProtection="0">
      <alignment horizontal="left" vertical="center" indent="2"/>
    </xf>
    <xf numFmtId="0" fontId="129" fillId="71" borderId="158" applyNumberFormat="0" applyAlignment="0" applyProtection="0"/>
    <xf numFmtId="4" fontId="102" fillId="0" borderId="161" applyFill="0" applyBorder="0" applyProtection="0">
      <alignment horizontal="right" vertical="center"/>
    </xf>
    <xf numFmtId="0" fontId="126" fillId="84" borderId="158" applyNumberFormat="0" applyAlignment="0" applyProtection="0"/>
    <xf numFmtId="0" fontId="145" fillId="0" borderId="159" applyNumberFormat="0" applyFill="0" applyAlignment="0" applyProtection="0"/>
    <xf numFmtId="0" fontId="142" fillId="84" borderId="157" applyNumberFormat="0" applyAlignment="0" applyProtection="0"/>
    <xf numFmtId="0" fontId="102" fillId="0" borderId="161" applyNumberFormat="0" applyFill="0" applyAlignment="0" applyProtection="0"/>
    <xf numFmtId="4" fontId="102" fillId="0" borderId="161">
      <alignment horizontal="right" vertical="center"/>
    </xf>
    <xf numFmtId="0" fontId="102" fillId="0" borderId="161">
      <alignment horizontal="right" vertical="center"/>
    </xf>
    <xf numFmtId="0" fontId="138" fillId="71" borderId="158" applyNumberFormat="0" applyAlignment="0" applyProtection="0"/>
    <xf numFmtId="0" fontId="123" fillId="84" borderId="157" applyNumberFormat="0" applyAlignment="0" applyProtection="0"/>
    <xf numFmtId="0" fontId="125" fillId="84" borderId="158" applyNumberFormat="0" applyAlignment="0" applyProtection="0"/>
    <xf numFmtId="0" fontId="102" fillId="60" borderId="164">
      <alignment horizontal="left" vertical="center" wrapText="1" indent="2"/>
    </xf>
    <xf numFmtId="0" fontId="126" fillId="84" borderId="158" applyNumberFormat="0" applyAlignment="0" applyProtection="0"/>
    <xf numFmtId="0" fontId="126" fillId="84" borderId="158" applyNumberFormat="0" applyAlignment="0" applyProtection="0"/>
    <xf numFmtId="4" fontId="103" fillId="60" borderId="162">
      <alignment horizontal="right" vertical="center"/>
    </xf>
    <xf numFmtId="0" fontId="103" fillId="60" borderId="162">
      <alignment horizontal="right" vertical="center"/>
    </xf>
    <xf numFmtId="0" fontId="103" fillId="60" borderId="161">
      <alignment horizontal="right" vertical="center"/>
    </xf>
    <xf numFmtId="4" fontId="105" fillId="62" borderId="161">
      <alignment horizontal="right" vertical="center"/>
    </xf>
    <xf numFmtId="0" fontId="129" fillId="71" borderId="158" applyNumberFormat="0" applyAlignment="0" applyProtection="0"/>
    <xf numFmtId="0" fontId="130" fillId="0" borderId="159" applyNumberFormat="0" applyFill="0" applyAlignment="0" applyProtection="0"/>
    <xf numFmtId="0" fontId="145" fillId="0" borderId="159" applyNumberFormat="0" applyFill="0" applyAlignment="0" applyProtection="0"/>
    <xf numFmtId="0" fontId="120" fillId="87" borderId="160" applyNumberFormat="0" applyFont="0" applyAlignment="0" applyProtection="0"/>
    <xf numFmtId="0" fontId="138" fillId="71" borderId="158" applyNumberFormat="0" applyAlignment="0" applyProtection="0"/>
    <xf numFmtId="49" fontId="101" fillId="0" borderId="161" applyNumberFormat="0" applyFill="0" applyBorder="0" applyProtection="0">
      <alignment horizontal="left" vertical="center"/>
    </xf>
    <xf numFmtId="0" fontId="102" fillId="60" borderId="164">
      <alignment horizontal="left" vertical="center" wrapText="1" indent="2"/>
    </xf>
    <xf numFmtId="0" fontId="126" fillId="84" borderId="158" applyNumberFormat="0" applyAlignment="0" applyProtection="0"/>
    <xf numFmtId="0" fontId="102" fillId="0" borderId="164">
      <alignment horizontal="left" vertical="center" wrapText="1" indent="2"/>
    </xf>
    <xf numFmtId="0" fontId="120" fillId="87" borderId="160" applyNumberFormat="0" applyFont="0" applyAlignment="0" applyProtection="0"/>
    <xf numFmtId="0" fontId="8" fillId="87" borderId="160" applyNumberFormat="0" applyFont="0" applyAlignment="0" applyProtection="0"/>
    <xf numFmtId="0" fontId="142" fillId="84" borderId="157" applyNumberFormat="0" applyAlignment="0" applyProtection="0"/>
    <xf numFmtId="0" fontId="145" fillId="0" borderId="159" applyNumberFormat="0" applyFill="0" applyAlignment="0" applyProtection="0"/>
    <xf numFmtId="4" fontId="102" fillId="61" borderId="161"/>
    <xf numFmtId="0" fontId="103" fillId="60" borderId="161">
      <alignment horizontal="right" vertical="center"/>
    </xf>
    <xf numFmtId="0" fontId="145" fillId="0" borderId="159" applyNumberFormat="0" applyFill="0" applyAlignment="0" applyProtection="0"/>
    <xf numFmtId="4" fontId="103" fillId="60" borderId="163">
      <alignment horizontal="right" vertical="center"/>
    </xf>
    <xf numFmtId="0" fontId="125" fillId="84" borderId="158" applyNumberFormat="0" applyAlignment="0" applyProtection="0"/>
    <xf numFmtId="0" fontId="103" fillId="60" borderId="162">
      <alignment horizontal="right" vertical="center"/>
    </xf>
    <xf numFmtId="0" fontId="126" fillId="84" borderId="158" applyNumberFormat="0" applyAlignment="0" applyProtection="0"/>
    <xf numFmtId="0" fontId="130" fillId="0" borderId="159" applyNumberFormat="0" applyFill="0" applyAlignment="0" applyProtection="0"/>
    <xf numFmtId="0" fontId="120" fillId="87" borderId="160" applyNumberFormat="0" applyFont="0" applyAlignment="0" applyProtection="0"/>
    <xf numFmtId="4" fontId="103" fillId="60" borderId="162">
      <alignment horizontal="right" vertical="center"/>
    </xf>
    <xf numFmtId="0" fontId="102" fillId="60" borderId="164">
      <alignment horizontal="left" vertical="center" wrapText="1" indent="2"/>
    </xf>
    <xf numFmtId="0" fontId="102" fillId="61" borderId="161"/>
    <xf numFmtId="166" fontId="102" fillId="88" borderId="161" applyNumberFormat="0" applyFont="0" applyBorder="0" applyAlignment="0" applyProtection="0">
      <alignment horizontal="right" vertical="center"/>
    </xf>
    <xf numFmtId="0" fontId="102" fillId="0" borderId="161" applyNumberFormat="0" applyFill="0" applyAlignment="0" applyProtection="0"/>
    <xf numFmtId="4" fontId="102" fillId="0" borderId="161" applyFill="0" applyBorder="0" applyProtection="0">
      <alignment horizontal="right" vertical="center"/>
    </xf>
    <xf numFmtId="4" fontId="103" fillId="62" borderId="161">
      <alignment horizontal="right" vertical="center"/>
    </xf>
    <xf numFmtId="0" fontId="130" fillId="0" borderId="159" applyNumberFormat="0" applyFill="0" applyAlignment="0" applyProtection="0"/>
    <xf numFmtId="49" fontId="101" fillId="0" borderId="161" applyNumberFormat="0" applyFill="0" applyBorder="0" applyProtection="0">
      <alignment horizontal="left" vertical="center"/>
    </xf>
    <xf numFmtId="49" fontId="102" fillId="0" borderId="162" applyNumberFormat="0" applyFont="0" applyFill="0" applyBorder="0" applyProtection="0">
      <alignment horizontal="left" vertical="center" indent="5"/>
    </xf>
    <xf numFmtId="0" fontId="102" fillId="62" borderId="162">
      <alignment horizontal="left" vertical="center"/>
    </xf>
    <xf numFmtId="0" fontId="126" fillId="84" borderId="158" applyNumberFormat="0" applyAlignment="0" applyProtection="0"/>
    <xf numFmtId="4" fontId="103" fillId="60" borderId="163">
      <alignment horizontal="right" vertical="center"/>
    </xf>
    <xf numFmtId="0" fontId="138" fillId="71" borderId="158" applyNumberFormat="0" applyAlignment="0" applyProtection="0"/>
    <xf numFmtId="0" fontId="138" fillId="71" borderId="158" applyNumberFormat="0" applyAlignment="0" applyProtection="0"/>
    <xf numFmtId="0" fontId="120" fillId="87" borderId="160" applyNumberFormat="0" applyFont="0" applyAlignment="0" applyProtection="0"/>
    <xf numFmtId="0" fontId="142" fillId="84" borderId="157" applyNumberFormat="0" applyAlignment="0" applyProtection="0"/>
    <xf numFmtId="0" fontId="145" fillId="0" borderId="159" applyNumberFormat="0" applyFill="0" applyAlignment="0" applyProtection="0"/>
    <xf numFmtId="0" fontId="103" fillId="60" borderId="161">
      <alignment horizontal="right" vertical="center"/>
    </xf>
    <xf numFmtId="0" fontId="8" fillId="87" borderId="160" applyNumberFormat="0" applyFont="0" applyAlignment="0" applyProtection="0"/>
    <xf numFmtId="4" fontId="102" fillId="0" borderId="161">
      <alignment horizontal="right" vertical="center"/>
    </xf>
    <xf numFmtId="0" fontId="145" fillId="0" borderId="159" applyNumberFormat="0" applyFill="0" applyAlignment="0" applyProtection="0"/>
    <xf numFmtId="0" fontId="103" fillId="60" borderId="161">
      <alignment horizontal="right" vertical="center"/>
    </xf>
    <xf numFmtId="0" fontId="103" fillId="60" borderId="161">
      <alignment horizontal="right" vertical="center"/>
    </xf>
    <xf numFmtId="4" fontId="105" fillId="62" borderId="161">
      <alignment horizontal="right" vertical="center"/>
    </xf>
    <xf numFmtId="0" fontId="103" fillId="62" borderId="161">
      <alignment horizontal="right" vertical="center"/>
    </xf>
    <xf numFmtId="4" fontId="103" fillId="62" borderId="161">
      <alignment horizontal="right" vertical="center"/>
    </xf>
    <xf numFmtId="0" fontId="105" fillId="62" borderId="161">
      <alignment horizontal="right" vertical="center"/>
    </xf>
    <xf numFmtId="4" fontId="105" fillId="62" borderId="161">
      <alignment horizontal="right" vertical="center"/>
    </xf>
    <xf numFmtId="0" fontId="103" fillId="60" borderId="161">
      <alignment horizontal="right" vertical="center"/>
    </xf>
    <xf numFmtId="4" fontId="103" fillId="60" borderId="161">
      <alignment horizontal="right" vertical="center"/>
    </xf>
    <xf numFmtId="0" fontId="103" fillId="60" borderId="161">
      <alignment horizontal="right" vertical="center"/>
    </xf>
    <xf numFmtId="4" fontId="103" fillId="60" borderId="161">
      <alignment horizontal="right" vertical="center"/>
    </xf>
    <xf numFmtId="0" fontId="103" fillId="60" borderId="162">
      <alignment horizontal="right" vertical="center"/>
    </xf>
    <xf numFmtId="4" fontId="103" fillId="60" borderId="162">
      <alignment horizontal="right" vertical="center"/>
    </xf>
    <xf numFmtId="0" fontId="103" fillId="60" borderId="163">
      <alignment horizontal="right" vertical="center"/>
    </xf>
    <xf numFmtId="4" fontId="103" fillId="60" borderId="163">
      <alignment horizontal="right" vertical="center"/>
    </xf>
    <xf numFmtId="0" fontId="126" fillId="84" borderId="158" applyNumberFormat="0" applyAlignment="0" applyProtection="0"/>
    <xf numFmtId="0" fontId="102" fillId="60" borderId="164">
      <alignment horizontal="left" vertical="center" wrapText="1" indent="2"/>
    </xf>
    <xf numFmtId="0" fontId="102" fillId="0" borderId="164">
      <alignment horizontal="left" vertical="center" wrapText="1" indent="2"/>
    </xf>
    <xf numFmtId="0" fontId="102" fillId="62" borderId="162">
      <alignment horizontal="left" vertical="center"/>
    </xf>
    <xf numFmtId="0" fontId="138" fillId="71" borderId="158" applyNumberFormat="0" applyAlignment="0" applyProtection="0"/>
    <xf numFmtId="0" fontId="102" fillId="0" borderId="161">
      <alignment horizontal="right" vertical="center"/>
    </xf>
    <xf numFmtId="4" fontId="102" fillId="0" borderId="161">
      <alignment horizontal="right" vertical="center"/>
    </xf>
    <xf numFmtId="0" fontId="102" fillId="0" borderId="161" applyNumberFormat="0" applyFill="0" applyAlignment="0" applyProtection="0"/>
    <xf numFmtId="0" fontId="142" fillId="84" borderId="157" applyNumberFormat="0" applyAlignment="0" applyProtection="0"/>
    <xf numFmtId="166" fontId="102" fillId="88" borderId="161" applyNumberFormat="0" applyFont="0" applyBorder="0" applyAlignment="0" applyProtection="0">
      <alignment horizontal="right" vertical="center"/>
    </xf>
    <xf numFmtId="0" fontId="102" fillId="61" borderId="161"/>
    <xf numFmtId="4" fontId="102" fillId="61" borderId="161"/>
    <xf numFmtId="0" fontId="145" fillId="0" borderId="159" applyNumberFormat="0" applyFill="0" applyAlignment="0" applyProtection="0"/>
    <xf numFmtId="0" fontId="8" fillId="87" borderId="160" applyNumberFormat="0" applyFont="0" applyAlignment="0" applyProtection="0"/>
    <xf numFmtId="0" fontId="120" fillId="87" borderId="160" applyNumberFormat="0" applyFont="0" applyAlignment="0" applyProtection="0"/>
    <xf numFmtId="0" fontId="102" fillId="0" borderId="161" applyNumberFormat="0" applyFill="0" applyAlignment="0" applyProtection="0"/>
    <xf numFmtId="0" fontId="130" fillId="0" borderId="159" applyNumberFormat="0" applyFill="0" applyAlignment="0" applyProtection="0"/>
    <xf numFmtId="0" fontId="145" fillId="0" borderId="159" applyNumberFormat="0" applyFill="0" applyAlignment="0" applyProtection="0"/>
    <xf numFmtId="0" fontId="129" fillId="71" borderId="158" applyNumberFormat="0" applyAlignment="0" applyProtection="0"/>
    <xf numFmtId="0" fontId="126" fillId="84" borderId="158" applyNumberFormat="0" applyAlignment="0" applyProtection="0"/>
    <xf numFmtId="4" fontId="105" fillId="62" borderId="161">
      <alignment horizontal="right" vertical="center"/>
    </xf>
    <xf numFmtId="0" fontId="103" fillId="62" borderId="161">
      <alignment horizontal="right" vertical="center"/>
    </xf>
    <xf numFmtId="166" fontId="102" fillId="88" borderId="161" applyNumberFormat="0" applyFont="0" applyBorder="0" applyAlignment="0" applyProtection="0">
      <alignment horizontal="right" vertical="center"/>
    </xf>
    <xf numFmtId="0" fontId="130" fillId="0" borderId="159" applyNumberFormat="0" applyFill="0" applyAlignment="0" applyProtection="0"/>
    <xf numFmtId="49" fontId="102" fillId="0" borderId="161" applyNumberFormat="0" applyFont="0" applyFill="0" applyBorder="0" applyProtection="0">
      <alignment horizontal="left" vertical="center" indent="2"/>
    </xf>
    <xf numFmtId="49" fontId="102" fillId="0" borderId="162" applyNumberFormat="0" applyFont="0" applyFill="0" applyBorder="0" applyProtection="0">
      <alignment horizontal="left" vertical="center" indent="5"/>
    </xf>
    <xf numFmtId="49" fontId="102" fillId="0" borderId="161" applyNumberFormat="0" applyFont="0" applyFill="0" applyBorder="0" applyProtection="0">
      <alignment horizontal="left" vertical="center" indent="2"/>
    </xf>
    <xf numFmtId="4" fontId="102" fillId="0" borderId="161" applyFill="0" applyBorder="0" applyProtection="0">
      <alignment horizontal="right" vertical="center"/>
    </xf>
    <xf numFmtId="49" fontId="101" fillId="0" borderId="161" applyNumberFormat="0" applyFill="0" applyBorder="0" applyProtection="0">
      <alignment horizontal="left" vertical="center"/>
    </xf>
    <xf numFmtId="0" fontId="102" fillId="0" borderId="164">
      <alignment horizontal="left" vertical="center" wrapText="1" indent="2"/>
    </xf>
    <xf numFmtId="0" fontId="142" fillId="84" borderId="157" applyNumberFormat="0" applyAlignment="0" applyProtection="0"/>
    <xf numFmtId="0" fontId="103" fillId="60" borderId="163">
      <alignment horizontal="right" vertical="center"/>
    </xf>
    <xf numFmtId="0" fontId="129" fillId="71" borderId="158" applyNumberFormat="0" applyAlignment="0" applyProtection="0"/>
    <xf numFmtId="0" fontId="103" fillId="60" borderId="163">
      <alignment horizontal="right" vertical="center"/>
    </xf>
    <xf numFmtId="4" fontId="103" fillId="60" borderId="161">
      <alignment horizontal="right" vertical="center"/>
    </xf>
    <xf numFmtId="0" fontId="103" fillId="60" borderId="161">
      <alignment horizontal="right" vertical="center"/>
    </xf>
    <xf numFmtId="0" fontId="123" fillId="84" borderId="157" applyNumberFormat="0" applyAlignment="0" applyProtection="0"/>
    <xf numFmtId="0" fontId="125" fillId="84" borderId="158" applyNumberFormat="0" applyAlignment="0" applyProtection="0"/>
    <xf numFmtId="0" fontId="130" fillId="0" borderId="159" applyNumberFormat="0" applyFill="0" applyAlignment="0" applyProtection="0"/>
    <xf numFmtId="0" fontId="102" fillId="61" borderId="161"/>
    <xf numFmtId="4" fontId="102" fillId="61" borderId="161"/>
    <xf numFmtId="4" fontId="103" fillId="60" borderId="161">
      <alignment horizontal="right" vertical="center"/>
    </xf>
    <xf numFmtId="0" fontId="105" fillId="62" borderId="161">
      <alignment horizontal="right" vertical="center"/>
    </xf>
    <xf numFmtId="0" fontId="129" fillId="71" borderId="158" applyNumberFormat="0" applyAlignment="0" applyProtection="0"/>
    <xf numFmtId="0" fontId="126" fillId="84" borderId="158" applyNumberFormat="0" applyAlignment="0" applyProtection="0"/>
    <xf numFmtId="4" fontId="102" fillId="0" borderId="161">
      <alignment horizontal="right" vertical="center"/>
    </xf>
    <xf numFmtId="0" fontId="102" fillId="60" borderId="164">
      <alignment horizontal="left" vertical="center" wrapText="1" indent="2"/>
    </xf>
    <xf numFmtId="0" fontId="102" fillId="0" borderId="164">
      <alignment horizontal="left" vertical="center" wrapText="1" indent="2"/>
    </xf>
    <xf numFmtId="0" fontId="142" fillId="84" borderId="157" applyNumberFormat="0" applyAlignment="0" applyProtection="0"/>
    <xf numFmtId="0" fontId="138" fillId="71" borderId="158" applyNumberFormat="0" applyAlignment="0" applyProtection="0"/>
    <xf numFmtId="0" fontId="125" fillId="84" borderId="158" applyNumberFormat="0" applyAlignment="0" applyProtection="0"/>
    <xf numFmtId="0" fontId="123" fillId="84" borderId="157" applyNumberFormat="0" applyAlignment="0" applyProtection="0"/>
    <xf numFmtId="0" fontId="103" fillId="60" borderId="163">
      <alignment horizontal="right" vertical="center"/>
    </xf>
    <xf numFmtId="0" fontId="105" fillId="62" borderId="161">
      <alignment horizontal="right" vertical="center"/>
    </xf>
    <xf numFmtId="4" fontId="103" fillId="62" borderId="161">
      <alignment horizontal="right" vertical="center"/>
    </xf>
    <xf numFmtId="4" fontId="103" fillId="60" borderId="161">
      <alignment horizontal="right" vertical="center"/>
    </xf>
    <xf numFmtId="49" fontId="102" fillId="0" borderId="162" applyNumberFormat="0" applyFont="0" applyFill="0" applyBorder="0" applyProtection="0">
      <alignment horizontal="left" vertical="center" indent="5"/>
    </xf>
    <xf numFmtId="4" fontId="102" fillId="0" borderId="161" applyFill="0" applyBorder="0" applyProtection="0">
      <alignment horizontal="right" vertical="center"/>
    </xf>
    <xf numFmtId="4" fontId="103" fillId="62" borderId="161">
      <alignment horizontal="right" vertical="center"/>
    </xf>
    <xf numFmtId="0" fontId="138" fillId="71" borderId="158" applyNumberFormat="0" applyAlignment="0" applyProtection="0"/>
    <xf numFmtId="0" fontId="129" fillId="71" borderId="158" applyNumberFormat="0" applyAlignment="0" applyProtection="0"/>
    <xf numFmtId="0" fontId="125" fillId="84" borderId="158" applyNumberFormat="0" applyAlignment="0" applyProtection="0"/>
    <xf numFmtId="0" fontId="102" fillId="60" borderId="164">
      <alignment horizontal="left" vertical="center" wrapText="1" indent="2"/>
    </xf>
    <xf numFmtId="0" fontId="102" fillId="0" borderId="164">
      <alignment horizontal="left" vertical="center" wrapText="1" indent="2"/>
    </xf>
    <xf numFmtId="0" fontId="102" fillId="60" borderId="164">
      <alignment horizontal="left" vertical="center" wrapText="1" indent="2"/>
    </xf>
    <xf numFmtId="0" fontId="102" fillId="0" borderId="164">
      <alignment horizontal="left" vertical="center" wrapText="1" indent="2"/>
    </xf>
    <xf numFmtId="0" fontId="123" fillId="84" borderId="157" applyNumberFormat="0" applyAlignment="0" applyProtection="0"/>
    <xf numFmtId="0" fontId="125" fillId="84" borderId="158" applyNumberFormat="0" applyAlignment="0" applyProtection="0"/>
    <xf numFmtId="0" fontId="126" fillId="84" borderId="158" applyNumberFormat="0" applyAlignment="0" applyProtection="0"/>
    <xf numFmtId="0" fontId="129" fillId="71" borderId="158" applyNumberFormat="0" applyAlignment="0" applyProtection="0"/>
    <xf numFmtId="0" fontId="130" fillId="0" borderId="159" applyNumberFormat="0" applyFill="0" applyAlignment="0" applyProtection="0"/>
    <xf numFmtId="0" fontId="138" fillId="71" borderId="158" applyNumberFormat="0" applyAlignment="0" applyProtection="0"/>
    <xf numFmtId="0" fontId="120" fillId="87" borderId="160" applyNumberFormat="0" applyFont="0" applyAlignment="0" applyProtection="0"/>
    <xf numFmtId="0" fontId="8" fillId="87" borderId="160" applyNumberFormat="0" applyFont="0" applyAlignment="0" applyProtection="0"/>
    <xf numFmtId="0" fontId="142" fillId="84" borderId="157" applyNumberFormat="0" applyAlignment="0" applyProtection="0"/>
    <xf numFmtId="0" fontId="145" fillId="0" borderId="159" applyNumberFormat="0" applyFill="0" applyAlignment="0" applyProtection="0"/>
    <xf numFmtId="0" fontId="126" fillId="84" borderId="158" applyNumberFormat="0" applyAlignment="0" applyProtection="0"/>
    <xf numFmtId="0" fontId="138" fillId="71" borderId="158" applyNumberFormat="0" applyAlignment="0" applyProtection="0"/>
    <xf numFmtId="0" fontId="120" fillId="87" borderId="160" applyNumberFormat="0" applyFont="0" applyAlignment="0" applyProtection="0"/>
    <xf numFmtId="0" fontId="142" fillId="84" borderId="157" applyNumberFormat="0" applyAlignment="0" applyProtection="0"/>
    <xf numFmtId="0" fontId="145" fillId="0" borderId="159" applyNumberFormat="0" applyFill="0" applyAlignment="0" applyProtection="0"/>
    <xf numFmtId="0" fontId="129" fillId="71" borderId="158" applyNumberFormat="0" applyAlignment="0" applyProtection="0"/>
    <xf numFmtId="4" fontId="103" fillId="60" borderId="162">
      <alignment horizontal="right" vertical="center"/>
    </xf>
    <xf numFmtId="0" fontId="145" fillId="0" borderId="159" applyNumberFormat="0" applyFill="0" applyAlignment="0" applyProtection="0"/>
    <xf numFmtId="0" fontId="102" fillId="61" borderId="161"/>
    <xf numFmtId="0" fontId="126" fillId="84" borderId="158" applyNumberFormat="0" applyAlignment="0" applyProtection="0"/>
    <xf numFmtId="0" fontId="138" fillId="71" borderId="158" applyNumberFormat="0" applyAlignment="0" applyProtection="0"/>
    <xf numFmtId="0" fontId="142" fillId="84" borderId="157" applyNumberFormat="0" applyAlignment="0" applyProtection="0"/>
    <xf numFmtId="0" fontId="145" fillId="0" borderId="159" applyNumberFormat="0" applyFill="0" applyAlignment="0" applyProtection="0"/>
    <xf numFmtId="0" fontId="7" fillId="37" borderId="0" applyNumberFormat="0" applyBorder="0" applyAlignment="0" applyProtection="0"/>
    <xf numFmtId="0" fontId="123" fillId="84" borderId="157" applyNumberFormat="0" applyAlignment="0" applyProtection="0"/>
    <xf numFmtId="0" fontId="125" fillId="84" borderId="158" applyNumberFormat="0" applyAlignment="0" applyProtection="0"/>
    <xf numFmtId="0" fontId="130" fillId="0" borderId="159" applyNumberFormat="0" applyFill="0" applyAlignment="0" applyProtection="0"/>
    <xf numFmtId="49" fontId="102" fillId="0" borderId="161" applyNumberFormat="0" applyFont="0" applyFill="0" applyBorder="0" applyProtection="0">
      <alignment horizontal="left" vertical="center" indent="2"/>
    </xf>
    <xf numFmtId="0" fontId="103" fillId="62" borderId="161">
      <alignment horizontal="right" vertical="center"/>
    </xf>
    <xf numFmtId="4" fontId="103" fillId="62" borderId="161">
      <alignment horizontal="right" vertical="center"/>
    </xf>
    <xf numFmtId="0" fontId="105" fillId="62" borderId="161">
      <alignment horizontal="right" vertical="center"/>
    </xf>
    <xf numFmtId="4" fontId="105" fillId="62" borderId="161">
      <alignment horizontal="right" vertical="center"/>
    </xf>
    <xf numFmtId="0" fontId="103" fillId="60" borderId="161">
      <alignment horizontal="right" vertical="center"/>
    </xf>
    <xf numFmtId="4" fontId="103" fillId="60" borderId="161">
      <alignment horizontal="right" vertical="center"/>
    </xf>
    <xf numFmtId="0" fontId="103" fillId="60" borderId="161">
      <alignment horizontal="right" vertical="center"/>
    </xf>
    <xf numFmtId="4" fontId="103" fillId="60" borderId="161">
      <alignment horizontal="right" vertical="center"/>
    </xf>
    <xf numFmtId="0" fontId="129" fillId="71" borderId="158" applyNumberFormat="0" applyAlignment="0" applyProtection="0"/>
    <xf numFmtId="0" fontId="102" fillId="0" borderId="161">
      <alignment horizontal="right" vertical="center"/>
    </xf>
    <xf numFmtId="4" fontId="102" fillId="0" borderId="161">
      <alignment horizontal="right" vertical="center"/>
    </xf>
    <xf numFmtId="4" fontId="102" fillId="0" borderId="161" applyFill="0" applyBorder="0" applyProtection="0">
      <alignment horizontal="right" vertical="center"/>
    </xf>
    <xf numFmtId="49" fontId="101" fillId="0" borderId="161" applyNumberFormat="0" applyFill="0" applyBorder="0" applyProtection="0">
      <alignment horizontal="left" vertical="center"/>
    </xf>
    <xf numFmtId="0" fontId="102" fillId="0" borderId="161" applyNumberFormat="0" applyFill="0" applyAlignment="0" applyProtection="0"/>
    <xf numFmtId="166" fontId="102" fillId="88" borderId="161" applyNumberFormat="0" applyFont="0" applyBorder="0" applyAlignment="0" applyProtection="0">
      <alignment horizontal="right" vertical="center"/>
    </xf>
    <xf numFmtId="0" fontId="102" fillId="61" borderId="161"/>
    <xf numFmtId="4" fontId="102" fillId="61" borderId="161"/>
    <xf numFmtId="4" fontId="103" fillId="60" borderId="161">
      <alignment horizontal="right" vertical="center"/>
    </xf>
    <xf numFmtId="0" fontId="102" fillId="61" borderId="161"/>
    <xf numFmtId="0" fontId="125" fillId="84" borderId="158" applyNumberFormat="0" applyAlignment="0" applyProtection="0"/>
    <xf numFmtId="0" fontId="103" fillId="62" borderId="161">
      <alignment horizontal="right" vertical="center"/>
    </xf>
    <xf numFmtId="0" fontId="102" fillId="0" borderId="161">
      <alignment horizontal="right" vertical="center"/>
    </xf>
    <xf numFmtId="0" fontId="145" fillId="0" borderId="159" applyNumberFormat="0" applyFill="0" applyAlignment="0" applyProtection="0"/>
    <xf numFmtId="0" fontId="102" fillId="62" borderId="162">
      <alignment horizontal="left" vertical="center"/>
    </xf>
    <xf numFmtId="0" fontId="138" fillId="71" borderId="158" applyNumberFormat="0" applyAlignment="0" applyProtection="0"/>
    <xf numFmtId="166" fontId="102" fillId="88" borderId="161" applyNumberFormat="0" applyFont="0" applyBorder="0" applyAlignment="0" applyProtection="0">
      <alignment horizontal="right" vertical="center"/>
    </xf>
    <xf numFmtId="0" fontId="120" fillId="87" borderId="160" applyNumberFormat="0" applyFont="0" applyAlignment="0" applyProtection="0"/>
    <xf numFmtId="0" fontId="102" fillId="0" borderId="164">
      <alignment horizontal="left" vertical="center" wrapText="1" indent="2"/>
    </xf>
    <xf numFmtId="4" fontId="102" fillId="61" borderId="161"/>
    <xf numFmtId="49" fontId="101" fillId="0" borderId="161" applyNumberFormat="0" applyFill="0" applyBorder="0" applyProtection="0">
      <alignment horizontal="left" vertical="center"/>
    </xf>
    <xf numFmtId="0" fontId="102" fillId="0" borderId="161">
      <alignment horizontal="right" vertical="center"/>
    </xf>
    <xf numFmtId="4" fontId="103" fillId="60" borderId="163">
      <alignment horizontal="right" vertical="center"/>
    </xf>
    <xf numFmtId="4" fontId="103" fillId="60" borderId="161">
      <alignment horizontal="right" vertical="center"/>
    </xf>
    <xf numFmtId="4" fontId="103" fillId="60" borderId="161">
      <alignment horizontal="right" vertical="center"/>
    </xf>
    <xf numFmtId="0" fontId="105" fillId="62" borderId="161">
      <alignment horizontal="right" vertical="center"/>
    </xf>
    <xf numFmtId="0" fontId="103" fillId="62" borderId="161">
      <alignment horizontal="right" vertical="center"/>
    </xf>
    <xf numFmtId="49" fontId="102" fillId="0" borderId="161" applyNumberFormat="0" applyFont="0" applyFill="0" applyBorder="0" applyProtection="0">
      <alignment horizontal="left" vertical="center" indent="2"/>
    </xf>
    <xf numFmtId="0" fontId="138" fillId="71" borderId="158" applyNumberFormat="0" applyAlignment="0" applyProtection="0"/>
    <xf numFmtId="0" fontId="123" fillId="84" borderId="157" applyNumberFormat="0" applyAlignment="0" applyProtection="0"/>
    <xf numFmtId="49" fontId="102" fillId="0" borderId="161" applyNumberFormat="0" applyFont="0" applyFill="0" applyBorder="0" applyProtection="0">
      <alignment horizontal="left" vertical="center" indent="2"/>
    </xf>
    <xf numFmtId="0" fontId="129" fillId="71" borderId="158" applyNumberFormat="0" applyAlignment="0" applyProtection="0"/>
    <xf numFmtId="4" fontId="102" fillId="0" borderId="161" applyFill="0" applyBorder="0" applyProtection="0">
      <alignment horizontal="right" vertical="center"/>
    </xf>
    <xf numFmtId="0" fontId="126" fillId="84" borderId="158" applyNumberFormat="0" applyAlignment="0" applyProtection="0"/>
    <xf numFmtId="0" fontId="145" fillId="0" borderId="159" applyNumberFormat="0" applyFill="0" applyAlignment="0" applyProtection="0"/>
    <xf numFmtId="0" fontId="142" fillId="84" borderId="157" applyNumberFormat="0" applyAlignment="0" applyProtection="0"/>
    <xf numFmtId="0" fontId="102" fillId="0" borderId="161" applyNumberFormat="0" applyFill="0" applyAlignment="0" applyProtection="0"/>
    <xf numFmtId="4" fontId="102" fillId="0" borderId="161">
      <alignment horizontal="right" vertical="center"/>
    </xf>
    <xf numFmtId="0" fontId="102" fillId="0" borderId="161">
      <alignment horizontal="right" vertical="center"/>
    </xf>
    <xf numFmtId="0" fontId="138" fillId="71" borderId="158" applyNumberFormat="0" applyAlignment="0" applyProtection="0"/>
    <xf numFmtId="0" fontId="123" fillId="84" borderId="157" applyNumberFormat="0" applyAlignment="0" applyProtection="0"/>
    <xf numFmtId="0" fontId="125" fillId="84" borderId="158" applyNumberFormat="0" applyAlignment="0" applyProtection="0"/>
    <xf numFmtId="0" fontId="102" fillId="60" borderId="164">
      <alignment horizontal="left" vertical="center" wrapText="1" indent="2"/>
    </xf>
    <xf numFmtId="0" fontId="126" fillId="84" borderId="158" applyNumberFormat="0" applyAlignment="0" applyProtection="0"/>
    <xf numFmtId="0" fontId="126" fillId="84" borderId="158" applyNumberFormat="0" applyAlignment="0" applyProtection="0"/>
    <xf numFmtId="4" fontId="103" fillId="60" borderId="162">
      <alignment horizontal="right" vertical="center"/>
    </xf>
    <xf numFmtId="0" fontId="103" fillId="60" borderId="162">
      <alignment horizontal="right" vertical="center"/>
    </xf>
    <xf numFmtId="0" fontId="103" fillId="60" borderId="161">
      <alignment horizontal="right" vertical="center"/>
    </xf>
    <xf numFmtId="4" fontId="105" fillId="62" borderId="161">
      <alignment horizontal="right" vertical="center"/>
    </xf>
    <xf numFmtId="0" fontId="129" fillId="71" borderId="158" applyNumberFormat="0" applyAlignment="0" applyProtection="0"/>
    <xf numFmtId="0" fontId="130" fillId="0" borderId="159" applyNumberFormat="0" applyFill="0" applyAlignment="0" applyProtection="0"/>
    <xf numFmtId="0" fontId="145" fillId="0" borderId="159" applyNumberFormat="0" applyFill="0" applyAlignment="0" applyProtection="0"/>
    <xf numFmtId="0" fontId="120" fillId="87" borderId="160" applyNumberFormat="0" applyFont="0" applyAlignment="0" applyProtection="0"/>
    <xf numFmtId="0" fontId="138" fillId="71" borderId="158" applyNumberFormat="0" applyAlignment="0" applyProtection="0"/>
    <xf numFmtId="49" fontId="101" fillId="0" borderId="161" applyNumberFormat="0" applyFill="0" applyBorder="0" applyProtection="0">
      <alignment horizontal="left" vertical="center"/>
    </xf>
    <xf numFmtId="0" fontId="102" fillId="60" borderId="164">
      <alignment horizontal="left" vertical="center" wrapText="1" indent="2"/>
    </xf>
    <xf numFmtId="0" fontId="126" fillId="84" borderId="158" applyNumberFormat="0" applyAlignment="0" applyProtection="0"/>
    <xf numFmtId="0" fontId="102" fillId="0" borderId="164">
      <alignment horizontal="left" vertical="center" wrapText="1" indent="2"/>
    </xf>
    <xf numFmtId="0" fontId="120" fillId="87" borderId="160" applyNumberFormat="0" applyFont="0" applyAlignment="0" applyProtection="0"/>
    <xf numFmtId="0" fontId="8" fillId="87" borderId="160" applyNumberFormat="0" applyFont="0" applyAlignment="0" applyProtection="0"/>
    <xf numFmtId="0" fontId="142" fillId="84" borderId="157" applyNumberFormat="0" applyAlignment="0" applyProtection="0"/>
    <xf numFmtId="0" fontId="145" fillId="0" borderId="159" applyNumberFormat="0" applyFill="0" applyAlignment="0" applyProtection="0"/>
    <xf numFmtId="4" fontId="102" fillId="61" borderId="161"/>
    <xf numFmtId="0" fontId="103" fillId="60" borderId="161">
      <alignment horizontal="right" vertical="center"/>
    </xf>
    <xf numFmtId="0" fontId="145" fillId="0" borderId="159" applyNumberFormat="0" applyFill="0" applyAlignment="0" applyProtection="0"/>
    <xf numFmtId="4" fontId="103" fillId="60" borderId="163">
      <alignment horizontal="right" vertical="center"/>
    </xf>
    <xf numFmtId="0" fontId="125" fillId="84" borderId="158" applyNumberFormat="0" applyAlignment="0" applyProtection="0"/>
    <xf numFmtId="0" fontId="103" fillId="60" borderId="162">
      <alignment horizontal="right" vertical="center"/>
    </xf>
    <xf numFmtId="0" fontId="126" fillId="84" borderId="158" applyNumberFormat="0" applyAlignment="0" applyProtection="0"/>
    <xf numFmtId="0" fontId="130" fillId="0" borderId="159" applyNumberFormat="0" applyFill="0" applyAlignment="0" applyProtection="0"/>
    <xf numFmtId="0" fontId="120" fillId="87" borderId="160" applyNumberFormat="0" applyFont="0" applyAlignment="0" applyProtection="0"/>
    <xf numFmtId="4" fontId="103" fillId="60" borderId="162">
      <alignment horizontal="right" vertical="center"/>
    </xf>
    <xf numFmtId="0" fontId="102" fillId="60" borderId="164">
      <alignment horizontal="left" vertical="center" wrapText="1" indent="2"/>
    </xf>
    <xf numFmtId="0" fontId="102" fillId="61" borderId="161"/>
    <xf numFmtId="166" fontId="102" fillId="88" borderId="161" applyNumberFormat="0" applyFont="0" applyBorder="0" applyAlignment="0" applyProtection="0">
      <alignment horizontal="right" vertical="center"/>
    </xf>
    <xf numFmtId="0" fontId="102" fillId="0" borderId="161" applyNumberFormat="0" applyFill="0" applyAlignment="0" applyProtection="0"/>
    <xf numFmtId="4" fontId="102" fillId="0" borderId="161" applyFill="0" applyBorder="0" applyProtection="0">
      <alignment horizontal="right" vertical="center"/>
    </xf>
    <xf numFmtId="4" fontId="103" fillId="62" borderId="161">
      <alignment horizontal="right" vertical="center"/>
    </xf>
    <xf numFmtId="0" fontId="130" fillId="0" borderId="159" applyNumberFormat="0" applyFill="0" applyAlignment="0" applyProtection="0"/>
    <xf numFmtId="49" fontId="101" fillId="0" borderId="161" applyNumberFormat="0" applyFill="0" applyBorder="0" applyProtection="0">
      <alignment horizontal="left" vertical="center"/>
    </xf>
    <xf numFmtId="49" fontId="102" fillId="0" borderId="162" applyNumberFormat="0" applyFont="0" applyFill="0" applyBorder="0" applyProtection="0">
      <alignment horizontal="left" vertical="center" indent="5"/>
    </xf>
    <xf numFmtId="0" fontId="102" fillId="62" borderId="162">
      <alignment horizontal="left" vertical="center"/>
    </xf>
    <xf numFmtId="0" fontId="126" fillId="84" borderId="158" applyNumberFormat="0" applyAlignment="0" applyProtection="0"/>
    <xf numFmtId="4" fontId="103" fillId="60" borderId="163">
      <alignment horizontal="right" vertical="center"/>
    </xf>
    <xf numFmtId="0" fontId="138" fillId="71" borderId="158" applyNumberFormat="0" applyAlignment="0" applyProtection="0"/>
    <xf numFmtId="0" fontId="138" fillId="71" borderId="158" applyNumberFormat="0" applyAlignment="0" applyProtection="0"/>
    <xf numFmtId="0" fontId="120" fillId="87" borderId="160" applyNumberFormat="0" applyFont="0" applyAlignment="0" applyProtection="0"/>
    <xf numFmtId="0" fontId="142" fillId="84" borderId="157" applyNumberFormat="0" applyAlignment="0" applyProtection="0"/>
    <xf numFmtId="0" fontId="145" fillId="0" borderId="159" applyNumberFormat="0" applyFill="0" applyAlignment="0" applyProtection="0"/>
    <xf numFmtId="0" fontId="103" fillId="60" borderId="161">
      <alignment horizontal="right" vertical="center"/>
    </xf>
    <xf numFmtId="0" fontId="8" fillId="87" borderId="160" applyNumberFormat="0" applyFont="0" applyAlignment="0" applyProtection="0"/>
    <xf numFmtId="4" fontId="102" fillId="0" borderId="161">
      <alignment horizontal="right" vertical="center"/>
    </xf>
    <xf numFmtId="0" fontId="145" fillId="0" borderId="159" applyNumberFormat="0" applyFill="0" applyAlignment="0" applyProtection="0"/>
    <xf numFmtId="0" fontId="103" fillId="60" borderId="161">
      <alignment horizontal="right" vertical="center"/>
    </xf>
    <xf numFmtId="0" fontId="103" fillId="60" borderId="161">
      <alignment horizontal="right" vertical="center"/>
    </xf>
    <xf numFmtId="4" fontId="105" fillId="62" borderId="161">
      <alignment horizontal="right" vertical="center"/>
    </xf>
    <xf numFmtId="0" fontId="103" fillId="62" borderId="161">
      <alignment horizontal="right" vertical="center"/>
    </xf>
    <xf numFmtId="4" fontId="103" fillId="62" borderId="161">
      <alignment horizontal="right" vertical="center"/>
    </xf>
    <xf numFmtId="0" fontId="105" fillId="62" borderId="161">
      <alignment horizontal="right" vertical="center"/>
    </xf>
    <xf numFmtId="4" fontId="105" fillId="62" borderId="161">
      <alignment horizontal="right" vertical="center"/>
    </xf>
    <xf numFmtId="0" fontId="103" fillId="60" borderId="161">
      <alignment horizontal="right" vertical="center"/>
    </xf>
    <xf numFmtId="4" fontId="103" fillId="60" borderId="161">
      <alignment horizontal="right" vertical="center"/>
    </xf>
    <xf numFmtId="0" fontId="103" fillId="60" borderId="161">
      <alignment horizontal="right" vertical="center"/>
    </xf>
    <xf numFmtId="4" fontId="103" fillId="60" borderId="161">
      <alignment horizontal="right" vertical="center"/>
    </xf>
    <xf numFmtId="0" fontId="103" fillId="60" borderId="162">
      <alignment horizontal="right" vertical="center"/>
    </xf>
    <xf numFmtId="4" fontId="103" fillId="60" borderId="162">
      <alignment horizontal="right" vertical="center"/>
    </xf>
    <xf numFmtId="0" fontId="103" fillId="60" borderId="163">
      <alignment horizontal="right" vertical="center"/>
    </xf>
    <xf numFmtId="4" fontId="103" fillId="60" borderId="163">
      <alignment horizontal="right" vertical="center"/>
    </xf>
    <xf numFmtId="0" fontId="126" fillId="84" borderId="158" applyNumberFormat="0" applyAlignment="0" applyProtection="0"/>
    <xf numFmtId="0" fontId="102" fillId="60" borderId="164">
      <alignment horizontal="left" vertical="center" wrapText="1" indent="2"/>
    </xf>
    <xf numFmtId="0" fontId="102" fillId="0" borderId="164">
      <alignment horizontal="left" vertical="center" wrapText="1" indent="2"/>
    </xf>
    <xf numFmtId="0" fontId="102" fillId="62" borderId="162">
      <alignment horizontal="left" vertical="center"/>
    </xf>
    <xf numFmtId="0" fontId="138" fillId="71" borderId="158" applyNumberFormat="0" applyAlignment="0" applyProtection="0"/>
    <xf numFmtId="0" fontId="102" fillId="0" borderId="161">
      <alignment horizontal="right" vertical="center"/>
    </xf>
    <xf numFmtId="4" fontId="102" fillId="0" borderId="161">
      <alignment horizontal="right" vertical="center"/>
    </xf>
    <xf numFmtId="0" fontId="102" fillId="0" borderId="161" applyNumberFormat="0" applyFill="0" applyAlignment="0" applyProtection="0"/>
    <xf numFmtId="0" fontId="142" fillId="84" borderId="157" applyNumberFormat="0" applyAlignment="0" applyProtection="0"/>
    <xf numFmtId="166" fontId="102" fillId="88" borderId="161" applyNumberFormat="0" applyFont="0" applyBorder="0" applyAlignment="0" applyProtection="0">
      <alignment horizontal="right" vertical="center"/>
    </xf>
    <xf numFmtId="0" fontId="102" fillId="61" borderId="161"/>
    <xf numFmtId="4" fontId="102" fillId="61" borderId="161"/>
    <xf numFmtId="0" fontId="145" fillId="0" borderId="159" applyNumberFormat="0" applyFill="0" applyAlignment="0" applyProtection="0"/>
    <xf numFmtId="0" fontId="8" fillId="87" borderId="160" applyNumberFormat="0" applyFont="0" applyAlignment="0" applyProtection="0"/>
    <xf numFmtId="0" fontId="120" fillId="87" borderId="160" applyNumberFormat="0" applyFont="0" applyAlignment="0" applyProtection="0"/>
    <xf numFmtId="0" fontId="102" fillId="0" borderId="161" applyNumberFormat="0" applyFill="0" applyAlignment="0" applyProtection="0"/>
    <xf numFmtId="0" fontId="130" fillId="0" borderId="159" applyNumberFormat="0" applyFill="0" applyAlignment="0" applyProtection="0"/>
    <xf numFmtId="0" fontId="145" fillId="0" borderId="159" applyNumberFormat="0" applyFill="0" applyAlignment="0" applyProtection="0"/>
    <xf numFmtId="0" fontId="129" fillId="71" borderId="158" applyNumberFormat="0" applyAlignment="0" applyProtection="0"/>
    <xf numFmtId="0" fontId="126" fillId="84" borderId="158" applyNumberFormat="0" applyAlignment="0" applyProtection="0"/>
    <xf numFmtId="4" fontId="105" fillId="62" borderId="161">
      <alignment horizontal="right" vertical="center"/>
    </xf>
    <xf numFmtId="0" fontId="103" fillId="62" borderId="161">
      <alignment horizontal="right" vertical="center"/>
    </xf>
    <xf numFmtId="166" fontId="102" fillId="88" borderId="161" applyNumberFormat="0" applyFont="0" applyBorder="0" applyAlignment="0" applyProtection="0">
      <alignment horizontal="right" vertical="center"/>
    </xf>
    <xf numFmtId="0" fontId="130" fillId="0" borderId="159" applyNumberFormat="0" applyFill="0" applyAlignment="0" applyProtection="0"/>
    <xf numFmtId="49" fontId="102" fillId="0" borderId="161" applyNumberFormat="0" applyFont="0" applyFill="0" applyBorder="0" applyProtection="0">
      <alignment horizontal="left" vertical="center" indent="2"/>
    </xf>
    <xf numFmtId="49" fontId="102" fillId="0" borderId="162" applyNumberFormat="0" applyFont="0" applyFill="0" applyBorder="0" applyProtection="0">
      <alignment horizontal="left" vertical="center" indent="5"/>
    </xf>
    <xf numFmtId="49" fontId="102" fillId="0" borderId="161" applyNumberFormat="0" applyFont="0" applyFill="0" applyBorder="0" applyProtection="0">
      <alignment horizontal="left" vertical="center" indent="2"/>
    </xf>
    <xf numFmtId="4" fontId="102" fillId="0" borderId="161" applyFill="0" applyBorder="0" applyProtection="0">
      <alignment horizontal="right" vertical="center"/>
    </xf>
    <xf numFmtId="49" fontId="101" fillId="0" borderId="161" applyNumberFormat="0" applyFill="0" applyBorder="0" applyProtection="0">
      <alignment horizontal="left" vertical="center"/>
    </xf>
    <xf numFmtId="0" fontId="102" fillId="0" borderId="164">
      <alignment horizontal="left" vertical="center" wrapText="1" indent="2"/>
    </xf>
    <xf numFmtId="0" fontId="142" fillId="84" borderId="157" applyNumberFormat="0" applyAlignment="0" applyProtection="0"/>
    <xf numFmtId="0" fontId="103" fillId="60" borderId="163">
      <alignment horizontal="right" vertical="center"/>
    </xf>
    <xf numFmtId="0" fontId="129" fillId="71" borderId="158" applyNumberFormat="0" applyAlignment="0" applyProtection="0"/>
    <xf numFmtId="0" fontId="103" fillId="60" borderId="163">
      <alignment horizontal="right" vertical="center"/>
    </xf>
    <xf numFmtId="4" fontId="103" fillId="60" borderId="161">
      <alignment horizontal="right" vertical="center"/>
    </xf>
    <xf numFmtId="0" fontId="103" fillId="60" borderId="161">
      <alignment horizontal="right" vertical="center"/>
    </xf>
    <xf numFmtId="0" fontId="123" fillId="84" borderId="157" applyNumberFormat="0" applyAlignment="0" applyProtection="0"/>
    <xf numFmtId="0" fontId="125" fillId="84" borderId="158" applyNumberFormat="0" applyAlignment="0" applyProtection="0"/>
    <xf numFmtId="0" fontId="130" fillId="0" borderId="159" applyNumberFormat="0" applyFill="0" applyAlignment="0" applyProtection="0"/>
    <xf numFmtId="0" fontId="102" fillId="61" borderId="161"/>
    <xf numFmtId="4" fontId="102" fillId="61" borderId="161"/>
    <xf numFmtId="4" fontId="103" fillId="60" borderId="161">
      <alignment horizontal="right" vertical="center"/>
    </xf>
    <xf numFmtId="0" fontId="105" fillId="62" borderId="161">
      <alignment horizontal="right" vertical="center"/>
    </xf>
    <xf numFmtId="0" fontId="129" fillId="71" borderId="158" applyNumberFormat="0" applyAlignment="0" applyProtection="0"/>
    <xf numFmtId="0" fontId="126" fillId="84" borderId="158" applyNumberFormat="0" applyAlignment="0" applyProtection="0"/>
    <xf numFmtId="4" fontId="102" fillId="0" borderId="161">
      <alignment horizontal="right" vertical="center"/>
    </xf>
    <xf numFmtId="0" fontId="102" fillId="60" borderId="164">
      <alignment horizontal="left" vertical="center" wrapText="1" indent="2"/>
    </xf>
    <xf numFmtId="0" fontId="102" fillId="0" borderId="164">
      <alignment horizontal="left" vertical="center" wrapText="1" indent="2"/>
    </xf>
    <xf numFmtId="0" fontId="142" fillId="84" borderId="157" applyNumberFormat="0" applyAlignment="0" applyProtection="0"/>
    <xf numFmtId="0" fontId="138" fillId="71" borderId="158" applyNumberFormat="0" applyAlignment="0" applyProtection="0"/>
    <xf numFmtId="0" fontId="125" fillId="84" borderId="158" applyNumberFormat="0" applyAlignment="0" applyProtection="0"/>
    <xf numFmtId="0" fontId="123" fillId="84" borderId="157" applyNumberFormat="0" applyAlignment="0" applyProtection="0"/>
    <xf numFmtId="0" fontId="103" fillId="60" borderId="163">
      <alignment horizontal="right" vertical="center"/>
    </xf>
    <xf numFmtId="0" fontId="105" fillId="62" borderId="161">
      <alignment horizontal="right" vertical="center"/>
    </xf>
    <xf numFmtId="4" fontId="103" fillId="62" borderId="161">
      <alignment horizontal="right" vertical="center"/>
    </xf>
    <xf numFmtId="4" fontId="103" fillId="60" borderId="161">
      <alignment horizontal="right" vertical="center"/>
    </xf>
    <xf numFmtId="49" fontId="102" fillId="0" borderId="162" applyNumberFormat="0" applyFont="0" applyFill="0" applyBorder="0" applyProtection="0">
      <alignment horizontal="left" vertical="center" indent="5"/>
    </xf>
    <xf numFmtId="4" fontId="102" fillId="0" borderId="161" applyFill="0" applyBorder="0" applyProtection="0">
      <alignment horizontal="right" vertical="center"/>
    </xf>
    <xf numFmtId="4" fontId="103" fillId="62" borderId="161">
      <alignment horizontal="right" vertical="center"/>
    </xf>
    <xf numFmtId="0" fontId="138" fillId="71" borderId="158" applyNumberFormat="0" applyAlignment="0" applyProtection="0"/>
    <xf numFmtId="0" fontId="129" fillId="71" borderId="158" applyNumberFormat="0" applyAlignment="0" applyProtection="0"/>
    <xf numFmtId="0" fontId="125" fillId="84" borderId="158" applyNumberFormat="0" applyAlignment="0" applyProtection="0"/>
    <xf numFmtId="0" fontId="102" fillId="60" borderId="164">
      <alignment horizontal="left" vertical="center" wrapText="1" indent="2"/>
    </xf>
    <xf numFmtId="0" fontId="102" fillId="0" borderId="164">
      <alignment horizontal="left" vertical="center" wrapText="1" indent="2"/>
    </xf>
    <xf numFmtId="0" fontId="102" fillId="60" borderId="164">
      <alignment horizontal="left" vertical="center" wrapText="1" indent="2"/>
    </xf>
    <xf numFmtId="166" fontId="102" fillId="88" borderId="161" applyNumberFormat="0" applyFont="0" applyBorder="0" applyAlignment="0" applyProtection="0">
      <alignment horizontal="right" vertical="center"/>
    </xf>
    <xf numFmtId="0" fontId="103" fillId="60" borderId="163">
      <alignment horizontal="right" vertical="center"/>
    </xf>
    <xf numFmtId="0" fontId="103" fillId="60" borderId="163">
      <alignment horizontal="right" vertical="center"/>
    </xf>
    <xf numFmtId="0" fontId="102" fillId="0" borderId="161" applyNumberFormat="0" applyFill="0" applyAlignment="0" applyProtection="0"/>
    <xf numFmtId="4" fontId="103" fillId="60" borderId="163">
      <alignment horizontal="right" vertical="center"/>
    </xf>
    <xf numFmtId="0" fontId="103" fillId="60" borderId="161">
      <alignment horizontal="right" vertical="center"/>
    </xf>
    <xf numFmtId="0" fontId="7" fillId="54" borderId="0" applyNumberFormat="0" applyBorder="0" applyAlignment="0" applyProtection="0"/>
    <xf numFmtId="49" fontId="102" fillId="0" borderId="161" applyNumberFormat="0" applyFont="0" applyFill="0" applyBorder="0" applyProtection="0">
      <alignment horizontal="left" vertical="center" indent="2"/>
    </xf>
    <xf numFmtId="0" fontId="48" fillId="43" borderId="0" applyNumberFormat="0" applyBorder="0" applyAlignment="0" applyProtection="0"/>
    <xf numFmtId="0" fontId="103" fillId="60" borderId="163">
      <alignment horizontal="right" vertical="center"/>
    </xf>
    <xf numFmtId="4" fontId="102" fillId="0" borderId="161">
      <alignment horizontal="right" vertical="center"/>
    </xf>
    <xf numFmtId="166" fontId="102" fillId="88" borderId="161" applyNumberFormat="0" applyFont="0" applyBorder="0" applyAlignment="0" applyProtection="0">
      <alignment horizontal="right" vertical="center"/>
    </xf>
    <xf numFmtId="0" fontId="102" fillId="62" borderId="162">
      <alignment horizontal="left" vertical="center"/>
    </xf>
    <xf numFmtId="0" fontId="102" fillId="60" borderId="164">
      <alignment horizontal="left" vertical="center" wrapText="1" indent="2"/>
    </xf>
    <xf numFmtId="4" fontId="103" fillId="60" borderId="163">
      <alignment horizontal="right" vertical="center"/>
    </xf>
    <xf numFmtId="0" fontId="105" fillId="62" borderId="161">
      <alignment horizontal="right" vertical="center"/>
    </xf>
    <xf numFmtId="4" fontId="103" fillId="60" borderId="161">
      <alignment horizontal="right" vertical="center"/>
    </xf>
    <xf numFmtId="0" fontId="103" fillId="60" borderId="161">
      <alignment horizontal="right" vertical="center"/>
    </xf>
    <xf numFmtId="4" fontId="105" fillId="62" borderId="161">
      <alignment horizontal="right" vertical="center"/>
    </xf>
    <xf numFmtId="0" fontId="120" fillId="87" borderId="160" applyNumberFormat="0" applyFont="0" applyAlignment="0" applyProtection="0"/>
    <xf numFmtId="0" fontId="7" fillId="38" borderId="0" applyNumberFormat="0" applyBorder="0" applyAlignment="0" applyProtection="0"/>
    <xf numFmtId="0" fontId="120" fillId="87" borderId="160" applyNumberFormat="0" applyFont="0" applyAlignment="0" applyProtection="0"/>
    <xf numFmtId="0" fontId="8" fillId="87" borderId="160" applyNumberFormat="0" applyFont="0" applyAlignment="0" applyProtection="0"/>
    <xf numFmtId="0" fontId="118" fillId="0" borderId="0" applyNumberFormat="0" applyFill="0" applyBorder="0" applyAlignment="0" applyProtection="0"/>
    <xf numFmtId="4" fontId="103" fillId="62" borderId="161">
      <alignment horizontal="right" vertical="center"/>
    </xf>
    <xf numFmtId="0" fontId="123" fillId="84" borderId="157" applyNumberFormat="0" applyAlignment="0" applyProtection="0"/>
    <xf numFmtId="4" fontId="103" fillId="62" borderId="161">
      <alignment horizontal="right" vertical="center"/>
    </xf>
    <xf numFmtId="0" fontId="119" fillId="0" borderId="70" applyNumberFormat="0" applyFill="0" applyAlignment="0" applyProtection="0"/>
    <xf numFmtId="0" fontId="103" fillId="60" borderId="161">
      <alignment horizontal="right" vertical="center"/>
    </xf>
    <xf numFmtId="49" fontId="102" fillId="0" borderId="162" applyNumberFormat="0" applyFont="0" applyFill="0" applyBorder="0" applyProtection="0">
      <alignment horizontal="left" vertical="center" indent="5"/>
    </xf>
    <xf numFmtId="0" fontId="102" fillId="0" borderId="164">
      <alignment horizontal="left" vertical="center" wrapText="1" indent="2"/>
    </xf>
    <xf numFmtId="0" fontId="138" fillId="71" borderId="158" applyNumberFormat="0" applyAlignment="0" applyProtection="0"/>
    <xf numFmtId="4" fontId="103" fillId="60" borderId="161">
      <alignment horizontal="right" vertical="center"/>
    </xf>
    <xf numFmtId="0" fontId="102" fillId="61" borderId="161"/>
    <xf numFmtId="0" fontId="142" fillId="84" borderId="157" applyNumberFormat="0" applyAlignment="0" applyProtection="0"/>
    <xf numFmtId="0" fontId="102" fillId="0" borderId="164">
      <alignment horizontal="left" vertical="center" wrapText="1" indent="2"/>
    </xf>
    <xf numFmtId="0" fontId="102" fillId="60" borderId="164">
      <alignment horizontal="left" vertical="center" wrapText="1" indent="2"/>
    </xf>
    <xf numFmtId="0" fontId="102" fillId="62" borderId="162">
      <alignment horizontal="left" vertical="center"/>
    </xf>
    <xf numFmtId="49" fontId="101" fillId="0" borderId="161" applyNumberFormat="0" applyFill="0" applyBorder="0" applyProtection="0">
      <alignment horizontal="left" vertical="center"/>
    </xf>
    <xf numFmtId="0" fontId="48" fillId="51" borderId="0" applyNumberFormat="0" applyBorder="0" applyAlignment="0" applyProtection="0"/>
    <xf numFmtId="0" fontId="115" fillId="33" borderId="66" applyNumberFormat="0" applyAlignment="0" applyProtection="0"/>
    <xf numFmtId="0" fontId="145" fillId="0" borderId="159" applyNumberFormat="0" applyFill="0" applyAlignment="0" applyProtection="0"/>
    <xf numFmtId="49" fontId="102" fillId="0" borderId="161" applyNumberFormat="0" applyFont="0" applyFill="0" applyBorder="0" applyProtection="0">
      <alignment horizontal="left" vertical="center" indent="2"/>
    </xf>
    <xf numFmtId="0" fontId="102" fillId="0" borderId="164">
      <alignment horizontal="left" vertical="center" wrapText="1" indent="2"/>
    </xf>
    <xf numFmtId="4" fontId="102" fillId="0" borderId="161" applyFill="0" applyBorder="0" applyProtection="0">
      <alignment horizontal="right" vertical="center"/>
    </xf>
    <xf numFmtId="0" fontId="102" fillId="62" borderId="162">
      <alignment horizontal="left" vertical="center"/>
    </xf>
    <xf numFmtId="0" fontId="103" fillId="60" borderId="161">
      <alignment horizontal="right" vertical="center"/>
    </xf>
    <xf numFmtId="0" fontId="102" fillId="0" borderId="161" applyNumberFormat="0" applyFill="0" applyAlignment="0" applyProtection="0"/>
    <xf numFmtId="49" fontId="102" fillId="0" borderId="161" applyNumberFormat="0" applyFont="0" applyFill="0" applyBorder="0" applyProtection="0">
      <alignment horizontal="left" vertical="center" indent="2"/>
    </xf>
    <xf numFmtId="0" fontId="48" fillId="55" borderId="0" applyNumberFormat="0" applyBorder="0" applyAlignment="0" applyProtection="0"/>
    <xf numFmtId="4" fontId="102" fillId="0" borderId="161">
      <alignment horizontal="right" vertical="center"/>
    </xf>
    <xf numFmtId="0" fontId="120" fillId="87" borderId="160" applyNumberFormat="0" applyFont="0" applyAlignment="0" applyProtection="0"/>
    <xf numFmtId="0" fontId="102" fillId="0" borderId="161">
      <alignment horizontal="right" vertical="center"/>
    </xf>
    <xf numFmtId="0" fontId="103" fillId="60" borderId="161">
      <alignment horizontal="right" vertical="center"/>
    </xf>
    <xf numFmtId="4" fontId="103" fillId="60" borderId="161">
      <alignment horizontal="right" vertical="center"/>
    </xf>
    <xf numFmtId="0" fontId="102" fillId="60" borderId="164">
      <alignment horizontal="left" vertical="center" wrapText="1" indent="2"/>
    </xf>
    <xf numFmtId="0" fontId="7" fillId="42" borderId="0" applyNumberFormat="0" applyBorder="0" applyAlignment="0" applyProtection="0"/>
    <xf numFmtId="0" fontId="102" fillId="61" borderId="161"/>
    <xf numFmtId="4" fontId="102" fillId="0" borderId="161" applyFill="0" applyBorder="0" applyProtection="0">
      <alignment horizontal="right" vertical="center"/>
    </xf>
    <xf numFmtId="0" fontId="125" fillId="84" borderId="158" applyNumberFormat="0" applyAlignment="0" applyProtection="0"/>
    <xf numFmtId="0" fontId="145" fillId="0" borderId="159" applyNumberFormat="0" applyFill="0" applyAlignment="0" applyProtection="0"/>
    <xf numFmtId="49" fontId="101" fillId="0" borderId="161" applyNumberFormat="0" applyFill="0" applyBorder="0" applyProtection="0">
      <alignment horizontal="left" vertical="center"/>
    </xf>
    <xf numFmtId="0" fontId="7" fillId="49" borderId="0" applyNumberFormat="0" applyBorder="0" applyAlignment="0" applyProtection="0"/>
    <xf numFmtId="0" fontId="102" fillId="0" borderId="164">
      <alignment horizontal="left" vertical="center" wrapText="1" indent="2"/>
    </xf>
    <xf numFmtId="0" fontId="48" fillId="59" borderId="0" applyNumberFormat="0" applyBorder="0" applyAlignment="0" applyProtection="0"/>
    <xf numFmtId="0" fontId="7" fillId="46" borderId="0" applyNumberFormat="0" applyBorder="0" applyAlignment="0" applyProtection="0"/>
    <xf numFmtId="0" fontId="8" fillId="87" borderId="160" applyNumberFormat="0" applyFont="0" applyAlignment="0" applyProtection="0"/>
    <xf numFmtId="0" fontId="103" fillId="62" borderId="161">
      <alignment horizontal="right" vertical="center"/>
    </xf>
    <xf numFmtId="4" fontId="105" fillId="62" borderId="161">
      <alignment horizontal="right" vertical="center"/>
    </xf>
    <xf numFmtId="166" fontId="102" fillId="88" borderId="161" applyNumberFormat="0" applyFont="0" applyBorder="0" applyAlignment="0" applyProtection="0">
      <alignment horizontal="right" vertical="center"/>
    </xf>
    <xf numFmtId="0" fontId="8" fillId="87" borderId="160" applyNumberFormat="0" applyFont="0" applyAlignment="0" applyProtection="0"/>
    <xf numFmtId="0" fontId="138" fillId="71" borderId="158" applyNumberFormat="0" applyAlignment="0" applyProtection="0"/>
    <xf numFmtId="0" fontId="138" fillId="71" borderId="158" applyNumberFormat="0" applyAlignment="0" applyProtection="0"/>
    <xf numFmtId="0" fontId="145" fillId="0" borderId="159" applyNumberFormat="0" applyFill="0" applyAlignment="0" applyProtection="0"/>
    <xf numFmtId="49" fontId="101" fillId="0" borderId="161" applyNumberFormat="0" applyFill="0" applyBorder="0" applyProtection="0">
      <alignment horizontal="left" vertical="center"/>
    </xf>
    <xf numFmtId="0" fontId="103" fillId="60" borderId="162">
      <alignment horizontal="right" vertical="center"/>
    </xf>
    <xf numFmtId="0" fontId="102" fillId="0" borderId="161">
      <alignment horizontal="right" vertical="center"/>
    </xf>
    <xf numFmtId="0" fontId="130" fillId="0" borderId="159" applyNumberFormat="0" applyFill="0" applyAlignment="0" applyProtection="0"/>
    <xf numFmtId="0" fontId="8" fillId="87" borderId="160" applyNumberFormat="0" applyFont="0" applyAlignment="0" applyProtection="0"/>
    <xf numFmtId="0" fontId="145" fillId="0" borderId="159" applyNumberFormat="0" applyFill="0" applyAlignment="0" applyProtection="0"/>
    <xf numFmtId="0" fontId="126" fillId="84" borderId="158" applyNumberFormat="0" applyAlignment="0" applyProtection="0"/>
    <xf numFmtId="0" fontId="7" fillId="38" borderId="0" applyNumberFormat="0" applyBorder="0" applyAlignment="0" applyProtection="0"/>
    <xf numFmtId="166" fontId="102" fillId="88" borderId="161" applyNumberFormat="0" applyFont="0" applyBorder="0" applyAlignment="0" applyProtection="0">
      <alignment horizontal="right" vertical="center"/>
    </xf>
    <xf numFmtId="0" fontId="145" fillId="0" borderId="159" applyNumberFormat="0" applyFill="0" applyAlignment="0" applyProtection="0"/>
    <xf numFmtId="49" fontId="102" fillId="0" borderId="161" applyNumberFormat="0" applyFont="0" applyFill="0" applyBorder="0" applyProtection="0">
      <alignment horizontal="left" vertical="center" indent="2"/>
    </xf>
    <xf numFmtId="0" fontId="118" fillId="0" borderId="0" applyNumberFormat="0" applyFill="0" applyBorder="0" applyAlignment="0" applyProtection="0"/>
    <xf numFmtId="4" fontId="102" fillId="0" borderId="161">
      <alignment horizontal="right" vertical="center"/>
    </xf>
    <xf numFmtId="0" fontId="130" fillId="0" borderId="159" applyNumberFormat="0" applyFill="0" applyAlignment="0" applyProtection="0"/>
    <xf numFmtId="0" fontId="138" fillId="71" borderId="158" applyNumberFormat="0" applyAlignment="0" applyProtection="0"/>
    <xf numFmtId="0" fontId="48" fillId="47" borderId="0" applyNumberFormat="0" applyBorder="0" applyAlignment="0" applyProtection="0"/>
    <xf numFmtId="4" fontId="102" fillId="0" borderId="161" applyFill="0" applyBorder="0" applyProtection="0">
      <alignment horizontal="right" vertical="center"/>
    </xf>
    <xf numFmtId="0" fontId="102" fillId="62" borderId="162">
      <alignment horizontal="left" vertical="center"/>
    </xf>
    <xf numFmtId="0" fontId="129" fillId="71" borderId="158" applyNumberFormat="0" applyAlignment="0" applyProtection="0"/>
    <xf numFmtId="0" fontId="105" fillId="62" borderId="161">
      <alignment horizontal="right" vertical="center"/>
    </xf>
    <xf numFmtId="4" fontId="102" fillId="61" borderId="161"/>
    <xf numFmtId="0" fontId="102" fillId="60" borderId="164">
      <alignment horizontal="left" vertical="center" wrapText="1" indent="2"/>
    </xf>
    <xf numFmtId="49" fontId="102" fillId="0" borderId="161" applyNumberFormat="0" applyFont="0" applyFill="0" applyBorder="0" applyProtection="0">
      <alignment horizontal="left" vertical="center" indent="2"/>
    </xf>
    <xf numFmtId="0" fontId="138" fillId="71" borderId="158" applyNumberFormat="0" applyAlignment="0" applyProtection="0"/>
    <xf numFmtId="0" fontId="48" fillId="55" borderId="0" applyNumberFormat="0" applyBorder="0" applyAlignment="0" applyProtection="0"/>
    <xf numFmtId="0" fontId="7" fillId="53" borderId="0" applyNumberFormat="0" applyBorder="0" applyAlignment="0" applyProtection="0"/>
    <xf numFmtId="0" fontId="105" fillId="62" borderId="161">
      <alignment horizontal="right" vertical="center"/>
    </xf>
    <xf numFmtId="0" fontId="129" fillId="71" borderId="158" applyNumberFormat="0" applyAlignment="0" applyProtection="0"/>
    <xf numFmtId="166" fontId="102" fillId="88" borderId="161" applyNumberFormat="0" applyFont="0" applyBorder="0" applyAlignment="0" applyProtection="0">
      <alignment horizontal="right" vertical="center"/>
    </xf>
    <xf numFmtId="0" fontId="129" fillId="71" borderId="158" applyNumberFormat="0" applyAlignment="0" applyProtection="0"/>
    <xf numFmtId="4" fontId="102" fillId="0" borderId="161">
      <alignment horizontal="right" vertical="center"/>
    </xf>
    <xf numFmtId="49" fontId="102" fillId="0" borderId="161" applyNumberFormat="0" applyFont="0" applyFill="0" applyBorder="0" applyProtection="0">
      <alignment horizontal="left" vertical="center" indent="2"/>
    </xf>
    <xf numFmtId="166" fontId="102" fillId="88" borderId="161" applyNumberFormat="0" applyFont="0" applyBorder="0" applyAlignment="0" applyProtection="0">
      <alignment horizontal="right" vertical="center"/>
    </xf>
    <xf numFmtId="49" fontId="101" fillId="0" borderId="161" applyNumberFormat="0" applyFill="0" applyBorder="0" applyProtection="0">
      <alignment horizontal="left" vertical="center"/>
    </xf>
    <xf numFmtId="4" fontId="103" fillId="60" borderId="161">
      <alignment horizontal="right" vertical="center"/>
    </xf>
    <xf numFmtId="0" fontId="103" fillId="60" borderId="161">
      <alignment horizontal="right" vertical="center"/>
    </xf>
    <xf numFmtId="0" fontId="102" fillId="0" borderId="161">
      <alignment horizontal="right" vertical="center"/>
    </xf>
    <xf numFmtId="0" fontId="102" fillId="0" borderId="161">
      <alignment horizontal="right" vertical="center"/>
    </xf>
    <xf numFmtId="0" fontId="7" fillId="57" borderId="0" applyNumberFormat="0" applyBorder="0" applyAlignment="0" applyProtection="0"/>
    <xf numFmtId="0" fontId="48" fillId="51" borderId="0" applyNumberFormat="0" applyBorder="0" applyAlignment="0" applyProtection="0"/>
    <xf numFmtId="0" fontId="7" fillId="45" borderId="0" applyNumberFormat="0" applyBorder="0" applyAlignment="0" applyProtection="0"/>
    <xf numFmtId="0" fontId="105" fillId="62" borderId="161">
      <alignment horizontal="right" vertical="center"/>
    </xf>
    <xf numFmtId="4" fontId="103" fillId="60" borderId="163">
      <alignment horizontal="right" vertical="center"/>
    </xf>
    <xf numFmtId="0" fontId="102" fillId="60" borderId="164">
      <alignment horizontal="left" vertical="center" wrapText="1" indent="2"/>
    </xf>
    <xf numFmtId="0" fontId="138" fillId="71" borderId="158" applyNumberFormat="0" applyAlignment="0" applyProtection="0"/>
    <xf numFmtId="0" fontId="138" fillId="71" borderId="158" applyNumberFormat="0" applyAlignment="0" applyProtection="0"/>
    <xf numFmtId="0" fontId="7" fillId="41" borderId="0" applyNumberFormat="0" applyBorder="0" applyAlignment="0" applyProtection="0"/>
    <xf numFmtId="0" fontId="120" fillId="87" borderId="160" applyNumberFormat="0" applyFont="0" applyAlignment="0" applyProtection="0"/>
    <xf numFmtId="0" fontId="102" fillId="60" borderId="164">
      <alignment horizontal="left" vertical="center" wrapText="1" indent="2"/>
    </xf>
    <xf numFmtId="0" fontId="120" fillId="87" borderId="160" applyNumberFormat="0" applyFont="0" applyAlignment="0" applyProtection="0"/>
    <xf numFmtId="0" fontId="102" fillId="0" borderId="161" applyNumberFormat="0" applyFill="0" applyAlignment="0" applyProtection="0"/>
    <xf numFmtId="0" fontId="142" fillId="84" borderId="157" applyNumberFormat="0" applyAlignment="0" applyProtection="0"/>
    <xf numFmtId="4" fontId="103" fillId="60" borderId="161">
      <alignment horizontal="right" vertical="center"/>
    </xf>
    <xf numFmtId="4" fontId="102" fillId="61" borderId="161"/>
    <xf numFmtId="0" fontId="145" fillId="0" borderId="159" applyNumberFormat="0" applyFill="0" applyAlignment="0" applyProtection="0"/>
    <xf numFmtId="0" fontId="123" fillId="84" borderId="157" applyNumberFormat="0" applyAlignment="0" applyProtection="0"/>
    <xf numFmtId="0" fontId="125" fillId="84" borderId="158" applyNumberFormat="0" applyAlignment="0" applyProtection="0"/>
    <xf numFmtId="0" fontId="126" fillId="84" borderId="158" applyNumberFormat="0" applyAlignment="0" applyProtection="0"/>
    <xf numFmtId="0" fontId="142" fillId="84" borderId="157" applyNumberFormat="0" applyAlignment="0" applyProtection="0"/>
    <xf numFmtId="4" fontId="102" fillId="0" borderId="161" applyFill="0" applyBorder="0" applyProtection="0">
      <alignment horizontal="right" vertical="center"/>
    </xf>
    <xf numFmtId="0" fontId="138" fillId="71" borderId="158" applyNumberFormat="0" applyAlignment="0" applyProtection="0"/>
    <xf numFmtId="0" fontId="103" fillId="62" borderId="161">
      <alignment horizontal="right" vertical="center"/>
    </xf>
    <xf numFmtId="0" fontId="7" fillId="42" borderId="0" applyNumberFormat="0" applyBorder="0" applyAlignment="0" applyProtection="0"/>
    <xf numFmtId="0" fontId="119" fillId="0" borderId="70" applyNumberFormat="0" applyFill="0" applyAlignment="0" applyProtection="0"/>
    <xf numFmtId="0" fontId="145" fillId="0" borderId="159" applyNumberFormat="0" applyFill="0" applyAlignment="0" applyProtection="0"/>
    <xf numFmtId="4" fontId="103" fillId="60" borderId="161">
      <alignment horizontal="right" vertical="center"/>
    </xf>
    <xf numFmtId="0" fontId="102" fillId="60" borderId="164">
      <alignment horizontal="left" vertical="center" wrapText="1" indent="2"/>
    </xf>
    <xf numFmtId="0" fontId="126" fillId="84" borderId="158" applyNumberFormat="0" applyAlignment="0" applyProtection="0"/>
    <xf numFmtId="0" fontId="103" fillId="60" borderId="161">
      <alignment horizontal="right" vertical="center"/>
    </xf>
    <xf numFmtId="166" fontId="102" fillId="88" borderId="161" applyNumberFormat="0" applyFont="0" applyBorder="0" applyAlignment="0" applyProtection="0">
      <alignment horizontal="right" vertical="center"/>
    </xf>
    <xf numFmtId="0" fontId="8" fillId="87" borderId="160" applyNumberFormat="0" applyFont="0" applyAlignment="0" applyProtection="0"/>
    <xf numFmtId="0" fontId="102" fillId="60" borderId="164">
      <alignment horizontal="left" vertical="center" wrapText="1" indent="2"/>
    </xf>
    <xf numFmtId="0" fontId="145" fillId="0" borderId="159" applyNumberFormat="0" applyFill="0" applyAlignment="0" applyProtection="0"/>
    <xf numFmtId="0" fontId="138" fillId="71" borderId="158" applyNumberFormat="0" applyAlignment="0" applyProtection="0"/>
    <xf numFmtId="0" fontId="7" fillId="58" borderId="0" applyNumberFormat="0" applyBorder="0" applyAlignment="0" applyProtection="0"/>
    <xf numFmtId="0" fontId="130" fillId="0" borderId="159" applyNumberFormat="0" applyFill="0" applyAlignment="0" applyProtection="0"/>
    <xf numFmtId="0" fontId="103" fillId="62" borderId="161">
      <alignment horizontal="right" vertical="center"/>
    </xf>
    <xf numFmtId="0" fontId="120" fillId="87" borderId="160" applyNumberFormat="0" applyFont="0" applyAlignment="0" applyProtection="0"/>
    <xf numFmtId="0" fontId="129" fillId="71" borderId="158" applyNumberFormat="0" applyAlignment="0" applyProtection="0"/>
    <xf numFmtId="0" fontId="102" fillId="0" borderId="164">
      <alignment horizontal="left" vertical="center" wrapText="1" indent="2"/>
    </xf>
    <xf numFmtId="4" fontId="103" fillId="60" borderId="161">
      <alignment horizontal="right" vertical="center"/>
    </xf>
    <xf numFmtId="0" fontId="120" fillId="87" borderId="160" applyNumberFormat="0" applyFont="0" applyAlignment="0" applyProtection="0"/>
    <xf numFmtId="0" fontId="123" fillId="84" borderId="157" applyNumberFormat="0" applyAlignment="0" applyProtection="0"/>
    <xf numFmtId="0" fontId="7" fillId="54" borderId="0" applyNumberFormat="0" applyBorder="0" applyAlignment="0" applyProtection="0"/>
    <xf numFmtId="0" fontId="126" fillId="84" borderId="158" applyNumberFormat="0" applyAlignment="0" applyProtection="0"/>
    <xf numFmtId="0" fontId="138" fillId="71" borderId="158" applyNumberFormat="0" applyAlignment="0" applyProtection="0"/>
    <xf numFmtId="4" fontId="102" fillId="0" borderId="161">
      <alignment horizontal="right" vertical="center"/>
    </xf>
    <xf numFmtId="4" fontId="105" fillId="62" borderId="161">
      <alignment horizontal="right" vertical="center"/>
    </xf>
    <xf numFmtId="0" fontId="126" fillId="84" borderId="158" applyNumberFormat="0" applyAlignment="0" applyProtection="0"/>
    <xf numFmtId="0" fontId="7" fillId="45" borderId="0" applyNumberFormat="0" applyBorder="0" applyAlignment="0" applyProtection="0"/>
    <xf numFmtId="0" fontId="7" fillId="41" borderId="0" applyNumberFormat="0" applyBorder="0" applyAlignment="0" applyProtection="0"/>
    <xf numFmtId="4" fontId="103" fillId="60" borderId="161">
      <alignment horizontal="right" vertical="center"/>
    </xf>
    <xf numFmtId="0" fontId="102" fillId="0" borderId="161" applyNumberFormat="0" applyFill="0" applyAlignment="0" applyProtection="0"/>
    <xf numFmtId="0" fontId="102" fillId="61" borderId="161"/>
    <xf numFmtId="0" fontId="142" fillId="84" borderId="157" applyNumberFormat="0" applyAlignment="0" applyProtection="0"/>
    <xf numFmtId="4" fontId="102" fillId="0" borderId="161" applyFill="0" applyBorder="0" applyProtection="0">
      <alignment horizontal="right" vertical="center"/>
    </xf>
    <xf numFmtId="0" fontId="102" fillId="60" borderId="164">
      <alignment horizontal="left" vertical="center" wrapText="1" indent="2"/>
    </xf>
    <xf numFmtId="0" fontId="7" fillId="58" borderId="0" applyNumberFormat="0" applyBorder="0" applyAlignment="0" applyProtection="0"/>
    <xf numFmtId="0" fontId="145" fillId="0" borderId="159" applyNumberFormat="0" applyFill="0" applyAlignment="0" applyProtection="0"/>
    <xf numFmtId="4" fontId="105" fillId="62" borderId="161">
      <alignment horizontal="right" vertical="center"/>
    </xf>
    <xf numFmtId="0" fontId="105" fillId="62" borderId="161">
      <alignment horizontal="right" vertical="center"/>
    </xf>
    <xf numFmtId="0" fontId="102" fillId="0" borderId="161" applyNumberFormat="0" applyFill="0" applyAlignment="0" applyProtection="0"/>
    <xf numFmtId="0" fontId="120" fillId="87" borderId="160" applyNumberFormat="0" applyFont="0" applyAlignment="0" applyProtection="0"/>
    <xf numFmtId="0" fontId="142" fillId="84" borderId="157" applyNumberFormat="0" applyAlignment="0" applyProtection="0"/>
    <xf numFmtId="0" fontId="130" fillId="0" borderId="159" applyNumberFormat="0" applyFill="0" applyAlignment="0" applyProtection="0"/>
    <xf numFmtId="4" fontId="102" fillId="0" borderId="161" applyFill="0" applyBorder="0" applyProtection="0">
      <alignment horizontal="right" vertical="center"/>
    </xf>
    <xf numFmtId="4" fontId="103" fillId="60" borderId="161">
      <alignment horizontal="right" vertical="center"/>
    </xf>
    <xf numFmtId="0" fontId="138" fillId="71" borderId="158" applyNumberFormat="0" applyAlignment="0" applyProtection="0"/>
    <xf numFmtId="4" fontId="103" fillId="62" borderId="161">
      <alignment horizontal="right" vertical="center"/>
    </xf>
    <xf numFmtId="0" fontId="103" fillId="60" borderId="161">
      <alignment horizontal="right" vertical="center"/>
    </xf>
    <xf numFmtId="0" fontId="126" fillId="84" borderId="158" applyNumberFormat="0" applyAlignment="0" applyProtection="0"/>
    <xf numFmtId="0" fontId="102" fillId="60" borderId="164">
      <alignment horizontal="left" vertical="center" wrapText="1" indent="2"/>
    </xf>
    <xf numFmtId="0" fontId="7" fillId="37" borderId="0" applyNumberFormat="0" applyBorder="0" applyAlignment="0" applyProtection="0"/>
    <xf numFmtId="0" fontId="138" fillId="71" borderId="158" applyNumberFormat="0" applyAlignment="0" applyProtection="0"/>
    <xf numFmtId="0" fontId="142" fillId="84" borderId="157" applyNumberFormat="0" applyAlignment="0" applyProtection="0"/>
    <xf numFmtId="0" fontId="130" fillId="0" borderId="159" applyNumberFormat="0" applyFill="0" applyAlignment="0" applyProtection="0"/>
    <xf numFmtId="0" fontId="102" fillId="0" borderId="161">
      <alignment horizontal="right" vertical="center"/>
    </xf>
    <xf numFmtId="4" fontId="103" fillId="62" borderId="161">
      <alignment horizontal="right" vertical="center"/>
    </xf>
    <xf numFmtId="0" fontId="102" fillId="62" borderId="162">
      <alignment horizontal="left" vertical="center"/>
    </xf>
    <xf numFmtId="0" fontId="7" fillId="46" borderId="0" applyNumberFormat="0" applyBorder="0" applyAlignment="0" applyProtection="0"/>
    <xf numFmtId="0" fontId="102" fillId="0" borderId="161" applyNumberFormat="0" applyFill="0" applyAlignment="0" applyProtection="0"/>
    <xf numFmtId="0" fontId="102" fillId="0" borderId="164">
      <alignment horizontal="left" vertical="center" wrapText="1" indent="2"/>
    </xf>
    <xf numFmtId="49" fontId="102" fillId="0" borderId="162" applyNumberFormat="0" applyFont="0" applyFill="0" applyBorder="0" applyProtection="0">
      <alignment horizontal="left" vertical="center" indent="5"/>
    </xf>
    <xf numFmtId="0" fontId="103" fillId="60" borderId="163">
      <alignment horizontal="right" vertical="center"/>
    </xf>
    <xf numFmtId="0" fontId="103" fillId="60" borderId="163">
      <alignment horizontal="right" vertical="center"/>
    </xf>
    <xf numFmtId="0" fontId="145" fillId="0" borderId="159" applyNumberFormat="0" applyFill="0" applyAlignment="0" applyProtection="0"/>
    <xf numFmtId="0" fontId="125" fillId="84" borderId="158" applyNumberFormat="0" applyAlignment="0" applyProtection="0"/>
    <xf numFmtId="49" fontId="102" fillId="0" borderId="162" applyNumberFormat="0" applyFont="0" applyFill="0" applyBorder="0" applyProtection="0">
      <alignment horizontal="left" vertical="center" indent="5"/>
    </xf>
    <xf numFmtId="0" fontId="130" fillId="0" borderId="159" applyNumberFormat="0" applyFill="0" applyAlignment="0" applyProtection="0"/>
    <xf numFmtId="4" fontId="103" fillId="60" borderId="161">
      <alignment horizontal="right" vertical="center"/>
    </xf>
    <xf numFmtId="4" fontId="105" fillId="62" borderId="161">
      <alignment horizontal="right" vertical="center"/>
    </xf>
    <xf numFmtId="0" fontId="102" fillId="61" borderId="161"/>
    <xf numFmtId="0" fontId="126" fillId="84" borderId="158" applyNumberFormat="0" applyAlignment="0" applyProtection="0"/>
    <xf numFmtId="0" fontId="102" fillId="0" borderId="161">
      <alignment horizontal="right" vertical="center"/>
    </xf>
    <xf numFmtId="0" fontId="130" fillId="0" borderId="159" applyNumberFormat="0" applyFill="0" applyAlignment="0" applyProtection="0"/>
    <xf numFmtId="0" fontId="102" fillId="61" borderId="161"/>
    <xf numFmtId="4" fontId="102" fillId="0" borderId="161" applyFill="0" applyBorder="0" applyProtection="0">
      <alignment horizontal="right" vertical="center"/>
    </xf>
    <xf numFmtId="4" fontId="103" fillId="60" borderId="163">
      <alignment horizontal="right" vertical="center"/>
    </xf>
    <xf numFmtId="0" fontId="105" fillId="62" borderId="161">
      <alignment horizontal="right" vertical="center"/>
    </xf>
    <xf numFmtId="0" fontId="129" fillId="71" borderId="158" applyNumberFormat="0" applyAlignment="0" applyProtection="0"/>
    <xf numFmtId="0" fontId="126" fillId="84" borderId="158" applyNumberFormat="0" applyAlignment="0" applyProtection="0"/>
    <xf numFmtId="4" fontId="102" fillId="0" borderId="161">
      <alignment horizontal="right" vertical="center"/>
    </xf>
    <xf numFmtId="0" fontId="102" fillId="60" borderId="164">
      <alignment horizontal="left" vertical="center" wrapText="1" indent="2"/>
    </xf>
    <xf numFmtId="0" fontId="102" fillId="0" borderId="164">
      <alignment horizontal="left" vertical="center" wrapText="1" indent="2"/>
    </xf>
    <xf numFmtId="0" fontId="142" fillId="84" borderId="157" applyNumberFormat="0" applyAlignment="0" applyProtection="0"/>
    <xf numFmtId="0" fontId="138" fillId="71" borderId="158" applyNumberFormat="0" applyAlignment="0" applyProtection="0"/>
    <xf numFmtId="0" fontId="125" fillId="84" borderId="158" applyNumberFormat="0" applyAlignment="0" applyProtection="0"/>
    <xf numFmtId="0" fontId="123" fillId="84" borderId="157" applyNumberFormat="0" applyAlignment="0" applyProtection="0"/>
    <xf numFmtId="0" fontId="103" fillId="60" borderId="163">
      <alignment horizontal="right" vertical="center"/>
    </xf>
    <xf numFmtId="0" fontId="105" fillId="62" borderId="161">
      <alignment horizontal="right" vertical="center"/>
    </xf>
    <xf numFmtId="4" fontId="103" fillId="62" borderId="161">
      <alignment horizontal="right" vertical="center"/>
    </xf>
    <xf numFmtId="4" fontId="103" fillId="60" borderId="161">
      <alignment horizontal="right" vertical="center"/>
    </xf>
    <xf numFmtId="49" fontId="102" fillId="0" borderId="162" applyNumberFormat="0" applyFont="0" applyFill="0" applyBorder="0" applyProtection="0">
      <alignment horizontal="left" vertical="center" indent="5"/>
    </xf>
    <xf numFmtId="4" fontId="102" fillId="0" borderId="161" applyFill="0" applyBorder="0" applyProtection="0">
      <alignment horizontal="right" vertical="center"/>
    </xf>
    <xf numFmtId="4" fontId="103" fillId="62" borderId="161">
      <alignment horizontal="right" vertical="center"/>
    </xf>
    <xf numFmtId="0" fontId="138" fillId="71" borderId="158" applyNumberFormat="0" applyAlignment="0" applyProtection="0"/>
    <xf numFmtId="0" fontId="129" fillId="71" borderId="158" applyNumberFormat="0" applyAlignment="0" applyProtection="0"/>
    <xf numFmtId="0" fontId="125" fillId="84" borderId="158" applyNumberFormat="0" applyAlignment="0" applyProtection="0"/>
    <xf numFmtId="0" fontId="102" fillId="60" borderId="164">
      <alignment horizontal="left" vertical="center" wrapText="1" indent="2"/>
    </xf>
    <xf numFmtId="0" fontId="102" fillId="0" borderId="164">
      <alignment horizontal="left" vertical="center" wrapText="1" indent="2"/>
    </xf>
    <xf numFmtId="0" fontId="102" fillId="60" borderId="164">
      <alignment horizontal="left" vertical="center" wrapText="1" indent="2"/>
    </xf>
    <xf numFmtId="0" fontId="103" fillId="62" borderId="161">
      <alignment horizontal="right" vertical="center"/>
    </xf>
    <xf numFmtId="0" fontId="48" fillId="59" borderId="0" applyNumberFormat="0" applyBorder="0" applyAlignment="0" applyProtection="0"/>
    <xf numFmtId="0" fontId="145" fillId="0" borderId="159" applyNumberFormat="0" applyFill="0" applyAlignment="0" applyProtection="0"/>
    <xf numFmtId="49" fontId="102" fillId="0" borderId="161" applyNumberFormat="0" applyFont="0" applyFill="0" applyBorder="0" applyProtection="0">
      <alignment horizontal="left" vertical="center" indent="2"/>
    </xf>
    <xf numFmtId="0" fontId="102" fillId="0" borderId="161" applyNumberFormat="0" applyFill="0" applyAlignment="0" applyProtection="0"/>
    <xf numFmtId="4" fontId="102" fillId="0" borderId="161">
      <alignment horizontal="right" vertical="center"/>
    </xf>
    <xf numFmtId="0" fontId="102" fillId="0" borderId="161">
      <alignment horizontal="right" vertical="center"/>
    </xf>
    <xf numFmtId="0" fontId="103" fillId="60" borderId="161">
      <alignment horizontal="right" vertical="center"/>
    </xf>
    <xf numFmtId="4" fontId="105" fillId="62" borderId="161">
      <alignment horizontal="right" vertical="center"/>
    </xf>
    <xf numFmtId="49" fontId="101" fillId="0" borderId="161" applyNumberFormat="0" applyFill="0" applyBorder="0" applyProtection="0">
      <alignment horizontal="left" vertical="center"/>
    </xf>
    <xf numFmtId="0" fontId="102" fillId="0" borderId="164">
      <alignment horizontal="left" vertical="center" wrapText="1" indent="2"/>
    </xf>
    <xf numFmtId="0" fontId="7" fillId="49" borderId="0" applyNumberFormat="0" applyBorder="0" applyAlignment="0" applyProtection="0"/>
    <xf numFmtId="0" fontId="145" fillId="0" borderId="159" applyNumberFormat="0" applyFill="0" applyAlignment="0" applyProtection="0"/>
    <xf numFmtId="0" fontId="145" fillId="0" borderId="159" applyNumberFormat="0" applyFill="0" applyAlignment="0" applyProtection="0"/>
    <xf numFmtId="0" fontId="130" fillId="0" borderId="159" applyNumberFormat="0" applyFill="0" applyAlignment="0" applyProtection="0"/>
    <xf numFmtId="0" fontId="129" fillId="71" borderId="158" applyNumberFormat="0" applyAlignment="0" applyProtection="0"/>
    <xf numFmtId="0" fontId="126" fillId="84" borderId="158" applyNumberFormat="0" applyAlignment="0" applyProtection="0"/>
    <xf numFmtId="49" fontId="101" fillId="0" borderId="161" applyNumberFormat="0" applyFill="0" applyBorder="0" applyProtection="0">
      <alignment horizontal="left" vertical="center"/>
    </xf>
    <xf numFmtId="4" fontId="105" fillId="62" borderId="161">
      <alignment horizontal="right" vertical="center"/>
    </xf>
    <xf numFmtId="4" fontId="103" fillId="60" borderId="162">
      <alignment horizontal="right" vertical="center"/>
    </xf>
    <xf numFmtId="49" fontId="101" fillId="0" borderId="161" applyNumberFormat="0" applyFill="0" applyBorder="0" applyProtection="0">
      <alignment horizontal="left" vertical="center"/>
    </xf>
    <xf numFmtId="0" fontId="7" fillId="54" borderId="0" applyNumberFormat="0" applyBorder="0" applyAlignment="0" applyProtection="0"/>
    <xf numFmtId="0" fontId="119" fillId="0" borderId="70" applyNumberFormat="0" applyFill="0" applyAlignment="0" applyProtection="0"/>
    <xf numFmtId="0" fontId="117" fillId="0" borderId="0" applyNumberFormat="0" applyFill="0" applyBorder="0" applyAlignment="0" applyProtection="0"/>
    <xf numFmtId="0" fontId="48" fillId="55" borderId="0" applyNumberFormat="0" applyBorder="0" applyAlignment="0" applyProtection="0"/>
    <xf numFmtId="0" fontId="126" fillId="84" borderId="158" applyNumberFormat="0" applyAlignment="0" applyProtection="0"/>
    <xf numFmtId="0" fontId="145" fillId="0" borderId="159" applyNumberFormat="0" applyFill="0" applyAlignment="0" applyProtection="0"/>
    <xf numFmtId="49" fontId="102" fillId="0" borderId="162" applyNumberFormat="0" applyFont="0" applyFill="0" applyBorder="0" applyProtection="0">
      <alignment horizontal="left" vertical="center" indent="5"/>
    </xf>
    <xf numFmtId="0" fontId="48" fillId="51" borderId="0" applyNumberFormat="0" applyBorder="0" applyAlignment="0" applyProtection="0"/>
    <xf numFmtId="0" fontId="48" fillId="39" borderId="0" applyNumberFormat="0" applyBorder="0" applyAlignment="0" applyProtection="0"/>
    <xf numFmtId="4" fontId="103" fillId="60" borderId="163">
      <alignment horizontal="right" vertical="center"/>
    </xf>
    <xf numFmtId="166" fontId="102" fillId="88" borderId="161" applyNumberFormat="0" applyFont="0" applyBorder="0" applyAlignment="0" applyProtection="0">
      <alignment horizontal="right" vertical="center"/>
    </xf>
    <xf numFmtId="0" fontId="115" fillId="33" borderId="66" applyNumberFormat="0" applyAlignment="0" applyProtection="0"/>
    <xf numFmtId="0" fontId="116" fillId="33" borderId="65" applyNumberFormat="0" applyAlignment="0" applyProtection="0"/>
    <xf numFmtId="0" fontId="7" fillId="45" borderId="0" applyNumberFormat="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19"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8"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8"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8"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8" fillId="59" borderId="0" applyNumberFormat="0" applyBorder="0" applyAlignment="0" applyProtection="0"/>
    <xf numFmtId="0" fontId="102" fillId="0" borderId="161" applyNumberFormat="0" applyFill="0" applyAlignment="0" applyProtection="0"/>
    <xf numFmtId="0" fontId="130" fillId="0" borderId="159" applyNumberFormat="0" applyFill="0" applyAlignment="0" applyProtection="0"/>
    <xf numFmtId="4" fontId="103" fillId="60" borderId="161">
      <alignment horizontal="right" vertical="center"/>
    </xf>
    <xf numFmtId="4" fontId="103" fillId="60" borderId="161">
      <alignment horizontal="right" vertical="center"/>
    </xf>
    <xf numFmtId="0" fontId="7" fillId="37" borderId="0" applyNumberFormat="0" applyBorder="0" applyAlignment="0" applyProtection="0"/>
    <xf numFmtId="4" fontId="103" fillId="60" borderId="161">
      <alignment horizontal="right" vertical="center"/>
    </xf>
    <xf numFmtId="0" fontId="7" fillId="41" borderId="0" applyNumberFormat="0" applyBorder="0" applyAlignment="0" applyProtection="0"/>
    <xf numFmtId="4" fontId="103" fillId="60" borderId="161">
      <alignment horizontal="right" vertical="center"/>
    </xf>
    <xf numFmtId="0" fontId="7" fillId="45" borderId="0" applyNumberFormat="0" applyBorder="0" applyAlignment="0" applyProtection="0"/>
    <xf numFmtId="49" fontId="101" fillId="0" borderId="161" applyNumberFormat="0" applyFill="0" applyBorder="0" applyProtection="0">
      <alignment horizontal="left" vertical="center"/>
    </xf>
    <xf numFmtId="0" fontId="48" fillId="59" borderId="0" applyNumberFormat="0" applyBorder="0" applyAlignment="0" applyProtection="0"/>
    <xf numFmtId="0" fontId="103" fillId="62" borderId="161">
      <alignment horizontal="right" vertical="center"/>
    </xf>
    <xf numFmtId="4" fontId="102" fillId="61" borderId="161"/>
    <xf numFmtId="0" fontId="7" fillId="58" borderId="0" applyNumberFormat="0" applyBorder="0" applyAlignment="0" applyProtection="0"/>
    <xf numFmtId="0" fontId="138" fillId="71" borderId="158" applyNumberFormat="0" applyAlignment="0" applyProtection="0"/>
    <xf numFmtId="0" fontId="48" fillId="51" borderId="0" applyNumberFormat="0" applyBorder="0" applyAlignment="0" applyProtection="0"/>
    <xf numFmtId="49" fontId="101" fillId="0" borderId="161" applyNumberFormat="0" applyFill="0" applyBorder="0" applyProtection="0">
      <alignment horizontal="left" vertical="center"/>
    </xf>
    <xf numFmtId="0" fontId="125" fillId="84" borderId="158" applyNumberFormat="0" applyAlignment="0" applyProtection="0"/>
    <xf numFmtId="4" fontId="102" fillId="0" borderId="161">
      <alignment horizontal="right" vertical="center"/>
    </xf>
    <xf numFmtId="0" fontId="116" fillId="33" borderId="65" applyNumberFormat="0" applyAlignment="0" applyProtection="0"/>
    <xf numFmtId="0" fontId="7" fillId="38" borderId="0" applyNumberFormat="0" applyBorder="0" applyAlignment="0" applyProtection="0"/>
    <xf numFmtId="49" fontId="101" fillId="0" borderId="161" applyNumberFormat="0" applyFill="0" applyBorder="0" applyProtection="0">
      <alignment horizontal="left" vertical="center"/>
    </xf>
    <xf numFmtId="0" fontId="103" fillId="62" borderId="161">
      <alignment horizontal="right" vertical="center"/>
    </xf>
    <xf numFmtId="0" fontId="129" fillId="71" borderId="158" applyNumberFormat="0" applyAlignment="0" applyProtection="0"/>
    <xf numFmtId="0" fontId="103" fillId="60" borderId="161">
      <alignment horizontal="right" vertical="center"/>
    </xf>
    <xf numFmtId="0" fontId="103" fillId="60" borderId="162">
      <alignment horizontal="right" vertical="center"/>
    </xf>
    <xf numFmtId="4" fontId="102" fillId="0" borderId="161">
      <alignment horizontal="right" vertical="center"/>
    </xf>
    <xf numFmtId="0" fontId="120" fillId="87" borderId="160" applyNumberFormat="0" applyFont="0" applyAlignment="0" applyProtection="0"/>
    <xf numFmtId="0" fontId="129" fillId="71" borderId="158" applyNumberFormat="0" applyAlignment="0" applyProtection="0"/>
    <xf numFmtId="0" fontId="102" fillId="0" borderId="161">
      <alignment horizontal="right" vertical="center"/>
    </xf>
    <xf numFmtId="0" fontId="130" fillId="0" borderId="159" applyNumberFormat="0" applyFill="0" applyAlignment="0" applyProtection="0"/>
    <xf numFmtId="0" fontId="8" fillId="87" borderId="160" applyNumberFormat="0" applyFont="0" applyAlignment="0" applyProtection="0"/>
    <xf numFmtId="0" fontId="8" fillId="87" borderId="160" applyNumberFormat="0" applyFont="0" applyAlignment="0" applyProtection="0"/>
    <xf numFmtId="0" fontId="145" fillId="0" borderId="159" applyNumberFormat="0" applyFill="0" applyAlignment="0" applyProtection="0"/>
    <xf numFmtId="0" fontId="145" fillId="0" borderId="159" applyNumberFormat="0" applyFill="0" applyAlignment="0" applyProtection="0"/>
    <xf numFmtId="4" fontId="102" fillId="61" borderId="161"/>
    <xf numFmtId="0" fontId="120" fillId="87" borderId="160" applyNumberFormat="0" applyFont="0" applyAlignment="0" applyProtection="0"/>
    <xf numFmtId="0" fontId="105" fillId="62" borderId="161">
      <alignment horizontal="right" vertical="center"/>
    </xf>
    <xf numFmtId="0" fontId="120" fillId="87" borderId="160" applyNumberFormat="0" applyFont="0" applyAlignment="0" applyProtection="0"/>
    <xf numFmtId="4" fontId="102" fillId="61" borderId="161"/>
    <xf numFmtId="0" fontId="125" fillId="84" borderId="158" applyNumberFormat="0" applyAlignment="0" applyProtection="0"/>
    <xf numFmtId="0" fontId="7" fillId="57" borderId="0" applyNumberFormat="0" applyBorder="0" applyAlignment="0" applyProtection="0"/>
    <xf numFmtId="0" fontId="48" fillId="43" borderId="0" applyNumberFormat="0" applyBorder="0" applyAlignment="0" applyProtection="0"/>
    <xf numFmtId="0" fontId="48" fillId="59" borderId="0" applyNumberFormat="0" applyBorder="0" applyAlignment="0" applyProtection="0"/>
    <xf numFmtId="0" fontId="103" fillId="60" borderId="162">
      <alignment horizontal="right" vertical="center"/>
    </xf>
    <xf numFmtId="0" fontId="7" fillId="41" borderId="0" applyNumberFormat="0" applyBorder="0" applyAlignment="0" applyProtection="0"/>
    <xf numFmtId="4" fontId="105" fillId="62" borderId="161">
      <alignment horizontal="right" vertical="center"/>
    </xf>
    <xf numFmtId="0" fontId="7" fillId="58" borderId="0" applyNumberFormat="0" applyBorder="0" applyAlignment="0" applyProtection="0"/>
    <xf numFmtId="0" fontId="102" fillId="0" borderId="164">
      <alignment horizontal="left" vertical="center" wrapText="1" indent="2"/>
    </xf>
    <xf numFmtId="4" fontId="103" fillId="62" borderId="161">
      <alignment horizontal="right" vertical="center"/>
    </xf>
    <xf numFmtId="0" fontId="102" fillId="0" borderId="164">
      <alignment horizontal="left" vertical="center" wrapText="1" indent="2"/>
    </xf>
    <xf numFmtId="0" fontId="7" fillId="50"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116" fillId="33" borderId="65" applyNumberFormat="0" applyAlignment="0" applyProtection="0"/>
    <xf numFmtId="0" fontId="7" fillId="46" borderId="0" applyNumberFormat="0" applyBorder="0" applyAlignment="0" applyProtection="0"/>
    <xf numFmtId="0" fontId="7" fillId="53" borderId="0" applyNumberFormat="0" applyBorder="0" applyAlignment="0" applyProtection="0"/>
    <xf numFmtId="0" fontId="7" fillId="49" borderId="0" applyNumberFormat="0" applyBorder="0" applyAlignment="0" applyProtection="0"/>
    <xf numFmtId="0" fontId="48" fillId="39" borderId="0" applyNumberFormat="0" applyBorder="0" applyAlignment="0" applyProtection="0"/>
    <xf numFmtId="0" fontId="117" fillId="0" borderId="0" applyNumberFormat="0" applyFill="0" applyBorder="0" applyAlignment="0" applyProtection="0"/>
    <xf numFmtId="0" fontId="145" fillId="0" borderId="159" applyNumberFormat="0" applyFill="0" applyAlignment="0" applyProtection="0"/>
    <xf numFmtId="4" fontId="103" fillId="60" borderId="161">
      <alignment horizontal="right" vertical="center"/>
    </xf>
    <xf numFmtId="0" fontId="7" fillId="46" borderId="0" applyNumberFormat="0" applyBorder="0" applyAlignment="0" applyProtection="0"/>
    <xf numFmtId="0" fontId="102" fillId="0" borderId="161">
      <alignment horizontal="right" vertical="center"/>
    </xf>
    <xf numFmtId="0" fontId="115" fillId="33" borderId="66" applyNumberFormat="0" applyAlignment="0" applyProtection="0"/>
    <xf numFmtId="0" fontId="102" fillId="0" borderId="164">
      <alignment horizontal="left" vertical="center" wrapText="1" indent="2"/>
    </xf>
    <xf numFmtId="0" fontId="138" fillId="71" borderId="158" applyNumberFormat="0" applyAlignment="0" applyProtection="0"/>
    <xf numFmtId="0" fontId="118" fillId="0" borderId="0" applyNumberFormat="0" applyFill="0" applyBorder="0" applyAlignment="0" applyProtection="0"/>
    <xf numFmtId="0" fontId="126" fillId="84" borderId="158" applyNumberFormat="0" applyAlignment="0" applyProtection="0"/>
    <xf numFmtId="4" fontId="102" fillId="0" borderId="161">
      <alignment horizontal="right" vertical="center"/>
    </xf>
    <xf numFmtId="4" fontId="102" fillId="0" borderId="161">
      <alignment horizontal="right" vertical="center"/>
    </xf>
    <xf numFmtId="0" fontId="7" fillId="41" borderId="0" applyNumberFormat="0" applyBorder="0" applyAlignment="0" applyProtection="0"/>
    <xf numFmtId="0" fontId="118" fillId="0" borderId="0" applyNumberFormat="0" applyFill="0" applyBorder="0" applyAlignment="0" applyProtection="0"/>
    <xf numFmtId="0" fontId="103" fillId="60" borderId="161">
      <alignment horizontal="right" vertical="center"/>
    </xf>
    <xf numFmtId="0" fontId="48" fillId="51" borderId="0" applyNumberFormat="0" applyBorder="0" applyAlignment="0" applyProtection="0"/>
    <xf numFmtId="166" fontId="102" fillId="88" borderId="161" applyNumberFormat="0" applyFont="0" applyBorder="0" applyAlignment="0" applyProtection="0">
      <alignment horizontal="right" vertical="center"/>
    </xf>
    <xf numFmtId="4" fontId="103" fillId="60" borderId="162">
      <alignment horizontal="right" vertical="center"/>
    </xf>
    <xf numFmtId="4" fontId="103" fillId="60" borderId="161">
      <alignment horizontal="right" vertical="center"/>
    </xf>
    <xf numFmtId="0" fontId="102" fillId="61" borderId="161"/>
    <xf numFmtId="0" fontId="117" fillId="0" borderId="0" applyNumberFormat="0" applyFill="0" applyBorder="0" applyAlignment="0" applyProtection="0"/>
    <xf numFmtId="4" fontId="103" fillId="60" borderId="162">
      <alignment horizontal="right" vertical="center"/>
    </xf>
    <xf numFmtId="49" fontId="101" fillId="0" borderId="161" applyNumberFormat="0" applyFill="0" applyBorder="0" applyProtection="0">
      <alignment horizontal="left" vertical="center"/>
    </xf>
    <xf numFmtId="0" fontId="102" fillId="0" borderId="161" applyNumberFormat="0" applyFill="0" applyAlignment="0" applyProtection="0"/>
    <xf numFmtId="4" fontId="102" fillId="61" borderId="161"/>
    <xf numFmtId="0" fontId="126" fillId="84" borderId="158" applyNumberFormat="0" applyAlignment="0" applyProtection="0"/>
    <xf numFmtId="0" fontId="7" fillId="42" borderId="0" applyNumberFormat="0" applyBorder="0" applyAlignment="0" applyProtection="0"/>
    <xf numFmtId="0" fontId="48" fillId="51"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48" fillId="47" borderId="0" applyNumberFormat="0" applyBorder="0" applyAlignment="0" applyProtection="0"/>
    <xf numFmtId="0" fontId="7" fillId="45" borderId="0" applyNumberFormat="0" applyBorder="0" applyAlignment="0" applyProtection="0"/>
    <xf numFmtId="0" fontId="48" fillId="43" borderId="0" applyNumberFormat="0" applyBorder="0" applyAlignment="0" applyProtection="0"/>
    <xf numFmtId="0" fontId="118" fillId="0" borderId="0" applyNumberFormat="0" applyFill="0" applyBorder="0" applyAlignment="0" applyProtection="0"/>
    <xf numFmtId="0" fontId="7" fillId="37" borderId="0" applyNumberFormat="0" applyBorder="0" applyAlignment="0" applyProtection="0"/>
    <xf numFmtId="0" fontId="7" fillId="38" borderId="0" applyNumberFormat="0" applyBorder="0" applyAlignment="0" applyProtection="0"/>
    <xf numFmtId="0" fontId="119" fillId="0" borderId="70" applyNumberFormat="0" applyFill="0" applyAlignment="0" applyProtection="0"/>
    <xf numFmtId="0" fontId="115" fillId="33" borderId="66" applyNumberFormat="0" applyAlignment="0" applyProtection="0"/>
    <xf numFmtId="0" fontId="7" fillId="57" borderId="0" applyNumberFormat="0" applyBorder="0" applyAlignment="0" applyProtection="0"/>
    <xf numFmtId="0" fontId="102" fillId="0" borderId="161">
      <alignment horizontal="right" vertical="center"/>
    </xf>
    <xf numFmtId="0" fontId="125" fillId="84" borderId="158" applyNumberFormat="0" applyAlignment="0" applyProtection="0"/>
    <xf numFmtId="0" fontId="129" fillId="71" borderId="158" applyNumberFormat="0" applyAlignment="0" applyProtection="0"/>
    <xf numFmtId="0" fontId="103" fillId="62" borderId="161">
      <alignment horizontal="right" vertical="center"/>
    </xf>
    <xf numFmtId="0" fontId="138" fillId="71" borderId="158" applyNumberFormat="0" applyAlignment="0" applyProtection="0"/>
    <xf numFmtId="0" fontId="102" fillId="60" borderId="164">
      <alignment horizontal="left" vertical="center" wrapText="1" indent="2"/>
    </xf>
    <xf numFmtId="0" fontId="102" fillId="0" borderId="164">
      <alignment horizontal="left" vertical="center" wrapText="1" indent="2"/>
    </xf>
    <xf numFmtId="0" fontId="103" fillId="60" borderId="162">
      <alignment horizontal="right" vertical="center"/>
    </xf>
    <xf numFmtId="166" fontId="102" fillId="88" borderId="161" applyNumberFormat="0" applyFont="0" applyBorder="0" applyAlignment="0" applyProtection="0">
      <alignment horizontal="right" vertical="center"/>
    </xf>
    <xf numFmtId="0" fontId="48" fillId="55" borderId="0" applyNumberFormat="0" applyBorder="0" applyAlignment="0" applyProtection="0"/>
    <xf numFmtId="0" fontId="7" fillId="37" borderId="0" applyNumberFormat="0" applyBorder="0" applyAlignment="0" applyProtection="0"/>
    <xf numFmtId="4" fontId="103" fillId="60" borderId="163">
      <alignment horizontal="right" vertical="center"/>
    </xf>
    <xf numFmtId="0" fontId="138" fillId="71" borderId="158" applyNumberFormat="0" applyAlignment="0" applyProtection="0"/>
    <xf numFmtId="0" fontId="105" fillId="62" borderId="161">
      <alignment horizontal="right" vertical="center"/>
    </xf>
    <xf numFmtId="0" fontId="120" fillId="87" borderId="160" applyNumberFormat="0" applyFont="0" applyAlignment="0" applyProtection="0"/>
    <xf numFmtId="0" fontId="129" fillId="71" borderId="158" applyNumberFormat="0" applyAlignment="0" applyProtection="0"/>
    <xf numFmtId="0" fontId="48" fillId="51" borderId="0" applyNumberFormat="0" applyBorder="0" applyAlignment="0" applyProtection="0"/>
    <xf numFmtId="0" fontId="118" fillId="0" borderId="0" applyNumberFormat="0" applyFill="0" applyBorder="0" applyAlignment="0" applyProtection="0"/>
    <xf numFmtId="0" fontId="145" fillId="0" borderId="159" applyNumberFormat="0" applyFill="0" applyAlignment="0" applyProtection="0"/>
    <xf numFmtId="4" fontId="105" fillId="62" borderId="161">
      <alignment horizontal="right" vertical="center"/>
    </xf>
    <xf numFmtId="0" fontId="102" fillId="60" borderId="164">
      <alignment horizontal="left" vertical="center" wrapText="1" indent="2"/>
    </xf>
    <xf numFmtId="166" fontId="102" fillId="88" borderId="161" applyNumberFormat="0" applyFont="0" applyBorder="0" applyAlignment="0" applyProtection="0">
      <alignment horizontal="right" vertical="center"/>
    </xf>
    <xf numFmtId="4" fontId="102" fillId="61" borderId="161"/>
    <xf numFmtId="0" fontId="145" fillId="0" borderId="159" applyNumberFormat="0" applyFill="0" applyAlignment="0" applyProtection="0"/>
    <xf numFmtId="49" fontId="102" fillId="0" borderId="162" applyNumberFormat="0" applyFont="0" applyFill="0" applyBorder="0" applyProtection="0">
      <alignment horizontal="left" vertical="center" indent="5"/>
    </xf>
    <xf numFmtId="4" fontId="103" fillId="60" borderId="161">
      <alignment horizontal="right" vertical="center"/>
    </xf>
    <xf numFmtId="0" fontId="126" fillId="84" borderId="158" applyNumberFormat="0" applyAlignment="0" applyProtection="0"/>
    <xf numFmtId="0" fontId="130" fillId="0" borderId="159" applyNumberFormat="0" applyFill="0" applyAlignment="0" applyProtection="0"/>
    <xf numFmtId="0" fontId="48" fillId="51" borderId="0" applyNumberFormat="0" applyBorder="0" applyAlignment="0" applyProtection="0"/>
    <xf numFmtId="0" fontId="8" fillId="87" borderId="160" applyNumberFormat="0" applyFont="0" applyAlignment="0" applyProtection="0"/>
    <xf numFmtId="0" fontId="115" fillId="33" borderId="66" applyNumberFormat="0" applyAlignment="0" applyProtection="0"/>
    <xf numFmtId="4" fontId="103" fillId="60" borderId="161">
      <alignment horizontal="right" vertical="center"/>
    </xf>
    <xf numFmtId="0" fontId="130" fillId="0" borderId="159" applyNumberFormat="0" applyFill="0" applyAlignment="0" applyProtection="0"/>
    <xf numFmtId="0" fontId="7" fillId="42" borderId="0" applyNumberFormat="0" applyBorder="0" applyAlignment="0" applyProtection="0"/>
    <xf numFmtId="4" fontId="102" fillId="0" borderId="161">
      <alignment horizontal="right" vertical="center"/>
    </xf>
    <xf numFmtId="4" fontId="103" fillId="60" borderId="163">
      <alignment horizontal="right" vertical="center"/>
    </xf>
    <xf numFmtId="0" fontId="115" fillId="33" borderId="66" applyNumberFormat="0" applyAlignment="0" applyProtection="0"/>
    <xf numFmtId="0" fontId="7" fillId="50" borderId="0" applyNumberFormat="0" applyBorder="0" applyAlignment="0" applyProtection="0"/>
    <xf numFmtId="0" fontId="125" fillId="84" borderId="158" applyNumberFormat="0" applyAlignment="0" applyProtection="0"/>
    <xf numFmtId="0" fontId="129" fillId="71" borderId="158" applyNumberFormat="0" applyAlignment="0" applyProtection="0"/>
    <xf numFmtId="4" fontId="102" fillId="61" borderId="161"/>
    <xf numFmtId="4" fontId="102" fillId="0" borderId="161" applyFill="0" applyBorder="0" applyProtection="0">
      <alignment horizontal="right" vertical="center"/>
    </xf>
    <xf numFmtId="49" fontId="102" fillId="0" borderId="161" applyNumberFormat="0" applyFont="0" applyFill="0" applyBorder="0" applyProtection="0">
      <alignment horizontal="left" vertical="center" indent="2"/>
    </xf>
    <xf numFmtId="4" fontId="103" fillId="60" borderId="161">
      <alignment horizontal="right" vertical="center"/>
    </xf>
    <xf numFmtId="0" fontId="48" fillId="39" borderId="0" applyNumberFormat="0" applyBorder="0" applyAlignment="0" applyProtection="0"/>
    <xf numFmtId="0" fontId="102" fillId="61" borderId="161"/>
    <xf numFmtId="0" fontId="7" fillId="45" borderId="0" applyNumberFormat="0" applyBorder="0" applyAlignment="0" applyProtection="0"/>
    <xf numFmtId="49" fontId="102" fillId="0" borderId="161" applyNumberFormat="0" applyFont="0" applyFill="0" applyBorder="0" applyProtection="0">
      <alignment horizontal="left" vertical="center" indent="2"/>
    </xf>
    <xf numFmtId="49" fontId="101" fillId="0" borderId="161" applyNumberFormat="0" applyFill="0" applyBorder="0" applyProtection="0">
      <alignment horizontal="left" vertical="center"/>
    </xf>
    <xf numFmtId="0" fontId="117" fillId="0" borderId="0" applyNumberFormat="0" applyFill="0" applyBorder="0" applyAlignment="0" applyProtection="0"/>
    <xf numFmtId="0" fontId="129" fillId="71" borderId="158" applyNumberFormat="0" applyAlignment="0" applyProtection="0"/>
    <xf numFmtId="0" fontId="103" fillId="60" borderId="163">
      <alignment horizontal="right" vertical="center"/>
    </xf>
    <xf numFmtId="0" fontId="138" fillId="71" borderId="158" applyNumberFormat="0" applyAlignment="0" applyProtection="0"/>
    <xf numFmtId="0" fontId="120" fillId="87" borderId="160" applyNumberFormat="0" applyFont="0" applyAlignment="0" applyProtection="0"/>
    <xf numFmtId="166" fontId="102" fillId="88" borderId="161" applyNumberFormat="0" applyFont="0" applyBorder="0" applyAlignment="0" applyProtection="0">
      <alignment horizontal="right" vertical="center"/>
    </xf>
    <xf numFmtId="4" fontId="103" fillId="60" borderId="162">
      <alignment horizontal="right" vertical="center"/>
    </xf>
    <xf numFmtId="4" fontId="102" fillId="61" borderId="161"/>
    <xf numFmtId="0" fontId="103" fillId="60" borderId="161">
      <alignment horizontal="right" vertical="center"/>
    </xf>
    <xf numFmtId="0" fontId="102" fillId="61" borderId="161"/>
    <xf numFmtId="0" fontId="7" fillId="49" borderId="0" applyNumberFormat="0" applyBorder="0" applyAlignment="0" applyProtection="0"/>
    <xf numFmtId="0" fontId="7" fillId="38" borderId="0" applyNumberFormat="0" applyBorder="0" applyAlignment="0" applyProtection="0"/>
    <xf numFmtId="49" fontId="101" fillId="0" borderId="161" applyNumberFormat="0" applyFill="0" applyBorder="0" applyProtection="0">
      <alignment horizontal="left" vertical="center"/>
    </xf>
    <xf numFmtId="0" fontId="48" fillId="59" borderId="0" applyNumberFormat="0" applyBorder="0" applyAlignment="0" applyProtection="0"/>
    <xf numFmtId="49" fontId="102" fillId="0" borderId="161" applyNumberFormat="0" applyFont="0" applyFill="0" applyBorder="0" applyProtection="0">
      <alignment horizontal="left" vertical="center" indent="2"/>
    </xf>
    <xf numFmtId="0" fontId="145" fillId="0" borderId="159" applyNumberFormat="0" applyFill="0" applyAlignment="0" applyProtection="0"/>
    <xf numFmtId="0" fontId="126" fillId="84" borderId="158" applyNumberFormat="0" applyAlignment="0" applyProtection="0"/>
    <xf numFmtId="0" fontId="103" fillId="60" borderId="163">
      <alignment horizontal="right" vertical="center"/>
    </xf>
    <xf numFmtId="0" fontId="145" fillId="0" borderId="159" applyNumberFormat="0" applyFill="0" applyAlignment="0" applyProtection="0"/>
    <xf numFmtId="0" fontId="138" fillId="71" borderId="158" applyNumberFormat="0" applyAlignment="0" applyProtection="0"/>
    <xf numFmtId="0" fontId="145" fillId="0" borderId="159" applyNumberFormat="0" applyFill="0" applyAlignment="0" applyProtection="0"/>
    <xf numFmtId="0" fontId="138" fillId="71" borderId="158" applyNumberFormat="0" applyAlignment="0" applyProtection="0"/>
    <xf numFmtId="4" fontId="103" fillId="60" borderId="163">
      <alignment horizontal="right" vertical="center"/>
    </xf>
    <xf numFmtId="0" fontId="7" fillId="58" borderId="0" applyNumberFormat="0" applyBorder="0" applyAlignment="0" applyProtection="0"/>
    <xf numFmtId="0" fontId="48" fillId="39" borderId="0" applyNumberFormat="0" applyBorder="0" applyAlignment="0" applyProtection="0"/>
    <xf numFmtId="4" fontId="102" fillId="61" borderId="161"/>
    <xf numFmtId="4" fontId="102" fillId="0" borderId="161" applyFill="0" applyBorder="0" applyProtection="0">
      <alignment horizontal="right" vertical="center"/>
    </xf>
    <xf numFmtId="0" fontId="7" fillId="42" borderId="0" applyNumberFormat="0" applyBorder="0" applyAlignment="0" applyProtection="0"/>
    <xf numFmtId="49" fontId="102" fillId="0" borderId="161" applyNumberFormat="0" applyFont="0" applyFill="0" applyBorder="0" applyProtection="0">
      <alignment horizontal="left" vertical="center" indent="2"/>
    </xf>
    <xf numFmtId="0" fontId="119" fillId="0" borderId="70" applyNumberFormat="0" applyFill="0" applyAlignment="0" applyProtection="0"/>
    <xf numFmtId="0" fontId="7" fillId="53" borderId="0" applyNumberFormat="0" applyBorder="0" applyAlignment="0" applyProtection="0"/>
    <xf numFmtId="0" fontId="7" fillId="37" borderId="0" applyNumberFormat="0" applyBorder="0" applyAlignment="0" applyProtection="0"/>
    <xf numFmtId="0" fontId="103" fillId="60" borderId="161">
      <alignment horizontal="right" vertical="center"/>
    </xf>
    <xf numFmtId="0" fontId="115" fillId="33" borderId="66" applyNumberFormat="0" applyAlignment="0" applyProtection="0"/>
    <xf numFmtId="0" fontId="116" fillId="33" borderId="65" applyNumberFormat="0" applyAlignment="0" applyProtection="0"/>
    <xf numFmtId="0" fontId="125" fillId="84" borderId="158" applyNumberFormat="0" applyAlignment="0" applyProtection="0"/>
    <xf numFmtId="0" fontId="145" fillId="0" borderId="159" applyNumberFormat="0" applyFill="0" applyAlignment="0" applyProtection="0"/>
    <xf numFmtId="0" fontId="103" fillId="60" borderId="162">
      <alignment horizontal="right" vertical="center"/>
    </xf>
    <xf numFmtId="49" fontId="102" fillId="0" borderId="161" applyNumberFormat="0" applyFont="0" applyFill="0" applyBorder="0" applyProtection="0">
      <alignment horizontal="left" vertical="center" indent="2"/>
    </xf>
    <xf numFmtId="0" fontId="103" fillId="60" borderId="162">
      <alignment horizontal="right" vertical="center"/>
    </xf>
    <xf numFmtId="49" fontId="102" fillId="0" borderId="162" applyNumberFormat="0" applyFont="0" applyFill="0" applyBorder="0" applyProtection="0">
      <alignment horizontal="left" vertical="center" indent="5"/>
    </xf>
    <xf numFmtId="0" fontId="125" fillId="84" borderId="158" applyNumberFormat="0" applyAlignment="0" applyProtection="0"/>
    <xf numFmtId="0" fontId="138" fillId="71" borderId="158" applyNumberFormat="0" applyAlignment="0" applyProtection="0"/>
    <xf numFmtId="4" fontId="103" fillId="62" borderId="161">
      <alignment horizontal="right" vertical="center"/>
    </xf>
    <xf numFmtId="0" fontId="7" fillId="49" borderId="0" applyNumberFormat="0" applyBorder="0" applyAlignment="0" applyProtection="0"/>
    <xf numFmtId="0" fontId="102" fillId="62" borderId="162">
      <alignment horizontal="left" vertical="center"/>
    </xf>
    <xf numFmtId="0" fontId="7" fillId="45" borderId="0" applyNumberFormat="0" applyBorder="0" applyAlignment="0" applyProtection="0"/>
    <xf numFmtId="0" fontId="102" fillId="61" borderId="161"/>
    <xf numFmtId="0" fontId="130" fillId="0" borderId="159" applyNumberFormat="0" applyFill="0" applyAlignment="0" applyProtection="0"/>
    <xf numFmtId="0" fontId="103" fillId="60" borderId="161">
      <alignment horizontal="right" vertical="center"/>
    </xf>
    <xf numFmtId="0" fontId="102" fillId="0" borderId="161" applyNumberFormat="0" applyFill="0" applyAlignment="0" applyProtection="0"/>
    <xf numFmtId="0" fontId="7" fillId="53" borderId="0" applyNumberFormat="0" applyBorder="0" applyAlignment="0" applyProtection="0"/>
    <xf numFmtId="4" fontId="102" fillId="0" borderId="161" applyFill="0" applyBorder="0" applyProtection="0">
      <alignment horizontal="right" vertical="center"/>
    </xf>
    <xf numFmtId="0" fontId="102" fillId="0" borderId="161" applyNumberFormat="0" applyFill="0" applyAlignment="0" applyProtection="0"/>
    <xf numFmtId="0" fontId="105" fillId="62" borderId="161">
      <alignment horizontal="right" vertical="center"/>
    </xf>
    <xf numFmtId="0" fontId="102" fillId="0" borderId="161">
      <alignment horizontal="right" vertical="center"/>
    </xf>
    <xf numFmtId="4" fontId="102" fillId="0" borderId="161" applyFill="0" applyBorder="0" applyProtection="0">
      <alignment horizontal="right" vertical="center"/>
    </xf>
    <xf numFmtId="0" fontId="48" fillId="55" borderId="0" applyNumberFormat="0" applyBorder="0" applyAlignment="0" applyProtection="0"/>
    <xf numFmtId="0" fontId="125" fillId="84" borderId="158" applyNumberFormat="0" applyAlignment="0" applyProtection="0"/>
    <xf numFmtId="0" fontId="102" fillId="0" borderId="164">
      <alignment horizontal="left" vertical="center" wrapText="1" indent="2"/>
    </xf>
    <xf numFmtId="0" fontId="102" fillId="0" borderId="161">
      <alignment horizontal="right" vertical="center"/>
    </xf>
    <xf numFmtId="0" fontId="48" fillId="47" borderId="0" applyNumberFormat="0" applyBorder="0" applyAlignment="0" applyProtection="0"/>
    <xf numFmtId="0" fontId="48" fillId="39" borderId="0" applyNumberFormat="0" applyBorder="0" applyAlignment="0" applyProtection="0"/>
    <xf numFmtId="0" fontId="48" fillId="59" borderId="0" applyNumberFormat="0" applyBorder="0" applyAlignment="0" applyProtection="0"/>
    <xf numFmtId="0" fontId="8" fillId="87" borderId="160" applyNumberFormat="0" applyFont="0" applyAlignment="0" applyProtection="0"/>
    <xf numFmtId="0" fontId="129" fillId="71" borderId="158" applyNumberFormat="0" applyAlignment="0" applyProtection="0"/>
    <xf numFmtId="0" fontId="126" fillId="84" borderId="158" applyNumberFormat="0" applyAlignment="0" applyProtection="0"/>
    <xf numFmtId="0" fontId="120" fillId="87" borderId="160" applyNumberFormat="0" applyFont="0" applyAlignment="0" applyProtection="0"/>
    <xf numFmtId="0" fontId="145" fillId="0" borderId="159" applyNumberFormat="0" applyFill="0" applyAlignment="0" applyProtection="0"/>
    <xf numFmtId="0" fontId="129" fillId="71" borderId="158" applyNumberFormat="0" applyAlignment="0" applyProtection="0"/>
    <xf numFmtId="0" fontId="7" fillId="38" borderId="0" applyNumberFormat="0" applyBorder="0" applyAlignment="0" applyProtection="0"/>
    <xf numFmtId="0" fontId="103" fillId="60" borderId="161">
      <alignment horizontal="right" vertical="center"/>
    </xf>
    <xf numFmtId="166" fontId="102" fillId="88" borderId="161" applyNumberFormat="0" applyFont="0" applyBorder="0" applyAlignment="0" applyProtection="0">
      <alignment horizontal="right" vertical="center"/>
    </xf>
    <xf numFmtId="0" fontId="105" fillId="62" borderId="161">
      <alignment horizontal="right" vertical="center"/>
    </xf>
    <xf numFmtId="0" fontId="48" fillId="47" borderId="0" applyNumberFormat="0" applyBorder="0" applyAlignment="0" applyProtection="0"/>
    <xf numFmtId="0" fontId="8" fillId="87" borderId="160" applyNumberFormat="0" applyFont="0" applyAlignment="0" applyProtection="0"/>
    <xf numFmtId="49" fontId="101" fillId="0" borderId="161" applyNumberFormat="0" applyFill="0" applyBorder="0" applyProtection="0">
      <alignment horizontal="left" vertical="center"/>
    </xf>
    <xf numFmtId="0" fontId="126" fillId="84" borderId="158" applyNumberFormat="0" applyAlignment="0" applyProtection="0"/>
    <xf numFmtId="0" fontId="102" fillId="62" borderId="162">
      <alignment horizontal="left" vertical="center"/>
    </xf>
    <xf numFmtId="0" fontId="118" fillId="0" borderId="0" applyNumberFormat="0" applyFill="0" applyBorder="0" applyAlignment="0" applyProtection="0"/>
    <xf numFmtId="0" fontId="102" fillId="60" borderId="164">
      <alignment horizontal="left" vertical="center" wrapText="1" indent="2"/>
    </xf>
    <xf numFmtId="0" fontId="126" fillId="84" borderId="158" applyNumberFormat="0" applyAlignment="0" applyProtection="0"/>
    <xf numFmtId="0" fontId="138" fillId="71" borderId="158" applyNumberFormat="0" applyAlignment="0" applyProtection="0"/>
    <xf numFmtId="0" fontId="7" fillId="41" borderId="0" applyNumberFormat="0" applyBorder="0" applyAlignment="0" applyProtection="0"/>
    <xf numFmtId="0" fontId="48" fillId="47" borderId="0" applyNumberFormat="0" applyBorder="0" applyAlignment="0" applyProtection="0"/>
    <xf numFmtId="0" fontId="130" fillId="0" borderId="159" applyNumberFormat="0" applyFill="0" applyAlignment="0" applyProtection="0"/>
    <xf numFmtId="4" fontId="103" fillId="62" borderId="161">
      <alignment horizontal="right" vertical="center"/>
    </xf>
    <xf numFmtId="0" fontId="138" fillId="71" borderId="158" applyNumberFormat="0" applyAlignment="0" applyProtection="0"/>
    <xf numFmtId="4" fontId="103" fillId="60" borderId="163">
      <alignment horizontal="right" vertical="center"/>
    </xf>
    <xf numFmtId="0" fontId="102" fillId="62" borderId="162">
      <alignment horizontal="left" vertical="center"/>
    </xf>
    <xf numFmtId="0" fontId="7" fillId="58" borderId="0" applyNumberFormat="0" applyBorder="0" applyAlignment="0" applyProtection="0"/>
    <xf numFmtId="0" fontId="7" fillId="50" borderId="0" applyNumberFormat="0" applyBorder="0" applyAlignment="0" applyProtection="0"/>
    <xf numFmtId="0" fontId="7" fillId="49" borderId="0" applyNumberFormat="0" applyBorder="0" applyAlignment="0" applyProtection="0"/>
    <xf numFmtId="0" fontId="126" fillId="84" borderId="158" applyNumberFormat="0" applyAlignment="0" applyProtection="0"/>
    <xf numFmtId="0" fontId="7" fillId="46" borderId="0" applyNumberFormat="0" applyBorder="0" applyAlignment="0" applyProtection="0"/>
    <xf numFmtId="0" fontId="7" fillId="37" borderId="0" applyNumberFormat="0" applyBorder="0" applyAlignment="0" applyProtection="0"/>
    <xf numFmtId="4" fontId="103" fillId="60" borderId="161">
      <alignment horizontal="right" vertical="center"/>
    </xf>
    <xf numFmtId="49" fontId="102" fillId="0" borderId="162" applyNumberFormat="0" applyFont="0" applyFill="0" applyBorder="0" applyProtection="0">
      <alignment horizontal="left" vertical="center" indent="5"/>
    </xf>
    <xf numFmtId="0" fontId="119" fillId="0" borderId="70" applyNumberFormat="0" applyFill="0" applyAlignment="0" applyProtection="0"/>
    <xf numFmtId="0" fontId="7" fillId="54" borderId="0" applyNumberFormat="0" applyBorder="0" applyAlignment="0" applyProtection="0"/>
    <xf numFmtId="0" fontId="138" fillId="71" borderId="158" applyNumberFormat="0" applyAlignment="0" applyProtection="0"/>
    <xf numFmtId="0" fontId="116" fillId="33" borderId="65" applyNumberFormat="0" applyAlignment="0" applyProtection="0"/>
    <xf numFmtId="0" fontId="7" fillId="38" borderId="0" applyNumberFormat="0" applyBorder="0" applyAlignment="0" applyProtection="0"/>
    <xf numFmtId="0" fontId="103" fillId="62" borderId="161">
      <alignment horizontal="right" vertical="center"/>
    </xf>
    <xf numFmtId="0" fontId="138" fillId="71" borderId="158" applyNumberFormat="0" applyAlignment="0" applyProtection="0"/>
    <xf numFmtId="0" fontId="116" fillId="33" borderId="65" applyNumberFormat="0" applyAlignment="0" applyProtection="0"/>
    <xf numFmtId="0" fontId="119" fillId="0" borderId="70" applyNumberFormat="0" applyFill="0" applyAlignment="0" applyProtection="0"/>
    <xf numFmtId="0" fontId="102" fillId="60" borderId="164">
      <alignment horizontal="left" vertical="center" wrapText="1" indent="2"/>
    </xf>
    <xf numFmtId="0" fontId="7" fillId="42" borderId="0" applyNumberFormat="0" applyBorder="0" applyAlignment="0" applyProtection="0"/>
    <xf numFmtId="0" fontId="7" fillId="54" borderId="0" applyNumberFormat="0" applyBorder="0" applyAlignment="0" applyProtection="0"/>
    <xf numFmtId="0" fontId="103" fillId="60" borderId="161">
      <alignment horizontal="right" vertical="center"/>
    </xf>
    <xf numFmtId="0" fontId="48" fillId="43" borderId="0" applyNumberFormat="0" applyBorder="0" applyAlignment="0" applyProtection="0"/>
    <xf numFmtId="0" fontId="138" fillId="71" borderId="158" applyNumberFormat="0" applyAlignment="0" applyProtection="0"/>
    <xf numFmtId="0" fontId="7" fillId="46" borderId="0" applyNumberFormat="0" applyBorder="0" applyAlignment="0" applyProtection="0"/>
    <xf numFmtId="0" fontId="129" fillId="71" borderId="158" applyNumberFormat="0" applyAlignment="0" applyProtection="0"/>
    <xf numFmtId="4" fontId="103" fillId="60" borderId="161">
      <alignment horizontal="right" vertical="center"/>
    </xf>
    <xf numFmtId="49" fontId="101" fillId="0" borderId="161" applyNumberFormat="0" applyFill="0" applyBorder="0" applyProtection="0">
      <alignment horizontal="left" vertical="center"/>
    </xf>
    <xf numFmtId="0" fontId="118" fillId="0" borderId="0" applyNumberFormat="0" applyFill="0" applyBorder="0" applyAlignment="0" applyProtection="0"/>
    <xf numFmtId="0" fontId="126" fillId="84" borderId="158" applyNumberFormat="0" applyAlignment="0" applyProtection="0"/>
    <xf numFmtId="0" fontId="118" fillId="0" borderId="0" applyNumberFormat="0" applyFill="0" applyBorder="0" applyAlignment="0" applyProtection="0"/>
    <xf numFmtId="0" fontId="126" fillId="84" borderId="158" applyNumberFormat="0" applyAlignment="0" applyProtection="0"/>
    <xf numFmtId="0" fontId="103" fillId="60" borderId="162">
      <alignment horizontal="right" vertical="center"/>
    </xf>
    <xf numFmtId="0" fontId="119" fillId="0" borderId="70" applyNumberFormat="0" applyFill="0" applyAlignment="0" applyProtection="0"/>
    <xf numFmtId="0" fontId="103" fillId="62" borderId="161">
      <alignment horizontal="right" vertical="center"/>
    </xf>
    <xf numFmtId="0" fontId="130" fillId="0" borderId="159" applyNumberFormat="0" applyFill="0" applyAlignment="0" applyProtection="0"/>
    <xf numFmtId="0" fontId="48" fillId="43" borderId="0" applyNumberFormat="0" applyBorder="0" applyAlignment="0" applyProtection="0"/>
    <xf numFmtId="0" fontId="7" fillId="46" borderId="0" applyNumberFormat="0" applyBorder="0" applyAlignment="0" applyProtection="0"/>
    <xf numFmtId="0" fontId="126" fillId="84" borderId="158" applyNumberFormat="0" applyAlignment="0" applyProtection="0"/>
    <xf numFmtId="0" fontId="48" fillId="59" borderId="0" applyNumberFormat="0" applyBorder="0" applyAlignment="0" applyProtection="0"/>
    <xf numFmtId="0" fontId="126" fillId="84" borderId="158" applyNumberFormat="0" applyAlignment="0" applyProtection="0"/>
    <xf numFmtId="0" fontId="126" fillId="84" borderId="158" applyNumberFormat="0" applyAlignment="0" applyProtection="0"/>
    <xf numFmtId="0" fontId="138" fillId="71" borderId="158" applyNumberFormat="0" applyAlignment="0" applyProtection="0"/>
    <xf numFmtId="4" fontId="103" fillId="60" borderId="162">
      <alignment horizontal="right" vertical="center"/>
    </xf>
    <xf numFmtId="0" fontId="7" fillId="57" borderId="0" applyNumberFormat="0" applyBorder="0" applyAlignment="0" applyProtection="0"/>
    <xf numFmtId="0" fontId="7" fillId="49" borderId="0" applyNumberFormat="0" applyBorder="0" applyAlignment="0" applyProtection="0"/>
    <xf numFmtId="4" fontId="105" fillId="62" borderId="161">
      <alignment horizontal="right" vertical="center"/>
    </xf>
    <xf numFmtId="0" fontId="102" fillId="0" borderId="161">
      <alignment horizontal="right" vertical="center"/>
    </xf>
    <xf numFmtId="4" fontId="103" fillId="60" borderId="162">
      <alignment horizontal="right" vertical="center"/>
    </xf>
    <xf numFmtId="0" fontId="48" fillId="43" borderId="0" applyNumberFormat="0" applyBorder="0" applyAlignment="0" applyProtection="0"/>
    <xf numFmtId="0" fontId="103" fillId="60" borderId="161">
      <alignment horizontal="right" vertical="center"/>
    </xf>
    <xf numFmtId="0" fontId="7" fillId="53" borderId="0" applyNumberFormat="0" applyBorder="0" applyAlignment="0" applyProtection="0"/>
    <xf numFmtId="0" fontId="102" fillId="0" borderId="164">
      <alignment horizontal="left" vertical="center" wrapText="1" indent="2"/>
    </xf>
    <xf numFmtId="0" fontId="7" fillId="54" borderId="0" applyNumberFormat="0" applyBorder="0" applyAlignment="0" applyProtection="0"/>
    <xf numFmtId="4" fontId="102" fillId="0" borderId="161">
      <alignment horizontal="right" vertical="center"/>
    </xf>
    <xf numFmtId="0" fontId="117" fillId="0" borderId="0" applyNumberFormat="0" applyFill="0" applyBorder="0" applyAlignment="0" applyProtection="0"/>
    <xf numFmtId="0" fontId="48" fillId="55" borderId="0" applyNumberFormat="0" applyBorder="0" applyAlignment="0" applyProtection="0"/>
    <xf numFmtId="0" fontId="115" fillId="33" borderId="66" applyNumberFormat="0" applyAlignment="0" applyProtection="0"/>
    <xf numFmtId="0" fontId="102" fillId="61" borderId="161"/>
    <xf numFmtId="0" fontId="7" fillId="41" borderId="0" applyNumberFormat="0" applyBorder="0" applyAlignment="0" applyProtection="0"/>
    <xf numFmtId="0" fontId="102" fillId="62" borderId="162">
      <alignment horizontal="left" vertical="center"/>
    </xf>
    <xf numFmtId="4" fontId="103" fillId="60" borderId="162">
      <alignment horizontal="right" vertical="center"/>
    </xf>
    <xf numFmtId="0" fontId="48" fillId="47" borderId="0" applyNumberFormat="0" applyBorder="0" applyAlignment="0" applyProtection="0"/>
    <xf numFmtId="0" fontId="103" fillId="60" borderId="163">
      <alignment horizontal="right" vertical="center"/>
    </xf>
    <xf numFmtId="0" fontId="103" fillId="60" borderId="161">
      <alignment horizontal="right" vertical="center"/>
    </xf>
    <xf numFmtId="0" fontId="7" fillId="46" borderId="0" applyNumberFormat="0" applyBorder="0" applyAlignment="0" applyProtection="0"/>
    <xf numFmtId="4" fontId="102" fillId="61" borderId="161"/>
    <xf numFmtId="4" fontId="105" fillId="62" borderId="161">
      <alignment horizontal="right" vertical="center"/>
    </xf>
    <xf numFmtId="0" fontId="145" fillId="0" borderId="159" applyNumberFormat="0" applyFill="0" applyAlignment="0" applyProtection="0"/>
    <xf numFmtId="0" fontId="120" fillId="87" borderId="160" applyNumberFormat="0" applyFont="0" applyAlignment="0" applyProtection="0"/>
    <xf numFmtId="0" fontId="7" fillId="53" borderId="0" applyNumberFormat="0" applyBorder="0" applyAlignment="0" applyProtection="0"/>
    <xf numFmtId="0" fontId="102" fillId="0" borderId="164">
      <alignment horizontal="left" vertical="center" wrapText="1" indent="2"/>
    </xf>
    <xf numFmtId="0" fontId="7" fillId="50" borderId="0" applyNumberFormat="0" applyBorder="0" applyAlignment="0" applyProtection="0"/>
    <xf numFmtId="0" fontId="145" fillId="0" borderId="159" applyNumberFormat="0" applyFill="0" applyAlignment="0" applyProtection="0"/>
    <xf numFmtId="0" fontId="119" fillId="0" borderId="70" applyNumberFormat="0" applyFill="0" applyAlignment="0" applyProtection="0"/>
    <xf numFmtId="0" fontId="120" fillId="87" borderId="160" applyNumberFormat="0" applyFont="0" applyAlignment="0" applyProtection="0"/>
    <xf numFmtId="166" fontId="102" fillId="88" borderId="161" applyNumberFormat="0" applyFont="0" applyBorder="0" applyAlignment="0" applyProtection="0">
      <alignment horizontal="right" vertical="center"/>
    </xf>
    <xf numFmtId="0" fontId="102" fillId="61" borderId="161"/>
    <xf numFmtId="0" fontId="145" fillId="0" borderId="159" applyNumberFormat="0" applyFill="0" applyAlignment="0" applyProtection="0"/>
    <xf numFmtId="0" fontId="125" fillId="84" borderId="158" applyNumberFormat="0" applyAlignment="0" applyProtection="0"/>
    <xf numFmtId="0" fontId="120" fillId="87" borderId="160" applyNumberFormat="0" applyFont="0" applyAlignment="0" applyProtection="0"/>
    <xf numFmtId="0" fontId="102" fillId="0" borderId="161" applyNumberFormat="0" applyFill="0" applyAlignment="0" applyProtection="0"/>
    <xf numFmtId="0" fontId="103" fillId="60" borderId="161">
      <alignment horizontal="right" vertical="center"/>
    </xf>
    <xf numFmtId="49" fontId="102" fillId="0" borderId="162" applyNumberFormat="0" applyFont="0" applyFill="0" applyBorder="0" applyProtection="0">
      <alignment horizontal="left" vertical="center" indent="5"/>
    </xf>
    <xf numFmtId="0" fontId="117" fillId="0" borderId="0" applyNumberFormat="0" applyFill="0" applyBorder="0" applyAlignment="0" applyProtection="0"/>
    <xf numFmtId="0" fontId="102" fillId="0" borderId="161" applyNumberFormat="0" applyFill="0" applyAlignment="0" applyProtection="0"/>
    <xf numFmtId="0" fontId="138" fillId="71" borderId="158" applyNumberFormat="0" applyAlignment="0" applyProtection="0"/>
    <xf numFmtId="0" fontId="126" fillId="84" borderId="158" applyNumberFormat="0" applyAlignment="0" applyProtection="0"/>
    <xf numFmtId="4" fontId="103" fillId="60" borderId="163">
      <alignment horizontal="right" vertical="center"/>
    </xf>
    <xf numFmtId="0" fontId="48" fillId="39" borderId="0" applyNumberFormat="0" applyBorder="0" applyAlignment="0" applyProtection="0"/>
    <xf numFmtId="0" fontId="102" fillId="0" borderId="161">
      <alignment horizontal="right" vertical="center"/>
    </xf>
    <xf numFmtId="0" fontId="102" fillId="60" borderId="164">
      <alignment horizontal="left" vertical="center" wrapText="1" indent="2"/>
    </xf>
    <xf numFmtId="4" fontId="103" fillId="60" borderId="163">
      <alignment horizontal="right" vertical="center"/>
    </xf>
    <xf numFmtId="0" fontId="126" fillId="84" borderId="158" applyNumberFormat="0" applyAlignment="0" applyProtection="0"/>
    <xf numFmtId="0" fontId="120" fillId="87" borderId="160" applyNumberFormat="0" applyFont="0" applyAlignment="0" applyProtection="0"/>
    <xf numFmtId="0" fontId="103" fillId="60" borderId="163">
      <alignment horizontal="right" vertical="center"/>
    </xf>
    <xf numFmtId="0" fontId="126" fillId="84" borderId="158" applyNumberFormat="0" applyAlignment="0" applyProtection="0"/>
    <xf numFmtId="49" fontId="101" fillId="0" borderId="161" applyNumberFormat="0" applyFill="0" applyBorder="0" applyProtection="0">
      <alignment horizontal="left" vertical="center"/>
    </xf>
    <xf numFmtId="0" fontId="120" fillId="87" borderId="160" applyNumberFormat="0" applyFont="0" applyAlignment="0" applyProtection="0"/>
    <xf numFmtId="0" fontId="119" fillId="0" borderId="70" applyNumberFormat="0" applyFill="0" applyAlignment="0" applyProtection="0"/>
    <xf numFmtId="0" fontId="7" fillId="42" borderId="0" applyNumberFormat="0" applyBorder="0" applyAlignment="0" applyProtection="0"/>
    <xf numFmtId="0" fontId="8" fillId="87" borderId="160" applyNumberFormat="0" applyFont="0" applyAlignment="0" applyProtection="0"/>
    <xf numFmtId="0" fontId="102" fillId="0" borderId="161">
      <alignment horizontal="right" vertical="center"/>
    </xf>
    <xf numFmtId="0" fontId="126" fillId="84" borderId="158" applyNumberFormat="0" applyAlignment="0" applyProtection="0"/>
    <xf numFmtId="0" fontId="138" fillId="71" borderId="158" applyNumberFormat="0" applyAlignment="0" applyProtection="0"/>
    <xf numFmtId="0" fontId="130" fillId="0" borderId="159" applyNumberFormat="0" applyFill="0" applyAlignment="0" applyProtection="0"/>
    <xf numFmtId="0" fontId="103" fillId="62" borderId="161">
      <alignment horizontal="right" vertical="center"/>
    </xf>
    <xf numFmtId="0" fontId="105" fillId="62" borderId="161">
      <alignment horizontal="right" vertical="center"/>
    </xf>
    <xf numFmtId="0" fontId="120" fillId="87" borderId="160" applyNumberFormat="0" applyFont="0" applyAlignment="0" applyProtection="0"/>
    <xf numFmtId="4" fontId="103" fillId="60" borderId="161">
      <alignment horizontal="right" vertical="center"/>
    </xf>
    <xf numFmtId="0" fontId="138" fillId="71" borderId="158" applyNumberFormat="0" applyAlignment="0" applyProtection="0"/>
    <xf numFmtId="0" fontId="126" fillId="84" borderId="158" applyNumberFormat="0" applyAlignment="0" applyProtection="0"/>
    <xf numFmtId="0" fontId="103" fillId="60" borderId="161">
      <alignment horizontal="right" vertical="center"/>
    </xf>
    <xf numFmtId="0" fontId="102" fillId="60" borderId="164">
      <alignment horizontal="left" vertical="center" wrapText="1" indent="2"/>
    </xf>
    <xf numFmtId="0" fontId="145" fillId="0" borderId="159" applyNumberFormat="0" applyFill="0" applyAlignment="0" applyProtection="0"/>
    <xf numFmtId="0" fontId="120" fillId="87" borderId="160" applyNumberFormat="0" applyFont="0" applyAlignment="0" applyProtection="0"/>
    <xf numFmtId="0" fontId="7" fillId="54" borderId="0" applyNumberFormat="0" applyBorder="0" applyAlignment="0" applyProtection="0"/>
    <xf numFmtId="0" fontId="145" fillId="0" borderId="159" applyNumberFormat="0" applyFill="0" applyAlignment="0" applyProtection="0"/>
    <xf numFmtId="49" fontId="102" fillId="0" borderId="161" applyNumberFormat="0" applyFont="0" applyFill="0" applyBorder="0" applyProtection="0">
      <alignment horizontal="left" vertical="center" indent="2"/>
    </xf>
    <xf numFmtId="0" fontId="138" fillId="71" borderId="158" applyNumberFormat="0" applyAlignment="0" applyProtection="0"/>
    <xf numFmtId="0" fontId="102" fillId="61" borderId="161"/>
    <xf numFmtId="0" fontId="102" fillId="0" borderId="164">
      <alignment horizontal="left" vertical="center" wrapText="1" indent="2"/>
    </xf>
    <xf numFmtId="0" fontId="102" fillId="0" borderId="164">
      <alignment horizontal="left" vertical="center" wrapText="1" indent="2"/>
    </xf>
    <xf numFmtId="0" fontId="125" fillId="84" borderId="158" applyNumberFormat="0" applyAlignment="0" applyProtection="0"/>
    <xf numFmtId="0" fontId="8" fillId="87" borderId="160" applyNumberFormat="0" applyFont="0" applyAlignment="0" applyProtection="0"/>
    <xf numFmtId="0" fontId="103" fillId="62" borderId="161">
      <alignment horizontal="right" vertical="center"/>
    </xf>
    <xf numFmtId="0" fontId="7" fillId="37" borderId="0" applyNumberFormat="0" applyBorder="0" applyAlignment="0" applyProtection="0"/>
    <xf numFmtId="0" fontId="138" fillId="71" borderId="158" applyNumberFormat="0" applyAlignment="0" applyProtection="0"/>
    <xf numFmtId="0" fontId="102" fillId="60" borderId="164">
      <alignment horizontal="left" vertical="center" wrapText="1" indent="2"/>
    </xf>
    <xf numFmtId="0" fontId="8" fillId="87" borderId="160" applyNumberFormat="0" applyFont="0" applyAlignment="0" applyProtection="0"/>
    <xf numFmtId="0" fontId="145" fillId="0" borderId="159" applyNumberFormat="0" applyFill="0" applyAlignment="0" applyProtection="0"/>
    <xf numFmtId="0" fontId="7" fillId="58" borderId="0" applyNumberFormat="0" applyBorder="0" applyAlignment="0" applyProtection="0"/>
    <xf numFmtId="0" fontId="103" fillId="62" borderId="161">
      <alignment horizontal="right" vertical="center"/>
    </xf>
    <xf numFmtId="4" fontId="103" fillId="60" borderId="161">
      <alignment horizontal="right" vertical="center"/>
    </xf>
    <xf numFmtId="49" fontId="102" fillId="0" borderId="162" applyNumberFormat="0" applyFont="0" applyFill="0" applyBorder="0" applyProtection="0">
      <alignment horizontal="left" vertical="center" indent="5"/>
    </xf>
    <xf numFmtId="0" fontId="7" fillId="46" borderId="0" applyNumberFormat="0" applyBorder="0" applyAlignment="0" applyProtection="0"/>
    <xf numFmtId="0" fontId="102" fillId="60" borderId="164">
      <alignment horizontal="left" vertical="center" wrapText="1" indent="2"/>
    </xf>
    <xf numFmtId="49" fontId="101" fillId="0" borderId="161" applyNumberFormat="0" applyFill="0" applyBorder="0" applyProtection="0">
      <alignment horizontal="left" vertical="center"/>
    </xf>
    <xf numFmtId="0" fontId="7" fillId="53" borderId="0" applyNumberFormat="0" applyBorder="0" applyAlignment="0" applyProtection="0"/>
    <xf numFmtId="0" fontId="102" fillId="0" borderId="161">
      <alignment horizontal="right" vertical="center"/>
    </xf>
    <xf numFmtId="4" fontId="102" fillId="0" borderId="161">
      <alignment horizontal="right" vertical="center"/>
    </xf>
    <xf numFmtId="0" fontId="7" fillId="42" borderId="0" applyNumberFormat="0" applyBorder="0" applyAlignment="0" applyProtection="0"/>
    <xf numFmtId="0" fontId="102" fillId="0" borderId="161">
      <alignment horizontal="right" vertical="center"/>
    </xf>
    <xf numFmtId="0" fontId="103" fillId="60" borderId="162">
      <alignment horizontal="right" vertical="center"/>
    </xf>
    <xf numFmtId="0" fontId="125" fillId="84" borderId="158" applyNumberFormat="0" applyAlignment="0" applyProtection="0"/>
    <xf numFmtId="0" fontId="120" fillId="87" borderId="160" applyNumberFormat="0" applyFont="0" applyAlignment="0" applyProtection="0"/>
    <xf numFmtId="4" fontId="103" fillId="60" borderId="161">
      <alignment horizontal="right" vertical="center"/>
    </xf>
    <xf numFmtId="0" fontId="102" fillId="62" borderId="162">
      <alignment horizontal="left" vertical="center"/>
    </xf>
    <xf numFmtId="0" fontId="103" fillId="60" borderId="161">
      <alignment horizontal="right" vertical="center"/>
    </xf>
    <xf numFmtId="0" fontId="7" fillId="45" borderId="0" applyNumberFormat="0" applyBorder="0" applyAlignment="0" applyProtection="0"/>
    <xf numFmtId="0" fontId="7" fillId="38" borderId="0" applyNumberFormat="0" applyBorder="0" applyAlignment="0" applyProtection="0"/>
    <xf numFmtId="49" fontId="102" fillId="0" borderId="161" applyNumberFormat="0" applyFont="0" applyFill="0" applyBorder="0" applyProtection="0">
      <alignment horizontal="left" vertical="center" indent="2"/>
    </xf>
    <xf numFmtId="0" fontId="105" fillId="62" borderId="161">
      <alignment horizontal="right" vertical="center"/>
    </xf>
    <xf numFmtId="0" fontId="7" fillId="57" borderId="0" applyNumberFormat="0" applyBorder="0" applyAlignment="0" applyProtection="0"/>
    <xf numFmtId="0" fontId="125" fillId="84" borderId="158" applyNumberFormat="0" applyAlignment="0" applyProtection="0"/>
    <xf numFmtId="0" fontId="130" fillId="0" borderId="159" applyNumberFormat="0" applyFill="0" applyAlignment="0" applyProtection="0"/>
    <xf numFmtId="0" fontId="102" fillId="0" borderId="164">
      <alignment horizontal="left" vertical="center" wrapText="1" indent="2"/>
    </xf>
    <xf numFmtId="0" fontId="102" fillId="0" borderId="161" applyNumberFormat="0" applyFill="0" applyAlignment="0" applyProtection="0"/>
    <xf numFmtId="0" fontId="7" fillId="41" borderId="0" applyNumberFormat="0" applyBorder="0" applyAlignment="0" applyProtection="0"/>
    <xf numFmtId="0" fontId="102" fillId="62" borderId="162">
      <alignment horizontal="left" vertical="center"/>
    </xf>
    <xf numFmtId="0" fontId="48" fillId="55" borderId="0" applyNumberFormat="0" applyBorder="0" applyAlignment="0" applyProtection="0"/>
    <xf numFmtId="0" fontId="120" fillId="87" borderId="160" applyNumberFormat="0" applyFont="0" applyAlignment="0" applyProtection="0"/>
    <xf numFmtId="0" fontId="126" fillId="84" borderId="158" applyNumberFormat="0" applyAlignment="0" applyProtection="0"/>
    <xf numFmtId="4" fontId="103" fillId="62" borderId="161">
      <alignment horizontal="right" vertical="center"/>
    </xf>
    <xf numFmtId="0" fontId="130" fillId="0" borderId="159" applyNumberFormat="0" applyFill="0" applyAlignment="0" applyProtection="0"/>
    <xf numFmtId="4" fontId="103" fillId="62" borderId="161">
      <alignment horizontal="right" vertical="center"/>
    </xf>
    <xf numFmtId="0" fontId="103" fillId="60" borderId="161">
      <alignment horizontal="right" vertical="center"/>
    </xf>
    <xf numFmtId="4" fontId="102" fillId="61" borderId="161"/>
    <xf numFmtId="4" fontId="105" fillId="62" borderId="161">
      <alignment horizontal="right" vertical="center"/>
    </xf>
    <xf numFmtId="0" fontId="102" fillId="61" borderId="161"/>
    <xf numFmtId="0" fontId="48" fillId="39" borderId="0" applyNumberFormat="0" applyBorder="0" applyAlignment="0" applyProtection="0"/>
    <xf numFmtId="0" fontId="120" fillId="87" borderId="160" applyNumberFormat="0" applyFont="0" applyAlignment="0" applyProtection="0"/>
    <xf numFmtId="0" fontId="102" fillId="0" borderId="161" applyNumberFormat="0" applyFill="0" applyAlignment="0" applyProtection="0"/>
    <xf numFmtId="0" fontId="145" fillId="0" borderId="159" applyNumberFormat="0" applyFill="0" applyAlignment="0" applyProtection="0"/>
    <xf numFmtId="0" fontId="48" fillId="43" borderId="0" applyNumberFormat="0" applyBorder="0" applyAlignment="0" applyProtection="0"/>
    <xf numFmtId="4" fontId="103" fillId="60" borderId="161">
      <alignment horizontal="right" vertical="center"/>
    </xf>
    <xf numFmtId="0" fontId="103" fillId="60" borderId="161">
      <alignment horizontal="right" vertical="center"/>
    </xf>
    <xf numFmtId="0" fontId="103" fillId="60" borderId="162">
      <alignment horizontal="right" vertical="center"/>
    </xf>
    <xf numFmtId="0" fontId="103" fillId="60" borderId="162">
      <alignment horizontal="right" vertical="center"/>
    </xf>
    <xf numFmtId="0" fontId="103" fillId="60" borderId="161">
      <alignment horizontal="right" vertical="center"/>
    </xf>
    <xf numFmtId="4" fontId="103" fillId="60" borderId="161">
      <alignment horizontal="right" vertical="center"/>
    </xf>
    <xf numFmtId="0" fontId="120" fillId="87" borderId="160" applyNumberFormat="0" applyFont="0" applyAlignment="0" applyProtection="0"/>
    <xf numFmtId="0" fontId="130" fillId="0" borderId="159" applyNumberFormat="0" applyFill="0" applyAlignment="0" applyProtection="0"/>
    <xf numFmtId="4" fontId="102" fillId="61" borderId="161"/>
    <xf numFmtId="0" fontId="145" fillId="0" borderId="159" applyNumberFormat="0" applyFill="0" applyAlignment="0" applyProtection="0"/>
    <xf numFmtId="4" fontId="103" fillId="60" borderId="163">
      <alignment horizontal="right" vertical="center"/>
    </xf>
    <xf numFmtId="0" fontId="125" fillId="84" borderId="158" applyNumberFormat="0" applyAlignment="0" applyProtection="0"/>
    <xf numFmtId="4" fontId="103" fillId="60" borderId="161">
      <alignment horizontal="right" vertical="center"/>
    </xf>
    <xf numFmtId="0" fontId="145" fillId="0" borderId="159" applyNumberFormat="0" applyFill="0" applyAlignment="0" applyProtection="0"/>
    <xf numFmtId="0" fontId="126" fillId="84" borderId="158" applyNumberFormat="0" applyAlignment="0" applyProtection="0"/>
    <xf numFmtId="0" fontId="117" fillId="0" borderId="0" applyNumberFormat="0" applyFill="0" applyBorder="0" applyAlignment="0" applyProtection="0"/>
    <xf numFmtId="0" fontId="48" fillId="55" borderId="0" applyNumberFormat="0" applyBorder="0" applyAlignment="0" applyProtection="0"/>
    <xf numFmtId="0" fontId="145" fillId="0" borderId="159" applyNumberFormat="0" applyFill="0" applyAlignment="0" applyProtection="0"/>
    <xf numFmtId="0" fontId="138" fillId="71" borderId="158" applyNumberFormat="0" applyAlignment="0" applyProtection="0"/>
    <xf numFmtId="0" fontId="138" fillId="71" borderId="158" applyNumberFormat="0" applyAlignment="0" applyProtection="0"/>
    <xf numFmtId="4" fontId="102" fillId="0" borderId="161" applyFill="0" applyBorder="0" applyProtection="0">
      <alignment horizontal="right" vertical="center"/>
    </xf>
    <xf numFmtId="4" fontId="102" fillId="61" borderId="161"/>
    <xf numFmtId="0" fontId="105" fillId="62" borderId="161">
      <alignment horizontal="right" vertical="center"/>
    </xf>
    <xf numFmtId="0" fontId="126" fillId="84" borderId="158" applyNumberFormat="0" applyAlignment="0" applyProtection="0"/>
    <xf numFmtId="0" fontId="116" fillId="33" borderId="65" applyNumberFormat="0" applyAlignment="0" applyProtection="0"/>
    <xf numFmtId="0" fontId="138" fillId="71" borderId="158" applyNumberFormat="0" applyAlignment="0" applyProtection="0"/>
    <xf numFmtId="0" fontId="7" fillId="42" borderId="0" applyNumberFormat="0" applyBorder="0" applyAlignment="0" applyProtection="0"/>
    <xf numFmtId="0" fontId="145" fillId="0" borderId="159" applyNumberFormat="0" applyFill="0" applyAlignment="0" applyProtection="0"/>
    <xf numFmtId="0" fontId="103" fillId="60" borderId="161">
      <alignment horizontal="right" vertical="center"/>
    </xf>
    <xf numFmtId="0" fontId="120" fillId="87" borderId="160" applyNumberFormat="0" applyFont="0" applyAlignment="0" applyProtection="0"/>
    <xf numFmtId="0" fontId="145" fillId="0" borderId="159" applyNumberFormat="0" applyFill="0" applyAlignment="0" applyProtection="0"/>
    <xf numFmtId="49" fontId="101" fillId="0" borderId="161" applyNumberFormat="0" applyFill="0" applyBorder="0" applyProtection="0">
      <alignment horizontal="left" vertical="center"/>
    </xf>
    <xf numFmtId="0" fontId="7" fillId="49" borderId="0" applyNumberFormat="0" applyBorder="0" applyAlignment="0" applyProtection="0"/>
    <xf numFmtId="0" fontId="105" fillId="62" borderId="161">
      <alignment horizontal="right" vertical="center"/>
    </xf>
    <xf numFmtId="0" fontId="48" fillId="59" borderId="0" applyNumberFormat="0" applyBorder="0" applyAlignment="0" applyProtection="0"/>
    <xf numFmtId="0" fontId="129" fillId="71" borderId="158" applyNumberFormat="0" applyAlignment="0" applyProtection="0"/>
    <xf numFmtId="0" fontId="103" fillId="60" borderId="161">
      <alignment horizontal="right" vertical="center"/>
    </xf>
    <xf numFmtId="0" fontId="102" fillId="60" borderId="164">
      <alignment horizontal="left" vertical="center" wrapText="1" indent="2"/>
    </xf>
    <xf numFmtId="0" fontId="126" fillId="84" borderId="158" applyNumberFormat="0" applyAlignment="0" applyProtection="0"/>
    <xf numFmtId="0" fontId="7" fillId="41" borderId="0" applyNumberFormat="0" applyBorder="0" applyAlignment="0" applyProtection="0"/>
    <xf numFmtId="0" fontId="7" fillId="58" borderId="0" applyNumberFormat="0" applyBorder="0" applyAlignment="0" applyProtection="0"/>
    <xf numFmtId="0" fontId="125" fillId="84" borderId="158" applyNumberFormat="0" applyAlignment="0" applyProtection="0"/>
    <xf numFmtId="0" fontId="103" fillId="62" borderId="161">
      <alignment horizontal="right" vertical="center"/>
    </xf>
    <xf numFmtId="0" fontId="145" fillId="0" borderId="159" applyNumberFormat="0" applyFill="0" applyAlignment="0" applyProtection="0"/>
    <xf numFmtId="0" fontId="126" fillId="84" borderId="158" applyNumberFormat="0" applyAlignment="0" applyProtection="0"/>
    <xf numFmtId="4" fontId="105" fillId="62" borderId="161">
      <alignment horizontal="right" vertical="center"/>
    </xf>
    <xf numFmtId="0" fontId="102" fillId="0" borderId="164">
      <alignment horizontal="left" vertical="center" wrapText="1" indent="2"/>
    </xf>
    <xf numFmtId="0" fontId="48" fillId="47" borderId="0" applyNumberFormat="0" applyBorder="0" applyAlignment="0" applyProtection="0"/>
    <xf numFmtId="4" fontId="103" fillId="60" borderId="162">
      <alignment horizontal="right" vertical="center"/>
    </xf>
    <xf numFmtId="4" fontId="103" fillId="60" borderId="163">
      <alignment horizontal="right" vertical="center"/>
    </xf>
    <xf numFmtId="0" fontId="130" fillId="0" borderId="159" applyNumberFormat="0" applyFill="0" applyAlignment="0" applyProtection="0"/>
    <xf numFmtId="4" fontId="103" fillId="60" borderId="161">
      <alignment horizontal="right" vertical="center"/>
    </xf>
    <xf numFmtId="0" fontId="138" fillId="71" borderId="158" applyNumberFormat="0" applyAlignment="0" applyProtection="0"/>
    <xf numFmtId="0" fontId="7" fillId="38" borderId="0" applyNumberFormat="0" applyBorder="0" applyAlignment="0" applyProtection="0"/>
    <xf numFmtId="0" fontId="126" fillId="84" borderId="158" applyNumberFormat="0" applyAlignment="0" applyProtection="0"/>
    <xf numFmtId="0" fontId="7" fillId="54" borderId="0" applyNumberFormat="0" applyBorder="0" applyAlignment="0" applyProtection="0"/>
    <xf numFmtId="0" fontId="103" fillId="60" borderId="163">
      <alignment horizontal="right" vertical="center"/>
    </xf>
    <xf numFmtId="0" fontId="103" fillId="60" borderId="161">
      <alignment horizontal="right" vertical="center"/>
    </xf>
    <xf numFmtId="0" fontId="102" fillId="60" borderId="164">
      <alignment horizontal="left" vertical="center" wrapText="1" indent="2"/>
    </xf>
    <xf numFmtId="0" fontId="7" fillId="37" borderId="0" applyNumberFormat="0" applyBorder="0" applyAlignment="0" applyProtection="0"/>
    <xf numFmtId="0" fontId="103" fillId="60" borderId="161">
      <alignment horizontal="right" vertical="center"/>
    </xf>
    <xf numFmtId="0" fontId="118" fillId="0" borderId="0" applyNumberFormat="0" applyFill="0" applyBorder="0" applyAlignment="0" applyProtection="0"/>
    <xf numFmtId="4" fontId="103" fillId="60" borderId="161">
      <alignment horizontal="right" vertical="center"/>
    </xf>
    <xf numFmtId="0" fontId="48" fillId="47" borderId="0" applyNumberFormat="0" applyBorder="0" applyAlignment="0" applyProtection="0"/>
    <xf numFmtId="0" fontId="105" fillId="62" borderId="161">
      <alignment horizontal="right" vertical="center"/>
    </xf>
    <xf numFmtId="0" fontId="130" fillId="0" borderId="159" applyNumberFormat="0" applyFill="0" applyAlignment="0" applyProtection="0"/>
    <xf numFmtId="0" fontId="102" fillId="60" borderId="164">
      <alignment horizontal="left" vertical="center" wrapText="1" indent="2"/>
    </xf>
    <xf numFmtId="0" fontId="103" fillId="60" borderId="161">
      <alignment horizontal="right" vertical="center"/>
    </xf>
    <xf numFmtId="4" fontId="103" fillId="60" borderId="162">
      <alignment horizontal="right" vertical="center"/>
    </xf>
    <xf numFmtId="0" fontId="103" fillId="60" borderId="161">
      <alignment horizontal="right" vertical="center"/>
    </xf>
    <xf numFmtId="0" fontId="129" fillId="71" borderId="158" applyNumberFormat="0" applyAlignment="0" applyProtection="0"/>
    <xf numFmtId="0" fontId="129" fillId="71" borderId="158" applyNumberFormat="0" applyAlignment="0" applyProtection="0"/>
    <xf numFmtId="0" fontId="102" fillId="0" borderId="164">
      <alignment horizontal="left" vertical="center" wrapText="1" indent="2"/>
    </xf>
    <xf numFmtId="0" fontId="125" fillId="84" borderId="158" applyNumberFormat="0" applyAlignment="0" applyProtection="0"/>
    <xf numFmtId="4" fontId="103" fillId="62" borderId="161">
      <alignment horizontal="right" vertical="center"/>
    </xf>
    <xf numFmtId="0" fontId="7" fillId="53" borderId="0" applyNumberFormat="0" applyBorder="0" applyAlignment="0" applyProtection="0"/>
    <xf numFmtId="0" fontId="103" fillId="60" borderId="163">
      <alignment horizontal="right" vertical="center"/>
    </xf>
    <xf numFmtId="0" fontId="102" fillId="61" borderId="161"/>
    <xf numFmtId="0" fontId="48" fillId="43" borderId="0" applyNumberFormat="0" applyBorder="0" applyAlignment="0" applyProtection="0"/>
    <xf numFmtId="0" fontId="130" fillId="0" borderId="159" applyNumberFormat="0" applyFill="0" applyAlignment="0" applyProtection="0"/>
    <xf numFmtId="0" fontId="7" fillId="42" borderId="0" applyNumberFormat="0" applyBorder="0" applyAlignment="0" applyProtection="0"/>
    <xf numFmtId="49" fontId="102" fillId="0" borderId="162" applyNumberFormat="0" applyFont="0" applyFill="0" applyBorder="0" applyProtection="0">
      <alignment horizontal="left" vertical="center" indent="5"/>
    </xf>
    <xf numFmtId="49" fontId="102" fillId="0" borderId="161" applyNumberFormat="0" applyFont="0" applyFill="0" applyBorder="0" applyProtection="0">
      <alignment horizontal="left" vertical="center" indent="2"/>
    </xf>
    <xf numFmtId="0" fontId="138" fillId="71" borderId="158" applyNumberFormat="0" applyAlignment="0" applyProtection="0"/>
    <xf numFmtId="0" fontId="130" fillId="0" borderId="159" applyNumberFormat="0" applyFill="0" applyAlignment="0" applyProtection="0"/>
    <xf numFmtId="4" fontId="102" fillId="0" borderId="161">
      <alignment horizontal="right" vertical="center"/>
    </xf>
    <xf numFmtId="0" fontId="103" fillId="60" borderId="162">
      <alignment horizontal="right" vertical="center"/>
    </xf>
    <xf numFmtId="0" fontId="145" fillId="0" borderId="159" applyNumberFormat="0" applyFill="0" applyAlignment="0" applyProtection="0"/>
    <xf numFmtId="4" fontId="102" fillId="0" borderId="161">
      <alignment horizontal="right" vertical="center"/>
    </xf>
    <xf numFmtId="0" fontId="7" fillId="53" borderId="0" applyNumberFormat="0" applyBorder="0" applyAlignment="0" applyProtection="0"/>
    <xf numFmtId="0" fontId="103" fillId="62" borderId="161">
      <alignment horizontal="right" vertical="center"/>
    </xf>
    <xf numFmtId="4" fontId="103" fillId="60" borderId="161">
      <alignment horizontal="right" vertical="center"/>
    </xf>
    <xf numFmtId="0" fontId="102" fillId="0" borderId="161">
      <alignment horizontal="right" vertical="center"/>
    </xf>
    <xf numFmtId="0" fontId="7" fillId="50" borderId="0" applyNumberFormat="0" applyBorder="0" applyAlignment="0" applyProtection="0"/>
    <xf numFmtId="0" fontId="102" fillId="0" borderId="164">
      <alignment horizontal="left" vertical="center" wrapText="1" indent="2"/>
    </xf>
    <xf numFmtId="0" fontId="130" fillId="0" borderId="159" applyNumberFormat="0" applyFill="0" applyAlignment="0" applyProtection="0"/>
    <xf numFmtId="0" fontId="138" fillId="71" borderId="158" applyNumberFormat="0" applyAlignment="0" applyProtection="0"/>
    <xf numFmtId="4" fontId="103" fillId="60" borderId="163">
      <alignment horizontal="right" vertical="center"/>
    </xf>
    <xf numFmtId="0" fontId="145" fillId="0" borderId="159" applyNumberFormat="0" applyFill="0" applyAlignment="0" applyProtection="0"/>
    <xf numFmtId="0" fontId="103" fillId="60" borderId="163">
      <alignment horizontal="right" vertical="center"/>
    </xf>
    <xf numFmtId="0" fontId="102" fillId="0" borderId="161" applyNumberFormat="0" applyFill="0" applyAlignment="0" applyProtection="0"/>
    <xf numFmtId="0" fontId="126" fillId="84" borderId="158" applyNumberFormat="0" applyAlignment="0" applyProtection="0"/>
    <xf numFmtId="0" fontId="129" fillId="71" borderId="158" applyNumberFormat="0" applyAlignment="0" applyProtection="0"/>
    <xf numFmtId="166" fontId="102" fillId="88" borderId="161" applyNumberFormat="0" applyFont="0" applyBorder="0" applyAlignment="0" applyProtection="0">
      <alignment horizontal="right" vertical="center"/>
    </xf>
    <xf numFmtId="0" fontId="145" fillId="0" borderId="159" applyNumberFormat="0" applyFill="0" applyAlignment="0" applyProtection="0"/>
    <xf numFmtId="0" fontId="125" fillId="84" borderId="158" applyNumberFormat="0" applyAlignment="0" applyProtection="0"/>
    <xf numFmtId="166" fontId="102" fillId="88" borderId="161" applyNumberFormat="0" applyFont="0" applyBorder="0" applyAlignment="0" applyProtection="0">
      <alignment horizontal="right" vertical="center"/>
    </xf>
    <xf numFmtId="166" fontId="102" fillId="88" borderId="161" applyNumberFormat="0" applyFont="0" applyBorder="0" applyAlignment="0" applyProtection="0">
      <alignment horizontal="right" vertical="center"/>
    </xf>
    <xf numFmtId="0" fontId="103" fillId="60" borderId="163">
      <alignment horizontal="right" vertical="center"/>
    </xf>
    <xf numFmtId="4" fontId="105" fillId="62" borderId="161">
      <alignment horizontal="right" vertical="center"/>
    </xf>
    <xf numFmtId="0" fontId="125" fillId="84" borderId="158" applyNumberFormat="0" applyAlignment="0" applyProtection="0"/>
    <xf numFmtId="0" fontId="103" fillId="62" borderId="161">
      <alignment horizontal="right" vertical="center"/>
    </xf>
    <xf numFmtId="0" fontId="129" fillId="71" borderId="158" applyNumberFormat="0" applyAlignment="0" applyProtection="0"/>
    <xf numFmtId="0" fontId="7" fillId="38" borderId="0" applyNumberFormat="0" applyBorder="0" applyAlignment="0" applyProtection="0"/>
    <xf numFmtId="0" fontId="145" fillId="0" borderId="159" applyNumberFormat="0" applyFill="0" applyAlignment="0" applyProtection="0"/>
    <xf numFmtId="0" fontId="103" fillId="60" borderId="161">
      <alignment horizontal="right" vertical="center"/>
    </xf>
    <xf numFmtId="0" fontId="103" fillId="60" borderId="161">
      <alignment horizontal="right" vertical="center"/>
    </xf>
    <xf numFmtId="4" fontId="105" fillId="62" borderId="161">
      <alignment horizontal="right" vertical="center"/>
    </xf>
    <xf numFmtId="0" fontId="103" fillId="62" borderId="161">
      <alignment horizontal="right" vertical="center"/>
    </xf>
    <xf numFmtId="4" fontId="103" fillId="62" borderId="161">
      <alignment horizontal="right" vertical="center"/>
    </xf>
    <xf numFmtId="0" fontId="105" fillId="62" borderId="161">
      <alignment horizontal="right" vertical="center"/>
    </xf>
    <xf numFmtId="4" fontId="105" fillId="62" borderId="161">
      <alignment horizontal="right" vertical="center"/>
    </xf>
    <xf numFmtId="0" fontId="103" fillId="60" borderId="161">
      <alignment horizontal="right" vertical="center"/>
    </xf>
    <xf numFmtId="4" fontId="103" fillId="60" borderId="161">
      <alignment horizontal="right" vertical="center"/>
    </xf>
    <xf numFmtId="0" fontId="103" fillId="60" borderId="161">
      <alignment horizontal="right" vertical="center"/>
    </xf>
    <xf numFmtId="4" fontId="103" fillId="60" borderId="161">
      <alignment horizontal="right" vertical="center"/>
    </xf>
    <xf numFmtId="0" fontId="103" fillId="60" borderId="162">
      <alignment horizontal="right" vertical="center"/>
    </xf>
    <xf numFmtId="4" fontId="103" fillId="60" borderId="162">
      <alignment horizontal="right" vertical="center"/>
    </xf>
    <xf numFmtId="0" fontId="103" fillId="60" borderId="163">
      <alignment horizontal="right" vertical="center"/>
    </xf>
    <xf numFmtId="4" fontId="103" fillId="60" borderId="163">
      <alignment horizontal="right" vertical="center"/>
    </xf>
    <xf numFmtId="0" fontId="126" fillId="84" borderId="158" applyNumberFormat="0" applyAlignment="0" applyProtection="0"/>
    <xf numFmtId="0" fontId="102" fillId="60" borderId="164">
      <alignment horizontal="left" vertical="center" wrapText="1" indent="2"/>
    </xf>
    <xf numFmtId="0" fontId="102" fillId="0" borderId="164">
      <alignment horizontal="left" vertical="center" wrapText="1" indent="2"/>
    </xf>
    <xf numFmtId="0" fontId="102" fillId="62" borderId="162">
      <alignment horizontal="left" vertical="center"/>
    </xf>
    <xf numFmtId="0" fontId="138" fillId="71" borderId="158" applyNumberFormat="0" applyAlignment="0" applyProtection="0"/>
    <xf numFmtId="0" fontId="102" fillId="0" borderId="161">
      <alignment horizontal="right" vertical="center"/>
    </xf>
    <xf numFmtId="4" fontId="102" fillId="0" borderId="161">
      <alignment horizontal="right" vertical="center"/>
    </xf>
    <xf numFmtId="0" fontId="102" fillId="0" borderId="161" applyNumberFormat="0" applyFill="0" applyAlignment="0" applyProtection="0"/>
    <xf numFmtId="166" fontId="102" fillId="88" borderId="161" applyNumberFormat="0" applyFont="0" applyBorder="0" applyAlignment="0" applyProtection="0">
      <alignment horizontal="right" vertical="center"/>
    </xf>
    <xf numFmtId="0" fontId="102" fillId="61" borderId="161"/>
    <xf numFmtId="4" fontId="102" fillId="61" borderId="161"/>
    <xf numFmtId="0" fontId="145" fillId="0" borderId="159" applyNumberFormat="0" applyFill="0" applyAlignment="0" applyProtection="0"/>
    <xf numFmtId="0" fontId="8" fillId="87" borderId="160" applyNumberFormat="0" applyFont="0" applyAlignment="0" applyProtection="0"/>
    <xf numFmtId="0" fontId="120" fillId="87" borderId="160" applyNumberFormat="0" applyFont="0" applyAlignment="0" applyProtection="0"/>
    <xf numFmtId="0" fontId="102" fillId="0" borderId="161" applyNumberFormat="0" applyFill="0" applyAlignment="0" applyProtection="0"/>
    <xf numFmtId="0" fontId="130" fillId="0" borderId="159" applyNumberFormat="0" applyFill="0" applyAlignment="0" applyProtection="0"/>
    <xf numFmtId="0" fontId="145" fillId="0" borderId="159" applyNumberFormat="0" applyFill="0" applyAlignment="0" applyProtection="0"/>
    <xf numFmtId="0" fontId="129" fillId="71" borderId="158" applyNumberFormat="0" applyAlignment="0" applyProtection="0"/>
    <xf numFmtId="0" fontId="126" fillId="84" borderId="158" applyNumberFormat="0" applyAlignment="0" applyProtection="0"/>
    <xf numFmtId="4" fontId="105" fillId="62" borderId="161">
      <alignment horizontal="right" vertical="center"/>
    </xf>
    <xf numFmtId="0" fontId="103" fillId="62" borderId="161">
      <alignment horizontal="right" vertical="center"/>
    </xf>
    <xf numFmtId="166" fontId="102" fillId="88" borderId="161" applyNumberFormat="0" applyFont="0" applyBorder="0" applyAlignment="0" applyProtection="0">
      <alignment horizontal="right" vertical="center"/>
    </xf>
    <xf numFmtId="0" fontId="130" fillId="0" borderId="159" applyNumberFormat="0" applyFill="0" applyAlignment="0" applyProtection="0"/>
    <xf numFmtId="49" fontId="102" fillId="0" borderId="161" applyNumberFormat="0" applyFont="0" applyFill="0" applyBorder="0" applyProtection="0">
      <alignment horizontal="left" vertical="center" indent="2"/>
    </xf>
    <xf numFmtId="49" fontId="102" fillId="0" borderId="162" applyNumberFormat="0" applyFont="0" applyFill="0" applyBorder="0" applyProtection="0">
      <alignment horizontal="left" vertical="center" indent="5"/>
    </xf>
    <xf numFmtId="49" fontId="102" fillId="0" borderId="161" applyNumberFormat="0" applyFont="0" applyFill="0" applyBorder="0" applyProtection="0">
      <alignment horizontal="left" vertical="center" indent="2"/>
    </xf>
    <xf numFmtId="4" fontId="102" fillId="0" borderId="161" applyFill="0" applyBorder="0" applyProtection="0">
      <alignment horizontal="right" vertical="center"/>
    </xf>
    <xf numFmtId="49" fontId="101" fillId="0" borderId="161" applyNumberFormat="0" applyFill="0" applyBorder="0" applyProtection="0">
      <alignment horizontal="left" vertical="center"/>
    </xf>
    <xf numFmtId="0" fontId="102" fillId="0" borderId="164">
      <alignment horizontal="left" vertical="center" wrapText="1" indent="2"/>
    </xf>
    <xf numFmtId="0" fontId="103" fillId="60" borderId="163">
      <alignment horizontal="right" vertical="center"/>
    </xf>
    <xf numFmtId="0" fontId="129" fillId="71" borderId="158" applyNumberFormat="0" applyAlignment="0" applyProtection="0"/>
    <xf numFmtId="0" fontId="103" fillId="60" borderId="163">
      <alignment horizontal="right" vertical="center"/>
    </xf>
    <xf numFmtId="4" fontId="103" fillId="60" borderId="161">
      <alignment horizontal="right" vertical="center"/>
    </xf>
    <xf numFmtId="0" fontId="103" fillId="60" borderId="161">
      <alignment horizontal="right" vertical="center"/>
    </xf>
    <xf numFmtId="0" fontId="125" fillId="84" borderId="158" applyNumberFormat="0" applyAlignment="0" applyProtection="0"/>
    <xf numFmtId="0" fontId="130" fillId="0" borderId="159" applyNumberFormat="0" applyFill="0" applyAlignment="0" applyProtection="0"/>
    <xf numFmtId="0" fontId="102" fillId="61" borderId="161"/>
    <xf numFmtId="4" fontId="102" fillId="61" borderId="161"/>
    <xf numFmtId="4" fontId="103" fillId="60" borderId="161">
      <alignment horizontal="right" vertical="center"/>
    </xf>
    <xf numFmtId="0" fontId="105" fillId="62" borderId="161">
      <alignment horizontal="right" vertical="center"/>
    </xf>
    <xf numFmtId="0" fontId="129" fillId="71" borderId="158" applyNumberFormat="0" applyAlignment="0" applyProtection="0"/>
    <xf numFmtId="0" fontId="126" fillId="84" borderId="158" applyNumberFormat="0" applyAlignment="0" applyProtection="0"/>
    <xf numFmtId="4" fontId="102" fillId="0" borderId="161">
      <alignment horizontal="right" vertical="center"/>
    </xf>
    <xf numFmtId="0" fontId="102" fillId="60" borderId="164">
      <alignment horizontal="left" vertical="center" wrapText="1" indent="2"/>
    </xf>
    <xf numFmtId="0" fontId="102" fillId="0" borderId="164">
      <alignment horizontal="left" vertical="center" wrapText="1" indent="2"/>
    </xf>
    <xf numFmtId="0" fontId="138" fillId="71" borderId="158" applyNumberFormat="0" applyAlignment="0" applyProtection="0"/>
    <xf numFmtId="0" fontId="125" fillId="84" borderId="158" applyNumberFormat="0" applyAlignment="0" applyProtection="0"/>
    <xf numFmtId="0" fontId="103" fillId="60" borderId="163">
      <alignment horizontal="right" vertical="center"/>
    </xf>
    <xf numFmtId="0" fontId="105" fillId="62" borderId="161">
      <alignment horizontal="right" vertical="center"/>
    </xf>
    <xf numFmtId="4" fontId="103" fillId="62" borderId="161">
      <alignment horizontal="right" vertical="center"/>
    </xf>
    <xf numFmtId="4" fontId="103" fillId="60" borderId="161">
      <alignment horizontal="right" vertical="center"/>
    </xf>
    <xf numFmtId="49" fontId="102" fillId="0" borderId="162" applyNumberFormat="0" applyFont="0" applyFill="0" applyBorder="0" applyProtection="0">
      <alignment horizontal="left" vertical="center" indent="5"/>
    </xf>
    <xf numFmtId="4" fontId="102" fillId="0" borderId="161" applyFill="0" applyBorder="0" applyProtection="0">
      <alignment horizontal="right" vertical="center"/>
    </xf>
    <xf numFmtId="4" fontId="103" fillId="62" borderId="161">
      <alignment horizontal="right" vertical="center"/>
    </xf>
    <xf numFmtId="0" fontId="138" fillId="71" borderId="158" applyNumberFormat="0" applyAlignment="0" applyProtection="0"/>
    <xf numFmtId="0" fontId="129" fillId="71" borderId="158" applyNumberFormat="0" applyAlignment="0" applyProtection="0"/>
    <xf numFmtId="0" fontId="125" fillId="84" borderId="158" applyNumberFormat="0" applyAlignment="0" applyProtection="0"/>
    <xf numFmtId="0" fontId="102" fillId="60" borderId="164">
      <alignment horizontal="left" vertical="center" wrapText="1" indent="2"/>
    </xf>
    <xf numFmtId="0" fontId="102" fillId="0" borderId="164">
      <alignment horizontal="left" vertical="center" wrapText="1" indent="2"/>
    </xf>
    <xf numFmtId="0" fontId="102" fillId="60" borderId="164">
      <alignment horizontal="left" vertical="center" wrapText="1" indent="2"/>
    </xf>
    <xf numFmtId="0" fontId="8" fillId="87" borderId="160" applyNumberFormat="0" applyFont="0" applyAlignment="0" applyProtection="0"/>
    <xf numFmtId="0" fontId="105" fillId="62" borderId="161">
      <alignment horizontal="right" vertical="center"/>
    </xf>
    <xf numFmtId="4" fontId="103" fillId="60" borderId="161">
      <alignment horizontal="right" vertical="center"/>
    </xf>
    <xf numFmtId="0" fontId="103" fillId="60" borderId="161">
      <alignment horizontal="right" vertical="center"/>
    </xf>
    <xf numFmtId="4" fontId="105" fillId="62" borderId="161">
      <alignment horizontal="right" vertical="center"/>
    </xf>
    <xf numFmtId="0" fontId="120" fillId="87" borderId="160" applyNumberFormat="0" applyFont="0" applyAlignment="0" applyProtection="0"/>
    <xf numFmtId="0" fontId="138" fillId="71" borderId="158" applyNumberFormat="0" applyAlignment="0" applyProtection="0"/>
    <xf numFmtId="0" fontId="120" fillId="87" borderId="160" applyNumberFormat="0" applyFont="0" applyAlignment="0" applyProtection="0"/>
    <xf numFmtId="0" fontId="8" fillId="87" borderId="160" applyNumberFormat="0" applyFont="0" applyAlignment="0" applyProtection="0"/>
    <xf numFmtId="4" fontId="103" fillId="62" borderId="161">
      <alignment horizontal="right" vertical="center"/>
    </xf>
    <xf numFmtId="4" fontId="103" fillId="62" borderId="161">
      <alignment horizontal="right" vertical="center"/>
    </xf>
    <xf numFmtId="0" fontId="103" fillId="60" borderId="161">
      <alignment horizontal="right" vertical="center"/>
    </xf>
    <xf numFmtId="49" fontId="102" fillId="0" borderId="162" applyNumberFormat="0" applyFont="0" applyFill="0" applyBorder="0" applyProtection="0">
      <alignment horizontal="left" vertical="center" indent="5"/>
    </xf>
    <xf numFmtId="0" fontId="102" fillId="0" borderId="164">
      <alignment horizontal="left" vertical="center" wrapText="1" indent="2"/>
    </xf>
    <xf numFmtId="0" fontId="138" fillId="71" borderId="158" applyNumberFormat="0" applyAlignment="0" applyProtection="0"/>
    <xf numFmtId="4" fontId="103" fillId="60" borderId="161">
      <alignment horizontal="right" vertical="center"/>
    </xf>
    <xf numFmtId="0" fontId="102" fillId="61" borderId="161"/>
    <xf numFmtId="0" fontId="102" fillId="0" borderId="164">
      <alignment horizontal="left" vertical="center" wrapText="1" indent="2"/>
    </xf>
    <xf numFmtId="0" fontId="102" fillId="60" borderId="164">
      <alignment horizontal="left" vertical="center" wrapText="1" indent="2"/>
    </xf>
    <xf numFmtId="0" fontId="102" fillId="62" borderId="162">
      <alignment horizontal="left" vertical="center"/>
    </xf>
    <xf numFmtId="49" fontId="101" fillId="0" borderId="161" applyNumberFormat="0" applyFill="0" applyBorder="0" applyProtection="0">
      <alignment horizontal="left" vertical="center"/>
    </xf>
    <xf numFmtId="0" fontId="145" fillId="0" borderId="159" applyNumberFormat="0" applyFill="0" applyAlignment="0" applyProtection="0"/>
    <xf numFmtId="49" fontId="102" fillId="0" borderId="161" applyNumberFormat="0" applyFont="0" applyFill="0" applyBorder="0" applyProtection="0">
      <alignment horizontal="left" vertical="center" indent="2"/>
    </xf>
    <xf numFmtId="0" fontId="102" fillId="0" borderId="164">
      <alignment horizontal="left" vertical="center" wrapText="1" indent="2"/>
    </xf>
    <xf numFmtId="4" fontId="102" fillId="0" borderId="161" applyFill="0" applyBorder="0" applyProtection="0">
      <alignment horizontal="right" vertical="center"/>
    </xf>
    <xf numFmtId="0" fontId="102" fillId="62" borderId="162">
      <alignment horizontal="left" vertical="center"/>
    </xf>
    <xf numFmtId="0" fontId="103" fillId="60" borderId="161">
      <alignment horizontal="right" vertical="center"/>
    </xf>
    <xf numFmtId="0" fontId="102" fillId="0" borderId="161" applyNumberFormat="0" applyFill="0" applyAlignment="0" applyProtection="0"/>
    <xf numFmtId="49" fontId="102" fillId="0" borderId="161" applyNumberFormat="0" applyFont="0" applyFill="0" applyBorder="0" applyProtection="0">
      <alignment horizontal="left" vertical="center" indent="2"/>
    </xf>
    <xf numFmtId="0" fontId="48" fillId="55" borderId="0" applyNumberFormat="0" applyBorder="0" applyAlignment="0" applyProtection="0"/>
    <xf numFmtId="4" fontId="102" fillId="0" borderId="161">
      <alignment horizontal="right" vertical="center"/>
    </xf>
    <xf numFmtId="0" fontId="120" fillId="87" borderId="160" applyNumberFormat="0" applyFont="0" applyAlignment="0" applyProtection="0"/>
    <xf numFmtId="0" fontId="102" fillId="0" borderId="161">
      <alignment horizontal="right" vertical="center"/>
    </xf>
    <xf numFmtId="0" fontId="103" fillId="60" borderId="161">
      <alignment horizontal="right" vertical="center"/>
    </xf>
    <xf numFmtId="4" fontId="103" fillId="60" borderId="161">
      <alignment horizontal="right" vertical="center"/>
    </xf>
    <xf numFmtId="0" fontId="102" fillId="60" borderId="164">
      <alignment horizontal="left" vertical="center" wrapText="1" indent="2"/>
    </xf>
    <xf numFmtId="0" fontId="7" fillId="42" borderId="0" applyNumberFormat="0" applyBorder="0" applyAlignment="0" applyProtection="0"/>
    <xf numFmtId="0" fontId="102" fillId="61" borderId="161"/>
    <xf numFmtId="0" fontId="126" fillId="84" borderId="158" applyNumberFormat="0" applyAlignment="0" applyProtection="0"/>
    <xf numFmtId="4" fontId="102" fillId="0" borderId="161" applyFill="0" applyBorder="0" applyProtection="0">
      <alignment horizontal="right" vertical="center"/>
    </xf>
    <xf numFmtId="0" fontId="125" fillId="84" borderId="158" applyNumberFormat="0" applyAlignment="0" applyProtection="0"/>
    <xf numFmtId="0" fontId="145" fillId="0" borderId="159" applyNumberFormat="0" applyFill="0" applyAlignment="0" applyProtection="0"/>
    <xf numFmtId="49" fontId="101" fillId="0" borderId="161" applyNumberFormat="0" applyFill="0" applyBorder="0" applyProtection="0">
      <alignment horizontal="left" vertical="center"/>
    </xf>
    <xf numFmtId="0" fontId="7" fillId="49" borderId="0" applyNumberFormat="0" applyBorder="0" applyAlignment="0" applyProtection="0"/>
    <xf numFmtId="0" fontId="102" fillId="0" borderId="164">
      <alignment horizontal="left" vertical="center" wrapText="1" indent="2"/>
    </xf>
    <xf numFmtId="0" fontId="48" fillId="59" borderId="0" applyNumberFormat="0" applyBorder="0" applyAlignment="0" applyProtection="0"/>
    <xf numFmtId="0" fontId="8" fillId="87" borderId="160" applyNumberFormat="0" applyFont="0" applyAlignment="0" applyProtection="0"/>
    <xf numFmtId="0" fontId="103" fillId="62" borderId="161">
      <alignment horizontal="right" vertical="center"/>
    </xf>
    <xf numFmtId="4" fontId="105" fillId="62" borderId="161">
      <alignment horizontal="right" vertical="center"/>
    </xf>
    <xf numFmtId="166" fontId="102" fillId="88" borderId="161" applyNumberFormat="0" applyFont="0" applyBorder="0" applyAlignment="0" applyProtection="0">
      <alignment horizontal="right" vertical="center"/>
    </xf>
    <xf numFmtId="0" fontId="8" fillId="87" borderId="160" applyNumberFormat="0" applyFont="0" applyAlignment="0" applyProtection="0"/>
    <xf numFmtId="0" fontId="138" fillId="71" borderId="158" applyNumberFormat="0" applyAlignment="0" applyProtection="0"/>
    <xf numFmtId="0" fontId="138" fillId="71" borderId="158" applyNumberFormat="0" applyAlignment="0" applyProtection="0"/>
    <xf numFmtId="0" fontId="145" fillId="0" borderId="159" applyNumberFormat="0" applyFill="0" applyAlignment="0" applyProtection="0"/>
    <xf numFmtId="49" fontId="101" fillId="0" borderId="161" applyNumberFormat="0" applyFill="0" applyBorder="0" applyProtection="0">
      <alignment horizontal="left" vertical="center"/>
    </xf>
    <xf numFmtId="0" fontId="103" fillId="60" borderId="162">
      <alignment horizontal="right" vertical="center"/>
    </xf>
    <xf numFmtId="0" fontId="102" fillId="0" borderId="161">
      <alignment horizontal="right" vertical="center"/>
    </xf>
    <xf numFmtId="0" fontId="130" fillId="0" borderId="159" applyNumberFormat="0" applyFill="0" applyAlignment="0" applyProtection="0"/>
    <xf numFmtId="0" fontId="8" fillId="87" borderId="160" applyNumberFormat="0" applyFont="0" applyAlignment="0" applyProtection="0"/>
    <xf numFmtId="0" fontId="145" fillId="0" borderId="159" applyNumberFormat="0" applyFill="0" applyAlignment="0" applyProtection="0"/>
    <xf numFmtId="0" fontId="126" fillId="84" borderId="158" applyNumberFormat="0" applyAlignment="0" applyProtection="0"/>
    <xf numFmtId="0" fontId="7" fillId="38" borderId="0" applyNumberFormat="0" applyBorder="0" applyAlignment="0" applyProtection="0"/>
    <xf numFmtId="166" fontId="102" fillId="88" borderId="161" applyNumberFormat="0" applyFont="0" applyBorder="0" applyAlignment="0" applyProtection="0">
      <alignment horizontal="right" vertical="center"/>
    </xf>
    <xf numFmtId="0" fontId="145" fillId="0" borderId="159" applyNumberFormat="0" applyFill="0" applyAlignment="0" applyProtection="0"/>
    <xf numFmtId="49" fontId="102" fillId="0" borderId="161" applyNumberFormat="0" applyFont="0" applyFill="0" applyBorder="0" applyProtection="0">
      <alignment horizontal="left" vertical="center" indent="2"/>
    </xf>
    <xf numFmtId="0" fontId="118" fillId="0" borderId="0" applyNumberFormat="0" applyFill="0" applyBorder="0" applyAlignment="0" applyProtection="0"/>
    <xf numFmtId="4" fontId="102" fillId="0" borderId="161">
      <alignment horizontal="right" vertical="center"/>
    </xf>
    <xf numFmtId="0" fontId="130" fillId="0" borderId="159" applyNumberFormat="0" applyFill="0" applyAlignment="0" applyProtection="0"/>
    <xf numFmtId="0" fontId="138" fillId="71" borderId="158" applyNumberFormat="0" applyAlignment="0" applyProtection="0"/>
    <xf numFmtId="0" fontId="48" fillId="47" borderId="0" applyNumberFormat="0" applyBorder="0" applyAlignment="0" applyProtection="0"/>
    <xf numFmtId="4" fontId="102" fillId="0" borderId="161" applyFill="0" applyBorder="0" applyProtection="0">
      <alignment horizontal="right" vertical="center"/>
    </xf>
    <xf numFmtId="0" fontId="102" fillId="62" borderId="162">
      <alignment horizontal="left" vertical="center"/>
    </xf>
    <xf numFmtId="0" fontId="129" fillId="71" borderId="158" applyNumberFormat="0" applyAlignment="0" applyProtection="0"/>
    <xf numFmtId="0" fontId="105" fillId="62" borderId="161">
      <alignment horizontal="right" vertical="center"/>
    </xf>
    <xf numFmtId="4" fontId="102" fillId="61" borderId="161"/>
    <xf numFmtId="0" fontId="102" fillId="60" borderId="164">
      <alignment horizontal="left" vertical="center" wrapText="1" indent="2"/>
    </xf>
    <xf numFmtId="49" fontId="102" fillId="0" borderId="161" applyNumberFormat="0" applyFont="0" applyFill="0" applyBorder="0" applyProtection="0">
      <alignment horizontal="left" vertical="center" indent="2"/>
    </xf>
    <xf numFmtId="0" fontId="138" fillId="71" borderId="158" applyNumberFormat="0" applyAlignment="0" applyProtection="0"/>
    <xf numFmtId="0" fontId="7" fillId="53" borderId="0" applyNumberFormat="0" applyBorder="0" applyAlignment="0" applyProtection="0"/>
    <xf numFmtId="0" fontId="105" fillId="62" borderId="161">
      <alignment horizontal="right" vertical="center"/>
    </xf>
    <xf numFmtId="0" fontId="129" fillId="71" borderId="158" applyNumberFormat="0" applyAlignment="0" applyProtection="0"/>
    <xf numFmtId="166" fontId="102" fillId="88" borderId="161" applyNumberFormat="0" applyFont="0" applyBorder="0" applyAlignment="0" applyProtection="0">
      <alignment horizontal="right" vertical="center"/>
    </xf>
    <xf numFmtId="0" fontId="129" fillId="71" borderId="158" applyNumberFormat="0" applyAlignment="0" applyProtection="0"/>
    <xf numFmtId="4" fontId="102" fillId="0" borderId="161">
      <alignment horizontal="right" vertical="center"/>
    </xf>
    <xf numFmtId="49" fontId="102" fillId="0" borderId="161" applyNumberFormat="0" applyFont="0" applyFill="0" applyBorder="0" applyProtection="0">
      <alignment horizontal="left" vertical="center" indent="2"/>
    </xf>
    <xf numFmtId="166" fontId="102" fillId="88" borderId="161" applyNumberFormat="0" applyFont="0" applyBorder="0" applyAlignment="0" applyProtection="0">
      <alignment horizontal="right" vertical="center"/>
    </xf>
    <xf numFmtId="49" fontId="101" fillId="0" borderId="161" applyNumberFormat="0" applyFill="0" applyBorder="0" applyProtection="0">
      <alignment horizontal="left" vertical="center"/>
    </xf>
    <xf numFmtId="4" fontId="103" fillId="60" borderId="161">
      <alignment horizontal="right" vertical="center"/>
    </xf>
    <xf numFmtId="0" fontId="103" fillId="60" borderId="161">
      <alignment horizontal="right" vertical="center"/>
    </xf>
    <xf numFmtId="0" fontId="102" fillId="0" borderId="161">
      <alignment horizontal="right" vertical="center"/>
    </xf>
    <xf numFmtId="0" fontId="102" fillId="0" borderId="161">
      <alignment horizontal="right" vertical="center"/>
    </xf>
    <xf numFmtId="0" fontId="7" fillId="57" borderId="0" applyNumberFormat="0" applyBorder="0" applyAlignment="0" applyProtection="0"/>
    <xf numFmtId="0" fontId="48" fillId="51" borderId="0" applyNumberFormat="0" applyBorder="0" applyAlignment="0" applyProtection="0"/>
    <xf numFmtId="0" fontId="7" fillId="45" borderId="0" applyNumberFormat="0" applyBorder="0" applyAlignment="0" applyProtection="0"/>
    <xf numFmtId="0" fontId="105" fillId="62" borderId="161">
      <alignment horizontal="right" vertical="center"/>
    </xf>
    <xf numFmtId="4" fontId="103" fillId="60" borderId="163">
      <alignment horizontal="right" vertical="center"/>
    </xf>
    <xf numFmtId="0" fontId="102" fillId="60" borderId="164">
      <alignment horizontal="left" vertical="center" wrapText="1" indent="2"/>
    </xf>
    <xf numFmtId="0" fontId="138" fillId="71" borderId="158" applyNumberFormat="0" applyAlignment="0" applyProtection="0"/>
    <xf numFmtId="0" fontId="138" fillId="71" borderId="158" applyNumberFormat="0" applyAlignment="0" applyProtection="0"/>
    <xf numFmtId="0" fontId="120" fillId="87" borderId="160" applyNumberFormat="0" applyFont="0" applyAlignment="0" applyProtection="0"/>
    <xf numFmtId="0" fontId="102" fillId="60" borderId="164">
      <alignment horizontal="left" vertical="center" wrapText="1" indent="2"/>
    </xf>
    <xf numFmtId="0" fontId="120" fillId="87" borderId="160" applyNumberFormat="0" applyFont="0" applyAlignment="0" applyProtection="0"/>
    <xf numFmtId="0" fontId="102" fillId="0" borderId="161" applyNumberFormat="0" applyFill="0" applyAlignment="0" applyProtection="0"/>
    <xf numFmtId="4" fontId="103" fillId="60" borderId="161">
      <alignment horizontal="right" vertical="center"/>
    </xf>
    <xf numFmtId="4" fontId="102" fillId="61" borderId="161"/>
    <xf numFmtId="0" fontId="145" fillId="0" borderId="159" applyNumberFormat="0" applyFill="0" applyAlignment="0" applyProtection="0"/>
    <xf numFmtId="0" fontId="125" fillId="84" borderId="158" applyNumberFormat="0" applyAlignment="0" applyProtection="0"/>
    <xf numFmtId="0" fontId="126" fillId="84" borderId="158" applyNumberFormat="0" applyAlignment="0" applyProtection="0"/>
    <xf numFmtId="4" fontId="102" fillId="0" borderId="161" applyFill="0" applyBorder="0" applyProtection="0">
      <alignment horizontal="right" vertical="center"/>
    </xf>
    <xf numFmtId="0" fontId="138" fillId="71" borderId="158" applyNumberFormat="0" applyAlignment="0" applyProtection="0"/>
    <xf numFmtId="0" fontId="103" fillId="62" borderId="161">
      <alignment horizontal="right" vertical="center"/>
    </xf>
    <xf numFmtId="0" fontId="119" fillId="0" borderId="70" applyNumberFormat="0" applyFill="0" applyAlignment="0" applyProtection="0"/>
    <xf numFmtId="0" fontId="145" fillId="0" borderId="159" applyNumberFormat="0" applyFill="0" applyAlignment="0" applyProtection="0"/>
    <xf numFmtId="4" fontId="103" fillId="60" borderId="161">
      <alignment horizontal="right" vertical="center"/>
    </xf>
    <xf numFmtId="0" fontId="102" fillId="60" borderId="164">
      <alignment horizontal="left" vertical="center" wrapText="1" indent="2"/>
    </xf>
    <xf numFmtId="0" fontId="126" fillId="84" borderId="158" applyNumberFormat="0" applyAlignment="0" applyProtection="0"/>
    <xf numFmtId="0" fontId="103" fillId="60" borderId="161">
      <alignment horizontal="right" vertical="center"/>
    </xf>
    <xf numFmtId="166" fontId="102" fillId="88" borderId="161" applyNumberFormat="0" applyFont="0" applyBorder="0" applyAlignment="0" applyProtection="0">
      <alignment horizontal="right" vertical="center"/>
    </xf>
    <xf numFmtId="0" fontId="8" fillId="87" borderId="160" applyNumberFormat="0" applyFont="0" applyAlignment="0" applyProtection="0"/>
    <xf numFmtId="0" fontId="102" fillId="60" borderId="164">
      <alignment horizontal="left" vertical="center" wrapText="1" indent="2"/>
    </xf>
    <xf numFmtId="0" fontId="138" fillId="71" borderId="158" applyNumberFormat="0" applyAlignment="0" applyProtection="0"/>
    <xf numFmtId="0" fontId="145" fillId="0" borderId="159" applyNumberFormat="0" applyFill="0" applyAlignment="0" applyProtection="0"/>
    <xf numFmtId="0" fontId="138" fillId="71" borderId="158" applyNumberFormat="0" applyAlignment="0" applyProtection="0"/>
    <xf numFmtId="0" fontId="130" fillId="0" borderId="159" applyNumberFormat="0" applyFill="0" applyAlignment="0" applyProtection="0"/>
    <xf numFmtId="0" fontId="103" fillId="62" borderId="161">
      <alignment horizontal="right" vertical="center"/>
    </xf>
    <xf numFmtId="0" fontId="120" fillId="87" borderId="160" applyNumberFormat="0" applyFont="0" applyAlignment="0" applyProtection="0"/>
    <xf numFmtId="0" fontId="129" fillId="71" borderId="158" applyNumberFormat="0" applyAlignment="0" applyProtection="0"/>
    <xf numFmtId="0" fontId="102" fillId="0" borderId="164">
      <alignment horizontal="left" vertical="center" wrapText="1" indent="2"/>
    </xf>
    <xf numFmtId="4" fontId="103" fillId="60" borderId="161">
      <alignment horizontal="right" vertical="center"/>
    </xf>
    <xf numFmtId="0" fontId="120" fillId="87" borderId="160" applyNumberFormat="0" applyFont="0" applyAlignment="0" applyProtection="0"/>
    <xf numFmtId="0" fontId="7" fillId="54" borderId="0" applyNumberFormat="0" applyBorder="0" applyAlignment="0" applyProtection="0"/>
    <xf numFmtId="0" fontId="126" fillId="84" borderId="158" applyNumberFormat="0" applyAlignment="0" applyProtection="0"/>
    <xf numFmtId="0" fontId="138" fillId="71" borderId="158" applyNumberFormat="0" applyAlignment="0" applyProtection="0"/>
    <xf numFmtId="4" fontId="102" fillId="0" borderId="161">
      <alignment horizontal="right" vertical="center"/>
    </xf>
    <xf numFmtId="4" fontId="105" fillId="62" borderId="161">
      <alignment horizontal="right" vertical="center"/>
    </xf>
    <xf numFmtId="0" fontId="126" fillId="84" borderId="158" applyNumberFormat="0" applyAlignment="0" applyProtection="0"/>
    <xf numFmtId="0" fontId="7" fillId="41" borderId="0" applyNumberFormat="0" applyBorder="0" applyAlignment="0" applyProtection="0"/>
    <xf numFmtId="4" fontId="103" fillId="60" borderId="161">
      <alignment horizontal="right" vertical="center"/>
    </xf>
    <xf numFmtId="0" fontId="102" fillId="0" borderId="161" applyNumberFormat="0" applyFill="0" applyAlignment="0" applyProtection="0"/>
    <xf numFmtId="0" fontId="102" fillId="61" borderId="161"/>
    <xf numFmtId="4" fontId="102" fillId="0" borderId="161" applyFill="0" applyBorder="0" applyProtection="0">
      <alignment horizontal="right" vertical="center"/>
    </xf>
    <xf numFmtId="0" fontId="102" fillId="60" borderId="164">
      <alignment horizontal="left" vertical="center" wrapText="1" indent="2"/>
    </xf>
    <xf numFmtId="0" fontId="7" fillId="58" borderId="0" applyNumberFormat="0" applyBorder="0" applyAlignment="0" applyProtection="0"/>
    <xf numFmtId="0" fontId="145" fillId="0" borderId="159" applyNumberFormat="0" applyFill="0" applyAlignment="0" applyProtection="0"/>
    <xf numFmtId="4" fontId="105" fillId="62" borderId="161">
      <alignment horizontal="right" vertical="center"/>
    </xf>
    <xf numFmtId="0" fontId="105" fillId="62" borderId="161">
      <alignment horizontal="right" vertical="center"/>
    </xf>
    <xf numFmtId="0" fontId="102" fillId="0" borderId="161" applyNumberFormat="0" applyFill="0" applyAlignment="0" applyProtection="0"/>
    <xf numFmtId="0" fontId="120" fillId="87" borderId="160" applyNumberFormat="0" applyFont="0" applyAlignment="0" applyProtection="0"/>
    <xf numFmtId="0" fontId="130" fillId="0" borderId="159" applyNumberFormat="0" applyFill="0" applyAlignment="0" applyProtection="0"/>
    <xf numFmtId="4" fontId="102" fillId="0" borderId="161" applyFill="0" applyBorder="0" applyProtection="0">
      <alignment horizontal="right" vertical="center"/>
    </xf>
    <xf numFmtId="4" fontId="103" fillId="60" borderId="161">
      <alignment horizontal="right" vertical="center"/>
    </xf>
    <xf numFmtId="0" fontId="138" fillId="71" borderId="158" applyNumberFormat="0" applyAlignment="0" applyProtection="0"/>
    <xf numFmtId="4" fontId="103" fillId="62" borderId="161">
      <alignment horizontal="right" vertical="center"/>
    </xf>
    <xf numFmtId="0" fontId="103" fillId="60" borderId="161">
      <alignment horizontal="right" vertical="center"/>
    </xf>
    <xf numFmtId="0" fontId="126" fillId="84" borderId="158" applyNumberFormat="0" applyAlignment="0" applyProtection="0"/>
    <xf numFmtId="0" fontId="102" fillId="60" borderId="164">
      <alignment horizontal="left" vertical="center" wrapText="1" indent="2"/>
    </xf>
    <xf numFmtId="0" fontId="7" fillId="37" borderId="0" applyNumberFormat="0" applyBorder="0" applyAlignment="0" applyProtection="0"/>
    <xf numFmtId="0" fontId="138" fillId="71" borderId="158" applyNumberFormat="0" applyAlignment="0" applyProtection="0"/>
    <xf numFmtId="0" fontId="130" fillId="0" borderId="159" applyNumberFormat="0" applyFill="0" applyAlignment="0" applyProtection="0"/>
    <xf numFmtId="0" fontId="102" fillId="0" borderId="161">
      <alignment horizontal="right" vertical="center"/>
    </xf>
    <xf numFmtId="4" fontId="103" fillId="62" borderId="161">
      <alignment horizontal="right" vertical="center"/>
    </xf>
    <xf numFmtId="0" fontId="102" fillId="62" borderId="162">
      <alignment horizontal="left" vertical="center"/>
    </xf>
    <xf numFmtId="0" fontId="7" fillId="46" borderId="0" applyNumberFormat="0" applyBorder="0" applyAlignment="0" applyProtection="0"/>
    <xf numFmtId="0" fontId="102" fillId="0" borderId="161" applyNumberFormat="0" applyFill="0" applyAlignment="0" applyProtection="0"/>
    <xf numFmtId="0" fontId="102" fillId="0" borderId="164">
      <alignment horizontal="left" vertical="center" wrapText="1" indent="2"/>
    </xf>
    <xf numFmtId="49" fontId="102" fillId="0" borderId="162" applyNumberFormat="0" applyFont="0" applyFill="0" applyBorder="0" applyProtection="0">
      <alignment horizontal="left" vertical="center" indent="5"/>
    </xf>
    <xf numFmtId="0" fontId="103" fillId="60" borderId="163">
      <alignment horizontal="right" vertical="center"/>
    </xf>
    <xf numFmtId="0" fontId="103" fillId="60" borderId="163">
      <alignment horizontal="right" vertical="center"/>
    </xf>
    <xf numFmtId="0" fontId="145" fillId="0" borderId="159" applyNumberFormat="0" applyFill="0" applyAlignment="0" applyProtection="0"/>
    <xf numFmtId="0" fontId="125" fillId="84" borderId="158" applyNumberFormat="0" applyAlignment="0" applyProtection="0"/>
    <xf numFmtId="49" fontId="102" fillId="0" borderId="162" applyNumberFormat="0" applyFont="0" applyFill="0" applyBorder="0" applyProtection="0">
      <alignment horizontal="left" vertical="center" indent="5"/>
    </xf>
    <xf numFmtId="0" fontId="130" fillId="0" borderId="159" applyNumberFormat="0" applyFill="0" applyAlignment="0" applyProtection="0"/>
    <xf numFmtId="4" fontId="103" fillId="60" borderId="161">
      <alignment horizontal="right" vertical="center"/>
    </xf>
    <xf numFmtId="4" fontId="105" fillId="62" borderId="161">
      <alignment horizontal="right" vertical="center"/>
    </xf>
    <xf numFmtId="0" fontId="102" fillId="61" borderId="161"/>
    <xf numFmtId="0" fontId="126" fillId="84" borderId="158" applyNumberFormat="0" applyAlignment="0" applyProtection="0"/>
    <xf numFmtId="0" fontId="102" fillId="0" borderId="161">
      <alignment horizontal="right" vertical="center"/>
    </xf>
    <xf numFmtId="0" fontId="130" fillId="0" borderId="159" applyNumberFormat="0" applyFill="0" applyAlignment="0" applyProtection="0"/>
    <xf numFmtId="0" fontId="102" fillId="61" borderId="161"/>
    <xf numFmtId="4" fontId="102" fillId="0" borderId="161" applyFill="0" applyBorder="0" applyProtection="0">
      <alignment horizontal="right" vertical="center"/>
    </xf>
    <xf numFmtId="4" fontId="103" fillId="60" borderId="163">
      <alignment horizontal="right" vertical="center"/>
    </xf>
    <xf numFmtId="0" fontId="105" fillId="62" borderId="161">
      <alignment horizontal="right" vertical="center"/>
    </xf>
    <xf numFmtId="0" fontId="129" fillId="71" borderId="158" applyNumberFormat="0" applyAlignment="0" applyProtection="0"/>
    <xf numFmtId="0" fontId="126" fillId="84" borderId="158" applyNumberFormat="0" applyAlignment="0" applyProtection="0"/>
    <xf numFmtId="4" fontId="102" fillId="0" borderId="161">
      <alignment horizontal="right" vertical="center"/>
    </xf>
    <xf numFmtId="0" fontId="102" fillId="60" borderId="164">
      <alignment horizontal="left" vertical="center" wrapText="1" indent="2"/>
    </xf>
    <xf numFmtId="0" fontId="102" fillId="0" borderId="164">
      <alignment horizontal="left" vertical="center" wrapText="1" indent="2"/>
    </xf>
    <xf numFmtId="0" fontId="138" fillId="71" borderId="158" applyNumberFormat="0" applyAlignment="0" applyProtection="0"/>
    <xf numFmtId="0" fontId="125" fillId="84" borderId="158" applyNumberFormat="0" applyAlignment="0" applyProtection="0"/>
    <xf numFmtId="0" fontId="103" fillId="60" borderId="163">
      <alignment horizontal="right" vertical="center"/>
    </xf>
    <xf numFmtId="0" fontId="105" fillId="62" borderId="161">
      <alignment horizontal="right" vertical="center"/>
    </xf>
    <xf numFmtId="4" fontId="103" fillId="62" borderId="161">
      <alignment horizontal="right" vertical="center"/>
    </xf>
    <xf numFmtId="4" fontId="103" fillId="60" borderId="161">
      <alignment horizontal="right" vertical="center"/>
    </xf>
    <xf numFmtId="49" fontId="102" fillId="0" borderId="162" applyNumberFormat="0" applyFont="0" applyFill="0" applyBorder="0" applyProtection="0">
      <alignment horizontal="left" vertical="center" indent="5"/>
    </xf>
    <xf numFmtId="4" fontId="102" fillId="0" borderId="161" applyFill="0" applyBorder="0" applyProtection="0">
      <alignment horizontal="right" vertical="center"/>
    </xf>
    <xf numFmtId="4" fontId="103" fillId="62" borderId="161">
      <alignment horizontal="right" vertical="center"/>
    </xf>
    <xf numFmtId="0" fontId="138" fillId="71" borderId="158" applyNumberFormat="0" applyAlignment="0" applyProtection="0"/>
    <xf numFmtId="0" fontId="129" fillId="71" borderId="158" applyNumberFormat="0" applyAlignment="0" applyProtection="0"/>
    <xf numFmtId="0" fontId="125" fillId="84" borderId="158" applyNumberFormat="0" applyAlignment="0" applyProtection="0"/>
    <xf numFmtId="0" fontId="102" fillId="60" borderId="164">
      <alignment horizontal="left" vertical="center" wrapText="1" indent="2"/>
    </xf>
    <xf numFmtId="0" fontId="102" fillId="0" borderId="164">
      <alignment horizontal="left" vertical="center" wrapText="1" indent="2"/>
    </xf>
    <xf numFmtId="0" fontId="102" fillId="60" borderId="164">
      <alignment horizontal="left" vertical="center" wrapText="1" indent="2"/>
    </xf>
    <xf numFmtId="0" fontId="8" fillId="87" borderId="160" applyNumberFormat="0" applyFont="0" applyAlignment="0" applyProtection="0"/>
    <xf numFmtId="0" fontId="8" fillId="87" borderId="160" applyNumberFormat="0" applyFont="0" applyAlignment="0" applyProtection="0"/>
    <xf numFmtId="4" fontId="102" fillId="61" borderId="161"/>
    <xf numFmtId="0" fontId="48" fillId="43" borderId="0" applyNumberFormat="0" applyBorder="0" applyAlignment="0" applyProtection="0"/>
    <xf numFmtId="0" fontId="48" fillId="39" borderId="0" applyNumberFormat="0" applyBorder="0" applyAlignment="0" applyProtection="0"/>
    <xf numFmtId="0" fontId="145" fillId="0" borderId="159" applyNumberFormat="0" applyFill="0" applyAlignment="0" applyProtection="0"/>
    <xf numFmtId="49" fontId="101" fillId="0" borderId="161" applyNumberFormat="0" applyFill="0" applyBorder="0" applyProtection="0">
      <alignment horizontal="left" vertical="center"/>
    </xf>
    <xf numFmtId="166" fontId="102" fillId="88" borderId="161" applyNumberFormat="0" applyFont="0" applyBorder="0" applyAlignment="0" applyProtection="0">
      <alignment horizontal="right" vertical="center"/>
    </xf>
    <xf numFmtId="49" fontId="102" fillId="0" borderId="162" applyNumberFormat="0" applyFont="0" applyFill="0" applyBorder="0" applyProtection="0">
      <alignment horizontal="left" vertical="center" indent="5"/>
    </xf>
    <xf numFmtId="0" fontId="7" fillId="46" borderId="0" applyNumberFormat="0" applyBorder="0" applyAlignment="0" applyProtection="0"/>
    <xf numFmtId="0" fontId="115" fillId="33" borderId="66" applyNumberFormat="0" applyAlignment="0" applyProtection="0"/>
    <xf numFmtId="0" fontId="116" fillId="33" borderId="65" applyNumberFormat="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19"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8"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8"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8"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8" fillId="59" borderId="0" applyNumberFormat="0" applyBorder="0" applyAlignment="0" applyProtection="0"/>
    <xf numFmtId="0" fontId="7" fillId="37" borderId="0" applyNumberFormat="0" applyBorder="0" applyAlignment="0" applyProtection="0"/>
    <xf numFmtId="0" fontId="102" fillId="0" borderId="164">
      <alignment horizontal="left" vertical="center" wrapText="1" indent="2"/>
    </xf>
    <xf numFmtId="0" fontId="125" fillId="84" borderId="158" applyNumberFormat="0" applyAlignment="0" applyProtection="0"/>
    <xf numFmtId="4" fontId="102" fillId="0" borderId="161" applyFill="0" applyBorder="0" applyProtection="0">
      <alignment horizontal="right" vertical="center"/>
    </xf>
    <xf numFmtId="49" fontId="102" fillId="0" borderId="161" applyNumberFormat="0" applyFont="0" applyFill="0" applyBorder="0" applyProtection="0">
      <alignment horizontal="left" vertical="center" indent="2"/>
    </xf>
    <xf numFmtId="0" fontId="126" fillId="84" borderId="158" applyNumberFormat="0" applyAlignment="0" applyProtection="0"/>
    <xf numFmtId="0" fontId="138" fillId="71" borderId="158" applyNumberFormat="0" applyAlignment="0" applyProtection="0"/>
    <xf numFmtId="0" fontId="126" fillId="84" borderId="158" applyNumberFormat="0" applyAlignment="0" applyProtection="0"/>
    <xf numFmtId="0" fontId="48" fillId="47"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119" fillId="0" borderId="70" applyNumberFormat="0" applyFill="0" applyAlignment="0" applyProtection="0"/>
    <xf numFmtId="0" fontId="118" fillId="0" borderId="0" applyNumberFormat="0" applyFill="0" applyBorder="0" applyAlignment="0" applyProtection="0"/>
    <xf numFmtId="0" fontId="116" fillId="33" borderId="65" applyNumberFormat="0" applyAlignment="0" applyProtection="0"/>
    <xf numFmtId="0" fontId="115" fillId="33" borderId="66" applyNumberFormat="0" applyAlignment="0" applyProtection="0"/>
    <xf numFmtId="0" fontId="120" fillId="87" borderId="160" applyNumberFormat="0" applyFont="0" applyAlignment="0" applyProtection="0"/>
    <xf numFmtId="0" fontId="8" fillId="87" borderId="160" applyNumberFormat="0" applyFont="0" applyAlignment="0" applyProtection="0"/>
    <xf numFmtId="0" fontId="117" fillId="0" borderId="0" applyNumberFormat="0" applyFill="0" applyBorder="0" applyAlignment="0" applyProtection="0"/>
    <xf numFmtId="0" fontId="102" fillId="60" borderId="164">
      <alignment horizontal="left" vertical="center" wrapText="1" indent="2"/>
    </xf>
    <xf numFmtId="0" fontId="126" fillId="84" borderId="158" applyNumberFormat="0" applyAlignment="0" applyProtection="0"/>
    <xf numFmtId="0" fontId="138" fillId="71" borderId="158" applyNumberFormat="0" applyAlignment="0" applyProtection="0"/>
    <xf numFmtId="0" fontId="7" fillId="53" borderId="0" applyNumberFormat="0" applyBorder="0" applyAlignment="0" applyProtection="0"/>
    <xf numFmtId="0" fontId="120" fillId="87" borderId="160" applyNumberFormat="0" applyFont="0" applyAlignment="0" applyProtection="0"/>
    <xf numFmtId="0" fontId="103" fillId="62" borderId="161">
      <alignment horizontal="right" vertical="center"/>
    </xf>
    <xf numFmtId="4" fontId="103" fillId="62" borderId="161">
      <alignment horizontal="right" vertical="center"/>
    </xf>
    <xf numFmtId="0" fontId="105" fillId="62" borderId="161">
      <alignment horizontal="right" vertical="center"/>
    </xf>
    <xf numFmtId="4" fontId="105" fillId="62" borderId="161">
      <alignment horizontal="right" vertical="center"/>
    </xf>
    <xf numFmtId="0" fontId="103" fillId="60" borderId="161">
      <alignment horizontal="right" vertical="center"/>
    </xf>
    <xf numFmtId="4" fontId="103" fillId="60" borderId="161">
      <alignment horizontal="right" vertical="center"/>
    </xf>
    <xf numFmtId="0" fontId="103" fillId="60" borderId="161">
      <alignment horizontal="right" vertical="center"/>
    </xf>
    <xf numFmtId="4" fontId="103" fillId="60" borderId="161">
      <alignment horizontal="right" vertical="center"/>
    </xf>
    <xf numFmtId="0" fontId="103" fillId="60" borderId="162">
      <alignment horizontal="right" vertical="center"/>
    </xf>
    <xf numFmtId="4" fontId="103" fillId="60" borderId="162">
      <alignment horizontal="right" vertical="center"/>
    </xf>
    <xf numFmtId="0" fontId="103" fillId="60" borderId="163">
      <alignment horizontal="right" vertical="center"/>
    </xf>
    <xf numFmtId="4" fontId="103" fillId="60" borderId="163">
      <alignment horizontal="right" vertical="center"/>
    </xf>
    <xf numFmtId="0" fontId="126" fillId="84" borderId="158" applyNumberFormat="0" applyAlignment="0" applyProtection="0"/>
    <xf numFmtId="0" fontId="102" fillId="60" borderId="164">
      <alignment horizontal="left" vertical="center" wrapText="1" indent="2"/>
    </xf>
    <xf numFmtId="0" fontId="102" fillId="0" borderId="164">
      <alignment horizontal="left" vertical="center" wrapText="1" indent="2"/>
    </xf>
    <xf numFmtId="0" fontId="102" fillId="62" borderId="162">
      <alignment horizontal="left" vertical="center"/>
    </xf>
    <xf numFmtId="0" fontId="138" fillId="71" borderId="158" applyNumberFormat="0" applyAlignment="0" applyProtection="0"/>
    <xf numFmtId="0" fontId="102" fillId="0" borderId="161">
      <alignment horizontal="right" vertical="center"/>
    </xf>
    <xf numFmtId="4" fontId="102" fillId="0" borderId="161">
      <alignment horizontal="right" vertical="center"/>
    </xf>
    <xf numFmtId="0" fontId="102" fillId="0" borderId="161" applyNumberFormat="0" applyFill="0" applyAlignment="0" applyProtection="0"/>
    <xf numFmtId="166" fontId="102" fillId="88" borderId="161" applyNumberFormat="0" applyFont="0" applyBorder="0" applyAlignment="0" applyProtection="0">
      <alignment horizontal="right" vertical="center"/>
    </xf>
    <xf numFmtId="0" fontId="102" fillId="61" borderId="161"/>
    <xf numFmtId="4" fontId="102" fillId="61" borderId="161"/>
    <xf numFmtId="0" fontId="102" fillId="60" borderId="164">
      <alignment horizontal="left" vertical="center" wrapText="1" indent="2"/>
    </xf>
    <xf numFmtId="0" fontId="7" fillId="54" borderId="0" applyNumberFormat="0" applyBorder="0" applyAlignment="0" applyProtection="0"/>
    <xf numFmtId="0" fontId="8" fillId="87" borderId="160" applyNumberFormat="0" applyFont="0" applyAlignment="0" applyProtection="0"/>
    <xf numFmtId="0" fontId="120" fillId="87" borderId="160" applyNumberFormat="0" applyFont="0" applyAlignment="0" applyProtection="0"/>
    <xf numFmtId="0" fontId="138" fillId="71" borderId="158" applyNumberFormat="0" applyAlignment="0" applyProtection="0"/>
    <xf numFmtId="0" fontId="145" fillId="0" borderId="159" applyNumberFormat="0" applyFill="0" applyAlignment="0" applyProtection="0"/>
    <xf numFmtId="0" fontId="7" fillId="58" borderId="0" applyNumberFormat="0" applyBorder="0" applyAlignment="0" applyProtection="0"/>
    <xf numFmtId="0" fontId="7" fillId="50" borderId="0" applyNumberFormat="0" applyBorder="0" applyAlignment="0" applyProtection="0"/>
    <xf numFmtId="0" fontId="120" fillId="87" borderId="160" applyNumberFormat="0" applyFont="0" applyAlignment="0" applyProtection="0"/>
    <xf numFmtId="0" fontId="138" fillId="71" borderId="158" applyNumberFormat="0" applyAlignment="0" applyProtection="0"/>
    <xf numFmtId="49" fontId="102" fillId="0" borderId="161" applyNumberFormat="0" applyFont="0" applyFill="0" applyBorder="0" applyProtection="0">
      <alignment horizontal="left" vertical="center" indent="2"/>
    </xf>
    <xf numFmtId="49" fontId="102" fillId="0" borderId="162" applyNumberFormat="0" applyFont="0" applyFill="0" applyBorder="0" applyProtection="0">
      <alignment horizontal="left" vertical="center" indent="5"/>
    </xf>
    <xf numFmtId="0" fontId="130" fillId="0" borderId="159" applyNumberFormat="0" applyFill="0" applyAlignment="0" applyProtection="0"/>
    <xf numFmtId="4" fontId="102" fillId="0" borderId="161" applyFill="0" applyBorder="0" applyProtection="0">
      <alignment horizontal="right" vertical="center"/>
    </xf>
    <xf numFmtId="49" fontId="101" fillId="0" borderId="161" applyNumberFormat="0" applyFill="0" applyBorder="0" applyProtection="0">
      <alignment horizontal="left" vertical="center"/>
    </xf>
    <xf numFmtId="0" fontId="145" fillId="0" borderId="159" applyNumberFormat="0" applyFill="0" applyAlignment="0" applyProtection="0"/>
    <xf numFmtId="0" fontId="102" fillId="61" borderId="161"/>
    <xf numFmtId="0" fontId="129" fillId="71" borderId="158" applyNumberFormat="0" applyAlignment="0" applyProtection="0"/>
    <xf numFmtId="0" fontId="125" fillId="84" borderId="158" applyNumberFormat="0" applyAlignment="0" applyProtection="0"/>
    <xf numFmtId="0" fontId="102" fillId="0" borderId="161" applyNumberFormat="0" applyFill="0" applyAlignment="0" applyProtection="0"/>
    <xf numFmtId="0" fontId="129" fillId="71" borderId="158" applyNumberFormat="0" applyAlignment="0" applyProtection="0"/>
    <xf numFmtId="0" fontId="48" fillId="51" borderId="0" applyNumberFormat="0" applyBorder="0" applyAlignment="0" applyProtection="0"/>
    <xf numFmtId="0" fontId="7" fillId="45" borderId="0" applyNumberFormat="0" applyBorder="0" applyAlignment="0" applyProtection="0"/>
    <xf numFmtId="0" fontId="7" fillId="38" borderId="0" applyNumberFormat="0" applyBorder="0" applyAlignment="0" applyProtection="0"/>
    <xf numFmtId="0" fontId="102" fillId="60" borderId="164">
      <alignment horizontal="left" vertical="center" wrapText="1" indent="2"/>
    </xf>
    <xf numFmtId="0" fontId="102" fillId="0" borderId="164">
      <alignment horizontal="left" vertical="center" wrapText="1" indent="2"/>
    </xf>
    <xf numFmtId="0" fontId="126" fillId="84" borderId="158" applyNumberFormat="0" applyAlignment="0" applyProtection="0"/>
    <xf numFmtId="0" fontId="48" fillId="55" borderId="0" applyNumberFormat="0" applyBorder="0" applyAlignment="0" applyProtection="0"/>
    <xf numFmtId="0" fontId="48" fillId="59" borderId="0" applyNumberFormat="0" applyBorder="0" applyAlignment="0" applyProtection="0"/>
    <xf numFmtId="0" fontId="7" fillId="57" borderId="0" applyNumberFormat="0" applyBorder="0" applyAlignment="0" applyProtection="0"/>
    <xf numFmtId="0" fontId="7" fillId="49" borderId="0" applyNumberFormat="0" applyBorder="0" applyAlignment="0" applyProtection="0"/>
    <xf numFmtId="4" fontId="103" fillId="60" borderId="161">
      <alignment horizontal="right" vertical="center"/>
    </xf>
    <xf numFmtId="0" fontId="102" fillId="61" borderId="161"/>
    <xf numFmtId="0" fontId="125" fillId="84" borderId="158" applyNumberFormat="0" applyAlignment="0" applyProtection="0"/>
    <xf numFmtId="0" fontId="103" fillId="62" borderId="161">
      <alignment horizontal="right" vertical="center"/>
    </xf>
    <xf numFmtId="0" fontId="102" fillId="0" borderId="161">
      <alignment horizontal="right" vertical="center"/>
    </xf>
    <xf numFmtId="0" fontId="102" fillId="62" borderId="162">
      <alignment horizontal="left" vertical="center"/>
    </xf>
    <xf numFmtId="0" fontId="138" fillId="71" borderId="158" applyNumberFormat="0" applyAlignment="0" applyProtection="0"/>
    <xf numFmtId="166" fontId="102" fillId="88" borderId="161" applyNumberFormat="0" applyFont="0" applyBorder="0" applyAlignment="0" applyProtection="0">
      <alignment horizontal="right" vertical="center"/>
    </xf>
    <xf numFmtId="0" fontId="120" fillId="87" borderId="160" applyNumberFormat="0" applyFont="0" applyAlignment="0" applyProtection="0"/>
    <xf numFmtId="0" fontId="102" fillId="0" borderId="164">
      <alignment horizontal="left" vertical="center" wrapText="1" indent="2"/>
    </xf>
    <xf numFmtId="4" fontId="102" fillId="61" borderId="161"/>
    <xf numFmtId="49" fontId="101" fillId="0" borderId="161" applyNumberFormat="0" applyFill="0" applyBorder="0" applyProtection="0">
      <alignment horizontal="left" vertical="center"/>
    </xf>
    <xf numFmtId="0" fontId="102" fillId="0" borderId="161">
      <alignment horizontal="right" vertical="center"/>
    </xf>
    <xf numFmtId="4" fontId="103" fillId="60" borderId="163">
      <alignment horizontal="right" vertical="center"/>
    </xf>
    <xf numFmtId="4" fontId="103" fillId="60" borderId="161">
      <alignment horizontal="right" vertical="center"/>
    </xf>
    <xf numFmtId="4" fontId="103" fillId="60" borderId="161">
      <alignment horizontal="right" vertical="center"/>
    </xf>
    <xf numFmtId="0" fontId="105" fillId="62" borderId="161">
      <alignment horizontal="right" vertical="center"/>
    </xf>
    <xf numFmtId="0" fontId="103" fillId="62" borderId="161">
      <alignment horizontal="right" vertical="center"/>
    </xf>
    <xf numFmtId="49" fontId="102" fillId="0" borderId="161" applyNumberFormat="0" applyFont="0" applyFill="0" applyBorder="0" applyProtection="0">
      <alignment horizontal="left" vertical="center" indent="2"/>
    </xf>
    <xf numFmtId="0" fontId="138" fillId="71" borderId="158" applyNumberFormat="0" applyAlignment="0" applyProtection="0"/>
    <xf numFmtId="49" fontId="102" fillId="0" borderId="161" applyNumberFormat="0" applyFont="0" applyFill="0" applyBorder="0" applyProtection="0">
      <alignment horizontal="left" vertical="center" indent="2"/>
    </xf>
    <xf numFmtId="0" fontId="129" fillId="71" borderId="158" applyNumberFormat="0" applyAlignment="0" applyProtection="0"/>
    <xf numFmtId="4" fontId="102" fillId="0" borderId="161" applyFill="0" applyBorder="0" applyProtection="0">
      <alignment horizontal="right" vertical="center"/>
    </xf>
    <xf numFmtId="0" fontId="126" fillId="84" borderId="158" applyNumberFormat="0" applyAlignment="0" applyProtection="0"/>
    <xf numFmtId="0" fontId="103" fillId="60" borderId="163">
      <alignment horizontal="right" vertical="center"/>
    </xf>
    <xf numFmtId="0" fontId="102" fillId="0" borderId="161" applyNumberFormat="0" applyFill="0" applyAlignment="0" applyProtection="0"/>
    <xf numFmtId="4" fontId="102" fillId="0" borderId="161">
      <alignment horizontal="right" vertical="center"/>
    </xf>
    <xf numFmtId="0" fontId="102" fillId="0" borderId="161">
      <alignment horizontal="right" vertical="center"/>
    </xf>
    <xf numFmtId="0" fontId="138" fillId="71" borderId="158" applyNumberFormat="0" applyAlignment="0" applyProtection="0"/>
    <xf numFmtId="0" fontId="125" fillId="84" borderId="158" applyNumberFormat="0" applyAlignment="0" applyProtection="0"/>
    <xf numFmtId="0" fontId="102" fillId="60" borderId="164">
      <alignment horizontal="left" vertical="center" wrapText="1" indent="2"/>
    </xf>
    <xf numFmtId="0" fontId="126" fillId="84" borderId="158" applyNumberFormat="0" applyAlignment="0" applyProtection="0"/>
    <xf numFmtId="0" fontId="126" fillId="84" borderId="158" applyNumberFormat="0" applyAlignment="0" applyProtection="0"/>
    <xf numFmtId="4" fontId="103" fillId="60" borderId="162">
      <alignment horizontal="right" vertical="center"/>
    </xf>
    <xf numFmtId="0" fontId="103" fillId="60" borderId="162">
      <alignment horizontal="right" vertical="center"/>
    </xf>
    <xf numFmtId="0" fontId="103" fillId="60" borderId="161">
      <alignment horizontal="right" vertical="center"/>
    </xf>
    <xf numFmtId="4" fontId="105" fillId="62" borderId="161">
      <alignment horizontal="right" vertical="center"/>
    </xf>
    <xf numFmtId="0" fontId="129" fillId="71" borderId="158" applyNumberFormat="0" applyAlignment="0" applyProtection="0"/>
    <xf numFmtId="4" fontId="103" fillId="60" borderId="161">
      <alignment horizontal="right" vertical="center"/>
    </xf>
    <xf numFmtId="0" fontId="120" fillId="87" borderId="160" applyNumberFormat="0" applyFont="0" applyAlignment="0" applyProtection="0"/>
    <xf numFmtId="0" fontId="138" fillId="71" borderId="158" applyNumberFormat="0" applyAlignment="0" applyProtection="0"/>
    <xf numFmtId="49" fontId="101" fillId="0" borderId="161" applyNumberFormat="0" applyFill="0" applyBorder="0" applyProtection="0">
      <alignment horizontal="left" vertical="center"/>
    </xf>
    <xf numFmtId="0" fontId="102" fillId="60" borderId="164">
      <alignment horizontal="left" vertical="center" wrapText="1" indent="2"/>
    </xf>
    <xf numFmtId="0" fontId="126" fillId="84" borderId="158" applyNumberFormat="0" applyAlignment="0" applyProtection="0"/>
    <xf numFmtId="0" fontId="102" fillId="0" borderId="164">
      <alignment horizontal="left" vertical="center" wrapText="1" indent="2"/>
    </xf>
    <xf numFmtId="0" fontId="120" fillId="87" borderId="160" applyNumberFormat="0" applyFont="0" applyAlignment="0" applyProtection="0"/>
    <xf numFmtId="0" fontId="8" fillId="87" borderId="160" applyNumberFormat="0" applyFont="0" applyAlignment="0" applyProtection="0"/>
    <xf numFmtId="0" fontId="103" fillId="60" borderId="162">
      <alignment horizontal="right" vertical="center"/>
    </xf>
    <xf numFmtId="4" fontId="102" fillId="61" borderId="161"/>
    <xf numFmtId="0" fontId="103" fillId="60" borderId="161">
      <alignment horizontal="right" vertical="center"/>
    </xf>
    <xf numFmtId="4" fontId="103" fillId="60" borderId="163">
      <alignment horizontal="right" vertical="center"/>
    </xf>
    <xf numFmtId="0" fontId="125" fillId="84" borderId="158" applyNumberFormat="0" applyAlignment="0" applyProtection="0"/>
    <xf numFmtId="0" fontId="103" fillId="60" borderId="162">
      <alignment horizontal="right" vertical="center"/>
    </xf>
    <xf numFmtId="0" fontId="126" fillId="84" borderId="158" applyNumberFormat="0" applyAlignment="0" applyProtection="0"/>
    <xf numFmtId="0" fontId="120" fillId="87" borderId="160" applyNumberFormat="0" applyFont="0" applyAlignment="0" applyProtection="0"/>
    <xf numFmtId="4" fontId="103" fillId="60" borderId="162">
      <alignment horizontal="right" vertical="center"/>
    </xf>
    <xf numFmtId="0" fontId="102" fillId="60" borderId="164">
      <alignment horizontal="left" vertical="center" wrapText="1" indent="2"/>
    </xf>
    <xf numFmtId="0" fontId="102" fillId="61" borderId="161"/>
    <xf numFmtId="166" fontId="102" fillId="88" borderId="161" applyNumberFormat="0" applyFont="0" applyBorder="0" applyAlignment="0" applyProtection="0">
      <alignment horizontal="right" vertical="center"/>
    </xf>
    <xf numFmtId="0" fontId="102" fillId="0" borderId="161" applyNumberFormat="0" applyFill="0" applyAlignment="0" applyProtection="0"/>
    <xf numFmtId="4" fontId="102" fillId="0" borderId="161" applyFill="0" applyBorder="0" applyProtection="0">
      <alignment horizontal="right" vertical="center"/>
    </xf>
    <xf numFmtId="4" fontId="103" fillId="62" borderId="161">
      <alignment horizontal="right" vertical="center"/>
    </xf>
    <xf numFmtId="0" fontId="102" fillId="0" borderId="161">
      <alignment horizontal="right" vertical="center"/>
    </xf>
    <xf numFmtId="49" fontId="101" fillId="0" borderId="161" applyNumberFormat="0" applyFill="0" applyBorder="0" applyProtection="0">
      <alignment horizontal="left" vertical="center"/>
    </xf>
    <xf numFmtId="49" fontId="102" fillId="0" borderId="162" applyNumberFormat="0" applyFont="0" applyFill="0" applyBorder="0" applyProtection="0">
      <alignment horizontal="left" vertical="center" indent="5"/>
    </xf>
    <xf numFmtId="0" fontId="102" fillId="62" borderId="162">
      <alignment horizontal="left" vertical="center"/>
    </xf>
    <xf numFmtId="0" fontId="126" fillId="84" borderId="158" applyNumberFormat="0" applyAlignment="0" applyProtection="0"/>
    <xf numFmtId="4" fontId="103" fillId="60" borderId="163">
      <alignment horizontal="right" vertical="center"/>
    </xf>
    <xf numFmtId="0" fontId="138" fillId="71" borderId="158" applyNumberFormat="0" applyAlignment="0" applyProtection="0"/>
    <xf numFmtId="0" fontId="138" fillId="71" borderId="158" applyNumberFormat="0" applyAlignment="0" applyProtection="0"/>
    <xf numFmtId="0" fontId="120" fillId="87" borderId="160" applyNumberFormat="0" applyFont="0" applyAlignment="0" applyProtection="0"/>
    <xf numFmtId="0" fontId="103" fillId="60" borderId="161">
      <alignment horizontal="right" vertical="center"/>
    </xf>
    <xf numFmtId="0" fontId="8" fillId="87" borderId="160" applyNumberFormat="0" applyFont="0" applyAlignment="0" applyProtection="0"/>
    <xf numFmtId="4" fontId="102" fillId="0" borderId="161">
      <alignment horizontal="right" vertical="center"/>
    </xf>
    <xf numFmtId="0" fontId="103" fillId="60" borderId="161">
      <alignment horizontal="right" vertical="center"/>
    </xf>
    <xf numFmtId="0" fontId="103" fillId="60" borderId="161">
      <alignment horizontal="right" vertical="center"/>
    </xf>
    <xf numFmtId="4" fontId="105" fillId="62" borderId="161">
      <alignment horizontal="right" vertical="center"/>
    </xf>
    <xf numFmtId="0" fontId="103" fillId="62" borderId="161">
      <alignment horizontal="right" vertical="center"/>
    </xf>
    <xf numFmtId="4" fontId="103" fillId="62" borderId="161">
      <alignment horizontal="right" vertical="center"/>
    </xf>
    <xf numFmtId="0" fontId="105" fillId="62" borderId="161">
      <alignment horizontal="right" vertical="center"/>
    </xf>
    <xf numFmtId="4" fontId="105" fillId="62" borderId="161">
      <alignment horizontal="right" vertical="center"/>
    </xf>
    <xf numFmtId="0" fontId="103" fillId="60" borderId="161">
      <alignment horizontal="right" vertical="center"/>
    </xf>
    <xf numFmtId="4" fontId="103" fillId="60" borderId="161">
      <alignment horizontal="right" vertical="center"/>
    </xf>
    <xf numFmtId="0" fontId="103" fillId="60" borderId="161">
      <alignment horizontal="right" vertical="center"/>
    </xf>
    <xf numFmtId="4" fontId="103" fillId="60" borderId="161">
      <alignment horizontal="right" vertical="center"/>
    </xf>
    <xf numFmtId="0" fontId="103" fillId="60" borderId="162">
      <alignment horizontal="right" vertical="center"/>
    </xf>
    <xf numFmtId="4" fontId="103" fillId="60" borderId="162">
      <alignment horizontal="right" vertical="center"/>
    </xf>
    <xf numFmtId="0" fontId="103" fillId="60" borderId="163">
      <alignment horizontal="right" vertical="center"/>
    </xf>
    <xf numFmtId="4" fontId="103" fillId="60" borderId="163">
      <alignment horizontal="right" vertical="center"/>
    </xf>
    <xf numFmtId="0" fontId="126" fillId="84" borderId="158" applyNumberFormat="0" applyAlignment="0" applyProtection="0"/>
    <xf numFmtId="0" fontId="102" fillId="60" borderId="164">
      <alignment horizontal="left" vertical="center" wrapText="1" indent="2"/>
    </xf>
    <xf numFmtId="0" fontId="102" fillId="0" borderId="164">
      <alignment horizontal="left" vertical="center" wrapText="1" indent="2"/>
    </xf>
    <xf numFmtId="0" fontId="102" fillId="62" borderId="162">
      <alignment horizontal="left" vertical="center"/>
    </xf>
    <xf numFmtId="0" fontId="138" fillId="71" borderId="158" applyNumberFormat="0" applyAlignment="0" applyProtection="0"/>
    <xf numFmtId="0" fontId="102" fillId="0" borderId="161">
      <alignment horizontal="right" vertical="center"/>
    </xf>
    <xf numFmtId="4" fontId="102" fillId="0" borderId="161">
      <alignment horizontal="right" vertical="center"/>
    </xf>
    <xf numFmtId="0" fontId="102" fillId="0" borderId="161" applyNumberFormat="0" applyFill="0" applyAlignment="0" applyProtection="0"/>
    <xf numFmtId="166" fontId="102" fillId="88" borderId="161" applyNumberFormat="0" applyFont="0" applyBorder="0" applyAlignment="0" applyProtection="0">
      <alignment horizontal="right" vertical="center"/>
    </xf>
    <xf numFmtId="0" fontId="102" fillId="61" borderId="161"/>
    <xf numFmtId="4" fontId="102" fillId="61" borderId="161"/>
    <xf numFmtId="0" fontId="126" fillId="84" borderId="158" applyNumberFormat="0" applyAlignment="0" applyProtection="0"/>
    <xf numFmtId="0" fontId="8" fillId="87" borderId="160" applyNumberFormat="0" applyFont="0" applyAlignment="0" applyProtection="0"/>
    <xf numFmtId="0" fontId="120" fillId="87" borderId="160" applyNumberFormat="0" applyFont="0" applyAlignment="0" applyProtection="0"/>
    <xf numFmtId="0" fontId="102" fillId="0" borderId="161" applyNumberFormat="0" applyFill="0" applyAlignment="0" applyProtection="0"/>
    <xf numFmtId="4" fontId="105" fillId="62" borderId="161">
      <alignment horizontal="right" vertical="center"/>
    </xf>
    <xf numFmtId="0" fontId="129" fillId="71" borderId="158" applyNumberFormat="0" applyAlignment="0" applyProtection="0"/>
    <xf numFmtId="0" fontId="126" fillId="84" borderId="158" applyNumberFormat="0" applyAlignment="0" applyProtection="0"/>
    <xf numFmtId="4" fontId="105" fillId="62" borderId="161">
      <alignment horizontal="right" vertical="center"/>
    </xf>
    <xf numFmtId="0" fontId="103" fillId="62" borderId="161">
      <alignment horizontal="right" vertical="center"/>
    </xf>
    <xf numFmtId="166" fontId="102" fillId="88" borderId="161" applyNumberFormat="0" applyFont="0" applyBorder="0" applyAlignment="0" applyProtection="0">
      <alignment horizontal="right" vertical="center"/>
    </xf>
    <xf numFmtId="4" fontId="103" fillId="62" borderId="161">
      <alignment horizontal="right" vertical="center"/>
    </xf>
    <xf numFmtId="49" fontId="102" fillId="0" borderId="161" applyNumberFormat="0" applyFont="0" applyFill="0" applyBorder="0" applyProtection="0">
      <alignment horizontal="left" vertical="center" indent="2"/>
    </xf>
    <xf numFmtId="49" fontId="102" fillId="0" borderId="162" applyNumberFormat="0" applyFont="0" applyFill="0" applyBorder="0" applyProtection="0">
      <alignment horizontal="left" vertical="center" indent="5"/>
    </xf>
    <xf numFmtId="49" fontId="102" fillId="0" borderId="161" applyNumberFormat="0" applyFont="0" applyFill="0" applyBorder="0" applyProtection="0">
      <alignment horizontal="left" vertical="center" indent="2"/>
    </xf>
    <xf numFmtId="4" fontId="102" fillId="0" borderId="161" applyFill="0" applyBorder="0" applyProtection="0">
      <alignment horizontal="right" vertical="center"/>
    </xf>
    <xf numFmtId="49" fontId="101" fillId="0" borderId="161" applyNumberFormat="0" applyFill="0" applyBorder="0" applyProtection="0">
      <alignment horizontal="left" vertical="center"/>
    </xf>
    <xf numFmtId="0" fontId="102" fillId="0" borderId="164">
      <alignment horizontal="left" vertical="center" wrapText="1" indent="2"/>
    </xf>
    <xf numFmtId="0" fontId="103" fillId="60" borderId="163">
      <alignment horizontal="right" vertical="center"/>
    </xf>
    <xf numFmtId="0" fontId="129" fillId="71" borderId="158" applyNumberFormat="0" applyAlignment="0" applyProtection="0"/>
    <xf numFmtId="0" fontId="103" fillId="60" borderId="163">
      <alignment horizontal="right" vertical="center"/>
    </xf>
    <xf numFmtId="4" fontId="103" fillId="60" borderId="161">
      <alignment horizontal="right" vertical="center"/>
    </xf>
    <xf numFmtId="0" fontId="103" fillId="60" borderId="161">
      <alignment horizontal="right" vertical="center"/>
    </xf>
    <xf numFmtId="0" fontId="125" fillId="84" borderId="158" applyNumberFormat="0" applyAlignment="0" applyProtection="0"/>
    <xf numFmtId="0" fontId="102" fillId="61" borderId="161"/>
    <xf numFmtId="4" fontId="102" fillId="61" borderId="161"/>
    <xf numFmtId="4" fontId="103" fillId="60" borderId="161">
      <alignment horizontal="right" vertical="center"/>
    </xf>
    <xf numFmtId="0" fontId="105" fillId="62" borderId="161">
      <alignment horizontal="right" vertical="center"/>
    </xf>
    <xf numFmtId="0" fontId="129" fillId="71" borderId="158" applyNumberFormat="0" applyAlignment="0" applyProtection="0"/>
    <xf numFmtId="0" fontId="126" fillId="84" borderId="158" applyNumberFormat="0" applyAlignment="0" applyProtection="0"/>
    <xf numFmtId="4" fontId="102" fillId="0" borderId="161">
      <alignment horizontal="right" vertical="center"/>
    </xf>
    <xf numFmtId="0" fontId="102" fillId="60" borderId="164">
      <alignment horizontal="left" vertical="center" wrapText="1" indent="2"/>
    </xf>
    <xf numFmtId="0" fontId="102" fillId="0" borderId="164">
      <alignment horizontal="left" vertical="center" wrapText="1" indent="2"/>
    </xf>
    <xf numFmtId="0" fontId="138" fillId="71" borderId="158" applyNumberFormat="0" applyAlignment="0" applyProtection="0"/>
    <xf numFmtId="0" fontId="125" fillId="84" borderId="158" applyNumberFormat="0" applyAlignment="0" applyProtection="0"/>
    <xf numFmtId="0" fontId="103" fillId="60" borderId="163">
      <alignment horizontal="right" vertical="center"/>
    </xf>
    <xf numFmtId="0" fontId="105" fillId="62" borderId="161">
      <alignment horizontal="right" vertical="center"/>
    </xf>
    <xf numFmtId="4" fontId="103" fillId="62" borderId="161">
      <alignment horizontal="right" vertical="center"/>
    </xf>
    <xf numFmtId="4" fontId="103" fillId="60" borderId="161">
      <alignment horizontal="right" vertical="center"/>
    </xf>
    <xf numFmtId="49" fontId="102" fillId="0" borderId="162" applyNumberFormat="0" applyFont="0" applyFill="0" applyBorder="0" applyProtection="0">
      <alignment horizontal="left" vertical="center" indent="5"/>
    </xf>
    <xf numFmtId="4" fontId="102" fillId="0" borderId="161" applyFill="0" applyBorder="0" applyProtection="0">
      <alignment horizontal="right" vertical="center"/>
    </xf>
    <xf numFmtId="4" fontId="103" fillId="62" borderId="161">
      <alignment horizontal="right" vertical="center"/>
    </xf>
    <xf numFmtId="0" fontId="138" fillId="71" borderId="158" applyNumberFormat="0" applyAlignment="0" applyProtection="0"/>
    <xf numFmtId="0" fontId="129" fillId="71" borderId="158" applyNumberFormat="0" applyAlignment="0" applyProtection="0"/>
    <xf numFmtId="0" fontId="125" fillId="84" borderId="158" applyNumberFormat="0" applyAlignment="0" applyProtection="0"/>
    <xf numFmtId="0" fontId="102" fillId="60" borderId="164">
      <alignment horizontal="left" vertical="center" wrapText="1" indent="2"/>
    </xf>
    <xf numFmtId="0" fontId="102" fillId="0" borderId="164">
      <alignment horizontal="left" vertical="center" wrapText="1" indent="2"/>
    </xf>
    <xf numFmtId="0" fontId="102" fillId="60" borderId="164">
      <alignment horizontal="left" vertical="center" wrapText="1" indent="2"/>
    </xf>
    <xf numFmtId="0" fontId="102" fillId="0" borderId="164">
      <alignment horizontal="left" vertical="center" wrapText="1" indent="2"/>
    </xf>
    <xf numFmtId="0" fontId="125" fillId="84" borderId="158" applyNumberFormat="0" applyAlignment="0" applyProtection="0"/>
    <xf numFmtId="0" fontId="126" fillId="84" borderId="158" applyNumberFormat="0" applyAlignment="0" applyProtection="0"/>
    <xf numFmtId="0" fontId="129" fillId="71" borderId="158" applyNumberFormat="0" applyAlignment="0" applyProtection="0"/>
    <xf numFmtId="0" fontId="138" fillId="71" borderId="158" applyNumberFormat="0" applyAlignment="0" applyProtection="0"/>
    <xf numFmtId="0" fontId="120" fillId="87" borderId="160" applyNumberFormat="0" applyFont="0" applyAlignment="0" applyProtection="0"/>
    <xf numFmtId="0" fontId="8" fillId="87" borderId="160" applyNumberFormat="0" applyFont="0" applyAlignment="0" applyProtection="0"/>
    <xf numFmtId="0" fontId="126" fillId="84" borderId="158" applyNumberFormat="0" applyAlignment="0" applyProtection="0"/>
    <xf numFmtId="0" fontId="138" fillId="71" borderId="158" applyNumberFormat="0" applyAlignment="0" applyProtection="0"/>
    <xf numFmtId="0" fontId="120" fillId="87" borderId="160" applyNumberFormat="0" applyFont="0" applyAlignment="0" applyProtection="0"/>
    <xf numFmtId="0" fontId="126" fillId="84" borderId="158" applyNumberFormat="0" applyAlignment="0" applyProtection="0"/>
    <xf numFmtId="0" fontId="138" fillId="71" borderId="158" applyNumberFormat="0" applyAlignment="0" applyProtection="0"/>
    <xf numFmtId="0" fontId="103" fillId="60" borderId="161">
      <alignment horizontal="right" vertical="center"/>
    </xf>
    <xf numFmtId="0" fontId="125" fillId="84" borderId="158" applyNumberFormat="0" applyAlignment="0" applyProtection="0"/>
    <xf numFmtId="0" fontId="102" fillId="0" borderId="164">
      <alignment horizontal="left" vertical="center" wrapText="1" indent="2"/>
    </xf>
    <xf numFmtId="49" fontId="102" fillId="0" borderId="161" applyNumberFormat="0" applyFont="0" applyFill="0" applyBorder="0" applyProtection="0">
      <alignment horizontal="left" vertical="center" indent="2"/>
    </xf>
    <xf numFmtId="0" fontId="103" fillId="62" borderId="161">
      <alignment horizontal="right" vertical="center"/>
    </xf>
    <xf numFmtId="4" fontId="103" fillId="62" borderId="161">
      <alignment horizontal="right" vertical="center"/>
    </xf>
    <xf numFmtId="0" fontId="105" fillId="62" borderId="161">
      <alignment horizontal="right" vertical="center"/>
    </xf>
    <xf numFmtId="4" fontId="105" fillId="62" borderId="161">
      <alignment horizontal="right" vertical="center"/>
    </xf>
    <xf numFmtId="0" fontId="103" fillId="60" borderId="161">
      <alignment horizontal="right" vertical="center"/>
    </xf>
    <xf numFmtId="4" fontId="103" fillId="60" borderId="161">
      <alignment horizontal="right" vertical="center"/>
    </xf>
    <xf numFmtId="0" fontId="103" fillId="60" borderId="161">
      <alignment horizontal="right" vertical="center"/>
    </xf>
    <xf numFmtId="4" fontId="103" fillId="60" borderId="161">
      <alignment horizontal="right" vertical="center"/>
    </xf>
    <xf numFmtId="0" fontId="129" fillId="71" borderId="158" applyNumberFormat="0" applyAlignment="0" applyProtection="0"/>
    <xf numFmtId="0" fontId="102" fillId="0" borderId="161">
      <alignment horizontal="right" vertical="center"/>
    </xf>
    <xf numFmtId="4" fontId="102" fillId="0" borderId="161">
      <alignment horizontal="right" vertical="center"/>
    </xf>
    <xf numFmtId="4" fontId="102" fillId="0" borderId="161" applyFill="0" applyBorder="0" applyProtection="0">
      <alignment horizontal="right" vertical="center"/>
    </xf>
    <xf numFmtId="49" fontId="101" fillId="0" borderId="161" applyNumberFormat="0" applyFill="0" applyBorder="0" applyProtection="0">
      <alignment horizontal="left" vertical="center"/>
    </xf>
    <xf numFmtId="0" fontId="102" fillId="0" borderId="161" applyNumberFormat="0" applyFill="0" applyAlignment="0" applyProtection="0"/>
    <xf numFmtId="166" fontId="102" fillId="88" borderId="161" applyNumberFormat="0" applyFont="0" applyBorder="0" applyAlignment="0" applyProtection="0">
      <alignment horizontal="right" vertical="center"/>
    </xf>
    <xf numFmtId="0" fontId="102" fillId="61" borderId="161"/>
    <xf numFmtId="4" fontId="102" fillId="61" borderId="161"/>
    <xf numFmtId="4" fontId="103" fillId="60" borderId="161">
      <alignment horizontal="right" vertical="center"/>
    </xf>
    <xf numFmtId="0" fontId="102" fillId="61" borderId="161"/>
    <xf numFmtId="0" fontId="125" fillId="84" borderId="158" applyNumberFormat="0" applyAlignment="0" applyProtection="0"/>
    <xf numFmtId="0" fontId="103" fillId="62" borderId="161">
      <alignment horizontal="right" vertical="center"/>
    </xf>
    <xf numFmtId="0" fontId="102" fillId="0" borderId="161">
      <alignment horizontal="right" vertical="center"/>
    </xf>
    <xf numFmtId="0" fontId="102" fillId="62" borderId="162">
      <alignment horizontal="left" vertical="center"/>
    </xf>
    <xf numFmtId="0" fontId="138" fillId="71" borderId="158" applyNumberFormat="0" applyAlignment="0" applyProtection="0"/>
    <xf numFmtId="166" fontId="102" fillId="88" borderId="161" applyNumberFormat="0" applyFont="0" applyBorder="0" applyAlignment="0" applyProtection="0">
      <alignment horizontal="right" vertical="center"/>
    </xf>
    <xf numFmtId="0" fontId="120" fillId="87" borderId="160" applyNumberFormat="0" applyFont="0" applyAlignment="0" applyProtection="0"/>
    <xf numFmtId="0" fontId="102" fillId="0" borderId="164">
      <alignment horizontal="left" vertical="center" wrapText="1" indent="2"/>
    </xf>
    <xf numFmtId="4" fontId="102" fillId="61" borderId="161"/>
    <xf numFmtId="49" fontId="101" fillId="0" borderId="161" applyNumberFormat="0" applyFill="0" applyBorder="0" applyProtection="0">
      <alignment horizontal="left" vertical="center"/>
    </xf>
    <xf numFmtId="0" fontId="102" fillId="0" borderId="161">
      <alignment horizontal="right" vertical="center"/>
    </xf>
    <xf numFmtId="4" fontId="103" fillId="60" borderId="163">
      <alignment horizontal="right" vertical="center"/>
    </xf>
    <xf numFmtId="4" fontId="103" fillId="60" borderId="161">
      <alignment horizontal="right" vertical="center"/>
    </xf>
    <xf numFmtId="4" fontId="103" fillId="60" borderId="161">
      <alignment horizontal="right" vertical="center"/>
    </xf>
    <xf numFmtId="0" fontId="105" fillId="62" borderId="161">
      <alignment horizontal="right" vertical="center"/>
    </xf>
    <xf numFmtId="0" fontId="103" fillId="62" borderId="161">
      <alignment horizontal="right" vertical="center"/>
    </xf>
    <xf numFmtId="49" fontId="102" fillId="0" borderId="161" applyNumberFormat="0" applyFont="0" applyFill="0" applyBorder="0" applyProtection="0">
      <alignment horizontal="left" vertical="center" indent="2"/>
    </xf>
    <xf numFmtId="0" fontId="138" fillId="71" borderId="158" applyNumberFormat="0" applyAlignment="0" applyProtection="0"/>
    <xf numFmtId="49" fontId="102" fillId="0" borderId="161" applyNumberFormat="0" applyFont="0" applyFill="0" applyBorder="0" applyProtection="0">
      <alignment horizontal="left" vertical="center" indent="2"/>
    </xf>
    <xf numFmtId="0" fontId="129" fillId="71" borderId="158" applyNumberFormat="0" applyAlignment="0" applyProtection="0"/>
    <xf numFmtId="4" fontId="102" fillId="0" borderId="161" applyFill="0" applyBorder="0" applyProtection="0">
      <alignment horizontal="right" vertical="center"/>
    </xf>
    <xf numFmtId="0" fontId="126" fillId="84" borderId="158" applyNumberFormat="0" applyAlignment="0" applyProtection="0"/>
    <xf numFmtId="4" fontId="103" fillId="60" borderId="162">
      <alignment horizontal="right" vertical="center"/>
    </xf>
    <xf numFmtId="0" fontId="102" fillId="0" borderId="161" applyNumberFormat="0" applyFill="0" applyAlignment="0" applyProtection="0"/>
    <xf numFmtId="4" fontId="102" fillId="0" borderId="161">
      <alignment horizontal="right" vertical="center"/>
    </xf>
    <xf numFmtId="0" fontId="102" fillId="0" borderId="161">
      <alignment horizontal="right" vertical="center"/>
    </xf>
    <xf numFmtId="0" fontId="138" fillId="71" borderId="158" applyNumberFormat="0" applyAlignment="0" applyProtection="0"/>
    <xf numFmtId="0" fontId="125" fillId="84" borderId="158" applyNumberFormat="0" applyAlignment="0" applyProtection="0"/>
    <xf numFmtId="0" fontId="102" fillId="60" borderId="164">
      <alignment horizontal="left" vertical="center" wrapText="1" indent="2"/>
    </xf>
    <xf numFmtId="0" fontId="126" fillId="84" borderId="158" applyNumberFormat="0" applyAlignment="0" applyProtection="0"/>
    <xf numFmtId="0" fontId="126" fillId="84" borderId="158" applyNumberFormat="0" applyAlignment="0" applyProtection="0"/>
    <xf numFmtId="4" fontId="103" fillId="60" borderId="162">
      <alignment horizontal="right" vertical="center"/>
    </xf>
    <xf numFmtId="0" fontId="103" fillId="60" borderId="162">
      <alignment horizontal="right" vertical="center"/>
    </xf>
    <xf numFmtId="0" fontId="103" fillId="60" borderId="161">
      <alignment horizontal="right" vertical="center"/>
    </xf>
    <xf numFmtId="4" fontId="105" fillId="62" borderId="161">
      <alignment horizontal="right" vertical="center"/>
    </xf>
    <xf numFmtId="0" fontId="129" fillId="71" borderId="158" applyNumberFormat="0" applyAlignment="0" applyProtection="0"/>
    <xf numFmtId="0" fontId="103" fillId="60" borderId="161">
      <alignment horizontal="right" vertical="center"/>
    </xf>
    <xf numFmtId="0" fontId="120" fillId="87" borderId="160" applyNumberFormat="0" applyFont="0" applyAlignment="0" applyProtection="0"/>
    <xf numFmtId="0" fontId="138" fillId="71" borderId="158" applyNumberFormat="0" applyAlignment="0" applyProtection="0"/>
    <xf numFmtId="49" fontId="101" fillId="0" borderId="161" applyNumberFormat="0" applyFill="0" applyBorder="0" applyProtection="0">
      <alignment horizontal="left" vertical="center"/>
    </xf>
    <xf numFmtId="0" fontId="102" fillId="60" borderId="164">
      <alignment horizontal="left" vertical="center" wrapText="1" indent="2"/>
    </xf>
    <xf numFmtId="0" fontId="126" fillId="84" borderId="158" applyNumberFormat="0" applyAlignment="0" applyProtection="0"/>
    <xf numFmtId="0" fontId="102" fillId="0" borderId="164">
      <alignment horizontal="left" vertical="center" wrapText="1" indent="2"/>
    </xf>
    <xf numFmtId="0" fontId="120" fillId="87" borderId="160" applyNumberFormat="0" applyFont="0" applyAlignment="0" applyProtection="0"/>
    <xf numFmtId="0" fontId="8" fillId="87" borderId="160" applyNumberFormat="0" applyFont="0" applyAlignment="0" applyProtection="0"/>
    <xf numFmtId="4" fontId="103" fillId="60" borderId="161">
      <alignment horizontal="right" vertical="center"/>
    </xf>
    <xf numFmtId="4" fontId="102" fillId="61" borderId="161"/>
    <xf numFmtId="0" fontId="103" fillId="60" borderId="161">
      <alignment horizontal="right" vertical="center"/>
    </xf>
    <xf numFmtId="4" fontId="103" fillId="60" borderId="163">
      <alignment horizontal="right" vertical="center"/>
    </xf>
    <xf numFmtId="0" fontId="125" fillId="84" borderId="158" applyNumberFormat="0" applyAlignment="0" applyProtection="0"/>
    <xf numFmtId="0" fontId="103" fillId="60" borderId="162">
      <alignment horizontal="right" vertical="center"/>
    </xf>
    <xf numFmtId="0" fontId="126" fillId="84" borderId="158" applyNumberFormat="0" applyAlignment="0" applyProtection="0"/>
    <xf numFmtId="0" fontId="102" fillId="62" borderId="162">
      <alignment horizontal="left" vertical="center"/>
    </xf>
    <xf numFmtId="0" fontId="120" fillId="87" borderId="160" applyNumberFormat="0" applyFont="0" applyAlignment="0" applyProtection="0"/>
    <xf numFmtId="4" fontId="103" fillId="60" borderId="162">
      <alignment horizontal="right" vertical="center"/>
    </xf>
    <xf numFmtId="0" fontId="102" fillId="60" borderId="164">
      <alignment horizontal="left" vertical="center" wrapText="1" indent="2"/>
    </xf>
    <xf numFmtId="0" fontId="102" fillId="61" borderId="161"/>
    <xf numFmtId="166" fontId="102" fillId="88" borderId="161" applyNumberFormat="0" applyFont="0" applyBorder="0" applyAlignment="0" applyProtection="0">
      <alignment horizontal="right" vertical="center"/>
    </xf>
    <xf numFmtId="0" fontId="102" fillId="0" borderId="161" applyNumberFormat="0" applyFill="0" applyAlignment="0" applyProtection="0"/>
    <xf numFmtId="4" fontId="102" fillId="0" borderId="161" applyFill="0" applyBorder="0" applyProtection="0">
      <alignment horizontal="right" vertical="center"/>
    </xf>
    <xf numFmtId="4" fontId="103" fillId="62" borderId="161">
      <alignment horizontal="right" vertical="center"/>
    </xf>
    <xf numFmtId="0" fontId="138" fillId="71" borderId="158" applyNumberFormat="0" applyAlignment="0" applyProtection="0"/>
    <xf numFmtId="49" fontId="101" fillId="0" borderId="161" applyNumberFormat="0" applyFill="0" applyBorder="0" applyProtection="0">
      <alignment horizontal="left" vertical="center"/>
    </xf>
    <xf numFmtId="49" fontId="102" fillId="0" borderId="162" applyNumberFormat="0" applyFont="0" applyFill="0" applyBorder="0" applyProtection="0">
      <alignment horizontal="left" vertical="center" indent="5"/>
    </xf>
    <xf numFmtId="0" fontId="102" fillId="62" borderId="162">
      <alignment horizontal="left" vertical="center"/>
    </xf>
    <xf numFmtId="0" fontId="126" fillId="84" borderId="158" applyNumberFormat="0" applyAlignment="0" applyProtection="0"/>
    <xf numFmtId="4" fontId="103" fillId="60" borderId="163">
      <alignment horizontal="right" vertical="center"/>
    </xf>
    <xf numFmtId="0" fontId="138" fillId="71" borderId="158" applyNumberFormat="0" applyAlignment="0" applyProtection="0"/>
    <xf numFmtId="0" fontId="138" fillId="71" borderId="158" applyNumberFormat="0" applyAlignment="0" applyProtection="0"/>
    <xf numFmtId="0" fontId="120" fillId="87" borderId="160" applyNumberFormat="0" applyFont="0" applyAlignment="0" applyProtection="0"/>
    <xf numFmtId="0" fontId="103" fillId="60" borderId="161">
      <alignment horizontal="right" vertical="center"/>
    </xf>
    <xf numFmtId="0" fontId="8" fillId="87" borderId="160" applyNumberFormat="0" applyFont="0" applyAlignment="0" applyProtection="0"/>
    <xf numFmtId="4" fontId="102" fillId="0" borderId="161">
      <alignment horizontal="right" vertical="center"/>
    </xf>
    <xf numFmtId="0" fontId="103" fillId="60" borderId="161">
      <alignment horizontal="right" vertical="center"/>
    </xf>
    <xf numFmtId="0" fontId="103" fillId="60" borderId="161">
      <alignment horizontal="right" vertical="center"/>
    </xf>
    <xf numFmtId="4" fontId="105" fillId="62" borderId="161">
      <alignment horizontal="right" vertical="center"/>
    </xf>
    <xf numFmtId="0" fontId="103" fillId="62" borderId="161">
      <alignment horizontal="right" vertical="center"/>
    </xf>
    <xf numFmtId="4" fontId="103" fillId="62" borderId="161">
      <alignment horizontal="right" vertical="center"/>
    </xf>
    <xf numFmtId="0" fontId="105" fillId="62" borderId="161">
      <alignment horizontal="right" vertical="center"/>
    </xf>
    <xf numFmtId="4" fontId="105" fillId="62" borderId="161">
      <alignment horizontal="right" vertical="center"/>
    </xf>
    <xf numFmtId="0" fontId="103" fillId="60" borderId="161">
      <alignment horizontal="right" vertical="center"/>
    </xf>
    <xf numFmtId="4" fontId="103" fillId="60" borderId="161">
      <alignment horizontal="right" vertical="center"/>
    </xf>
    <xf numFmtId="0" fontId="103" fillId="60" borderId="161">
      <alignment horizontal="right" vertical="center"/>
    </xf>
    <xf numFmtId="4" fontId="103" fillId="60" borderId="161">
      <alignment horizontal="right" vertical="center"/>
    </xf>
    <xf numFmtId="0" fontId="103" fillId="60" borderId="162">
      <alignment horizontal="right" vertical="center"/>
    </xf>
    <xf numFmtId="4" fontId="103" fillId="60" borderId="162">
      <alignment horizontal="right" vertical="center"/>
    </xf>
    <xf numFmtId="0" fontId="103" fillId="60" borderId="163">
      <alignment horizontal="right" vertical="center"/>
    </xf>
    <xf numFmtId="4" fontId="103" fillId="60" borderId="163">
      <alignment horizontal="right" vertical="center"/>
    </xf>
    <xf numFmtId="0" fontId="126" fillId="84" borderId="158" applyNumberFormat="0" applyAlignment="0" applyProtection="0"/>
    <xf numFmtId="0" fontId="102" fillId="60" borderId="164">
      <alignment horizontal="left" vertical="center" wrapText="1" indent="2"/>
    </xf>
    <xf numFmtId="0" fontId="102" fillId="0" borderId="164">
      <alignment horizontal="left" vertical="center" wrapText="1" indent="2"/>
    </xf>
    <xf numFmtId="0" fontId="102" fillId="62" borderId="162">
      <alignment horizontal="left" vertical="center"/>
    </xf>
    <xf numFmtId="0" fontId="138" fillId="71" borderId="158" applyNumberFormat="0" applyAlignment="0" applyProtection="0"/>
    <xf numFmtId="0" fontId="102" fillId="0" borderId="161">
      <alignment horizontal="right" vertical="center"/>
    </xf>
    <xf numFmtId="4" fontId="102" fillId="0" borderId="161">
      <alignment horizontal="right" vertical="center"/>
    </xf>
    <xf numFmtId="0" fontId="102" fillId="0" borderId="161" applyNumberFormat="0" applyFill="0" applyAlignment="0" applyProtection="0"/>
    <xf numFmtId="166" fontId="102" fillId="88" borderId="161" applyNumberFormat="0" applyFont="0" applyBorder="0" applyAlignment="0" applyProtection="0">
      <alignment horizontal="right" vertical="center"/>
    </xf>
    <xf numFmtId="0" fontId="102" fillId="61" borderId="161"/>
    <xf numFmtId="4" fontId="102" fillId="61" borderId="161"/>
    <xf numFmtId="4" fontId="103" fillId="60" borderId="163">
      <alignment horizontal="right" vertical="center"/>
    </xf>
    <xf numFmtId="0" fontId="8" fillId="87" borderId="160" applyNumberFormat="0" applyFont="0" applyAlignment="0" applyProtection="0"/>
    <xf numFmtId="0" fontId="120" fillId="87" borderId="160" applyNumberFormat="0" applyFont="0" applyAlignment="0" applyProtection="0"/>
    <xf numFmtId="0" fontId="102" fillId="0" borderId="161" applyNumberFormat="0" applyFill="0" applyAlignment="0" applyProtection="0"/>
    <xf numFmtId="0" fontId="105" fillId="62" borderId="161">
      <alignment horizontal="right" vertical="center"/>
    </xf>
    <xf numFmtId="0" fontId="129" fillId="71" borderId="158" applyNumberFormat="0" applyAlignment="0" applyProtection="0"/>
    <xf numFmtId="0" fontId="126" fillId="84" borderId="158" applyNumberFormat="0" applyAlignment="0" applyProtection="0"/>
    <xf numFmtId="4" fontId="105" fillId="62" borderId="161">
      <alignment horizontal="right" vertical="center"/>
    </xf>
    <xf numFmtId="0" fontId="103" fillId="62" borderId="161">
      <alignment horizontal="right" vertical="center"/>
    </xf>
    <xf numFmtId="166" fontId="102" fillId="88" borderId="161" applyNumberFormat="0" applyFont="0" applyBorder="0" applyAlignment="0" applyProtection="0">
      <alignment horizontal="right" vertical="center"/>
    </xf>
    <xf numFmtId="0" fontId="103" fillId="62" borderId="161">
      <alignment horizontal="right" vertical="center"/>
    </xf>
    <xf numFmtId="49" fontId="102" fillId="0" borderId="161" applyNumberFormat="0" applyFont="0" applyFill="0" applyBorder="0" applyProtection="0">
      <alignment horizontal="left" vertical="center" indent="2"/>
    </xf>
    <xf numFmtId="49" fontId="102" fillId="0" borderId="162" applyNumberFormat="0" applyFont="0" applyFill="0" applyBorder="0" applyProtection="0">
      <alignment horizontal="left" vertical="center" indent="5"/>
    </xf>
    <xf numFmtId="49" fontId="102" fillId="0" borderId="161" applyNumberFormat="0" applyFont="0" applyFill="0" applyBorder="0" applyProtection="0">
      <alignment horizontal="left" vertical="center" indent="2"/>
    </xf>
    <xf numFmtId="4" fontId="102" fillId="0" borderId="161" applyFill="0" applyBorder="0" applyProtection="0">
      <alignment horizontal="right" vertical="center"/>
    </xf>
    <xf numFmtId="49" fontId="101" fillId="0" borderId="161" applyNumberFormat="0" applyFill="0" applyBorder="0" applyProtection="0">
      <alignment horizontal="left" vertical="center"/>
    </xf>
    <xf numFmtId="0" fontId="102" fillId="0" borderId="164">
      <alignment horizontal="left" vertical="center" wrapText="1" indent="2"/>
    </xf>
    <xf numFmtId="0" fontId="103" fillId="60" borderId="163">
      <alignment horizontal="right" vertical="center"/>
    </xf>
    <xf numFmtId="0" fontId="129" fillId="71" borderId="158" applyNumberFormat="0" applyAlignment="0" applyProtection="0"/>
    <xf numFmtId="0" fontId="103" fillId="60" borderId="163">
      <alignment horizontal="right" vertical="center"/>
    </xf>
    <xf numFmtId="4" fontId="103" fillId="60" borderId="161">
      <alignment horizontal="right" vertical="center"/>
    </xf>
    <xf numFmtId="0" fontId="103" fillId="60" borderId="161">
      <alignment horizontal="right" vertical="center"/>
    </xf>
    <xf numFmtId="0" fontId="125" fillId="84" borderId="158" applyNumberFormat="0" applyAlignment="0" applyProtection="0"/>
    <xf numFmtId="4" fontId="102" fillId="0" borderId="161">
      <alignment horizontal="right" vertical="center"/>
    </xf>
    <xf numFmtId="0" fontId="102" fillId="61" borderId="161"/>
    <xf numFmtId="4" fontId="102" fillId="61" borderId="161"/>
    <xf numFmtId="4" fontId="103" fillId="60" borderId="161">
      <alignment horizontal="right" vertical="center"/>
    </xf>
    <xf numFmtId="0" fontId="105" fillId="62" borderId="161">
      <alignment horizontal="right" vertical="center"/>
    </xf>
    <xf numFmtId="0" fontId="129" fillId="71" borderId="158" applyNumberFormat="0" applyAlignment="0" applyProtection="0"/>
    <xf numFmtId="0" fontId="126" fillId="84" borderId="158" applyNumberFormat="0" applyAlignment="0" applyProtection="0"/>
    <xf numFmtId="4" fontId="102" fillId="0" borderId="161">
      <alignment horizontal="right" vertical="center"/>
    </xf>
    <xf numFmtId="0" fontId="102" fillId="60" borderId="164">
      <alignment horizontal="left" vertical="center" wrapText="1" indent="2"/>
    </xf>
    <xf numFmtId="0" fontId="102" fillId="0" borderId="164">
      <alignment horizontal="left" vertical="center" wrapText="1" indent="2"/>
    </xf>
    <xf numFmtId="0" fontId="138" fillId="71" borderId="158" applyNumberFormat="0" applyAlignment="0" applyProtection="0"/>
    <xf numFmtId="0" fontId="125" fillId="84" borderId="158" applyNumberFormat="0" applyAlignment="0" applyProtection="0"/>
    <xf numFmtId="0" fontId="103" fillId="60" borderId="163">
      <alignment horizontal="right" vertical="center"/>
    </xf>
    <xf numFmtId="0" fontId="105" fillId="62" borderId="161">
      <alignment horizontal="right" vertical="center"/>
    </xf>
    <xf numFmtId="4" fontId="103" fillId="62" borderId="161">
      <alignment horizontal="right" vertical="center"/>
    </xf>
    <xf numFmtId="4" fontId="103" fillId="60" borderId="161">
      <alignment horizontal="right" vertical="center"/>
    </xf>
    <xf numFmtId="49" fontId="102" fillId="0" borderId="162" applyNumberFormat="0" applyFont="0" applyFill="0" applyBorder="0" applyProtection="0">
      <alignment horizontal="left" vertical="center" indent="5"/>
    </xf>
    <xf numFmtId="4" fontId="102" fillId="0" borderId="161" applyFill="0" applyBorder="0" applyProtection="0">
      <alignment horizontal="right" vertical="center"/>
    </xf>
    <xf numFmtId="4" fontId="103" fillId="62" borderId="161">
      <alignment horizontal="right" vertical="center"/>
    </xf>
    <xf numFmtId="0" fontId="138" fillId="71" borderId="158" applyNumberFormat="0" applyAlignment="0" applyProtection="0"/>
    <xf numFmtId="0" fontId="129" fillId="71" borderId="158" applyNumberFormat="0" applyAlignment="0" applyProtection="0"/>
    <xf numFmtId="0" fontId="125" fillId="84" borderId="158" applyNumberFormat="0" applyAlignment="0" applyProtection="0"/>
    <xf numFmtId="0" fontId="102" fillId="60" borderId="164">
      <alignment horizontal="left" vertical="center" wrapText="1" indent="2"/>
    </xf>
    <xf numFmtId="0" fontId="102" fillId="0" borderId="164">
      <alignment horizontal="left" vertical="center" wrapText="1" indent="2"/>
    </xf>
    <xf numFmtId="0" fontId="102" fillId="60" borderId="164">
      <alignment horizontal="left" vertical="center" wrapText="1" indent="2"/>
    </xf>
    <xf numFmtId="4" fontId="103" fillId="60" borderId="161">
      <alignment horizontal="right" vertical="center"/>
    </xf>
    <xf numFmtId="0" fontId="102" fillId="61" borderId="161"/>
    <xf numFmtId="0" fontId="125" fillId="84" borderId="158" applyNumberFormat="0" applyAlignment="0" applyProtection="0"/>
    <xf numFmtId="0" fontId="103" fillId="62" borderId="161">
      <alignment horizontal="right" vertical="center"/>
    </xf>
    <xf numFmtId="0" fontId="102" fillId="0" borderId="161">
      <alignment horizontal="right" vertical="center"/>
    </xf>
    <xf numFmtId="0" fontId="145" fillId="0" borderId="159" applyNumberFormat="0" applyFill="0" applyAlignment="0" applyProtection="0"/>
    <xf numFmtId="0" fontId="102" fillId="62" borderId="162">
      <alignment horizontal="left" vertical="center"/>
    </xf>
    <xf numFmtId="0" fontId="138" fillId="71" borderId="158" applyNumberFormat="0" applyAlignment="0" applyProtection="0"/>
    <xf numFmtId="166" fontId="102" fillId="88" borderId="161" applyNumberFormat="0" applyFont="0" applyBorder="0" applyAlignment="0" applyProtection="0">
      <alignment horizontal="right" vertical="center"/>
    </xf>
    <xf numFmtId="0" fontId="120" fillId="87" borderId="160" applyNumberFormat="0" applyFont="0" applyAlignment="0" applyProtection="0"/>
    <xf numFmtId="0" fontId="102" fillId="0" borderId="164">
      <alignment horizontal="left" vertical="center" wrapText="1" indent="2"/>
    </xf>
    <xf numFmtId="4" fontId="102" fillId="61" borderId="161"/>
    <xf numFmtId="49" fontId="101" fillId="0" borderId="161" applyNumberFormat="0" applyFill="0" applyBorder="0" applyProtection="0">
      <alignment horizontal="left" vertical="center"/>
    </xf>
    <xf numFmtId="0" fontId="102" fillId="0" borderId="161">
      <alignment horizontal="right" vertical="center"/>
    </xf>
    <xf numFmtId="4" fontId="103" fillId="60" borderId="163">
      <alignment horizontal="right" vertical="center"/>
    </xf>
    <xf numFmtId="4" fontId="103" fillId="60" borderId="161">
      <alignment horizontal="right" vertical="center"/>
    </xf>
    <xf numFmtId="4" fontId="103" fillId="60" borderId="161">
      <alignment horizontal="right" vertical="center"/>
    </xf>
    <xf numFmtId="0" fontId="105" fillId="62" borderId="161">
      <alignment horizontal="right" vertical="center"/>
    </xf>
    <xf numFmtId="0" fontId="103" fillId="62" borderId="161">
      <alignment horizontal="right" vertical="center"/>
    </xf>
    <xf numFmtId="49" fontId="102" fillId="0" borderId="161" applyNumberFormat="0" applyFont="0" applyFill="0" applyBorder="0" applyProtection="0">
      <alignment horizontal="left" vertical="center" indent="2"/>
    </xf>
    <xf numFmtId="0" fontId="138" fillId="71" borderId="158" applyNumberFormat="0" applyAlignment="0" applyProtection="0"/>
    <xf numFmtId="49" fontId="102" fillId="0" borderId="161" applyNumberFormat="0" applyFont="0" applyFill="0" applyBorder="0" applyProtection="0">
      <alignment horizontal="left" vertical="center" indent="2"/>
    </xf>
    <xf numFmtId="0" fontId="129" fillId="71" borderId="158" applyNumberFormat="0" applyAlignment="0" applyProtection="0"/>
    <xf numFmtId="4" fontId="102" fillId="0" borderId="161" applyFill="0" applyBorder="0" applyProtection="0">
      <alignment horizontal="right" vertical="center"/>
    </xf>
    <xf numFmtId="0" fontId="126" fillId="84" borderId="158" applyNumberFormat="0" applyAlignment="0" applyProtection="0"/>
    <xf numFmtId="0" fontId="145" fillId="0" borderId="159" applyNumberFormat="0" applyFill="0" applyAlignment="0" applyProtection="0"/>
    <xf numFmtId="0" fontId="102" fillId="0" borderId="161" applyNumberFormat="0" applyFill="0" applyAlignment="0" applyProtection="0"/>
    <xf numFmtId="4" fontId="102" fillId="0" borderId="161">
      <alignment horizontal="right" vertical="center"/>
    </xf>
    <xf numFmtId="0" fontId="102" fillId="0" borderId="161">
      <alignment horizontal="right" vertical="center"/>
    </xf>
    <xf numFmtId="0" fontId="138" fillId="71" borderId="158" applyNumberFormat="0" applyAlignment="0" applyProtection="0"/>
    <xf numFmtId="0" fontId="125" fillId="84" borderId="158" applyNumberFormat="0" applyAlignment="0" applyProtection="0"/>
    <xf numFmtId="0" fontId="102" fillId="60" borderId="164">
      <alignment horizontal="left" vertical="center" wrapText="1" indent="2"/>
    </xf>
    <xf numFmtId="0" fontId="126" fillId="84" borderId="158" applyNumberFormat="0" applyAlignment="0" applyProtection="0"/>
    <xf numFmtId="0" fontId="126" fillId="84" borderId="158" applyNumberFormat="0" applyAlignment="0" applyProtection="0"/>
    <xf numFmtId="4" fontId="103" fillId="60" borderId="162">
      <alignment horizontal="right" vertical="center"/>
    </xf>
    <xf numFmtId="0" fontId="103" fillId="60" borderId="162">
      <alignment horizontal="right" vertical="center"/>
    </xf>
    <xf numFmtId="0" fontId="103" fillId="60" borderId="161">
      <alignment horizontal="right" vertical="center"/>
    </xf>
    <xf numFmtId="4" fontId="105" fillId="62" borderId="161">
      <alignment horizontal="right" vertical="center"/>
    </xf>
    <xf numFmtId="0" fontId="129" fillId="71" borderId="158" applyNumberFormat="0" applyAlignment="0" applyProtection="0"/>
    <xf numFmtId="0" fontId="130" fillId="0" borderId="159" applyNumberFormat="0" applyFill="0" applyAlignment="0" applyProtection="0"/>
    <xf numFmtId="0" fontId="145" fillId="0" borderId="159" applyNumberFormat="0" applyFill="0" applyAlignment="0" applyProtection="0"/>
    <xf numFmtId="0" fontId="120" fillId="87" borderId="160" applyNumberFormat="0" applyFont="0" applyAlignment="0" applyProtection="0"/>
    <xf numFmtId="0" fontId="138" fillId="71" borderId="158" applyNumberFormat="0" applyAlignment="0" applyProtection="0"/>
    <xf numFmtId="49" fontId="101" fillId="0" borderId="161" applyNumberFormat="0" applyFill="0" applyBorder="0" applyProtection="0">
      <alignment horizontal="left" vertical="center"/>
    </xf>
    <xf numFmtId="0" fontId="102" fillId="60" borderId="164">
      <alignment horizontal="left" vertical="center" wrapText="1" indent="2"/>
    </xf>
    <xf numFmtId="0" fontId="126" fillId="84" borderId="158" applyNumberFormat="0" applyAlignment="0" applyProtection="0"/>
    <xf numFmtId="0" fontId="102" fillId="0" borderId="164">
      <alignment horizontal="left" vertical="center" wrapText="1" indent="2"/>
    </xf>
    <xf numFmtId="0" fontId="120" fillId="87" borderId="160" applyNumberFormat="0" applyFont="0" applyAlignment="0" applyProtection="0"/>
    <xf numFmtId="0" fontId="8" fillId="87" borderId="160" applyNumberFormat="0" applyFont="0" applyAlignment="0" applyProtection="0"/>
    <xf numFmtId="0" fontId="145" fillId="0" borderId="159" applyNumberFormat="0" applyFill="0" applyAlignment="0" applyProtection="0"/>
    <xf numFmtId="4" fontId="102" fillId="61" borderId="161"/>
    <xf numFmtId="0" fontId="103" fillId="60" borderId="161">
      <alignment horizontal="right" vertical="center"/>
    </xf>
    <xf numFmtId="0" fontId="145" fillId="0" borderId="159" applyNumberFormat="0" applyFill="0" applyAlignment="0" applyProtection="0"/>
    <xf numFmtId="4" fontId="103" fillId="60" borderId="163">
      <alignment horizontal="right" vertical="center"/>
    </xf>
    <xf numFmtId="0" fontId="125" fillId="84" borderId="158" applyNumberFormat="0" applyAlignment="0" applyProtection="0"/>
    <xf numFmtId="0" fontId="103" fillId="60" borderId="162">
      <alignment horizontal="right" vertical="center"/>
    </xf>
    <xf numFmtId="0" fontId="126" fillId="84" borderId="158" applyNumberFormat="0" applyAlignment="0" applyProtection="0"/>
    <xf numFmtId="0" fontId="130" fillId="0" borderId="159" applyNumberFormat="0" applyFill="0" applyAlignment="0" applyProtection="0"/>
    <xf numFmtId="0" fontId="120" fillId="87" borderId="160" applyNumberFormat="0" applyFont="0" applyAlignment="0" applyProtection="0"/>
    <xf numFmtId="4" fontId="103" fillId="60" borderId="162">
      <alignment horizontal="right" vertical="center"/>
    </xf>
    <xf numFmtId="0" fontId="102" fillId="60" borderId="164">
      <alignment horizontal="left" vertical="center" wrapText="1" indent="2"/>
    </xf>
    <xf numFmtId="0" fontId="102" fillId="61" borderId="161"/>
    <xf numFmtId="166" fontId="102" fillId="88" borderId="161" applyNumberFormat="0" applyFont="0" applyBorder="0" applyAlignment="0" applyProtection="0">
      <alignment horizontal="right" vertical="center"/>
    </xf>
    <xf numFmtId="0" fontId="102" fillId="0" borderId="161" applyNumberFormat="0" applyFill="0" applyAlignment="0" applyProtection="0"/>
    <xf numFmtId="4" fontId="102" fillId="0" borderId="161" applyFill="0" applyBorder="0" applyProtection="0">
      <alignment horizontal="right" vertical="center"/>
    </xf>
    <xf numFmtId="4" fontId="103" fillId="62" borderId="161">
      <alignment horizontal="right" vertical="center"/>
    </xf>
    <xf numFmtId="0" fontId="130" fillId="0" borderId="159" applyNumberFormat="0" applyFill="0" applyAlignment="0" applyProtection="0"/>
    <xf numFmtId="49" fontId="101" fillId="0" borderId="161" applyNumberFormat="0" applyFill="0" applyBorder="0" applyProtection="0">
      <alignment horizontal="left" vertical="center"/>
    </xf>
    <xf numFmtId="49" fontId="102" fillId="0" borderId="162" applyNumberFormat="0" applyFont="0" applyFill="0" applyBorder="0" applyProtection="0">
      <alignment horizontal="left" vertical="center" indent="5"/>
    </xf>
    <xf numFmtId="0" fontId="102" fillId="62" borderId="162">
      <alignment horizontal="left" vertical="center"/>
    </xf>
    <xf numFmtId="0" fontId="126" fillId="84" borderId="158" applyNumberFormat="0" applyAlignment="0" applyProtection="0"/>
    <xf numFmtId="4" fontId="103" fillId="60" borderId="163">
      <alignment horizontal="right" vertical="center"/>
    </xf>
    <xf numFmtId="0" fontId="138" fillId="71" borderId="158" applyNumberFormat="0" applyAlignment="0" applyProtection="0"/>
    <xf numFmtId="0" fontId="138" fillId="71" borderId="158" applyNumberFormat="0" applyAlignment="0" applyProtection="0"/>
    <xf numFmtId="0" fontId="120" fillId="87" borderId="160" applyNumberFormat="0" applyFont="0" applyAlignment="0" applyProtection="0"/>
    <xf numFmtId="0" fontId="145" fillId="0" borderId="159" applyNumberFormat="0" applyFill="0" applyAlignment="0" applyProtection="0"/>
    <xf numFmtId="0" fontId="103" fillId="60" borderId="161">
      <alignment horizontal="right" vertical="center"/>
    </xf>
    <xf numFmtId="0" fontId="8" fillId="87" borderId="160" applyNumberFormat="0" applyFont="0" applyAlignment="0" applyProtection="0"/>
    <xf numFmtId="4" fontId="102" fillId="0" borderId="161">
      <alignment horizontal="right" vertical="center"/>
    </xf>
    <xf numFmtId="0" fontId="145" fillId="0" borderId="159" applyNumberFormat="0" applyFill="0" applyAlignment="0" applyProtection="0"/>
    <xf numFmtId="0" fontId="103" fillId="60" borderId="161">
      <alignment horizontal="right" vertical="center"/>
    </xf>
    <xf numFmtId="0" fontId="103" fillId="60" borderId="161">
      <alignment horizontal="right" vertical="center"/>
    </xf>
    <xf numFmtId="4" fontId="105" fillId="62" borderId="161">
      <alignment horizontal="right" vertical="center"/>
    </xf>
    <xf numFmtId="0" fontId="103" fillId="62" borderId="161">
      <alignment horizontal="right" vertical="center"/>
    </xf>
    <xf numFmtId="4" fontId="103" fillId="62" borderId="161">
      <alignment horizontal="right" vertical="center"/>
    </xf>
    <xf numFmtId="0" fontId="105" fillId="62" borderId="161">
      <alignment horizontal="right" vertical="center"/>
    </xf>
    <xf numFmtId="4" fontId="105" fillId="62" borderId="161">
      <alignment horizontal="right" vertical="center"/>
    </xf>
    <xf numFmtId="0" fontId="103" fillId="60" borderId="161">
      <alignment horizontal="right" vertical="center"/>
    </xf>
    <xf numFmtId="4" fontId="103" fillId="60" borderId="161">
      <alignment horizontal="right" vertical="center"/>
    </xf>
    <xf numFmtId="0" fontId="103" fillId="60" borderId="161">
      <alignment horizontal="right" vertical="center"/>
    </xf>
    <xf numFmtId="4" fontId="103" fillId="60" borderId="161">
      <alignment horizontal="right" vertical="center"/>
    </xf>
    <xf numFmtId="0" fontId="103" fillId="60" borderId="162">
      <alignment horizontal="right" vertical="center"/>
    </xf>
    <xf numFmtId="4" fontId="103" fillId="60" borderId="162">
      <alignment horizontal="right" vertical="center"/>
    </xf>
    <xf numFmtId="0" fontId="103" fillId="60" borderId="163">
      <alignment horizontal="right" vertical="center"/>
    </xf>
    <xf numFmtId="4" fontId="103" fillId="60" borderId="163">
      <alignment horizontal="right" vertical="center"/>
    </xf>
    <xf numFmtId="0" fontId="126" fillId="84" borderId="158" applyNumberFormat="0" applyAlignment="0" applyProtection="0"/>
    <xf numFmtId="0" fontId="102" fillId="60" borderId="164">
      <alignment horizontal="left" vertical="center" wrapText="1" indent="2"/>
    </xf>
    <xf numFmtId="0" fontId="102" fillId="0" borderId="164">
      <alignment horizontal="left" vertical="center" wrapText="1" indent="2"/>
    </xf>
    <xf numFmtId="0" fontId="102" fillId="62" borderId="162">
      <alignment horizontal="left" vertical="center"/>
    </xf>
    <xf numFmtId="0" fontId="138" fillId="71" borderId="158" applyNumberFormat="0" applyAlignment="0" applyProtection="0"/>
    <xf numFmtId="0" fontId="102" fillId="0" borderId="161">
      <alignment horizontal="right" vertical="center"/>
    </xf>
    <xf numFmtId="4" fontId="102" fillId="0" borderId="161">
      <alignment horizontal="right" vertical="center"/>
    </xf>
    <xf numFmtId="0" fontId="102" fillId="0" borderId="161" applyNumberFormat="0" applyFill="0" applyAlignment="0" applyProtection="0"/>
    <xf numFmtId="166" fontId="102" fillId="88" borderId="161" applyNumberFormat="0" applyFont="0" applyBorder="0" applyAlignment="0" applyProtection="0">
      <alignment horizontal="right" vertical="center"/>
    </xf>
    <xf numFmtId="0" fontId="102" fillId="61" borderId="161"/>
    <xf numFmtId="4" fontId="102" fillId="61" borderId="161"/>
    <xf numFmtId="0" fontId="145" fillId="0" borderId="159" applyNumberFormat="0" applyFill="0" applyAlignment="0" applyProtection="0"/>
    <xf numFmtId="0" fontId="8" fillId="87" borderId="160" applyNumberFormat="0" applyFont="0" applyAlignment="0" applyProtection="0"/>
    <xf numFmtId="0" fontId="120" fillId="87" borderId="160" applyNumberFormat="0" applyFont="0" applyAlignment="0" applyProtection="0"/>
    <xf numFmtId="0" fontId="102" fillId="0" borderId="161" applyNumberFormat="0" applyFill="0" applyAlignment="0" applyProtection="0"/>
    <xf numFmtId="0" fontId="130" fillId="0" borderId="159" applyNumberFormat="0" applyFill="0" applyAlignment="0" applyProtection="0"/>
    <xf numFmtId="0" fontId="145" fillId="0" borderId="159" applyNumberFormat="0" applyFill="0" applyAlignment="0" applyProtection="0"/>
    <xf numFmtId="0" fontId="129" fillId="71" borderId="158" applyNumberFormat="0" applyAlignment="0" applyProtection="0"/>
    <xf numFmtId="0" fontId="126" fillId="84" borderId="158" applyNumberFormat="0" applyAlignment="0" applyProtection="0"/>
    <xf numFmtId="4" fontId="105" fillId="62" borderId="161">
      <alignment horizontal="right" vertical="center"/>
    </xf>
    <xf numFmtId="0" fontId="103" fillId="62" borderId="161">
      <alignment horizontal="right" vertical="center"/>
    </xf>
    <xf numFmtId="166" fontId="102" fillId="88" borderId="161" applyNumberFormat="0" applyFont="0" applyBorder="0" applyAlignment="0" applyProtection="0">
      <alignment horizontal="right" vertical="center"/>
    </xf>
    <xf numFmtId="0" fontId="130" fillId="0" borderId="159" applyNumberFormat="0" applyFill="0" applyAlignment="0" applyProtection="0"/>
    <xf numFmtId="49" fontId="102" fillId="0" borderId="161" applyNumberFormat="0" applyFont="0" applyFill="0" applyBorder="0" applyProtection="0">
      <alignment horizontal="left" vertical="center" indent="2"/>
    </xf>
    <xf numFmtId="49" fontId="102" fillId="0" borderId="162" applyNumberFormat="0" applyFont="0" applyFill="0" applyBorder="0" applyProtection="0">
      <alignment horizontal="left" vertical="center" indent="5"/>
    </xf>
    <xf numFmtId="49" fontId="102" fillId="0" borderId="161" applyNumberFormat="0" applyFont="0" applyFill="0" applyBorder="0" applyProtection="0">
      <alignment horizontal="left" vertical="center" indent="2"/>
    </xf>
    <xf numFmtId="4" fontId="102" fillId="0" borderId="161" applyFill="0" applyBorder="0" applyProtection="0">
      <alignment horizontal="right" vertical="center"/>
    </xf>
    <xf numFmtId="49" fontId="101" fillId="0" borderId="161" applyNumberFormat="0" applyFill="0" applyBorder="0" applyProtection="0">
      <alignment horizontal="left" vertical="center"/>
    </xf>
    <xf numFmtId="0" fontId="102" fillId="0" borderId="164">
      <alignment horizontal="left" vertical="center" wrapText="1" indent="2"/>
    </xf>
    <xf numFmtId="0" fontId="103" fillId="60" borderId="163">
      <alignment horizontal="right" vertical="center"/>
    </xf>
    <xf numFmtId="0" fontId="129" fillId="71" borderId="158" applyNumberFormat="0" applyAlignment="0" applyProtection="0"/>
    <xf numFmtId="0" fontId="103" fillId="60" borderId="163">
      <alignment horizontal="right" vertical="center"/>
    </xf>
    <xf numFmtId="4" fontId="103" fillId="60" borderId="161">
      <alignment horizontal="right" vertical="center"/>
    </xf>
    <xf numFmtId="0" fontId="103" fillId="60" borderId="161">
      <alignment horizontal="right" vertical="center"/>
    </xf>
    <xf numFmtId="0" fontId="125" fillId="84" borderId="158" applyNumberFormat="0" applyAlignment="0" applyProtection="0"/>
    <xf numFmtId="0" fontId="130" fillId="0" borderId="159" applyNumberFormat="0" applyFill="0" applyAlignment="0" applyProtection="0"/>
    <xf numFmtId="0" fontId="102" fillId="61" borderId="161"/>
    <xf numFmtId="4" fontId="102" fillId="61" borderId="161"/>
    <xf numFmtId="4" fontId="103" fillId="60" borderId="161">
      <alignment horizontal="right" vertical="center"/>
    </xf>
    <xf numFmtId="0" fontId="105" fillId="62" borderId="161">
      <alignment horizontal="right" vertical="center"/>
    </xf>
    <xf numFmtId="0" fontId="129" fillId="71" borderId="158" applyNumberFormat="0" applyAlignment="0" applyProtection="0"/>
    <xf numFmtId="0" fontId="126" fillId="84" borderId="158" applyNumberFormat="0" applyAlignment="0" applyProtection="0"/>
    <xf numFmtId="4" fontId="102" fillId="0" borderId="161">
      <alignment horizontal="right" vertical="center"/>
    </xf>
    <xf numFmtId="0" fontId="102" fillId="60" borderId="164">
      <alignment horizontal="left" vertical="center" wrapText="1" indent="2"/>
    </xf>
    <xf numFmtId="0" fontId="102" fillId="0" borderId="164">
      <alignment horizontal="left" vertical="center" wrapText="1" indent="2"/>
    </xf>
    <xf numFmtId="0" fontId="138" fillId="71" borderId="158" applyNumberFormat="0" applyAlignment="0" applyProtection="0"/>
    <xf numFmtId="0" fontId="125" fillId="84" borderId="158" applyNumberFormat="0" applyAlignment="0" applyProtection="0"/>
    <xf numFmtId="0" fontId="103" fillId="60" borderId="163">
      <alignment horizontal="right" vertical="center"/>
    </xf>
    <xf numFmtId="0" fontId="105" fillId="62" borderId="161">
      <alignment horizontal="right" vertical="center"/>
    </xf>
    <xf numFmtId="4" fontId="103" fillId="62" borderId="161">
      <alignment horizontal="right" vertical="center"/>
    </xf>
    <xf numFmtId="4" fontId="103" fillId="60" borderId="161">
      <alignment horizontal="right" vertical="center"/>
    </xf>
    <xf numFmtId="49" fontId="102" fillId="0" borderId="162" applyNumberFormat="0" applyFont="0" applyFill="0" applyBorder="0" applyProtection="0">
      <alignment horizontal="left" vertical="center" indent="5"/>
    </xf>
    <xf numFmtId="4" fontId="102" fillId="0" borderId="161" applyFill="0" applyBorder="0" applyProtection="0">
      <alignment horizontal="right" vertical="center"/>
    </xf>
    <xf numFmtId="4" fontId="103" fillId="62" borderId="161">
      <alignment horizontal="right" vertical="center"/>
    </xf>
    <xf numFmtId="0" fontId="138" fillId="71" borderId="158" applyNumberFormat="0" applyAlignment="0" applyProtection="0"/>
    <xf numFmtId="0" fontId="129" fillId="71" borderId="158" applyNumberFormat="0" applyAlignment="0" applyProtection="0"/>
    <xf numFmtId="0" fontId="125" fillId="84" borderId="158" applyNumberFormat="0" applyAlignment="0" applyProtection="0"/>
    <xf numFmtId="0" fontId="102" fillId="60" borderId="164">
      <alignment horizontal="left" vertical="center" wrapText="1" indent="2"/>
    </xf>
    <xf numFmtId="0" fontId="102" fillId="0" borderId="164">
      <alignment horizontal="left" vertical="center" wrapText="1" indent="2"/>
    </xf>
    <xf numFmtId="0" fontId="102" fillId="60" borderId="164">
      <alignment horizontal="left" vertical="center" wrapText="1" indent="2"/>
    </xf>
    <xf numFmtId="0" fontId="102" fillId="0" borderId="164">
      <alignment horizontal="left" vertical="center" wrapText="1" indent="2"/>
    </xf>
    <xf numFmtId="0" fontId="125" fillId="84" borderId="158" applyNumberFormat="0" applyAlignment="0" applyProtection="0"/>
    <xf numFmtId="0" fontId="126" fillId="84" borderId="158" applyNumberFormat="0" applyAlignment="0" applyProtection="0"/>
    <xf numFmtId="0" fontId="129" fillId="71" borderId="158" applyNumberFormat="0" applyAlignment="0" applyProtection="0"/>
    <xf numFmtId="0" fontId="130" fillId="0" borderId="159" applyNumberFormat="0" applyFill="0" applyAlignment="0" applyProtection="0"/>
    <xf numFmtId="0" fontId="138" fillId="71" borderId="158" applyNumberFormat="0" applyAlignment="0" applyProtection="0"/>
    <xf numFmtId="0" fontId="120" fillId="87" borderId="160" applyNumberFormat="0" applyFont="0" applyAlignment="0" applyProtection="0"/>
    <xf numFmtId="0" fontId="8" fillId="87" borderId="160" applyNumberFormat="0" applyFont="0" applyAlignment="0" applyProtection="0"/>
    <xf numFmtId="0" fontId="145" fillId="0" borderId="159" applyNumberFormat="0" applyFill="0" applyAlignment="0" applyProtection="0"/>
    <xf numFmtId="0" fontId="126" fillId="84" borderId="158" applyNumberFormat="0" applyAlignment="0" applyProtection="0"/>
    <xf numFmtId="0" fontId="138" fillId="71" borderId="158" applyNumberFormat="0" applyAlignment="0" applyProtection="0"/>
    <xf numFmtId="0" fontId="120" fillId="87" borderId="160" applyNumberFormat="0" applyFont="0" applyAlignment="0" applyProtection="0"/>
    <xf numFmtId="0" fontId="145" fillId="0" borderId="159" applyNumberFormat="0" applyFill="0" applyAlignment="0" applyProtection="0"/>
    <xf numFmtId="0" fontId="126" fillId="84" borderId="158" applyNumberFormat="0" applyAlignment="0" applyProtection="0"/>
    <xf numFmtId="0" fontId="138" fillId="71" borderId="158" applyNumberFormat="0" applyAlignment="0" applyProtection="0"/>
    <xf numFmtId="0" fontId="145" fillId="0" borderId="159" applyNumberFormat="0" applyFill="0" applyAlignment="0" applyProtection="0"/>
    <xf numFmtId="0" fontId="125" fillId="84" borderId="158" applyNumberFormat="0" applyAlignment="0" applyProtection="0"/>
    <xf numFmtId="0" fontId="130" fillId="0" borderId="159" applyNumberFormat="0" applyFill="0" applyAlignment="0" applyProtection="0"/>
    <xf numFmtId="49" fontId="102" fillId="0" borderId="161" applyNumberFormat="0" applyFont="0" applyFill="0" applyBorder="0" applyProtection="0">
      <alignment horizontal="left" vertical="center" indent="2"/>
    </xf>
    <xf numFmtId="0" fontId="103" fillId="62" borderId="161">
      <alignment horizontal="right" vertical="center"/>
    </xf>
    <xf numFmtId="4" fontId="103" fillId="62" borderId="161">
      <alignment horizontal="right" vertical="center"/>
    </xf>
    <xf numFmtId="0" fontId="105" fillId="62" borderId="161">
      <alignment horizontal="right" vertical="center"/>
    </xf>
    <xf numFmtId="4" fontId="105" fillId="62" borderId="161">
      <alignment horizontal="right" vertical="center"/>
    </xf>
    <xf numFmtId="0" fontId="103" fillId="60" borderId="161">
      <alignment horizontal="right" vertical="center"/>
    </xf>
    <xf numFmtId="4" fontId="103" fillId="60" borderId="161">
      <alignment horizontal="right" vertical="center"/>
    </xf>
    <xf numFmtId="0" fontId="103" fillId="60" borderId="161">
      <alignment horizontal="right" vertical="center"/>
    </xf>
    <xf numFmtId="4" fontId="103" fillId="60" borderId="161">
      <alignment horizontal="right" vertical="center"/>
    </xf>
    <xf numFmtId="0" fontId="129" fillId="71" borderId="158" applyNumberFormat="0" applyAlignment="0" applyProtection="0"/>
    <xf numFmtId="0" fontId="102" fillId="0" borderId="161">
      <alignment horizontal="right" vertical="center"/>
    </xf>
    <xf numFmtId="4" fontId="102" fillId="0" borderId="161">
      <alignment horizontal="right" vertical="center"/>
    </xf>
    <xf numFmtId="4" fontId="102" fillId="0" borderId="161" applyFill="0" applyBorder="0" applyProtection="0">
      <alignment horizontal="right" vertical="center"/>
    </xf>
    <xf numFmtId="49" fontId="101" fillId="0" borderId="161" applyNumberFormat="0" applyFill="0" applyBorder="0" applyProtection="0">
      <alignment horizontal="left" vertical="center"/>
    </xf>
    <xf numFmtId="0" fontId="102" fillId="0" borderId="161" applyNumberFormat="0" applyFill="0" applyAlignment="0" applyProtection="0"/>
    <xf numFmtId="166" fontId="102" fillId="88" borderId="161" applyNumberFormat="0" applyFont="0" applyBorder="0" applyAlignment="0" applyProtection="0">
      <alignment horizontal="right" vertical="center"/>
    </xf>
    <xf numFmtId="0" fontId="102" fillId="61" borderId="161"/>
    <xf numFmtId="4" fontId="102" fillId="61" borderId="161"/>
    <xf numFmtId="4" fontId="103" fillId="60" borderId="161">
      <alignment horizontal="right" vertical="center"/>
    </xf>
    <xf numFmtId="0" fontId="102" fillId="61" borderId="161"/>
    <xf numFmtId="0" fontId="125" fillId="84" borderId="158" applyNumberFormat="0" applyAlignment="0" applyProtection="0"/>
    <xf numFmtId="0" fontId="103" fillId="62" borderId="161">
      <alignment horizontal="right" vertical="center"/>
    </xf>
    <xf numFmtId="0" fontId="102" fillId="0" borderId="161">
      <alignment horizontal="right" vertical="center"/>
    </xf>
    <xf numFmtId="0" fontId="145" fillId="0" borderId="159" applyNumberFormat="0" applyFill="0" applyAlignment="0" applyProtection="0"/>
    <xf numFmtId="0" fontId="102" fillId="62" borderId="162">
      <alignment horizontal="left" vertical="center"/>
    </xf>
    <xf numFmtId="0" fontId="138" fillId="71" borderId="158" applyNumberFormat="0" applyAlignment="0" applyProtection="0"/>
    <xf numFmtId="166" fontId="102" fillId="88" borderId="161" applyNumberFormat="0" applyFont="0" applyBorder="0" applyAlignment="0" applyProtection="0">
      <alignment horizontal="right" vertical="center"/>
    </xf>
    <xf numFmtId="0" fontId="120" fillId="87" borderId="160" applyNumberFormat="0" applyFont="0" applyAlignment="0" applyProtection="0"/>
    <xf numFmtId="0" fontId="102" fillId="0" borderId="164">
      <alignment horizontal="left" vertical="center" wrapText="1" indent="2"/>
    </xf>
    <xf numFmtId="4" fontId="102" fillId="61" borderId="161"/>
    <xf numFmtId="49" fontId="101" fillId="0" borderId="161" applyNumberFormat="0" applyFill="0" applyBorder="0" applyProtection="0">
      <alignment horizontal="left" vertical="center"/>
    </xf>
    <xf numFmtId="0" fontId="102" fillId="0" borderId="161">
      <alignment horizontal="right" vertical="center"/>
    </xf>
    <xf numFmtId="4" fontId="103" fillId="60" borderId="163">
      <alignment horizontal="right" vertical="center"/>
    </xf>
    <xf numFmtId="4" fontId="103" fillId="60" borderId="161">
      <alignment horizontal="right" vertical="center"/>
    </xf>
    <xf numFmtId="4" fontId="103" fillId="60" borderId="161">
      <alignment horizontal="right" vertical="center"/>
    </xf>
    <xf numFmtId="0" fontId="105" fillId="62" borderId="161">
      <alignment horizontal="right" vertical="center"/>
    </xf>
    <xf numFmtId="0" fontId="103" fillId="62" borderId="161">
      <alignment horizontal="right" vertical="center"/>
    </xf>
    <xf numFmtId="49" fontId="102" fillId="0" borderId="161" applyNumberFormat="0" applyFont="0" applyFill="0" applyBorder="0" applyProtection="0">
      <alignment horizontal="left" vertical="center" indent="2"/>
    </xf>
    <xf numFmtId="0" fontId="138" fillId="71" borderId="158" applyNumberFormat="0" applyAlignment="0" applyProtection="0"/>
    <xf numFmtId="49" fontId="102" fillId="0" borderId="161" applyNumberFormat="0" applyFont="0" applyFill="0" applyBorder="0" applyProtection="0">
      <alignment horizontal="left" vertical="center" indent="2"/>
    </xf>
    <xf numFmtId="0" fontId="129" fillId="71" borderId="158" applyNumberFormat="0" applyAlignment="0" applyProtection="0"/>
    <xf numFmtId="4" fontId="102" fillId="0" borderId="161" applyFill="0" applyBorder="0" applyProtection="0">
      <alignment horizontal="right" vertical="center"/>
    </xf>
    <xf numFmtId="0" fontId="126" fillId="84" borderId="158" applyNumberFormat="0" applyAlignment="0" applyProtection="0"/>
    <xf numFmtId="0" fontId="145" fillId="0" borderId="159" applyNumberFormat="0" applyFill="0" applyAlignment="0" applyProtection="0"/>
    <xf numFmtId="0" fontId="102" fillId="0" borderId="161" applyNumberFormat="0" applyFill="0" applyAlignment="0" applyProtection="0"/>
    <xf numFmtId="4" fontId="102" fillId="0" borderId="161">
      <alignment horizontal="right" vertical="center"/>
    </xf>
    <xf numFmtId="0" fontId="102" fillId="0" borderId="161">
      <alignment horizontal="right" vertical="center"/>
    </xf>
    <xf numFmtId="0" fontId="138" fillId="71" borderId="158" applyNumberFormat="0" applyAlignment="0" applyProtection="0"/>
    <xf numFmtId="0" fontId="125" fillId="84" borderId="158" applyNumberFormat="0" applyAlignment="0" applyProtection="0"/>
    <xf numFmtId="0" fontId="102" fillId="60" borderId="164">
      <alignment horizontal="left" vertical="center" wrapText="1" indent="2"/>
    </xf>
    <xf numFmtId="0" fontId="126" fillId="84" borderId="158" applyNumberFormat="0" applyAlignment="0" applyProtection="0"/>
    <xf numFmtId="0" fontId="126" fillId="84" borderId="158" applyNumberFormat="0" applyAlignment="0" applyProtection="0"/>
    <xf numFmtId="4" fontId="103" fillId="60" borderId="162">
      <alignment horizontal="right" vertical="center"/>
    </xf>
    <xf numFmtId="0" fontId="103" fillId="60" borderId="162">
      <alignment horizontal="right" vertical="center"/>
    </xf>
    <xf numFmtId="0" fontId="103" fillId="60" borderId="161">
      <alignment horizontal="right" vertical="center"/>
    </xf>
    <xf numFmtId="4" fontId="105" fillId="62" borderId="161">
      <alignment horizontal="right" vertical="center"/>
    </xf>
    <xf numFmtId="0" fontId="129" fillId="71" borderId="158" applyNumberFormat="0" applyAlignment="0" applyProtection="0"/>
    <xf numFmtId="0" fontId="130" fillId="0" borderId="159" applyNumberFormat="0" applyFill="0" applyAlignment="0" applyProtection="0"/>
    <xf numFmtId="0" fontId="145" fillId="0" borderId="159" applyNumberFormat="0" applyFill="0" applyAlignment="0" applyProtection="0"/>
    <xf numFmtId="0" fontId="120" fillId="87" borderId="160" applyNumberFormat="0" applyFont="0" applyAlignment="0" applyProtection="0"/>
    <xf numFmtId="0" fontId="138" fillId="71" borderId="158" applyNumberFormat="0" applyAlignment="0" applyProtection="0"/>
    <xf numFmtId="49" fontId="101" fillId="0" borderId="161" applyNumberFormat="0" applyFill="0" applyBorder="0" applyProtection="0">
      <alignment horizontal="left" vertical="center"/>
    </xf>
    <xf numFmtId="0" fontId="102" fillId="60" borderId="164">
      <alignment horizontal="left" vertical="center" wrapText="1" indent="2"/>
    </xf>
    <xf numFmtId="0" fontId="126" fillId="84" borderId="158" applyNumberFormat="0" applyAlignment="0" applyProtection="0"/>
    <xf numFmtId="0" fontId="102" fillId="0" borderId="164">
      <alignment horizontal="left" vertical="center" wrapText="1" indent="2"/>
    </xf>
    <xf numFmtId="0" fontId="120" fillId="87" borderId="160" applyNumberFormat="0" applyFont="0" applyAlignment="0" applyProtection="0"/>
    <xf numFmtId="0" fontId="8" fillId="87" borderId="160" applyNumberFormat="0" applyFont="0" applyAlignment="0" applyProtection="0"/>
    <xf numFmtId="0" fontId="145" fillId="0" borderId="159" applyNumberFormat="0" applyFill="0" applyAlignment="0" applyProtection="0"/>
    <xf numFmtId="4" fontId="102" fillId="61" borderId="161"/>
    <xf numFmtId="0" fontId="103" fillId="60" borderId="161">
      <alignment horizontal="right" vertical="center"/>
    </xf>
    <xf numFmtId="0" fontId="145" fillId="0" borderId="159" applyNumberFormat="0" applyFill="0" applyAlignment="0" applyProtection="0"/>
    <xf numFmtId="4" fontId="103" fillId="60" borderId="163">
      <alignment horizontal="right" vertical="center"/>
    </xf>
    <xf numFmtId="0" fontId="125" fillId="84" borderId="158" applyNumberFormat="0" applyAlignment="0" applyProtection="0"/>
    <xf numFmtId="0" fontId="103" fillId="60" borderId="162">
      <alignment horizontal="right" vertical="center"/>
    </xf>
    <xf numFmtId="0" fontId="126" fillId="84" borderId="158" applyNumberFormat="0" applyAlignment="0" applyProtection="0"/>
    <xf numFmtId="0" fontId="130" fillId="0" borderId="159" applyNumberFormat="0" applyFill="0" applyAlignment="0" applyProtection="0"/>
    <xf numFmtId="0" fontId="120" fillId="87" borderId="160" applyNumberFormat="0" applyFont="0" applyAlignment="0" applyProtection="0"/>
    <xf numFmtId="4" fontId="103" fillId="60" borderId="162">
      <alignment horizontal="right" vertical="center"/>
    </xf>
    <xf numFmtId="0" fontId="102" fillId="60" borderId="164">
      <alignment horizontal="left" vertical="center" wrapText="1" indent="2"/>
    </xf>
    <xf numFmtId="0" fontId="102" fillId="61" borderId="161"/>
    <xf numFmtId="166" fontId="102" fillId="88" borderId="161" applyNumberFormat="0" applyFont="0" applyBorder="0" applyAlignment="0" applyProtection="0">
      <alignment horizontal="right" vertical="center"/>
    </xf>
    <xf numFmtId="0" fontId="102" fillId="0" borderId="161" applyNumberFormat="0" applyFill="0" applyAlignment="0" applyProtection="0"/>
    <xf numFmtId="4" fontId="102" fillId="0" borderId="161" applyFill="0" applyBorder="0" applyProtection="0">
      <alignment horizontal="right" vertical="center"/>
    </xf>
    <xf numFmtId="4" fontId="103" fillId="62" borderId="161">
      <alignment horizontal="right" vertical="center"/>
    </xf>
    <xf numFmtId="0" fontId="130" fillId="0" borderId="159" applyNumberFormat="0" applyFill="0" applyAlignment="0" applyProtection="0"/>
    <xf numFmtId="49" fontId="101" fillId="0" borderId="161" applyNumberFormat="0" applyFill="0" applyBorder="0" applyProtection="0">
      <alignment horizontal="left" vertical="center"/>
    </xf>
    <xf numFmtId="49" fontId="102" fillId="0" borderId="162" applyNumberFormat="0" applyFont="0" applyFill="0" applyBorder="0" applyProtection="0">
      <alignment horizontal="left" vertical="center" indent="5"/>
    </xf>
    <xf numFmtId="0" fontId="102" fillId="62" borderId="162">
      <alignment horizontal="left" vertical="center"/>
    </xf>
    <xf numFmtId="0" fontId="126" fillId="84" borderId="158" applyNumberFormat="0" applyAlignment="0" applyProtection="0"/>
    <xf numFmtId="4" fontId="103" fillId="60" borderId="163">
      <alignment horizontal="right" vertical="center"/>
    </xf>
    <xf numFmtId="0" fontId="138" fillId="71" borderId="158" applyNumberFormat="0" applyAlignment="0" applyProtection="0"/>
    <xf numFmtId="0" fontId="138" fillId="71" borderId="158" applyNumberFormat="0" applyAlignment="0" applyProtection="0"/>
    <xf numFmtId="0" fontId="120" fillId="87" borderId="160" applyNumberFormat="0" applyFont="0" applyAlignment="0" applyProtection="0"/>
    <xf numFmtId="0" fontId="145" fillId="0" borderId="159" applyNumberFormat="0" applyFill="0" applyAlignment="0" applyProtection="0"/>
    <xf numFmtId="0" fontId="103" fillId="60" borderId="161">
      <alignment horizontal="right" vertical="center"/>
    </xf>
    <xf numFmtId="0" fontId="8" fillId="87" borderId="160" applyNumberFormat="0" applyFont="0" applyAlignment="0" applyProtection="0"/>
    <xf numFmtId="4" fontId="102" fillId="0" borderId="161">
      <alignment horizontal="right" vertical="center"/>
    </xf>
    <xf numFmtId="0" fontId="145" fillId="0" borderId="159" applyNumberFormat="0" applyFill="0" applyAlignment="0" applyProtection="0"/>
    <xf numFmtId="0" fontId="103" fillId="60" borderId="161">
      <alignment horizontal="right" vertical="center"/>
    </xf>
    <xf numFmtId="0" fontId="103" fillId="60" borderId="161">
      <alignment horizontal="right" vertical="center"/>
    </xf>
    <xf numFmtId="4" fontId="105" fillId="62" borderId="161">
      <alignment horizontal="right" vertical="center"/>
    </xf>
    <xf numFmtId="0" fontId="103" fillId="62" borderId="161">
      <alignment horizontal="right" vertical="center"/>
    </xf>
    <xf numFmtId="4" fontId="103" fillId="62" borderId="161">
      <alignment horizontal="right" vertical="center"/>
    </xf>
    <xf numFmtId="0" fontId="105" fillId="62" borderId="161">
      <alignment horizontal="right" vertical="center"/>
    </xf>
    <xf numFmtId="4" fontId="105" fillId="62" borderId="161">
      <alignment horizontal="right" vertical="center"/>
    </xf>
    <xf numFmtId="0" fontId="103" fillId="60" borderId="161">
      <alignment horizontal="right" vertical="center"/>
    </xf>
    <xf numFmtId="4" fontId="103" fillId="60" borderId="161">
      <alignment horizontal="right" vertical="center"/>
    </xf>
    <xf numFmtId="0" fontId="103" fillId="60" borderId="161">
      <alignment horizontal="right" vertical="center"/>
    </xf>
    <xf numFmtId="4" fontId="103" fillId="60" borderId="161">
      <alignment horizontal="right" vertical="center"/>
    </xf>
    <xf numFmtId="0" fontId="103" fillId="60" borderId="162">
      <alignment horizontal="right" vertical="center"/>
    </xf>
    <xf numFmtId="4" fontId="103" fillId="60" borderId="162">
      <alignment horizontal="right" vertical="center"/>
    </xf>
    <xf numFmtId="0" fontId="103" fillId="60" borderId="163">
      <alignment horizontal="right" vertical="center"/>
    </xf>
    <xf numFmtId="4" fontId="103" fillId="60" borderId="163">
      <alignment horizontal="right" vertical="center"/>
    </xf>
    <xf numFmtId="0" fontId="126" fillId="84" borderId="158" applyNumberFormat="0" applyAlignment="0" applyProtection="0"/>
    <xf numFmtId="0" fontId="102" fillId="60" borderId="164">
      <alignment horizontal="left" vertical="center" wrapText="1" indent="2"/>
    </xf>
    <xf numFmtId="0" fontId="102" fillId="0" borderId="164">
      <alignment horizontal="left" vertical="center" wrapText="1" indent="2"/>
    </xf>
    <xf numFmtId="0" fontId="102" fillId="62" borderId="162">
      <alignment horizontal="left" vertical="center"/>
    </xf>
    <xf numFmtId="0" fontId="138" fillId="71" borderId="158" applyNumberFormat="0" applyAlignment="0" applyProtection="0"/>
    <xf numFmtId="0" fontId="102" fillId="0" borderId="161">
      <alignment horizontal="right" vertical="center"/>
    </xf>
    <xf numFmtId="4" fontId="102" fillId="0" borderId="161">
      <alignment horizontal="right" vertical="center"/>
    </xf>
    <xf numFmtId="0" fontId="102" fillId="0" borderId="161" applyNumberFormat="0" applyFill="0" applyAlignment="0" applyProtection="0"/>
    <xf numFmtId="166" fontId="102" fillId="88" borderId="161" applyNumberFormat="0" applyFont="0" applyBorder="0" applyAlignment="0" applyProtection="0">
      <alignment horizontal="right" vertical="center"/>
    </xf>
    <xf numFmtId="0" fontId="102" fillId="61" borderId="161"/>
    <xf numFmtId="4" fontId="102" fillId="61" borderId="161"/>
    <xf numFmtId="0" fontId="145" fillId="0" borderId="159" applyNumberFormat="0" applyFill="0" applyAlignment="0" applyProtection="0"/>
    <xf numFmtId="0" fontId="8" fillId="87" borderId="160" applyNumberFormat="0" applyFont="0" applyAlignment="0" applyProtection="0"/>
    <xf numFmtId="0" fontId="120" fillId="87" borderId="160" applyNumberFormat="0" applyFont="0" applyAlignment="0" applyProtection="0"/>
    <xf numFmtId="0" fontId="102" fillId="0" borderId="161" applyNumberFormat="0" applyFill="0" applyAlignment="0" applyProtection="0"/>
    <xf numFmtId="0" fontId="130" fillId="0" borderId="159" applyNumberFormat="0" applyFill="0" applyAlignment="0" applyProtection="0"/>
    <xf numFmtId="0" fontId="145" fillId="0" borderId="159" applyNumberFormat="0" applyFill="0" applyAlignment="0" applyProtection="0"/>
    <xf numFmtId="0" fontId="129" fillId="71" borderId="158" applyNumberFormat="0" applyAlignment="0" applyProtection="0"/>
    <xf numFmtId="0" fontId="126" fillId="84" borderId="158" applyNumberFormat="0" applyAlignment="0" applyProtection="0"/>
    <xf numFmtId="4" fontId="105" fillId="62" borderId="161">
      <alignment horizontal="right" vertical="center"/>
    </xf>
    <xf numFmtId="0" fontId="103" fillId="62" borderId="161">
      <alignment horizontal="right" vertical="center"/>
    </xf>
    <xf numFmtId="166" fontId="102" fillId="88" borderId="161" applyNumberFormat="0" applyFont="0" applyBorder="0" applyAlignment="0" applyProtection="0">
      <alignment horizontal="right" vertical="center"/>
    </xf>
    <xf numFmtId="0" fontId="130" fillId="0" borderId="159" applyNumberFormat="0" applyFill="0" applyAlignment="0" applyProtection="0"/>
    <xf numFmtId="49" fontId="102" fillId="0" borderId="161" applyNumberFormat="0" applyFont="0" applyFill="0" applyBorder="0" applyProtection="0">
      <alignment horizontal="left" vertical="center" indent="2"/>
    </xf>
    <xf numFmtId="49" fontId="102" fillId="0" borderId="162" applyNumberFormat="0" applyFont="0" applyFill="0" applyBorder="0" applyProtection="0">
      <alignment horizontal="left" vertical="center" indent="5"/>
    </xf>
    <xf numFmtId="49" fontId="102" fillId="0" borderId="161" applyNumberFormat="0" applyFont="0" applyFill="0" applyBorder="0" applyProtection="0">
      <alignment horizontal="left" vertical="center" indent="2"/>
    </xf>
    <xf numFmtId="4" fontId="102" fillId="0" borderId="161" applyFill="0" applyBorder="0" applyProtection="0">
      <alignment horizontal="right" vertical="center"/>
    </xf>
    <xf numFmtId="49" fontId="101" fillId="0" borderId="161" applyNumberFormat="0" applyFill="0" applyBorder="0" applyProtection="0">
      <alignment horizontal="left" vertical="center"/>
    </xf>
    <xf numFmtId="0" fontId="102" fillId="0" borderId="164">
      <alignment horizontal="left" vertical="center" wrapText="1" indent="2"/>
    </xf>
    <xf numFmtId="0" fontId="103" fillId="60" borderId="163">
      <alignment horizontal="right" vertical="center"/>
    </xf>
    <xf numFmtId="0" fontId="129" fillId="71" borderId="158" applyNumberFormat="0" applyAlignment="0" applyProtection="0"/>
    <xf numFmtId="0" fontId="103" fillId="60" borderId="163">
      <alignment horizontal="right" vertical="center"/>
    </xf>
    <xf numFmtId="4" fontId="103" fillId="60" borderId="161">
      <alignment horizontal="right" vertical="center"/>
    </xf>
    <xf numFmtId="0" fontId="103" fillId="60" borderId="161">
      <alignment horizontal="right" vertical="center"/>
    </xf>
    <xf numFmtId="0" fontId="125" fillId="84" borderId="158" applyNumberFormat="0" applyAlignment="0" applyProtection="0"/>
    <xf numFmtId="0" fontId="130" fillId="0" borderId="159" applyNumberFormat="0" applyFill="0" applyAlignment="0" applyProtection="0"/>
    <xf numFmtId="0" fontId="102" fillId="61" borderId="161"/>
    <xf numFmtId="4" fontId="102" fillId="61" borderId="161"/>
    <xf numFmtId="4" fontId="103" fillId="60" borderId="161">
      <alignment horizontal="right" vertical="center"/>
    </xf>
    <xf numFmtId="0" fontId="105" fillId="62" borderId="161">
      <alignment horizontal="right" vertical="center"/>
    </xf>
    <xf numFmtId="0" fontId="129" fillId="71" borderId="158" applyNumberFormat="0" applyAlignment="0" applyProtection="0"/>
    <xf numFmtId="0" fontId="126" fillId="84" borderId="158" applyNumberFormat="0" applyAlignment="0" applyProtection="0"/>
    <xf numFmtId="4" fontId="102" fillId="0" borderId="161">
      <alignment horizontal="right" vertical="center"/>
    </xf>
    <xf numFmtId="0" fontId="102" fillId="60" borderId="164">
      <alignment horizontal="left" vertical="center" wrapText="1" indent="2"/>
    </xf>
    <xf numFmtId="0" fontId="102" fillId="0" borderId="164">
      <alignment horizontal="left" vertical="center" wrapText="1" indent="2"/>
    </xf>
    <xf numFmtId="0" fontId="138" fillId="71" borderId="158" applyNumberFormat="0" applyAlignment="0" applyProtection="0"/>
    <xf numFmtId="0" fontId="125" fillId="84" borderId="158" applyNumberFormat="0" applyAlignment="0" applyProtection="0"/>
    <xf numFmtId="0" fontId="103" fillId="60" borderId="163">
      <alignment horizontal="right" vertical="center"/>
    </xf>
    <xf numFmtId="0" fontId="105" fillId="62" borderId="161">
      <alignment horizontal="right" vertical="center"/>
    </xf>
    <xf numFmtId="4" fontId="103" fillId="62" borderId="161">
      <alignment horizontal="right" vertical="center"/>
    </xf>
    <xf numFmtId="4" fontId="103" fillId="60" borderId="161">
      <alignment horizontal="right" vertical="center"/>
    </xf>
    <xf numFmtId="49" fontId="102" fillId="0" borderId="162" applyNumberFormat="0" applyFont="0" applyFill="0" applyBorder="0" applyProtection="0">
      <alignment horizontal="left" vertical="center" indent="5"/>
    </xf>
    <xf numFmtId="4" fontId="102" fillId="0" borderId="161" applyFill="0" applyBorder="0" applyProtection="0">
      <alignment horizontal="right" vertical="center"/>
    </xf>
    <xf numFmtId="4" fontId="103" fillId="62" borderId="161">
      <alignment horizontal="right" vertical="center"/>
    </xf>
    <xf numFmtId="0" fontId="138" fillId="71" borderId="158" applyNumberFormat="0" applyAlignment="0" applyProtection="0"/>
    <xf numFmtId="0" fontId="129" fillId="71" borderId="158" applyNumberFormat="0" applyAlignment="0" applyProtection="0"/>
    <xf numFmtId="0" fontId="125" fillId="84" borderId="158" applyNumberFormat="0" applyAlignment="0" applyProtection="0"/>
    <xf numFmtId="0" fontId="102" fillId="60" borderId="164">
      <alignment horizontal="left" vertical="center" wrapText="1" indent="2"/>
    </xf>
    <xf numFmtId="0" fontId="102" fillId="0" borderId="164">
      <alignment horizontal="left" vertical="center" wrapText="1" indent="2"/>
    </xf>
    <xf numFmtId="0" fontId="102" fillId="60" borderId="164">
      <alignment horizontal="left" vertical="center" wrapText="1" indent="2"/>
    </xf>
    <xf numFmtId="0" fontId="48" fillId="39" borderId="0" applyNumberFormat="0" applyBorder="0" applyAlignment="0" applyProtection="0"/>
    <xf numFmtId="166" fontId="102" fillId="88" borderId="169" applyNumberFormat="0" applyFont="0" applyBorder="0" applyAlignment="0" applyProtection="0">
      <alignment horizontal="right" vertical="center"/>
    </xf>
    <xf numFmtId="0" fontId="7" fillId="53" borderId="0" applyNumberFormat="0" applyBorder="0" applyAlignment="0" applyProtection="0"/>
    <xf numFmtId="49" fontId="102" fillId="0" borderId="169" applyNumberFormat="0" applyFont="0" applyFill="0" applyBorder="0" applyProtection="0">
      <alignment horizontal="left" vertical="center" indent="2"/>
    </xf>
    <xf numFmtId="0" fontId="103" fillId="60" borderId="170">
      <alignment horizontal="right" vertical="center"/>
    </xf>
    <xf numFmtId="0" fontId="102" fillId="0" borderId="169">
      <alignment horizontal="right" vertical="center"/>
    </xf>
    <xf numFmtId="4" fontId="102" fillId="61" borderId="169"/>
    <xf numFmtId="0" fontId="125" fillId="84" borderId="166" applyNumberFormat="0" applyAlignment="0" applyProtection="0"/>
    <xf numFmtId="0" fontId="138" fillId="71" borderId="166" applyNumberFormat="0" applyAlignment="0" applyProtection="0"/>
    <xf numFmtId="4" fontId="103" fillId="60" borderId="170">
      <alignment horizontal="right" vertical="center"/>
    </xf>
    <xf numFmtId="4" fontId="103" fillId="60" borderId="169">
      <alignment horizontal="right" vertical="center"/>
    </xf>
    <xf numFmtId="0" fontId="142" fillId="84" borderId="165" applyNumberFormat="0" applyAlignment="0" applyProtection="0"/>
    <xf numFmtId="4" fontId="102" fillId="0" borderId="169">
      <alignment horizontal="right" vertical="center"/>
    </xf>
    <xf numFmtId="4" fontId="103" fillId="60" borderId="171">
      <alignment horizontal="right" vertical="center"/>
    </xf>
    <xf numFmtId="0" fontId="103" fillId="60" borderId="169">
      <alignment horizontal="right" vertical="center"/>
    </xf>
    <xf numFmtId="0" fontId="102" fillId="0" borderId="169">
      <alignment horizontal="right" vertical="center"/>
    </xf>
    <xf numFmtId="0" fontId="48" fillId="55" borderId="0" applyNumberFormat="0" applyBorder="0" applyAlignment="0" applyProtection="0"/>
    <xf numFmtId="0" fontId="102" fillId="60" borderId="172">
      <alignment horizontal="left" vertical="center" wrapText="1" indent="2"/>
    </xf>
    <xf numFmtId="4" fontId="103" fillId="62" borderId="169">
      <alignment horizontal="right" vertical="center"/>
    </xf>
    <xf numFmtId="0" fontId="102" fillId="61" borderId="169"/>
    <xf numFmtId="49" fontId="102" fillId="0" borderId="169" applyNumberFormat="0" applyFont="0" applyFill="0" applyBorder="0" applyProtection="0">
      <alignment horizontal="left" vertical="center" indent="2"/>
    </xf>
    <xf numFmtId="166" fontId="102" fillId="88" borderId="169" applyNumberFormat="0" applyFont="0" applyBorder="0" applyAlignment="0" applyProtection="0">
      <alignment horizontal="right" vertical="center"/>
    </xf>
    <xf numFmtId="0" fontId="8" fillId="87" borderId="168" applyNumberFormat="0" applyFont="0" applyAlignment="0" applyProtection="0"/>
    <xf numFmtId="0" fontId="138" fillId="71" borderId="166" applyNumberFormat="0" applyAlignment="0" applyProtection="0"/>
    <xf numFmtId="0" fontId="120" fillId="87" borderId="168" applyNumberFormat="0" applyFont="0" applyAlignment="0" applyProtection="0"/>
    <xf numFmtId="0" fontId="102" fillId="0" borderId="169" applyNumberFormat="0" applyFill="0" applyAlignment="0" applyProtection="0"/>
    <xf numFmtId="0" fontId="115" fillId="33" borderId="66" applyNumberFormat="0" applyAlignment="0" applyProtection="0"/>
    <xf numFmtId="0" fontId="116" fillId="33" borderId="65" applyNumberFormat="0" applyAlignment="0" applyProtection="0"/>
    <xf numFmtId="0" fontId="145" fillId="0" borderId="167" applyNumberFormat="0" applyFill="0" applyAlignment="0" applyProtection="0"/>
    <xf numFmtId="0" fontId="117" fillId="0" borderId="0" applyNumberFormat="0" applyFill="0" applyBorder="0" applyAlignment="0" applyProtection="0"/>
    <xf numFmtId="0" fontId="102" fillId="0" borderId="169">
      <alignment horizontal="right" vertical="center"/>
    </xf>
    <xf numFmtId="0" fontId="118" fillId="0" borderId="0" applyNumberFormat="0" applyFill="0" applyBorder="0" applyAlignment="0" applyProtection="0"/>
    <xf numFmtId="0" fontId="119"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8"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8"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8"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8" fillId="59" borderId="0" applyNumberFormat="0" applyBorder="0" applyAlignment="0" applyProtection="0"/>
    <xf numFmtId="0" fontId="102" fillId="0" borderId="161" applyNumberFormat="0" applyFill="0" applyAlignment="0" applyProtection="0"/>
    <xf numFmtId="0" fontId="103" fillId="60" borderId="161">
      <alignment horizontal="right" vertical="center"/>
    </xf>
    <xf numFmtId="0" fontId="103" fillId="60" borderId="161">
      <alignment horizontal="right" vertical="center"/>
    </xf>
    <xf numFmtId="0" fontId="103" fillId="60" borderId="169">
      <alignment horizontal="right" vertical="center"/>
    </xf>
    <xf numFmtId="0" fontId="102" fillId="0" borderId="161">
      <alignment horizontal="right" vertical="center"/>
    </xf>
    <xf numFmtId="0" fontId="105" fillId="62" borderId="161">
      <alignment horizontal="right" vertical="center"/>
    </xf>
    <xf numFmtId="0" fontId="102" fillId="61" borderId="161"/>
    <xf numFmtId="0" fontId="103" fillId="62" borderId="161">
      <alignment horizontal="right" vertical="center"/>
    </xf>
    <xf numFmtId="0" fontId="129" fillId="71" borderId="166" applyNumberFormat="0" applyAlignment="0" applyProtection="0"/>
    <xf numFmtId="0" fontId="123" fillId="84" borderId="165" applyNumberFormat="0" applyAlignment="0" applyProtection="0"/>
    <xf numFmtId="0" fontId="103" fillId="60" borderId="169">
      <alignment horizontal="right" vertical="center"/>
    </xf>
    <xf numFmtId="4" fontId="102" fillId="61" borderId="169"/>
    <xf numFmtId="0" fontId="125" fillId="84" borderId="166" applyNumberFormat="0" applyAlignment="0" applyProtection="0"/>
    <xf numFmtId="0" fontId="120" fillId="87" borderId="168" applyNumberFormat="0" applyFont="0" applyAlignment="0" applyProtection="0"/>
    <xf numFmtId="0" fontId="103" fillId="60" borderId="169">
      <alignment horizontal="right" vertical="center"/>
    </xf>
    <xf numFmtId="0" fontId="103" fillId="60" borderId="171">
      <alignment horizontal="right" vertical="center"/>
    </xf>
    <xf numFmtId="0" fontId="126" fillId="84" borderId="166" applyNumberFormat="0" applyAlignment="0" applyProtection="0"/>
    <xf numFmtId="0" fontId="102" fillId="0" borderId="172">
      <alignment horizontal="left" vertical="center" wrapText="1" indent="2"/>
    </xf>
    <xf numFmtId="4" fontId="102" fillId="0" borderId="169" applyFill="0" applyBorder="0" applyProtection="0">
      <alignment horizontal="right" vertical="center"/>
    </xf>
    <xf numFmtId="0" fontId="125" fillId="84" borderId="166" applyNumberFormat="0" applyAlignment="0" applyProtection="0"/>
    <xf numFmtId="0" fontId="126" fillId="84" borderId="166" applyNumberFormat="0" applyAlignment="0" applyProtection="0"/>
    <xf numFmtId="49" fontId="101" fillId="0" borderId="169" applyNumberFormat="0" applyFill="0" applyBorder="0" applyProtection="0">
      <alignment horizontal="left" vertical="center"/>
    </xf>
    <xf numFmtId="0" fontId="48" fillId="43" borderId="0" applyNumberFormat="0" applyBorder="0" applyAlignment="0" applyProtection="0"/>
    <xf numFmtId="0" fontId="103" fillId="62" borderId="169">
      <alignment horizontal="right" vertical="center"/>
    </xf>
    <xf numFmtId="0" fontId="102" fillId="0" borderId="172">
      <alignment horizontal="left" vertical="center" wrapText="1" indent="2"/>
    </xf>
    <xf numFmtId="0" fontId="103" fillId="60" borderId="170">
      <alignment horizontal="right" vertical="center"/>
    </xf>
    <xf numFmtId="4" fontId="102" fillId="61" borderId="169"/>
    <xf numFmtId="4" fontId="103" fillId="62" borderId="169">
      <alignment horizontal="right" vertical="center"/>
    </xf>
    <xf numFmtId="49" fontId="101" fillId="0" borderId="169" applyNumberFormat="0" applyFill="0" applyBorder="0" applyProtection="0">
      <alignment horizontal="left" vertical="center"/>
    </xf>
    <xf numFmtId="0" fontId="126" fillId="84" borderId="166" applyNumberFormat="0" applyAlignment="0" applyProtection="0"/>
    <xf numFmtId="0" fontId="103" fillId="60" borderId="170">
      <alignment horizontal="right" vertical="center"/>
    </xf>
    <xf numFmtId="0" fontId="130" fillId="0" borderId="167" applyNumberFormat="0" applyFill="0" applyAlignment="0" applyProtection="0"/>
    <xf numFmtId="4" fontId="103" fillId="62" borderId="169">
      <alignment horizontal="right" vertical="center"/>
    </xf>
    <xf numFmtId="4" fontId="105" fillId="62" borderId="169">
      <alignment horizontal="right" vertical="center"/>
    </xf>
    <xf numFmtId="4" fontId="103" fillId="60" borderId="169">
      <alignment horizontal="right" vertical="center"/>
    </xf>
    <xf numFmtId="4" fontId="103" fillId="60" borderId="169">
      <alignment horizontal="right" vertical="center"/>
    </xf>
    <xf numFmtId="4" fontId="103" fillId="60" borderId="170">
      <alignment horizontal="right" vertical="center"/>
    </xf>
    <xf numFmtId="0" fontId="142" fillId="84" borderId="165" applyNumberFormat="0" applyAlignment="0" applyProtection="0"/>
    <xf numFmtId="0" fontId="126" fillId="84" borderId="166" applyNumberFormat="0" applyAlignment="0" applyProtection="0"/>
    <xf numFmtId="0" fontId="129" fillId="71" borderId="166" applyNumberFormat="0" applyAlignment="0" applyProtection="0"/>
    <xf numFmtId="0" fontId="138" fillId="71" borderId="166" applyNumberFormat="0" applyAlignment="0" applyProtection="0"/>
    <xf numFmtId="4" fontId="103" fillId="60" borderId="170">
      <alignment horizontal="right" vertical="center"/>
    </xf>
    <xf numFmtId="0" fontId="145" fillId="0" borderId="167" applyNumberFormat="0" applyFill="0" applyAlignment="0" applyProtection="0"/>
    <xf numFmtId="0" fontId="138" fillId="71" borderId="166" applyNumberFormat="0" applyAlignment="0" applyProtection="0"/>
    <xf numFmtId="0" fontId="138" fillId="71" borderId="166" applyNumberFormat="0" applyAlignment="0" applyProtection="0"/>
    <xf numFmtId="4" fontId="102" fillId="0" borderId="169">
      <alignment horizontal="right" vertical="center"/>
    </xf>
    <xf numFmtId="0" fontId="130" fillId="0" borderId="167" applyNumberFormat="0" applyFill="0" applyAlignment="0" applyProtection="0"/>
    <xf numFmtId="0" fontId="138" fillId="71" borderId="166" applyNumberFormat="0" applyAlignment="0" applyProtection="0"/>
    <xf numFmtId="4" fontId="102" fillId="61" borderId="169"/>
    <xf numFmtId="0" fontId="126" fillId="84" borderId="166" applyNumberFormat="0" applyAlignment="0" applyProtection="0"/>
    <xf numFmtId="4" fontId="102" fillId="0" borderId="161" applyFill="0" applyBorder="0" applyProtection="0">
      <alignment horizontal="right" vertical="center"/>
    </xf>
    <xf numFmtId="4" fontId="103" fillId="60" borderId="169">
      <alignment horizontal="right" vertical="center"/>
    </xf>
    <xf numFmtId="0" fontId="116" fillId="33" borderId="65" applyNumberFormat="0" applyAlignment="0" applyProtection="0"/>
    <xf numFmtId="0" fontId="120" fillId="87" borderId="168" applyNumberFormat="0" applyFont="0" applyAlignment="0" applyProtection="0"/>
    <xf numFmtId="0" fontId="8" fillId="87" borderId="168" applyNumberFormat="0" applyFont="0" applyAlignment="0" applyProtection="0"/>
    <xf numFmtId="0" fontId="142" fillId="84" borderId="165" applyNumberFormat="0" applyAlignment="0" applyProtection="0"/>
    <xf numFmtId="4" fontId="102" fillId="61" borderId="169"/>
    <xf numFmtId="0" fontId="130" fillId="0" borderId="167" applyNumberFormat="0" applyFill="0" applyAlignment="0" applyProtection="0"/>
    <xf numFmtId="0" fontId="105" fillId="62" borderId="169">
      <alignment horizontal="right" vertical="center"/>
    </xf>
    <xf numFmtId="0" fontId="145" fillId="0" borderId="167" applyNumberFormat="0" applyFill="0" applyAlignment="0" applyProtection="0"/>
    <xf numFmtId="0" fontId="123" fillId="84" borderId="165" applyNumberFormat="0" applyAlignment="0" applyProtection="0"/>
    <xf numFmtId="0" fontId="102" fillId="0" borderId="169">
      <alignment horizontal="right" vertical="center"/>
    </xf>
    <xf numFmtId="0" fontId="102" fillId="61" borderId="169"/>
    <xf numFmtId="4" fontId="103" fillId="60" borderId="169">
      <alignment horizontal="right" vertical="center"/>
    </xf>
    <xf numFmtId="0" fontId="103" fillId="62" borderId="169">
      <alignment horizontal="right" vertical="center"/>
    </xf>
    <xf numFmtId="4" fontId="103" fillId="60" borderId="170">
      <alignment horizontal="right" vertical="center"/>
    </xf>
    <xf numFmtId="0" fontId="126" fillId="84" borderId="166" applyNumberFormat="0" applyAlignment="0" applyProtection="0"/>
    <xf numFmtId="0" fontId="142" fillId="84" borderId="165" applyNumberFormat="0" applyAlignment="0" applyProtection="0"/>
    <xf numFmtId="0" fontId="145" fillId="0" borderId="167" applyNumberFormat="0" applyFill="0" applyAlignment="0" applyProtection="0"/>
    <xf numFmtId="0" fontId="126" fillId="84" borderId="166" applyNumberFormat="0" applyAlignment="0" applyProtection="0"/>
    <xf numFmtId="0" fontId="105" fillId="62" borderId="169">
      <alignment horizontal="right" vertical="center"/>
    </xf>
    <xf numFmtId="0" fontId="103" fillId="60" borderId="169">
      <alignment horizontal="right" vertical="center"/>
    </xf>
    <xf numFmtId="0" fontId="126" fillId="84" borderId="166" applyNumberFormat="0" applyAlignment="0" applyProtection="0"/>
    <xf numFmtId="0" fontId="123" fillId="84" borderId="165" applyNumberFormat="0" applyAlignment="0" applyProtection="0"/>
    <xf numFmtId="0" fontId="142" fillId="84" borderId="165" applyNumberFormat="0" applyAlignment="0" applyProtection="0"/>
    <xf numFmtId="4" fontId="103" fillId="60" borderId="169">
      <alignment horizontal="right" vertical="center"/>
    </xf>
    <xf numFmtId="0" fontId="102" fillId="61" borderId="169"/>
    <xf numFmtId="4" fontId="103" fillId="60" borderId="171">
      <alignment horizontal="right" vertical="center"/>
    </xf>
    <xf numFmtId="0" fontId="126" fillId="84" borderId="166" applyNumberFormat="0" applyAlignment="0" applyProtection="0"/>
    <xf numFmtId="4" fontId="103" fillId="60" borderId="169">
      <alignment horizontal="right" vertical="center"/>
    </xf>
    <xf numFmtId="0" fontId="102" fillId="60" borderId="172">
      <alignment horizontal="left" vertical="center" wrapText="1" indent="2"/>
    </xf>
    <xf numFmtId="0" fontId="103" fillId="60" borderId="169">
      <alignment horizontal="right" vertical="center"/>
    </xf>
    <xf numFmtId="0" fontId="102" fillId="60" borderId="172">
      <alignment horizontal="left" vertical="center" wrapText="1" indent="2"/>
    </xf>
    <xf numFmtId="0" fontId="142" fillId="84" borderId="165" applyNumberFormat="0" applyAlignment="0" applyProtection="0"/>
    <xf numFmtId="0" fontId="103" fillId="60" borderId="169">
      <alignment horizontal="right" vertical="center"/>
    </xf>
    <xf numFmtId="0" fontId="129" fillId="71" borderId="166" applyNumberFormat="0" applyAlignment="0" applyProtection="0"/>
    <xf numFmtId="0" fontId="138" fillId="71" borderId="166" applyNumberFormat="0" applyAlignment="0" applyProtection="0"/>
    <xf numFmtId="0" fontId="126" fillId="84" borderId="166" applyNumberFormat="0" applyAlignment="0" applyProtection="0"/>
    <xf numFmtId="0" fontId="120" fillId="87" borderId="168" applyNumberFormat="0" applyFont="0" applyAlignment="0" applyProtection="0"/>
    <xf numFmtId="0" fontId="142" fillId="84" borderId="165" applyNumberFormat="0" applyAlignment="0" applyProtection="0"/>
    <xf numFmtId="0" fontId="145" fillId="0" borderId="167" applyNumberFormat="0" applyFill="0" applyAlignment="0" applyProtection="0"/>
    <xf numFmtId="0" fontId="120" fillId="87" borderId="168" applyNumberFormat="0" applyFont="0" applyAlignment="0" applyProtection="0"/>
    <xf numFmtId="0" fontId="129" fillId="71" borderId="166" applyNumberFormat="0" applyAlignment="0" applyProtection="0"/>
    <xf numFmtId="4" fontId="102" fillId="61" borderId="169"/>
    <xf numFmtId="0" fontId="103" fillId="60" borderId="169">
      <alignment horizontal="right" vertical="center"/>
    </xf>
    <xf numFmtId="0" fontId="102" fillId="61" borderId="169"/>
    <xf numFmtId="0" fontId="48" fillId="47" borderId="0" applyNumberFormat="0" applyBorder="0" applyAlignment="0" applyProtection="0"/>
    <xf numFmtId="0" fontId="102" fillId="0" borderId="172">
      <alignment horizontal="left" vertical="center" wrapText="1" indent="2"/>
    </xf>
    <xf numFmtId="0" fontId="117" fillId="0" borderId="0" applyNumberFormat="0" applyFill="0" applyBorder="0" applyAlignment="0" applyProtection="0"/>
    <xf numFmtId="0" fontId="103" fillId="62" borderId="169">
      <alignment horizontal="right" vertical="center"/>
    </xf>
    <xf numFmtId="4" fontId="103" fillId="62" borderId="169">
      <alignment horizontal="right" vertical="center"/>
    </xf>
    <xf numFmtId="0" fontId="105" fillId="62" borderId="169">
      <alignment horizontal="right" vertical="center"/>
    </xf>
    <xf numFmtId="4" fontId="105" fillId="62" borderId="169">
      <alignment horizontal="right" vertical="center"/>
    </xf>
    <xf numFmtId="0" fontId="103" fillId="60" borderId="169">
      <alignment horizontal="right" vertical="center"/>
    </xf>
    <xf numFmtId="4" fontId="103" fillId="60" borderId="169">
      <alignment horizontal="right" vertical="center"/>
    </xf>
    <xf numFmtId="0" fontId="103" fillId="60" borderId="169">
      <alignment horizontal="right" vertical="center"/>
    </xf>
    <xf numFmtId="4" fontId="103" fillId="60" borderId="169">
      <alignment horizontal="right" vertical="center"/>
    </xf>
    <xf numFmtId="0" fontId="103" fillId="60" borderId="170">
      <alignment horizontal="right" vertical="center"/>
    </xf>
    <xf numFmtId="4" fontId="103" fillId="60" borderId="170">
      <alignment horizontal="right" vertical="center"/>
    </xf>
    <xf numFmtId="0" fontId="103" fillId="60" borderId="171">
      <alignment horizontal="right" vertical="center"/>
    </xf>
    <xf numFmtId="4" fontId="103" fillId="60" borderId="171">
      <alignment horizontal="right" vertical="center"/>
    </xf>
    <xf numFmtId="0" fontId="126" fillId="84" borderId="166" applyNumberFormat="0" applyAlignment="0" applyProtection="0"/>
    <xf numFmtId="0" fontId="102" fillId="60" borderId="172">
      <alignment horizontal="left" vertical="center" wrapText="1" indent="2"/>
    </xf>
    <xf numFmtId="0" fontId="102" fillId="0" borderId="172">
      <alignment horizontal="left" vertical="center" wrapText="1" indent="2"/>
    </xf>
    <xf numFmtId="0" fontId="102" fillId="62" borderId="170">
      <alignment horizontal="left" vertical="center"/>
    </xf>
    <xf numFmtId="0" fontId="102" fillId="0" borderId="169" applyNumberFormat="0" applyFill="0" applyAlignment="0" applyProtection="0"/>
    <xf numFmtId="0" fontId="138" fillId="71" borderId="166" applyNumberFormat="0" applyAlignment="0" applyProtection="0"/>
    <xf numFmtId="0" fontId="102" fillId="0" borderId="169">
      <alignment horizontal="right" vertical="center"/>
    </xf>
    <xf numFmtId="4" fontId="102" fillId="0" borderId="169">
      <alignment horizontal="right" vertical="center"/>
    </xf>
    <xf numFmtId="0" fontId="103" fillId="60" borderId="170">
      <alignment horizontal="right" vertical="center"/>
    </xf>
    <xf numFmtId="0" fontId="102" fillId="0" borderId="169" applyNumberFormat="0" applyFill="0" applyAlignment="0" applyProtection="0"/>
    <xf numFmtId="0" fontId="142" fillId="84" borderId="165" applyNumberFormat="0" applyAlignment="0" applyProtection="0"/>
    <xf numFmtId="166" fontId="102" fillId="88" borderId="169" applyNumberFormat="0" applyFont="0" applyBorder="0" applyAlignment="0" applyProtection="0">
      <alignment horizontal="right" vertical="center"/>
    </xf>
    <xf numFmtId="0" fontId="102" fillId="61" borderId="169"/>
    <xf numFmtId="4" fontId="102" fillId="61" borderId="169"/>
    <xf numFmtId="0" fontId="145" fillId="0" borderId="167" applyNumberFormat="0" applyFill="0" applyAlignment="0" applyProtection="0"/>
    <xf numFmtId="0" fontId="145" fillId="0" borderId="167" applyNumberFormat="0" applyFill="0" applyAlignment="0" applyProtection="0"/>
    <xf numFmtId="4" fontId="103" fillId="60" borderId="169">
      <alignment horizontal="right" vertical="center"/>
    </xf>
    <xf numFmtId="0" fontId="7" fillId="54" borderId="0" applyNumberFormat="0" applyBorder="0" applyAlignment="0" applyProtection="0"/>
    <xf numFmtId="49" fontId="101" fillId="0" borderId="169" applyNumberFormat="0" applyFill="0" applyBorder="0" applyProtection="0">
      <alignment horizontal="left" vertical="center"/>
    </xf>
    <xf numFmtId="0" fontId="126" fillId="84" borderId="166" applyNumberFormat="0" applyAlignment="0" applyProtection="0"/>
    <xf numFmtId="0" fontId="102" fillId="0" borderId="172">
      <alignment horizontal="left" vertical="center" wrapText="1" indent="2"/>
    </xf>
    <xf numFmtId="0" fontId="7" fillId="53" borderId="0" applyNumberFormat="0" applyBorder="0" applyAlignment="0" applyProtection="0"/>
    <xf numFmtId="0" fontId="126" fillId="84" borderId="166" applyNumberFormat="0" applyAlignment="0" applyProtection="0"/>
    <xf numFmtId="0" fontId="7" fillId="50" borderId="0" applyNumberFormat="0" applyBorder="0" applyAlignment="0" applyProtection="0"/>
    <xf numFmtId="0" fontId="129" fillId="71" borderId="166" applyNumberFormat="0" applyAlignment="0" applyProtection="0"/>
    <xf numFmtId="0" fontId="142" fillId="84" borderId="165" applyNumberFormat="0" applyAlignment="0" applyProtection="0"/>
    <xf numFmtId="0" fontId="145" fillId="0" borderId="167" applyNumberFormat="0" applyFill="0" applyAlignment="0" applyProtection="0"/>
    <xf numFmtId="0" fontId="120" fillId="87" borderId="168" applyNumberFormat="0" applyFont="0" applyAlignment="0" applyProtection="0"/>
    <xf numFmtId="0" fontId="103" fillId="62" borderId="169">
      <alignment horizontal="right" vertical="center"/>
    </xf>
    <xf numFmtId="0" fontId="115" fillId="33" borderId="66" applyNumberFormat="0" applyAlignment="0" applyProtection="0"/>
    <xf numFmtId="0" fontId="7" fillId="45" borderId="0" applyNumberFormat="0" applyBorder="0" applyAlignment="0" applyProtection="0"/>
    <xf numFmtId="0" fontId="119" fillId="0" borderId="70" applyNumberFormat="0" applyFill="0" applyAlignment="0" applyProtection="0"/>
    <xf numFmtId="0" fontId="103" fillId="60" borderId="170">
      <alignment horizontal="right" vertical="center"/>
    </xf>
    <xf numFmtId="0" fontId="48" fillId="59" borderId="0" applyNumberFormat="0" applyBorder="0" applyAlignment="0" applyProtection="0"/>
    <xf numFmtId="0" fontId="126" fillId="84" borderId="166" applyNumberFormat="0" applyAlignment="0" applyProtection="0"/>
    <xf numFmtId="0" fontId="105" fillId="62" borderId="169">
      <alignment horizontal="right" vertical="center"/>
    </xf>
    <xf numFmtId="0" fontId="103" fillId="62" borderId="169">
      <alignment horizontal="right" vertical="center"/>
    </xf>
    <xf numFmtId="0" fontId="145" fillId="0" borderId="167" applyNumberFormat="0" applyFill="0" applyAlignment="0" applyProtection="0"/>
    <xf numFmtId="0" fontId="8" fillId="87" borderId="168" applyNumberFormat="0" applyFont="0" applyAlignment="0" applyProtection="0"/>
    <xf numFmtId="0" fontId="120" fillId="87" borderId="168" applyNumberFormat="0" applyFont="0" applyAlignment="0" applyProtection="0"/>
    <xf numFmtId="0" fontId="102" fillId="62" borderId="170">
      <alignment horizontal="left" vertical="center"/>
    </xf>
    <xf numFmtId="0" fontId="103" fillId="60" borderId="169">
      <alignment horizontal="right" vertical="center"/>
    </xf>
    <xf numFmtId="0" fontId="130" fillId="0" borderId="167" applyNumberFormat="0" applyFill="0" applyAlignment="0" applyProtection="0"/>
    <xf numFmtId="0" fontId="125" fillId="84" borderId="166" applyNumberFormat="0" applyAlignment="0" applyProtection="0"/>
    <xf numFmtId="0" fontId="7" fillId="41" borderId="0" applyNumberFormat="0" applyBorder="0" applyAlignment="0" applyProtection="0"/>
    <xf numFmtId="0" fontId="48" fillId="51" borderId="0" applyNumberFormat="0" applyBorder="0" applyAlignment="0" applyProtection="0"/>
    <xf numFmtId="0" fontId="118" fillId="0" borderId="0" applyNumberFormat="0" applyFill="0" applyBorder="0" applyAlignment="0" applyProtection="0"/>
    <xf numFmtId="49" fontId="102" fillId="0" borderId="169" applyNumberFormat="0" applyFont="0" applyFill="0" applyBorder="0" applyProtection="0">
      <alignment horizontal="left" vertical="center" indent="2"/>
    </xf>
    <xf numFmtId="49" fontId="102" fillId="0" borderId="169" applyNumberFormat="0" applyFont="0" applyFill="0" applyBorder="0" applyProtection="0">
      <alignment horizontal="left" vertical="center" indent="2"/>
    </xf>
    <xf numFmtId="49" fontId="102" fillId="0" borderId="170" applyNumberFormat="0" applyFont="0" applyFill="0" applyBorder="0" applyProtection="0">
      <alignment horizontal="left" vertical="center" indent="5"/>
    </xf>
    <xf numFmtId="0" fontId="103" fillId="60" borderId="169">
      <alignment horizontal="right" vertical="center"/>
    </xf>
    <xf numFmtId="0" fontId="102" fillId="0" borderId="169" applyNumberFormat="0" applyFill="0" applyAlignment="0" applyProtection="0"/>
    <xf numFmtId="0" fontId="129" fillId="71" borderId="166" applyNumberFormat="0" applyAlignment="0" applyProtection="0"/>
    <xf numFmtId="4" fontId="103" fillId="60" borderId="171">
      <alignment horizontal="right" vertical="center"/>
    </xf>
    <xf numFmtId="4" fontId="102" fillId="61" borderId="169"/>
    <xf numFmtId="4" fontId="102" fillId="0" borderId="169" applyFill="0" applyBorder="0" applyProtection="0">
      <alignment horizontal="right" vertical="center"/>
    </xf>
    <xf numFmtId="49" fontId="101" fillId="0" borderId="169" applyNumberFormat="0" applyFill="0" applyBorder="0" applyProtection="0">
      <alignment horizontal="left" vertical="center"/>
    </xf>
    <xf numFmtId="4" fontId="103" fillId="60" borderId="171">
      <alignment horizontal="right" vertical="center"/>
    </xf>
    <xf numFmtId="49" fontId="101" fillId="0" borderId="169" applyNumberFormat="0" applyFill="0" applyBorder="0" applyProtection="0">
      <alignment horizontal="left" vertical="center"/>
    </xf>
    <xf numFmtId="0" fontId="102" fillId="0" borderId="172">
      <alignment horizontal="left" vertical="center" wrapText="1" indent="2"/>
    </xf>
    <xf numFmtId="0" fontId="103" fillId="60" borderId="169">
      <alignment horizontal="right" vertical="center"/>
    </xf>
    <xf numFmtId="4" fontId="105" fillId="62" borderId="169">
      <alignment horizontal="right" vertical="center"/>
    </xf>
    <xf numFmtId="4" fontId="105" fillId="62" borderId="169">
      <alignment horizontal="right" vertical="center"/>
    </xf>
    <xf numFmtId="0" fontId="123" fillId="84" borderId="165" applyNumberFormat="0" applyAlignment="0" applyProtection="0"/>
    <xf numFmtId="0" fontId="123" fillId="84" borderId="165" applyNumberFormat="0" applyAlignment="0" applyProtection="0"/>
    <xf numFmtId="0" fontId="103" fillId="62" borderId="169">
      <alignment horizontal="right" vertical="center"/>
    </xf>
    <xf numFmtId="0" fontId="138" fillId="71" borderId="166" applyNumberFormat="0" applyAlignment="0" applyProtection="0"/>
    <xf numFmtId="0" fontId="125" fillId="84" borderId="166" applyNumberFormat="0" applyAlignment="0" applyProtection="0"/>
    <xf numFmtId="49" fontId="102" fillId="0" borderId="170" applyNumberFormat="0" applyFont="0" applyFill="0" applyBorder="0" applyProtection="0">
      <alignment horizontal="left" vertical="center" indent="5"/>
    </xf>
    <xf numFmtId="0" fontId="103" fillId="60" borderId="171">
      <alignment horizontal="right" vertical="center"/>
    </xf>
    <xf numFmtId="0" fontId="125" fillId="84" borderId="166" applyNumberFormat="0" applyAlignment="0" applyProtection="0"/>
    <xf numFmtId="0" fontId="102" fillId="62" borderId="170">
      <alignment horizontal="left" vertical="center"/>
    </xf>
    <xf numFmtId="0" fontId="123" fillId="84" borderId="165" applyNumberFormat="0" applyAlignment="0" applyProtection="0"/>
    <xf numFmtId="0" fontId="125" fillId="84" borderId="166" applyNumberFormat="0" applyAlignment="0" applyProtection="0"/>
    <xf numFmtId="0" fontId="130" fillId="0" borderId="167" applyNumberFormat="0" applyFill="0" applyAlignment="0" applyProtection="0"/>
    <xf numFmtId="0" fontId="126" fillId="84" borderId="166" applyNumberFormat="0" applyAlignment="0" applyProtection="0"/>
    <xf numFmtId="0" fontId="48" fillId="59" borderId="0" applyNumberFormat="0" applyBorder="0" applyAlignment="0" applyProtection="0"/>
    <xf numFmtId="0" fontId="115" fillId="33" borderId="66" applyNumberFormat="0" applyAlignment="0" applyProtection="0"/>
    <xf numFmtId="0" fontId="7" fillId="57" borderId="0" applyNumberFormat="0" applyBorder="0" applyAlignment="0" applyProtection="0"/>
    <xf numFmtId="0" fontId="103" fillId="60" borderId="171">
      <alignment horizontal="right" vertical="center"/>
    </xf>
    <xf numFmtId="0" fontId="102" fillId="0" borderId="169" applyNumberFormat="0" applyFill="0" applyAlignment="0" applyProtection="0"/>
    <xf numFmtId="0" fontId="102" fillId="0" borderId="172">
      <alignment horizontal="left" vertical="center" wrapText="1" indent="2"/>
    </xf>
    <xf numFmtId="0" fontId="48" fillId="39" borderId="0" applyNumberFormat="0" applyBorder="0" applyAlignment="0" applyProtection="0"/>
    <xf numFmtId="0" fontId="102" fillId="0" borderId="172">
      <alignment horizontal="left" vertical="center" wrapText="1" indent="2"/>
    </xf>
    <xf numFmtId="4" fontId="102" fillId="0" borderId="169">
      <alignment horizontal="right" vertical="center"/>
    </xf>
    <xf numFmtId="0" fontId="103" fillId="60" borderId="169">
      <alignment horizontal="right" vertical="center"/>
    </xf>
    <xf numFmtId="0" fontId="142" fillId="84" borderId="165" applyNumberFormat="0" applyAlignment="0" applyProtection="0"/>
    <xf numFmtId="0" fontId="130" fillId="0" borderId="167" applyNumberFormat="0" applyFill="0" applyAlignment="0" applyProtection="0"/>
    <xf numFmtId="0" fontId="129" fillId="71" borderId="166" applyNumberFormat="0" applyAlignment="0" applyProtection="0"/>
    <xf numFmtId="4" fontId="103" fillId="60" borderId="170">
      <alignment horizontal="right" vertical="center"/>
    </xf>
    <xf numFmtId="0" fontId="130" fillId="0" borderId="167" applyNumberFormat="0" applyFill="0" applyAlignment="0" applyProtection="0"/>
    <xf numFmtId="4" fontId="105" fillId="62" borderId="169">
      <alignment horizontal="right" vertical="center"/>
    </xf>
    <xf numFmtId="0" fontId="48" fillId="39" borderId="0" applyNumberFormat="0" applyBorder="0" applyAlignment="0" applyProtection="0"/>
    <xf numFmtId="4" fontId="103" fillId="60" borderId="169">
      <alignment horizontal="right" vertical="center"/>
    </xf>
    <xf numFmtId="0" fontId="103" fillId="62" borderId="169">
      <alignment horizontal="right" vertical="center"/>
    </xf>
    <xf numFmtId="0" fontId="120" fillId="87" borderId="168" applyNumberFormat="0" applyFont="0" applyAlignment="0" applyProtection="0"/>
    <xf numFmtId="0" fontId="125" fillId="84" borderId="166" applyNumberFormat="0" applyAlignment="0" applyProtection="0"/>
    <xf numFmtId="0" fontId="102" fillId="60" borderId="172">
      <alignment horizontal="left" vertical="center" wrapText="1" indent="2"/>
    </xf>
    <xf numFmtId="0" fontId="102" fillId="0" borderId="172">
      <alignment horizontal="left" vertical="center" wrapText="1" indent="2"/>
    </xf>
    <xf numFmtId="0" fontId="116" fillId="33" borderId="65" applyNumberFormat="0" applyAlignment="0" applyProtection="0"/>
    <xf numFmtId="0" fontId="125" fillId="84" borderId="166" applyNumberFormat="0" applyAlignment="0" applyProtection="0"/>
    <xf numFmtId="49" fontId="102" fillId="0" borderId="170" applyNumberFormat="0" applyFont="0" applyFill="0" applyBorder="0" applyProtection="0">
      <alignment horizontal="left" vertical="center" indent="5"/>
    </xf>
    <xf numFmtId="0" fontId="7" fillId="49" borderId="0" applyNumberFormat="0" applyBorder="0" applyAlignment="0" applyProtection="0"/>
    <xf numFmtId="0" fontId="7" fillId="57" borderId="0" applyNumberFormat="0" applyBorder="0" applyAlignment="0" applyProtection="0"/>
    <xf numFmtId="49" fontId="101" fillId="0" borderId="169" applyNumberFormat="0" applyFill="0" applyBorder="0" applyProtection="0">
      <alignment horizontal="left" vertical="center"/>
    </xf>
    <xf numFmtId="4" fontId="102" fillId="61" borderId="169"/>
    <xf numFmtId="0" fontId="145" fillId="0" borderId="167" applyNumberFormat="0" applyFill="0" applyAlignment="0" applyProtection="0"/>
    <xf numFmtId="0" fontId="142" fillId="84" borderId="165" applyNumberFormat="0" applyAlignment="0" applyProtection="0"/>
    <xf numFmtId="4" fontId="105" fillId="62" borderId="169">
      <alignment horizontal="right" vertical="center"/>
    </xf>
    <xf numFmtId="0" fontId="120" fillId="87" borderId="168" applyNumberFormat="0" applyFont="0" applyAlignment="0" applyProtection="0"/>
    <xf numFmtId="0" fontId="138" fillId="71" borderId="166" applyNumberFormat="0" applyAlignment="0" applyProtection="0"/>
    <xf numFmtId="49" fontId="101" fillId="0" borderId="169" applyNumberFormat="0" applyFill="0" applyBorder="0" applyProtection="0">
      <alignment horizontal="left" vertical="center"/>
    </xf>
    <xf numFmtId="166" fontId="102" fillId="88" borderId="169" applyNumberFormat="0" applyFont="0" applyBorder="0" applyAlignment="0" applyProtection="0">
      <alignment horizontal="right" vertical="center"/>
    </xf>
    <xf numFmtId="49" fontId="102" fillId="0" borderId="169" applyNumberFormat="0" applyFont="0" applyFill="0" applyBorder="0" applyProtection="0">
      <alignment horizontal="left" vertical="center" indent="2"/>
    </xf>
    <xf numFmtId="0" fontId="123" fillId="84" borderId="165" applyNumberFormat="0" applyAlignment="0" applyProtection="0"/>
    <xf numFmtId="4" fontId="102" fillId="0" borderId="169">
      <alignment horizontal="right" vertical="center"/>
    </xf>
    <xf numFmtId="0" fontId="103" fillId="60" borderId="170">
      <alignment horizontal="right" vertical="center"/>
    </xf>
    <xf numFmtId="0" fontId="130" fillId="0" borderId="167" applyNumberFormat="0" applyFill="0" applyAlignment="0" applyProtection="0"/>
    <xf numFmtId="0" fontId="145" fillId="0" borderId="167" applyNumberFormat="0" applyFill="0" applyAlignment="0" applyProtection="0"/>
    <xf numFmtId="0" fontId="8" fillId="87" borderId="168" applyNumberFormat="0" applyFont="0" applyAlignment="0" applyProtection="0"/>
    <xf numFmtId="4" fontId="103" fillId="60" borderId="171">
      <alignment horizontal="right" vertical="center"/>
    </xf>
    <xf numFmtId="0" fontId="126" fillId="84" borderId="166" applyNumberFormat="0" applyAlignment="0" applyProtection="0"/>
    <xf numFmtId="0" fontId="145" fillId="0" borderId="167" applyNumberFormat="0" applyFill="0" applyAlignment="0" applyProtection="0"/>
    <xf numFmtId="0" fontId="145" fillId="0" borderId="167" applyNumberFormat="0" applyFill="0" applyAlignment="0" applyProtection="0"/>
    <xf numFmtId="0" fontId="103" fillId="62" borderId="169">
      <alignment horizontal="right" vertical="center"/>
    </xf>
    <xf numFmtId="0" fontId="120" fillId="87" borderId="168" applyNumberFormat="0" applyFont="0" applyAlignment="0" applyProtection="0"/>
    <xf numFmtId="0" fontId="125" fillId="84" borderId="166" applyNumberFormat="0" applyAlignment="0" applyProtection="0"/>
    <xf numFmtId="4" fontId="102" fillId="0" borderId="169" applyFill="0" applyBorder="0" applyProtection="0">
      <alignment horizontal="right" vertical="center"/>
    </xf>
    <xf numFmtId="49" fontId="102" fillId="0" borderId="170" applyNumberFormat="0" applyFont="0" applyFill="0" applyBorder="0" applyProtection="0">
      <alignment horizontal="left" vertical="center" indent="5"/>
    </xf>
    <xf numFmtId="4" fontId="103" fillId="62" borderId="169">
      <alignment horizontal="right" vertical="center"/>
    </xf>
    <xf numFmtId="4" fontId="103" fillId="60" borderId="170">
      <alignment horizontal="right" vertical="center"/>
    </xf>
    <xf numFmtId="0" fontId="129" fillId="71" borderId="166" applyNumberFormat="0" applyAlignment="0" applyProtection="0"/>
    <xf numFmtId="0" fontId="7" fillId="58" borderId="0" applyNumberFormat="0" applyBorder="0" applyAlignment="0" applyProtection="0"/>
    <xf numFmtId="0" fontId="7" fillId="37"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8" fillId="47"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38" borderId="0" applyNumberFormat="0" applyBorder="0" applyAlignment="0" applyProtection="0"/>
    <xf numFmtId="0" fontId="116" fillId="33" borderId="65" applyNumberFormat="0" applyAlignment="0" applyProtection="0"/>
    <xf numFmtId="0" fontId="117" fillId="0" borderId="0" applyNumberFormat="0" applyFill="0" applyBorder="0" applyAlignment="0" applyProtection="0"/>
    <xf numFmtId="0" fontId="7" fillId="50" borderId="0" applyNumberFormat="0" applyBorder="0" applyAlignment="0" applyProtection="0"/>
    <xf numFmtId="0" fontId="117" fillId="0" borderId="0" applyNumberFormat="0" applyFill="0" applyBorder="0" applyAlignment="0" applyProtection="0"/>
    <xf numFmtId="4" fontId="103" fillId="60" borderId="169">
      <alignment horizontal="right" vertical="center"/>
    </xf>
    <xf numFmtId="0" fontId="102" fillId="61" borderId="169"/>
    <xf numFmtId="0" fontId="125" fillId="84" borderId="166" applyNumberFormat="0" applyAlignment="0" applyProtection="0"/>
    <xf numFmtId="0" fontId="103" fillId="62" borderId="169">
      <alignment horizontal="right" vertical="center"/>
    </xf>
    <xf numFmtId="0" fontId="102" fillId="0" borderId="169">
      <alignment horizontal="right" vertical="center"/>
    </xf>
    <xf numFmtId="0" fontId="145" fillId="0" borderId="167" applyNumberFormat="0" applyFill="0" applyAlignment="0" applyProtection="0"/>
    <xf numFmtId="0" fontId="102" fillId="62" borderId="170">
      <alignment horizontal="left" vertical="center"/>
    </xf>
    <xf numFmtId="0" fontId="138" fillId="71" borderId="166" applyNumberFormat="0" applyAlignment="0" applyProtection="0"/>
    <xf numFmtId="166" fontId="102" fillId="88" borderId="169" applyNumberFormat="0" applyFont="0" applyBorder="0" applyAlignment="0" applyProtection="0">
      <alignment horizontal="right" vertical="center"/>
    </xf>
    <xf numFmtId="0" fontId="120" fillId="87" borderId="168" applyNumberFormat="0" applyFont="0" applyAlignment="0" applyProtection="0"/>
    <xf numFmtId="0" fontId="102" fillId="0" borderId="172">
      <alignment horizontal="left" vertical="center" wrapText="1" indent="2"/>
    </xf>
    <xf numFmtId="4" fontId="102" fillId="61" borderId="169"/>
    <xf numFmtId="49" fontId="101" fillId="0" borderId="169" applyNumberFormat="0" applyFill="0" applyBorder="0" applyProtection="0">
      <alignment horizontal="left" vertical="center"/>
    </xf>
    <xf numFmtId="0" fontId="102" fillId="0" borderId="169">
      <alignment horizontal="right" vertical="center"/>
    </xf>
    <xf numFmtId="4" fontId="103" fillId="60" borderId="171">
      <alignment horizontal="right" vertical="center"/>
    </xf>
    <xf numFmtId="4" fontId="103" fillId="60" borderId="169">
      <alignment horizontal="right" vertical="center"/>
    </xf>
    <xf numFmtId="4" fontId="103" fillId="60" borderId="169">
      <alignment horizontal="right" vertical="center"/>
    </xf>
    <xf numFmtId="0" fontId="105" fillId="62" borderId="169">
      <alignment horizontal="right" vertical="center"/>
    </xf>
    <xf numFmtId="0" fontId="103" fillId="62" borderId="169">
      <alignment horizontal="right" vertical="center"/>
    </xf>
    <xf numFmtId="49" fontId="102" fillId="0" borderId="169" applyNumberFormat="0" applyFont="0" applyFill="0" applyBorder="0" applyProtection="0">
      <alignment horizontal="left" vertical="center" indent="2"/>
    </xf>
    <xf numFmtId="0" fontId="138" fillId="71" borderId="166" applyNumberFormat="0" applyAlignment="0" applyProtection="0"/>
    <xf numFmtId="0" fontId="123" fillId="84" borderId="165" applyNumberFormat="0" applyAlignment="0" applyProtection="0"/>
    <xf numFmtId="49" fontId="102" fillId="0" borderId="169" applyNumberFormat="0" applyFont="0" applyFill="0" applyBorder="0" applyProtection="0">
      <alignment horizontal="left" vertical="center" indent="2"/>
    </xf>
    <xf numFmtId="0" fontId="129" fillId="71" borderId="166" applyNumberFormat="0" applyAlignment="0" applyProtection="0"/>
    <xf numFmtId="4" fontId="102" fillId="0" borderId="169" applyFill="0" applyBorder="0" applyProtection="0">
      <alignment horizontal="right" vertical="center"/>
    </xf>
    <xf numFmtId="0" fontId="126" fillId="84" borderId="166" applyNumberFormat="0" applyAlignment="0" applyProtection="0"/>
    <xf numFmtId="0" fontId="145" fillId="0" borderId="167" applyNumberFormat="0" applyFill="0" applyAlignment="0" applyProtection="0"/>
    <xf numFmtId="0" fontId="142" fillId="84" borderId="165" applyNumberFormat="0" applyAlignment="0" applyProtection="0"/>
    <xf numFmtId="0" fontId="102" fillId="0" borderId="169" applyNumberFormat="0" applyFill="0" applyAlignment="0" applyProtection="0"/>
    <xf numFmtId="4" fontId="102" fillId="0" borderId="169">
      <alignment horizontal="right" vertical="center"/>
    </xf>
    <xf numFmtId="0" fontId="102" fillId="0" borderId="169">
      <alignment horizontal="right" vertical="center"/>
    </xf>
    <xf numFmtId="0" fontId="138" fillId="71" borderId="166" applyNumberFormat="0" applyAlignment="0" applyProtection="0"/>
    <xf numFmtId="0" fontId="123" fillId="84" borderId="165" applyNumberFormat="0" applyAlignment="0" applyProtection="0"/>
    <xf numFmtId="0" fontId="125" fillId="84" borderId="166" applyNumberFormat="0" applyAlignment="0" applyProtection="0"/>
    <xf numFmtId="0" fontId="102" fillId="60" borderId="172">
      <alignment horizontal="left" vertical="center" wrapText="1" indent="2"/>
    </xf>
    <xf numFmtId="0" fontId="126" fillId="84" borderId="166" applyNumberFormat="0" applyAlignment="0" applyProtection="0"/>
    <xf numFmtId="0" fontId="126" fillId="84" borderId="166" applyNumberFormat="0" applyAlignment="0" applyProtection="0"/>
    <xf numFmtId="4" fontId="103" fillId="60" borderId="170">
      <alignment horizontal="right" vertical="center"/>
    </xf>
    <xf numFmtId="0" fontId="103" fillId="60" borderId="170">
      <alignment horizontal="right" vertical="center"/>
    </xf>
    <xf numFmtId="0" fontId="103" fillId="60" borderId="169">
      <alignment horizontal="right" vertical="center"/>
    </xf>
    <xf numFmtId="4" fontId="105" fillId="62" borderId="169">
      <alignment horizontal="right" vertical="center"/>
    </xf>
    <xf numFmtId="0" fontId="129" fillId="71" borderId="166" applyNumberFormat="0" applyAlignment="0" applyProtection="0"/>
    <xf numFmtId="0" fontId="130" fillId="0" borderId="167" applyNumberFormat="0" applyFill="0" applyAlignment="0" applyProtection="0"/>
    <xf numFmtId="0" fontId="145" fillId="0" borderId="167" applyNumberFormat="0" applyFill="0" applyAlignment="0" applyProtection="0"/>
    <xf numFmtId="0" fontId="120" fillId="87" borderId="168" applyNumberFormat="0" applyFont="0" applyAlignment="0" applyProtection="0"/>
    <xf numFmtId="0" fontId="138" fillId="71" borderId="166" applyNumberFormat="0" applyAlignment="0" applyProtection="0"/>
    <xf numFmtId="49" fontId="101" fillId="0" borderId="169" applyNumberFormat="0" applyFill="0" applyBorder="0" applyProtection="0">
      <alignment horizontal="left" vertical="center"/>
    </xf>
    <xf numFmtId="0" fontId="102" fillId="60" borderId="172">
      <alignment horizontal="left" vertical="center" wrapText="1" indent="2"/>
    </xf>
    <xf numFmtId="0" fontId="126" fillId="84" borderId="166" applyNumberFormat="0" applyAlignment="0" applyProtection="0"/>
    <xf numFmtId="0" fontId="102" fillId="0" borderId="172">
      <alignment horizontal="left" vertical="center" wrapText="1" indent="2"/>
    </xf>
    <xf numFmtId="0" fontId="120" fillId="87" borderId="168" applyNumberFormat="0" applyFont="0" applyAlignment="0" applyProtection="0"/>
    <xf numFmtId="0" fontId="8" fillId="87" borderId="168" applyNumberFormat="0" applyFont="0" applyAlignment="0" applyProtection="0"/>
    <xf numFmtId="0" fontId="142" fillId="84" borderId="165" applyNumberFormat="0" applyAlignment="0" applyProtection="0"/>
    <xf numFmtId="0" fontId="145" fillId="0" borderId="167" applyNumberFormat="0" applyFill="0" applyAlignment="0" applyProtection="0"/>
    <xf numFmtId="4" fontId="102" fillId="61" borderId="169"/>
    <xf numFmtId="0" fontId="103" fillId="60" borderId="169">
      <alignment horizontal="right" vertical="center"/>
    </xf>
    <xf numFmtId="0" fontId="145" fillId="0" borderId="167" applyNumberFormat="0" applyFill="0" applyAlignment="0" applyProtection="0"/>
    <xf numFmtId="4" fontId="103" fillId="60" borderId="171">
      <alignment horizontal="right" vertical="center"/>
    </xf>
    <xf numFmtId="0" fontId="125" fillId="84" borderId="166" applyNumberFormat="0" applyAlignment="0" applyProtection="0"/>
    <xf numFmtId="0" fontId="103" fillId="60" borderId="170">
      <alignment horizontal="right" vertical="center"/>
    </xf>
    <xf numFmtId="0" fontId="126" fillId="84" borderId="166" applyNumberFormat="0" applyAlignment="0" applyProtection="0"/>
    <xf numFmtId="0" fontId="130" fillId="0" borderId="167" applyNumberFormat="0" applyFill="0" applyAlignment="0" applyProtection="0"/>
    <xf numFmtId="0" fontId="120" fillId="87" borderId="168" applyNumberFormat="0" applyFont="0" applyAlignment="0" applyProtection="0"/>
    <xf numFmtId="4" fontId="103" fillId="60" borderId="170">
      <alignment horizontal="right" vertical="center"/>
    </xf>
    <xf numFmtId="0" fontId="102" fillId="60" borderId="172">
      <alignment horizontal="left" vertical="center" wrapText="1" indent="2"/>
    </xf>
    <xf numFmtId="0" fontId="102" fillId="61" borderId="169"/>
    <xf numFmtId="166" fontId="102" fillId="88" borderId="169" applyNumberFormat="0" applyFont="0" applyBorder="0" applyAlignment="0" applyProtection="0">
      <alignment horizontal="right" vertical="center"/>
    </xf>
    <xf numFmtId="0" fontId="102" fillId="0" borderId="169" applyNumberFormat="0" applyFill="0" applyAlignment="0" applyProtection="0"/>
    <xf numFmtId="4" fontId="102" fillId="0" borderId="169" applyFill="0" applyBorder="0" applyProtection="0">
      <alignment horizontal="right" vertical="center"/>
    </xf>
    <xf numFmtId="4" fontId="103" fillId="62" borderId="169">
      <alignment horizontal="right" vertical="center"/>
    </xf>
    <xf numFmtId="0" fontId="130" fillId="0" borderId="167" applyNumberFormat="0" applyFill="0" applyAlignment="0" applyProtection="0"/>
    <xf numFmtId="49" fontId="101" fillId="0" borderId="169" applyNumberFormat="0" applyFill="0" applyBorder="0" applyProtection="0">
      <alignment horizontal="left" vertical="center"/>
    </xf>
    <xf numFmtId="49" fontId="102" fillId="0" borderId="170" applyNumberFormat="0" applyFont="0" applyFill="0" applyBorder="0" applyProtection="0">
      <alignment horizontal="left" vertical="center" indent="5"/>
    </xf>
    <xf numFmtId="0" fontId="102" fillId="62" borderId="170">
      <alignment horizontal="left" vertical="center"/>
    </xf>
    <xf numFmtId="0" fontId="126" fillId="84" borderId="166" applyNumberFormat="0" applyAlignment="0" applyProtection="0"/>
    <xf numFmtId="4" fontId="103" fillId="60" borderId="171">
      <alignment horizontal="right" vertical="center"/>
    </xf>
    <xf numFmtId="0" fontId="138" fillId="71" borderId="166" applyNumberFormat="0" applyAlignment="0" applyProtection="0"/>
    <xf numFmtId="0" fontId="138" fillId="71" borderId="166" applyNumberFormat="0" applyAlignment="0" applyProtection="0"/>
    <xf numFmtId="0" fontId="120" fillId="87" borderId="168" applyNumberFormat="0" applyFont="0" applyAlignment="0" applyProtection="0"/>
    <xf numFmtId="0" fontId="142" fillId="84" borderId="165" applyNumberFormat="0" applyAlignment="0" applyProtection="0"/>
    <xf numFmtId="0" fontId="145" fillId="0" borderId="167" applyNumberFormat="0" applyFill="0" applyAlignment="0" applyProtection="0"/>
    <xf numFmtId="0" fontId="103" fillId="60" borderId="169">
      <alignment horizontal="right" vertical="center"/>
    </xf>
    <xf numFmtId="0" fontId="8" fillId="87" borderId="168" applyNumberFormat="0" applyFont="0" applyAlignment="0" applyProtection="0"/>
    <xf numFmtId="4" fontId="102" fillId="0" borderId="169">
      <alignment horizontal="right" vertical="center"/>
    </xf>
    <xf numFmtId="0" fontId="145" fillId="0" borderId="167" applyNumberFormat="0" applyFill="0" applyAlignment="0" applyProtection="0"/>
    <xf numFmtId="0" fontId="103" fillId="60" borderId="169">
      <alignment horizontal="right" vertical="center"/>
    </xf>
    <xf numFmtId="0" fontId="103" fillId="60" borderId="169">
      <alignment horizontal="right" vertical="center"/>
    </xf>
    <xf numFmtId="4" fontId="105" fillId="62" borderId="169">
      <alignment horizontal="right" vertical="center"/>
    </xf>
    <xf numFmtId="0" fontId="103" fillId="62" borderId="169">
      <alignment horizontal="right" vertical="center"/>
    </xf>
    <xf numFmtId="4" fontId="103" fillId="62" borderId="169">
      <alignment horizontal="right" vertical="center"/>
    </xf>
    <xf numFmtId="0" fontId="105" fillId="62" borderId="169">
      <alignment horizontal="right" vertical="center"/>
    </xf>
    <xf numFmtId="4" fontId="105" fillId="62" borderId="169">
      <alignment horizontal="right" vertical="center"/>
    </xf>
    <xf numFmtId="0" fontId="103" fillId="60" borderId="169">
      <alignment horizontal="right" vertical="center"/>
    </xf>
    <xf numFmtId="4" fontId="103" fillId="60" borderId="169">
      <alignment horizontal="right" vertical="center"/>
    </xf>
    <xf numFmtId="0" fontId="103" fillId="60" borderId="169">
      <alignment horizontal="right" vertical="center"/>
    </xf>
    <xf numFmtId="4" fontId="103" fillId="60" borderId="169">
      <alignment horizontal="right" vertical="center"/>
    </xf>
    <xf numFmtId="0" fontId="103" fillId="60" borderId="170">
      <alignment horizontal="right" vertical="center"/>
    </xf>
    <xf numFmtId="4" fontId="103" fillId="60" borderId="170">
      <alignment horizontal="right" vertical="center"/>
    </xf>
    <xf numFmtId="0" fontId="103" fillId="60" borderId="171">
      <alignment horizontal="right" vertical="center"/>
    </xf>
    <xf numFmtId="4" fontId="103" fillId="60" borderId="171">
      <alignment horizontal="right" vertical="center"/>
    </xf>
    <xf numFmtId="0" fontId="126" fillId="84" borderId="166" applyNumberFormat="0" applyAlignment="0" applyProtection="0"/>
    <xf numFmtId="0" fontId="102" fillId="60" borderId="172">
      <alignment horizontal="left" vertical="center" wrapText="1" indent="2"/>
    </xf>
    <xf numFmtId="0" fontId="102" fillId="0" borderId="172">
      <alignment horizontal="left" vertical="center" wrapText="1" indent="2"/>
    </xf>
    <xf numFmtId="0" fontId="102" fillId="62" borderId="170">
      <alignment horizontal="left" vertical="center"/>
    </xf>
    <xf numFmtId="0" fontId="138" fillId="71" borderId="166" applyNumberFormat="0" applyAlignment="0" applyProtection="0"/>
    <xf numFmtId="0" fontId="102" fillId="0" borderId="169">
      <alignment horizontal="right" vertical="center"/>
    </xf>
    <xf numFmtId="4" fontId="102" fillId="0" borderId="169">
      <alignment horizontal="right" vertical="center"/>
    </xf>
    <xf numFmtId="0" fontId="102" fillId="0" borderId="169" applyNumberFormat="0" applyFill="0" applyAlignment="0" applyProtection="0"/>
    <xf numFmtId="0" fontId="142" fillId="84" borderId="165" applyNumberFormat="0" applyAlignment="0" applyProtection="0"/>
    <xf numFmtId="166" fontId="102" fillId="88" borderId="169" applyNumberFormat="0" applyFont="0" applyBorder="0" applyAlignment="0" applyProtection="0">
      <alignment horizontal="right" vertical="center"/>
    </xf>
    <xf numFmtId="0" fontId="102" fillId="61" borderId="169"/>
    <xf numFmtId="4" fontId="102" fillId="61" borderId="169"/>
    <xf numFmtId="0" fontId="145" fillId="0" borderId="167" applyNumberFormat="0" applyFill="0" applyAlignment="0" applyProtection="0"/>
    <xf numFmtId="0" fontId="8" fillId="87" borderId="168" applyNumberFormat="0" applyFont="0" applyAlignment="0" applyProtection="0"/>
    <xf numFmtId="0" fontId="120" fillId="87" borderId="168" applyNumberFormat="0" applyFont="0" applyAlignment="0" applyProtection="0"/>
    <xf numFmtId="0" fontId="102" fillId="0" borderId="169" applyNumberFormat="0" applyFill="0" applyAlignment="0" applyProtection="0"/>
    <xf numFmtId="0" fontId="130" fillId="0" borderId="167" applyNumberFormat="0" applyFill="0" applyAlignment="0" applyProtection="0"/>
    <xf numFmtId="0" fontId="145" fillId="0" borderId="167" applyNumberFormat="0" applyFill="0" applyAlignment="0" applyProtection="0"/>
    <xf numFmtId="0" fontId="129" fillId="71" borderId="166" applyNumberFormat="0" applyAlignment="0" applyProtection="0"/>
    <xf numFmtId="0" fontId="126" fillId="84" borderId="166" applyNumberFormat="0" applyAlignment="0" applyProtection="0"/>
    <xf numFmtId="4" fontId="105" fillId="62" borderId="169">
      <alignment horizontal="right" vertical="center"/>
    </xf>
    <xf numFmtId="0" fontId="103" fillId="62" borderId="169">
      <alignment horizontal="right" vertical="center"/>
    </xf>
    <xf numFmtId="166" fontId="102" fillId="88" borderId="169" applyNumberFormat="0" applyFont="0" applyBorder="0" applyAlignment="0" applyProtection="0">
      <alignment horizontal="right" vertical="center"/>
    </xf>
    <xf numFmtId="0" fontId="130" fillId="0" borderId="167" applyNumberFormat="0" applyFill="0" applyAlignment="0" applyProtection="0"/>
    <xf numFmtId="49" fontId="102" fillId="0" borderId="169" applyNumberFormat="0" applyFont="0" applyFill="0" applyBorder="0" applyProtection="0">
      <alignment horizontal="left" vertical="center" indent="2"/>
    </xf>
    <xf numFmtId="49" fontId="102" fillId="0" borderId="170" applyNumberFormat="0" applyFont="0" applyFill="0" applyBorder="0" applyProtection="0">
      <alignment horizontal="left" vertical="center" indent="5"/>
    </xf>
    <xf numFmtId="49" fontId="102" fillId="0" borderId="169" applyNumberFormat="0" applyFont="0" applyFill="0" applyBorder="0" applyProtection="0">
      <alignment horizontal="left" vertical="center" indent="2"/>
    </xf>
    <xf numFmtId="4" fontId="102" fillId="0" borderId="169" applyFill="0" applyBorder="0" applyProtection="0">
      <alignment horizontal="right" vertical="center"/>
    </xf>
    <xf numFmtId="49" fontId="101" fillId="0" borderId="169" applyNumberFormat="0" applyFill="0" applyBorder="0" applyProtection="0">
      <alignment horizontal="left" vertical="center"/>
    </xf>
    <xf numFmtId="0" fontId="102" fillId="0" borderId="172">
      <alignment horizontal="left" vertical="center" wrapText="1" indent="2"/>
    </xf>
    <xf numFmtId="0" fontId="142" fillId="84" borderId="165" applyNumberFormat="0" applyAlignment="0" applyProtection="0"/>
    <xf numFmtId="0" fontId="103" fillId="60" borderId="171">
      <alignment horizontal="right" vertical="center"/>
    </xf>
    <xf numFmtId="0" fontId="129" fillId="71" borderId="166" applyNumberFormat="0" applyAlignment="0" applyProtection="0"/>
    <xf numFmtId="0" fontId="103" fillId="60" borderId="171">
      <alignment horizontal="right" vertical="center"/>
    </xf>
    <xf numFmtId="4" fontId="103" fillId="60" borderId="169">
      <alignment horizontal="right" vertical="center"/>
    </xf>
    <xf numFmtId="0" fontId="103" fillId="60" borderId="169">
      <alignment horizontal="right" vertical="center"/>
    </xf>
    <xf numFmtId="0" fontId="123" fillId="84" borderId="165" applyNumberFormat="0" applyAlignment="0" applyProtection="0"/>
    <xf numFmtId="0" fontId="125" fillId="84" borderId="166" applyNumberFormat="0" applyAlignment="0" applyProtection="0"/>
    <xf numFmtId="0" fontId="130" fillId="0" borderId="167" applyNumberFormat="0" applyFill="0" applyAlignment="0" applyProtection="0"/>
    <xf numFmtId="0" fontId="102" fillId="61" borderId="169"/>
    <xf numFmtId="4" fontId="102" fillId="61" borderId="169"/>
    <xf numFmtId="4" fontId="103" fillId="60" borderId="169">
      <alignment horizontal="right" vertical="center"/>
    </xf>
    <xf numFmtId="0" fontId="105" fillId="62" borderId="169">
      <alignment horizontal="right" vertical="center"/>
    </xf>
    <xf numFmtId="0" fontId="129" fillId="71" borderId="166" applyNumberFormat="0" applyAlignment="0" applyProtection="0"/>
    <xf numFmtId="0" fontId="126" fillId="84" borderId="166" applyNumberFormat="0" applyAlignment="0" applyProtection="0"/>
    <xf numFmtId="4" fontId="102" fillId="0" borderId="169">
      <alignment horizontal="right" vertical="center"/>
    </xf>
    <xf numFmtId="0" fontId="102" fillId="60" borderId="172">
      <alignment horizontal="left" vertical="center" wrapText="1" indent="2"/>
    </xf>
    <xf numFmtId="0" fontId="102" fillId="0" borderId="172">
      <alignment horizontal="left" vertical="center" wrapText="1" indent="2"/>
    </xf>
    <xf numFmtId="0" fontId="142" fillId="84" borderId="165" applyNumberFormat="0" applyAlignment="0" applyProtection="0"/>
    <xf numFmtId="0" fontId="138" fillId="71" borderId="166" applyNumberFormat="0" applyAlignment="0" applyProtection="0"/>
    <xf numFmtId="0" fontId="125" fillId="84" borderId="166" applyNumberFormat="0" applyAlignment="0" applyProtection="0"/>
    <xf numFmtId="0" fontId="123" fillId="84" borderId="165" applyNumberFormat="0" applyAlignment="0" applyProtection="0"/>
    <xf numFmtId="0" fontId="103" fillId="60" borderId="171">
      <alignment horizontal="right" vertical="center"/>
    </xf>
    <xf numFmtId="0" fontId="105" fillId="62" borderId="169">
      <alignment horizontal="right" vertical="center"/>
    </xf>
    <xf numFmtId="4" fontId="103" fillId="62" borderId="169">
      <alignment horizontal="right" vertical="center"/>
    </xf>
    <xf numFmtId="4" fontId="103" fillId="60" borderId="169">
      <alignment horizontal="right" vertical="center"/>
    </xf>
    <xf numFmtId="49" fontId="102" fillId="0" borderId="170" applyNumberFormat="0" applyFont="0" applyFill="0" applyBorder="0" applyProtection="0">
      <alignment horizontal="left" vertical="center" indent="5"/>
    </xf>
    <xf numFmtId="4" fontId="102" fillId="0" borderId="169" applyFill="0" applyBorder="0" applyProtection="0">
      <alignment horizontal="right" vertical="center"/>
    </xf>
    <xf numFmtId="4" fontId="103" fillId="62" borderId="169">
      <alignment horizontal="right" vertical="center"/>
    </xf>
    <xf numFmtId="0" fontId="138" fillId="71" borderId="166" applyNumberFormat="0" applyAlignment="0" applyProtection="0"/>
    <xf numFmtId="0" fontId="129" fillId="71" borderId="166" applyNumberFormat="0" applyAlignment="0" applyProtection="0"/>
    <xf numFmtId="0" fontId="125" fillId="84" borderId="166" applyNumberFormat="0" applyAlignment="0" applyProtection="0"/>
    <xf numFmtId="0" fontId="102" fillId="60" borderId="172">
      <alignment horizontal="left" vertical="center" wrapText="1" indent="2"/>
    </xf>
    <xf numFmtId="0" fontId="102" fillId="0" borderId="172">
      <alignment horizontal="left" vertical="center" wrapText="1" indent="2"/>
    </xf>
    <xf numFmtId="0" fontId="102" fillId="60" borderId="172">
      <alignment horizontal="left" vertical="center" wrapText="1" indent="2"/>
    </xf>
    <xf numFmtId="0" fontId="102" fillId="0" borderId="172">
      <alignment horizontal="left" vertical="center" wrapText="1" indent="2"/>
    </xf>
    <xf numFmtId="0" fontId="123" fillId="84" borderId="165" applyNumberFormat="0" applyAlignment="0" applyProtection="0"/>
    <xf numFmtId="0" fontId="125" fillId="84" borderId="166" applyNumberFormat="0" applyAlignment="0" applyProtection="0"/>
    <xf numFmtId="0" fontId="126" fillId="84" borderId="166" applyNumberFormat="0" applyAlignment="0" applyProtection="0"/>
    <xf numFmtId="0" fontId="129" fillId="71" borderId="166" applyNumberFormat="0" applyAlignment="0" applyProtection="0"/>
    <xf numFmtId="0" fontId="130" fillId="0" borderId="167" applyNumberFormat="0" applyFill="0" applyAlignment="0" applyProtection="0"/>
    <xf numFmtId="0" fontId="138" fillId="71" borderId="166" applyNumberFormat="0" applyAlignment="0" applyProtection="0"/>
    <xf numFmtId="0" fontId="120" fillId="87" borderId="168" applyNumberFormat="0" applyFont="0" applyAlignment="0" applyProtection="0"/>
    <xf numFmtId="0" fontId="8" fillId="87" borderId="168" applyNumberFormat="0" applyFont="0" applyAlignment="0" applyProtection="0"/>
    <xf numFmtId="0" fontId="142" fillId="84" borderId="165" applyNumberFormat="0" applyAlignment="0" applyProtection="0"/>
    <xf numFmtId="0" fontId="145" fillId="0" borderId="167" applyNumberFormat="0" applyFill="0" applyAlignment="0" applyProtection="0"/>
    <xf numFmtId="0" fontId="126" fillId="84" borderId="166" applyNumberFormat="0" applyAlignment="0" applyProtection="0"/>
    <xf numFmtId="0" fontId="138" fillId="71" borderId="166" applyNumberFormat="0" applyAlignment="0" applyProtection="0"/>
    <xf numFmtId="0" fontId="120" fillId="87" borderId="168" applyNumberFormat="0" applyFont="0" applyAlignment="0" applyProtection="0"/>
    <xf numFmtId="0" fontId="142" fillId="84" borderId="165" applyNumberFormat="0" applyAlignment="0" applyProtection="0"/>
    <xf numFmtId="0" fontId="145" fillId="0" borderId="167" applyNumberFormat="0" applyFill="0" applyAlignment="0" applyProtection="0"/>
    <xf numFmtId="0" fontId="129" fillId="71" borderId="166" applyNumberFormat="0" applyAlignment="0" applyProtection="0"/>
    <xf numFmtId="4" fontId="103" fillId="60" borderId="170">
      <alignment horizontal="right" vertical="center"/>
    </xf>
    <xf numFmtId="0" fontId="145" fillId="0" borderId="167" applyNumberFormat="0" applyFill="0" applyAlignment="0" applyProtection="0"/>
    <xf numFmtId="0" fontId="102" fillId="61" borderId="169"/>
    <xf numFmtId="0" fontId="126" fillId="84" borderId="166" applyNumberFormat="0" applyAlignment="0" applyProtection="0"/>
    <xf numFmtId="0" fontId="138" fillId="71" borderId="166" applyNumberFormat="0" applyAlignment="0" applyProtection="0"/>
    <xf numFmtId="0" fontId="142" fillId="84" borderId="165" applyNumberFormat="0" applyAlignment="0" applyProtection="0"/>
    <xf numFmtId="0" fontId="145" fillId="0" borderId="167" applyNumberFormat="0" applyFill="0" applyAlignment="0" applyProtection="0"/>
    <xf numFmtId="0" fontId="7" fillId="37" borderId="0" applyNumberFormat="0" applyBorder="0" applyAlignment="0" applyProtection="0"/>
    <xf numFmtId="0" fontId="123" fillId="84" borderId="165" applyNumberFormat="0" applyAlignment="0" applyProtection="0"/>
    <xf numFmtId="0" fontId="125" fillId="84" borderId="166" applyNumberFormat="0" applyAlignment="0" applyProtection="0"/>
    <xf numFmtId="0" fontId="130" fillId="0" borderId="167" applyNumberFormat="0" applyFill="0" applyAlignment="0" applyProtection="0"/>
    <xf numFmtId="49" fontId="102" fillId="0" borderId="169" applyNumberFormat="0" applyFont="0" applyFill="0" applyBorder="0" applyProtection="0">
      <alignment horizontal="left" vertical="center" indent="2"/>
    </xf>
    <xf numFmtId="0" fontId="103" fillId="62" borderId="169">
      <alignment horizontal="right" vertical="center"/>
    </xf>
    <xf numFmtId="4" fontId="103" fillId="62" borderId="169">
      <alignment horizontal="right" vertical="center"/>
    </xf>
    <xf numFmtId="0" fontId="105" fillId="62" borderId="169">
      <alignment horizontal="right" vertical="center"/>
    </xf>
    <xf numFmtId="4" fontId="105" fillId="62" borderId="169">
      <alignment horizontal="right" vertical="center"/>
    </xf>
    <xf numFmtId="0" fontId="103" fillId="60" borderId="169">
      <alignment horizontal="right" vertical="center"/>
    </xf>
    <xf numFmtId="4" fontId="103" fillId="60" borderId="169">
      <alignment horizontal="right" vertical="center"/>
    </xf>
    <xf numFmtId="0" fontId="103" fillId="60" borderId="169">
      <alignment horizontal="right" vertical="center"/>
    </xf>
    <xf numFmtId="4" fontId="103" fillId="60" borderId="169">
      <alignment horizontal="right" vertical="center"/>
    </xf>
    <xf numFmtId="0" fontId="129" fillId="71" borderId="166" applyNumberFormat="0" applyAlignment="0" applyProtection="0"/>
    <xf numFmtId="0" fontId="102" fillId="0" borderId="169">
      <alignment horizontal="right" vertical="center"/>
    </xf>
    <xf numFmtId="4" fontId="102" fillId="0" borderId="169">
      <alignment horizontal="right" vertical="center"/>
    </xf>
    <xf numFmtId="4" fontId="102" fillId="0" borderId="169" applyFill="0" applyBorder="0" applyProtection="0">
      <alignment horizontal="right" vertical="center"/>
    </xf>
    <xf numFmtId="49" fontId="101" fillId="0" borderId="169" applyNumberFormat="0" applyFill="0" applyBorder="0" applyProtection="0">
      <alignment horizontal="left" vertical="center"/>
    </xf>
    <xf numFmtId="0" fontId="102" fillId="0" borderId="169" applyNumberFormat="0" applyFill="0" applyAlignment="0" applyProtection="0"/>
    <xf numFmtId="166" fontId="102" fillId="88" borderId="169" applyNumberFormat="0" applyFont="0" applyBorder="0" applyAlignment="0" applyProtection="0">
      <alignment horizontal="right" vertical="center"/>
    </xf>
    <xf numFmtId="0" fontId="102" fillId="61" borderId="169"/>
    <xf numFmtId="4" fontId="102" fillId="61" borderId="169"/>
    <xf numFmtId="4" fontId="103" fillId="60" borderId="169">
      <alignment horizontal="right" vertical="center"/>
    </xf>
    <xf numFmtId="0" fontId="102" fillId="61" borderId="169"/>
    <xf numFmtId="0" fontId="125" fillId="84" borderId="166" applyNumberFormat="0" applyAlignment="0" applyProtection="0"/>
    <xf numFmtId="0" fontId="103" fillId="62" borderId="169">
      <alignment horizontal="right" vertical="center"/>
    </xf>
    <xf numFmtId="0" fontId="102" fillId="0" borderId="169">
      <alignment horizontal="right" vertical="center"/>
    </xf>
    <xf numFmtId="0" fontId="145" fillId="0" borderId="167" applyNumberFormat="0" applyFill="0" applyAlignment="0" applyProtection="0"/>
    <xf numFmtId="0" fontId="102" fillId="62" borderId="170">
      <alignment horizontal="left" vertical="center"/>
    </xf>
    <xf numFmtId="0" fontId="138" fillId="71" borderId="166" applyNumberFormat="0" applyAlignment="0" applyProtection="0"/>
    <xf numFmtId="166" fontId="102" fillId="88" borderId="169" applyNumberFormat="0" applyFont="0" applyBorder="0" applyAlignment="0" applyProtection="0">
      <alignment horizontal="right" vertical="center"/>
    </xf>
    <xf numFmtId="0" fontId="120" fillId="87" borderId="168" applyNumberFormat="0" applyFont="0" applyAlignment="0" applyProtection="0"/>
    <xf numFmtId="0" fontId="102" fillId="0" borderId="172">
      <alignment horizontal="left" vertical="center" wrapText="1" indent="2"/>
    </xf>
    <xf numFmtId="4" fontId="102" fillId="61" borderId="169"/>
    <xf numFmtId="49" fontId="101" fillId="0" borderId="169" applyNumberFormat="0" applyFill="0" applyBorder="0" applyProtection="0">
      <alignment horizontal="left" vertical="center"/>
    </xf>
    <xf numFmtId="0" fontId="102" fillId="0" borderId="169">
      <alignment horizontal="right" vertical="center"/>
    </xf>
    <xf numFmtId="4" fontId="103" fillId="60" borderId="171">
      <alignment horizontal="right" vertical="center"/>
    </xf>
    <xf numFmtId="4" fontId="103" fillId="60" borderId="169">
      <alignment horizontal="right" vertical="center"/>
    </xf>
    <xf numFmtId="4" fontId="103" fillId="60" borderId="169">
      <alignment horizontal="right" vertical="center"/>
    </xf>
    <xf numFmtId="0" fontId="105" fillId="62" borderId="169">
      <alignment horizontal="right" vertical="center"/>
    </xf>
    <xf numFmtId="0" fontId="103" fillId="62" borderId="169">
      <alignment horizontal="right" vertical="center"/>
    </xf>
    <xf numFmtId="49" fontId="102" fillId="0" borderId="169" applyNumberFormat="0" applyFont="0" applyFill="0" applyBorder="0" applyProtection="0">
      <alignment horizontal="left" vertical="center" indent="2"/>
    </xf>
    <xf numFmtId="0" fontId="138" fillId="71" borderId="166" applyNumberFormat="0" applyAlignment="0" applyProtection="0"/>
    <xf numFmtId="0" fontId="123" fillId="84" borderId="165" applyNumberFormat="0" applyAlignment="0" applyProtection="0"/>
    <xf numFmtId="49" fontId="102" fillId="0" borderId="169" applyNumberFormat="0" applyFont="0" applyFill="0" applyBorder="0" applyProtection="0">
      <alignment horizontal="left" vertical="center" indent="2"/>
    </xf>
    <xf numFmtId="0" fontId="129" fillId="71" borderId="166" applyNumberFormat="0" applyAlignment="0" applyProtection="0"/>
    <xf numFmtId="4" fontId="102" fillId="0" borderId="169" applyFill="0" applyBorder="0" applyProtection="0">
      <alignment horizontal="right" vertical="center"/>
    </xf>
    <xf numFmtId="0" fontId="126" fillId="84" borderId="166" applyNumberFormat="0" applyAlignment="0" applyProtection="0"/>
    <xf numFmtId="0" fontId="145" fillId="0" borderId="167" applyNumberFormat="0" applyFill="0" applyAlignment="0" applyProtection="0"/>
    <xf numFmtId="0" fontId="142" fillId="84" borderId="165" applyNumberFormat="0" applyAlignment="0" applyProtection="0"/>
    <xf numFmtId="0" fontId="102" fillId="0" borderId="169" applyNumberFormat="0" applyFill="0" applyAlignment="0" applyProtection="0"/>
    <xf numFmtId="4" fontId="102" fillId="0" borderId="169">
      <alignment horizontal="right" vertical="center"/>
    </xf>
    <xf numFmtId="0" fontId="102" fillId="0" borderId="169">
      <alignment horizontal="right" vertical="center"/>
    </xf>
    <xf numFmtId="0" fontId="138" fillId="71" borderId="166" applyNumberFormat="0" applyAlignment="0" applyProtection="0"/>
    <xf numFmtId="0" fontId="123" fillId="84" borderId="165" applyNumberFormat="0" applyAlignment="0" applyProtection="0"/>
    <xf numFmtId="0" fontId="125" fillId="84" borderId="166" applyNumberFormat="0" applyAlignment="0" applyProtection="0"/>
    <xf numFmtId="0" fontId="102" fillId="60" borderId="172">
      <alignment horizontal="left" vertical="center" wrapText="1" indent="2"/>
    </xf>
    <xf numFmtId="0" fontId="126" fillId="84" borderId="166" applyNumberFormat="0" applyAlignment="0" applyProtection="0"/>
    <xf numFmtId="0" fontId="126" fillId="84" borderId="166" applyNumberFormat="0" applyAlignment="0" applyProtection="0"/>
    <xf numFmtId="4" fontId="103" fillId="60" borderId="170">
      <alignment horizontal="right" vertical="center"/>
    </xf>
    <xf numFmtId="0" fontId="103" fillId="60" borderId="170">
      <alignment horizontal="right" vertical="center"/>
    </xf>
    <xf numFmtId="0" fontId="103" fillId="60" borderId="169">
      <alignment horizontal="right" vertical="center"/>
    </xf>
    <xf numFmtId="4" fontId="105" fillId="62" borderId="169">
      <alignment horizontal="right" vertical="center"/>
    </xf>
    <xf numFmtId="0" fontId="129" fillId="71" borderId="166" applyNumberFormat="0" applyAlignment="0" applyProtection="0"/>
    <xf numFmtId="0" fontId="130" fillId="0" borderId="167" applyNumberFormat="0" applyFill="0" applyAlignment="0" applyProtection="0"/>
    <xf numFmtId="0" fontId="145" fillId="0" borderId="167" applyNumberFormat="0" applyFill="0" applyAlignment="0" applyProtection="0"/>
    <xf numFmtId="0" fontId="120" fillId="87" borderId="168" applyNumberFormat="0" applyFont="0" applyAlignment="0" applyProtection="0"/>
    <xf numFmtId="0" fontId="138" fillId="71" borderId="166" applyNumberFormat="0" applyAlignment="0" applyProtection="0"/>
    <xf numFmtId="49" fontId="101" fillId="0" borderId="169" applyNumberFormat="0" applyFill="0" applyBorder="0" applyProtection="0">
      <alignment horizontal="left" vertical="center"/>
    </xf>
    <xf numFmtId="0" fontId="102" fillId="60" borderId="172">
      <alignment horizontal="left" vertical="center" wrapText="1" indent="2"/>
    </xf>
    <xf numFmtId="0" fontId="126" fillId="84" borderId="166" applyNumberFormat="0" applyAlignment="0" applyProtection="0"/>
    <xf numFmtId="0" fontId="102" fillId="0" borderId="172">
      <alignment horizontal="left" vertical="center" wrapText="1" indent="2"/>
    </xf>
    <xf numFmtId="0" fontId="120" fillId="87" borderId="168" applyNumberFormat="0" applyFont="0" applyAlignment="0" applyProtection="0"/>
    <xf numFmtId="0" fontId="8" fillId="87" borderId="168" applyNumberFormat="0" applyFont="0" applyAlignment="0" applyProtection="0"/>
    <xf numFmtId="0" fontId="142" fillId="84" borderId="165" applyNumberFormat="0" applyAlignment="0" applyProtection="0"/>
    <xf numFmtId="0" fontId="145" fillId="0" borderId="167" applyNumberFormat="0" applyFill="0" applyAlignment="0" applyProtection="0"/>
    <xf numFmtId="4" fontId="102" fillId="61" borderId="169"/>
    <xf numFmtId="0" fontId="103" fillId="60" borderId="169">
      <alignment horizontal="right" vertical="center"/>
    </xf>
    <xf numFmtId="0" fontId="145" fillId="0" borderId="167" applyNumberFormat="0" applyFill="0" applyAlignment="0" applyProtection="0"/>
    <xf numFmtId="4" fontId="103" fillId="60" borderId="171">
      <alignment horizontal="right" vertical="center"/>
    </xf>
    <xf numFmtId="0" fontId="125" fillId="84" borderId="166" applyNumberFormat="0" applyAlignment="0" applyProtection="0"/>
    <xf numFmtId="0" fontId="103" fillId="60" borderId="170">
      <alignment horizontal="right" vertical="center"/>
    </xf>
    <xf numFmtId="0" fontId="126" fillId="84" borderId="166" applyNumberFormat="0" applyAlignment="0" applyProtection="0"/>
    <xf numFmtId="0" fontId="130" fillId="0" borderId="167" applyNumberFormat="0" applyFill="0" applyAlignment="0" applyProtection="0"/>
    <xf numFmtId="0" fontId="120" fillId="87" borderId="168" applyNumberFormat="0" applyFont="0" applyAlignment="0" applyProtection="0"/>
    <xf numFmtId="4" fontId="103" fillId="60" borderId="170">
      <alignment horizontal="right" vertical="center"/>
    </xf>
    <xf numFmtId="0" fontId="102" fillId="60" borderId="172">
      <alignment horizontal="left" vertical="center" wrapText="1" indent="2"/>
    </xf>
    <xf numFmtId="0" fontId="102" fillId="61" borderId="169"/>
    <xf numFmtId="166" fontId="102" fillId="88" borderId="169" applyNumberFormat="0" applyFont="0" applyBorder="0" applyAlignment="0" applyProtection="0">
      <alignment horizontal="right" vertical="center"/>
    </xf>
    <xf numFmtId="0" fontId="102" fillId="0" borderId="169" applyNumberFormat="0" applyFill="0" applyAlignment="0" applyProtection="0"/>
    <xf numFmtId="4" fontId="102" fillId="0" borderId="169" applyFill="0" applyBorder="0" applyProtection="0">
      <alignment horizontal="right" vertical="center"/>
    </xf>
    <xf numFmtId="4" fontId="103" fillId="62" borderId="169">
      <alignment horizontal="right" vertical="center"/>
    </xf>
    <xf numFmtId="0" fontId="130" fillId="0" borderId="167" applyNumberFormat="0" applyFill="0" applyAlignment="0" applyProtection="0"/>
    <xf numFmtId="49" fontId="101" fillId="0" borderId="169" applyNumberFormat="0" applyFill="0" applyBorder="0" applyProtection="0">
      <alignment horizontal="left" vertical="center"/>
    </xf>
    <xf numFmtId="49" fontId="102" fillId="0" borderId="170" applyNumberFormat="0" applyFont="0" applyFill="0" applyBorder="0" applyProtection="0">
      <alignment horizontal="left" vertical="center" indent="5"/>
    </xf>
    <xf numFmtId="0" fontId="102" fillId="62" borderId="170">
      <alignment horizontal="left" vertical="center"/>
    </xf>
    <xf numFmtId="0" fontId="126" fillId="84" borderId="166" applyNumberFormat="0" applyAlignment="0" applyProtection="0"/>
    <xf numFmtId="4" fontId="103" fillId="60" borderId="171">
      <alignment horizontal="right" vertical="center"/>
    </xf>
    <xf numFmtId="0" fontId="138" fillId="71" borderId="166" applyNumberFormat="0" applyAlignment="0" applyProtection="0"/>
    <xf numFmtId="0" fontId="138" fillId="71" borderId="166" applyNumberFormat="0" applyAlignment="0" applyProtection="0"/>
    <xf numFmtId="0" fontId="120" fillId="87" borderId="168" applyNumberFormat="0" applyFont="0" applyAlignment="0" applyProtection="0"/>
    <xf numFmtId="0" fontId="142" fillId="84" borderId="165" applyNumberFormat="0" applyAlignment="0" applyProtection="0"/>
    <xf numFmtId="0" fontId="145" fillId="0" borderId="167" applyNumberFormat="0" applyFill="0" applyAlignment="0" applyProtection="0"/>
    <xf numFmtId="0" fontId="103" fillId="60" borderId="169">
      <alignment horizontal="right" vertical="center"/>
    </xf>
    <xf numFmtId="0" fontId="8" fillId="87" borderId="168" applyNumberFormat="0" applyFont="0" applyAlignment="0" applyProtection="0"/>
    <xf numFmtId="4" fontId="102" fillId="0" borderId="169">
      <alignment horizontal="right" vertical="center"/>
    </xf>
    <xf numFmtId="0" fontId="145" fillId="0" borderId="167" applyNumberFormat="0" applyFill="0" applyAlignment="0" applyProtection="0"/>
    <xf numFmtId="0" fontId="103" fillId="60" borderId="169">
      <alignment horizontal="right" vertical="center"/>
    </xf>
    <xf numFmtId="0" fontId="103" fillId="60" borderId="169">
      <alignment horizontal="right" vertical="center"/>
    </xf>
    <xf numFmtId="4" fontId="105" fillId="62" borderId="169">
      <alignment horizontal="right" vertical="center"/>
    </xf>
    <xf numFmtId="0" fontId="103" fillId="62" borderId="169">
      <alignment horizontal="right" vertical="center"/>
    </xf>
    <xf numFmtId="4" fontId="103" fillId="62" borderId="169">
      <alignment horizontal="right" vertical="center"/>
    </xf>
    <xf numFmtId="0" fontId="105" fillId="62" borderId="169">
      <alignment horizontal="right" vertical="center"/>
    </xf>
    <xf numFmtId="4" fontId="105" fillId="62" borderId="169">
      <alignment horizontal="right" vertical="center"/>
    </xf>
    <xf numFmtId="0" fontId="103" fillId="60" borderId="169">
      <alignment horizontal="right" vertical="center"/>
    </xf>
    <xf numFmtId="4" fontId="103" fillId="60" borderId="169">
      <alignment horizontal="right" vertical="center"/>
    </xf>
    <xf numFmtId="0" fontId="103" fillId="60" borderId="169">
      <alignment horizontal="right" vertical="center"/>
    </xf>
    <xf numFmtId="4" fontId="103" fillId="60" borderId="169">
      <alignment horizontal="right" vertical="center"/>
    </xf>
    <xf numFmtId="0" fontId="103" fillId="60" borderId="170">
      <alignment horizontal="right" vertical="center"/>
    </xf>
    <xf numFmtId="4" fontId="103" fillId="60" borderId="170">
      <alignment horizontal="right" vertical="center"/>
    </xf>
    <xf numFmtId="0" fontId="103" fillId="60" borderId="171">
      <alignment horizontal="right" vertical="center"/>
    </xf>
    <xf numFmtId="4" fontId="103" fillId="60" borderId="171">
      <alignment horizontal="right" vertical="center"/>
    </xf>
    <xf numFmtId="0" fontId="126" fillId="84" borderId="166" applyNumberFormat="0" applyAlignment="0" applyProtection="0"/>
    <xf numFmtId="0" fontId="102" fillId="60" borderId="172">
      <alignment horizontal="left" vertical="center" wrapText="1" indent="2"/>
    </xf>
    <xf numFmtId="0" fontId="102" fillId="0" borderId="172">
      <alignment horizontal="left" vertical="center" wrapText="1" indent="2"/>
    </xf>
    <xf numFmtId="0" fontId="102" fillId="62" borderId="170">
      <alignment horizontal="left" vertical="center"/>
    </xf>
    <xf numFmtId="0" fontId="138" fillId="71" borderId="166" applyNumberFormat="0" applyAlignment="0" applyProtection="0"/>
    <xf numFmtId="0" fontId="102" fillId="0" borderId="169">
      <alignment horizontal="right" vertical="center"/>
    </xf>
    <xf numFmtId="4" fontId="102" fillId="0" borderId="169">
      <alignment horizontal="right" vertical="center"/>
    </xf>
    <xf numFmtId="0" fontId="102" fillId="0" borderId="169" applyNumberFormat="0" applyFill="0" applyAlignment="0" applyProtection="0"/>
    <xf numFmtId="0" fontId="142" fillId="84" borderId="165" applyNumberFormat="0" applyAlignment="0" applyProtection="0"/>
    <xf numFmtId="166" fontId="102" fillId="88" borderId="169" applyNumberFormat="0" applyFont="0" applyBorder="0" applyAlignment="0" applyProtection="0">
      <alignment horizontal="right" vertical="center"/>
    </xf>
    <xf numFmtId="0" fontId="102" fillId="61" borderId="169"/>
    <xf numFmtId="4" fontId="102" fillId="61" borderId="169"/>
    <xf numFmtId="0" fontId="145" fillId="0" borderId="167" applyNumberFormat="0" applyFill="0" applyAlignment="0" applyProtection="0"/>
    <xf numFmtId="0" fontId="8" fillId="87" borderId="168" applyNumberFormat="0" applyFont="0" applyAlignment="0" applyProtection="0"/>
    <xf numFmtId="0" fontId="120" fillId="87" borderId="168" applyNumberFormat="0" applyFont="0" applyAlignment="0" applyProtection="0"/>
    <xf numFmtId="0" fontId="102" fillId="0" borderId="169" applyNumberFormat="0" applyFill="0" applyAlignment="0" applyProtection="0"/>
    <xf numFmtId="0" fontId="130" fillId="0" borderId="167" applyNumberFormat="0" applyFill="0" applyAlignment="0" applyProtection="0"/>
    <xf numFmtId="0" fontId="145" fillId="0" borderId="167" applyNumberFormat="0" applyFill="0" applyAlignment="0" applyProtection="0"/>
    <xf numFmtId="0" fontId="129" fillId="71" borderId="166" applyNumberFormat="0" applyAlignment="0" applyProtection="0"/>
    <xf numFmtId="0" fontId="126" fillId="84" borderId="166" applyNumberFormat="0" applyAlignment="0" applyProtection="0"/>
    <xf numFmtId="4" fontId="105" fillId="62" borderId="169">
      <alignment horizontal="right" vertical="center"/>
    </xf>
    <xf numFmtId="0" fontId="103" fillId="62" borderId="169">
      <alignment horizontal="right" vertical="center"/>
    </xf>
    <xf numFmtId="166" fontId="102" fillId="88" borderId="169" applyNumberFormat="0" applyFont="0" applyBorder="0" applyAlignment="0" applyProtection="0">
      <alignment horizontal="right" vertical="center"/>
    </xf>
    <xf numFmtId="0" fontId="130" fillId="0" borderId="167" applyNumberFormat="0" applyFill="0" applyAlignment="0" applyProtection="0"/>
    <xf numFmtId="49" fontId="102" fillId="0" borderId="169" applyNumberFormat="0" applyFont="0" applyFill="0" applyBorder="0" applyProtection="0">
      <alignment horizontal="left" vertical="center" indent="2"/>
    </xf>
    <xf numFmtId="49" fontId="102" fillId="0" borderId="170" applyNumberFormat="0" applyFont="0" applyFill="0" applyBorder="0" applyProtection="0">
      <alignment horizontal="left" vertical="center" indent="5"/>
    </xf>
    <xf numFmtId="49" fontId="102" fillId="0" borderId="169" applyNumberFormat="0" applyFont="0" applyFill="0" applyBorder="0" applyProtection="0">
      <alignment horizontal="left" vertical="center" indent="2"/>
    </xf>
    <xf numFmtId="4" fontId="102" fillId="0" borderId="169" applyFill="0" applyBorder="0" applyProtection="0">
      <alignment horizontal="right" vertical="center"/>
    </xf>
    <xf numFmtId="49" fontId="101" fillId="0" borderId="169" applyNumberFormat="0" applyFill="0" applyBorder="0" applyProtection="0">
      <alignment horizontal="left" vertical="center"/>
    </xf>
    <xf numFmtId="0" fontId="102" fillId="0" borderId="172">
      <alignment horizontal="left" vertical="center" wrapText="1" indent="2"/>
    </xf>
    <xf numFmtId="0" fontId="142" fillId="84" borderId="165" applyNumberFormat="0" applyAlignment="0" applyProtection="0"/>
    <xf numFmtId="0" fontId="103" fillId="60" borderId="171">
      <alignment horizontal="right" vertical="center"/>
    </xf>
    <xf numFmtId="0" fontId="129" fillId="71" borderId="166" applyNumberFormat="0" applyAlignment="0" applyProtection="0"/>
    <xf numFmtId="0" fontId="103" fillId="60" borderId="171">
      <alignment horizontal="right" vertical="center"/>
    </xf>
    <xf numFmtId="4" fontId="103" fillId="60" borderId="169">
      <alignment horizontal="right" vertical="center"/>
    </xf>
    <xf numFmtId="0" fontId="103" fillId="60" borderId="169">
      <alignment horizontal="right" vertical="center"/>
    </xf>
    <xf numFmtId="0" fontId="123" fillId="84" borderId="165" applyNumberFormat="0" applyAlignment="0" applyProtection="0"/>
    <xf numFmtId="0" fontId="125" fillId="84" borderId="166" applyNumberFormat="0" applyAlignment="0" applyProtection="0"/>
    <xf numFmtId="0" fontId="130" fillId="0" borderId="167" applyNumberFormat="0" applyFill="0" applyAlignment="0" applyProtection="0"/>
    <xf numFmtId="0" fontId="102" fillId="61" borderId="169"/>
    <xf numFmtId="4" fontId="102" fillId="61" borderId="169"/>
    <xf numFmtId="4" fontId="103" fillId="60" borderId="169">
      <alignment horizontal="right" vertical="center"/>
    </xf>
    <xf numFmtId="0" fontId="105" fillId="62" borderId="169">
      <alignment horizontal="right" vertical="center"/>
    </xf>
    <xf numFmtId="0" fontId="129" fillId="71" borderId="166" applyNumberFormat="0" applyAlignment="0" applyProtection="0"/>
    <xf numFmtId="0" fontId="126" fillId="84" borderId="166" applyNumberFormat="0" applyAlignment="0" applyProtection="0"/>
    <xf numFmtId="4" fontId="102" fillId="0" borderId="169">
      <alignment horizontal="right" vertical="center"/>
    </xf>
    <xf numFmtId="0" fontId="102" fillId="60" borderId="172">
      <alignment horizontal="left" vertical="center" wrapText="1" indent="2"/>
    </xf>
    <xf numFmtId="0" fontId="102" fillId="0" borderId="172">
      <alignment horizontal="left" vertical="center" wrapText="1" indent="2"/>
    </xf>
    <xf numFmtId="0" fontId="142" fillId="84" borderId="165" applyNumberFormat="0" applyAlignment="0" applyProtection="0"/>
    <xf numFmtId="0" fontId="138" fillId="71" borderId="166" applyNumberFormat="0" applyAlignment="0" applyProtection="0"/>
    <xf numFmtId="0" fontId="125" fillId="84" borderId="166" applyNumberFormat="0" applyAlignment="0" applyProtection="0"/>
    <xf numFmtId="0" fontId="123" fillId="84" borderId="165" applyNumberFormat="0" applyAlignment="0" applyProtection="0"/>
    <xf numFmtId="0" fontId="103" fillId="60" borderId="171">
      <alignment horizontal="right" vertical="center"/>
    </xf>
    <xf numFmtId="0" fontId="105" fillId="62" borderId="169">
      <alignment horizontal="right" vertical="center"/>
    </xf>
    <xf numFmtId="4" fontId="103" fillId="62" borderId="169">
      <alignment horizontal="right" vertical="center"/>
    </xf>
    <xf numFmtId="4" fontId="103" fillId="60" borderId="169">
      <alignment horizontal="right" vertical="center"/>
    </xf>
    <xf numFmtId="49" fontId="102" fillId="0" borderId="170" applyNumberFormat="0" applyFont="0" applyFill="0" applyBorder="0" applyProtection="0">
      <alignment horizontal="left" vertical="center" indent="5"/>
    </xf>
    <xf numFmtId="4" fontId="102" fillId="0" borderId="169" applyFill="0" applyBorder="0" applyProtection="0">
      <alignment horizontal="right" vertical="center"/>
    </xf>
    <xf numFmtId="4" fontId="103" fillId="62" borderId="169">
      <alignment horizontal="right" vertical="center"/>
    </xf>
    <xf numFmtId="0" fontId="138" fillId="71" borderId="166" applyNumberFormat="0" applyAlignment="0" applyProtection="0"/>
    <xf numFmtId="0" fontId="129" fillId="71" borderId="166" applyNumberFormat="0" applyAlignment="0" applyProtection="0"/>
    <xf numFmtId="0" fontId="125" fillId="84" borderId="166" applyNumberFormat="0" applyAlignment="0" applyProtection="0"/>
    <xf numFmtId="0" fontId="102" fillId="60" borderId="172">
      <alignment horizontal="left" vertical="center" wrapText="1" indent="2"/>
    </xf>
    <xf numFmtId="0" fontId="102" fillId="0" borderId="172">
      <alignment horizontal="left" vertical="center" wrapText="1" indent="2"/>
    </xf>
    <xf numFmtId="0" fontId="102" fillId="60" borderId="172">
      <alignment horizontal="left" vertical="center" wrapText="1" indent="2"/>
    </xf>
    <xf numFmtId="166" fontId="102" fillId="88" borderId="169" applyNumberFormat="0" applyFont="0" applyBorder="0" applyAlignment="0" applyProtection="0">
      <alignment horizontal="right" vertical="center"/>
    </xf>
    <xf numFmtId="0" fontId="103" fillId="60" borderId="171">
      <alignment horizontal="right" vertical="center"/>
    </xf>
    <xf numFmtId="0" fontId="103" fillId="60" borderId="171">
      <alignment horizontal="right" vertical="center"/>
    </xf>
    <xf numFmtId="0" fontId="102" fillId="0" borderId="169" applyNumberFormat="0" applyFill="0" applyAlignment="0" applyProtection="0"/>
    <xf numFmtId="4" fontId="103" fillId="60" borderId="171">
      <alignment horizontal="right" vertical="center"/>
    </xf>
    <xf numFmtId="0" fontId="103" fillId="60" borderId="169">
      <alignment horizontal="right" vertical="center"/>
    </xf>
    <xf numFmtId="0" fontId="7" fillId="54" borderId="0" applyNumberFormat="0" applyBorder="0" applyAlignment="0" applyProtection="0"/>
    <xf numFmtId="49" fontId="102" fillId="0" borderId="169" applyNumberFormat="0" applyFont="0" applyFill="0" applyBorder="0" applyProtection="0">
      <alignment horizontal="left" vertical="center" indent="2"/>
    </xf>
    <xf numFmtId="0" fontId="48" fillId="43" borderId="0" applyNumberFormat="0" applyBorder="0" applyAlignment="0" applyProtection="0"/>
    <xf numFmtId="0" fontId="103" fillId="60" borderId="171">
      <alignment horizontal="right" vertical="center"/>
    </xf>
    <xf numFmtId="4" fontId="102" fillId="0" borderId="169">
      <alignment horizontal="right" vertical="center"/>
    </xf>
    <xf numFmtId="166" fontId="102" fillId="88" borderId="169" applyNumberFormat="0" applyFont="0" applyBorder="0" applyAlignment="0" applyProtection="0">
      <alignment horizontal="right" vertical="center"/>
    </xf>
    <xf numFmtId="0" fontId="102" fillId="62" borderId="170">
      <alignment horizontal="left" vertical="center"/>
    </xf>
    <xf numFmtId="0" fontId="102" fillId="60" borderId="172">
      <alignment horizontal="left" vertical="center" wrapText="1" indent="2"/>
    </xf>
    <xf numFmtId="4" fontId="103" fillId="60" borderId="171">
      <alignment horizontal="right" vertical="center"/>
    </xf>
    <xf numFmtId="0" fontId="105" fillId="62" borderId="169">
      <alignment horizontal="right" vertical="center"/>
    </xf>
    <xf numFmtId="4" fontId="103" fillId="60" borderId="169">
      <alignment horizontal="right" vertical="center"/>
    </xf>
    <xf numFmtId="0" fontId="103" fillId="60" borderId="169">
      <alignment horizontal="right" vertical="center"/>
    </xf>
    <xf numFmtId="4" fontId="105" fillId="62" borderId="169">
      <alignment horizontal="right" vertical="center"/>
    </xf>
    <xf numFmtId="0" fontId="120" fillId="87" borderId="168" applyNumberFormat="0" applyFont="0" applyAlignment="0" applyProtection="0"/>
    <xf numFmtId="0" fontId="7" fillId="38" borderId="0" applyNumberFormat="0" applyBorder="0" applyAlignment="0" applyProtection="0"/>
    <xf numFmtId="0" fontId="120" fillId="87" borderId="168" applyNumberFormat="0" applyFont="0" applyAlignment="0" applyProtection="0"/>
    <xf numFmtId="0" fontId="8" fillId="87" borderId="168" applyNumberFormat="0" applyFont="0" applyAlignment="0" applyProtection="0"/>
    <xf numFmtId="0" fontId="118" fillId="0" borderId="0" applyNumberFormat="0" applyFill="0" applyBorder="0" applyAlignment="0" applyProtection="0"/>
    <xf numFmtId="4" fontId="103" fillId="62" borderId="169">
      <alignment horizontal="right" vertical="center"/>
    </xf>
    <xf numFmtId="0" fontId="123" fillId="84" borderId="165" applyNumberFormat="0" applyAlignment="0" applyProtection="0"/>
    <xf numFmtId="4" fontId="103" fillId="62" borderId="169">
      <alignment horizontal="right" vertical="center"/>
    </xf>
    <xf numFmtId="0" fontId="119" fillId="0" borderId="70" applyNumberFormat="0" applyFill="0" applyAlignment="0" applyProtection="0"/>
    <xf numFmtId="0" fontId="103" fillId="60" borderId="169">
      <alignment horizontal="right" vertical="center"/>
    </xf>
    <xf numFmtId="49" fontId="102" fillId="0" borderId="170" applyNumberFormat="0" applyFont="0" applyFill="0" applyBorder="0" applyProtection="0">
      <alignment horizontal="left" vertical="center" indent="5"/>
    </xf>
    <xf numFmtId="0" fontId="102" fillId="0" borderId="172">
      <alignment horizontal="left" vertical="center" wrapText="1" indent="2"/>
    </xf>
    <xf numFmtId="0" fontId="138" fillId="71" borderId="166" applyNumberFormat="0" applyAlignment="0" applyProtection="0"/>
    <xf numFmtId="4" fontId="103" fillId="60" borderId="169">
      <alignment horizontal="right" vertical="center"/>
    </xf>
    <xf numFmtId="0" fontId="102" fillId="61" borderId="169"/>
    <xf numFmtId="0" fontId="142" fillId="84" borderId="165" applyNumberFormat="0" applyAlignment="0" applyProtection="0"/>
    <xf numFmtId="0" fontId="102" fillId="0" borderId="172">
      <alignment horizontal="left" vertical="center" wrapText="1" indent="2"/>
    </xf>
    <xf numFmtId="0" fontId="102" fillId="60" borderId="172">
      <alignment horizontal="left" vertical="center" wrapText="1" indent="2"/>
    </xf>
    <xf numFmtId="0" fontId="102" fillId="62" borderId="170">
      <alignment horizontal="left" vertical="center"/>
    </xf>
    <xf numFmtId="49" fontId="101" fillId="0" borderId="169" applyNumberFormat="0" applyFill="0" applyBorder="0" applyProtection="0">
      <alignment horizontal="left" vertical="center"/>
    </xf>
    <xf numFmtId="0" fontId="48" fillId="51" borderId="0" applyNumberFormat="0" applyBorder="0" applyAlignment="0" applyProtection="0"/>
    <xf numFmtId="0" fontId="115" fillId="33" borderId="66" applyNumberFormat="0" applyAlignment="0" applyProtection="0"/>
    <xf numFmtId="0" fontId="145" fillId="0" borderId="167" applyNumberFormat="0" applyFill="0" applyAlignment="0" applyProtection="0"/>
    <xf numFmtId="49" fontId="102" fillId="0" borderId="169" applyNumberFormat="0" applyFont="0" applyFill="0" applyBorder="0" applyProtection="0">
      <alignment horizontal="left" vertical="center" indent="2"/>
    </xf>
    <xf numFmtId="0" fontId="102" fillId="0" borderId="172">
      <alignment horizontal="left" vertical="center" wrapText="1" indent="2"/>
    </xf>
    <xf numFmtId="4" fontId="102" fillId="0" borderId="169" applyFill="0" applyBorder="0" applyProtection="0">
      <alignment horizontal="right" vertical="center"/>
    </xf>
    <xf numFmtId="0" fontId="102" fillId="62" borderId="170">
      <alignment horizontal="left" vertical="center"/>
    </xf>
    <xf numFmtId="0" fontId="103" fillId="60" borderId="169">
      <alignment horizontal="right" vertical="center"/>
    </xf>
    <xf numFmtId="0" fontId="102" fillId="0" borderId="169" applyNumberFormat="0" applyFill="0" applyAlignment="0" applyProtection="0"/>
    <xf numFmtId="49" fontId="102" fillId="0" borderId="169" applyNumberFormat="0" applyFont="0" applyFill="0" applyBorder="0" applyProtection="0">
      <alignment horizontal="left" vertical="center" indent="2"/>
    </xf>
    <xf numFmtId="0" fontId="48" fillId="55" borderId="0" applyNumberFormat="0" applyBorder="0" applyAlignment="0" applyProtection="0"/>
    <xf numFmtId="4" fontId="102" fillId="0" borderId="169">
      <alignment horizontal="right" vertical="center"/>
    </xf>
    <xf numFmtId="0" fontId="120" fillId="87" borderId="168" applyNumberFormat="0" applyFont="0" applyAlignment="0" applyProtection="0"/>
    <xf numFmtId="0" fontId="102" fillId="0" borderId="169">
      <alignment horizontal="right" vertical="center"/>
    </xf>
    <xf numFmtId="0" fontId="103" fillId="60" borderId="169">
      <alignment horizontal="right" vertical="center"/>
    </xf>
    <xf numFmtId="4" fontId="103" fillId="60" borderId="169">
      <alignment horizontal="right" vertical="center"/>
    </xf>
    <xf numFmtId="0" fontId="102" fillId="60" borderId="172">
      <alignment horizontal="left" vertical="center" wrapText="1" indent="2"/>
    </xf>
    <xf numFmtId="0" fontId="7" fillId="42" borderId="0" applyNumberFormat="0" applyBorder="0" applyAlignment="0" applyProtection="0"/>
    <xf numFmtId="0" fontId="102" fillId="61" borderId="169"/>
    <xf numFmtId="4" fontId="102" fillId="0" borderId="169" applyFill="0" applyBorder="0" applyProtection="0">
      <alignment horizontal="right" vertical="center"/>
    </xf>
    <xf numFmtId="0" fontId="125" fillId="84" borderId="166" applyNumberFormat="0" applyAlignment="0" applyProtection="0"/>
    <xf numFmtId="0" fontId="145" fillId="0" borderId="167" applyNumberFormat="0" applyFill="0" applyAlignment="0" applyProtection="0"/>
    <xf numFmtId="49" fontId="101" fillId="0" borderId="169" applyNumberFormat="0" applyFill="0" applyBorder="0" applyProtection="0">
      <alignment horizontal="left" vertical="center"/>
    </xf>
    <xf numFmtId="0" fontId="7" fillId="49" borderId="0" applyNumberFormat="0" applyBorder="0" applyAlignment="0" applyProtection="0"/>
    <xf numFmtId="0" fontId="102" fillId="0" borderId="172">
      <alignment horizontal="left" vertical="center" wrapText="1" indent="2"/>
    </xf>
    <xf numFmtId="0" fontId="48" fillId="59" borderId="0" applyNumberFormat="0" applyBorder="0" applyAlignment="0" applyProtection="0"/>
    <xf numFmtId="0" fontId="7" fillId="46" borderId="0" applyNumberFormat="0" applyBorder="0" applyAlignment="0" applyProtection="0"/>
    <xf numFmtId="0" fontId="8" fillId="87" borderId="168" applyNumberFormat="0" applyFont="0" applyAlignment="0" applyProtection="0"/>
    <xf numFmtId="0" fontId="103" fillId="62" borderId="169">
      <alignment horizontal="right" vertical="center"/>
    </xf>
    <xf numFmtId="4" fontId="105" fillId="62" borderId="169">
      <alignment horizontal="right" vertical="center"/>
    </xf>
    <xf numFmtId="166" fontId="102" fillId="88" borderId="169" applyNumberFormat="0" applyFont="0" applyBorder="0" applyAlignment="0" applyProtection="0">
      <alignment horizontal="right" vertical="center"/>
    </xf>
    <xf numFmtId="0" fontId="8" fillId="87" borderId="168" applyNumberFormat="0" applyFont="0" applyAlignment="0" applyProtection="0"/>
    <xf numFmtId="0" fontId="138" fillId="71" borderId="166" applyNumberFormat="0" applyAlignment="0" applyProtection="0"/>
    <xf numFmtId="0" fontId="138" fillId="71" borderId="166" applyNumberFormat="0" applyAlignment="0" applyProtection="0"/>
    <xf numFmtId="0" fontId="145" fillId="0" borderId="167" applyNumberFormat="0" applyFill="0" applyAlignment="0" applyProtection="0"/>
    <xf numFmtId="49" fontId="101" fillId="0" borderId="169" applyNumberFormat="0" applyFill="0" applyBorder="0" applyProtection="0">
      <alignment horizontal="left" vertical="center"/>
    </xf>
    <xf numFmtId="0" fontId="103" fillId="60" borderId="170">
      <alignment horizontal="right" vertical="center"/>
    </xf>
    <xf numFmtId="0" fontId="102" fillId="0" borderId="169">
      <alignment horizontal="right" vertical="center"/>
    </xf>
    <xf numFmtId="0" fontId="130" fillId="0" borderId="167" applyNumberFormat="0" applyFill="0" applyAlignment="0" applyProtection="0"/>
    <xf numFmtId="0" fontId="8" fillId="87" borderId="168" applyNumberFormat="0" applyFont="0" applyAlignment="0" applyProtection="0"/>
    <xf numFmtId="0" fontId="145" fillId="0" borderId="167" applyNumberFormat="0" applyFill="0" applyAlignment="0" applyProtection="0"/>
    <xf numFmtId="0" fontId="126" fillId="84" borderId="166" applyNumberFormat="0" applyAlignment="0" applyProtection="0"/>
    <xf numFmtId="0" fontId="7" fillId="38" borderId="0" applyNumberFormat="0" applyBorder="0" applyAlignment="0" applyProtection="0"/>
    <xf numFmtId="166" fontId="102" fillId="88" borderId="169" applyNumberFormat="0" applyFont="0" applyBorder="0" applyAlignment="0" applyProtection="0">
      <alignment horizontal="right" vertical="center"/>
    </xf>
    <xf numFmtId="0" fontId="145" fillId="0" borderId="167" applyNumberFormat="0" applyFill="0" applyAlignment="0" applyProtection="0"/>
    <xf numFmtId="49" fontId="102" fillId="0" borderId="169" applyNumberFormat="0" applyFont="0" applyFill="0" applyBorder="0" applyProtection="0">
      <alignment horizontal="left" vertical="center" indent="2"/>
    </xf>
    <xf numFmtId="0" fontId="118" fillId="0" borderId="0" applyNumberFormat="0" applyFill="0" applyBorder="0" applyAlignment="0" applyProtection="0"/>
    <xf numFmtId="4" fontId="102" fillId="0" borderId="169">
      <alignment horizontal="right" vertical="center"/>
    </xf>
    <xf numFmtId="0" fontId="130" fillId="0" borderId="167" applyNumberFormat="0" applyFill="0" applyAlignment="0" applyProtection="0"/>
    <xf numFmtId="0" fontId="138" fillId="71" borderId="166" applyNumberFormat="0" applyAlignment="0" applyProtection="0"/>
    <xf numFmtId="0" fontId="48" fillId="47" borderId="0" applyNumberFormat="0" applyBorder="0" applyAlignment="0" applyProtection="0"/>
    <xf numFmtId="4" fontId="102" fillId="0" borderId="169" applyFill="0" applyBorder="0" applyProtection="0">
      <alignment horizontal="right" vertical="center"/>
    </xf>
    <xf numFmtId="0" fontId="102" fillId="62" borderId="170">
      <alignment horizontal="left" vertical="center"/>
    </xf>
    <xf numFmtId="0" fontId="129" fillId="71" borderId="166" applyNumberFormat="0" applyAlignment="0" applyProtection="0"/>
    <xf numFmtId="0" fontId="105" fillId="62" borderId="169">
      <alignment horizontal="right" vertical="center"/>
    </xf>
    <xf numFmtId="4" fontId="102" fillId="61" borderId="169"/>
    <xf numFmtId="0" fontId="102" fillId="60" borderId="172">
      <alignment horizontal="left" vertical="center" wrapText="1" indent="2"/>
    </xf>
    <xf numFmtId="49" fontId="102" fillId="0" borderId="169" applyNumberFormat="0" applyFont="0" applyFill="0" applyBorder="0" applyProtection="0">
      <alignment horizontal="left" vertical="center" indent="2"/>
    </xf>
    <xf numFmtId="0" fontId="138" fillId="71" borderId="166" applyNumberFormat="0" applyAlignment="0" applyProtection="0"/>
    <xf numFmtId="0" fontId="48" fillId="55" borderId="0" applyNumberFormat="0" applyBorder="0" applyAlignment="0" applyProtection="0"/>
    <xf numFmtId="0" fontId="7" fillId="53" borderId="0" applyNumberFormat="0" applyBorder="0" applyAlignment="0" applyProtection="0"/>
    <xf numFmtId="0" fontId="105" fillId="62" borderId="169">
      <alignment horizontal="right" vertical="center"/>
    </xf>
    <xf numFmtId="0" fontId="129" fillId="71" borderId="166" applyNumberFormat="0" applyAlignment="0" applyProtection="0"/>
    <xf numFmtId="166" fontId="102" fillId="88" borderId="169" applyNumberFormat="0" applyFont="0" applyBorder="0" applyAlignment="0" applyProtection="0">
      <alignment horizontal="right" vertical="center"/>
    </xf>
    <xf numFmtId="0" fontId="129" fillId="71" borderId="166" applyNumberFormat="0" applyAlignment="0" applyProtection="0"/>
    <xf numFmtId="4" fontId="102" fillId="0" borderId="169">
      <alignment horizontal="right" vertical="center"/>
    </xf>
    <xf numFmtId="49" fontId="102" fillId="0" borderId="169" applyNumberFormat="0" applyFont="0" applyFill="0" applyBorder="0" applyProtection="0">
      <alignment horizontal="left" vertical="center" indent="2"/>
    </xf>
    <xf numFmtId="166" fontId="102" fillId="88" borderId="169" applyNumberFormat="0" applyFont="0" applyBorder="0" applyAlignment="0" applyProtection="0">
      <alignment horizontal="right" vertical="center"/>
    </xf>
    <xf numFmtId="49" fontId="101" fillId="0" borderId="169" applyNumberFormat="0" applyFill="0" applyBorder="0" applyProtection="0">
      <alignment horizontal="left" vertical="center"/>
    </xf>
    <xf numFmtId="4" fontId="103" fillId="60" borderId="169">
      <alignment horizontal="right" vertical="center"/>
    </xf>
    <xf numFmtId="0" fontId="103" fillId="60" borderId="169">
      <alignment horizontal="right" vertical="center"/>
    </xf>
    <xf numFmtId="0" fontId="102" fillId="0" borderId="169">
      <alignment horizontal="right" vertical="center"/>
    </xf>
    <xf numFmtId="0" fontId="102" fillId="0" borderId="169">
      <alignment horizontal="right" vertical="center"/>
    </xf>
    <xf numFmtId="0" fontId="7" fillId="57" borderId="0" applyNumberFormat="0" applyBorder="0" applyAlignment="0" applyProtection="0"/>
    <xf numFmtId="0" fontId="48" fillId="51" borderId="0" applyNumberFormat="0" applyBorder="0" applyAlignment="0" applyProtection="0"/>
    <xf numFmtId="0" fontId="7" fillId="45" borderId="0" applyNumberFormat="0" applyBorder="0" applyAlignment="0" applyProtection="0"/>
    <xf numFmtId="0" fontId="105" fillId="62" borderId="169">
      <alignment horizontal="right" vertical="center"/>
    </xf>
    <xf numFmtId="4" fontId="103" fillId="60" borderId="171">
      <alignment horizontal="right" vertical="center"/>
    </xf>
    <xf numFmtId="0" fontId="102" fillId="60" borderId="172">
      <alignment horizontal="left" vertical="center" wrapText="1" indent="2"/>
    </xf>
    <xf numFmtId="0" fontId="138" fillId="71" borderId="166" applyNumberFormat="0" applyAlignment="0" applyProtection="0"/>
    <xf numFmtId="0" fontId="138" fillId="71" borderId="166" applyNumberFormat="0" applyAlignment="0" applyProtection="0"/>
    <xf numFmtId="0" fontId="7" fillId="41" borderId="0" applyNumberFormat="0" applyBorder="0" applyAlignment="0" applyProtection="0"/>
    <xf numFmtId="0" fontId="120" fillId="87" borderId="168" applyNumberFormat="0" applyFont="0" applyAlignment="0" applyProtection="0"/>
    <xf numFmtId="0" fontId="102" fillId="60" borderId="172">
      <alignment horizontal="left" vertical="center" wrapText="1" indent="2"/>
    </xf>
    <xf numFmtId="0" fontId="120" fillId="87" borderId="168" applyNumberFormat="0" applyFont="0" applyAlignment="0" applyProtection="0"/>
    <xf numFmtId="0" fontId="102" fillId="0" borderId="169" applyNumberFormat="0" applyFill="0" applyAlignment="0" applyProtection="0"/>
    <xf numFmtId="0" fontId="142" fillId="84" borderId="165" applyNumberFormat="0" applyAlignment="0" applyProtection="0"/>
    <xf numFmtId="4" fontId="103" fillId="60" borderId="169">
      <alignment horizontal="right" vertical="center"/>
    </xf>
    <xf numFmtId="4" fontId="102" fillId="61" borderId="169"/>
    <xf numFmtId="0" fontId="145" fillId="0" borderId="167" applyNumberFormat="0" applyFill="0" applyAlignment="0" applyProtection="0"/>
    <xf numFmtId="0" fontId="123" fillId="84" borderId="165" applyNumberFormat="0" applyAlignment="0" applyProtection="0"/>
    <xf numFmtId="0" fontId="125" fillId="84" borderId="166" applyNumberFormat="0" applyAlignment="0" applyProtection="0"/>
    <xf numFmtId="0" fontId="126" fillId="84" borderId="166" applyNumberFormat="0" applyAlignment="0" applyProtection="0"/>
    <xf numFmtId="0" fontId="142" fillId="84" borderId="165" applyNumberFormat="0" applyAlignment="0" applyProtection="0"/>
    <xf numFmtId="4" fontId="102" fillId="0" borderId="169" applyFill="0" applyBorder="0" applyProtection="0">
      <alignment horizontal="right" vertical="center"/>
    </xf>
    <xf numFmtId="0" fontId="138" fillId="71" borderId="166" applyNumberFormat="0" applyAlignment="0" applyProtection="0"/>
    <xf numFmtId="0" fontId="103" fillId="62" borderId="169">
      <alignment horizontal="right" vertical="center"/>
    </xf>
    <xf numFmtId="0" fontId="7" fillId="42" borderId="0" applyNumberFormat="0" applyBorder="0" applyAlignment="0" applyProtection="0"/>
    <xf numFmtId="0" fontId="119" fillId="0" borderId="70" applyNumberFormat="0" applyFill="0" applyAlignment="0" applyProtection="0"/>
    <xf numFmtId="0" fontId="145" fillId="0" borderId="167" applyNumberFormat="0" applyFill="0" applyAlignment="0" applyProtection="0"/>
    <xf numFmtId="4" fontId="103" fillId="60" borderId="169">
      <alignment horizontal="right" vertical="center"/>
    </xf>
    <xf numFmtId="0" fontId="102" fillId="60" borderId="172">
      <alignment horizontal="left" vertical="center" wrapText="1" indent="2"/>
    </xf>
    <xf numFmtId="0" fontId="126" fillId="84" borderId="166" applyNumberFormat="0" applyAlignment="0" applyProtection="0"/>
    <xf numFmtId="0" fontId="103" fillId="60" borderId="169">
      <alignment horizontal="right" vertical="center"/>
    </xf>
    <xf numFmtId="166" fontId="102" fillId="88" borderId="169" applyNumberFormat="0" applyFont="0" applyBorder="0" applyAlignment="0" applyProtection="0">
      <alignment horizontal="right" vertical="center"/>
    </xf>
    <xf numFmtId="0" fontId="8" fillId="87" borderId="168" applyNumberFormat="0" applyFont="0" applyAlignment="0" applyProtection="0"/>
    <xf numFmtId="0" fontId="102" fillId="60" borderId="172">
      <alignment horizontal="left" vertical="center" wrapText="1" indent="2"/>
    </xf>
    <xf numFmtId="0" fontId="145" fillId="0" borderId="167" applyNumberFormat="0" applyFill="0" applyAlignment="0" applyProtection="0"/>
    <xf numFmtId="0" fontId="138" fillId="71" borderId="166" applyNumberFormat="0" applyAlignment="0" applyProtection="0"/>
    <xf numFmtId="0" fontId="7" fillId="58" borderId="0" applyNumberFormat="0" applyBorder="0" applyAlignment="0" applyProtection="0"/>
    <xf numFmtId="0" fontId="130" fillId="0" borderId="167" applyNumberFormat="0" applyFill="0" applyAlignment="0" applyProtection="0"/>
    <xf numFmtId="0" fontId="103" fillId="62" borderId="169">
      <alignment horizontal="right" vertical="center"/>
    </xf>
    <xf numFmtId="0" fontId="120" fillId="87" borderId="168" applyNumberFormat="0" applyFont="0" applyAlignment="0" applyProtection="0"/>
    <xf numFmtId="0" fontId="129" fillId="71" borderId="166" applyNumberFormat="0" applyAlignment="0" applyProtection="0"/>
    <xf numFmtId="0" fontId="102" fillId="0" borderId="172">
      <alignment horizontal="left" vertical="center" wrapText="1" indent="2"/>
    </xf>
    <xf numFmtId="4" fontId="103" fillId="60" borderId="169">
      <alignment horizontal="right" vertical="center"/>
    </xf>
    <xf numFmtId="0" fontId="120" fillId="87" borderId="168" applyNumberFormat="0" applyFont="0" applyAlignment="0" applyProtection="0"/>
    <xf numFmtId="0" fontId="123" fillId="84" borderId="165" applyNumberFormat="0" applyAlignment="0" applyProtection="0"/>
    <xf numFmtId="0" fontId="7" fillId="54" borderId="0" applyNumberFormat="0" applyBorder="0" applyAlignment="0" applyProtection="0"/>
    <xf numFmtId="0" fontId="126" fillId="84" borderId="166" applyNumberFormat="0" applyAlignment="0" applyProtection="0"/>
    <xf numFmtId="0" fontId="138" fillId="71" borderId="166" applyNumberFormat="0" applyAlignment="0" applyProtection="0"/>
    <xf numFmtId="4" fontId="102" fillId="0" borderId="169">
      <alignment horizontal="right" vertical="center"/>
    </xf>
    <xf numFmtId="4" fontId="105" fillId="62" borderId="169">
      <alignment horizontal="right" vertical="center"/>
    </xf>
    <xf numFmtId="0" fontId="126" fillId="84" borderId="166" applyNumberFormat="0" applyAlignment="0" applyProtection="0"/>
    <xf numFmtId="0" fontId="7" fillId="45" borderId="0" applyNumberFormat="0" applyBorder="0" applyAlignment="0" applyProtection="0"/>
    <xf numFmtId="0" fontId="7" fillId="41" borderId="0" applyNumberFormat="0" applyBorder="0" applyAlignment="0" applyProtection="0"/>
    <xf numFmtId="4" fontId="103" fillId="60" borderId="169">
      <alignment horizontal="right" vertical="center"/>
    </xf>
    <xf numFmtId="0" fontId="102" fillId="0" borderId="169" applyNumberFormat="0" applyFill="0" applyAlignment="0" applyProtection="0"/>
    <xf numFmtId="0" fontId="102" fillId="61" borderId="169"/>
    <xf numFmtId="0" fontId="142" fillId="84" borderId="165" applyNumberFormat="0" applyAlignment="0" applyProtection="0"/>
    <xf numFmtId="4" fontId="102" fillId="0" borderId="169" applyFill="0" applyBorder="0" applyProtection="0">
      <alignment horizontal="right" vertical="center"/>
    </xf>
    <xf numFmtId="0" fontId="102" fillId="60" borderId="172">
      <alignment horizontal="left" vertical="center" wrapText="1" indent="2"/>
    </xf>
    <xf numFmtId="0" fontId="7" fillId="58" borderId="0" applyNumberFormat="0" applyBorder="0" applyAlignment="0" applyProtection="0"/>
    <xf numFmtId="0" fontId="145" fillId="0" borderId="167" applyNumberFormat="0" applyFill="0" applyAlignment="0" applyProtection="0"/>
    <xf numFmtId="4" fontId="105" fillId="62" borderId="169">
      <alignment horizontal="right" vertical="center"/>
    </xf>
    <xf numFmtId="0" fontId="105" fillId="62" borderId="169">
      <alignment horizontal="right" vertical="center"/>
    </xf>
    <xf numFmtId="0" fontId="102" fillId="0" borderId="169" applyNumberFormat="0" applyFill="0" applyAlignment="0" applyProtection="0"/>
    <xf numFmtId="0" fontId="120" fillId="87" borderId="168" applyNumberFormat="0" applyFont="0" applyAlignment="0" applyProtection="0"/>
    <xf numFmtId="0" fontId="142" fillId="84" borderId="165" applyNumberFormat="0" applyAlignment="0" applyProtection="0"/>
    <xf numFmtId="0" fontId="130" fillId="0" borderId="167" applyNumberFormat="0" applyFill="0" applyAlignment="0" applyProtection="0"/>
    <xf numFmtId="4" fontId="102" fillId="0" borderId="169" applyFill="0" applyBorder="0" applyProtection="0">
      <alignment horizontal="right" vertical="center"/>
    </xf>
    <xf numFmtId="4" fontId="103" fillId="60" borderId="169">
      <alignment horizontal="right" vertical="center"/>
    </xf>
    <xf numFmtId="0" fontId="138" fillId="71" borderId="166" applyNumberFormat="0" applyAlignment="0" applyProtection="0"/>
    <xf numFmtId="4" fontId="103" fillId="62" borderId="169">
      <alignment horizontal="right" vertical="center"/>
    </xf>
    <xf numFmtId="0" fontId="103" fillId="60" borderId="169">
      <alignment horizontal="right" vertical="center"/>
    </xf>
    <xf numFmtId="0" fontId="126" fillId="84" borderId="166" applyNumberFormat="0" applyAlignment="0" applyProtection="0"/>
    <xf numFmtId="0" fontId="102" fillId="60" borderId="172">
      <alignment horizontal="left" vertical="center" wrapText="1" indent="2"/>
    </xf>
    <xf numFmtId="0" fontId="7" fillId="37" borderId="0" applyNumberFormat="0" applyBorder="0" applyAlignment="0" applyProtection="0"/>
    <xf numFmtId="0" fontId="138" fillId="71" borderId="166" applyNumberFormat="0" applyAlignment="0" applyProtection="0"/>
    <xf numFmtId="0" fontId="142" fillId="84" borderId="165" applyNumberFormat="0" applyAlignment="0" applyProtection="0"/>
    <xf numFmtId="0" fontId="130" fillId="0" borderId="167" applyNumberFormat="0" applyFill="0" applyAlignment="0" applyProtection="0"/>
    <xf numFmtId="0" fontId="102" fillId="0" borderId="169">
      <alignment horizontal="right" vertical="center"/>
    </xf>
    <xf numFmtId="4" fontId="103" fillId="62" borderId="169">
      <alignment horizontal="right" vertical="center"/>
    </xf>
    <xf numFmtId="0" fontId="102" fillId="62" borderId="170">
      <alignment horizontal="left" vertical="center"/>
    </xf>
    <xf numFmtId="0" fontId="7" fillId="46" borderId="0" applyNumberFormat="0" applyBorder="0" applyAlignment="0" applyProtection="0"/>
    <xf numFmtId="0" fontId="102" fillId="0" borderId="169" applyNumberFormat="0" applyFill="0" applyAlignment="0" applyProtection="0"/>
    <xf numFmtId="0" fontId="102" fillId="0" borderId="172">
      <alignment horizontal="left" vertical="center" wrapText="1" indent="2"/>
    </xf>
    <xf numFmtId="49" fontId="102" fillId="0" borderId="170" applyNumberFormat="0" applyFont="0" applyFill="0" applyBorder="0" applyProtection="0">
      <alignment horizontal="left" vertical="center" indent="5"/>
    </xf>
    <xf numFmtId="0" fontId="103" fillId="60" borderId="171">
      <alignment horizontal="right" vertical="center"/>
    </xf>
    <xf numFmtId="0" fontId="103" fillId="60" borderId="171">
      <alignment horizontal="right" vertical="center"/>
    </xf>
    <xf numFmtId="0" fontId="145" fillId="0" borderId="167" applyNumberFormat="0" applyFill="0" applyAlignment="0" applyProtection="0"/>
    <xf numFmtId="0" fontId="125" fillId="84" borderId="166" applyNumberFormat="0" applyAlignment="0" applyProtection="0"/>
    <xf numFmtId="49" fontId="102" fillId="0" borderId="170" applyNumberFormat="0" applyFont="0" applyFill="0" applyBorder="0" applyProtection="0">
      <alignment horizontal="left" vertical="center" indent="5"/>
    </xf>
    <xf numFmtId="0" fontId="130" fillId="0" borderId="167" applyNumberFormat="0" applyFill="0" applyAlignment="0" applyProtection="0"/>
    <xf numFmtId="4" fontId="103" fillId="60" borderId="169">
      <alignment horizontal="right" vertical="center"/>
    </xf>
    <xf numFmtId="4" fontId="105" fillId="62" borderId="169">
      <alignment horizontal="right" vertical="center"/>
    </xf>
    <xf numFmtId="0" fontId="102" fillId="61" borderId="169"/>
    <xf numFmtId="0" fontId="126" fillId="84" borderId="166" applyNumberFormat="0" applyAlignment="0" applyProtection="0"/>
    <xf numFmtId="0" fontId="102" fillId="0" borderId="169">
      <alignment horizontal="right" vertical="center"/>
    </xf>
    <xf numFmtId="0" fontId="130" fillId="0" borderId="167" applyNumberFormat="0" applyFill="0" applyAlignment="0" applyProtection="0"/>
    <xf numFmtId="0" fontId="102" fillId="61" borderId="169"/>
    <xf numFmtId="4" fontId="102" fillId="0" borderId="169" applyFill="0" applyBorder="0" applyProtection="0">
      <alignment horizontal="right" vertical="center"/>
    </xf>
    <xf numFmtId="4" fontId="103" fillId="60" borderId="171">
      <alignment horizontal="right" vertical="center"/>
    </xf>
    <xf numFmtId="0" fontId="105" fillId="62" borderId="169">
      <alignment horizontal="right" vertical="center"/>
    </xf>
    <xf numFmtId="0" fontId="129" fillId="71" borderId="166" applyNumberFormat="0" applyAlignment="0" applyProtection="0"/>
    <xf numFmtId="0" fontId="126" fillId="84" borderId="166" applyNumberFormat="0" applyAlignment="0" applyProtection="0"/>
    <xf numFmtId="4" fontId="102" fillId="0" borderId="169">
      <alignment horizontal="right" vertical="center"/>
    </xf>
    <xf numFmtId="0" fontId="102" fillId="60" borderId="172">
      <alignment horizontal="left" vertical="center" wrapText="1" indent="2"/>
    </xf>
    <xf numFmtId="0" fontId="102" fillId="0" borderId="172">
      <alignment horizontal="left" vertical="center" wrapText="1" indent="2"/>
    </xf>
    <xf numFmtId="0" fontId="142" fillId="84" borderId="165" applyNumberFormat="0" applyAlignment="0" applyProtection="0"/>
    <xf numFmtId="0" fontId="138" fillId="71" borderId="166" applyNumberFormat="0" applyAlignment="0" applyProtection="0"/>
    <xf numFmtId="0" fontId="125" fillId="84" borderId="166" applyNumberFormat="0" applyAlignment="0" applyProtection="0"/>
    <xf numFmtId="0" fontId="123" fillId="84" borderId="165" applyNumberFormat="0" applyAlignment="0" applyProtection="0"/>
    <xf numFmtId="0" fontId="103" fillId="60" borderId="171">
      <alignment horizontal="right" vertical="center"/>
    </xf>
    <xf numFmtId="0" fontId="105" fillId="62" borderId="169">
      <alignment horizontal="right" vertical="center"/>
    </xf>
    <xf numFmtId="4" fontId="103" fillId="62" borderId="169">
      <alignment horizontal="right" vertical="center"/>
    </xf>
    <xf numFmtId="4" fontId="103" fillId="60" borderId="169">
      <alignment horizontal="right" vertical="center"/>
    </xf>
    <xf numFmtId="49" fontId="102" fillId="0" borderId="170" applyNumberFormat="0" applyFont="0" applyFill="0" applyBorder="0" applyProtection="0">
      <alignment horizontal="left" vertical="center" indent="5"/>
    </xf>
    <xf numFmtId="4" fontId="102" fillId="0" borderId="169" applyFill="0" applyBorder="0" applyProtection="0">
      <alignment horizontal="right" vertical="center"/>
    </xf>
    <xf numFmtId="4" fontId="103" fillId="62" borderId="169">
      <alignment horizontal="right" vertical="center"/>
    </xf>
    <xf numFmtId="0" fontId="138" fillId="71" borderId="166" applyNumberFormat="0" applyAlignment="0" applyProtection="0"/>
    <xf numFmtId="0" fontId="129" fillId="71" borderId="166" applyNumberFormat="0" applyAlignment="0" applyProtection="0"/>
    <xf numFmtId="0" fontId="125" fillId="84" borderId="166" applyNumberFormat="0" applyAlignment="0" applyProtection="0"/>
    <xf numFmtId="0" fontId="102" fillId="60" borderId="172">
      <alignment horizontal="left" vertical="center" wrapText="1" indent="2"/>
    </xf>
    <xf numFmtId="0" fontId="102" fillId="0" borderId="172">
      <alignment horizontal="left" vertical="center" wrapText="1" indent="2"/>
    </xf>
    <xf numFmtId="0" fontId="102" fillId="60" borderId="172">
      <alignment horizontal="left" vertical="center" wrapText="1" indent="2"/>
    </xf>
    <xf numFmtId="0" fontId="126" fillId="84" borderId="166" applyNumberFormat="0" applyAlignment="0" applyProtection="0"/>
    <xf numFmtId="0" fontId="103" fillId="60" borderId="169">
      <alignment horizontal="right" vertical="center"/>
    </xf>
    <xf numFmtId="0" fontId="145" fillId="0" borderId="159" applyNumberFormat="0" applyFill="0" applyAlignment="0" applyProtection="0"/>
    <xf numFmtId="0" fontId="103" fillId="60" borderId="171">
      <alignment horizontal="right" vertical="center"/>
    </xf>
    <xf numFmtId="0" fontId="145" fillId="0" borderId="159" applyNumberFormat="0" applyFill="0" applyAlignment="0" applyProtection="0"/>
    <xf numFmtId="0" fontId="103" fillId="60" borderId="169">
      <alignment horizontal="right" vertical="center"/>
    </xf>
    <xf numFmtId="4" fontId="105" fillId="62" borderId="169">
      <alignment horizontal="right" vertical="center"/>
    </xf>
    <xf numFmtId="4" fontId="102" fillId="61" borderId="169"/>
    <xf numFmtId="49" fontId="102" fillId="0" borderId="170" applyNumberFormat="0" applyFont="0" applyFill="0" applyBorder="0" applyProtection="0">
      <alignment horizontal="left" vertical="center" indent="5"/>
    </xf>
    <xf numFmtId="0" fontId="142" fillId="84" borderId="149" applyNumberFormat="0" applyAlignment="0" applyProtection="0"/>
    <xf numFmtId="4" fontId="103" fillId="60" borderId="170">
      <alignment horizontal="right" vertical="center"/>
    </xf>
    <xf numFmtId="49" fontId="102" fillId="0" borderId="169" applyNumberFormat="0" applyFont="0" applyFill="0" applyBorder="0" applyProtection="0">
      <alignment horizontal="left" vertical="center" indent="2"/>
    </xf>
    <xf numFmtId="0" fontId="48" fillId="51" borderId="0" applyNumberFormat="0" applyBorder="0" applyAlignment="0" applyProtection="0"/>
    <xf numFmtId="0" fontId="48" fillId="39" borderId="0" applyNumberFormat="0" applyBorder="0" applyAlignment="0" applyProtection="0"/>
    <xf numFmtId="0" fontId="102" fillId="0" borderId="169">
      <alignment horizontal="right" vertical="center"/>
    </xf>
    <xf numFmtId="0" fontId="138" fillId="71" borderId="166" applyNumberFormat="0" applyAlignment="0" applyProtection="0"/>
    <xf numFmtId="0" fontId="103" fillId="60" borderId="169">
      <alignment horizontal="right" vertical="center"/>
    </xf>
    <xf numFmtId="49" fontId="101" fillId="0" borderId="169" applyNumberFormat="0" applyFill="0" applyBorder="0" applyProtection="0">
      <alignment horizontal="left" vertical="center"/>
    </xf>
    <xf numFmtId="0" fontId="102" fillId="0" borderId="169">
      <alignment horizontal="right" vertical="center"/>
    </xf>
    <xf numFmtId="0" fontId="102" fillId="61" borderId="169"/>
    <xf numFmtId="0" fontId="115" fillId="33" borderId="66" applyNumberFormat="0" applyAlignment="0" applyProtection="0"/>
    <xf numFmtId="0" fontId="116" fillId="33" borderId="65" applyNumberFormat="0" applyAlignment="0" applyProtection="0"/>
    <xf numFmtId="4" fontId="103" fillId="60" borderId="169">
      <alignment horizontal="right" vertical="center"/>
    </xf>
    <xf numFmtId="0" fontId="117" fillId="0" borderId="0" applyNumberFormat="0" applyFill="0" applyBorder="0" applyAlignment="0" applyProtection="0"/>
    <xf numFmtId="166" fontId="102" fillId="88" borderId="169" applyNumberFormat="0" applyFont="0" applyBorder="0" applyAlignment="0" applyProtection="0">
      <alignment horizontal="right" vertical="center"/>
    </xf>
    <xf numFmtId="0" fontId="118" fillId="0" borderId="0" applyNumberFormat="0" applyFill="0" applyBorder="0" applyAlignment="0" applyProtection="0"/>
    <xf numFmtId="0" fontId="119"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8"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8"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8"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8" fillId="59" borderId="0" applyNumberFormat="0" applyBorder="0" applyAlignment="0" applyProtection="0"/>
    <xf numFmtId="0" fontId="120" fillId="87" borderId="168" applyNumberFormat="0" applyFont="0" applyAlignment="0" applyProtection="0"/>
    <xf numFmtId="0" fontId="8" fillId="87" borderId="168" applyNumberFormat="0" applyFont="0" applyAlignment="0" applyProtection="0"/>
    <xf numFmtId="0" fontId="103" fillId="60" borderId="169">
      <alignment horizontal="right" vertical="center"/>
    </xf>
    <xf numFmtId="0" fontId="138" fillId="71" borderId="166" applyNumberFormat="0" applyAlignment="0" applyProtection="0"/>
    <xf numFmtId="0" fontId="126" fillId="84" borderId="166" applyNumberFormat="0" applyAlignment="0" applyProtection="0"/>
    <xf numFmtId="0" fontId="138" fillId="71" borderId="166" applyNumberFormat="0" applyAlignment="0" applyProtection="0"/>
    <xf numFmtId="166" fontId="102" fillId="88" borderId="169" applyNumberFormat="0" applyFont="0" applyBorder="0" applyAlignment="0" applyProtection="0">
      <alignment horizontal="right" vertical="center"/>
    </xf>
    <xf numFmtId="0" fontId="102" fillId="0" borderId="169" applyNumberFormat="0" applyFill="0" applyAlignment="0" applyProtection="0"/>
    <xf numFmtId="0" fontId="102" fillId="0" borderId="169">
      <alignment horizontal="right" vertical="center"/>
    </xf>
    <xf numFmtId="49" fontId="102" fillId="0" borderId="169" applyNumberFormat="0" applyFont="0" applyFill="0" applyBorder="0" applyProtection="0">
      <alignment horizontal="left" vertical="center" indent="2"/>
    </xf>
    <xf numFmtId="49" fontId="101" fillId="0" borderId="169" applyNumberFormat="0" applyFill="0" applyBorder="0" applyProtection="0">
      <alignment horizontal="left" vertical="center"/>
    </xf>
    <xf numFmtId="0" fontId="129" fillId="71" borderId="166" applyNumberFormat="0" applyAlignment="0" applyProtection="0"/>
    <xf numFmtId="0" fontId="102" fillId="0" borderId="172">
      <alignment horizontal="left" vertical="center" wrapText="1" indent="2"/>
    </xf>
    <xf numFmtId="0" fontId="138" fillId="71" borderId="166" applyNumberFormat="0" applyAlignment="0" applyProtection="0"/>
    <xf numFmtId="0" fontId="102" fillId="61" borderId="169"/>
    <xf numFmtId="0" fontId="105" fillId="62" borderId="169">
      <alignment horizontal="right" vertical="center"/>
    </xf>
    <xf numFmtId="4" fontId="102" fillId="0" borderId="169">
      <alignment horizontal="right" vertical="center"/>
    </xf>
    <xf numFmtId="0" fontId="102" fillId="0" borderId="169" applyNumberFormat="0" applyFill="0" applyAlignment="0" applyProtection="0"/>
    <xf numFmtId="49" fontId="102" fillId="0" borderId="169" applyNumberFormat="0" applyFont="0" applyFill="0" applyBorder="0" applyProtection="0">
      <alignment horizontal="left" vertical="center" indent="2"/>
    </xf>
    <xf numFmtId="4" fontId="102" fillId="0" borderId="169">
      <alignment horizontal="right" vertical="center"/>
    </xf>
    <xf numFmtId="0" fontId="145" fillId="0" borderId="159" applyNumberFormat="0" applyFill="0" applyAlignment="0" applyProtection="0"/>
    <xf numFmtId="0" fontId="129" fillId="71" borderId="166" applyNumberFormat="0" applyAlignment="0" applyProtection="0"/>
    <xf numFmtId="4" fontId="102" fillId="0" borderId="169">
      <alignment horizontal="right" vertical="center"/>
    </xf>
    <xf numFmtId="49" fontId="102" fillId="0" borderId="169" applyNumberFormat="0" applyFont="0" applyFill="0" applyBorder="0" applyProtection="0">
      <alignment horizontal="left" vertical="center" indent="2"/>
    </xf>
    <xf numFmtId="49" fontId="101" fillId="0" borderId="169" applyNumberFormat="0" applyFill="0" applyBorder="0" applyProtection="0">
      <alignment horizontal="left" vertical="center"/>
    </xf>
    <xf numFmtId="0" fontId="126" fillId="84" borderId="166" applyNumberFormat="0" applyAlignment="0" applyProtection="0"/>
    <xf numFmtId="4" fontId="102" fillId="61" borderId="169"/>
    <xf numFmtId="0" fontId="126" fillId="84" borderId="166" applyNumberFormat="0" applyAlignment="0" applyProtection="0"/>
    <xf numFmtId="0" fontId="145" fillId="0" borderId="159" applyNumberFormat="0" applyFill="0" applyAlignment="0" applyProtection="0"/>
    <xf numFmtId="0" fontId="103" fillId="62" borderId="169">
      <alignment horizontal="right" vertical="center"/>
    </xf>
    <xf numFmtId="0" fontId="130" fillId="0" borderId="159" applyNumberFormat="0" applyFill="0" applyAlignment="0" applyProtection="0"/>
    <xf numFmtId="0" fontId="7" fillId="45" borderId="0" applyNumberFormat="0" applyBorder="0" applyAlignment="0" applyProtection="0"/>
    <xf numFmtId="0" fontId="105" fillId="62" borderId="169">
      <alignment horizontal="right" vertical="center"/>
    </xf>
    <xf numFmtId="0" fontId="138" fillId="71" borderId="166" applyNumberFormat="0" applyAlignment="0" applyProtection="0"/>
    <xf numFmtId="4" fontId="102" fillId="0" borderId="169">
      <alignment horizontal="right" vertical="center"/>
    </xf>
    <xf numFmtId="0" fontId="126" fillId="84" borderId="166" applyNumberFormat="0" applyAlignment="0" applyProtection="0"/>
    <xf numFmtId="0" fontId="130" fillId="0" borderId="159" applyNumberFormat="0" applyFill="0" applyAlignment="0" applyProtection="0"/>
    <xf numFmtId="0" fontId="138" fillId="71" borderId="166" applyNumberFormat="0" applyAlignment="0" applyProtection="0"/>
    <xf numFmtId="0" fontId="8" fillId="87" borderId="168" applyNumberFormat="0" applyFont="0" applyAlignment="0" applyProtection="0"/>
    <xf numFmtId="0" fontId="102" fillId="0" borderId="169" applyNumberFormat="0" applyFill="0" applyAlignment="0" applyProtection="0"/>
    <xf numFmtId="0" fontId="126" fillId="84" borderId="166" applyNumberFormat="0" applyAlignment="0" applyProtection="0"/>
    <xf numFmtId="0" fontId="125" fillId="84" borderId="166" applyNumberFormat="0" applyAlignment="0" applyProtection="0"/>
    <xf numFmtId="0" fontId="48" fillId="59" borderId="0" applyNumberFormat="0" applyBorder="0" applyAlignment="0" applyProtection="0"/>
    <xf numFmtId="0" fontId="125" fillId="84" borderId="166" applyNumberFormat="0" applyAlignment="0" applyProtection="0"/>
    <xf numFmtId="4" fontId="103" fillId="62" borderId="169">
      <alignment horizontal="right" vertical="center"/>
    </xf>
    <xf numFmtId="0" fontId="103" fillId="60" borderId="169">
      <alignment horizontal="right" vertical="center"/>
    </xf>
    <xf numFmtId="0" fontId="123" fillId="84" borderId="149" applyNumberFormat="0" applyAlignment="0" applyProtection="0"/>
    <xf numFmtId="0" fontId="120" fillId="87" borderId="168" applyNumberFormat="0" applyFont="0" applyAlignment="0" applyProtection="0"/>
    <xf numFmtId="0" fontId="120" fillId="87" borderId="168" applyNumberFormat="0" applyFont="0" applyAlignment="0" applyProtection="0"/>
    <xf numFmtId="0" fontId="8" fillId="87" borderId="168" applyNumberFormat="0" applyFont="0" applyAlignment="0" applyProtection="0"/>
    <xf numFmtId="0" fontId="142" fillId="84" borderId="149" applyNumberFormat="0" applyAlignment="0" applyProtection="0"/>
    <xf numFmtId="0" fontId="102" fillId="0" borderId="169">
      <alignment horizontal="right" vertical="center"/>
    </xf>
    <xf numFmtId="0" fontId="103" fillId="60" borderId="171">
      <alignment horizontal="right" vertical="center"/>
    </xf>
    <xf numFmtId="0" fontId="125" fillId="84" borderId="166" applyNumberFormat="0" applyAlignment="0" applyProtection="0"/>
    <xf numFmtId="0" fontId="145" fillId="0" borderId="159" applyNumberFormat="0" applyFill="0" applyAlignment="0" applyProtection="0"/>
    <xf numFmtId="4" fontId="102" fillId="61" borderId="169"/>
    <xf numFmtId="4" fontId="103" fillId="60" borderId="169">
      <alignment horizontal="right" vertical="center"/>
    </xf>
    <xf numFmtId="0" fontId="123" fillId="84" borderId="149" applyNumberFormat="0" applyAlignment="0" applyProtection="0"/>
    <xf numFmtId="4" fontId="102" fillId="0" borderId="169">
      <alignment horizontal="right" vertical="center"/>
    </xf>
    <xf numFmtId="4" fontId="102" fillId="61" borderId="169"/>
    <xf numFmtId="0" fontId="138" fillId="71" borderId="166" applyNumberFormat="0" applyAlignment="0" applyProtection="0"/>
    <xf numFmtId="0" fontId="8" fillId="87" borderId="168" applyNumberFormat="0" applyFont="0" applyAlignment="0" applyProtection="0"/>
    <xf numFmtId="4" fontId="105" fillId="62" borderId="169">
      <alignment horizontal="right" vertical="center"/>
    </xf>
    <xf numFmtId="4" fontId="102" fillId="0" borderId="169">
      <alignment horizontal="right" vertical="center"/>
    </xf>
    <xf numFmtId="49" fontId="102" fillId="0" borderId="169" applyNumberFormat="0" applyFont="0" applyFill="0" applyBorder="0" applyProtection="0">
      <alignment horizontal="left" vertical="center" indent="2"/>
    </xf>
    <xf numFmtId="0" fontId="142" fillId="84" borderId="149" applyNumberFormat="0" applyAlignment="0" applyProtection="0"/>
    <xf numFmtId="4" fontId="103" fillId="60" borderId="169">
      <alignment horizontal="right" vertical="center"/>
    </xf>
    <xf numFmtId="0" fontId="145" fillId="0" borderId="159" applyNumberFormat="0" applyFill="0" applyAlignment="0" applyProtection="0"/>
    <xf numFmtId="0" fontId="120" fillId="87" borderId="168" applyNumberFormat="0" applyFont="0" applyAlignment="0" applyProtection="0"/>
    <xf numFmtId="0" fontId="126" fillId="84" borderId="166" applyNumberFormat="0" applyAlignment="0" applyProtection="0"/>
    <xf numFmtId="0" fontId="145" fillId="0" borderId="159" applyNumberFormat="0" applyFill="0" applyAlignment="0" applyProtection="0"/>
    <xf numFmtId="0" fontId="129" fillId="71" borderId="166" applyNumberFormat="0" applyAlignment="0" applyProtection="0"/>
    <xf numFmtId="0" fontId="123" fillId="84" borderId="149" applyNumberFormat="0" applyAlignment="0" applyProtection="0"/>
    <xf numFmtId="0" fontId="103" fillId="60" borderId="170">
      <alignment horizontal="right" vertical="center"/>
    </xf>
    <xf numFmtId="0" fontId="120" fillId="87" borderId="168" applyNumberFormat="0" applyFont="0" applyAlignment="0" applyProtection="0"/>
    <xf numFmtId="0" fontId="138" fillId="71" borderId="166" applyNumberFormat="0" applyAlignment="0" applyProtection="0"/>
    <xf numFmtId="0" fontId="102" fillId="62" borderId="170">
      <alignment horizontal="left" vertical="center"/>
    </xf>
    <xf numFmtId="0" fontId="120" fillId="87" borderId="168" applyNumberFormat="0" applyFont="0" applyAlignment="0" applyProtection="0"/>
    <xf numFmtId="0" fontId="142" fillId="84" borderId="149" applyNumberFormat="0" applyAlignment="0" applyProtection="0"/>
    <xf numFmtId="0" fontId="145" fillId="0" borderId="159" applyNumberFormat="0" applyFill="0" applyAlignment="0" applyProtection="0"/>
    <xf numFmtId="0" fontId="103" fillId="60" borderId="169">
      <alignment horizontal="right" vertical="center"/>
    </xf>
    <xf numFmtId="0" fontId="102" fillId="60" borderId="172">
      <alignment horizontal="left" vertical="center" wrapText="1" indent="2"/>
    </xf>
    <xf numFmtId="0" fontId="130" fillId="0" borderId="159" applyNumberFormat="0" applyFill="0" applyAlignment="0" applyProtection="0"/>
    <xf numFmtId="4" fontId="103" fillId="60" borderId="169">
      <alignment horizontal="right" vertical="center"/>
    </xf>
    <xf numFmtId="0" fontId="145" fillId="0" borderId="159" applyNumberFormat="0" applyFill="0" applyAlignment="0" applyProtection="0"/>
    <xf numFmtId="0" fontId="102" fillId="0" borderId="172">
      <alignment horizontal="left" vertical="center" wrapText="1" indent="2"/>
    </xf>
    <xf numFmtId="0" fontId="145" fillId="0" borderId="159" applyNumberFormat="0" applyFill="0" applyAlignment="0" applyProtection="0"/>
    <xf numFmtId="4" fontId="103" fillId="60" borderId="171">
      <alignment horizontal="right" vertical="center"/>
    </xf>
    <xf numFmtId="4" fontId="105" fillId="62" borderId="169">
      <alignment horizontal="right" vertical="center"/>
    </xf>
    <xf numFmtId="4" fontId="105" fillId="62" borderId="169">
      <alignment horizontal="right" vertical="center"/>
    </xf>
    <xf numFmtId="4" fontId="103" fillId="60" borderId="169">
      <alignment horizontal="right" vertical="center"/>
    </xf>
    <xf numFmtId="49" fontId="102" fillId="0" borderId="169" applyNumberFormat="0" applyFont="0" applyFill="0" applyBorder="0" applyProtection="0">
      <alignment horizontal="left" vertical="center" indent="2"/>
    </xf>
    <xf numFmtId="0" fontId="126" fillId="84" borderId="166" applyNumberFormat="0" applyAlignment="0" applyProtection="0"/>
    <xf numFmtId="0" fontId="138" fillId="71" borderId="166" applyNumberFormat="0" applyAlignment="0" applyProtection="0"/>
    <xf numFmtId="0" fontId="102" fillId="0" borderId="172">
      <alignment horizontal="left" vertical="center" wrapText="1" indent="2"/>
    </xf>
    <xf numFmtId="0" fontId="103" fillId="62" borderId="169">
      <alignment horizontal="right" vertical="center"/>
    </xf>
    <xf numFmtId="4" fontId="103" fillId="62" borderId="169">
      <alignment horizontal="right" vertical="center"/>
    </xf>
    <xf numFmtId="0" fontId="105" fillId="62" borderId="169">
      <alignment horizontal="right" vertical="center"/>
    </xf>
    <xf numFmtId="4" fontId="105" fillId="62" borderId="169">
      <alignment horizontal="right" vertical="center"/>
    </xf>
    <xf numFmtId="0" fontId="103" fillId="60" borderId="169">
      <alignment horizontal="right" vertical="center"/>
    </xf>
    <xf numFmtId="4" fontId="103" fillId="60" borderId="169">
      <alignment horizontal="right" vertical="center"/>
    </xf>
    <xf numFmtId="0" fontId="103" fillId="60" borderId="169">
      <alignment horizontal="right" vertical="center"/>
    </xf>
    <xf numFmtId="4" fontId="103" fillId="60" borderId="169">
      <alignment horizontal="right" vertical="center"/>
    </xf>
    <xf numFmtId="0" fontId="103" fillId="60" borderId="170">
      <alignment horizontal="right" vertical="center"/>
    </xf>
    <xf numFmtId="4" fontId="103" fillId="60" borderId="170">
      <alignment horizontal="right" vertical="center"/>
    </xf>
    <xf numFmtId="0" fontId="103" fillId="60" borderId="171">
      <alignment horizontal="right" vertical="center"/>
    </xf>
    <xf numFmtId="4" fontId="103" fillId="60" borderId="171">
      <alignment horizontal="right" vertical="center"/>
    </xf>
    <xf numFmtId="0" fontId="126" fillId="84" borderId="166" applyNumberFormat="0" applyAlignment="0" applyProtection="0"/>
    <xf numFmtId="0" fontId="102" fillId="60" borderId="172">
      <alignment horizontal="left" vertical="center" wrapText="1" indent="2"/>
    </xf>
    <xf numFmtId="0" fontId="102" fillId="0" borderId="172">
      <alignment horizontal="left" vertical="center" wrapText="1" indent="2"/>
    </xf>
    <xf numFmtId="0" fontId="102" fillId="62" borderId="170">
      <alignment horizontal="left" vertical="center"/>
    </xf>
    <xf numFmtId="0" fontId="138" fillId="71" borderId="166" applyNumberFormat="0" applyAlignment="0" applyProtection="0"/>
    <xf numFmtId="0" fontId="102" fillId="0" borderId="169">
      <alignment horizontal="right" vertical="center"/>
    </xf>
    <xf numFmtId="4" fontId="102" fillId="0" borderId="169">
      <alignment horizontal="right" vertical="center"/>
    </xf>
    <xf numFmtId="0" fontId="138" fillId="71" borderId="166" applyNumberFormat="0" applyAlignment="0" applyProtection="0"/>
    <xf numFmtId="0" fontId="102" fillId="0" borderId="169" applyNumberFormat="0" applyFill="0" applyAlignment="0" applyProtection="0"/>
    <xf numFmtId="0" fontId="142" fillId="84" borderId="149" applyNumberFormat="0" applyAlignment="0" applyProtection="0"/>
    <xf numFmtId="166" fontId="102" fillId="88" borderId="169" applyNumberFormat="0" applyFont="0" applyBorder="0" applyAlignment="0" applyProtection="0">
      <alignment horizontal="right" vertical="center"/>
    </xf>
    <xf numFmtId="0" fontId="102" fillId="61" borderId="169"/>
    <xf numFmtId="4" fontId="102" fillId="61" borderId="169"/>
    <xf numFmtId="0" fontId="145" fillId="0" borderId="159" applyNumberFormat="0" applyFill="0" applyAlignment="0" applyProtection="0"/>
    <xf numFmtId="4" fontId="102" fillId="61" borderId="169"/>
    <xf numFmtId="0" fontId="48" fillId="59" borderId="0" applyNumberFormat="0" applyBorder="0" applyAlignment="0" applyProtection="0"/>
    <xf numFmtId="0" fontId="102" fillId="0" borderId="169">
      <alignment horizontal="right" vertical="center"/>
    </xf>
    <xf numFmtId="49" fontId="102" fillId="0" borderId="170" applyNumberFormat="0" applyFont="0" applyFill="0" applyBorder="0" applyProtection="0">
      <alignment horizontal="left" vertical="center" indent="5"/>
    </xf>
    <xf numFmtId="4" fontId="102" fillId="0" borderId="169">
      <alignment horizontal="right" vertical="center"/>
    </xf>
    <xf numFmtId="0" fontId="7" fillId="41" borderId="0" applyNumberFormat="0" applyBorder="0" applyAlignment="0" applyProtection="0"/>
    <xf numFmtId="0" fontId="103" fillId="60" borderId="169">
      <alignment horizontal="right" vertical="center"/>
    </xf>
    <xf numFmtId="0" fontId="7" fillId="58" borderId="0" applyNumberFormat="0" applyBorder="0" applyAlignment="0" applyProtection="0"/>
    <xf numFmtId="0" fontId="125" fillId="84" borderId="166" applyNumberFormat="0" applyAlignment="0" applyProtection="0"/>
    <xf numFmtId="4" fontId="105" fillId="62" borderId="169">
      <alignment horizontal="right" vertical="center"/>
    </xf>
    <xf numFmtId="0" fontId="103" fillId="62" borderId="169">
      <alignment horizontal="right" vertical="center"/>
    </xf>
    <xf numFmtId="0" fontId="145" fillId="0" borderId="159" applyNumberFormat="0" applyFill="0" applyAlignment="0" applyProtection="0"/>
    <xf numFmtId="4" fontId="103" fillId="62" borderId="169">
      <alignment horizontal="right" vertical="center"/>
    </xf>
    <xf numFmtId="0" fontId="126" fillId="84" borderId="166" applyNumberFormat="0" applyAlignment="0" applyProtection="0"/>
    <xf numFmtId="0" fontId="102" fillId="0" borderId="169" applyNumberFormat="0" applyFill="0" applyAlignment="0" applyProtection="0"/>
    <xf numFmtId="0" fontId="7" fillId="50" borderId="0" applyNumberFormat="0" applyBorder="0" applyAlignment="0" applyProtection="0"/>
    <xf numFmtId="0" fontId="7" fillId="57" borderId="0" applyNumberFormat="0" applyBorder="0" applyAlignment="0" applyProtection="0"/>
    <xf numFmtId="166" fontId="102" fillId="88" borderId="169" applyNumberFormat="0" applyFont="0" applyBorder="0" applyAlignment="0" applyProtection="0">
      <alignment horizontal="right" vertical="center"/>
    </xf>
    <xf numFmtId="0" fontId="138" fillId="71" borderId="166" applyNumberFormat="0" applyAlignment="0" applyProtection="0"/>
    <xf numFmtId="4" fontId="103" fillId="60" borderId="169">
      <alignment horizontal="right" vertical="center"/>
    </xf>
    <xf numFmtId="0" fontId="129" fillId="71" borderId="166" applyNumberFormat="0" applyAlignment="0" applyProtection="0"/>
    <xf numFmtId="0" fontId="8" fillId="87" borderId="168" applyNumberFormat="0" applyFont="0" applyAlignment="0" applyProtection="0"/>
    <xf numFmtId="0" fontId="138" fillId="71" borderId="166" applyNumberFormat="0" applyAlignment="0" applyProtection="0"/>
    <xf numFmtId="0" fontId="138" fillId="71" borderId="166" applyNumberFormat="0" applyAlignment="0" applyProtection="0"/>
    <xf numFmtId="0" fontId="145" fillId="0" borderId="159" applyNumberFormat="0" applyFill="0" applyAlignment="0" applyProtection="0"/>
    <xf numFmtId="4" fontId="103" fillId="60" borderId="170">
      <alignment horizontal="right" vertical="center"/>
    </xf>
    <xf numFmtId="0" fontId="130" fillId="0" borderId="159" applyNumberFormat="0" applyFill="0" applyAlignment="0" applyProtection="0"/>
    <xf numFmtId="0" fontId="120" fillId="87" borderId="168" applyNumberFormat="0" applyFont="0" applyAlignment="0" applyProtection="0"/>
    <xf numFmtId="0" fontId="142" fillId="84" borderId="149" applyNumberFormat="0" applyAlignment="0" applyProtection="0"/>
    <xf numFmtId="166" fontId="102" fillId="88" borderId="169" applyNumberFormat="0" applyFont="0" applyBorder="0" applyAlignment="0" applyProtection="0">
      <alignment horizontal="right" vertical="center"/>
    </xf>
    <xf numFmtId="0" fontId="116" fillId="33" borderId="65" applyNumberFormat="0" applyAlignment="0" applyProtection="0"/>
    <xf numFmtId="0" fontId="7" fillId="46" borderId="0" applyNumberFormat="0" applyBorder="0" applyAlignment="0" applyProtection="0"/>
    <xf numFmtId="0" fontId="7" fillId="53" borderId="0" applyNumberFormat="0" applyBorder="0" applyAlignment="0" applyProtection="0"/>
    <xf numFmtId="0" fontId="7" fillId="49" borderId="0" applyNumberFormat="0" applyBorder="0" applyAlignment="0" applyProtection="0"/>
    <xf numFmtId="0" fontId="48" fillId="39" borderId="0" applyNumberFormat="0" applyBorder="0" applyAlignment="0" applyProtection="0"/>
    <xf numFmtId="0" fontId="117" fillId="0" borderId="0" applyNumberFormat="0" applyFill="0" applyBorder="0" applyAlignment="0" applyProtection="0"/>
    <xf numFmtId="0" fontId="120" fillId="87" borderId="168" applyNumberFormat="0" applyFont="0" applyAlignment="0" applyProtection="0"/>
    <xf numFmtId="0" fontId="8" fillId="87" borderId="168" applyNumberFormat="0" applyFont="0" applyAlignment="0" applyProtection="0"/>
    <xf numFmtId="49" fontId="102" fillId="0" borderId="169" applyNumberFormat="0" applyFont="0" applyFill="0" applyBorder="0" applyProtection="0">
      <alignment horizontal="left" vertical="center" indent="2"/>
    </xf>
    <xf numFmtId="49" fontId="102" fillId="0" borderId="170" applyNumberFormat="0" applyFont="0" applyFill="0" applyBorder="0" applyProtection="0">
      <alignment horizontal="left" vertical="center" indent="5"/>
    </xf>
    <xf numFmtId="0" fontId="126" fillId="84" borderId="166" applyNumberFormat="0" applyAlignment="0" applyProtection="0"/>
    <xf numFmtId="0" fontId="123" fillId="84" borderId="149" applyNumberFormat="0" applyAlignment="0" applyProtection="0"/>
    <xf numFmtId="0" fontId="102" fillId="60" borderId="172">
      <alignment horizontal="left" vertical="center" wrapText="1" indent="2"/>
    </xf>
    <xf numFmtId="4" fontId="102" fillId="0" borderId="169" applyFill="0" applyBorder="0" applyProtection="0">
      <alignment horizontal="right" vertical="center"/>
    </xf>
    <xf numFmtId="49" fontId="101" fillId="0" borderId="169" applyNumberFormat="0" applyFill="0" applyBorder="0" applyProtection="0">
      <alignment horizontal="left" vertical="center"/>
    </xf>
    <xf numFmtId="0" fontId="142" fillId="84" borderId="149" applyNumberFormat="0" applyAlignment="0" applyProtection="0"/>
    <xf numFmtId="0" fontId="145" fillId="0" borderId="159" applyNumberFormat="0" applyFill="0" applyAlignment="0" applyProtection="0"/>
    <xf numFmtId="0" fontId="102" fillId="60" borderId="172">
      <alignment horizontal="left" vertical="center" wrapText="1" indent="2"/>
    </xf>
    <xf numFmtId="4" fontId="105" fillId="62" borderId="169">
      <alignment horizontal="right" vertical="center"/>
    </xf>
    <xf numFmtId="49" fontId="102" fillId="0" borderId="170" applyNumberFormat="0" applyFont="0" applyFill="0" applyBorder="0" applyProtection="0">
      <alignment horizontal="left" vertical="center" indent="5"/>
    </xf>
    <xf numFmtId="0" fontId="125" fillId="84" borderId="166" applyNumberFormat="0" applyAlignment="0" applyProtection="0"/>
    <xf numFmtId="0" fontId="103" fillId="60" borderId="169">
      <alignment horizontal="right" vertical="center"/>
    </xf>
    <xf numFmtId="0" fontId="125" fillId="84" borderId="166" applyNumberFormat="0" applyAlignment="0" applyProtection="0"/>
    <xf numFmtId="0" fontId="103" fillId="60" borderId="169">
      <alignment horizontal="right" vertical="center"/>
    </xf>
    <xf numFmtId="0" fontId="102" fillId="0" borderId="172">
      <alignment horizontal="left" vertical="center" wrapText="1" indent="2"/>
    </xf>
    <xf numFmtId="49" fontId="101" fillId="0" borderId="169" applyNumberFormat="0" applyFill="0" applyBorder="0" applyProtection="0">
      <alignment horizontal="left" vertical="center"/>
    </xf>
    <xf numFmtId="0" fontId="102" fillId="60" borderId="172">
      <alignment horizontal="left" vertical="center" wrapText="1" indent="2"/>
    </xf>
    <xf numFmtId="0" fontId="8" fillId="87" borderId="168" applyNumberFormat="0" applyFont="0" applyAlignment="0" applyProtection="0"/>
    <xf numFmtId="0" fontId="103" fillId="60" borderId="169">
      <alignment horizontal="right" vertical="center"/>
    </xf>
    <xf numFmtId="0" fontId="103" fillId="60" borderId="169">
      <alignment horizontal="right" vertical="center"/>
    </xf>
    <xf numFmtId="4" fontId="103" fillId="62" borderId="169">
      <alignment horizontal="right" vertical="center"/>
    </xf>
    <xf numFmtId="4" fontId="103" fillId="60" borderId="169">
      <alignment horizontal="right" vertical="center"/>
    </xf>
    <xf numFmtId="4" fontId="103" fillId="60" borderId="169">
      <alignment horizontal="right" vertical="center"/>
    </xf>
    <xf numFmtId="49" fontId="102" fillId="0" borderId="169" applyNumberFormat="0" applyFont="0" applyFill="0" applyBorder="0" applyProtection="0">
      <alignment horizontal="left" vertical="center" indent="2"/>
    </xf>
    <xf numFmtId="0" fontId="102" fillId="0" borderId="169" applyNumberFormat="0" applyFill="0" applyAlignment="0" applyProtection="0"/>
    <xf numFmtId="166" fontId="102" fillId="88" borderId="169" applyNumberFormat="0" applyFont="0" applyBorder="0" applyAlignment="0" applyProtection="0">
      <alignment horizontal="right" vertical="center"/>
    </xf>
    <xf numFmtId="0" fontId="123" fillId="84" borderId="149" applyNumberFormat="0" applyAlignment="0" applyProtection="0"/>
    <xf numFmtId="0" fontId="125" fillId="84" borderId="166" applyNumberFormat="0" applyAlignment="0" applyProtection="0"/>
    <xf numFmtId="0" fontId="130" fillId="0" borderId="159" applyNumberFormat="0" applyFill="0" applyAlignment="0" applyProtection="0"/>
    <xf numFmtId="0" fontId="125" fillId="84" borderId="166" applyNumberFormat="0" applyAlignment="0" applyProtection="0"/>
    <xf numFmtId="0" fontId="130" fillId="0" borderId="159" applyNumberFormat="0" applyFill="0" applyAlignment="0" applyProtection="0"/>
    <xf numFmtId="0" fontId="120" fillId="87" borderId="168" applyNumberFormat="0" applyFont="0" applyAlignment="0" applyProtection="0"/>
    <xf numFmtId="0" fontId="102" fillId="60" borderId="172">
      <alignment horizontal="left" vertical="center" wrapText="1" indent="2"/>
    </xf>
    <xf numFmtId="0" fontId="118" fillId="0" borderId="0" applyNumberFormat="0" applyFill="0" applyBorder="0" applyAlignment="0" applyProtection="0"/>
    <xf numFmtId="0" fontId="102" fillId="60" borderId="172">
      <alignment horizontal="left" vertical="center" wrapText="1" indent="2"/>
    </xf>
    <xf numFmtId="0" fontId="120" fillId="87" borderId="168" applyNumberFormat="0" applyFont="0" applyAlignment="0" applyProtection="0"/>
    <xf numFmtId="0" fontId="105" fillId="62" borderId="169">
      <alignment horizontal="right" vertical="center"/>
    </xf>
    <xf numFmtId="49" fontId="102" fillId="0" borderId="170" applyNumberFormat="0" applyFont="0" applyFill="0" applyBorder="0" applyProtection="0">
      <alignment horizontal="left" vertical="center" indent="5"/>
    </xf>
    <xf numFmtId="0" fontId="103" fillId="60" borderId="171">
      <alignment horizontal="right" vertical="center"/>
    </xf>
    <xf numFmtId="0" fontId="129" fillId="71" borderId="166" applyNumberFormat="0" applyAlignment="0" applyProtection="0"/>
    <xf numFmtId="0" fontId="103" fillId="62" borderId="169">
      <alignment horizontal="right" vertical="center"/>
    </xf>
    <xf numFmtId="0" fontId="8" fillId="87" borderId="168" applyNumberFormat="0" applyFont="0" applyAlignment="0" applyProtection="0"/>
    <xf numFmtId="0" fontId="123" fillId="84" borderId="149" applyNumberFormat="0" applyAlignment="0" applyProtection="0"/>
    <xf numFmtId="0" fontId="102" fillId="0" borderId="172">
      <alignment horizontal="left" vertical="center" wrapText="1" indent="2"/>
    </xf>
    <xf numFmtId="4" fontId="102" fillId="61" borderId="169"/>
    <xf numFmtId="4" fontId="103" fillId="60" borderId="171">
      <alignment horizontal="right" vertical="center"/>
    </xf>
    <xf numFmtId="0" fontId="129" fillId="71" borderId="166" applyNumberFormat="0" applyAlignment="0" applyProtection="0"/>
    <xf numFmtId="0" fontId="103" fillId="60" borderId="171">
      <alignment horizontal="right" vertical="center"/>
    </xf>
    <xf numFmtId="0" fontId="102" fillId="60" borderId="172">
      <alignment horizontal="left" vertical="center" wrapText="1" indent="2"/>
    </xf>
    <xf numFmtId="0" fontId="102" fillId="0" borderId="172">
      <alignment horizontal="left" vertical="center" wrapText="1" indent="2"/>
    </xf>
    <xf numFmtId="0" fontId="102" fillId="62" borderId="170">
      <alignment horizontal="left" vertical="center"/>
    </xf>
    <xf numFmtId="0" fontId="145" fillId="0" borderId="159" applyNumberFormat="0" applyFill="0" applyAlignment="0" applyProtection="0"/>
    <xf numFmtId="0" fontId="142" fillId="84" borderId="149" applyNumberFormat="0" applyAlignment="0" applyProtection="0"/>
    <xf numFmtId="0" fontId="142" fillId="84" borderId="149" applyNumberFormat="0" applyAlignment="0" applyProtection="0"/>
    <xf numFmtId="0" fontId="102" fillId="61" borderId="169"/>
    <xf numFmtId="0" fontId="102" fillId="0" borderId="172">
      <alignment horizontal="left" vertical="center" wrapText="1" indent="2"/>
    </xf>
    <xf numFmtId="0" fontId="102" fillId="62" borderId="170">
      <alignment horizontal="left" vertical="center"/>
    </xf>
    <xf numFmtId="0" fontId="126" fillId="84" borderId="166" applyNumberFormat="0" applyAlignment="0" applyProtection="0"/>
    <xf numFmtId="4" fontId="103" fillId="60" borderId="171">
      <alignment horizontal="right" vertical="center"/>
    </xf>
    <xf numFmtId="49" fontId="101" fillId="0" borderId="169" applyNumberFormat="0" applyFill="0" applyBorder="0" applyProtection="0">
      <alignment horizontal="left" vertical="center"/>
    </xf>
    <xf numFmtId="0" fontId="103" fillId="62" borderId="169">
      <alignment horizontal="right" vertical="center"/>
    </xf>
    <xf numFmtId="4" fontId="102" fillId="0" borderId="169" applyFill="0" applyBorder="0" applyProtection="0">
      <alignment horizontal="right" vertical="center"/>
    </xf>
    <xf numFmtId="0" fontId="103" fillId="60" borderId="169">
      <alignment horizontal="right" vertical="center"/>
    </xf>
    <xf numFmtId="4" fontId="102" fillId="0" borderId="169" applyFill="0" applyBorder="0" applyProtection="0">
      <alignment horizontal="right" vertical="center"/>
    </xf>
    <xf numFmtId="0" fontId="129" fillId="71" borderId="166" applyNumberFormat="0" applyAlignment="0" applyProtection="0"/>
    <xf numFmtId="0" fontId="103" fillId="60" borderId="169">
      <alignment horizontal="right" vertical="center"/>
    </xf>
    <xf numFmtId="0" fontId="138" fillId="71" borderId="166" applyNumberFormat="0" applyAlignment="0" applyProtection="0"/>
    <xf numFmtId="4" fontId="103" fillId="60" borderId="171">
      <alignment horizontal="right" vertical="center"/>
    </xf>
    <xf numFmtId="0" fontId="102" fillId="62" borderId="170">
      <alignment horizontal="left" vertical="center"/>
    </xf>
    <xf numFmtId="0" fontId="142" fillId="84" borderId="149" applyNumberFormat="0" applyAlignment="0" applyProtection="0"/>
    <xf numFmtId="0" fontId="129" fillId="71" borderId="166" applyNumberFormat="0" applyAlignment="0" applyProtection="0"/>
    <xf numFmtId="0" fontId="145" fillId="0" borderId="159" applyNumberFormat="0" applyFill="0" applyAlignment="0" applyProtection="0"/>
    <xf numFmtId="166" fontId="102" fillId="88" borderId="169" applyNumberFormat="0" applyFont="0" applyBorder="0" applyAlignment="0" applyProtection="0">
      <alignment horizontal="right" vertical="center"/>
    </xf>
    <xf numFmtId="0" fontId="130" fillId="0" borderId="159" applyNumberFormat="0" applyFill="0" applyAlignment="0" applyProtection="0"/>
    <xf numFmtId="0" fontId="145" fillId="0" borderId="159" applyNumberFormat="0" applyFill="0" applyAlignment="0" applyProtection="0"/>
    <xf numFmtId="4" fontId="102" fillId="0" borderId="169">
      <alignment horizontal="right" vertical="center"/>
    </xf>
    <xf numFmtId="0" fontId="7" fillId="42" borderId="0" applyNumberFormat="0" applyBorder="0" applyAlignment="0" applyProtection="0"/>
    <xf numFmtId="0" fontId="48" fillId="51"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48" fillId="47" borderId="0" applyNumberFormat="0" applyBorder="0" applyAlignment="0" applyProtection="0"/>
    <xf numFmtId="0" fontId="7" fillId="45" borderId="0" applyNumberFormat="0" applyBorder="0" applyAlignment="0" applyProtection="0"/>
    <xf numFmtId="0" fontId="48" fillId="43" borderId="0" applyNumberFormat="0" applyBorder="0" applyAlignment="0" applyProtection="0"/>
    <xf numFmtId="0" fontId="118" fillId="0" borderId="0" applyNumberFormat="0" applyFill="0" applyBorder="0" applyAlignment="0" applyProtection="0"/>
    <xf numFmtId="0" fontId="7" fillId="37" borderId="0" applyNumberFormat="0" applyBorder="0" applyAlignment="0" applyProtection="0"/>
    <xf numFmtId="0" fontId="7" fillId="38" borderId="0" applyNumberFormat="0" applyBorder="0" applyAlignment="0" applyProtection="0"/>
    <xf numFmtId="0" fontId="119" fillId="0" borderId="70" applyNumberFormat="0" applyFill="0" applyAlignment="0" applyProtection="0"/>
    <xf numFmtId="0" fontId="115" fillId="33" borderId="66" applyNumberFormat="0" applyAlignment="0" applyProtection="0"/>
    <xf numFmtId="4" fontId="102" fillId="0" borderId="169" applyFill="0" applyBorder="0" applyProtection="0">
      <alignment horizontal="right" vertical="center"/>
    </xf>
    <xf numFmtId="4" fontId="103" fillId="60" borderId="169">
      <alignment horizontal="right" vertical="center"/>
    </xf>
    <xf numFmtId="0" fontId="102" fillId="61" borderId="169"/>
    <xf numFmtId="0" fontId="125" fillId="84" borderId="166" applyNumberFormat="0" applyAlignment="0" applyProtection="0"/>
    <xf numFmtId="0" fontId="103" fillId="62" borderId="169">
      <alignment horizontal="right" vertical="center"/>
    </xf>
    <xf numFmtId="0" fontId="102" fillId="0" borderId="169">
      <alignment horizontal="right" vertical="center"/>
    </xf>
    <xf numFmtId="0" fontId="145" fillId="0" borderId="159" applyNumberFormat="0" applyFill="0" applyAlignment="0" applyProtection="0"/>
    <xf numFmtId="0" fontId="102" fillId="62" borderId="170">
      <alignment horizontal="left" vertical="center"/>
    </xf>
    <xf numFmtId="0" fontId="138" fillId="71" borderId="166" applyNumberFormat="0" applyAlignment="0" applyProtection="0"/>
    <xf numFmtId="166" fontId="102" fillId="88" borderId="169" applyNumberFormat="0" applyFont="0" applyBorder="0" applyAlignment="0" applyProtection="0">
      <alignment horizontal="right" vertical="center"/>
    </xf>
    <xf numFmtId="0" fontId="120" fillId="87" borderId="168" applyNumberFormat="0" applyFont="0" applyAlignment="0" applyProtection="0"/>
    <xf numFmtId="0" fontId="102" fillId="0" borderId="172">
      <alignment horizontal="left" vertical="center" wrapText="1" indent="2"/>
    </xf>
    <xf numFmtId="4" fontId="102" fillId="61" borderId="169"/>
    <xf numFmtId="49" fontId="101" fillId="0" borderId="169" applyNumberFormat="0" applyFill="0" applyBorder="0" applyProtection="0">
      <alignment horizontal="left" vertical="center"/>
    </xf>
    <xf numFmtId="0" fontId="102" fillId="0" borderId="169">
      <alignment horizontal="right" vertical="center"/>
    </xf>
    <xf numFmtId="4" fontId="103" fillId="60" borderId="171">
      <alignment horizontal="right" vertical="center"/>
    </xf>
    <xf numFmtId="4" fontId="103" fillId="60" borderId="169">
      <alignment horizontal="right" vertical="center"/>
    </xf>
    <xf numFmtId="4" fontId="103" fillId="60" borderId="169">
      <alignment horizontal="right" vertical="center"/>
    </xf>
    <xf numFmtId="0" fontId="105" fillId="62" borderId="169">
      <alignment horizontal="right" vertical="center"/>
    </xf>
    <xf numFmtId="0" fontId="103" fillId="62" borderId="169">
      <alignment horizontal="right" vertical="center"/>
    </xf>
    <xf numFmtId="49" fontId="102" fillId="0" borderId="169" applyNumberFormat="0" applyFont="0" applyFill="0" applyBorder="0" applyProtection="0">
      <alignment horizontal="left" vertical="center" indent="2"/>
    </xf>
    <xf numFmtId="0" fontId="138" fillId="71" borderId="166" applyNumberFormat="0" applyAlignment="0" applyProtection="0"/>
    <xf numFmtId="0" fontId="123" fillId="84" borderId="149" applyNumberFormat="0" applyAlignment="0" applyProtection="0"/>
    <xf numFmtId="49" fontId="102" fillId="0" borderId="169" applyNumberFormat="0" applyFont="0" applyFill="0" applyBorder="0" applyProtection="0">
      <alignment horizontal="left" vertical="center" indent="2"/>
    </xf>
    <xf numFmtId="0" fontId="129" fillId="71" borderId="166" applyNumberFormat="0" applyAlignment="0" applyProtection="0"/>
    <xf numFmtId="4" fontId="102" fillId="0" borderId="169" applyFill="0" applyBorder="0" applyProtection="0">
      <alignment horizontal="right" vertical="center"/>
    </xf>
    <xf numFmtId="0" fontId="126" fillId="84" borderId="166" applyNumberFormat="0" applyAlignment="0" applyProtection="0"/>
    <xf numFmtId="0" fontId="145" fillId="0" borderId="159" applyNumberFormat="0" applyFill="0" applyAlignment="0" applyProtection="0"/>
    <xf numFmtId="0" fontId="142" fillId="84" borderId="149" applyNumberFormat="0" applyAlignment="0" applyProtection="0"/>
    <xf numFmtId="0" fontId="102" fillId="0" borderId="169" applyNumberFormat="0" applyFill="0" applyAlignment="0" applyProtection="0"/>
    <xf numFmtId="4" fontId="102" fillId="0" borderId="169">
      <alignment horizontal="right" vertical="center"/>
    </xf>
    <xf numFmtId="0" fontId="102" fillId="0" borderId="169">
      <alignment horizontal="right" vertical="center"/>
    </xf>
    <xf numFmtId="0" fontId="138" fillId="71" borderId="166" applyNumberFormat="0" applyAlignment="0" applyProtection="0"/>
    <xf numFmtId="0" fontId="123" fillId="84" borderId="149" applyNumberFormat="0" applyAlignment="0" applyProtection="0"/>
    <xf numFmtId="0" fontId="125" fillId="84" borderId="166" applyNumberFormat="0" applyAlignment="0" applyProtection="0"/>
    <xf numFmtId="0" fontId="102" fillId="60" borderId="172">
      <alignment horizontal="left" vertical="center" wrapText="1" indent="2"/>
    </xf>
    <xf numFmtId="0" fontId="126" fillId="84" borderId="166" applyNumberFormat="0" applyAlignment="0" applyProtection="0"/>
    <xf numFmtId="0" fontId="126" fillId="84" borderId="166" applyNumberFormat="0" applyAlignment="0" applyProtection="0"/>
    <xf numFmtId="4" fontId="103" fillId="60" borderId="170">
      <alignment horizontal="right" vertical="center"/>
    </xf>
    <xf numFmtId="0" fontId="103" fillId="60" borderId="170">
      <alignment horizontal="right" vertical="center"/>
    </xf>
    <xf numFmtId="0" fontId="103" fillId="60" borderId="169">
      <alignment horizontal="right" vertical="center"/>
    </xf>
    <xf numFmtId="4" fontId="105" fillId="62" borderId="169">
      <alignment horizontal="right" vertical="center"/>
    </xf>
    <xf numFmtId="0" fontId="129" fillId="71" borderId="166" applyNumberFormat="0" applyAlignment="0" applyProtection="0"/>
    <xf numFmtId="0" fontId="130" fillId="0" borderId="159" applyNumberFormat="0" applyFill="0" applyAlignment="0" applyProtection="0"/>
    <xf numFmtId="0" fontId="145" fillId="0" borderId="159" applyNumberFormat="0" applyFill="0" applyAlignment="0" applyProtection="0"/>
    <xf numFmtId="0" fontId="120" fillId="87" borderId="168" applyNumberFormat="0" applyFont="0" applyAlignment="0" applyProtection="0"/>
    <xf numFmtId="0" fontId="138" fillId="71" borderId="166" applyNumberFormat="0" applyAlignment="0" applyProtection="0"/>
    <xf numFmtId="49" fontId="101" fillId="0" borderId="169" applyNumberFormat="0" applyFill="0" applyBorder="0" applyProtection="0">
      <alignment horizontal="left" vertical="center"/>
    </xf>
    <xf numFmtId="0" fontId="102" fillId="60" borderId="172">
      <alignment horizontal="left" vertical="center" wrapText="1" indent="2"/>
    </xf>
    <xf numFmtId="0" fontId="126" fillId="84" borderId="166" applyNumberFormat="0" applyAlignment="0" applyProtection="0"/>
    <xf numFmtId="0" fontId="102" fillId="0" borderId="172">
      <alignment horizontal="left" vertical="center" wrapText="1" indent="2"/>
    </xf>
    <xf numFmtId="0" fontId="120" fillId="87" borderId="168" applyNumberFormat="0" applyFont="0" applyAlignment="0" applyProtection="0"/>
    <xf numFmtId="0" fontId="8" fillId="87" borderId="168" applyNumberFormat="0" applyFont="0" applyAlignment="0" applyProtection="0"/>
    <xf numFmtId="0" fontId="142" fillId="84" borderId="149" applyNumberFormat="0" applyAlignment="0" applyProtection="0"/>
    <xf numFmtId="0" fontId="145" fillId="0" borderId="159" applyNumberFormat="0" applyFill="0" applyAlignment="0" applyProtection="0"/>
    <xf numFmtId="4" fontId="102" fillId="61" borderId="169"/>
    <xf numFmtId="0" fontId="103" fillId="60" borderId="169">
      <alignment horizontal="right" vertical="center"/>
    </xf>
    <xf numFmtId="0" fontId="145" fillId="0" borderId="159" applyNumberFormat="0" applyFill="0" applyAlignment="0" applyProtection="0"/>
    <xf numFmtId="4" fontId="103" fillId="60" borderId="171">
      <alignment horizontal="right" vertical="center"/>
    </xf>
    <xf numFmtId="0" fontId="125" fillId="84" borderId="166" applyNumberFormat="0" applyAlignment="0" applyProtection="0"/>
    <xf numFmtId="0" fontId="103" fillId="60" borderId="170">
      <alignment horizontal="right" vertical="center"/>
    </xf>
    <xf numFmtId="0" fontId="126" fillId="84" borderId="166" applyNumberFormat="0" applyAlignment="0" applyProtection="0"/>
    <xf numFmtId="0" fontId="130" fillId="0" borderId="159" applyNumberFormat="0" applyFill="0" applyAlignment="0" applyProtection="0"/>
    <xf numFmtId="0" fontId="120" fillId="87" borderId="168" applyNumberFormat="0" applyFont="0" applyAlignment="0" applyProtection="0"/>
    <xf numFmtId="4" fontId="103" fillId="60" borderId="170">
      <alignment horizontal="right" vertical="center"/>
    </xf>
    <xf numFmtId="0" fontId="102" fillId="60" borderId="172">
      <alignment horizontal="left" vertical="center" wrapText="1" indent="2"/>
    </xf>
    <xf numFmtId="0" fontId="102" fillId="61" borderId="169"/>
    <xf numFmtId="166" fontId="102" fillId="88" borderId="169" applyNumberFormat="0" applyFont="0" applyBorder="0" applyAlignment="0" applyProtection="0">
      <alignment horizontal="right" vertical="center"/>
    </xf>
    <xf numFmtId="0" fontId="102" fillId="0" borderId="169" applyNumberFormat="0" applyFill="0" applyAlignment="0" applyProtection="0"/>
    <xf numFmtId="4" fontId="102" fillId="0" borderId="169" applyFill="0" applyBorder="0" applyProtection="0">
      <alignment horizontal="right" vertical="center"/>
    </xf>
    <xf numFmtId="4" fontId="103" fillId="62" borderId="169">
      <alignment horizontal="right" vertical="center"/>
    </xf>
    <xf numFmtId="0" fontId="130" fillId="0" borderId="159" applyNumberFormat="0" applyFill="0" applyAlignment="0" applyProtection="0"/>
    <xf numFmtId="49" fontId="101" fillId="0" borderId="169" applyNumberFormat="0" applyFill="0" applyBorder="0" applyProtection="0">
      <alignment horizontal="left" vertical="center"/>
    </xf>
    <xf numFmtId="49" fontId="102" fillId="0" borderId="170" applyNumberFormat="0" applyFont="0" applyFill="0" applyBorder="0" applyProtection="0">
      <alignment horizontal="left" vertical="center" indent="5"/>
    </xf>
    <xf numFmtId="0" fontId="102" fillId="62" borderId="170">
      <alignment horizontal="left" vertical="center"/>
    </xf>
    <xf numFmtId="0" fontId="126" fillId="84" borderId="166" applyNumberFormat="0" applyAlignment="0" applyProtection="0"/>
    <xf numFmtId="4" fontId="103" fillId="60" borderId="171">
      <alignment horizontal="right" vertical="center"/>
    </xf>
    <xf numFmtId="0" fontId="138" fillId="71" borderId="166" applyNumberFormat="0" applyAlignment="0" applyProtection="0"/>
    <xf numFmtId="0" fontId="138" fillId="71" borderId="166" applyNumberFormat="0" applyAlignment="0" applyProtection="0"/>
    <xf numFmtId="0" fontId="120" fillId="87" borderId="168" applyNumberFormat="0" applyFont="0" applyAlignment="0" applyProtection="0"/>
    <xf numFmtId="0" fontId="142" fillId="84" borderId="149" applyNumberFormat="0" applyAlignment="0" applyProtection="0"/>
    <xf numFmtId="0" fontId="145" fillId="0" borderId="159" applyNumberFormat="0" applyFill="0" applyAlignment="0" applyProtection="0"/>
    <xf numFmtId="0" fontId="103" fillId="60" borderId="169">
      <alignment horizontal="right" vertical="center"/>
    </xf>
    <xf numFmtId="0" fontId="8" fillId="87" borderId="168" applyNumberFormat="0" applyFont="0" applyAlignment="0" applyProtection="0"/>
    <xf numFmtId="4" fontId="102" fillId="0" borderId="169">
      <alignment horizontal="right" vertical="center"/>
    </xf>
    <xf numFmtId="0" fontId="145" fillId="0" borderId="159" applyNumberFormat="0" applyFill="0" applyAlignment="0" applyProtection="0"/>
    <xf numFmtId="0" fontId="103" fillId="60" borderId="169">
      <alignment horizontal="right" vertical="center"/>
    </xf>
    <xf numFmtId="0" fontId="103" fillId="60" borderId="169">
      <alignment horizontal="right" vertical="center"/>
    </xf>
    <xf numFmtId="4" fontId="105" fillId="62" borderId="169">
      <alignment horizontal="right" vertical="center"/>
    </xf>
    <xf numFmtId="0" fontId="103" fillId="62" borderId="169">
      <alignment horizontal="right" vertical="center"/>
    </xf>
    <xf numFmtId="4" fontId="103" fillId="62" borderId="169">
      <alignment horizontal="right" vertical="center"/>
    </xf>
    <xf numFmtId="0" fontId="105" fillId="62" borderId="169">
      <alignment horizontal="right" vertical="center"/>
    </xf>
    <xf numFmtId="4" fontId="105" fillId="62" borderId="169">
      <alignment horizontal="right" vertical="center"/>
    </xf>
    <xf numFmtId="0" fontId="103" fillId="60" borderId="169">
      <alignment horizontal="right" vertical="center"/>
    </xf>
    <xf numFmtId="4" fontId="103" fillId="60" borderId="169">
      <alignment horizontal="right" vertical="center"/>
    </xf>
    <xf numFmtId="0" fontId="103" fillId="60" borderId="169">
      <alignment horizontal="right" vertical="center"/>
    </xf>
    <xf numFmtId="4" fontId="103" fillId="60" borderId="169">
      <alignment horizontal="right" vertical="center"/>
    </xf>
    <xf numFmtId="0" fontId="103" fillId="60" borderId="170">
      <alignment horizontal="right" vertical="center"/>
    </xf>
    <xf numFmtId="4" fontId="103" fillId="60" borderId="170">
      <alignment horizontal="right" vertical="center"/>
    </xf>
    <xf numFmtId="0" fontId="103" fillId="60" borderId="171">
      <alignment horizontal="right" vertical="center"/>
    </xf>
    <xf numFmtId="4" fontId="103" fillId="60" borderId="171">
      <alignment horizontal="right" vertical="center"/>
    </xf>
    <xf numFmtId="0" fontId="126" fillId="84" borderId="166" applyNumberFormat="0" applyAlignment="0" applyProtection="0"/>
    <xf numFmtId="0" fontId="102" fillId="60" borderId="172">
      <alignment horizontal="left" vertical="center" wrapText="1" indent="2"/>
    </xf>
    <xf numFmtId="0" fontId="102" fillId="0" borderId="172">
      <alignment horizontal="left" vertical="center" wrapText="1" indent="2"/>
    </xf>
    <xf numFmtId="0" fontId="102" fillId="62" borderId="170">
      <alignment horizontal="left" vertical="center"/>
    </xf>
    <xf numFmtId="0" fontId="138" fillId="71" borderId="166" applyNumberFormat="0" applyAlignment="0" applyProtection="0"/>
    <xf numFmtId="0" fontId="102" fillId="0" borderId="169">
      <alignment horizontal="right" vertical="center"/>
    </xf>
    <xf numFmtId="4" fontId="102" fillId="0" borderId="169">
      <alignment horizontal="right" vertical="center"/>
    </xf>
    <xf numFmtId="0" fontId="102" fillId="0" borderId="169" applyNumberFormat="0" applyFill="0" applyAlignment="0" applyProtection="0"/>
    <xf numFmtId="0" fontId="142" fillId="84" borderId="149" applyNumberFormat="0" applyAlignment="0" applyProtection="0"/>
    <xf numFmtId="166" fontId="102" fillId="88" borderId="169" applyNumberFormat="0" applyFont="0" applyBorder="0" applyAlignment="0" applyProtection="0">
      <alignment horizontal="right" vertical="center"/>
    </xf>
    <xf numFmtId="0" fontId="102" fillId="61" borderId="169"/>
    <xf numFmtId="4" fontId="102" fillId="61" borderId="169"/>
    <xf numFmtId="0" fontId="145" fillId="0" borderId="159" applyNumberFormat="0" applyFill="0" applyAlignment="0" applyProtection="0"/>
    <xf numFmtId="0" fontId="8" fillId="87" borderId="168" applyNumberFormat="0" applyFont="0" applyAlignment="0" applyProtection="0"/>
    <xf numFmtId="0" fontId="120" fillId="87" borderId="168" applyNumberFormat="0" applyFont="0" applyAlignment="0" applyProtection="0"/>
    <xf numFmtId="0" fontId="102" fillId="0" borderId="169" applyNumberFormat="0" applyFill="0" applyAlignment="0" applyProtection="0"/>
    <xf numFmtId="0" fontId="130" fillId="0" borderId="159" applyNumberFormat="0" applyFill="0" applyAlignment="0" applyProtection="0"/>
    <xf numFmtId="0" fontId="145" fillId="0" borderId="159" applyNumberFormat="0" applyFill="0" applyAlignment="0" applyProtection="0"/>
    <xf numFmtId="0" fontId="129" fillId="71" borderId="166" applyNumberFormat="0" applyAlignment="0" applyProtection="0"/>
    <xf numFmtId="0" fontId="126" fillId="84" borderId="166" applyNumberFormat="0" applyAlignment="0" applyProtection="0"/>
    <xf numFmtId="4" fontId="105" fillId="62" borderId="169">
      <alignment horizontal="right" vertical="center"/>
    </xf>
    <xf numFmtId="0" fontId="103" fillId="62" borderId="169">
      <alignment horizontal="right" vertical="center"/>
    </xf>
    <xf numFmtId="166" fontId="102" fillId="88" borderId="169" applyNumberFormat="0" applyFont="0" applyBorder="0" applyAlignment="0" applyProtection="0">
      <alignment horizontal="right" vertical="center"/>
    </xf>
    <xf numFmtId="0" fontId="130" fillId="0" borderId="159" applyNumberFormat="0" applyFill="0" applyAlignment="0" applyProtection="0"/>
    <xf numFmtId="49" fontId="102" fillId="0" borderId="169" applyNumberFormat="0" applyFont="0" applyFill="0" applyBorder="0" applyProtection="0">
      <alignment horizontal="left" vertical="center" indent="2"/>
    </xf>
    <xf numFmtId="49" fontId="102" fillId="0" borderId="170" applyNumberFormat="0" applyFont="0" applyFill="0" applyBorder="0" applyProtection="0">
      <alignment horizontal="left" vertical="center" indent="5"/>
    </xf>
    <xf numFmtId="49" fontId="102" fillId="0" borderId="169" applyNumberFormat="0" applyFont="0" applyFill="0" applyBorder="0" applyProtection="0">
      <alignment horizontal="left" vertical="center" indent="2"/>
    </xf>
    <xf numFmtId="4" fontId="102" fillId="0" borderId="169" applyFill="0" applyBorder="0" applyProtection="0">
      <alignment horizontal="right" vertical="center"/>
    </xf>
    <xf numFmtId="49" fontId="101" fillId="0" borderId="169" applyNumberFormat="0" applyFill="0" applyBorder="0" applyProtection="0">
      <alignment horizontal="left" vertical="center"/>
    </xf>
    <xf numFmtId="0" fontId="102" fillId="0" borderId="172">
      <alignment horizontal="left" vertical="center" wrapText="1" indent="2"/>
    </xf>
    <xf numFmtId="0" fontId="142" fillId="84" borderId="149" applyNumberFormat="0" applyAlignment="0" applyProtection="0"/>
    <xf numFmtId="0" fontId="103" fillId="60" borderId="171">
      <alignment horizontal="right" vertical="center"/>
    </xf>
    <xf numFmtId="0" fontId="129" fillId="71" borderId="166" applyNumberFormat="0" applyAlignment="0" applyProtection="0"/>
    <xf numFmtId="0" fontId="103" fillId="60" borderId="171">
      <alignment horizontal="right" vertical="center"/>
    </xf>
    <xf numFmtId="4" fontId="103" fillId="60" borderId="169">
      <alignment horizontal="right" vertical="center"/>
    </xf>
    <xf numFmtId="0" fontId="103" fillId="60" borderId="169">
      <alignment horizontal="right" vertical="center"/>
    </xf>
    <xf numFmtId="0" fontId="123" fillId="84" borderId="149" applyNumberFormat="0" applyAlignment="0" applyProtection="0"/>
    <xf numFmtId="0" fontId="125" fillId="84" borderId="166" applyNumberFormat="0" applyAlignment="0" applyProtection="0"/>
    <xf numFmtId="0" fontId="130" fillId="0" borderId="159" applyNumberFormat="0" applyFill="0" applyAlignment="0" applyProtection="0"/>
    <xf numFmtId="0" fontId="102" fillId="61" borderId="169"/>
    <xf numFmtId="4" fontId="102" fillId="61" borderId="169"/>
    <xf numFmtId="4" fontId="103" fillId="60" borderId="169">
      <alignment horizontal="right" vertical="center"/>
    </xf>
    <xf numFmtId="0" fontId="105" fillId="62" borderId="169">
      <alignment horizontal="right" vertical="center"/>
    </xf>
    <xf numFmtId="0" fontId="129" fillId="71" borderId="166" applyNumberFormat="0" applyAlignment="0" applyProtection="0"/>
    <xf numFmtId="0" fontId="126" fillId="84" borderId="166" applyNumberFormat="0" applyAlignment="0" applyProtection="0"/>
    <xf numFmtId="4" fontId="102" fillId="0" borderId="169">
      <alignment horizontal="right" vertical="center"/>
    </xf>
    <xf numFmtId="0" fontId="102" fillId="60" borderId="172">
      <alignment horizontal="left" vertical="center" wrapText="1" indent="2"/>
    </xf>
    <xf numFmtId="0" fontId="102" fillId="0" borderId="172">
      <alignment horizontal="left" vertical="center" wrapText="1" indent="2"/>
    </xf>
    <xf numFmtId="0" fontId="142" fillId="84" borderId="149" applyNumberFormat="0" applyAlignment="0" applyProtection="0"/>
    <xf numFmtId="0" fontId="138" fillId="71" borderId="166" applyNumberFormat="0" applyAlignment="0" applyProtection="0"/>
    <xf numFmtId="0" fontId="125" fillId="84" borderId="166" applyNumberFormat="0" applyAlignment="0" applyProtection="0"/>
    <xf numFmtId="0" fontId="123" fillId="84" borderId="149" applyNumberFormat="0" applyAlignment="0" applyProtection="0"/>
    <xf numFmtId="0" fontId="103" fillId="60" borderId="171">
      <alignment horizontal="right" vertical="center"/>
    </xf>
    <xf numFmtId="0" fontId="105" fillId="62" borderId="169">
      <alignment horizontal="right" vertical="center"/>
    </xf>
    <xf numFmtId="4" fontId="103" fillId="62" borderId="169">
      <alignment horizontal="right" vertical="center"/>
    </xf>
    <xf numFmtId="4" fontId="103" fillId="60" borderId="169">
      <alignment horizontal="right" vertical="center"/>
    </xf>
    <xf numFmtId="49" fontId="102" fillId="0" borderId="170" applyNumberFormat="0" applyFont="0" applyFill="0" applyBorder="0" applyProtection="0">
      <alignment horizontal="left" vertical="center" indent="5"/>
    </xf>
    <xf numFmtId="4" fontId="102" fillId="0" borderId="169" applyFill="0" applyBorder="0" applyProtection="0">
      <alignment horizontal="right" vertical="center"/>
    </xf>
    <xf numFmtId="4" fontId="103" fillId="62" borderId="169">
      <alignment horizontal="right" vertical="center"/>
    </xf>
    <xf numFmtId="0" fontId="138" fillId="71" borderId="166" applyNumberFormat="0" applyAlignment="0" applyProtection="0"/>
    <xf numFmtId="0" fontId="129" fillId="71" borderId="166" applyNumberFormat="0" applyAlignment="0" applyProtection="0"/>
    <xf numFmtId="0" fontId="125" fillId="84" borderId="166" applyNumberFormat="0" applyAlignment="0" applyProtection="0"/>
    <xf numFmtId="0" fontId="102" fillId="60" borderId="172">
      <alignment horizontal="left" vertical="center" wrapText="1" indent="2"/>
    </xf>
    <xf numFmtId="0" fontId="102" fillId="0" borderId="172">
      <alignment horizontal="left" vertical="center" wrapText="1" indent="2"/>
    </xf>
    <xf numFmtId="0" fontId="102" fillId="60" borderId="172">
      <alignment horizontal="left" vertical="center" wrapText="1" indent="2"/>
    </xf>
    <xf numFmtId="0" fontId="102" fillId="0" borderId="172">
      <alignment horizontal="left" vertical="center" wrapText="1" indent="2"/>
    </xf>
    <xf numFmtId="0" fontId="123" fillId="84" borderId="149" applyNumberFormat="0" applyAlignment="0" applyProtection="0"/>
    <xf numFmtId="0" fontId="125" fillId="84" borderId="166" applyNumberFormat="0" applyAlignment="0" applyProtection="0"/>
    <xf numFmtId="0" fontId="126" fillId="84" borderId="166" applyNumberFormat="0" applyAlignment="0" applyProtection="0"/>
    <xf numFmtId="0" fontId="129" fillId="71" borderId="166" applyNumberFormat="0" applyAlignment="0" applyProtection="0"/>
    <xf numFmtId="0" fontId="130" fillId="0" borderId="159" applyNumberFormat="0" applyFill="0" applyAlignment="0" applyProtection="0"/>
    <xf numFmtId="0" fontId="138" fillId="71" borderId="166" applyNumberFormat="0" applyAlignment="0" applyProtection="0"/>
    <xf numFmtId="0" fontId="120" fillId="87" borderId="168" applyNumberFormat="0" applyFont="0" applyAlignment="0" applyProtection="0"/>
    <xf numFmtId="0" fontId="8" fillId="87" borderId="168" applyNumberFormat="0" applyFont="0" applyAlignment="0" applyProtection="0"/>
    <xf numFmtId="0" fontId="142" fillId="84" borderId="149" applyNumberFormat="0" applyAlignment="0" applyProtection="0"/>
    <xf numFmtId="0" fontId="145" fillId="0" borderId="159" applyNumberFormat="0" applyFill="0" applyAlignment="0" applyProtection="0"/>
    <xf numFmtId="0" fontId="126" fillId="84" borderId="166" applyNumberFormat="0" applyAlignment="0" applyProtection="0"/>
    <xf numFmtId="0" fontId="138" fillId="71" borderId="166" applyNumberFormat="0" applyAlignment="0" applyProtection="0"/>
    <xf numFmtId="0" fontId="120" fillId="87" borderId="168" applyNumberFormat="0" applyFont="0" applyAlignment="0" applyProtection="0"/>
    <xf numFmtId="0" fontId="142" fillId="84" borderId="149" applyNumberFormat="0" applyAlignment="0" applyProtection="0"/>
    <xf numFmtId="0" fontId="145" fillId="0" borderId="159" applyNumberFormat="0" applyFill="0" applyAlignment="0" applyProtection="0"/>
    <xf numFmtId="49" fontId="102" fillId="0" borderId="169" applyNumberFormat="0" applyFont="0" applyFill="0" applyBorder="0" applyProtection="0">
      <alignment horizontal="left" vertical="center" indent="2"/>
    </xf>
    <xf numFmtId="166" fontId="102" fillId="88" borderId="169" applyNumberFormat="0" applyFont="0" applyBorder="0" applyAlignment="0" applyProtection="0">
      <alignment horizontal="right" vertical="center"/>
    </xf>
    <xf numFmtId="0" fontId="126" fillId="84" borderId="166" applyNumberFormat="0" applyAlignment="0" applyProtection="0"/>
    <xf numFmtId="0" fontId="102" fillId="0" borderId="172">
      <alignment horizontal="left" vertical="center" wrapText="1" indent="2"/>
    </xf>
    <xf numFmtId="0" fontId="138" fillId="71" borderId="166" applyNumberFormat="0" applyAlignment="0" applyProtection="0"/>
    <xf numFmtId="0" fontId="142" fillId="84" borderId="149" applyNumberFormat="0" applyAlignment="0" applyProtection="0"/>
    <xf numFmtId="0" fontId="145" fillId="0" borderId="159" applyNumberFormat="0" applyFill="0" applyAlignment="0" applyProtection="0"/>
    <xf numFmtId="0" fontId="123" fillId="84" borderId="149" applyNumberFormat="0" applyAlignment="0" applyProtection="0"/>
    <xf numFmtId="0" fontId="125" fillId="84" borderId="166" applyNumberFormat="0" applyAlignment="0" applyProtection="0"/>
    <xf numFmtId="0" fontId="130" fillId="0" borderId="159" applyNumberFormat="0" applyFill="0" applyAlignment="0" applyProtection="0"/>
    <xf numFmtId="49" fontId="102" fillId="0" borderId="169" applyNumberFormat="0" applyFont="0" applyFill="0" applyBorder="0" applyProtection="0">
      <alignment horizontal="left" vertical="center" indent="2"/>
    </xf>
    <xf numFmtId="0" fontId="103" fillId="62" borderId="169">
      <alignment horizontal="right" vertical="center"/>
    </xf>
    <xf numFmtId="4" fontId="103" fillId="62" borderId="169">
      <alignment horizontal="right" vertical="center"/>
    </xf>
    <xf numFmtId="0" fontId="105" fillId="62" borderId="169">
      <alignment horizontal="right" vertical="center"/>
    </xf>
    <xf numFmtId="4" fontId="105" fillId="62" borderId="169">
      <alignment horizontal="right" vertical="center"/>
    </xf>
    <xf numFmtId="0" fontId="103" fillId="60" borderId="169">
      <alignment horizontal="right" vertical="center"/>
    </xf>
    <xf numFmtId="4" fontId="103" fillId="60" borderId="169">
      <alignment horizontal="right" vertical="center"/>
    </xf>
    <xf numFmtId="0" fontId="103" fillId="60" borderId="169">
      <alignment horizontal="right" vertical="center"/>
    </xf>
    <xf numFmtId="4" fontId="103" fillId="60" borderId="169">
      <alignment horizontal="right" vertical="center"/>
    </xf>
    <xf numFmtId="0" fontId="129" fillId="71" borderId="166" applyNumberFormat="0" applyAlignment="0" applyProtection="0"/>
    <xf numFmtId="0" fontId="102" fillId="0" borderId="169">
      <alignment horizontal="right" vertical="center"/>
    </xf>
    <xf numFmtId="4" fontId="102" fillId="0" borderId="169">
      <alignment horizontal="right" vertical="center"/>
    </xf>
    <xf numFmtId="4" fontId="102" fillId="0" borderId="169" applyFill="0" applyBorder="0" applyProtection="0">
      <alignment horizontal="right" vertical="center"/>
    </xf>
    <xf numFmtId="49" fontId="101" fillId="0" borderId="169" applyNumberFormat="0" applyFill="0" applyBorder="0" applyProtection="0">
      <alignment horizontal="left" vertical="center"/>
    </xf>
    <xf numFmtId="0" fontId="102" fillId="0" borderId="169" applyNumberFormat="0" applyFill="0" applyAlignment="0" applyProtection="0"/>
    <xf numFmtId="166" fontId="102" fillId="88" borderId="169" applyNumberFormat="0" applyFont="0" applyBorder="0" applyAlignment="0" applyProtection="0">
      <alignment horizontal="right" vertical="center"/>
    </xf>
    <xf numFmtId="0" fontId="102" fillId="61" borderId="169"/>
    <xf numFmtId="4" fontId="102" fillId="61" borderId="169"/>
    <xf numFmtId="4" fontId="103" fillId="60" borderId="169">
      <alignment horizontal="right" vertical="center"/>
    </xf>
    <xf numFmtId="0" fontId="102" fillId="61" borderId="169"/>
    <xf numFmtId="0" fontId="125" fillId="84" borderId="166" applyNumberFormat="0" applyAlignment="0" applyProtection="0"/>
    <xf numFmtId="0" fontId="103" fillId="62" borderId="169">
      <alignment horizontal="right" vertical="center"/>
    </xf>
    <xf numFmtId="0" fontId="102" fillId="0" borderId="169">
      <alignment horizontal="right" vertical="center"/>
    </xf>
    <xf numFmtId="0" fontId="145" fillId="0" borderId="159" applyNumberFormat="0" applyFill="0" applyAlignment="0" applyProtection="0"/>
    <xf numFmtId="0" fontId="102" fillId="62" borderId="170">
      <alignment horizontal="left" vertical="center"/>
    </xf>
    <xf numFmtId="0" fontId="138" fillId="71" borderId="166" applyNumberFormat="0" applyAlignment="0" applyProtection="0"/>
    <xf numFmtId="166" fontId="102" fillId="88" borderId="169" applyNumberFormat="0" applyFont="0" applyBorder="0" applyAlignment="0" applyProtection="0">
      <alignment horizontal="right" vertical="center"/>
    </xf>
    <xf numFmtId="0" fontId="120" fillId="87" borderId="168" applyNumberFormat="0" applyFont="0" applyAlignment="0" applyProtection="0"/>
    <xf numFmtId="0" fontId="102" fillId="0" borderId="172">
      <alignment horizontal="left" vertical="center" wrapText="1" indent="2"/>
    </xf>
    <xf numFmtId="4" fontId="102" fillId="61" borderId="169"/>
    <xf numFmtId="49" fontId="101" fillId="0" borderId="169" applyNumberFormat="0" applyFill="0" applyBorder="0" applyProtection="0">
      <alignment horizontal="left" vertical="center"/>
    </xf>
    <xf numFmtId="0" fontId="102" fillId="0" borderId="169">
      <alignment horizontal="right" vertical="center"/>
    </xf>
    <xf numFmtId="4" fontId="103" fillId="60" borderId="171">
      <alignment horizontal="right" vertical="center"/>
    </xf>
    <xf numFmtId="4" fontId="103" fillId="60" borderId="169">
      <alignment horizontal="right" vertical="center"/>
    </xf>
    <xf numFmtId="4" fontId="103" fillId="60" borderId="169">
      <alignment horizontal="right" vertical="center"/>
    </xf>
    <xf numFmtId="0" fontId="105" fillId="62" borderId="169">
      <alignment horizontal="right" vertical="center"/>
    </xf>
    <xf numFmtId="0" fontId="103" fillId="62" borderId="169">
      <alignment horizontal="right" vertical="center"/>
    </xf>
    <xf numFmtId="49" fontId="102" fillId="0" borderId="169" applyNumberFormat="0" applyFont="0" applyFill="0" applyBorder="0" applyProtection="0">
      <alignment horizontal="left" vertical="center" indent="2"/>
    </xf>
    <xf numFmtId="0" fontId="138" fillId="71" borderId="166" applyNumberFormat="0" applyAlignment="0" applyProtection="0"/>
    <xf numFmtId="0" fontId="123" fillId="84" borderId="149" applyNumberFormat="0" applyAlignment="0" applyProtection="0"/>
    <xf numFmtId="49" fontId="102" fillId="0" borderId="169" applyNumberFormat="0" applyFont="0" applyFill="0" applyBorder="0" applyProtection="0">
      <alignment horizontal="left" vertical="center" indent="2"/>
    </xf>
    <xf numFmtId="0" fontId="129" fillId="71" borderId="166" applyNumberFormat="0" applyAlignment="0" applyProtection="0"/>
    <xf numFmtId="4" fontId="102" fillId="0" borderId="169" applyFill="0" applyBorder="0" applyProtection="0">
      <alignment horizontal="right" vertical="center"/>
    </xf>
    <xf numFmtId="0" fontId="126" fillId="84" borderId="166" applyNumberFormat="0" applyAlignment="0" applyProtection="0"/>
    <xf numFmtId="0" fontId="145" fillId="0" borderId="159" applyNumberFormat="0" applyFill="0" applyAlignment="0" applyProtection="0"/>
    <xf numFmtId="0" fontId="142" fillId="84" borderId="149" applyNumberFormat="0" applyAlignment="0" applyProtection="0"/>
    <xf numFmtId="0" fontId="102" fillId="0" borderId="169" applyNumberFormat="0" applyFill="0" applyAlignment="0" applyProtection="0"/>
    <xf numFmtId="4" fontId="102" fillId="0" borderId="169">
      <alignment horizontal="right" vertical="center"/>
    </xf>
    <xf numFmtId="0" fontId="102" fillId="0" borderId="169">
      <alignment horizontal="right" vertical="center"/>
    </xf>
    <xf numFmtId="0" fontId="138" fillId="71" borderId="166" applyNumberFormat="0" applyAlignment="0" applyProtection="0"/>
    <xf numFmtId="0" fontId="123" fillId="84" borderId="149" applyNumberFormat="0" applyAlignment="0" applyProtection="0"/>
    <xf numFmtId="0" fontId="125" fillId="84" borderId="166" applyNumberFormat="0" applyAlignment="0" applyProtection="0"/>
    <xf numFmtId="0" fontId="102" fillId="60" borderId="172">
      <alignment horizontal="left" vertical="center" wrapText="1" indent="2"/>
    </xf>
    <xf numFmtId="0" fontId="126" fillId="84" borderId="166" applyNumberFormat="0" applyAlignment="0" applyProtection="0"/>
    <xf numFmtId="0" fontId="126" fillId="84" borderId="166" applyNumberFormat="0" applyAlignment="0" applyProtection="0"/>
    <xf numFmtId="4" fontId="103" fillId="60" borderId="170">
      <alignment horizontal="right" vertical="center"/>
    </xf>
    <xf numFmtId="0" fontId="103" fillId="60" borderId="170">
      <alignment horizontal="right" vertical="center"/>
    </xf>
    <xf numFmtId="0" fontId="103" fillId="60" borderId="169">
      <alignment horizontal="right" vertical="center"/>
    </xf>
    <xf numFmtId="4" fontId="105" fillId="62" borderId="169">
      <alignment horizontal="right" vertical="center"/>
    </xf>
    <xf numFmtId="0" fontId="129" fillId="71" borderId="166" applyNumberFormat="0" applyAlignment="0" applyProtection="0"/>
    <xf numFmtId="0" fontId="130" fillId="0" borderId="159" applyNumberFormat="0" applyFill="0" applyAlignment="0" applyProtection="0"/>
    <xf numFmtId="0" fontId="145" fillId="0" borderId="159" applyNumberFormat="0" applyFill="0" applyAlignment="0" applyProtection="0"/>
    <xf numFmtId="0" fontId="120" fillId="87" borderId="168" applyNumberFormat="0" applyFont="0" applyAlignment="0" applyProtection="0"/>
    <xf numFmtId="0" fontId="138" fillId="71" borderId="166" applyNumberFormat="0" applyAlignment="0" applyProtection="0"/>
    <xf numFmtId="49" fontId="101" fillId="0" borderId="169" applyNumberFormat="0" applyFill="0" applyBorder="0" applyProtection="0">
      <alignment horizontal="left" vertical="center"/>
    </xf>
    <xf numFmtId="0" fontId="102" fillId="60" borderId="172">
      <alignment horizontal="left" vertical="center" wrapText="1" indent="2"/>
    </xf>
    <xf numFmtId="0" fontId="126" fillId="84" borderId="166" applyNumberFormat="0" applyAlignment="0" applyProtection="0"/>
    <xf numFmtId="0" fontId="102" fillId="0" borderId="172">
      <alignment horizontal="left" vertical="center" wrapText="1" indent="2"/>
    </xf>
    <xf numFmtId="0" fontId="120" fillId="87" borderId="168" applyNumberFormat="0" applyFont="0" applyAlignment="0" applyProtection="0"/>
    <xf numFmtId="0" fontId="8" fillId="87" borderId="168" applyNumberFormat="0" applyFont="0" applyAlignment="0" applyProtection="0"/>
    <xf numFmtId="0" fontId="142" fillId="84" borderId="149" applyNumberFormat="0" applyAlignment="0" applyProtection="0"/>
    <xf numFmtId="0" fontId="145" fillId="0" borderId="159" applyNumberFormat="0" applyFill="0" applyAlignment="0" applyProtection="0"/>
    <xf numFmtId="4" fontId="102" fillId="61" borderId="169"/>
    <xf numFmtId="0" fontId="103" fillId="60" borderId="169">
      <alignment horizontal="right" vertical="center"/>
    </xf>
    <xf numFmtId="0" fontId="145" fillId="0" borderId="159" applyNumberFormat="0" applyFill="0" applyAlignment="0" applyProtection="0"/>
    <xf numFmtId="4" fontId="103" fillId="60" borderId="171">
      <alignment horizontal="right" vertical="center"/>
    </xf>
    <xf numFmtId="0" fontId="125" fillId="84" borderId="166" applyNumberFormat="0" applyAlignment="0" applyProtection="0"/>
    <xf numFmtId="0" fontId="103" fillId="60" borderId="170">
      <alignment horizontal="right" vertical="center"/>
    </xf>
    <xf numFmtId="0" fontId="126" fillId="84" borderId="166" applyNumberFormat="0" applyAlignment="0" applyProtection="0"/>
    <xf numFmtId="0" fontId="130" fillId="0" borderId="159" applyNumberFormat="0" applyFill="0" applyAlignment="0" applyProtection="0"/>
    <xf numFmtId="0" fontId="120" fillId="87" borderId="168" applyNumberFormat="0" applyFont="0" applyAlignment="0" applyProtection="0"/>
    <xf numFmtId="4" fontId="103" fillId="60" borderId="170">
      <alignment horizontal="right" vertical="center"/>
    </xf>
    <xf numFmtId="0" fontId="102" fillId="60" borderId="172">
      <alignment horizontal="left" vertical="center" wrapText="1" indent="2"/>
    </xf>
    <xf numFmtId="0" fontId="102" fillId="61" borderId="169"/>
    <xf numFmtId="166" fontId="102" fillId="88" borderId="169" applyNumberFormat="0" applyFont="0" applyBorder="0" applyAlignment="0" applyProtection="0">
      <alignment horizontal="right" vertical="center"/>
    </xf>
    <xf numFmtId="0" fontId="102" fillId="0" borderId="169" applyNumberFormat="0" applyFill="0" applyAlignment="0" applyProtection="0"/>
    <xf numFmtId="4" fontId="102" fillId="0" borderId="169" applyFill="0" applyBorder="0" applyProtection="0">
      <alignment horizontal="right" vertical="center"/>
    </xf>
    <xf numFmtId="4" fontId="103" fillId="62" borderId="169">
      <alignment horizontal="right" vertical="center"/>
    </xf>
    <xf numFmtId="0" fontId="130" fillId="0" borderId="159" applyNumberFormat="0" applyFill="0" applyAlignment="0" applyProtection="0"/>
    <xf numFmtId="49" fontId="101" fillId="0" borderId="169" applyNumberFormat="0" applyFill="0" applyBorder="0" applyProtection="0">
      <alignment horizontal="left" vertical="center"/>
    </xf>
    <xf numFmtId="49" fontId="102" fillId="0" borderId="170" applyNumberFormat="0" applyFont="0" applyFill="0" applyBorder="0" applyProtection="0">
      <alignment horizontal="left" vertical="center" indent="5"/>
    </xf>
    <xf numFmtId="0" fontId="102" fillId="62" borderId="170">
      <alignment horizontal="left" vertical="center"/>
    </xf>
    <xf numFmtId="0" fontId="126" fillId="84" borderId="166" applyNumberFormat="0" applyAlignment="0" applyProtection="0"/>
    <xf numFmtId="4" fontId="103" fillId="60" borderId="171">
      <alignment horizontal="right" vertical="center"/>
    </xf>
    <xf numFmtId="0" fontId="138" fillId="71" borderId="166" applyNumberFormat="0" applyAlignment="0" applyProtection="0"/>
    <xf numFmtId="0" fontId="138" fillId="71" borderId="166" applyNumberFormat="0" applyAlignment="0" applyProtection="0"/>
    <xf numFmtId="0" fontId="120" fillId="87" borderId="168" applyNumberFormat="0" applyFont="0" applyAlignment="0" applyProtection="0"/>
    <xf numFmtId="0" fontId="142" fillId="84" borderId="149" applyNumberFormat="0" applyAlignment="0" applyProtection="0"/>
    <xf numFmtId="0" fontId="145" fillId="0" borderId="159" applyNumberFormat="0" applyFill="0" applyAlignment="0" applyProtection="0"/>
    <xf numFmtId="0" fontId="103" fillId="60" borderId="169">
      <alignment horizontal="right" vertical="center"/>
    </xf>
    <xf numFmtId="0" fontId="8" fillId="87" borderId="168" applyNumberFormat="0" applyFont="0" applyAlignment="0" applyProtection="0"/>
    <xf numFmtId="4" fontId="102" fillId="0" borderId="169">
      <alignment horizontal="right" vertical="center"/>
    </xf>
    <xf numFmtId="0" fontId="145" fillId="0" borderId="159" applyNumberFormat="0" applyFill="0" applyAlignment="0" applyProtection="0"/>
    <xf numFmtId="0" fontId="103" fillId="60" borderId="169">
      <alignment horizontal="right" vertical="center"/>
    </xf>
    <xf numFmtId="0" fontId="103" fillId="60" borderId="169">
      <alignment horizontal="right" vertical="center"/>
    </xf>
    <xf numFmtId="4" fontId="105" fillId="62" borderId="169">
      <alignment horizontal="right" vertical="center"/>
    </xf>
    <xf numFmtId="0" fontId="103" fillId="62" borderId="169">
      <alignment horizontal="right" vertical="center"/>
    </xf>
    <xf numFmtId="4" fontId="103" fillId="62" borderId="169">
      <alignment horizontal="right" vertical="center"/>
    </xf>
    <xf numFmtId="0" fontId="105" fillId="62" borderId="169">
      <alignment horizontal="right" vertical="center"/>
    </xf>
    <xf numFmtId="4" fontId="105" fillId="62" borderId="169">
      <alignment horizontal="right" vertical="center"/>
    </xf>
    <xf numFmtId="0" fontId="103" fillId="60" borderId="169">
      <alignment horizontal="right" vertical="center"/>
    </xf>
    <xf numFmtId="4" fontId="103" fillId="60" borderId="169">
      <alignment horizontal="right" vertical="center"/>
    </xf>
    <xf numFmtId="0" fontId="103" fillId="60" borderId="169">
      <alignment horizontal="right" vertical="center"/>
    </xf>
    <xf numFmtId="4" fontId="103" fillId="60" borderId="169">
      <alignment horizontal="right" vertical="center"/>
    </xf>
    <xf numFmtId="0" fontId="103" fillId="60" borderId="170">
      <alignment horizontal="right" vertical="center"/>
    </xf>
    <xf numFmtId="4" fontId="103" fillId="60" borderId="170">
      <alignment horizontal="right" vertical="center"/>
    </xf>
    <xf numFmtId="0" fontId="103" fillId="60" borderId="171">
      <alignment horizontal="right" vertical="center"/>
    </xf>
    <xf numFmtId="4" fontId="103" fillId="60" borderId="171">
      <alignment horizontal="right" vertical="center"/>
    </xf>
    <xf numFmtId="0" fontId="126" fillId="84" borderId="166" applyNumberFormat="0" applyAlignment="0" applyProtection="0"/>
    <xf numFmtId="0" fontId="102" fillId="60" borderId="172">
      <alignment horizontal="left" vertical="center" wrapText="1" indent="2"/>
    </xf>
    <xf numFmtId="0" fontId="102" fillId="0" borderId="172">
      <alignment horizontal="left" vertical="center" wrapText="1" indent="2"/>
    </xf>
    <xf numFmtId="0" fontId="102" fillId="62" borderId="170">
      <alignment horizontal="left" vertical="center"/>
    </xf>
    <xf numFmtId="0" fontId="138" fillId="71" borderId="166" applyNumberFormat="0" applyAlignment="0" applyProtection="0"/>
    <xf numFmtId="0" fontId="102" fillId="0" borderId="169">
      <alignment horizontal="right" vertical="center"/>
    </xf>
    <xf numFmtId="4" fontId="102" fillId="0" borderId="169">
      <alignment horizontal="right" vertical="center"/>
    </xf>
    <xf numFmtId="0" fontId="102" fillId="0" borderId="169" applyNumberFormat="0" applyFill="0" applyAlignment="0" applyProtection="0"/>
    <xf numFmtId="0" fontId="142" fillId="84" borderId="149" applyNumberFormat="0" applyAlignment="0" applyProtection="0"/>
    <xf numFmtId="166" fontId="102" fillId="88" borderId="169" applyNumberFormat="0" applyFont="0" applyBorder="0" applyAlignment="0" applyProtection="0">
      <alignment horizontal="right" vertical="center"/>
    </xf>
    <xf numFmtId="0" fontId="102" fillId="61" borderId="169"/>
    <xf numFmtId="4" fontId="102" fillId="61" borderId="169"/>
    <xf numFmtId="0" fontId="145" fillId="0" borderId="159" applyNumberFormat="0" applyFill="0" applyAlignment="0" applyProtection="0"/>
    <xf numFmtId="0" fontId="8" fillId="87" borderId="168" applyNumberFormat="0" applyFont="0" applyAlignment="0" applyProtection="0"/>
    <xf numFmtId="0" fontId="120" fillId="87" borderId="168" applyNumberFormat="0" applyFont="0" applyAlignment="0" applyProtection="0"/>
    <xf numFmtId="0" fontId="102" fillId="0" borderId="169" applyNumberFormat="0" applyFill="0" applyAlignment="0" applyProtection="0"/>
    <xf numFmtId="0" fontId="130" fillId="0" borderId="159" applyNumberFormat="0" applyFill="0" applyAlignment="0" applyProtection="0"/>
    <xf numFmtId="0" fontId="145" fillId="0" borderId="159" applyNumberFormat="0" applyFill="0" applyAlignment="0" applyProtection="0"/>
    <xf numFmtId="0" fontId="129" fillId="71" borderId="166" applyNumberFormat="0" applyAlignment="0" applyProtection="0"/>
    <xf numFmtId="0" fontId="126" fillId="84" borderId="166" applyNumberFormat="0" applyAlignment="0" applyProtection="0"/>
    <xf numFmtId="4" fontId="105" fillId="62" borderId="169">
      <alignment horizontal="right" vertical="center"/>
    </xf>
    <xf numFmtId="0" fontId="103" fillId="62" borderId="169">
      <alignment horizontal="right" vertical="center"/>
    </xf>
    <xf numFmtId="166" fontId="102" fillId="88" borderId="169" applyNumberFormat="0" applyFont="0" applyBorder="0" applyAlignment="0" applyProtection="0">
      <alignment horizontal="right" vertical="center"/>
    </xf>
    <xf numFmtId="0" fontId="130" fillId="0" borderId="159" applyNumberFormat="0" applyFill="0" applyAlignment="0" applyProtection="0"/>
    <xf numFmtId="49" fontId="102" fillId="0" borderId="169" applyNumberFormat="0" applyFont="0" applyFill="0" applyBorder="0" applyProtection="0">
      <alignment horizontal="left" vertical="center" indent="2"/>
    </xf>
    <xf numFmtId="49" fontId="102" fillId="0" borderId="170" applyNumberFormat="0" applyFont="0" applyFill="0" applyBorder="0" applyProtection="0">
      <alignment horizontal="left" vertical="center" indent="5"/>
    </xf>
    <xf numFmtId="49" fontId="102" fillId="0" borderId="169" applyNumberFormat="0" applyFont="0" applyFill="0" applyBorder="0" applyProtection="0">
      <alignment horizontal="left" vertical="center" indent="2"/>
    </xf>
    <xf numFmtId="4" fontId="102" fillId="0" borderId="169" applyFill="0" applyBorder="0" applyProtection="0">
      <alignment horizontal="right" vertical="center"/>
    </xf>
    <xf numFmtId="49" fontId="101" fillId="0" borderId="169" applyNumberFormat="0" applyFill="0" applyBorder="0" applyProtection="0">
      <alignment horizontal="left" vertical="center"/>
    </xf>
    <xf numFmtId="0" fontId="102" fillId="0" borderId="172">
      <alignment horizontal="left" vertical="center" wrapText="1" indent="2"/>
    </xf>
    <xf numFmtId="0" fontId="142" fillId="84" borderId="149" applyNumberFormat="0" applyAlignment="0" applyProtection="0"/>
    <xf numFmtId="0" fontId="103" fillId="60" borderId="171">
      <alignment horizontal="right" vertical="center"/>
    </xf>
    <xf numFmtId="0" fontId="129" fillId="71" borderId="166" applyNumberFormat="0" applyAlignment="0" applyProtection="0"/>
    <xf numFmtId="0" fontId="103" fillId="60" borderId="171">
      <alignment horizontal="right" vertical="center"/>
    </xf>
    <xf numFmtId="4" fontId="103" fillId="60" borderId="169">
      <alignment horizontal="right" vertical="center"/>
    </xf>
    <xf numFmtId="0" fontId="103" fillId="60" borderId="169">
      <alignment horizontal="right" vertical="center"/>
    </xf>
    <xf numFmtId="0" fontId="123" fillId="84" borderId="149" applyNumberFormat="0" applyAlignment="0" applyProtection="0"/>
    <xf numFmtId="0" fontId="125" fillId="84" borderId="166" applyNumberFormat="0" applyAlignment="0" applyProtection="0"/>
    <xf numFmtId="0" fontId="130" fillId="0" borderId="159" applyNumberFormat="0" applyFill="0" applyAlignment="0" applyProtection="0"/>
    <xf numFmtId="0" fontId="102" fillId="61" borderId="169"/>
    <xf numFmtId="4" fontId="102" fillId="61" borderId="169"/>
    <xf numFmtId="4" fontId="103" fillId="60" borderId="169">
      <alignment horizontal="right" vertical="center"/>
    </xf>
    <xf numFmtId="0" fontId="105" fillId="62" borderId="169">
      <alignment horizontal="right" vertical="center"/>
    </xf>
    <xf numFmtId="0" fontId="129" fillId="71" borderId="166" applyNumberFormat="0" applyAlignment="0" applyProtection="0"/>
    <xf numFmtId="0" fontId="126" fillId="84" borderId="166" applyNumberFormat="0" applyAlignment="0" applyProtection="0"/>
    <xf numFmtId="4" fontId="102" fillId="0" borderId="169">
      <alignment horizontal="right" vertical="center"/>
    </xf>
    <xf numFmtId="0" fontId="102" fillId="60" borderId="172">
      <alignment horizontal="left" vertical="center" wrapText="1" indent="2"/>
    </xf>
    <xf numFmtId="0" fontId="102" fillId="0" borderId="172">
      <alignment horizontal="left" vertical="center" wrapText="1" indent="2"/>
    </xf>
    <xf numFmtId="0" fontId="142" fillId="84" borderId="149" applyNumberFormat="0" applyAlignment="0" applyProtection="0"/>
    <xf numFmtId="0" fontId="138" fillId="71" borderId="166" applyNumberFormat="0" applyAlignment="0" applyProtection="0"/>
    <xf numFmtId="0" fontId="125" fillId="84" borderId="166" applyNumberFormat="0" applyAlignment="0" applyProtection="0"/>
    <xf numFmtId="0" fontId="123" fillId="84" borderId="149" applyNumberFormat="0" applyAlignment="0" applyProtection="0"/>
    <xf numFmtId="0" fontId="103" fillId="60" borderId="171">
      <alignment horizontal="right" vertical="center"/>
    </xf>
    <xf numFmtId="0" fontId="105" fillId="62" borderId="169">
      <alignment horizontal="right" vertical="center"/>
    </xf>
    <xf numFmtId="4" fontId="103" fillId="62" borderId="169">
      <alignment horizontal="right" vertical="center"/>
    </xf>
    <xf numFmtId="4" fontId="103" fillId="60" borderId="169">
      <alignment horizontal="right" vertical="center"/>
    </xf>
    <xf numFmtId="49" fontId="102" fillId="0" borderId="170" applyNumberFormat="0" applyFont="0" applyFill="0" applyBorder="0" applyProtection="0">
      <alignment horizontal="left" vertical="center" indent="5"/>
    </xf>
    <xf numFmtId="4" fontId="102" fillId="0" borderId="169" applyFill="0" applyBorder="0" applyProtection="0">
      <alignment horizontal="right" vertical="center"/>
    </xf>
    <xf numFmtId="4" fontId="103" fillId="62" borderId="169">
      <alignment horizontal="right" vertical="center"/>
    </xf>
    <xf numFmtId="0" fontId="138" fillId="71" borderId="166" applyNumberFormat="0" applyAlignment="0" applyProtection="0"/>
    <xf numFmtId="0" fontId="129" fillId="71" borderId="166" applyNumberFormat="0" applyAlignment="0" applyProtection="0"/>
    <xf numFmtId="0" fontId="125" fillId="84" borderId="166" applyNumberFormat="0" applyAlignment="0" applyProtection="0"/>
    <xf numFmtId="0" fontId="102" fillId="60" borderId="172">
      <alignment horizontal="left" vertical="center" wrapText="1" indent="2"/>
    </xf>
    <xf numFmtId="0" fontId="102" fillId="0" borderId="172">
      <alignment horizontal="left" vertical="center" wrapText="1" indent="2"/>
    </xf>
    <xf numFmtId="0" fontId="102" fillId="60" borderId="172">
      <alignment horizontal="left" vertical="center" wrapText="1" indent="2"/>
    </xf>
    <xf numFmtId="0" fontId="145" fillId="0" borderId="159" applyNumberFormat="0" applyFill="0" applyAlignment="0" applyProtection="0"/>
    <xf numFmtId="0" fontId="102" fillId="61" borderId="169"/>
    <xf numFmtId="4" fontId="103" fillId="60" borderId="169">
      <alignment horizontal="right" vertical="center"/>
    </xf>
    <xf numFmtId="0" fontId="7" fillId="38" borderId="0" applyNumberFormat="0" applyBorder="0" applyAlignment="0" applyProtection="0"/>
    <xf numFmtId="4" fontId="103" fillId="60" borderId="169">
      <alignment horizontal="right" vertical="center"/>
    </xf>
    <xf numFmtId="0" fontId="102" fillId="0" borderId="172">
      <alignment horizontal="left" vertical="center" wrapText="1" indent="2"/>
    </xf>
    <xf numFmtId="0" fontId="138" fillId="71" borderId="166" applyNumberFormat="0" applyAlignment="0" applyProtection="0"/>
    <xf numFmtId="0" fontId="102" fillId="0" borderId="169">
      <alignment horizontal="right" vertical="center"/>
    </xf>
    <xf numFmtId="0" fontId="102" fillId="62" borderId="170">
      <alignment horizontal="left" vertical="center"/>
    </xf>
    <xf numFmtId="0" fontId="103" fillId="60" borderId="171">
      <alignment horizontal="right" vertical="center"/>
    </xf>
    <xf numFmtId="4" fontId="103" fillId="60" borderId="171">
      <alignment horizontal="right" vertical="center"/>
    </xf>
    <xf numFmtId="0" fontId="103" fillId="60" borderId="170">
      <alignment horizontal="right" vertical="center"/>
    </xf>
    <xf numFmtId="0" fontId="103" fillId="60" borderId="169">
      <alignment horizontal="right" vertical="center"/>
    </xf>
    <xf numFmtId="0" fontId="103" fillId="62" borderId="169">
      <alignment horizontal="right" vertical="center"/>
    </xf>
    <xf numFmtId="4" fontId="103" fillId="62" borderId="169">
      <alignment horizontal="right" vertical="center"/>
    </xf>
    <xf numFmtId="0" fontId="145" fillId="0" borderId="159" applyNumberFormat="0" applyFill="0" applyAlignment="0" applyProtection="0"/>
    <xf numFmtId="0" fontId="120" fillId="87" borderId="168" applyNumberFormat="0" applyFont="0" applyAlignment="0" applyProtection="0"/>
    <xf numFmtId="0" fontId="138" fillId="71" borderId="166" applyNumberFormat="0" applyAlignment="0" applyProtection="0"/>
    <xf numFmtId="0" fontId="120" fillId="87" borderId="168" applyNumberFormat="0" applyFont="0" applyAlignment="0" applyProtection="0"/>
    <xf numFmtId="0" fontId="145" fillId="0" borderId="159" applyNumberFormat="0" applyFill="0" applyAlignment="0" applyProtection="0"/>
    <xf numFmtId="0" fontId="8" fillId="87" borderId="168" applyNumberFormat="0" applyFont="0" applyAlignment="0" applyProtection="0"/>
    <xf numFmtId="0" fontId="105" fillId="62" borderId="169">
      <alignment horizontal="right" vertical="center"/>
    </xf>
    <xf numFmtId="0" fontId="142" fillId="84" borderId="149" applyNumberFormat="0" applyAlignment="0" applyProtection="0"/>
    <xf numFmtId="0" fontId="123" fillId="84" borderId="149" applyNumberFormat="0" applyAlignment="0" applyProtection="0"/>
    <xf numFmtId="0" fontId="145" fillId="0" borderId="159" applyNumberFormat="0" applyFill="0" applyAlignment="0" applyProtection="0"/>
    <xf numFmtId="0" fontId="123" fillId="84" borderId="149" applyNumberFormat="0" applyAlignment="0" applyProtection="0"/>
    <xf numFmtId="0" fontId="120" fillId="87" borderId="168" applyNumberFormat="0" applyFont="0" applyAlignment="0" applyProtection="0"/>
    <xf numFmtId="0" fontId="105" fillId="62" borderId="169">
      <alignment horizontal="right" vertical="center"/>
    </xf>
    <xf numFmtId="0" fontId="102" fillId="0" borderId="169">
      <alignment horizontal="right" vertical="center"/>
    </xf>
    <xf numFmtId="0" fontId="102" fillId="60" borderId="172">
      <alignment horizontal="left" vertical="center" wrapText="1" indent="2"/>
    </xf>
    <xf numFmtId="4" fontId="103" fillId="60" borderId="170">
      <alignment horizontal="right" vertical="center"/>
    </xf>
    <xf numFmtId="0" fontId="102" fillId="61" borderId="169"/>
    <xf numFmtId="0" fontId="129" fillId="71" borderId="166" applyNumberFormat="0" applyAlignment="0" applyProtection="0"/>
    <xf numFmtId="0" fontId="103" fillId="60" borderId="170">
      <alignment horizontal="right" vertical="center"/>
    </xf>
    <xf numFmtId="4" fontId="103" fillId="60" borderId="171">
      <alignment horizontal="right" vertical="center"/>
    </xf>
    <xf numFmtId="0" fontId="145" fillId="0" borderId="159" applyNumberFormat="0" applyFill="0" applyAlignment="0" applyProtection="0"/>
    <xf numFmtId="49" fontId="102" fillId="0" borderId="169" applyNumberFormat="0" applyFont="0" applyFill="0" applyBorder="0" applyProtection="0">
      <alignment horizontal="left" vertical="center" indent="2"/>
    </xf>
    <xf numFmtId="0" fontId="103" fillId="60" borderId="171">
      <alignment horizontal="right" vertical="center"/>
    </xf>
    <xf numFmtId="4" fontId="103" fillId="62" borderId="169">
      <alignment horizontal="right" vertical="center"/>
    </xf>
    <xf numFmtId="0" fontId="102" fillId="61" borderId="169"/>
    <xf numFmtId="0" fontId="138" fillId="71" borderId="166" applyNumberFormat="0" applyAlignment="0" applyProtection="0"/>
    <xf numFmtId="0" fontId="105" fillId="62" borderId="169">
      <alignment horizontal="right" vertical="center"/>
    </xf>
    <xf numFmtId="0" fontId="7" fillId="58" borderId="0" applyNumberFormat="0" applyBorder="0" applyAlignment="0" applyProtection="0"/>
    <xf numFmtId="0" fontId="7" fillId="50" borderId="0" applyNumberFormat="0" applyBorder="0" applyAlignment="0" applyProtection="0"/>
    <xf numFmtId="4" fontId="102" fillId="61" borderId="169"/>
    <xf numFmtId="0" fontId="102" fillId="62" borderId="170">
      <alignment horizontal="left" vertical="center"/>
    </xf>
    <xf numFmtId="0" fontId="126" fillId="84" borderId="166" applyNumberFormat="0" applyAlignment="0" applyProtection="0"/>
    <xf numFmtId="4" fontId="105" fillId="62" borderId="169">
      <alignment horizontal="right" vertical="center"/>
    </xf>
    <xf numFmtId="0" fontId="103" fillId="60" borderId="170">
      <alignment horizontal="right" vertical="center"/>
    </xf>
    <xf numFmtId="0" fontId="7" fillId="37" borderId="0" applyNumberFormat="0" applyBorder="0" applyAlignment="0" applyProtection="0"/>
    <xf numFmtId="0" fontId="102" fillId="0" borderId="169" applyNumberFormat="0" applyFill="0" applyAlignment="0" applyProtection="0"/>
    <xf numFmtId="4" fontId="103" fillId="60" borderId="170">
      <alignment horizontal="right" vertical="center"/>
    </xf>
    <xf numFmtId="4" fontId="103" fillId="60" borderId="171">
      <alignment horizontal="right" vertical="center"/>
    </xf>
    <xf numFmtId="0" fontId="105" fillId="62" borderId="169">
      <alignment horizontal="right" vertical="center"/>
    </xf>
    <xf numFmtId="0" fontId="7" fillId="54" borderId="0" applyNumberFormat="0" applyBorder="0" applyAlignment="0" applyProtection="0"/>
    <xf numFmtId="0" fontId="142" fillId="84" borderId="149" applyNumberFormat="0" applyAlignment="0" applyProtection="0"/>
    <xf numFmtId="0" fontId="130" fillId="0" borderId="159" applyNumberFormat="0" applyFill="0" applyAlignment="0" applyProtection="0"/>
    <xf numFmtId="0" fontId="130" fillId="0" borderId="159" applyNumberFormat="0" applyFill="0" applyAlignment="0" applyProtection="0"/>
    <xf numFmtId="0" fontId="102" fillId="0" borderId="169">
      <alignment horizontal="right" vertical="center"/>
    </xf>
    <xf numFmtId="0" fontId="126" fillId="84" borderId="166" applyNumberFormat="0" applyAlignment="0" applyProtection="0"/>
    <xf numFmtId="0" fontId="142" fillId="84" borderId="149" applyNumberFormat="0" applyAlignment="0" applyProtection="0"/>
    <xf numFmtId="0" fontId="126" fillId="84" borderId="166" applyNumberFormat="0" applyAlignment="0" applyProtection="0"/>
    <xf numFmtId="4" fontId="103" fillId="60" borderId="169">
      <alignment horizontal="right" vertical="center"/>
    </xf>
    <xf numFmtId="0" fontId="145" fillId="0" borderId="159" applyNumberFormat="0" applyFill="0" applyAlignment="0" applyProtection="0"/>
    <xf numFmtId="0" fontId="130" fillId="0" borderId="159" applyNumberFormat="0" applyFill="0" applyAlignment="0" applyProtection="0"/>
    <xf numFmtId="4" fontId="105" fillId="62" borderId="169">
      <alignment horizontal="right" vertical="center"/>
    </xf>
    <xf numFmtId="0" fontId="126" fillId="84" borderId="166" applyNumberFormat="0" applyAlignment="0" applyProtection="0"/>
    <xf numFmtId="0" fontId="102" fillId="61" borderId="169"/>
    <xf numFmtId="0" fontId="138" fillId="71" borderId="166" applyNumberFormat="0" applyAlignment="0" applyProtection="0"/>
    <xf numFmtId="0" fontId="123" fillId="84" borderId="149" applyNumberFormat="0" applyAlignment="0" applyProtection="0"/>
    <xf numFmtId="0" fontId="145" fillId="0" borderId="159" applyNumberFormat="0" applyFill="0" applyAlignment="0" applyProtection="0"/>
    <xf numFmtId="0" fontId="103" fillId="62" borderId="169">
      <alignment horizontal="right" vertical="center"/>
    </xf>
    <xf numFmtId="0" fontId="145" fillId="0" borderId="159" applyNumberFormat="0" applyFill="0" applyAlignment="0" applyProtection="0"/>
    <xf numFmtId="0" fontId="145" fillId="0" borderId="159" applyNumberFormat="0" applyFill="0" applyAlignment="0" applyProtection="0"/>
    <xf numFmtId="0" fontId="116" fillId="33" borderId="65" applyNumberFormat="0" applyAlignment="0" applyProtection="0"/>
    <xf numFmtId="0" fontId="125" fillId="84" borderId="166" applyNumberFormat="0" applyAlignment="0" applyProtection="0"/>
    <xf numFmtId="0" fontId="102" fillId="60" borderId="172">
      <alignment horizontal="left" vertical="center" wrapText="1" indent="2"/>
    </xf>
    <xf numFmtId="0" fontId="102" fillId="61" borderId="169"/>
    <xf numFmtId="4" fontId="103" fillId="60" borderId="171">
      <alignment horizontal="right" vertical="center"/>
    </xf>
    <xf numFmtId="0" fontId="7" fillId="42" borderId="0" applyNumberFormat="0" applyBorder="0" applyAlignment="0" applyProtection="0"/>
    <xf numFmtId="4" fontId="103" fillId="60" borderId="170">
      <alignment horizontal="right" vertical="center"/>
    </xf>
    <xf numFmtId="4" fontId="102" fillId="0" borderId="169" applyFill="0" applyBorder="0" applyProtection="0">
      <alignment horizontal="right" vertical="center"/>
    </xf>
    <xf numFmtId="4" fontId="102" fillId="0" borderId="169" applyFill="0" applyBorder="0" applyProtection="0">
      <alignment horizontal="right" vertical="center"/>
    </xf>
    <xf numFmtId="0" fontId="142" fillId="84" borderId="149" applyNumberFormat="0" applyAlignment="0" applyProtection="0"/>
    <xf numFmtId="0" fontId="102" fillId="0" borderId="172">
      <alignment horizontal="left" vertical="center" wrapText="1" indent="2"/>
    </xf>
    <xf numFmtId="4" fontId="102" fillId="0" borderId="169">
      <alignment horizontal="right" vertical="center"/>
    </xf>
    <xf numFmtId="0" fontId="103" fillId="62" borderId="169">
      <alignment horizontal="right" vertical="center"/>
    </xf>
    <xf numFmtId="0" fontId="123" fillId="84" borderId="149" applyNumberFormat="0" applyAlignment="0" applyProtection="0"/>
    <xf numFmtId="49" fontId="101" fillId="0" borderId="169" applyNumberFormat="0" applyFill="0" applyBorder="0" applyProtection="0">
      <alignment horizontal="left" vertical="center"/>
    </xf>
    <xf numFmtId="0" fontId="126" fillId="84" borderId="166" applyNumberFormat="0" applyAlignment="0" applyProtection="0"/>
    <xf numFmtId="0" fontId="130" fillId="0" borderId="159" applyNumberFormat="0" applyFill="0" applyAlignment="0" applyProtection="0"/>
    <xf numFmtId="0" fontId="102" fillId="60" borderId="172">
      <alignment horizontal="left" vertical="center" wrapText="1" indent="2"/>
    </xf>
    <xf numFmtId="4" fontId="103" fillId="60" borderId="169">
      <alignment horizontal="right" vertical="center"/>
    </xf>
    <xf numFmtId="0" fontId="126" fillId="84" borderId="166" applyNumberFormat="0" applyAlignment="0" applyProtection="0"/>
    <xf numFmtId="0" fontId="130" fillId="0" borderId="159" applyNumberFormat="0" applyFill="0" applyAlignment="0" applyProtection="0"/>
    <xf numFmtId="4" fontId="103" fillId="60" borderId="169">
      <alignment horizontal="right" vertical="center"/>
    </xf>
    <xf numFmtId="0" fontId="129" fillId="71" borderId="166" applyNumberFormat="0" applyAlignment="0" applyProtection="0"/>
    <xf numFmtId="0" fontId="102" fillId="0" borderId="172">
      <alignment horizontal="left" vertical="center" wrapText="1" indent="2"/>
    </xf>
    <xf numFmtId="0" fontId="102" fillId="60" borderId="172">
      <alignment horizontal="left" vertical="center" wrapText="1" indent="2"/>
    </xf>
    <xf numFmtId="166" fontId="102" fillId="88" borderId="169" applyNumberFormat="0" applyFont="0" applyBorder="0" applyAlignment="0" applyProtection="0">
      <alignment horizontal="right" vertical="center"/>
    </xf>
    <xf numFmtId="4" fontId="102" fillId="0" borderId="169" applyFill="0" applyBorder="0" applyProtection="0">
      <alignment horizontal="right" vertical="center"/>
    </xf>
    <xf numFmtId="0" fontId="7" fillId="46" borderId="0" applyNumberFormat="0" applyBorder="0" applyAlignment="0" applyProtection="0"/>
    <xf numFmtId="0" fontId="103" fillId="60" borderId="169">
      <alignment horizontal="right" vertical="center"/>
    </xf>
    <xf numFmtId="0" fontId="103" fillId="60" borderId="169">
      <alignment horizontal="right" vertical="center"/>
    </xf>
    <xf numFmtId="0" fontId="103" fillId="60" borderId="170">
      <alignment horizontal="right" vertical="center"/>
    </xf>
    <xf numFmtId="49" fontId="101" fillId="0" borderId="169" applyNumberFormat="0" applyFill="0" applyBorder="0" applyProtection="0">
      <alignment horizontal="left" vertical="center"/>
    </xf>
    <xf numFmtId="4" fontId="103" fillId="60" borderId="169">
      <alignment horizontal="right" vertical="center"/>
    </xf>
    <xf numFmtId="0" fontId="103" fillId="60" borderId="169">
      <alignment horizontal="right" vertical="center"/>
    </xf>
    <xf numFmtId="0" fontId="103" fillId="60" borderId="170">
      <alignment horizontal="right" vertical="center"/>
    </xf>
    <xf numFmtId="0" fontId="138" fillId="71" borderId="166" applyNumberFormat="0" applyAlignment="0" applyProtection="0"/>
    <xf numFmtId="0" fontId="129" fillId="71" borderId="166" applyNumberFormat="0" applyAlignment="0" applyProtection="0"/>
    <xf numFmtId="0" fontId="102" fillId="62" borderId="170">
      <alignment horizontal="left" vertical="center"/>
    </xf>
    <xf numFmtId="0" fontId="103" fillId="62" borderId="169">
      <alignment horizontal="right" vertical="center"/>
    </xf>
    <xf numFmtId="4" fontId="102" fillId="0" borderId="169" applyFill="0" applyBorder="0" applyProtection="0">
      <alignment horizontal="right" vertical="center"/>
    </xf>
    <xf numFmtId="0" fontId="130" fillId="0" borderId="159" applyNumberFormat="0" applyFill="0" applyAlignment="0" applyProtection="0"/>
    <xf numFmtId="0" fontId="102" fillId="60" borderId="172">
      <alignment horizontal="left" vertical="center" wrapText="1" indent="2"/>
    </xf>
    <xf numFmtId="4" fontId="102" fillId="0" borderId="169" applyFill="0" applyBorder="0" applyProtection="0">
      <alignment horizontal="right" vertical="center"/>
    </xf>
    <xf numFmtId="0" fontId="120" fillId="87" borderId="168" applyNumberFormat="0" applyFont="0" applyAlignment="0" applyProtection="0"/>
    <xf numFmtId="49" fontId="102" fillId="0" borderId="170" applyNumberFormat="0" applyFont="0" applyFill="0" applyBorder="0" applyProtection="0">
      <alignment horizontal="left" vertical="center" indent="5"/>
    </xf>
    <xf numFmtId="0" fontId="138" fillId="71" borderId="166" applyNumberFormat="0" applyAlignment="0" applyProtection="0"/>
    <xf numFmtId="0" fontId="119" fillId="0" borderId="70" applyNumberFormat="0" applyFill="0" applyAlignment="0" applyProtection="0"/>
    <xf numFmtId="0" fontId="103" fillId="60" borderId="171">
      <alignment horizontal="right" vertical="center"/>
    </xf>
    <xf numFmtId="0" fontId="145" fillId="0" borderId="159" applyNumberFormat="0" applyFill="0" applyAlignment="0" applyProtection="0"/>
    <xf numFmtId="0" fontId="126" fillId="84" borderId="166" applyNumberFormat="0" applyAlignment="0" applyProtection="0"/>
    <xf numFmtId="0" fontId="142" fillId="84" borderId="149" applyNumberFormat="0" applyAlignment="0" applyProtection="0"/>
    <xf numFmtId="0" fontId="125" fillId="84" borderId="166" applyNumberFormat="0" applyAlignment="0" applyProtection="0"/>
    <xf numFmtId="4" fontId="103" fillId="62" borderId="169">
      <alignment horizontal="right" vertical="center"/>
    </xf>
    <xf numFmtId="0" fontId="138" fillId="71" borderId="166" applyNumberFormat="0" applyAlignment="0" applyProtection="0"/>
    <xf numFmtId="4" fontId="103" fillId="62" borderId="169">
      <alignment horizontal="right" vertical="center"/>
    </xf>
    <xf numFmtId="0" fontId="138" fillId="71" borderId="166" applyNumberFormat="0" applyAlignment="0" applyProtection="0"/>
    <xf numFmtId="49" fontId="101" fillId="0" borderId="169" applyNumberFormat="0" applyFill="0" applyBorder="0" applyProtection="0">
      <alignment horizontal="left" vertical="center"/>
    </xf>
    <xf numFmtId="0" fontId="103" fillId="60" borderId="170">
      <alignment horizontal="right" vertical="center"/>
    </xf>
    <xf numFmtId="4" fontId="103" fillId="60" borderId="169">
      <alignment horizontal="right" vertical="center"/>
    </xf>
    <xf numFmtId="4" fontId="105" fillId="62" borderId="169">
      <alignment horizontal="right" vertical="center"/>
    </xf>
    <xf numFmtId="4" fontId="103" fillId="60" borderId="170">
      <alignment horizontal="right" vertical="center"/>
    </xf>
    <xf numFmtId="0" fontId="102" fillId="0" borderId="169">
      <alignment horizontal="right" vertical="center"/>
    </xf>
    <xf numFmtId="0" fontId="102" fillId="0" borderId="169">
      <alignment horizontal="right" vertical="center"/>
    </xf>
    <xf numFmtId="0" fontId="103" fillId="62" borderId="169">
      <alignment horizontal="right" vertical="center"/>
    </xf>
    <xf numFmtId="4" fontId="103" fillId="60" borderId="170">
      <alignment horizontal="right" vertical="center"/>
    </xf>
    <xf numFmtId="0" fontId="103" fillId="62" borderId="169">
      <alignment horizontal="right" vertical="center"/>
    </xf>
    <xf numFmtId="166" fontId="102" fillId="88" borderId="169" applyNumberFormat="0" applyFont="0" applyBorder="0" applyAlignment="0" applyProtection="0">
      <alignment horizontal="right" vertical="center"/>
    </xf>
    <xf numFmtId="0" fontId="126" fillId="84" borderId="166" applyNumberFormat="0" applyAlignment="0" applyProtection="0"/>
    <xf numFmtId="4" fontId="103" fillId="60" borderId="169">
      <alignment horizontal="right" vertical="center"/>
    </xf>
    <xf numFmtId="0" fontId="7" fillId="57" borderId="0" applyNumberFormat="0" applyBorder="0" applyAlignment="0" applyProtection="0"/>
    <xf numFmtId="0" fontId="7" fillId="49" borderId="0" applyNumberFormat="0" applyBorder="0" applyAlignment="0" applyProtection="0"/>
    <xf numFmtId="0" fontId="102" fillId="61" borderId="169"/>
    <xf numFmtId="49" fontId="102" fillId="0" borderId="170" applyNumberFormat="0" applyFont="0" applyFill="0" applyBorder="0" applyProtection="0">
      <alignment horizontal="left" vertical="center" indent="5"/>
    </xf>
    <xf numFmtId="4" fontId="102" fillId="0" borderId="169" applyFill="0" applyBorder="0" applyProtection="0">
      <alignment horizontal="right" vertical="center"/>
    </xf>
    <xf numFmtId="0" fontId="103" fillId="60" borderId="169">
      <alignment horizontal="right" vertical="center"/>
    </xf>
    <xf numFmtId="4" fontId="103" fillId="60" borderId="169">
      <alignment horizontal="right" vertical="center"/>
    </xf>
    <xf numFmtId="49" fontId="101" fillId="0" borderId="169" applyNumberFormat="0" applyFill="0" applyBorder="0" applyProtection="0">
      <alignment horizontal="left" vertical="center"/>
    </xf>
    <xf numFmtId="0" fontId="120" fillId="87" borderId="168" applyNumberFormat="0" applyFont="0" applyAlignment="0" applyProtection="0"/>
    <xf numFmtId="0" fontId="126" fillId="84" borderId="166" applyNumberFormat="0" applyAlignment="0" applyProtection="0"/>
    <xf numFmtId="0" fontId="48" fillId="43" borderId="0" applyNumberFormat="0" applyBorder="0" applyAlignment="0" applyProtection="0"/>
    <xf numFmtId="4" fontId="103" fillId="60" borderId="169">
      <alignment horizontal="right" vertical="center"/>
    </xf>
    <xf numFmtId="0" fontId="7" fillId="53" borderId="0" applyNumberFormat="0" applyBorder="0" applyAlignment="0" applyProtection="0"/>
    <xf numFmtId="0" fontId="102" fillId="0" borderId="169" applyNumberFormat="0" applyFill="0" applyAlignment="0" applyProtection="0"/>
    <xf numFmtId="0" fontId="102" fillId="0" borderId="169" applyNumberFormat="0" applyFill="0" applyAlignment="0" applyProtection="0"/>
    <xf numFmtId="0" fontId="125" fillId="84" borderId="166" applyNumberFormat="0" applyAlignment="0" applyProtection="0"/>
    <xf numFmtId="0" fontId="129" fillId="71" borderId="166" applyNumberFormat="0" applyAlignment="0" applyProtection="0"/>
    <xf numFmtId="0" fontId="125" fillId="84" borderId="166" applyNumberFormat="0" applyAlignment="0" applyProtection="0"/>
    <xf numFmtId="0" fontId="120" fillId="87" borderId="168" applyNumberFormat="0" applyFont="0" applyAlignment="0" applyProtection="0"/>
    <xf numFmtId="0" fontId="129" fillId="71" borderId="166" applyNumberFormat="0" applyAlignment="0" applyProtection="0"/>
    <xf numFmtId="4" fontId="103" fillId="62" borderId="169">
      <alignment horizontal="right" vertical="center"/>
    </xf>
    <xf numFmtId="4" fontId="102" fillId="61" borderId="169"/>
    <xf numFmtId="166" fontId="102" fillId="88" borderId="169" applyNumberFormat="0" applyFont="0" applyBorder="0" applyAlignment="0" applyProtection="0">
      <alignment horizontal="right" vertical="center"/>
    </xf>
    <xf numFmtId="0" fontId="105" fillId="62" borderId="169">
      <alignment horizontal="right" vertical="center"/>
    </xf>
    <xf numFmtId="4" fontId="103" fillId="60" borderId="171">
      <alignment horizontal="right" vertical="center"/>
    </xf>
    <xf numFmtId="0" fontId="102" fillId="60" borderId="172">
      <alignment horizontal="left" vertical="center" wrapText="1" indent="2"/>
    </xf>
    <xf numFmtId="0" fontId="138" fillId="71" borderId="166" applyNumberFormat="0" applyAlignment="0" applyProtection="0"/>
    <xf numFmtId="0" fontId="138" fillId="71" borderId="166" applyNumberFormat="0" applyAlignment="0" applyProtection="0"/>
    <xf numFmtId="0" fontId="130" fillId="0" borderId="159" applyNumberFormat="0" applyFill="0" applyAlignment="0" applyProtection="0"/>
    <xf numFmtId="0" fontId="117" fillId="0" borderId="0" applyNumberFormat="0" applyFill="0" applyBorder="0" applyAlignment="0" applyProtection="0"/>
    <xf numFmtId="0" fontId="48" fillId="55" borderId="0" applyNumberFormat="0" applyBorder="0" applyAlignment="0" applyProtection="0"/>
    <xf numFmtId="0" fontId="130" fillId="0" borderId="159" applyNumberFormat="0" applyFill="0" applyAlignment="0" applyProtection="0"/>
    <xf numFmtId="0" fontId="125" fillId="84" borderId="166" applyNumberFormat="0" applyAlignment="0" applyProtection="0"/>
    <xf numFmtId="0" fontId="142" fillId="84" borderId="149" applyNumberFormat="0" applyAlignment="0" applyProtection="0"/>
    <xf numFmtId="0" fontId="142" fillId="84" borderId="149" applyNumberFormat="0" applyAlignment="0" applyProtection="0"/>
    <xf numFmtId="0" fontId="115" fillId="33" borderId="66" applyNumberFormat="0" applyAlignment="0" applyProtection="0"/>
    <xf numFmtId="0" fontId="126" fillId="84" borderId="166" applyNumberFormat="0" applyAlignment="0" applyProtection="0"/>
    <xf numFmtId="0" fontId="102" fillId="60" borderId="172">
      <alignment horizontal="left" vertical="center" wrapText="1" indent="2"/>
    </xf>
    <xf numFmtId="0" fontId="103" fillId="60" borderId="171">
      <alignment horizontal="right" vertical="center"/>
    </xf>
    <xf numFmtId="0" fontId="7" fillId="41" borderId="0" applyNumberFormat="0" applyBorder="0" applyAlignment="0" applyProtection="0"/>
    <xf numFmtId="0" fontId="120" fillId="87" borderId="168" applyNumberFormat="0" applyFont="0" applyAlignment="0" applyProtection="0"/>
    <xf numFmtId="0" fontId="102" fillId="0" borderId="169" applyNumberFormat="0" applyFill="0" applyAlignment="0" applyProtection="0"/>
    <xf numFmtId="49" fontId="102" fillId="0" borderId="169" applyNumberFormat="0" applyFont="0" applyFill="0" applyBorder="0" applyProtection="0">
      <alignment horizontal="left" vertical="center" indent="2"/>
    </xf>
    <xf numFmtId="0" fontId="102" fillId="0" borderId="172">
      <alignment horizontal="left" vertical="center" wrapText="1" indent="2"/>
    </xf>
    <xf numFmtId="0" fontId="126" fillId="84" borderId="166" applyNumberFormat="0" applyAlignment="0" applyProtection="0"/>
    <xf numFmtId="0" fontId="102" fillId="0" borderId="169" applyNumberFormat="0" applyFill="0" applyAlignment="0" applyProtection="0"/>
    <xf numFmtId="4" fontId="105" fillId="62" borderId="169">
      <alignment horizontal="right" vertical="center"/>
    </xf>
    <xf numFmtId="0" fontId="102" fillId="0" borderId="172">
      <alignment horizontal="left" vertical="center" wrapText="1" indent="2"/>
    </xf>
    <xf numFmtId="0" fontId="48" fillId="47" borderId="0" applyNumberFormat="0" applyBorder="0" applyAlignment="0" applyProtection="0"/>
    <xf numFmtId="4" fontId="102" fillId="61" borderId="169"/>
    <xf numFmtId="0" fontId="126" fillId="84" borderId="166" applyNumberFormat="0" applyAlignment="0" applyProtection="0"/>
    <xf numFmtId="0" fontId="126" fillId="84" borderId="166" applyNumberFormat="0" applyAlignment="0" applyProtection="0"/>
    <xf numFmtId="0" fontId="102" fillId="0" borderId="172">
      <alignment horizontal="left" vertical="center" wrapText="1" indent="2"/>
    </xf>
    <xf numFmtId="0" fontId="103" fillId="60" borderId="169">
      <alignment horizontal="right" vertical="center"/>
    </xf>
    <xf numFmtId="0" fontId="129" fillId="71" borderId="166" applyNumberFormat="0" applyAlignment="0" applyProtection="0"/>
    <xf numFmtId="0" fontId="126" fillId="84" borderId="166" applyNumberFormat="0" applyAlignment="0" applyProtection="0"/>
    <xf numFmtId="0" fontId="103" fillId="60" borderId="169">
      <alignment horizontal="right" vertical="center"/>
    </xf>
    <xf numFmtId="49" fontId="101" fillId="0" borderId="169" applyNumberFormat="0" applyFill="0" applyBorder="0" applyProtection="0">
      <alignment horizontal="left" vertical="center"/>
    </xf>
    <xf numFmtId="0" fontId="120" fillId="87" borderId="168" applyNumberFormat="0" applyFont="0" applyAlignment="0" applyProtection="0"/>
    <xf numFmtId="0" fontId="125" fillId="84" borderId="166" applyNumberFormat="0" applyAlignment="0" applyProtection="0"/>
    <xf numFmtId="0" fontId="130" fillId="0" borderId="159" applyNumberFormat="0" applyFill="0" applyAlignment="0" applyProtection="0"/>
    <xf numFmtId="0" fontId="102" fillId="61" borderId="169"/>
    <xf numFmtId="4" fontId="102" fillId="61" borderId="169"/>
    <xf numFmtId="4" fontId="103" fillId="60" borderId="169">
      <alignment horizontal="right" vertical="center"/>
    </xf>
    <xf numFmtId="0" fontId="105" fillId="62" borderId="169">
      <alignment horizontal="right" vertical="center"/>
    </xf>
    <xf numFmtId="0" fontId="129" fillId="71" borderId="166" applyNumberFormat="0" applyAlignment="0" applyProtection="0"/>
    <xf numFmtId="0" fontId="126" fillId="84" borderId="166" applyNumberFormat="0" applyAlignment="0" applyProtection="0"/>
    <xf numFmtId="4" fontId="102" fillId="0" borderId="169">
      <alignment horizontal="right" vertical="center"/>
    </xf>
    <xf numFmtId="0" fontId="102" fillId="60" borderId="172">
      <alignment horizontal="left" vertical="center" wrapText="1" indent="2"/>
    </xf>
    <xf numFmtId="0" fontId="102" fillId="0" borderId="172">
      <alignment horizontal="left" vertical="center" wrapText="1" indent="2"/>
    </xf>
    <xf numFmtId="0" fontId="142" fillId="84" borderId="149" applyNumberFormat="0" applyAlignment="0" applyProtection="0"/>
    <xf numFmtId="0" fontId="138" fillId="71" borderId="166" applyNumberFormat="0" applyAlignment="0" applyProtection="0"/>
    <xf numFmtId="0" fontId="125" fillId="84" borderId="166" applyNumberFormat="0" applyAlignment="0" applyProtection="0"/>
    <xf numFmtId="0" fontId="123" fillId="84" borderId="149" applyNumberFormat="0" applyAlignment="0" applyProtection="0"/>
    <xf numFmtId="0" fontId="103" fillId="60" borderId="171">
      <alignment horizontal="right" vertical="center"/>
    </xf>
    <xf numFmtId="0" fontId="105" fillId="62" borderId="169">
      <alignment horizontal="right" vertical="center"/>
    </xf>
    <xf numFmtId="4" fontId="103" fillId="62" borderId="169">
      <alignment horizontal="right" vertical="center"/>
    </xf>
    <xf numFmtId="4" fontId="103" fillId="60" borderId="169">
      <alignment horizontal="right" vertical="center"/>
    </xf>
    <xf numFmtId="49" fontId="102" fillId="0" borderId="170" applyNumberFormat="0" applyFont="0" applyFill="0" applyBorder="0" applyProtection="0">
      <alignment horizontal="left" vertical="center" indent="5"/>
    </xf>
    <xf numFmtId="4" fontId="102" fillId="0" borderId="169" applyFill="0" applyBorder="0" applyProtection="0">
      <alignment horizontal="right" vertical="center"/>
    </xf>
    <xf numFmtId="4" fontId="103" fillId="62" borderId="169">
      <alignment horizontal="right" vertical="center"/>
    </xf>
    <xf numFmtId="0" fontId="138" fillId="71" borderId="166" applyNumberFormat="0" applyAlignment="0" applyProtection="0"/>
    <xf numFmtId="0" fontId="129" fillId="71" borderId="166" applyNumberFormat="0" applyAlignment="0" applyProtection="0"/>
    <xf numFmtId="0" fontId="125" fillId="84" borderId="166" applyNumberFormat="0" applyAlignment="0" applyProtection="0"/>
    <xf numFmtId="0" fontId="102" fillId="60" borderId="172">
      <alignment horizontal="left" vertical="center" wrapText="1" indent="2"/>
    </xf>
    <xf numFmtId="0" fontId="102" fillId="0" borderId="172">
      <alignment horizontal="left" vertical="center" wrapText="1" indent="2"/>
    </xf>
    <xf numFmtId="0" fontId="102" fillId="60" borderId="172">
      <alignment horizontal="left" vertical="center" wrapText="1" indent="2"/>
    </xf>
    <xf numFmtId="0" fontId="103" fillId="62" borderId="202">
      <alignment horizontal="right" vertical="center"/>
    </xf>
    <xf numFmtId="0" fontId="102" fillId="0" borderId="220">
      <alignment horizontal="left" vertical="center" wrapText="1" indent="2"/>
    </xf>
    <xf numFmtId="0" fontId="138" fillId="71" borderId="214" applyNumberFormat="0" applyAlignment="0" applyProtection="0"/>
    <xf numFmtId="0" fontId="138" fillId="71" borderId="214" applyNumberFormat="0" applyAlignment="0" applyProtection="0"/>
    <xf numFmtId="0" fontId="105" fillId="62" borderId="210">
      <alignment horizontal="right" vertical="center"/>
    </xf>
    <xf numFmtId="43" fontId="85" fillId="0" borderId="0" applyFont="0" applyFill="0" applyBorder="0" applyAlignment="0" applyProtection="0"/>
    <xf numFmtId="0" fontId="8" fillId="87" borderId="216" applyNumberFormat="0" applyFont="0" applyAlignment="0" applyProtection="0"/>
    <xf numFmtId="0" fontId="125" fillId="84" borderId="214" applyNumberFormat="0" applyAlignment="0" applyProtection="0"/>
    <xf numFmtId="0" fontId="102" fillId="61" borderId="178"/>
    <xf numFmtId="166" fontId="102" fillId="88" borderId="178" applyNumberFormat="0" applyFont="0" applyBorder="0" applyAlignment="0" applyProtection="0">
      <alignment horizontal="right" vertical="center"/>
    </xf>
    <xf numFmtId="0" fontId="142" fillId="84" borderId="174" applyNumberFormat="0" applyAlignment="0" applyProtection="0"/>
    <xf numFmtId="0" fontId="103" fillId="60" borderId="217">
      <alignment horizontal="right" vertical="center"/>
    </xf>
    <xf numFmtId="4" fontId="103" fillId="60" borderId="180">
      <alignment horizontal="right" vertical="center"/>
    </xf>
    <xf numFmtId="0" fontId="103" fillId="60" borderId="173">
      <alignment horizontal="right" vertical="center"/>
    </xf>
    <xf numFmtId="0" fontId="102" fillId="61" borderId="173"/>
    <xf numFmtId="0" fontId="126" fillId="84" borderId="207" applyNumberFormat="0" applyAlignment="0" applyProtection="0"/>
    <xf numFmtId="0" fontId="138" fillId="71" borderId="175" applyNumberFormat="0" applyAlignment="0" applyProtection="0"/>
    <xf numFmtId="0" fontId="129" fillId="71" borderId="175" applyNumberFormat="0" applyAlignment="0" applyProtection="0"/>
    <xf numFmtId="0" fontId="102" fillId="60" borderId="181">
      <alignment horizontal="left" vertical="center" wrapText="1" indent="2"/>
    </xf>
    <xf numFmtId="0" fontId="103" fillId="62" borderId="169">
      <alignment horizontal="right" vertical="center"/>
    </xf>
    <xf numFmtId="0" fontId="103" fillId="62" borderId="178">
      <alignment horizontal="right" vertical="center"/>
    </xf>
    <xf numFmtId="0" fontId="120" fillId="87" borderId="177" applyNumberFormat="0" applyFont="0" applyAlignment="0" applyProtection="0"/>
    <xf numFmtId="0" fontId="103" fillId="60" borderId="180">
      <alignment horizontal="right" vertical="center"/>
    </xf>
    <xf numFmtId="0" fontId="126" fillId="84" borderId="175" applyNumberFormat="0" applyAlignment="0" applyProtection="0"/>
    <xf numFmtId="0" fontId="102" fillId="0" borderId="220">
      <alignment horizontal="left" vertical="center" wrapText="1" indent="2"/>
    </xf>
    <xf numFmtId="0" fontId="129" fillId="71" borderId="175" applyNumberFormat="0" applyAlignment="0" applyProtection="0"/>
    <xf numFmtId="0" fontId="103" fillId="60" borderId="178">
      <alignment horizontal="right" vertical="center"/>
    </xf>
    <xf numFmtId="4" fontId="103" fillId="62" borderId="210">
      <alignment horizontal="right" vertical="center"/>
    </xf>
    <xf numFmtId="0" fontId="102" fillId="0" borderId="173" applyNumberFormat="0" applyFill="0" applyAlignment="0" applyProtection="0"/>
    <xf numFmtId="49" fontId="102" fillId="0" borderId="178" applyNumberFormat="0" applyFont="0" applyFill="0" applyBorder="0" applyProtection="0">
      <alignment horizontal="left" vertical="center" indent="2"/>
    </xf>
    <xf numFmtId="0" fontId="103" fillId="60" borderId="173">
      <alignment horizontal="right" vertical="center"/>
    </xf>
    <xf numFmtId="0" fontId="130" fillId="0" borderId="176" applyNumberFormat="0" applyFill="0" applyAlignment="0" applyProtection="0"/>
    <xf numFmtId="0" fontId="116" fillId="33" borderId="65" applyNumberFormat="0" applyAlignment="0" applyProtection="0"/>
    <xf numFmtId="0" fontId="116" fillId="33" borderId="65" applyNumberFormat="0" applyAlignment="0" applyProtection="0"/>
    <xf numFmtId="0" fontId="102" fillId="0" borderId="173">
      <alignment horizontal="right" vertical="center"/>
    </xf>
    <xf numFmtId="0" fontId="105" fillId="62" borderId="173">
      <alignment horizontal="right" vertical="center"/>
    </xf>
    <xf numFmtId="0" fontId="7" fillId="54" borderId="0" applyNumberFormat="0" applyBorder="0" applyAlignment="0" applyProtection="0"/>
    <xf numFmtId="0" fontId="103" fillId="62" borderId="173">
      <alignment horizontal="right" vertical="center"/>
    </xf>
    <xf numFmtId="0" fontId="102" fillId="60" borderId="181">
      <alignment horizontal="left" vertical="center" wrapText="1" indent="2"/>
    </xf>
    <xf numFmtId="0" fontId="103" fillId="60" borderId="219">
      <alignment horizontal="right" vertical="center"/>
    </xf>
    <xf numFmtId="4" fontId="102" fillId="61" borderId="186"/>
    <xf numFmtId="0" fontId="138" fillId="71" borderId="175" applyNumberFormat="0" applyAlignment="0" applyProtection="0"/>
    <xf numFmtId="0" fontId="8" fillId="87" borderId="177" applyNumberFormat="0" applyFont="0" applyAlignment="0" applyProtection="0"/>
    <xf numFmtId="0" fontId="120" fillId="87" borderId="177" applyNumberFormat="0" applyFont="0" applyAlignment="0" applyProtection="0"/>
    <xf numFmtId="0" fontId="103" fillId="62" borderId="169">
      <alignment horizontal="right" vertical="center"/>
    </xf>
    <xf numFmtId="0" fontId="7" fillId="54" borderId="0" applyNumberFormat="0" applyBorder="0" applyAlignment="0" applyProtection="0"/>
    <xf numFmtId="0" fontId="123" fillId="84" borderId="92" applyNumberFormat="0" applyAlignment="0" applyProtection="0"/>
    <xf numFmtId="49" fontId="102" fillId="0" borderId="179" applyNumberFormat="0" applyFont="0" applyFill="0" applyBorder="0" applyProtection="0">
      <alignment horizontal="left" vertical="center" indent="5"/>
    </xf>
    <xf numFmtId="0" fontId="120" fillId="87" borderId="209" applyNumberFormat="0" applyFont="0" applyAlignment="0" applyProtection="0"/>
    <xf numFmtId="0" fontId="117" fillId="0" borderId="0" applyNumberFormat="0" applyFill="0" applyBorder="0" applyAlignment="0" applyProtection="0"/>
    <xf numFmtId="4" fontId="102" fillId="0" borderId="173" applyFill="0" applyBorder="0" applyProtection="0">
      <alignment horizontal="right" vertical="center"/>
    </xf>
    <xf numFmtId="0" fontId="138" fillId="71" borderId="175" applyNumberFormat="0" applyAlignment="0" applyProtection="0"/>
    <xf numFmtId="0" fontId="130" fillId="0" borderId="176" applyNumberFormat="0" applyFill="0" applyAlignment="0" applyProtection="0"/>
    <xf numFmtId="0" fontId="102" fillId="61" borderId="217"/>
    <xf numFmtId="0" fontId="103" fillId="60" borderId="210">
      <alignment horizontal="right" vertical="center"/>
    </xf>
    <xf numFmtId="0" fontId="105" fillId="62" borderId="194">
      <alignment horizontal="right" vertical="center"/>
    </xf>
    <xf numFmtId="4" fontId="102" fillId="0" borderId="210" applyFill="0" applyBorder="0" applyProtection="0">
      <alignment horizontal="right" vertical="center"/>
    </xf>
    <xf numFmtId="0" fontId="102" fillId="61" borderId="173"/>
    <xf numFmtId="4" fontId="103" fillId="62" borderId="178">
      <alignment horizontal="right" vertical="center"/>
    </xf>
    <xf numFmtId="0" fontId="102" fillId="0" borderId="169">
      <alignment horizontal="right" vertical="center"/>
    </xf>
    <xf numFmtId="4" fontId="105" fillId="62" borderId="169">
      <alignment horizontal="right" vertical="center"/>
    </xf>
    <xf numFmtId="166" fontId="102" fillId="88" borderId="169" applyNumberFormat="0" applyFont="0" applyBorder="0" applyAlignment="0" applyProtection="0">
      <alignment horizontal="right" vertical="center"/>
    </xf>
    <xf numFmtId="0" fontId="102" fillId="0" borderId="169" applyNumberFormat="0" applyFill="0" applyAlignment="0" applyProtection="0"/>
    <xf numFmtId="0" fontId="126" fillId="84" borderId="175" applyNumberFormat="0" applyAlignment="0" applyProtection="0"/>
    <xf numFmtId="0" fontId="115" fillId="33" borderId="66" applyNumberFormat="0" applyAlignment="0" applyProtection="0"/>
    <xf numFmtId="0" fontId="116" fillId="33" borderId="65" applyNumberFormat="0" applyAlignment="0" applyProtection="0"/>
    <xf numFmtId="0" fontId="102" fillId="0" borderId="210">
      <alignment horizontal="right" vertical="center"/>
    </xf>
    <xf numFmtId="0" fontId="138" fillId="71" borderId="175" applyNumberFormat="0" applyAlignment="0" applyProtection="0"/>
    <xf numFmtId="0" fontId="117" fillId="0" borderId="0" applyNumberFormat="0" applyFill="0" applyBorder="0" applyAlignment="0" applyProtection="0"/>
    <xf numFmtId="49" fontId="101" fillId="0" borderId="169" applyNumberFormat="0" applyFill="0" applyBorder="0" applyProtection="0">
      <alignment horizontal="left" vertical="center"/>
    </xf>
    <xf numFmtId="0" fontId="118" fillId="0" borderId="0" applyNumberFormat="0" applyFill="0" applyBorder="0" applyAlignment="0" applyProtection="0"/>
    <xf numFmtId="0" fontId="119"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8" fillId="39" borderId="0" applyNumberFormat="0" applyBorder="0" applyAlignment="0" applyProtection="0"/>
    <xf numFmtId="0" fontId="105" fillId="62" borderId="169">
      <alignment horizontal="right" vertical="center"/>
    </xf>
    <xf numFmtId="0" fontId="7" fillId="41"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8"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8"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8" fillId="59" borderId="0" applyNumberFormat="0" applyBorder="0" applyAlignment="0" applyProtection="0"/>
    <xf numFmtId="0" fontId="102" fillId="0" borderId="173" applyNumberFormat="0" applyFill="0" applyAlignment="0" applyProtection="0"/>
    <xf numFmtId="0" fontId="103" fillId="60" borderId="173">
      <alignment horizontal="right" vertical="center"/>
    </xf>
    <xf numFmtId="0" fontId="103" fillId="60" borderId="173">
      <alignment horizontal="right" vertical="center"/>
    </xf>
    <xf numFmtId="4" fontId="103" fillId="60" borderId="179">
      <alignment horizontal="right" vertical="center"/>
    </xf>
    <xf numFmtId="0" fontId="126" fillId="84" borderId="175" applyNumberFormat="0" applyAlignment="0" applyProtection="0"/>
    <xf numFmtId="0" fontId="102" fillId="0" borderId="173">
      <alignment horizontal="right" vertical="center"/>
    </xf>
    <xf numFmtId="0" fontId="105" fillId="62" borderId="173">
      <alignment horizontal="right" vertical="center"/>
    </xf>
    <xf numFmtId="0" fontId="102" fillId="61" borderId="173"/>
    <xf numFmtId="0" fontId="103" fillId="62" borderId="173">
      <alignment horizontal="right" vertical="center"/>
    </xf>
    <xf numFmtId="0" fontId="115" fillId="33" borderId="66" applyNumberFormat="0" applyAlignment="0" applyProtection="0"/>
    <xf numFmtId="0" fontId="102" fillId="62" borderId="211">
      <alignment horizontal="left" vertical="center"/>
    </xf>
    <xf numFmtId="49" fontId="102" fillId="0" borderId="179" applyNumberFormat="0" applyFont="0" applyFill="0" applyBorder="0" applyProtection="0">
      <alignment horizontal="left" vertical="center" indent="5"/>
    </xf>
    <xf numFmtId="0" fontId="105" fillId="62" borderId="178">
      <alignment horizontal="right" vertical="center"/>
    </xf>
    <xf numFmtId="0" fontId="125" fillId="84" borderId="175" applyNumberFormat="0" applyAlignment="0" applyProtection="0"/>
    <xf numFmtId="0" fontId="102" fillId="0" borderId="181">
      <alignment horizontal="left" vertical="center" wrapText="1" indent="2"/>
    </xf>
    <xf numFmtId="0" fontId="126" fillId="84" borderId="175" applyNumberFormat="0" applyAlignment="0" applyProtection="0"/>
    <xf numFmtId="4" fontId="103" fillId="60" borderId="178">
      <alignment horizontal="right" vertical="center"/>
    </xf>
    <xf numFmtId="0" fontId="130" fillId="0" borderId="176" applyNumberFormat="0" applyFill="0" applyAlignment="0" applyProtection="0"/>
    <xf numFmtId="0" fontId="125" fillId="84" borderId="175" applyNumberFormat="0" applyAlignment="0" applyProtection="0"/>
    <xf numFmtId="49" fontId="102" fillId="0" borderId="173" applyNumberFormat="0" applyFont="0" applyFill="0" applyBorder="0" applyProtection="0">
      <alignment horizontal="left" vertical="center" indent="2"/>
    </xf>
    <xf numFmtId="4" fontId="103" fillId="60" borderId="178">
      <alignment horizontal="right" vertical="center"/>
    </xf>
    <xf numFmtId="0" fontId="105" fillId="62" borderId="178">
      <alignment horizontal="right" vertical="center"/>
    </xf>
    <xf numFmtId="4" fontId="105" fillId="62" borderId="178">
      <alignment horizontal="right" vertical="center"/>
    </xf>
    <xf numFmtId="0" fontId="145" fillId="0" borderId="176" applyNumberFormat="0" applyFill="0" applyAlignment="0" applyProtection="0"/>
    <xf numFmtId="0" fontId="103" fillId="60" borderId="178">
      <alignment horizontal="right" vertical="center"/>
    </xf>
    <xf numFmtId="0" fontId="120" fillId="87" borderId="177" applyNumberFormat="0" applyFont="0" applyAlignment="0" applyProtection="0"/>
    <xf numFmtId="4" fontId="103" fillId="60" borderId="180">
      <alignment horizontal="right" vertical="center"/>
    </xf>
    <xf numFmtId="0" fontId="126" fillId="84" borderId="175" applyNumberFormat="0" applyAlignment="0" applyProtection="0"/>
    <xf numFmtId="0" fontId="102" fillId="62" borderId="179">
      <alignment horizontal="left" vertical="center"/>
    </xf>
    <xf numFmtId="0" fontId="138" fillId="71" borderId="175" applyNumberFormat="0" applyAlignment="0" applyProtection="0"/>
    <xf numFmtId="0" fontId="102" fillId="0" borderId="178">
      <alignment horizontal="right" vertical="center"/>
    </xf>
    <xf numFmtId="0" fontId="102" fillId="61" borderId="178"/>
    <xf numFmtId="0" fontId="102" fillId="0" borderId="181">
      <alignment horizontal="left" vertical="center" wrapText="1" indent="2"/>
    </xf>
    <xf numFmtId="0" fontId="129" fillId="71" borderId="175" applyNumberFormat="0" applyAlignment="0" applyProtection="0"/>
    <xf numFmtId="4" fontId="102" fillId="0" borderId="178" applyFill="0" applyBorder="0" applyProtection="0">
      <alignment horizontal="right" vertical="center"/>
    </xf>
    <xf numFmtId="4" fontId="103" fillId="62" borderId="178">
      <alignment horizontal="right" vertical="center"/>
    </xf>
    <xf numFmtId="0" fontId="138" fillId="71" borderId="175" applyNumberFormat="0" applyAlignment="0" applyProtection="0"/>
    <xf numFmtId="0" fontId="126" fillId="84" borderId="175" applyNumberFormat="0" applyAlignment="0" applyProtection="0"/>
    <xf numFmtId="4" fontId="102" fillId="61" borderId="178"/>
    <xf numFmtId="0" fontId="103" fillId="60" borderId="178">
      <alignment horizontal="right" vertical="center"/>
    </xf>
    <xf numFmtId="0" fontId="103" fillId="60" borderId="180">
      <alignment horizontal="right" vertical="center"/>
    </xf>
    <xf numFmtId="4" fontId="102" fillId="0" borderId="178" applyFill="0" applyBorder="0" applyProtection="0">
      <alignment horizontal="right" vertical="center"/>
    </xf>
    <xf numFmtId="49" fontId="102" fillId="0" borderId="178" applyNumberFormat="0" applyFont="0" applyFill="0" applyBorder="0" applyProtection="0">
      <alignment horizontal="left" vertical="center" indent="2"/>
    </xf>
    <xf numFmtId="49" fontId="102" fillId="0" borderId="178" applyNumberFormat="0" applyFont="0" applyFill="0" applyBorder="0" applyProtection="0">
      <alignment horizontal="left" vertical="center" indent="2"/>
    </xf>
    <xf numFmtId="166" fontId="102" fillId="88" borderId="178" applyNumberFormat="0" applyFont="0" applyBorder="0" applyAlignment="0" applyProtection="0">
      <alignment horizontal="right" vertical="center"/>
    </xf>
    <xf numFmtId="0" fontId="129" fillId="71" borderId="175" applyNumberFormat="0" applyAlignment="0" applyProtection="0"/>
    <xf numFmtId="4" fontId="103" fillId="62" borderId="173">
      <alignment horizontal="right" vertical="center"/>
    </xf>
    <xf numFmtId="4" fontId="105" fillId="62" borderId="173">
      <alignment horizontal="right" vertical="center"/>
    </xf>
    <xf numFmtId="4" fontId="103" fillId="60" borderId="173">
      <alignment horizontal="right" vertical="center"/>
    </xf>
    <xf numFmtId="4" fontId="103" fillId="60" borderId="173">
      <alignment horizontal="right" vertical="center"/>
    </xf>
    <xf numFmtId="4" fontId="103" fillId="60" borderId="178">
      <alignment horizontal="right" vertical="center"/>
    </xf>
    <xf numFmtId="0" fontId="118" fillId="0" borderId="0" applyNumberFormat="0" applyFill="0" applyBorder="0" applyAlignment="0" applyProtection="0"/>
    <xf numFmtId="0" fontId="123" fillId="84" borderId="174" applyNumberFormat="0" applyAlignment="0" applyProtection="0"/>
    <xf numFmtId="0" fontId="120" fillId="87" borderId="177" applyNumberFormat="0" applyFont="0" applyAlignment="0" applyProtection="0"/>
    <xf numFmtId="4" fontId="103" fillId="60" borderId="178">
      <alignment horizontal="right" vertical="center"/>
    </xf>
    <xf numFmtId="0" fontId="102" fillId="0" borderId="181">
      <alignment horizontal="left" vertical="center" wrapText="1" indent="2"/>
    </xf>
    <xf numFmtId="0" fontId="129" fillId="71" borderId="175" applyNumberFormat="0" applyAlignment="0" applyProtection="0"/>
    <xf numFmtId="0" fontId="120" fillId="87" borderId="177" applyNumberFormat="0" applyFont="0" applyAlignment="0" applyProtection="0"/>
    <xf numFmtId="0" fontId="126" fillId="84" borderId="175" applyNumberFormat="0" applyAlignment="0" applyProtection="0"/>
    <xf numFmtId="0" fontId="8" fillId="87" borderId="177" applyNumberFormat="0" applyFont="0" applyAlignment="0" applyProtection="0"/>
    <xf numFmtId="4" fontId="102" fillId="61" borderId="178"/>
    <xf numFmtId="0" fontId="7" fillId="49" borderId="0" applyNumberFormat="0" applyBorder="0" applyAlignment="0" applyProtection="0"/>
    <xf numFmtId="43" fontId="112" fillId="0" borderId="0" applyFont="0" applyFill="0" applyBorder="0" applyAlignment="0" applyProtection="0"/>
    <xf numFmtId="0" fontId="142" fillId="84" borderId="174" applyNumberFormat="0" applyAlignment="0" applyProtection="0"/>
    <xf numFmtId="43" fontId="112" fillId="0" borderId="0" applyFont="0" applyFill="0" applyBorder="0" applyAlignment="0" applyProtection="0"/>
    <xf numFmtId="0" fontId="7" fillId="42" borderId="0" applyNumberFormat="0" applyBorder="0" applyAlignment="0" applyProtection="0"/>
    <xf numFmtId="49" fontId="102" fillId="0" borderId="179" applyNumberFormat="0" applyFont="0" applyFill="0" applyBorder="0" applyProtection="0">
      <alignment horizontal="left" vertical="center" indent="5"/>
    </xf>
    <xf numFmtId="0" fontId="123" fillId="84" borderId="206" applyNumberFormat="0" applyAlignment="0" applyProtection="0"/>
    <xf numFmtId="0" fontId="126" fillId="84" borderId="214" applyNumberFormat="0" applyAlignment="0" applyProtection="0"/>
    <xf numFmtId="0" fontId="117" fillId="0" borderId="0" applyNumberFormat="0" applyFill="0" applyBorder="0" applyAlignment="0" applyProtection="0"/>
    <xf numFmtId="0" fontId="145" fillId="0" borderId="215" applyNumberFormat="0" applyFill="0" applyAlignment="0" applyProtection="0"/>
    <xf numFmtId="0" fontId="7" fillId="49" borderId="0" applyNumberFormat="0" applyBorder="0" applyAlignment="0" applyProtection="0"/>
    <xf numFmtId="0" fontId="105" fillId="62" borderId="210">
      <alignment horizontal="right" vertical="center"/>
    </xf>
    <xf numFmtId="0" fontId="138" fillId="71" borderId="214" applyNumberFormat="0" applyAlignment="0" applyProtection="0"/>
    <xf numFmtId="0" fontId="48" fillId="39" borderId="0" applyNumberFormat="0" applyBorder="0" applyAlignment="0" applyProtection="0"/>
    <xf numFmtId="4" fontId="102" fillId="0" borderId="173">
      <alignment horizontal="right" vertical="center"/>
    </xf>
    <xf numFmtId="49" fontId="101" fillId="0" borderId="217" applyNumberFormat="0" applyFill="0" applyBorder="0" applyProtection="0">
      <alignment horizontal="left" vertical="center"/>
    </xf>
    <xf numFmtId="0" fontId="145" fillId="0" borderId="215" applyNumberFormat="0" applyFill="0" applyAlignment="0" applyProtection="0"/>
    <xf numFmtId="4" fontId="102" fillId="0" borderId="217">
      <alignment horizontal="right" vertical="center"/>
    </xf>
    <xf numFmtId="166" fontId="102" fillId="88" borderId="217" applyNumberFormat="0" applyFont="0" applyBorder="0" applyAlignment="0" applyProtection="0">
      <alignment horizontal="right" vertical="center"/>
    </xf>
    <xf numFmtId="0" fontId="103" fillId="60" borderId="217">
      <alignment horizontal="right" vertical="center"/>
    </xf>
    <xf numFmtId="4" fontId="102" fillId="0" borderId="169" applyFill="0" applyBorder="0" applyProtection="0">
      <alignment horizontal="right" vertical="center"/>
    </xf>
    <xf numFmtId="0" fontId="102" fillId="0" borderId="169" applyNumberFormat="0" applyFill="0" applyAlignment="0" applyProtection="0"/>
    <xf numFmtId="0" fontId="103" fillId="62" borderId="217">
      <alignment horizontal="right" vertical="center"/>
    </xf>
    <xf numFmtId="4" fontId="103" fillId="60" borderId="217">
      <alignment horizontal="right" vertical="center"/>
    </xf>
    <xf numFmtId="166" fontId="102" fillId="88" borderId="202" applyNumberFormat="0" applyFont="0" applyBorder="0" applyAlignment="0" applyProtection="0">
      <alignment horizontal="right" vertical="center"/>
    </xf>
    <xf numFmtId="0" fontId="103" fillId="62" borderId="217">
      <alignment horizontal="right" vertical="center"/>
    </xf>
    <xf numFmtId="4" fontId="102" fillId="61" borderId="210"/>
    <xf numFmtId="4" fontId="103" fillId="60" borderId="219">
      <alignment horizontal="right" vertical="center"/>
    </xf>
    <xf numFmtId="4" fontId="102" fillId="0" borderId="173" applyFill="0" applyBorder="0" applyProtection="0">
      <alignment horizontal="right" vertical="center"/>
    </xf>
    <xf numFmtId="49" fontId="101" fillId="0" borderId="173" applyNumberFormat="0" applyFill="0" applyBorder="0" applyProtection="0">
      <alignment horizontal="left" vertical="center"/>
    </xf>
    <xf numFmtId="0" fontId="126" fillId="84" borderId="214" applyNumberFormat="0" applyAlignment="0" applyProtection="0"/>
    <xf numFmtId="0" fontId="129" fillId="71" borderId="214" applyNumberFormat="0" applyAlignment="0" applyProtection="0"/>
    <xf numFmtId="4" fontId="103" fillId="60" borderId="211">
      <alignment horizontal="right" vertical="center"/>
    </xf>
    <xf numFmtId="166" fontId="102" fillId="88" borderId="186" applyNumberFormat="0" applyFont="0" applyBorder="0" applyAlignment="0" applyProtection="0">
      <alignment horizontal="right" vertical="center"/>
    </xf>
    <xf numFmtId="166" fontId="102" fillId="88" borderId="186" applyNumberFormat="0" applyFont="0" applyBorder="0" applyAlignment="0" applyProtection="0">
      <alignment horizontal="right" vertical="center"/>
    </xf>
    <xf numFmtId="0" fontId="130" fillId="0" borderId="208" applyNumberFormat="0" applyFill="0" applyAlignment="0" applyProtection="0"/>
    <xf numFmtId="49" fontId="102" fillId="0" borderId="210" applyNumberFormat="0" applyFont="0" applyFill="0" applyBorder="0" applyProtection="0">
      <alignment horizontal="left" vertical="center" indent="2"/>
    </xf>
    <xf numFmtId="166" fontId="102" fillId="88" borderId="173" applyNumberFormat="0" applyFont="0" applyBorder="0" applyAlignment="0" applyProtection="0">
      <alignment horizontal="right" vertical="center"/>
    </xf>
    <xf numFmtId="0" fontId="105" fillId="62" borderId="202">
      <alignment horizontal="right" vertical="center"/>
    </xf>
    <xf numFmtId="4" fontId="102" fillId="61" borderId="173"/>
    <xf numFmtId="0" fontId="145" fillId="0" borderId="215" applyNumberFormat="0" applyFill="0" applyAlignment="0" applyProtection="0"/>
    <xf numFmtId="0" fontId="103" fillId="60" borderId="217">
      <alignment horizontal="right" vertical="center"/>
    </xf>
    <xf numFmtId="0" fontId="103" fillId="62" borderId="217">
      <alignment horizontal="right" vertical="center"/>
    </xf>
    <xf numFmtId="0" fontId="103" fillId="60" borderId="217">
      <alignment horizontal="right" vertical="center"/>
    </xf>
    <xf numFmtId="0" fontId="138" fillId="71" borderId="214" applyNumberFormat="0" applyAlignment="0" applyProtection="0"/>
    <xf numFmtId="0" fontId="125" fillId="84" borderId="214" applyNumberFormat="0" applyAlignment="0" applyProtection="0"/>
    <xf numFmtId="4" fontId="105" fillId="62" borderId="210">
      <alignment horizontal="right" vertical="center"/>
    </xf>
    <xf numFmtId="0" fontId="129" fillId="71" borderId="207" applyNumberFormat="0" applyAlignment="0" applyProtection="0"/>
    <xf numFmtId="0" fontId="125" fillId="84" borderId="214" applyNumberFormat="0" applyAlignment="0" applyProtection="0"/>
    <xf numFmtId="0" fontId="123" fillId="84" borderId="174" applyNumberFormat="0" applyAlignment="0" applyProtection="0"/>
    <xf numFmtId="0" fontId="103" fillId="62" borderId="178">
      <alignment horizontal="right" vertical="center"/>
    </xf>
    <xf numFmtId="0" fontId="105" fillId="62" borderId="178">
      <alignment horizontal="right" vertical="center"/>
    </xf>
    <xf numFmtId="0" fontId="102" fillId="62" borderId="218">
      <alignment horizontal="left" vertical="center"/>
    </xf>
    <xf numFmtId="4" fontId="103" fillId="60" borderId="217">
      <alignment horizontal="right" vertical="center"/>
    </xf>
    <xf numFmtId="0" fontId="8" fillId="87" borderId="209" applyNumberFormat="0" applyFont="0" applyAlignment="0" applyProtection="0"/>
    <xf numFmtId="4" fontId="103" fillId="60" borderId="178">
      <alignment horizontal="right" vertical="center"/>
    </xf>
    <xf numFmtId="0" fontId="103" fillId="60" borderId="180">
      <alignment horizontal="right" vertical="center"/>
    </xf>
    <xf numFmtId="0" fontId="138" fillId="71" borderId="175" applyNumberFormat="0" applyAlignment="0" applyProtection="0"/>
    <xf numFmtId="0" fontId="102" fillId="60" borderId="181">
      <alignment horizontal="left" vertical="center" wrapText="1" indent="2"/>
    </xf>
    <xf numFmtId="0" fontId="129" fillId="71" borderId="175" applyNumberFormat="0" applyAlignment="0" applyProtection="0"/>
    <xf numFmtId="4" fontId="102" fillId="61" borderId="178"/>
    <xf numFmtId="0" fontId="103" fillId="60" borderId="178">
      <alignment horizontal="right" vertical="center"/>
    </xf>
    <xf numFmtId="4" fontId="103" fillId="62" borderId="178">
      <alignment horizontal="right" vertical="center"/>
    </xf>
    <xf numFmtId="0" fontId="103" fillId="60" borderId="178">
      <alignment horizontal="right" vertical="center"/>
    </xf>
    <xf numFmtId="4" fontId="102" fillId="0" borderId="178">
      <alignment horizontal="right" vertical="center"/>
    </xf>
    <xf numFmtId="0" fontId="145" fillId="0" borderId="176" applyNumberFormat="0" applyFill="0" applyAlignment="0" applyProtection="0"/>
    <xf numFmtId="0" fontId="138" fillId="71" borderId="175" applyNumberFormat="0" applyAlignment="0" applyProtection="0"/>
    <xf numFmtId="0" fontId="102" fillId="62" borderId="179">
      <alignment horizontal="left" vertical="center"/>
    </xf>
    <xf numFmtId="0" fontId="103" fillId="62" borderId="178">
      <alignment horizontal="right" vertical="center"/>
    </xf>
    <xf numFmtId="4" fontId="103" fillId="60" borderId="178">
      <alignment horizontal="right" vertical="center"/>
    </xf>
    <xf numFmtId="0" fontId="102" fillId="60" borderId="181">
      <alignment horizontal="left" vertical="center" wrapText="1" indent="2"/>
    </xf>
    <xf numFmtId="0" fontId="138" fillId="71" borderId="175" applyNumberFormat="0" applyAlignment="0" applyProtection="0"/>
    <xf numFmtId="49" fontId="102" fillId="0" borderId="179" applyNumberFormat="0" applyFont="0" applyFill="0" applyBorder="0" applyProtection="0">
      <alignment horizontal="left" vertical="center" indent="5"/>
    </xf>
    <xf numFmtId="0" fontId="105" fillId="62" borderId="178">
      <alignment horizontal="right" vertical="center"/>
    </xf>
    <xf numFmtId="0" fontId="102" fillId="0" borderId="181">
      <alignment horizontal="left" vertical="center" wrapText="1" indent="2"/>
    </xf>
    <xf numFmtId="0" fontId="129" fillId="71" borderId="175" applyNumberFormat="0" applyAlignment="0" applyProtection="0"/>
    <xf numFmtId="0" fontId="102" fillId="61" borderId="178"/>
    <xf numFmtId="4" fontId="103" fillId="60" borderId="178">
      <alignment horizontal="right" vertical="center"/>
    </xf>
    <xf numFmtId="0" fontId="102" fillId="0" borderId="181">
      <alignment horizontal="left" vertical="center" wrapText="1" indent="2"/>
    </xf>
    <xf numFmtId="0" fontId="125" fillId="84" borderId="175" applyNumberFormat="0" applyAlignment="0" applyProtection="0"/>
    <xf numFmtId="4" fontId="102" fillId="0" borderId="178">
      <alignment horizontal="right" vertical="center"/>
    </xf>
    <xf numFmtId="49" fontId="101" fillId="0" borderId="178" applyNumberFormat="0" applyFill="0" applyBorder="0" applyProtection="0">
      <alignment horizontal="left" vertical="center"/>
    </xf>
    <xf numFmtId="4" fontId="102" fillId="61" borderId="217"/>
    <xf numFmtId="0" fontId="7" fillId="46" borderId="0" applyNumberFormat="0" applyBorder="0" applyAlignment="0" applyProtection="0"/>
    <xf numFmtId="0" fontId="125" fillId="84" borderId="183" applyNumberFormat="0" applyAlignment="0" applyProtection="0"/>
    <xf numFmtId="0" fontId="7" fillId="58" borderId="0" applyNumberFormat="0" applyBorder="0" applyAlignment="0" applyProtection="0"/>
    <xf numFmtId="4" fontId="102" fillId="0" borderId="217" applyFill="0" applyBorder="0" applyProtection="0">
      <alignment horizontal="right" vertical="center"/>
    </xf>
    <xf numFmtId="166" fontId="102" fillId="88" borderId="217" applyNumberFormat="0" applyFont="0" applyBorder="0" applyAlignment="0" applyProtection="0">
      <alignment horizontal="right" vertical="center"/>
    </xf>
    <xf numFmtId="49" fontId="101" fillId="0" borderId="217" applyNumberFormat="0" applyFill="0" applyBorder="0" applyProtection="0">
      <alignment horizontal="left" vertical="center"/>
    </xf>
    <xf numFmtId="0" fontId="123" fillId="84" borderId="221" applyNumberFormat="0" applyAlignment="0" applyProtection="0"/>
    <xf numFmtId="49" fontId="101" fillId="0" borderId="217" applyNumberFormat="0" applyFill="0" applyBorder="0" applyProtection="0">
      <alignment horizontal="left" vertical="center"/>
    </xf>
    <xf numFmtId="0" fontId="145" fillId="0" borderId="176" applyNumberFormat="0" applyFill="0" applyAlignment="0" applyProtection="0"/>
    <xf numFmtId="0" fontId="126" fillId="84" borderId="175" applyNumberFormat="0" applyAlignment="0" applyProtection="0"/>
    <xf numFmtId="0" fontId="123" fillId="84" borderId="174" applyNumberFormat="0" applyAlignment="0" applyProtection="0"/>
    <xf numFmtId="0" fontId="102" fillId="60" borderId="181">
      <alignment horizontal="left" vertical="center" wrapText="1" indent="2"/>
    </xf>
    <xf numFmtId="0" fontId="102" fillId="60" borderId="181">
      <alignment horizontal="left" vertical="center" wrapText="1" indent="2"/>
    </xf>
    <xf numFmtId="0" fontId="129" fillId="71" borderId="175" applyNumberFormat="0" applyAlignment="0" applyProtection="0"/>
    <xf numFmtId="4" fontId="103" fillId="62" borderId="178">
      <alignment horizontal="right" vertical="center"/>
    </xf>
    <xf numFmtId="0" fontId="102" fillId="0" borderId="178">
      <alignment horizontal="right" vertical="center"/>
    </xf>
    <xf numFmtId="0" fontId="102" fillId="62" borderId="179">
      <alignment horizontal="left" vertical="center"/>
    </xf>
    <xf numFmtId="0" fontId="102" fillId="60" borderId="181">
      <alignment horizontal="left" vertical="center" wrapText="1" indent="2"/>
    </xf>
    <xf numFmtId="4" fontId="103" fillId="60" borderId="180">
      <alignment horizontal="right" vertical="center"/>
    </xf>
    <xf numFmtId="4" fontId="103" fillId="60" borderId="179">
      <alignment horizontal="right" vertical="center"/>
    </xf>
    <xf numFmtId="4" fontId="103" fillId="60" borderId="178">
      <alignment horizontal="right" vertical="center"/>
    </xf>
    <xf numFmtId="49" fontId="102" fillId="0" borderId="178" applyNumberFormat="0" applyFont="0" applyFill="0" applyBorder="0" applyProtection="0">
      <alignment horizontal="left" vertical="center" indent="2"/>
    </xf>
    <xf numFmtId="0" fontId="105" fillId="62" borderId="178">
      <alignment horizontal="right" vertical="center"/>
    </xf>
    <xf numFmtId="4" fontId="103" fillId="60" borderId="178">
      <alignment horizontal="right" vertical="center"/>
    </xf>
    <xf numFmtId="0" fontId="102" fillId="0" borderId="178">
      <alignment horizontal="right" vertical="center"/>
    </xf>
    <xf numFmtId="4" fontId="102" fillId="61" borderId="178"/>
    <xf numFmtId="0" fontId="120" fillId="87" borderId="177" applyNumberFormat="0" applyFont="0" applyAlignment="0" applyProtection="0"/>
    <xf numFmtId="0" fontId="138" fillId="71" borderId="175" applyNumberFormat="0" applyAlignment="0" applyProtection="0"/>
    <xf numFmtId="0" fontId="102" fillId="62" borderId="179">
      <alignment horizontal="left" vertical="center"/>
    </xf>
    <xf numFmtId="0" fontId="125" fillId="84" borderId="175" applyNumberFormat="0" applyAlignment="0" applyProtection="0"/>
    <xf numFmtId="0" fontId="126" fillId="84" borderId="175" applyNumberFormat="0" applyAlignment="0" applyProtection="0"/>
    <xf numFmtId="0" fontId="125" fillId="84" borderId="175" applyNumberFormat="0" applyAlignment="0" applyProtection="0"/>
    <xf numFmtId="0" fontId="120" fillId="87" borderId="177" applyNumberFormat="0" applyFont="0" applyAlignment="0" applyProtection="0"/>
    <xf numFmtId="4" fontId="103" fillId="62" borderId="178">
      <alignment horizontal="right" vertical="center"/>
    </xf>
    <xf numFmtId="0" fontId="102" fillId="0" borderId="181">
      <alignment horizontal="left" vertical="center" wrapText="1" indent="2"/>
    </xf>
    <xf numFmtId="0" fontId="129" fillId="71" borderId="175" applyNumberFormat="0" applyAlignment="0" applyProtection="0"/>
    <xf numFmtId="4" fontId="105" fillId="62" borderId="178">
      <alignment horizontal="right" vertical="center"/>
    </xf>
    <xf numFmtId="0" fontId="102" fillId="61" borderId="178"/>
    <xf numFmtId="0" fontId="7" fillId="58" borderId="0" applyNumberFormat="0" applyBorder="0" applyAlignment="0" applyProtection="0"/>
    <xf numFmtId="0" fontId="8" fillId="87" borderId="177" applyNumberFormat="0" applyFont="0" applyAlignment="0" applyProtection="0"/>
    <xf numFmtId="0" fontId="7" fillId="53" borderId="0" applyNumberFormat="0" applyBorder="0" applyAlignment="0" applyProtection="0"/>
    <xf numFmtId="0" fontId="103" fillId="60" borderId="178">
      <alignment horizontal="right" vertical="center"/>
    </xf>
    <xf numFmtId="0" fontId="48" fillId="51" borderId="0" applyNumberFormat="0" applyBorder="0" applyAlignment="0" applyProtection="0"/>
    <xf numFmtId="0" fontId="142" fillId="84" borderId="206" applyNumberFormat="0" applyAlignment="0" applyProtection="0"/>
    <xf numFmtId="4" fontId="102" fillId="61" borderId="178"/>
    <xf numFmtId="4" fontId="103" fillId="60" borderId="218">
      <alignment horizontal="right" vertical="center"/>
    </xf>
    <xf numFmtId="0" fontId="102" fillId="61" borderId="217"/>
    <xf numFmtId="0" fontId="129" fillId="71" borderId="214" applyNumberFormat="0" applyAlignment="0" applyProtection="0"/>
    <xf numFmtId="0" fontId="8" fillId="87" borderId="177" applyNumberFormat="0" applyFont="0" applyAlignment="0" applyProtection="0"/>
    <xf numFmtId="0" fontId="120" fillId="87" borderId="209" applyNumberFormat="0" applyFont="0" applyAlignment="0" applyProtection="0"/>
    <xf numFmtId="49" fontId="102" fillId="0" borderId="217" applyNumberFormat="0" applyFont="0" applyFill="0" applyBorder="0" applyProtection="0">
      <alignment horizontal="left" vertical="center" indent="2"/>
    </xf>
    <xf numFmtId="4" fontId="102" fillId="61" borderId="178"/>
    <xf numFmtId="49" fontId="101" fillId="0" borderId="217" applyNumberFormat="0" applyFill="0" applyBorder="0" applyProtection="0">
      <alignment horizontal="left" vertical="center"/>
    </xf>
    <xf numFmtId="4" fontId="105" fillId="62" borderId="217">
      <alignment horizontal="right" vertical="center"/>
    </xf>
    <xf numFmtId="0" fontId="103" fillId="60" borderId="219">
      <alignment horizontal="right" vertical="center"/>
    </xf>
    <xf numFmtId="49" fontId="101" fillId="0" borderId="217" applyNumberFormat="0" applyFill="0" applyBorder="0" applyProtection="0">
      <alignment horizontal="left" vertical="center"/>
    </xf>
    <xf numFmtId="0" fontId="118" fillId="0" borderId="0" applyNumberFormat="0" applyFill="0" applyBorder="0" applyAlignment="0" applyProtection="0"/>
    <xf numFmtId="4" fontId="103" fillId="62" borderId="217">
      <alignment horizontal="right" vertical="center"/>
    </xf>
    <xf numFmtId="0" fontId="126" fillId="84" borderId="214" applyNumberFormat="0" applyAlignment="0" applyProtection="0"/>
    <xf numFmtId="4" fontId="103" fillId="60" borderId="218">
      <alignment horizontal="right" vertical="center"/>
    </xf>
    <xf numFmtId="0" fontId="126" fillId="84" borderId="207" applyNumberFormat="0" applyAlignment="0" applyProtection="0"/>
    <xf numFmtId="4" fontId="103" fillId="60" borderId="210">
      <alignment horizontal="right" vertical="center"/>
    </xf>
    <xf numFmtId="4" fontId="103" fillId="60" borderId="218">
      <alignment horizontal="right" vertical="center"/>
    </xf>
    <xf numFmtId="0" fontId="7" fillId="41" borderId="0" applyNumberFormat="0" applyBorder="0" applyAlignment="0" applyProtection="0"/>
    <xf numFmtId="0" fontId="120" fillId="87" borderId="209" applyNumberFormat="0" applyFont="0" applyAlignment="0" applyProtection="0"/>
    <xf numFmtId="4" fontId="103" fillId="62" borderId="210">
      <alignment horizontal="right" vertical="center"/>
    </xf>
    <xf numFmtId="0" fontId="138" fillId="71" borderId="214" applyNumberFormat="0" applyAlignment="0" applyProtection="0"/>
    <xf numFmtId="0" fontId="105" fillId="62" borderId="210">
      <alignment horizontal="right" vertical="center"/>
    </xf>
    <xf numFmtId="0" fontId="103" fillId="60" borderId="210">
      <alignment horizontal="right" vertical="center"/>
    </xf>
    <xf numFmtId="0" fontId="130" fillId="0" borderId="215" applyNumberFormat="0" applyFill="0" applyAlignment="0" applyProtection="0"/>
    <xf numFmtId="0" fontId="126" fillId="84" borderId="207" applyNumberFormat="0" applyAlignment="0" applyProtection="0"/>
    <xf numFmtId="0" fontId="105" fillId="62" borderId="210">
      <alignment horizontal="right" vertical="center"/>
    </xf>
    <xf numFmtId="0" fontId="7" fillId="49" borderId="0" applyNumberFormat="0" applyBorder="0" applyAlignment="0" applyProtection="0"/>
    <xf numFmtId="0" fontId="48" fillId="47" borderId="0" applyNumberFormat="0" applyBorder="0" applyAlignment="0" applyProtection="0"/>
    <xf numFmtId="0" fontId="125" fillId="84" borderId="207" applyNumberFormat="0" applyAlignment="0" applyProtection="0"/>
    <xf numFmtId="0" fontId="102" fillId="0" borderId="217" applyNumberFormat="0" applyFill="0" applyAlignment="0" applyProtection="0"/>
    <xf numFmtId="0" fontId="138" fillId="71" borderId="207" applyNumberFormat="0" applyAlignment="0" applyProtection="0"/>
    <xf numFmtId="0" fontId="7" fillId="46" borderId="0" applyNumberFormat="0" applyBorder="0" applyAlignment="0" applyProtection="0"/>
    <xf numFmtId="4" fontId="103" fillId="60" borderId="217">
      <alignment horizontal="right" vertical="center"/>
    </xf>
    <xf numFmtId="0" fontId="120" fillId="87" borderId="209" applyNumberFormat="0" applyFont="0" applyAlignment="0" applyProtection="0"/>
    <xf numFmtId="0" fontId="48" fillId="59" borderId="0" applyNumberFormat="0" applyBorder="0" applyAlignment="0" applyProtection="0"/>
    <xf numFmtId="4" fontId="103" fillId="60" borderId="219">
      <alignment horizontal="right" vertical="center"/>
    </xf>
    <xf numFmtId="0" fontId="145" fillId="0" borderId="208" applyNumberFormat="0" applyFill="0" applyAlignment="0" applyProtection="0"/>
    <xf numFmtId="0" fontId="138" fillId="71" borderId="207" applyNumberFormat="0" applyAlignment="0" applyProtection="0"/>
    <xf numFmtId="0" fontId="145" fillId="0" borderId="208" applyNumberFormat="0" applyFill="0" applyAlignment="0" applyProtection="0"/>
    <xf numFmtId="0" fontId="125" fillId="84" borderId="183" applyNumberFormat="0" applyAlignment="0" applyProtection="0"/>
    <xf numFmtId="0" fontId="7" fillId="45" borderId="0" applyNumberFormat="0" applyBorder="0" applyAlignment="0" applyProtection="0"/>
    <xf numFmtId="0" fontId="138" fillId="71" borderId="214" applyNumberFormat="0" applyAlignment="0" applyProtection="0"/>
    <xf numFmtId="0" fontId="102" fillId="0" borderId="217" applyNumberFormat="0" applyFill="0" applyAlignment="0" applyProtection="0"/>
    <xf numFmtId="0" fontId="103" fillId="60" borderId="194">
      <alignment horizontal="right" vertical="center"/>
    </xf>
    <xf numFmtId="0" fontId="48" fillId="55" borderId="0" applyNumberFormat="0" applyBorder="0" applyAlignment="0" applyProtection="0"/>
    <xf numFmtId="0" fontId="145" fillId="0" borderId="215" applyNumberFormat="0" applyFill="0" applyAlignment="0" applyProtection="0"/>
    <xf numFmtId="0" fontId="118" fillId="0" borderId="0" applyNumberFormat="0" applyFill="0" applyBorder="0" applyAlignment="0" applyProtection="0"/>
    <xf numFmtId="0" fontId="102" fillId="0" borderId="220">
      <alignment horizontal="left" vertical="center" wrapText="1" indent="2"/>
    </xf>
    <xf numFmtId="4" fontId="105" fillId="62" borderId="178">
      <alignment horizontal="right" vertical="center"/>
    </xf>
    <xf numFmtId="0" fontId="102" fillId="0" borderId="178" applyNumberFormat="0" applyFill="0" applyAlignment="0" applyProtection="0"/>
    <xf numFmtId="0" fontId="130" fillId="0" borderId="215" applyNumberFormat="0" applyFill="0" applyAlignment="0" applyProtection="0"/>
    <xf numFmtId="4" fontId="102" fillId="0" borderId="178" applyFill="0" applyBorder="0" applyProtection="0">
      <alignment horizontal="right" vertical="center"/>
    </xf>
    <xf numFmtId="49" fontId="101" fillId="0" borderId="178" applyNumberFormat="0" applyFill="0" applyBorder="0" applyProtection="0">
      <alignment horizontal="left" vertical="center"/>
    </xf>
    <xf numFmtId="0" fontId="103" fillId="60" borderId="180">
      <alignment horizontal="right" vertical="center"/>
    </xf>
    <xf numFmtId="0" fontId="102" fillId="60" borderId="181">
      <alignment horizontal="left" vertical="center" wrapText="1" indent="2"/>
    </xf>
    <xf numFmtId="0" fontId="105" fillId="62" borderId="178">
      <alignment horizontal="right" vertical="center"/>
    </xf>
    <xf numFmtId="4" fontId="102" fillId="0" borderId="178">
      <alignment horizontal="right" vertical="center"/>
    </xf>
    <xf numFmtId="0" fontId="103" fillId="60" borderId="180">
      <alignment horizontal="right" vertical="center"/>
    </xf>
    <xf numFmtId="49" fontId="101" fillId="0" borderId="178" applyNumberFormat="0" applyFill="0" applyBorder="0" applyProtection="0">
      <alignment horizontal="left" vertical="center"/>
    </xf>
    <xf numFmtId="0" fontId="142" fillId="84" borderId="206" applyNumberFormat="0" applyAlignment="0" applyProtection="0"/>
    <xf numFmtId="4" fontId="103" fillId="60" borderId="217">
      <alignment horizontal="right" vertical="center"/>
    </xf>
    <xf numFmtId="49" fontId="102" fillId="0" borderId="217" applyNumberFormat="0" applyFont="0" applyFill="0" applyBorder="0" applyProtection="0">
      <alignment horizontal="left" vertical="center" indent="2"/>
    </xf>
    <xf numFmtId="4" fontId="103" fillId="60" borderId="210">
      <alignment horizontal="right" vertical="center"/>
    </xf>
    <xf numFmtId="0" fontId="145" fillId="0" borderId="215" applyNumberFormat="0" applyFill="0" applyAlignment="0" applyProtection="0"/>
    <xf numFmtId="0" fontId="123" fillId="84" borderId="174" applyNumberFormat="0" applyAlignment="0" applyProtection="0"/>
    <xf numFmtId="4" fontId="103" fillId="60" borderId="217">
      <alignment horizontal="right" vertical="center"/>
    </xf>
    <xf numFmtId="0" fontId="138" fillId="71" borderId="207" applyNumberFormat="0" applyAlignment="0" applyProtection="0"/>
    <xf numFmtId="0" fontId="142" fillId="84" borderId="221" applyNumberFormat="0" applyAlignment="0" applyProtection="0"/>
    <xf numFmtId="0" fontId="103" fillId="62" borderId="217">
      <alignment horizontal="right" vertical="center"/>
    </xf>
    <xf numFmtId="0" fontId="102" fillId="62" borderId="211">
      <alignment horizontal="left" vertical="center"/>
    </xf>
    <xf numFmtId="0" fontId="145" fillId="0" borderId="176" applyNumberFormat="0" applyFill="0" applyAlignment="0" applyProtection="0"/>
    <xf numFmtId="0" fontId="145" fillId="0" borderId="184" applyNumberFormat="0" applyFill="0" applyAlignment="0" applyProtection="0"/>
    <xf numFmtId="4" fontId="103" fillId="60" borderId="210">
      <alignment horizontal="right" vertical="center"/>
    </xf>
    <xf numFmtId="0" fontId="102" fillId="62" borderId="179">
      <alignment horizontal="left" vertical="center"/>
    </xf>
    <xf numFmtId="0" fontId="129" fillId="71" borderId="175" applyNumberFormat="0" applyAlignment="0" applyProtection="0"/>
    <xf numFmtId="0" fontId="125" fillId="84" borderId="175" applyNumberFormat="0" applyAlignment="0" applyProtection="0"/>
    <xf numFmtId="0" fontId="102" fillId="0" borderId="181">
      <alignment horizontal="left" vertical="center" wrapText="1" indent="2"/>
    </xf>
    <xf numFmtId="0" fontId="102" fillId="0" borderId="181">
      <alignment horizontal="left" vertical="center" wrapText="1" indent="2"/>
    </xf>
    <xf numFmtId="0" fontId="125" fillId="84" borderId="175" applyNumberFormat="0" applyAlignment="0" applyProtection="0"/>
    <xf numFmtId="0" fontId="138" fillId="71" borderId="175" applyNumberFormat="0" applyAlignment="0" applyProtection="0"/>
    <xf numFmtId="4" fontId="102" fillId="0" borderId="178">
      <alignment horizontal="right" vertical="center"/>
    </xf>
    <xf numFmtId="0" fontId="138" fillId="71" borderId="175" applyNumberFormat="0" applyAlignment="0" applyProtection="0"/>
    <xf numFmtId="0" fontId="102" fillId="0" borderId="181">
      <alignment horizontal="left" vertical="center" wrapText="1" indent="2"/>
    </xf>
    <xf numFmtId="0" fontId="126" fillId="84" borderId="175" applyNumberFormat="0" applyAlignment="0" applyProtection="0"/>
    <xf numFmtId="0" fontId="103" fillId="60" borderId="180">
      <alignment horizontal="right" vertical="center"/>
    </xf>
    <xf numFmtId="0" fontId="103" fillId="60" borderId="179">
      <alignment horizontal="right" vertical="center"/>
    </xf>
    <xf numFmtId="0" fontId="138" fillId="71" borderId="175" applyNumberFormat="0" applyAlignment="0" applyProtection="0"/>
    <xf numFmtId="0" fontId="103" fillId="62" borderId="178">
      <alignment horizontal="right" vertical="center"/>
    </xf>
    <xf numFmtId="4" fontId="103" fillId="60" borderId="178">
      <alignment horizontal="right" vertical="center"/>
    </xf>
    <xf numFmtId="4" fontId="103" fillId="60" borderId="180">
      <alignment horizontal="right" vertical="center"/>
    </xf>
    <xf numFmtId="49" fontId="101" fillId="0" borderId="178" applyNumberFormat="0" applyFill="0" applyBorder="0" applyProtection="0">
      <alignment horizontal="left" vertical="center"/>
    </xf>
    <xf numFmtId="0" fontId="102" fillId="0" borderId="181">
      <alignment horizontal="left" vertical="center" wrapText="1" indent="2"/>
    </xf>
    <xf numFmtId="0" fontId="103" fillId="62" borderId="178">
      <alignment horizontal="right" vertical="center"/>
    </xf>
    <xf numFmtId="0" fontId="145" fillId="0" borderId="176" applyNumberFormat="0" applyFill="0" applyAlignment="0" applyProtection="0"/>
    <xf numFmtId="4" fontId="105" fillId="62" borderId="178">
      <alignment horizontal="right" vertical="center"/>
    </xf>
    <xf numFmtId="0" fontId="120" fillId="87" borderId="216" applyNumberFormat="0" applyFont="0" applyAlignment="0" applyProtection="0"/>
    <xf numFmtId="0" fontId="142" fillId="84" borderId="206" applyNumberFormat="0" applyAlignment="0" applyProtection="0"/>
    <xf numFmtId="0" fontId="48" fillId="47" borderId="0" applyNumberFormat="0" applyBorder="0" applyAlignment="0" applyProtection="0"/>
    <xf numFmtId="49" fontId="102" fillId="0" borderId="173" applyNumberFormat="0" applyFont="0" applyFill="0" applyBorder="0" applyProtection="0">
      <alignment horizontal="left" vertical="center" indent="2"/>
    </xf>
    <xf numFmtId="49" fontId="102" fillId="0" borderId="179" applyNumberFormat="0" applyFont="0" applyFill="0" applyBorder="0" applyProtection="0">
      <alignment horizontal="left" vertical="center" indent="5"/>
    </xf>
    <xf numFmtId="0" fontId="103" fillId="62" borderId="173">
      <alignment horizontal="right" vertical="center"/>
    </xf>
    <xf numFmtId="4" fontId="103" fillId="62" borderId="173">
      <alignment horizontal="right" vertical="center"/>
    </xf>
    <xf numFmtId="0" fontId="105" fillId="62" borderId="173">
      <alignment horizontal="right" vertical="center"/>
    </xf>
    <xf numFmtId="4" fontId="105" fillId="62" borderId="173">
      <alignment horizontal="right" vertical="center"/>
    </xf>
    <xf numFmtId="0" fontId="103" fillId="60" borderId="173">
      <alignment horizontal="right" vertical="center"/>
    </xf>
    <xf numFmtId="4" fontId="103" fillId="60" borderId="173">
      <alignment horizontal="right" vertical="center"/>
    </xf>
    <xf numFmtId="0" fontId="103" fillId="60" borderId="173">
      <alignment horizontal="right" vertical="center"/>
    </xf>
    <xf numFmtId="4" fontId="103" fillId="60" borderId="173">
      <alignment horizontal="right" vertical="center"/>
    </xf>
    <xf numFmtId="0" fontId="125" fillId="84" borderId="175" applyNumberFormat="0" applyAlignment="0" applyProtection="0"/>
    <xf numFmtId="0" fontId="129" fillId="71" borderId="175" applyNumberFormat="0" applyAlignment="0" applyProtection="0"/>
    <xf numFmtId="4" fontId="103" fillId="60" borderId="178">
      <alignment horizontal="right" vertical="center"/>
    </xf>
    <xf numFmtId="0" fontId="119" fillId="0" borderId="70" applyNumberFormat="0" applyFill="0" applyAlignment="0" applyProtection="0"/>
    <xf numFmtId="0" fontId="120" fillId="87" borderId="177" applyNumberFormat="0" applyFont="0" applyAlignment="0" applyProtection="0"/>
    <xf numFmtId="0" fontId="142" fillId="84" borderId="174" applyNumberFormat="0" applyAlignment="0" applyProtection="0"/>
    <xf numFmtId="0" fontId="102" fillId="60" borderId="181">
      <alignment horizontal="left" vertical="center" wrapText="1" indent="2"/>
    </xf>
    <xf numFmtId="0" fontId="125" fillId="84" borderId="175" applyNumberFormat="0" applyAlignment="0" applyProtection="0"/>
    <xf numFmtId="0" fontId="102" fillId="0" borderId="178" applyNumberFormat="0" applyFill="0" applyAlignment="0" applyProtection="0"/>
    <xf numFmtId="0" fontId="102" fillId="0" borderId="173">
      <alignment horizontal="right" vertical="center"/>
    </xf>
    <xf numFmtId="4" fontId="102" fillId="0" borderId="173">
      <alignment horizontal="right" vertical="center"/>
    </xf>
    <xf numFmtId="0" fontId="142" fillId="84" borderId="206" applyNumberFormat="0" applyAlignment="0" applyProtection="0"/>
    <xf numFmtId="0" fontId="7" fillId="37" borderId="0" applyNumberFormat="0" applyBorder="0" applyAlignment="0" applyProtection="0"/>
    <xf numFmtId="0" fontId="7" fillId="42" borderId="0" applyNumberFormat="0" applyBorder="0" applyAlignment="0" applyProtection="0"/>
    <xf numFmtId="0" fontId="8" fillId="87" borderId="209" applyNumberFormat="0" applyFont="0" applyAlignment="0" applyProtection="0"/>
    <xf numFmtId="4" fontId="105" fillId="62" borderId="217">
      <alignment horizontal="right" vertical="center"/>
    </xf>
    <xf numFmtId="0" fontId="145" fillId="0" borderId="208" applyNumberFormat="0" applyFill="0" applyAlignment="0" applyProtection="0"/>
    <xf numFmtId="4" fontId="102" fillId="0" borderId="173" applyFill="0" applyBorder="0" applyProtection="0">
      <alignment horizontal="right" vertical="center"/>
    </xf>
    <xf numFmtId="49" fontId="101" fillId="0" borderId="173" applyNumberFormat="0" applyFill="0" applyBorder="0" applyProtection="0">
      <alignment horizontal="left" vertical="center"/>
    </xf>
    <xf numFmtId="0" fontId="102" fillId="0" borderId="173" applyNumberFormat="0" applyFill="0" applyAlignment="0" applyProtection="0"/>
    <xf numFmtId="0" fontId="102" fillId="61" borderId="186"/>
    <xf numFmtId="166" fontId="102" fillId="88" borderId="173" applyNumberFormat="0" applyFont="0" applyBorder="0" applyAlignment="0" applyProtection="0">
      <alignment horizontal="right" vertical="center"/>
    </xf>
    <xf numFmtId="0" fontId="138" fillId="71" borderId="207" applyNumberFormat="0" applyAlignment="0" applyProtection="0"/>
    <xf numFmtId="0" fontId="102" fillId="61" borderId="173"/>
    <xf numFmtId="4" fontId="102" fillId="61" borderId="173"/>
    <xf numFmtId="0" fontId="138" fillId="71" borderId="175" applyNumberFormat="0" applyAlignment="0" applyProtection="0"/>
    <xf numFmtId="0" fontId="102" fillId="0" borderId="178">
      <alignment horizontal="right" vertical="center"/>
    </xf>
    <xf numFmtId="0" fontId="125" fillId="84" borderId="214" applyNumberFormat="0" applyAlignment="0" applyProtection="0"/>
    <xf numFmtId="0" fontId="145" fillId="0" borderId="208" applyNumberFormat="0" applyFill="0" applyAlignment="0" applyProtection="0"/>
    <xf numFmtId="0" fontId="145" fillId="0" borderId="215" applyNumberFormat="0" applyFill="0" applyAlignment="0" applyProtection="0"/>
    <xf numFmtId="4" fontId="103" fillId="60" borderId="210">
      <alignment horizontal="right" vertical="center"/>
    </xf>
    <xf numFmtId="0" fontId="102" fillId="60" borderId="220">
      <alignment horizontal="left" vertical="center" wrapText="1" indent="2"/>
    </xf>
    <xf numFmtId="0" fontId="138" fillId="71" borderId="207" applyNumberFormat="0" applyAlignment="0" applyProtection="0"/>
    <xf numFmtId="0" fontId="118" fillId="0" borderId="0" applyNumberFormat="0" applyFill="0" applyBorder="0" applyAlignment="0" applyProtection="0"/>
    <xf numFmtId="0" fontId="126" fillId="84" borderId="214" applyNumberFormat="0" applyAlignment="0" applyProtection="0"/>
    <xf numFmtId="4" fontId="105" fillId="62" borderId="217">
      <alignment horizontal="right" vertical="center"/>
    </xf>
    <xf numFmtId="4" fontId="103" fillId="60" borderId="210">
      <alignment horizontal="right" vertical="center"/>
    </xf>
    <xf numFmtId="49" fontId="102" fillId="0" borderId="218" applyNumberFormat="0" applyFont="0" applyFill="0" applyBorder="0" applyProtection="0">
      <alignment horizontal="left" vertical="center" indent="5"/>
    </xf>
    <xf numFmtId="0" fontId="7" fillId="50" borderId="0" applyNumberFormat="0" applyBorder="0" applyAlignment="0" applyProtection="0"/>
    <xf numFmtId="0" fontId="129" fillId="71" borderId="214" applyNumberFormat="0" applyAlignment="0" applyProtection="0"/>
    <xf numFmtId="0" fontId="105" fillId="62" borderId="210">
      <alignment horizontal="right" vertical="center"/>
    </xf>
    <xf numFmtId="0" fontId="7" fillId="41" borderId="0" applyNumberFormat="0" applyBorder="0" applyAlignment="0" applyProtection="0"/>
    <xf numFmtId="166" fontId="102" fillId="88" borderId="217" applyNumberFormat="0" applyFont="0" applyBorder="0" applyAlignment="0" applyProtection="0">
      <alignment horizontal="right" vertical="center"/>
    </xf>
    <xf numFmtId="49" fontId="102" fillId="0" borderId="217" applyNumberFormat="0" applyFont="0" applyFill="0" applyBorder="0" applyProtection="0">
      <alignment horizontal="left" vertical="center" indent="2"/>
    </xf>
    <xf numFmtId="0" fontId="102" fillId="60" borderId="220">
      <alignment horizontal="left" vertical="center" wrapText="1" indent="2"/>
    </xf>
    <xf numFmtId="4" fontId="103" fillId="62" borderId="217">
      <alignment horizontal="right" vertical="center"/>
    </xf>
    <xf numFmtId="0" fontId="102" fillId="61" borderId="186"/>
    <xf numFmtId="0" fontId="7" fillId="58" borderId="0" applyNumberFormat="0" applyBorder="0" applyAlignment="0" applyProtection="0"/>
    <xf numFmtId="0" fontId="103" fillId="60" borderId="211">
      <alignment horizontal="right" vertical="center"/>
    </xf>
    <xf numFmtId="4" fontId="103" fillId="60" borderId="210">
      <alignment horizontal="right" vertical="center"/>
    </xf>
    <xf numFmtId="0" fontId="138" fillId="71" borderId="214" applyNumberFormat="0" applyAlignment="0" applyProtection="0"/>
    <xf numFmtId="0" fontId="142" fillId="84" borderId="206" applyNumberFormat="0" applyAlignment="0" applyProtection="0"/>
    <xf numFmtId="0" fontId="102" fillId="61" borderId="210"/>
    <xf numFmtId="0" fontId="7" fillId="37" borderId="0" applyNumberFormat="0" applyBorder="0" applyAlignment="0" applyProtection="0"/>
    <xf numFmtId="49" fontId="102" fillId="0" borderId="218" applyNumberFormat="0" applyFont="0" applyFill="0" applyBorder="0" applyProtection="0">
      <alignment horizontal="left" vertical="center" indent="5"/>
    </xf>
    <xf numFmtId="4" fontId="103" fillId="60" borderId="210">
      <alignment horizontal="right" vertical="center"/>
    </xf>
    <xf numFmtId="0" fontId="103" fillId="60" borderId="188">
      <alignment horizontal="right" vertical="center"/>
    </xf>
    <xf numFmtId="0" fontId="125" fillId="84" borderId="207" applyNumberFormat="0" applyAlignment="0" applyProtection="0"/>
    <xf numFmtId="0" fontId="102" fillId="62" borderId="218">
      <alignment horizontal="left" vertical="center"/>
    </xf>
    <xf numFmtId="0" fontId="120" fillId="87" borderId="216" applyNumberFormat="0" applyFont="0" applyAlignment="0" applyProtection="0"/>
    <xf numFmtId="0" fontId="7" fillId="38" borderId="0" applyNumberFormat="0" applyBorder="0" applyAlignment="0" applyProtection="0"/>
    <xf numFmtId="0" fontId="116" fillId="33" borderId="65" applyNumberFormat="0" applyAlignment="0" applyProtection="0"/>
    <xf numFmtId="0" fontId="130" fillId="0" borderId="208" applyNumberFormat="0" applyFill="0" applyAlignment="0" applyProtection="0"/>
    <xf numFmtId="0" fontId="126" fillId="84" borderId="214" applyNumberFormat="0" applyAlignment="0" applyProtection="0"/>
    <xf numFmtId="0" fontId="103" fillId="62" borderId="210">
      <alignment horizontal="right" vertical="center"/>
    </xf>
    <xf numFmtId="4" fontId="102" fillId="0" borderId="186" applyFill="0" applyBorder="0" applyProtection="0">
      <alignment horizontal="right" vertical="center"/>
    </xf>
    <xf numFmtId="0" fontId="102" fillId="0" borderId="202" applyNumberFormat="0" applyFill="0" applyAlignment="0" applyProtection="0"/>
    <xf numFmtId="4" fontId="103" fillId="60" borderId="219">
      <alignment horizontal="right" vertical="center"/>
    </xf>
    <xf numFmtId="0" fontId="126" fillId="84" borderId="207" applyNumberFormat="0" applyAlignment="0" applyProtection="0"/>
    <xf numFmtId="0" fontId="7" fillId="58" borderId="0" applyNumberFormat="0" applyBorder="0" applyAlignment="0" applyProtection="0"/>
    <xf numFmtId="49" fontId="101" fillId="0" borderId="202" applyNumberFormat="0" applyFill="0" applyBorder="0" applyProtection="0">
      <alignment horizontal="left" vertical="center"/>
    </xf>
    <xf numFmtId="4" fontId="103" fillId="60" borderId="217">
      <alignment horizontal="right" vertical="center"/>
    </xf>
    <xf numFmtId="0" fontId="105" fillId="62" borderId="178">
      <alignment horizontal="right" vertical="center"/>
    </xf>
    <xf numFmtId="0" fontId="126" fillId="84" borderId="175" applyNumberFormat="0" applyAlignment="0" applyProtection="0"/>
    <xf numFmtId="4" fontId="103" fillId="60" borderId="210">
      <alignment horizontal="right" vertical="center"/>
    </xf>
    <xf numFmtId="0" fontId="125" fillId="84" borderId="175" applyNumberFormat="0" applyAlignment="0" applyProtection="0"/>
    <xf numFmtId="4" fontId="102" fillId="0" borderId="217" applyFill="0" applyBorder="0" applyProtection="0">
      <alignment horizontal="right" vertical="center"/>
    </xf>
    <xf numFmtId="0" fontId="102" fillId="0" borderId="178">
      <alignment horizontal="right" vertical="center"/>
    </xf>
    <xf numFmtId="0" fontId="102" fillId="62" borderId="179">
      <alignment horizontal="left" vertical="center"/>
    </xf>
    <xf numFmtId="0" fontId="102" fillId="60" borderId="220">
      <alignment horizontal="left" vertical="center" wrapText="1" indent="2"/>
    </xf>
    <xf numFmtId="0" fontId="7" fillId="42" borderId="0" applyNumberFormat="0" applyBorder="0" applyAlignment="0" applyProtection="0"/>
    <xf numFmtId="49" fontId="102" fillId="0" borderId="178" applyNumberFormat="0" applyFont="0" applyFill="0" applyBorder="0" applyProtection="0">
      <alignment horizontal="left" vertical="center" indent="2"/>
    </xf>
    <xf numFmtId="0" fontId="8" fillId="87" borderId="177" applyNumberFormat="0" applyFont="0" applyAlignment="0" applyProtection="0"/>
    <xf numFmtId="0" fontId="138" fillId="71" borderId="214" applyNumberFormat="0" applyAlignment="0" applyProtection="0"/>
    <xf numFmtId="0" fontId="48" fillId="43" borderId="0" applyNumberFormat="0" applyBorder="0" applyAlignment="0" applyProtection="0"/>
    <xf numFmtId="0" fontId="102" fillId="0" borderId="178" applyNumberFormat="0" applyFill="0" applyAlignment="0" applyProtection="0"/>
    <xf numFmtId="4" fontId="105" fillId="62" borderId="210">
      <alignment horizontal="right" vertical="center"/>
    </xf>
    <xf numFmtId="0" fontId="7" fillId="41" borderId="0" applyNumberFormat="0" applyBorder="0" applyAlignment="0" applyProtection="0"/>
    <xf numFmtId="4" fontId="103" fillId="60" borderId="178">
      <alignment horizontal="right" vertical="center"/>
    </xf>
    <xf numFmtId="0" fontId="102" fillId="0" borderId="181">
      <alignment horizontal="left" vertical="center" wrapText="1" indent="2"/>
    </xf>
    <xf numFmtId="49" fontId="101" fillId="0" borderId="178" applyNumberFormat="0" applyFill="0" applyBorder="0" applyProtection="0">
      <alignment horizontal="left" vertical="center"/>
    </xf>
    <xf numFmtId="0" fontId="103" fillId="60" borderId="178">
      <alignment horizontal="right" vertical="center"/>
    </xf>
    <xf numFmtId="0" fontId="123" fillId="84" borderId="174" applyNumberFormat="0" applyAlignment="0" applyProtection="0"/>
    <xf numFmtId="0" fontId="102" fillId="60" borderId="220">
      <alignment horizontal="left" vertical="center" wrapText="1" indent="2"/>
    </xf>
    <xf numFmtId="0" fontId="145" fillId="0" borderId="176" applyNumberFormat="0" applyFill="0" applyAlignment="0" applyProtection="0"/>
    <xf numFmtId="0" fontId="145" fillId="0" borderId="176" applyNumberFormat="0" applyFill="0" applyAlignment="0" applyProtection="0"/>
    <xf numFmtId="0" fontId="103" fillId="60" borderId="178">
      <alignment horizontal="right" vertical="center"/>
    </xf>
    <xf numFmtId="49" fontId="102" fillId="0" borderId="217" applyNumberFormat="0" applyFont="0" applyFill="0" applyBorder="0" applyProtection="0">
      <alignment horizontal="left" vertical="center" indent="2"/>
    </xf>
    <xf numFmtId="0" fontId="125" fillId="84" borderId="175" applyNumberFormat="0" applyAlignment="0" applyProtection="0"/>
    <xf numFmtId="0" fontId="7" fillId="54" borderId="0" applyNumberFormat="0" applyBorder="0" applyAlignment="0" applyProtection="0"/>
    <xf numFmtId="0" fontId="126" fillId="84" borderId="175" applyNumberFormat="0" applyAlignment="0" applyProtection="0"/>
    <xf numFmtId="0" fontId="102" fillId="0" borderId="217" applyNumberFormat="0" applyFill="0" applyAlignment="0" applyProtection="0"/>
    <xf numFmtId="0" fontId="102" fillId="0" borderId="220">
      <alignment horizontal="left" vertical="center" wrapText="1" indent="2"/>
    </xf>
    <xf numFmtId="0" fontId="48" fillId="47" borderId="0" applyNumberFormat="0" applyBorder="0" applyAlignment="0" applyProtection="0"/>
    <xf numFmtId="0" fontId="103" fillId="60" borderId="178">
      <alignment horizontal="right" vertical="center"/>
    </xf>
    <xf numFmtId="0" fontId="145" fillId="0" borderId="176" applyNumberFormat="0" applyFill="0" applyAlignment="0" applyProtection="0"/>
    <xf numFmtId="0" fontId="102" fillId="60" borderId="181">
      <alignment horizontal="left" vertical="center" wrapText="1" indent="2"/>
    </xf>
    <xf numFmtId="0" fontId="103" fillId="62" borderId="178">
      <alignment horizontal="right" vertical="center"/>
    </xf>
    <xf numFmtId="0" fontId="142" fillId="84" borderId="174" applyNumberFormat="0" applyAlignment="0" applyProtection="0"/>
    <xf numFmtId="0" fontId="103" fillId="60" borderId="178">
      <alignment horizontal="right" vertical="center"/>
    </xf>
    <xf numFmtId="0" fontId="138" fillId="71" borderId="175" applyNumberFormat="0" applyAlignment="0" applyProtection="0"/>
    <xf numFmtId="0" fontId="102" fillId="60" borderId="181">
      <alignment horizontal="left" vertical="center" wrapText="1" indent="2"/>
    </xf>
    <xf numFmtId="0" fontId="103" fillId="60" borderId="179">
      <alignment horizontal="right" vertical="center"/>
    </xf>
    <xf numFmtId="0" fontId="126" fillId="84" borderId="175" applyNumberFormat="0" applyAlignment="0" applyProtection="0"/>
    <xf numFmtId="0" fontId="103" fillId="60" borderId="178">
      <alignment horizontal="right" vertical="center"/>
    </xf>
    <xf numFmtId="0" fontId="102" fillId="60" borderId="181">
      <alignment horizontal="left" vertical="center" wrapText="1" indent="2"/>
    </xf>
    <xf numFmtId="0" fontId="7" fillId="46" borderId="0" applyNumberFormat="0" applyBorder="0" applyAlignment="0" applyProtection="0"/>
    <xf numFmtId="4" fontId="102" fillId="61" borderId="217"/>
    <xf numFmtId="0" fontId="105" fillId="62" borderId="217">
      <alignment horizontal="right" vertical="center"/>
    </xf>
    <xf numFmtId="0" fontId="105" fillId="62" borderId="217">
      <alignment horizontal="right" vertical="center"/>
    </xf>
    <xf numFmtId="0" fontId="126" fillId="84" borderId="175" applyNumberFormat="0" applyAlignment="0" applyProtection="0"/>
    <xf numFmtId="0" fontId="102" fillId="62" borderId="179">
      <alignment horizontal="left" vertical="center"/>
    </xf>
    <xf numFmtId="4" fontId="103" fillId="60" borderId="179">
      <alignment horizontal="right" vertical="center"/>
    </xf>
    <xf numFmtId="0" fontId="7" fillId="41" borderId="0" applyNumberFormat="0" applyBorder="0" applyAlignment="0" applyProtection="0"/>
    <xf numFmtId="0" fontId="126" fillId="84" borderId="214" applyNumberFormat="0" applyAlignment="0" applyProtection="0"/>
    <xf numFmtId="4" fontId="105" fillId="62" borderId="178">
      <alignment horizontal="right" vertical="center"/>
    </xf>
    <xf numFmtId="166" fontId="102" fillId="88" borderId="186" applyNumberFormat="0" applyFont="0" applyBorder="0" applyAlignment="0" applyProtection="0">
      <alignment horizontal="right" vertical="center"/>
    </xf>
    <xf numFmtId="4" fontId="102" fillId="61" borderId="178"/>
    <xf numFmtId="0" fontId="102" fillId="60" borderId="181">
      <alignment horizontal="left" vertical="center" wrapText="1" indent="2"/>
    </xf>
    <xf numFmtId="4" fontId="103" fillId="60" borderId="179">
      <alignment horizontal="right" vertical="center"/>
    </xf>
    <xf numFmtId="0" fontId="103" fillId="60" borderId="178">
      <alignment horizontal="right" vertical="center"/>
    </xf>
    <xf numFmtId="0" fontId="142" fillId="84" borderId="174" applyNumberFormat="0" applyAlignment="0" applyProtection="0"/>
    <xf numFmtId="0" fontId="102" fillId="60" borderId="220">
      <alignment horizontal="left" vertical="center" wrapText="1" indent="2"/>
    </xf>
    <xf numFmtId="0" fontId="102" fillId="62" borderId="179">
      <alignment horizontal="left" vertical="center"/>
    </xf>
    <xf numFmtId="0" fontId="102" fillId="61" borderId="178"/>
    <xf numFmtId="49" fontId="102" fillId="0" borderId="217" applyNumberFormat="0" applyFont="0" applyFill="0" applyBorder="0" applyProtection="0">
      <alignment horizontal="left" vertical="center" indent="2"/>
    </xf>
    <xf numFmtId="4" fontId="105" fillId="62" borderId="217">
      <alignment horizontal="right" vertical="center"/>
    </xf>
    <xf numFmtId="0" fontId="8" fillId="87" borderId="177" applyNumberFormat="0" applyFont="0" applyAlignment="0" applyProtection="0"/>
    <xf numFmtId="0" fontId="129" fillId="71" borderId="175" applyNumberFormat="0" applyAlignment="0" applyProtection="0"/>
    <xf numFmtId="4" fontId="102" fillId="61" borderId="178"/>
    <xf numFmtId="0" fontId="130" fillId="0" borderId="176" applyNumberFormat="0" applyFill="0" applyAlignment="0" applyProtection="0"/>
    <xf numFmtId="0" fontId="138" fillId="71" borderId="175" applyNumberFormat="0" applyAlignment="0" applyProtection="0"/>
    <xf numFmtId="0" fontId="119" fillId="0" borderId="70" applyNumberFormat="0" applyFill="0" applyAlignment="0" applyProtection="0"/>
    <xf numFmtId="4" fontId="102" fillId="0" borderId="217" applyFill="0" applyBorder="0" applyProtection="0">
      <alignment horizontal="right" vertical="center"/>
    </xf>
    <xf numFmtId="0" fontId="103" fillId="62" borderId="210">
      <alignment horizontal="right" vertical="center"/>
    </xf>
    <xf numFmtId="0" fontId="102" fillId="0" borderId="217" applyNumberFormat="0" applyFill="0" applyAlignment="0" applyProtection="0"/>
    <xf numFmtId="0" fontId="130" fillId="0" borderId="208" applyNumberFormat="0" applyFill="0" applyAlignment="0" applyProtection="0"/>
    <xf numFmtId="49" fontId="102" fillId="0" borderId="178" applyNumberFormat="0" applyFont="0" applyFill="0" applyBorder="0" applyProtection="0">
      <alignment horizontal="left" vertical="center" indent="2"/>
    </xf>
    <xf numFmtId="0" fontId="125" fillId="84" borderId="175" applyNumberFormat="0" applyAlignment="0" applyProtection="0"/>
    <xf numFmtId="0" fontId="8" fillId="87" borderId="177" applyNumberFormat="0" applyFont="0" applyAlignment="0" applyProtection="0"/>
    <xf numFmtId="0" fontId="120" fillId="87" borderId="177" applyNumberFormat="0" applyFont="0" applyAlignment="0" applyProtection="0"/>
    <xf numFmtId="49" fontId="101" fillId="0" borderId="178" applyNumberFormat="0" applyFill="0" applyBorder="0" applyProtection="0">
      <alignment horizontal="left" vertical="center"/>
    </xf>
    <xf numFmtId="0" fontId="102" fillId="0" borderId="178" applyNumberFormat="0" applyFill="0" applyAlignment="0" applyProtection="0"/>
    <xf numFmtId="0" fontId="126" fillId="84" borderId="175" applyNumberFormat="0" applyAlignment="0" applyProtection="0"/>
    <xf numFmtId="4" fontId="102" fillId="61" borderId="178"/>
    <xf numFmtId="0" fontId="125" fillId="84" borderId="175" applyNumberFormat="0" applyAlignment="0" applyProtection="0"/>
    <xf numFmtId="0" fontId="103" fillId="60" borderId="180">
      <alignment horizontal="right" vertical="center"/>
    </xf>
    <xf numFmtId="0" fontId="126" fillId="84" borderId="175" applyNumberFormat="0" applyAlignment="0" applyProtection="0"/>
    <xf numFmtId="166" fontId="102" fillId="88" borderId="178" applyNumberFormat="0" applyFont="0" applyBorder="0" applyAlignment="0" applyProtection="0">
      <alignment horizontal="right" vertical="center"/>
    </xf>
    <xf numFmtId="4" fontId="103" fillId="60" borderId="180">
      <alignment horizontal="right" vertical="center"/>
    </xf>
    <xf numFmtId="49" fontId="101" fillId="0" borderId="178" applyNumberFormat="0" applyFill="0" applyBorder="0" applyProtection="0">
      <alignment horizontal="left" vertical="center"/>
    </xf>
    <xf numFmtId="4" fontId="103" fillId="60" borderId="179">
      <alignment horizontal="right" vertical="center"/>
    </xf>
    <xf numFmtId="0" fontId="126" fillId="84" borderId="175" applyNumberFormat="0" applyAlignment="0" applyProtection="0"/>
    <xf numFmtId="0" fontId="7" fillId="54" borderId="0" applyNumberFormat="0" applyBorder="0" applyAlignment="0" applyProtection="0"/>
    <xf numFmtId="0" fontId="103" fillId="62" borderId="178">
      <alignment horizontal="right" vertical="center"/>
    </xf>
    <xf numFmtId="0" fontId="7" fillId="46" borderId="0" applyNumberFormat="0" applyBorder="0" applyAlignment="0" applyProtection="0"/>
    <xf numFmtId="0" fontId="120" fillId="87" borderId="177" applyNumberFormat="0" applyFont="0" applyAlignment="0" applyProtection="0"/>
    <xf numFmtId="4" fontId="103" fillId="60" borderId="178">
      <alignment horizontal="right" vertical="center"/>
    </xf>
    <xf numFmtId="49" fontId="101" fillId="0" borderId="178" applyNumberFormat="0" applyFill="0" applyBorder="0" applyProtection="0">
      <alignment horizontal="left" vertical="center"/>
    </xf>
    <xf numFmtId="0" fontId="102" fillId="61" borderId="210"/>
    <xf numFmtId="4" fontId="103" fillId="60" borderId="212">
      <alignment horizontal="right" vertical="center"/>
    </xf>
    <xf numFmtId="166" fontId="102" fillId="88" borderId="178" applyNumberFormat="0" applyFont="0" applyBorder="0" applyAlignment="0" applyProtection="0">
      <alignment horizontal="right" vertical="center"/>
    </xf>
    <xf numFmtId="0" fontId="103" fillId="60" borderId="217">
      <alignment horizontal="right" vertical="center"/>
    </xf>
    <xf numFmtId="0" fontId="126" fillId="84" borderId="214" applyNumberFormat="0" applyAlignment="0" applyProtection="0"/>
    <xf numFmtId="0" fontId="103" fillId="62" borderId="178">
      <alignment horizontal="right" vertical="center"/>
    </xf>
    <xf numFmtId="0" fontId="102" fillId="0" borderId="220">
      <alignment horizontal="left" vertical="center" wrapText="1" indent="2"/>
    </xf>
    <xf numFmtId="0" fontId="102" fillId="61" borderId="178"/>
    <xf numFmtId="0" fontId="7" fillId="58" borderId="0" applyNumberFormat="0" applyBorder="0" applyAlignment="0" applyProtection="0"/>
    <xf numFmtId="0" fontId="145" fillId="0" borderId="176" applyNumberFormat="0" applyFill="0" applyAlignment="0" applyProtection="0"/>
    <xf numFmtId="0" fontId="103" fillId="60" borderId="178">
      <alignment horizontal="right" vertical="center"/>
    </xf>
    <xf numFmtId="0" fontId="103" fillId="62" borderId="178">
      <alignment horizontal="right" vertical="center"/>
    </xf>
    <xf numFmtId="4" fontId="102" fillId="61" borderId="178"/>
    <xf numFmtId="166" fontId="102" fillId="88" borderId="217" applyNumberFormat="0" applyFont="0" applyBorder="0" applyAlignment="0" applyProtection="0">
      <alignment horizontal="right" vertical="center"/>
    </xf>
    <xf numFmtId="49" fontId="102" fillId="0" borderId="178" applyNumberFormat="0" applyFont="0" applyFill="0" applyBorder="0" applyProtection="0">
      <alignment horizontal="left" vertical="center" indent="2"/>
    </xf>
    <xf numFmtId="4" fontId="102" fillId="0" borderId="178" applyFill="0" applyBorder="0" applyProtection="0">
      <alignment horizontal="right" vertical="center"/>
    </xf>
    <xf numFmtId="0" fontId="129" fillId="71" borderId="175" applyNumberFormat="0" applyAlignment="0" applyProtection="0"/>
    <xf numFmtId="0" fontId="102" fillId="0" borderId="202" applyNumberFormat="0" applyFill="0" applyAlignment="0" applyProtection="0"/>
    <xf numFmtId="4" fontId="102" fillId="61" borderId="217"/>
    <xf numFmtId="0" fontId="7" fillId="37" borderId="0" applyNumberFormat="0" applyBorder="0" applyAlignment="0" applyProtection="0"/>
    <xf numFmtId="0" fontId="102" fillId="62" borderId="179">
      <alignment horizontal="left" vertical="center"/>
    </xf>
    <xf numFmtId="0" fontId="102" fillId="0" borderId="178" applyNumberFormat="0" applyFill="0" applyAlignment="0" applyProtection="0"/>
    <xf numFmtId="0" fontId="105" fillId="62" borderId="178">
      <alignment horizontal="right" vertical="center"/>
    </xf>
    <xf numFmtId="0" fontId="126" fillId="84" borderId="175" applyNumberFormat="0" applyAlignment="0" applyProtection="0"/>
    <xf numFmtId="0" fontId="102" fillId="0" borderId="181">
      <alignment horizontal="left" vertical="center" wrapText="1" indent="2"/>
    </xf>
    <xf numFmtId="0" fontId="130" fillId="0" borderId="176" applyNumberFormat="0" applyFill="0" applyAlignment="0" applyProtection="0"/>
    <xf numFmtId="0" fontId="142" fillId="84" borderId="174" applyNumberFormat="0" applyAlignment="0" applyProtection="0"/>
    <xf numFmtId="0" fontId="120" fillId="87" borderId="177" applyNumberFormat="0" applyFont="0" applyAlignment="0" applyProtection="0"/>
    <xf numFmtId="0" fontId="102" fillId="0" borderId="210" applyNumberFormat="0" applyFill="0" applyAlignment="0" applyProtection="0"/>
    <xf numFmtId="0" fontId="7" fillId="49" borderId="0" applyNumberFormat="0" applyBorder="0" applyAlignment="0" applyProtection="0"/>
    <xf numFmtId="4" fontId="103" fillId="60" borderId="178">
      <alignment horizontal="right" vertical="center"/>
    </xf>
    <xf numFmtId="4" fontId="102" fillId="0" borderId="178">
      <alignment horizontal="right" vertical="center"/>
    </xf>
    <xf numFmtId="4" fontId="103" fillId="60" borderId="180">
      <alignment horizontal="right" vertical="center"/>
    </xf>
    <xf numFmtId="0" fontId="103" fillId="60" borderId="178">
      <alignment horizontal="right" vertical="center"/>
    </xf>
    <xf numFmtId="0" fontId="7" fillId="38" borderId="0" applyNumberFormat="0" applyBorder="0" applyAlignment="0" applyProtection="0"/>
    <xf numFmtId="0" fontId="130" fillId="0" borderId="176" applyNumberFormat="0" applyFill="0" applyAlignment="0" applyProtection="0"/>
    <xf numFmtId="0" fontId="145" fillId="0" borderId="176" applyNumberFormat="0" applyFill="0" applyAlignment="0" applyProtection="0"/>
    <xf numFmtId="0" fontId="7" fillId="50" borderId="0" applyNumberFormat="0" applyBorder="0" applyAlignment="0" applyProtection="0"/>
    <xf numFmtId="0" fontId="142" fillId="84" borderId="174" applyNumberFormat="0" applyAlignment="0" applyProtection="0"/>
    <xf numFmtId="0" fontId="103" fillId="62" borderId="178">
      <alignment horizontal="right" vertical="center"/>
    </xf>
    <xf numFmtId="0" fontId="130" fillId="0" borderId="176" applyNumberFormat="0" applyFill="0" applyAlignment="0" applyProtection="0"/>
    <xf numFmtId="0" fontId="103" fillId="60" borderId="178">
      <alignment horizontal="right" vertical="center"/>
    </xf>
    <xf numFmtId="0" fontId="103" fillId="62" borderId="178">
      <alignment horizontal="right" vertical="center"/>
    </xf>
    <xf numFmtId="4" fontId="105" fillId="62" borderId="178">
      <alignment horizontal="right" vertical="center"/>
    </xf>
    <xf numFmtId="4" fontId="105" fillId="62" borderId="178">
      <alignment horizontal="right" vertical="center"/>
    </xf>
    <xf numFmtId="0" fontId="103" fillId="60" borderId="178">
      <alignment horizontal="right" vertical="center"/>
    </xf>
    <xf numFmtId="0" fontId="48" fillId="47" borderId="0" applyNumberFormat="0" applyBorder="0" applyAlignment="0" applyProtection="0"/>
    <xf numFmtId="0" fontId="103" fillId="60" borderId="219">
      <alignment horizontal="right" vertical="center"/>
    </xf>
    <xf numFmtId="0" fontId="7" fillId="57" borderId="0" applyNumberFormat="0" applyBorder="0" applyAlignment="0" applyProtection="0"/>
    <xf numFmtId="4" fontId="103" fillId="60" borderId="178">
      <alignment horizontal="right" vertical="center"/>
    </xf>
    <xf numFmtId="4" fontId="102" fillId="61" borderId="178"/>
    <xf numFmtId="0" fontId="138" fillId="71" borderId="175" applyNumberFormat="0" applyAlignment="0" applyProtection="0"/>
    <xf numFmtId="0" fontId="130" fillId="0" borderId="176" applyNumberFormat="0" applyFill="0" applyAlignment="0" applyProtection="0"/>
    <xf numFmtId="4" fontId="103" fillId="62" borderId="178">
      <alignment horizontal="right" vertical="center"/>
    </xf>
    <xf numFmtId="4" fontId="102" fillId="0" borderId="178" applyFill="0" applyBorder="0" applyProtection="0">
      <alignment horizontal="right" vertical="center"/>
    </xf>
    <xf numFmtId="4" fontId="105" fillId="62" borderId="178">
      <alignment horizontal="right" vertical="center"/>
    </xf>
    <xf numFmtId="0" fontId="138" fillId="71" borderId="175" applyNumberFormat="0" applyAlignment="0" applyProtection="0"/>
    <xf numFmtId="4" fontId="103" fillId="60" borderId="180">
      <alignment horizontal="right" vertical="center"/>
    </xf>
    <xf numFmtId="49" fontId="101" fillId="0" borderId="217" applyNumberFormat="0" applyFill="0" applyBorder="0" applyProtection="0">
      <alignment horizontal="left" vertical="center"/>
    </xf>
    <xf numFmtId="0" fontId="125" fillId="84" borderId="214" applyNumberFormat="0" applyAlignment="0" applyProtection="0"/>
    <xf numFmtId="0" fontId="145" fillId="0" borderId="215" applyNumberFormat="0" applyFill="0" applyAlignment="0" applyProtection="0"/>
    <xf numFmtId="0" fontId="116" fillId="33" borderId="65" applyNumberFormat="0" applyAlignment="0" applyProtection="0"/>
    <xf numFmtId="0" fontId="126" fillId="84" borderId="175" applyNumberFormat="0" applyAlignment="0" applyProtection="0"/>
    <xf numFmtId="0" fontId="48" fillId="39" borderId="0" applyNumberFormat="0" applyBorder="0" applyAlignment="0" applyProtection="0"/>
    <xf numFmtId="0" fontId="117" fillId="0" borderId="0" applyNumberFormat="0" applyFill="0" applyBorder="0" applyAlignment="0" applyProtection="0"/>
    <xf numFmtId="0" fontId="123" fillId="84" borderId="174" applyNumberFormat="0" applyAlignment="0" applyProtection="0"/>
    <xf numFmtId="0" fontId="7" fillId="38" borderId="0" applyNumberFormat="0" applyBorder="0" applyAlignment="0" applyProtection="0"/>
    <xf numFmtId="0" fontId="7" fillId="41" borderId="0" applyNumberFormat="0" applyBorder="0" applyAlignment="0" applyProtection="0"/>
    <xf numFmtId="0" fontId="129" fillId="71" borderId="175" applyNumberFormat="0" applyAlignment="0" applyProtection="0"/>
    <xf numFmtId="0" fontId="120" fillId="87" borderId="177" applyNumberFormat="0" applyFont="0" applyAlignment="0" applyProtection="0"/>
    <xf numFmtId="49" fontId="101" fillId="0" borderId="178" applyNumberFormat="0" applyFill="0" applyBorder="0" applyProtection="0">
      <alignment horizontal="left" vertical="center"/>
    </xf>
    <xf numFmtId="0" fontId="126" fillId="84" borderId="175" applyNumberFormat="0" applyAlignment="0" applyProtection="0"/>
    <xf numFmtId="166" fontId="102" fillId="88" borderId="178" applyNumberFormat="0" applyFont="0" applyBorder="0" applyAlignment="0" applyProtection="0">
      <alignment horizontal="right" vertical="center"/>
    </xf>
    <xf numFmtId="0" fontId="126" fillId="84" borderId="175" applyNumberFormat="0" applyAlignment="0" applyProtection="0"/>
    <xf numFmtId="4" fontId="103" fillId="60" borderId="178">
      <alignment horizontal="right" vertical="center"/>
    </xf>
    <xf numFmtId="0" fontId="115" fillId="33" borderId="66" applyNumberFormat="0" applyAlignment="0" applyProtection="0"/>
    <xf numFmtId="0" fontId="145" fillId="0" borderId="176" applyNumberFormat="0" applyFill="0" applyAlignment="0" applyProtection="0"/>
    <xf numFmtId="0" fontId="102" fillId="60" borderId="181">
      <alignment horizontal="left" vertical="center" wrapText="1" indent="2"/>
    </xf>
    <xf numFmtId="0" fontId="7" fillId="38" borderId="0" applyNumberFormat="0" applyBorder="0" applyAlignment="0" applyProtection="0"/>
    <xf numFmtId="49" fontId="101" fillId="0" borderId="178" applyNumberFormat="0" applyFill="0" applyBorder="0" applyProtection="0">
      <alignment horizontal="left" vertical="center"/>
    </xf>
    <xf numFmtId="0" fontId="142" fillId="84" borderId="174" applyNumberFormat="0" applyAlignment="0" applyProtection="0"/>
    <xf numFmtId="0" fontId="102" fillId="62" borderId="179">
      <alignment horizontal="left" vertical="center"/>
    </xf>
    <xf numFmtId="4" fontId="102" fillId="0" borderId="178">
      <alignment horizontal="right" vertical="center"/>
    </xf>
    <xf numFmtId="0" fontId="102" fillId="62" borderId="179">
      <alignment horizontal="left" vertical="center"/>
    </xf>
    <xf numFmtId="0" fontId="103" fillId="60" borderId="178">
      <alignment horizontal="right" vertical="center"/>
    </xf>
    <xf numFmtId="4" fontId="103" fillId="60" borderId="178">
      <alignment horizontal="right" vertical="center"/>
    </xf>
    <xf numFmtId="0" fontId="138" fillId="71" borderId="175" applyNumberFormat="0" applyAlignment="0" applyProtection="0"/>
    <xf numFmtId="49" fontId="102" fillId="0" borderId="179" applyNumberFormat="0" applyFont="0" applyFill="0" applyBorder="0" applyProtection="0">
      <alignment horizontal="left" vertical="center" indent="5"/>
    </xf>
    <xf numFmtId="0" fontId="102" fillId="0" borderId="178">
      <alignment horizontal="right" vertical="center"/>
    </xf>
    <xf numFmtId="0" fontId="125" fillId="84" borderId="175" applyNumberFormat="0" applyAlignment="0" applyProtection="0"/>
    <xf numFmtId="0" fontId="7" fillId="53" borderId="0" applyNumberFormat="0" applyBorder="0" applyAlignment="0" applyProtection="0"/>
    <xf numFmtId="0" fontId="125" fillId="84" borderId="207" applyNumberFormat="0" applyAlignment="0" applyProtection="0"/>
    <xf numFmtId="0" fontId="7" fillId="41" borderId="0" applyNumberFormat="0" applyBorder="0" applyAlignment="0" applyProtection="0"/>
    <xf numFmtId="0" fontId="48" fillId="55" borderId="0" applyNumberFormat="0" applyBorder="0" applyAlignment="0" applyProtection="0"/>
    <xf numFmtId="166" fontId="102" fillId="88" borderId="210" applyNumberFormat="0" applyFont="0" applyBorder="0" applyAlignment="0" applyProtection="0">
      <alignment horizontal="right" vertical="center"/>
    </xf>
    <xf numFmtId="0" fontId="138" fillId="71" borderId="175" applyNumberFormat="0" applyAlignment="0" applyProtection="0"/>
    <xf numFmtId="4" fontId="103" fillId="60" borderId="178">
      <alignment horizontal="right" vertical="center"/>
    </xf>
    <xf numFmtId="0" fontId="103" fillId="60" borderId="179">
      <alignment horizontal="right" vertical="center"/>
    </xf>
    <xf numFmtId="0" fontId="102" fillId="61" borderId="217"/>
    <xf numFmtId="0" fontId="7" fillId="41" borderId="0" applyNumberFormat="0" applyBorder="0" applyAlignment="0" applyProtection="0"/>
    <xf numFmtId="4" fontId="103" fillId="60" borderId="178">
      <alignment horizontal="right" vertical="center"/>
    </xf>
    <xf numFmtId="0" fontId="116" fillId="33" borderId="65" applyNumberFormat="0" applyAlignment="0" applyProtection="0"/>
    <xf numFmtId="0" fontId="138" fillId="71" borderId="214" applyNumberFormat="0" applyAlignment="0" applyProtection="0"/>
    <xf numFmtId="0" fontId="103" fillId="60" borderId="211">
      <alignment horizontal="right" vertical="center"/>
    </xf>
    <xf numFmtId="0" fontId="48" fillId="43" borderId="0" applyNumberFormat="0" applyBorder="0" applyAlignment="0" applyProtection="0"/>
    <xf numFmtId="0" fontId="105" fillId="62" borderId="217">
      <alignment horizontal="right" vertical="center"/>
    </xf>
    <xf numFmtId="0" fontId="48" fillId="47" borderId="0" applyNumberFormat="0" applyBorder="0" applyAlignment="0" applyProtection="0"/>
    <xf numFmtId="0" fontId="105" fillId="62" borderId="178">
      <alignment horizontal="right" vertical="center"/>
    </xf>
    <xf numFmtId="0" fontId="103" fillId="60" borderId="178">
      <alignment horizontal="right" vertical="center"/>
    </xf>
    <xf numFmtId="0" fontId="102" fillId="0" borderId="181">
      <alignment horizontal="left" vertical="center" wrapText="1" indent="2"/>
    </xf>
    <xf numFmtId="0" fontId="138" fillId="71" borderId="175" applyNumberFormat="0" applyAlignment="0" applyProtection="0"/>
    <xf numFmtId="4" fontId="103" fillId="60" borderId="178">
      <alignment horizontal="right" vertical="center"/>
    </xf>
    <xf numFmtId="4" fontId="103" fillId="62" borderId="210">
      <alignment horizontal="right" vertical="center"/>
    </xf>
    <xf numFmtId="0" fontId="138" fillId="71" borderId="175" applyNumberFormat="0" applyAlignment="0" applyProtection="0"/>
    <xf numFmtId="0" fontId="102" fillId="61" borderId="178"/>
    <xf numFmtId="0" fontId="138" fillId="71" borderId="175" applyNumberFormat="0" applyAlignment="0" applyProtection="0"/>
    <xf numFmtId="0" fontId="103" fillId="60" borderId="180">
      <alignment horizontal="right" vertical="center"/>
    </xf>
    <xf numFmtId="0" fontId="7" fillId="53" borderId="0" applyNumberFormat="0" applyBorder="0" applyAlignment="0" applyProtection="0"/>
    <xf numFmtId="0" fontId="102" fillId="60" borderId="181">
      <alignment horizontal="left" vertical="center" wrapText="1" indent="2"/>
    </xf>
    <xf numFmtId="0" fontId="102" fillId="0" borderId="220">
      <alignment horizontal="left" vertical="center" wrapText="1" indent="2"/>
    </xf>
    <xf numFmtId="4" fontId="103" fillId="60" borderId="218">
      <alignment horizontal="right" vertical="center"/>
    </xf>
    <xf numFmtId="4" fontId="103" fillId="60" borderId="179">
      <alignment horizontal="right" vertical="center"/>
    </xf>
    <xf numFmtId="0" fontId="119" fillId="0" borderId="70" applyNumberFormat="0" applyFill="0" applyAlignment="0" applyProtection="0"/>
    <xf numFmtId="0" fontId="129" fillId="71" borderId="175" applyNumberFormat="0" applyAlignment="0" applyProtection="0"/>
    <xf numFmtId="0" fontId="125" fillId="84" borderId="175" applyNumberFormat="0" applyAlignment="0" applyProtection="0"/>
    <xf numFmtId="4" fontId="102" fillId="0" borderId="178">
      <alignment horizontal="right" vertical="center"/>
    </xf>
    <xf numFmtId="0" fontId="120" fillId="87" borderId="177" applyNumberFormat="0" applyFont="0" applyAlignment="0" applyProtection="0"/>
    <xf numFmtId="0" fontId="103" fillId="62" borderId="178">
      <alignment horizontal="right" vertical="center"/>
    </xf>
    <xf numFmtId="0" fontId="102" fillId="61" borderId="178"/>
    <xf numFmtId="4" fontId="103" fillId="60" borderId="180">
      <alignment horizontal="right" vertical="center"/>
    </xf>
    <xf numFmtId="0" fontId="129" fillId="71" borderId="175" applyNumberFormat="0" applyAlignment="0" applyProtection="0"/>
    <xf numFmtId="0" fontId="119" fillId="0" borderId="70" applyNumberFormat="0" applyFill="0" applyAlignment="0" applyProtection="0"/>
    <xf numFmtId="4" fontId="103" fillId="60" borderId="180">
      <alignment horizontal="right" vertical="center"/>
    </xf>
    <xf numFmtId="0" fontId="103" fillId="60" borderId="219">
      <alignment horizontal="right" vertical="center"/>
    </xf>
    <xf numFmtId="0" fontId="102" fillId="0" borderId="217" applyNumberFormat="0" applyFill="0" applyAlignment="0" applyProtection="0"/>
    <xf numFmtId="0" fontId="119" fillId="0" borderId="70" applyNumberFormat="0" applyFill="0" applyAlignment="0" applyProtection="0"/>
    <xf numFmtId="4" fontId="103" fillId="60" borderId="178">
      <alignment horizontal="right" vertical="center"/>
    </xf>
    <xf numFmtId="0" fontId="102" fillId="0" borderId="181">
      <alignment horizontal="left" vertical="center" wrapText="1" indent="2"/>
    </xf>
    <xf numFmtId="0" fontId="145" fillId="0" borderId="176" applyNumberFormat="0" applyFill="0" applyAlignment="0" applyProtection="0"/>
    <xf numFmtId="0" fontId="118" fillId="0" borderId="0" applyNumberFormat="0" applyFill="0" applyBorder="0" applyAlignment="0" applyProtection="0"/>
    <xf numFmtId="4" fontId="102" fillId="0" borderId="186">
      <alignment horizontal="right" vertical="center"/>
    </xf>
    <xf numFmtId="0" fontId="48" fillId="39" borderId="0" applyNumberFormat="0" applyBorder="0" applyAlignment="0" applyProtection="0"/>
    <xf numFmtId="0" fontId="123" fillId="84" borderId="221" applyNumberFormat="0" applyAlignment="0" applyProtection="0"/>
    <xf numFmtId="0" fontId="129" fillId="71" borderId="175" applyNumberFormat="0" applyAlignment="0" applyProtection="0"/>
    <xf numFmtId="0" fontId="102" fillId="60" borderId="213">
      <alignment horizontal="left" vertical="center" wrapText="1" indent="2"/>
    </xf>
    <xf numFmtId="0" fontId="8" fillId="87" borderId="177" applyNumberFormat="0" applyFont="0" applyAlignment="0" applyProtection="0"/>
    <xf numFmtId="0" fontId="105" fillId="62" borderId="178">
      <alignment horizontal="right" vertical="center"/>
    </xf>
    <xf numFmtId="4" fontId="103" fillId="60" borderId="178">
      <alignment horizontal="right" vertical="center"/>
    </xf>
    <xf numFmtId="0" fontId="103" fillId="60" borderId="178">
      <alignment horizontal="right" vertical="center"/>
    </xf>
    <xf numFmtId="0" fontId="102" fillId="62" borderId="179">
      <alignment horizontal="left" vertical="center"/>
    </xf>
    <xf numFmtId="0" fontId="7" fillId="38" borderId="0" applyNumberFormat="0" applyBorder="0" applyAlignment="0" applyProtection="0"/>
    <xf numFmtId="0" fontId="103" fillId="62" borderId="178">
      <alignment horizontal="right" vertical="center"/>
    </xf>
    <xf numFmtId="4" fontId="102" fillId="61" borderId="178"/>
    <xf numFmtId="0" fontId="129" fillId="71" borderId="214" applyNumberFormat="0" applyAlignment="0" applyProtection="0"/>
    <xf numFmtId="0" fontId="7" fillId="41" borderId="0" applyNumberFormat="0" applyBorder="0" applyAlignment="0" applyProtection="0"/>
    <xf numFmtId="0" fontId="7" fillId="42" borderId="0" applyNumberFormat="0" applyBorder="0" applyAlignment="0" applyProtection="0"/>
    <xf numFmtId="4" fontId="102" fillId="61" borderId="178"/>
    <xf numFmtId="0" fontId="142" fillId="84" borderId="174" applyNumberFormat="0" applyAlignment="0" applyProtection="0"/>
    <xf numFmtId="0" fontId="126" fillId="84" borderId="214" applyNumberFormat="0" applyAlignment="0" applyProtection="0"/>
    <xf numFmtId="0" fontId="142" fillId="84" borderId="174" applyNumberFormat="0" applyAlignment="0" applyProtection="0"/>
    <xf numFmtId="0" fontId="145" fillId="0" borderId="176" applyNumberFormat="0" applyFill="0" applyAlignment="0" applyProtection="0"/>
    <xf numFmtId="49" fontId="102" fillId="0" borderId="179" applyNumberFormat="0" applyFont="0" applyFill="0" applyBorder="0" applyProtection="0">
      <alignment horizontal="left" vertical="center" indent="5"/>
    </xf>
    <xf numFmtId="0" fontId="117" fillId="0" borderId="0" applyNumberFormat="0" applyFill="0" applyBorder="0" applyAlignment="0" applyProtection="0"/>
    <xf numFmtId="0" fontId="126" fillId="84" borderId="207" applyNumberFormat="0" applyAlignment="0" applyProtection="0"/>
    <xf numFmtId="0" fontId="138" fillId="71" borderId="214" applyNumberFormat="0" applyAlignment="0" applyProtection="0"/>
    <xf numFmtId="49" fontId="101" fillId="0" borderId="217" applyNumberFormat="0" applyFill="0" applyBorder="0" applyProtection="0">
      <alignment horizontal="left" vertical="center"/>
    </xf>
    <xf numFmtId="49" fontId="102" fillId="0" borderId="186" applyNumberFormat="0" applyFont="0" applyFill="0" applyBorder="0" applyProtection="0">
      <alignment horizontal="left" vertical="center" indent="2"/>
    </xf>
    <xf numFmtId="49" fontId="102" fillId="0" borderId="178" applyNumberFormat="0" applyFont="0" applyFill="0" applyBorder="0" applyProtection="0">
      <alignment horizontal="left" vertical="center" indent="2"/>
    </xf>
    <xf numFmtId="4" fontId="102" fillId="0" borderId="217">
      <alignment horizontal="right" vertical="center"/>
    </xf>
    <xf numFmtId="0" fontId="129" fillId="71" borderId="207" applyNumberFormat="0" applyAlignment="0" applyProtection="0"/>
    <xf numFmtId="0" fontId="102" fillId="0" borderId="181">
      <alignment horizontal="left" vertical="center" wrapText="1" indent="2"/>
    </xf>
    <xf numFmtId="0" fontId="138" fillId="71" borderId="175" applyNumberFormat="0" applyAlignment="0" applyProtection="0"/>
    <xf numFmtId="0" fontId="120" fillId="87" borderId="177" applyNumberFormat="0" applyFont="0" applyAlignment="0" applyProtection="0"/>
    <xf numFmtId="0" fontId="102" fillId="61" borderId="178"/>
    <xf numFmtId="0" fontId="103" fillId="60" borderId="180">
      <alignment horizontal="right" vertical="center"/>
    </xf>
    <xf numFmtId="166" fontId="102" fillId="88" borderId="178" applyNumberFormat="0" applyFont="0" applyBorder="0" applyAlignment="0" applyProtection="0">
      <alignment horizontal="right" vertical="center"/>
    </xf>
    <xf numFmtId="0" fontId="102" fillId="0" borderId="178">
      <alignment horizontal="right" vertical="center"/>
    </xf>
    <xf numFmtId="0" fontId="103" fillId="60" borderId="180">
      <alignment horizontal="right" vertical="center"/>
    </xf>
    <xf numFmtId="0" fontId="102" fillId="0" borderId="181">
      <alignment horizontal="left" vertical="center" wrapText="1" indent="2"/>
    </xf>
    <xf numFmtId="0" fontId="102" fillId="60" borderId="181">
      <alignment horizontal="left" vertical="center" wrapText="1" indent="2"/>
    </xf>
    <xf numFmtId="4" fontId="103" fillId="60" borderId="179">
      <alignment horizontal="right" vertical="center"/>
    </xf>
    <xf numFmtId="0" fontId="130" fillId="0" borderId="176" applyNumberFormat="0" applyFill="0" applyAlignment="0" applyProtection="0"/>
    <xf numFmtId="0" fontId="126" fillId="84" borderId="175" applyNumberFormat="0" applyAlignment="0" applyProtection="0"/>
    <xf numFmtId="4" fontId="105" fillId="62" borderId="178">
      <alignment horizontal="right" vertical="center"/>
    </xf>
    <xf numFmtId="0" fontId="48" fillId="51" borderId="0" applyNumberFormat="0" applyBorder="0" applyAlignment="0" applyProtection="0"/>
    <xf numFmtId="0" fontId="48" fillId="59" borderId="0" applyNumberFormat="0" applyBorder="0" applyAlignment="0" applyProtection="0"/>
    <xf numFmtId="4" fontId="103" fillId="60" borderId="178">
      <alignment horizontal="right" vertical="center"/>
    </xf>
    <xf numFmtId="0" fontId="138" fillId="71" borderId="175" applyNumberFormat="0" applyAlignment="0" applyProtection="0"/>
    <xf numFmtId="0" fontId="103" fillId="60" borderId="179">
      <alignment horizontal="right" vertical="center"/>
    </xf>
    <xf numFmtId="0" fontId="120" fillId="87" borderId="177" applyNumberFormat="0" applyFont="0" applyAlignment="0" applyProtection="0"/>
    <xf numFmtId="0" fontId="103" fillId="60" borderId="178">
      <alignment horizontal="right" vertical="center"/>
    </xf>
    <xf numFmtId="0" fontId="116" fillId="33" borderId="65" applyNumberFormat="0" applyAlignment="0" applyProtection="0"/>
    <xf numFmtId="4" fontId="103" fillId="62" borderId="210">
      <alignment horizontal="right" vertical="center"/>
    </xf>
    <xf numFmtId="0" fontId="120" fillId="87" borderId="177" applyNumberFormat="0" applyFont="0" applyAlignment="0" applyProtection="0"/>
    <xf numFmtId="0" fontId="7" fillId="54" borderId="0" applyNumberFormat="0" applyBorder="0" applyAlignment="0" applyProtection="0"/>
    <xf numFmtId="4" fontId="102" fillId="0" borderId="210" applyFill="0" applyBorder="0" applyProtection="0">
      <alignment horizontal="right" vertical="center"/>
    </xf>
    <xf numFmtId="4" fontId="103" fillId="60" borderId="178">
      <alignment horizontal="right" vertical="center"/>
    </xf>
    <xf numFmtId="0" fontId="7" fillId="57" borderId="0" applyNumberFormat="0" applyBorder="0" applyAlignment="0" applyProtection="0"/>
    <xf numFmtId="0" fontId="138" fillId="71" borderId="175" applyNumberFormat="0" applyAlignment="0" applyProtection="0"/>
    <xf numFmtId="0" fontId="103" fillId="60" borderId="178">
      <alignment horizontal="right" vertical="center"/>
    </xf>
    <xf numFmtId="4" fontId="103" fillId="60" borderId="178">
      <alignment horizontal="right" vertical="center"/>
    </xf>
    <xf numFmtId="0" fontId="8" fillId="87" borderId="177" applyNumberFormat="0" applyFont="0" applyAlignment="0" applyProtection="0"/>
    <xf numFmtId="166" fontId="102" fillId="88" borderId="178" applyNumberFormat="0" applyFont="0" applyBorder="0" applyAlignment="0" applyProtection="0">
      <alignment horizontal="right" vertical="center"/>
    </xf>
    <xf numFmtId="166" fontId="102" fillId="88" borderId="178" applyNumberFormat="0" applyFont="0" applyBorder="0" applyAlignment="0" applyProtection="0">
      <alignment horizontal="right" vertical="center"/>
    </xf>
    <xf numFmtId="0" fontId="130" fillId="0" borderId="176" applyNumberFormat="0" applyFill="0" applyAlignment="0" applyProtection="0"/>
    <xf numFmtId="0" fontId="7" fillId="54" borderId="0" applyNumberFormat="0" applyBorder="0" applyAlignment="0" applyProtection="0"/>
    <xf numFmtId="0" fontId="103" fillId="62" borderId="217">
      <alignment horizontal="right" vertical="center"/>
    </xf>
    <xf numFmtId="0" fontId="7" fillId="41" borderId="0" applyNumberFormat="0" applyBorder="0" applyAlignment="0" applyProtection="0"/>
    <xf numFmtId="0" fontId="105" fillId="62" borderId="217">
      <alignment horizontal="right" vertical="center"/>
    </xf>
    <xf numFmtId="0" fontId="102" fillId="0" borderId="178">
      <alignment horizontal="right" vertical="center"/>
    </xf>
    <xf numFmtId="166" fontId="102" fillId="88" borderId="178" applyNumberFormat="0" applyFont="0" applyBorder="0" applyAlignment="0" applyProtection="0">
      <alignment horizontal="right" vertical="center"/>
    </xf>
    <xf numFmtId="0" fontId="102" fillId="60" borderId="181">
      <alignment horizontal="left" vertical="center" wrapText="1" indent="2"/>
    </xf>
    <xf numFmtId="0" fontId="102" fillId="61" borderId="178"/>
    <xf numFmtId="4" fontId="102" fillId="0" borderId="178">
      <alignment horizontal="right" vertical="center"/>
    </xf>
    <xf numFmtId="0" fontId="138" fillId="71" borderId="175" applyNumberFormat="0" applyAlignment="0" applyProtection="0"/>
    <xf numFmtId="0" fontId="120" fillId="87" borderId="177" applyNumberFormat="0" applyFont="0" applyAlignment="0" applyProtection="0"/>
    <xf numFmtId="4" fontId="103" fillId="62" borderId="178">
      <alignment horizontal="right" vertical="center"/>
    </xf>
    <xf numFmtId="0" fontId="125" fillId="84" borderId="214" applyNumberFormat="0" applyAlignment="0" applyProtection="0"/>
    <xf numFmtId="4" fontId="105" fillId="62" borderId="178">
      <alignment horizontal="right" vertical="center"/>
    </xf>
    <xf numFmtId="0" fontId="129" fillId="71" borderId="175" applyNumberFormat="0" applyAlignment="0" applyProtection="0"/>
    <xf numFmtId="0" fontId="105" fillId="62" borderId="178">
      <alignment horizontal="right" vertical="center"/>
    </xf>
    <xf numFmtId="0" fontId="7" fillId="54" borderId="0" applyNumberFormat="0" applyBorder="0" applyAlignment="0" applyProtection="0"/>
    <xf numFmtId="0" fontId="125" fillId="84" borderId="214" applyNumberFormat="0" applyAlignment="0" applyProtection="0"/>
    <xf numFmtId="4" fontId="103" fillId="60" borderId="178">
      <alignment horizontal="right" vertical="center"/>
    </xf>
    <xf numFmtId="0" fontId="7" fillId="50" borderId="0" applyNumberFormat="0" applyBorder="0" applyAlignment="0" applyProtection="0"/>
    <xf numFmtId="0" fontId="102" fillId="60" borderId="220">
      <alignment horizontal="left" vertical="center" wrapText="1" indent="2"/>
    </xf>
    <xf numFmtId="0" fontId="103" fillId="62" borderId="210">
      <alignment horizontal="right" vertical="center"/>
    </xf>
    <xf numFmtId="0" fontId="102" fillId="60" borderId="181">
      <alignment horizontal="left" vertical="center" wrapText="1" indent="2"/>
    </xf>
    <xf numFmtId="0" fontId="138" fillId="71" borderId="175" applyNumberFormat="0" applyAlignment="0" applyProtection="0"/>
    <xf numFmtId="0" fontId="120" fillId="87" borderId="177" applyNumberFormat="0" applyFont="0" applyAlignment="0" applyProtection="0"/>
    <xf numFmtId="0" fontId="105" fillId="62" borderId="178">
      <alignment horizontal="right" vertical="center"/>
    </xf>
    <xf numFmtId="0" fontId="103" fillId="60" borderId="178">
      <alignment horizontal="right" vertical="center"/>
    </xf>
    <xf numFmtId="0" fontId="103" fillId="60" borderId="178">
      <alignment horizontal="right" vertical="center"/>
    </xf>
    <xf numFmtId="0" fontId="103" fillId="60" borderId="179">
      <alignment horizontal="right" vertical="center"/>
    </xf>
    <xf numFmtId="0" fontId="48" fillId="39" borderId="0" applyNumberFormat="0" applyBorder="0" applyAlignment="0" applyProtection="0"/>
    <xf numFmtId="0" fontId="103" fillId="60" borderId="178">
      <alignment horizontal="right" vertical="center"/>
    </xf>
    <xf numFmtId="0" fontId="103" fillId="60" borderId="180">
      <alignment horizontal="right" vertical="center"/>
    </xf>
    <xf numFmtId="0" fontId="129" fillId="71" borderId="175" applyNumberFormat="0" applyAlignment="0" applyProtection="0"/>
    <xf numFmtId="0" fontId="138" fillId="71" borderId="175" applyNumberFormat="0" applyAlignment="0" applyProtection="0"/>
    <xf numFmtId="0" fontId="117" fillId="0" borderId="0" applyNumberFormat="0" applyFill="0" applyBorder="0" applyAlignment="0" applyProtection="0"/>
    <xf numFmtId="0" fontId="7" fillId="57" borderId="0" applyNumberFormat="0" applyBorder="0" applyAlignment="0" applyProtection="0"/>
    <xf numFmtId="0" fontId="129" fillId="71" borderId="175" applyNumberFormat="0" applyAlignment="0" applyProtection="0"/>
    <xf numFmtId="4" fontId="102" fillId="0" borderId="169">
      <alignment horizontal="right" vertical="center"/>
    </xf>
    <xf numFmtId="0" fontId="102" fillId="61" borderId="169"/>
    <xf numFmtId="4" fontId="103" fillId="60" borderId="179">
      <alignment horizontal="right" vertical="center"/>
    </xf>
    <xf numFmtId="4" fontId="103" fillId="62" borderId="169">
      <alignment horizontal="right" vertical="center"/>
    </xf>
    <xf numFmtId="166" fontId="102" fillId="88" borderId="169" applyNumberFormat="0" applyFont="0" applyBorder="0" applyAlignment="0" applyProtection="0">
      <alignment horizontal="right" vertical="center"/>
    </xf>
    <xf numFmtId="166" fontId="102" fillId="88" borderId="169" applyNumberFormat="0" applyFont="0" applyBorder="0" applyAlignment="0" applyProtection="0">
      <alignment horizontal="right" vertical="center"/>
    </xf>
    <xf numFmtId="0" fontId="48" fillId="55" borderId="0" applyNumberFormat="0" applyBorder="0" applyAlignment="0" applyProtection="0"/>
    <xf numFmtId="0" fontId="102" fillId="61" borderId="169"/>
    <xf numFmtId="4" fontId="103" fillId="60" borderId="169">
      <alignment horizontal="right" vertical="center"/>
    </xf>
    <xf numFmtId="0" fontId="102" fillId="61" borderId="169"/>
    <xf numFmtId="4" fontId="105" fillId="62" borderId="202">
      <alignment horizontal="right" vertical="center"/>
    </xf>
    <xf numFmtId="4" fontId="102" fillId="61" borderId="169"/>
    <xf numFmtId="4" fontId="102" fillId="0" borderId="178">
      <alignment horizontal="right" vertical="center"/>
    </xf>
    <xf numFmtId="0" fontId="48" fillId="43" borderId="0" applyNumberFormat="0" applyBorder="0" applyAlignment="0" applyProtection="0"/>
    <xf numFmtId="49" fontId="102" fillId="0" borderId="169" applyNumberFormat="0" applyFont="0" applyFill="0" applyBorder="0" applyProtection="0">
      <alignment horizontal="left" vertical="center" indent="2"/>
    </xf>
    <xf numFmtId="4" fontId="103" fillId="60" borderId="169">
      <alignment horizontal="right" vertical="center"/>
    </xf>
    <xf numFmtId="0" fontId="120" fillId="87" borderId="177" applyNumberFormat="0" applyFont="0" applyAlignment="0" applyProtection="0"/>
    <xf numFmtId="0" fontId="103" fillId="60" borderId="178">
      <alignment horizontal="right" vertical="center"/>
    </xf>
    <xf numFmtId="0" fontId="116" fillId="33" borderId="65" applyNumberFormat="0" applyAlignment="0" applyProtection="0"/>
    <xf numFmtId="0" fontId="138" fillId="71" borderId="175" applyNumberFormat="0" applyAlignment="0" applyProtection="0"/>
    <xf numFmtId="4" fontId="103" fillId="62" borderId="178">
      <alignment horizontal="right" vertical="center"/>
    </xf>
    <xf numFmtId="0" fontId="102" fillId="62" borderId="179">
      <alignment horizontal="left" vertical="center"/>
    </xf>
    <xf numFmtId="0" fontId="103" fillId="60" borderId="169">
      <alignment horizontal="right" vertical="center"/>
    </xf>
    <xf numFmtId="4" fontId="102" fillId="0" borderId="169">
      <alignment horizontal="right" vertical="center"/>
    </xf>
    <xf numFmtId="0" fontId="105" fillId="62" borderId="169">
      <alignment horizontal="right" vertical="center"/>
    </xf>
    <xf numFmtId="4" fontId="102" fillId="61" borderId="169"/>
    <xf numFmtId="4" fontId="103" fillId="62" borderId="178">
      <alignment horizontal="right" vertical="center"/>
    </xf>
    <xf numFmtId="4" fontId="103" fillId="60" borderId="178">
      <alignment horizontal="right" vertical="center"/>
    </xf>
    <xf numFmtId="0" fontId="102" fillId="61" borderId="178"/>
    <xf numFmtId="0" fontId="48" fillId="47" borderId="0" applyNumberFormat="0" applyBorder="0" applyAlignment="0" applyProtection="0"/>
    <xf numFmtId="0" fontId="115" fillId="33" borderId="66" applyNumberFormat="0" applyAlignment="0" applyProtection="0"/>
    <xf numFmtId="0" fontId="116" fillId="33" borderId="65" applyNumberFormat="0" applyAlignment="0" applyProtection="0"/>
    <xf numFmtId="0" fontId="103" fillId="62" borderId="169">
      <alignment horizontal="right" vertical="center"/>
    </xf>
    <xf numFmtId="0" fontId="123" fillId="84" borderId="92" applyNumberFormat="0" applyAlignment="0" applyProtection="0"/>
    <xf numFmtId="0" fontId="117" fillId="0" borderId="0" applyNumberFormat="0" applyFill="0" applyBorder="0" applyAlignment="0" applyProtection="0"/>
    <xf numFmtId="0" fontId="142" fillId="84" borderId="92" applyNumberFormat="0" applyAlignment="0" applyProtection="0"/>
    <xf numFmtId="0" fontId="118" fillId="0" borderId="0" applyNumberFormat="0" applyFill="0" applyBorder="0" applyAlignment="0" applyProtection="0"/>
    <xf numFmtId="0" fontId="119" fillId="0" borderId="70" applyNumberFormat="0" applyFill="0" applyAlignment="0" applyProtection="0"/>
    <xf numFmtId="49" fontId="101" fillId="0" borderId="169" applyNumberFormat="0" applyFill="0" applyBorder="0" applyProtection="0">
      <alignment horizontal="left" vertical="center"/>
    </xf>
    <xf numFmtId="0" fontId="7" fillId="37" borderId="0" applyNumberFormat="0" applyBorder="0" applyAlignment="0" applyProtection="0"/>
    <xf numFmtId="0" fontId="7" fillId="38" borderId="0" applyNumberFormat="0" applyBorder="0" applyAlignment="0" applyProtection="0"/>
    <xf numFmtId="0" fontId="48"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8" fillId="47" borderId="0" applyNumberFormat="0" applyBorder="0" applyAlignment="0" applyProtection="0"/>
    <xf numFmtId="4" fontId="103" fillId="60" borderId="217">
      <alignment horizontal="right" vertical="center"/>
    </xf>
    <xf numFmtId="0" fontId="7" fillId="49" borderId="0" applyNumberFormat="0" applyBorder="0" applyAlignment="0" applyProtection="0"/>
    <xf numFmtId="0" fontId="7" fillId="50" borderId="0" applyNumberFormat="0" applyBorder="0" applyAlignment="0" applyProtection="0"/>
    <xf numFmtId="0" fontId="48" fillId="51" borderId="0" applyNumberFormat="0" applyBorder="0" applyAlignment="0" applyProtection="0"/>
    <xf numFmtId="4" fontId="103" fillId="60" borderId="169">
      <alignment horizontal="right" vertical="center"/>
    </xf>
    <xf numFmtId="0" fontId="7" fillId="53"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8" fillId="59" borderId="0" applyNumberFormat="0" applyBorder="0" applyAlignment="0" applyProtection="0"/>
    <xf numFmtId="0" fontId="123" fillId="84" borderId="92" applyNumberFormat="0" applyAlignment="0" applyProtection="0"/>
    <xf numFmtId="4" fontId="102" fillId="0" borderId="217">
      <alignment horizontal="right" vertical="center"/>
    </xf>
    <xf numFmtId="0" fontId="102" fillId="61" borderId="169"/>
    <xf numFmtId="0" fontId="7" fillId="53" borderId="0" applyNumberFormat="0" applyBorder="0" applyAlignment="0" applyProtection="0"/>
    <xf numFmtId="0" fontId="48" fillId="47" borderId="0" applyNumberFormat="0" applyBorder="0" applyAlignment="0" applyProtection="0"/>
    <xf numFmtId="0" fontId="105" fillId="62" borderId="169">
      <alignment horizontal="right" vertical="center"/>
    </xf>
    <xf numFmtId="49" fontId="102" fillId="0" borderId="210" applyNumberFormat="0" applyFont="0" applyFill="0" applyBorder="0" applyProtection="0">
      <alignment horizontal="left" vertical="center" indent="2"/>
    </xf>
    <xf numFmtId="0" fontId="103" fillId="62" borderId="169">
      <alignment horizontal="right" vertical="center"/>
    </xf>
    <xf numFmtId="0" fontId="48" fillId="59" borderId="0" applyNumberFormat="0" applyBorder="0" applyAlignment="0" applyProtection="0"/>
    <xf numFmtId="4" fontId="105" fillId="62" borderId="178">
      <alignment horizontal="right" vertical="center"/>
    </xf>
    <xf numFmtId="4" fontId="102" fillId="61" borderId="169"/>
    <xf numFmtId="0" fontId="118" fillId="0" borderId="0" applyNumberFormat="0" applyFill="0" applyBorder="0" applyAlignment="0" applyProtection="0"/>
    <xf numFmtId="49" fontId="102" fillId="0" borderId="169" applyNumberFormat="0" applyFont="0" applyFill="0" applyBorder="0" applyProtection="0">
      <alignment horizontal="left" vertical="center" indent="2"/>
    </xf>
    <xf numFmtId="0" fontId="102" fillId="61" borderId="178"/>
    <xf numFmtId="4" fontId="102" fillId="61" borderId="169"/>
    <xf numFmtId="4" fontId="102" fillId="61" borderId="169"/>
    <xf numFmtId="0" fontId="7" fillId="49" borderId="0" applyNumberFormat="0" applyBorder="0" applyAlignment="0" applyProtection="0"/>
    <xf numFmtId="4" fontId="103" fillId="60" borderId="169">
      <alignment horizontal="right" vertical="center"/>
    </xf>
    <xf numFmtId="49" fontId="101" fillId="0" borderId="169" applyNumberFormat="0" applyFill="0" applyBorder="0" applyProtection="0">
      <alignment horizontal="left" vertical="center"/>
    </xf>
    <xf numFmtId="0" fontId="7" fillId="49" borderId="0" applyNumberFormat="0" applyBorder="0" applyAlignment="0" applyProtection="0"/>
    <xf numFmtId="4" fontId="103" fillId="60" borderId="169">
      <alignment horizontal="right" vertical="center"/>
    </xf>
    <xf numFmtId="0" fontId="48" fillId="51" borderId="0" applyNumberFormat="0" applyBorder="0" applyAlignment="0" applyProtection="0"/>
    <xf numFmtId="0" fontId="7" fillId="54" borderId="0" applyNumberFormat="0" applyBorder="0" applyAlignment="0" applyProtection="0"/>
    <xf numFmtId="0" fontId="103" fillId="60" borderId="169">
      <alignment horizontal="right" vertical="center"/>
    </xf>
    <xf numFmtId="0" fontId="7" fillId="49" borderId="0" applyNumberFormat="0" applyBorder="0" applyAlignment="0" applyProtection="0"/>
    <xf numFmtId="0" fontId="7" fillId="38" borderId="0" applyNumberFormat="0" applyBorder="0" applyAlignment="0" applyProtection="0"/>
    <xf numFmtId="0" fontId="115" fillId="33" borderId="66" applyNumberFormat="0" applyAlignment="0" applyProtection="0"/>
    <xf numFmtId="0" fontId="117" fillId="0" borderId="0" applyNumberFormat="0" applyFill="0" applyBorder="0" applyAlignment="0" applyProtection="0"/>
    <xf numFmtId="0" fontId="102" fillId="0" borderId="181">
      <alignment horizontal="left" vertical="center" wrapText="1" indent="2"/>
    </xf>
    <xf numFmtId="0" fontId="102" fillId="0" borderId="181">
      <alignment horizontal="left" vertical="center" wrapText="1" indent="2"/>
    </xf>
    <xf numFmtId="0" fontId="142" fillId="84" borderId="92" applyNumberFormat="0" applyAlignment="0" applyProtection="0"/>
    <xf numFmtId="4" fontId="103" fillId="60" borderId="217">
      <alignment horizontal="right" vertical="center"/>
    </xf>
    <xf numFmtId="0" fontId="125" fillId="84" borderId="175" applyNumberFormat="0" applyAlignment="0" applyProtection="0"/>
    <xf numFmtId="49" fontId="102" fillId="0" borderId="169" applyNumberFormat="0" applyFont="0" applyFill="0" applyBorder="0" applyProtection="0">
      <alignment horizontal="left" vertical="center" indent="2"/>
    </xf>
    <xf numFmtId="0" fontId="123" fillId="84" borderId="92" applyNumberFormat="0" applyAlignment="0" applyProtection="0"/>
    <xf numFmtId="0" fontId="48" fillId="39" borderId="0" applyNumberFormat="0" applyBorder="0" applyAlignment="0" applyProtection="0"/>
    <xf numFmtId="0" fontId="103" fillId="60" borderId="169">
      <alignment horizontal="right" vertical="center"/>
    </xf>
    <xf numFmtId="4" fontId="102" fillId="0" borderId="178">
      <alignment horizontal="right" vertical="center"/>
    </xf>
    <xf numFmtId="4" fontId="102" fillId="0" borderId="169">
      <alignment horizontal="right" vertical="center"/>
    </xf>
    <xf numFmtId="4" fontId="105" fillId="62" borderId="178">
      <alignment horizontal="right" vertical="center"/>
    </xf>
    <xf numFmtId="0" fontId="142" fillId="84" borderId="92" applyNumberFormat="0" applyAlignment="0" applyProtection="0"/>
    <xf numFmtId="0" fontId="115" fillId="33" borderId="66" applyNumberFormat="0" applyAlignment="0" applyProtection="0"/>
    <xf numFmtId="4" fontId="102" fillId="61" borderId="169"/>
    <xf numFmtId="0" fontId="126" fillId="84" borderId="214" applyNumberFormat="0" applyAlignment="0" applyProtection="0"/>
    <xf numFmtId="0" fontId="7" fillId="38" borderId="0" applyNumberFormat="0" applyBorder="0" applyAlignment="0" applyProtection="0"/>
    <xf numFmtId="0" fontId="48" fillId="39" borderId="0" applyNumberFormat="0" applyBorder="0" applyAlignment="0" applyProtection="0"/>
    <xf numFmtId="4" fontId="102" fillId="0" borderId="169">
      <alignment horizontal="right" vertical="center"/>
    </xf>
    <xf numFmtId="0" fontId="102" fillId="62" borderId="179">
      <alignment horizontal="left" vertical="center"/>
    </xf>
    <xf numFmtId="0" fontId="119" fillId="0" borderId="70" applyNumberFormat="0" applyFill="0" applyAlignment="0" applyProtection="0"/>
    <xf numFmtId="0" fontId="7" fillId="54" borderId="0" applyNumberFormat="0" applyBorder="0" applyAlignment="0" applyProtection="0"/>
    <xf numFmtId="4" fontId="102" fillId="0" borderId="169" applyFill="0" applyBorder="0" applyProtection="0">
      <alignment horizontal="right" vertical="center"/>
    </xf>
    <xf numFmtId="0" fontId="102" fillId="0" borderId="178">
      <alignment horizontal="right" vertical="center"/>
    </xf>
    <xf numFmtId="4" fontId="103" fillId="62" borderId="169">
      <alignment horizontal="right" vertical="center"/>
    </xf>
    <xf numFmtId="0" fontId="138" fillId="71" borderId="207" applyNumberFormat="0" applyAlignment="0" applyProtection="0"/>
    <xf numFmtId="0" fontId="7" fillId="46" borderId="0" applyNumberFormat="0" applyBorder="0" applyAlignment="0" applyProtection="0"/>
    <xf numFmtId="0" fontId="142" fillId="84" borderId="92" applyNumberFormat="0" applyAlignment="0" applyProtection="0"/>
    <xf numFmtId="4" fontId="105" fillId="62" borderId="169">
      <alignment horizontal="right" vertical="center"/>
    </xf>
    <xf numFmtId="166" fontId="102" fillId="88" borderId="169" applyNumberFormat="0" applyFont="0" applyBorder="0" applyAlignment="0" applyProtection="0">
      <alignment horizontal="right" vertical="center"/>
    </xf>
    <xf numFmtId="0" fontId="102" fillId="0" borderId="169" applyNumberFormat="0" applyFill="0" applyAlignment="0" applyProtection="0"/>
    <xf numFmtId="4" fontId="103" fillId="60" borderId="178">
      <alignment horizontal="right" vertical="center"/>
    </xf>
    <xf numFmtId="0" fontId="102" fillId="61" borderId="178"/>
    <xf numFmtId="0" fontId="102" fillId="0" borderId="210" applyNumberFormat="0" applyFill="0" applyAlignment="0" applyProtection="0"/>
    <xf numFmtId="0" fontId="123" fillId="84" borderId="92" applyNumberFormat="0" applyAlignment="0" applyProtection="0"/>
    <xf numFmtId="4" fontId="103" fillId="62" borderId="169">
      <alignment horizontal="right" vertical="center"/>
    </xf>
    <xf numFmtId="4" fontId="102" fillId="0" borderId="178" applyFill="0" applyBorder="0" applyProtection="0">
      <alignment horizontal="right" vertical="center"/>
    </xf>
    <xf numFmtId="4" fontId="103" fillId="62" borderId="178">
      <alignment horizontal="right" vertical="center"/>
    </xf>
    <xf numFmtId="0" fontId="126" fillId="84" borderId="175" applyNumberFormat="0" applyAlignment="0" applyProtection="0"/>
    <xf numFmtId="0" fontId="103" fillId="60" borderId="169">
      <alignment horizontal="right" vertical="center"/>
    </xf>
    <xf numFmtId="0" fontId="102" fillId="61" borderId="169"/>
    <xf numFmtId="4" fontId="102" fillId="61" borderId="169"/>
    <xf numFmtId="0" fontId="102" fillId="62" borderId="179">
      <alignment horizontal="left" vertical="center"/>
    </xf>
    <xf numFmtId="0" fontId="119" fillId="0" borderId="70" applyNumberFormat="0" applyFill="0" applyAlignment="0" applyProtection="0"/>
    <xf numFmtId="0" fontId="105" fillId="62" borderId="178">
      <alignment horizontal="right" vertical="center"/>
    </xf>
    <xf numFmtId="0" fontId="103" fillId="62" borderId="169">
      <alignment horizontal="right" vertical="center"/>
    </xf>
    <xf numFmtId="0" fontId="123" fillId="84" borderId="92" applyNumberFormat="0" applyAlignment="0" applyProtection="0"/>
    <xf numFmtId="0" fontId="103" fillId="60" borderId="178">
      <alignment horizontal="right" vertical="center"/>
    </xf>
    <xf numFmtId="0" fontId="118" fillId="0" borderId="0" applyNumberFormat="0" applyFill="0" applyBorder="0" applyAlignment="0" applyProtection="0"/>
    <xf numFmtId="0" fontId="7" fillId="57" borderId="0" applyNumberFormat="0" applyBorder="0" applyAlignment="0" applyProtection="0"/>
    <xf numFmtId="0" fontId="7" fillId="45" borderId="0" applyNumberFormat="0" applyBorder="0" applyAlignment="0" applyProtection="0"/>
    <xf numFmtId="49" fontId="102" fillId="0" borderId="169" applyNumberFormat="0" applyFont="0" applyFill="0" applyBorder="0" applyProtection="0">
      <alignment horizontal="left" vertical="center" indent="2"/>
    </xf>
    <xf numFmtId="0" fontId="7" fillId="46" borderId="0" applyNumberFormat="0" applyBorder="0" applyAlignment="0" applyProtection="0"/>
    <xf numFmtId="0" fontId="115" fillId="33" borderId="66" applyNumberFormat="0" applyAlignment="0" applyProtection="0"/>
    <xf numFmtId="4" fontId="102" fillId="0" borderId="169">
      <alignment horizontal="right" vertical="center"/>
    </xf>
    <xf numFmtId="0" fontId="142" fillId="84" borderId="92" applyNumberFormat="0" applyAlignment="0" applyProtection="0"/>
    <xf numFmtId="0" fontId="103" fillId="62" borderId="169">
      <alignment horizontal="right" vertical="center"/>
    </xf>
    <xf numFmtId="0" fontId="103" fillId="60" borderId="169">
      <alignment horizontal="right" vertical="center"/>
    </xf>
    <xf numFmtId="0" fontId="102" fillId="0" borderId="210" applyNumberFormat="0" applyFill="0" applyAlignment="0" applyProtection="0"/>
    <xf numFmtId="0" fontId="48" fillId="43" borderId="0" applyNumberFormat="0" applyBorder="0" applyAlignment="0" applyProtection="0"/>
    <xf numFmtId="0" fontId="102" fillId="61" borderId="169"/>
    <xf numFmtId="0" fontId="142" fillId="84" borderId="174" applyNumberFormat="0" applyAlignment="0" applyProtection="0"/>
    <xf numFmtId="4" fontId="102" fillId="0" borderId="169">
      <alignment horizontal="right" vertical="center"/>
    </xf>
    <xf numFmtId="0" fontId="126" fillId="84" borderId="175" applyNumberFormat="0" applyAlignment="0" applyProtection="0"/>
    <xf numFmtId="0" fontId="48" fillId="51" borderId="0" applyNumberFormat="0" applyBorder="0" applyAlignment="0" applyProtection="0"/>
    <xf numFmtId="49" fontId="102" fillId="0" borderId="179" applyNumberFormat="0" applyFont="0" applyFill="0" applyBorder="0" applyProtection="0">
      <alignment horizontal="left" vertical="center" indent="5"/>
    </xf>
    <xf numFmtId="0" fontId="117" fillId="0" borderId="0" applyNumberFormat="0" applyFill="0" applyBorder="0" applyAlignment="0" applyProtection="0"/>
    <xf numFmtId="0" fontId="8" fillId="87" borderId="177" applyNumberFormat="0" applyFont="0" applyAlignment="0" applyProtection="0"/>
    <xf numFmtId="0" fontId="142" fillId="84" borderId="92" applyNumberFormat="0" applyAlignment="0" applyProtection="0"/>
    <xf numFmtId="4" fontId="105" fillId="62" borderId="169">
      <alignment horizontal="right" vertical="center"/>
    </xf>
    <xf numFmtId="0" fontId="118" fillId="0" borderId="0" applyNumberFormat="0" applyFill="0" applyBorder="0" applyAlignment="0" applyProtection="0"/>
    <xf numFmtId="0" fontId="142" fillId="84" borderId="92" applyNumberFormat="0" applyAlignment="0" applyProtection="0"/>
    <xf numFmtId="4" fontId="102" fillId="61" borderId="169"/>
    <xf numFmtId="0" fontId="48" fillId="59" borderId="0" applyNumberFormat="0" applyBorder="0" applyAlignment="0" applyProtection="0"/>
    <xf numFmtId="0" fontId="119" fillId="0" borderId="70" applyNumberFormat="0" applyFill="0" applyAlignment="0" applyProtection="0"/>
    <xf numFmtId="0" fontId="102" fillId="62" borderId="179">
      <alignment horizontal="left" vertical="center"/>
    </xf>
    <xf numFmtId="0" fontId="103" fillId="60" borderId="169">
      <alignment horizontal="right" vertical="center"/>
    </xf>
    <xf numFmtId="0" fontId="123" fillId="84" borderId="92" applyNumberFormat="0" applyAlignment="0" applyProtection="0"/>
    <xf numFmtId="4" fontId="103" fillId="60" borderId="169">
      <alignment horizontal="right" vertical="center"/>
    </xf>
    <xf numFmtId="49" fontId="102" fillId="0" borderId="178" applyNumberFormat="0" applyFont="0" applyFill="0" applyBorder="0" applyProtection="0">
      <alignment horizontal="left" vertical="center" indent="2"/>
    </xf>
    <xf numFmtId="4" fontId="103" fillId="60" borderId="178">
      <alignment horizontal="right" vertical="center"/>
    </xf>
    <xf numFmtId="0" fontId="103" fillId="60" borderId="180">
      <alignment horizontal="right" vertical="center"/>
    </xf>
    <xf numFmtId="0" fontId="102" fillId="0" borderId="178">
      <alignment horizontal="right" vertical="center"/>
    </xf>
    <xf numFmtId="49" fontId="101" fillId="0" borderId="169" applyNumberFormat="0" applyFill="0" applyBorder="0" applyProtection="0">
      <alignment horizontal="left" vertical="center"/>
    </xf>
    <xf numFmtId="0" fontId="102" fillId="0" borderId="210">
      <alignment horizontal="right" vertical="center"/>
    </xf>
    <xf numFmtId="0" fontId="125" fillId="84" borderId="175" applyNumberFormat="0" applyAlignment="0" applyProtection="0"/>
    <xf numFmtId="166" fontId="102" fillId="88" borderId="178" applyNumberFormat="0" applyFont="0" applyBorder="0" applyAlignment="0" applyProtection="0">
      <alignment horizontal="right" vertical="center"/>
    </xf>
    <xf numFmtId="4" fontId="103" fillId="62" borderId="178">
      <alignment horizontal="right" vertical="center"/>
    </xf>
    <xf numFmtId="4" fontId="102" fillId="61" borderId="178"/>
    <xf numFmtId="4" fontId="102" fillId="0" borderId="169" applyFill="0" applyBorder="0" applyProtection="0">
      <alignment horizontal="right" vertical="center"/>
    </xf>
    <xf numFmtId="0" fontId="105" fillId="62" borderId="178">
      <alignment horizontal="right" vertical="center"/>
    </xf>
    <xf numFmtId="4" fontId="103" fillId="60" borderId="178">
      <alignment horizontal="right" vertical="center"/>
    </xf>
    <xf numFmtId="0" fontId="7" fillId="46" borderId="0" applyNumberFormat="0" applyBorder="0" applyAlignment="0" applyProtection="0"/>
    <xf numFmtId="0" fontId="123" fillId="84" borderId="92" applyNumberFormat="0" applyAlignment="0" applyProtection="0"/>
    <xf numFmtId="0" fontId="142" fillId="84" borderId="174" applyNumberFormat="0" applyAlignment="0" applyProtection="0"/>
    <xf numFmtId="0" fontId="48" fillId="51" borderId="0" applyNumberFormat="0" applyBorder="0" applyAlignment="0" applyProtection="0"/>
    <xf numFmtId="49" fontId="102" fillId="0" borderId="178" applyNumberFormat="0" applyFont="0" applyFill="0" applyBorder="0" applyProtection="0">
      <alignment horizontal="left" vertical="center" indent="2"/>
    </xf>
    <xf numFmtId="0" fontId="142" fillId="84" borderId="92" applyNumberFormat="0" applyAlignment="0" applyProtection="0"/>
    <xf numFmtId="0" fontId="116" fillId="33" borderId="65" applyNumberFormat="0" applyAlignment="0" applyProtection="0"/>
    <xf numFmtId="0" fontId="117" fillId="0" borderId="0" applyNumberFormat="0" applyFill="0" applyBorder="0" applyAlignment="0" applyProtection="0"/>
    <xf numFmtId="49" fontId="101" fillId="0" borderId="169" applyNumberFormat="0" applyFill="0" applyBorder="0" applyProtection="0">
      <alignment horizontal="left" vertical="center"/>
    </xf>
    <xf numFmtId="4" fontId="102" fillId="61" borderId="169"/>
    <xf numFmtId="0" fontId="126" fillId="84" borderId="175" applyNumberFormat="0" applyAlignment="0" applyProtection="0"/>
    <xf numFmtId="0" fontId="103" fillId="60" borderId="169">
      <alignment horizontal="right" vertical="center"/>
    </xf>
    <xf numFmtId="0" fontId="102" fillId="60" borderId="181">
      <alignment horizontal="left" vertical="center" wrapText="1" indent="2"/>
    </xf>
    <xf numFmtId="0" fontId="105" fillId="62" borderId="178">
      <alignment horizontal="right" vertical="center"/>
    </xf>
    <xf numFmtId="0" fontId="102" fillId="60" borderId="181">
      <alignment horizontal="left" vertical="center" wrapText="1" indent="2"/>
    </xf>
    <xf numFmtId="0" fontId="126" fillId="84" borderId="175" applyNumberFormat="0" applyAlignment="0" applyProtection="0"/>
    <xf numFmtId="0" fontId="48" fillId="55" borderId="0" applyNumberFormat="0" applyBorder="0" applyAlignment="0" applyProtection="0"/>
    <xf numFmtId="4" fontId="102" fillId="61" borderId="169"/>
    <xf numFmtId="0" fontId="129" fillId="71" borderId="175" applyNumberFormat="0" applyAlignment="0" applyProtection="0"/>
    <xf numFmtId="0" fontId="102" fillId="61" borderId="178"/>
    <xf numFmtId="0" fontId="102" fillId="0" borderId="169" applyNumberFormat="0" applyFill="0" applyAlignment="0" applyProtection="0"/>
    <xf numFmtId="0" fontId="103" fillId="60" borderId="169">
      <alignment horizontal="right" vertical="center"/>
    </xf>
    <xf numFmtId="0" fontId="102" fillId="0" borderId="169">
      <alignment horizontal="right" vertical="center"/>
    </xf>
    <xf numFmtId="4" fontId="103" fillId="62" borderId="169">
      <alignment horizontal="right" vertical="center"/>
    </xf>
    <xf numFmtId="0" fontId="142" fillId="84" borderId="174" applyNumberFormat="0" applyAlignment="0" applyProtection="0"/>
    <xf numFmtId="4" fontId="103" fillId="60" borderId="169">
      <alignment horizontal="right" vertical="center"/>
    </xf>
    <xf numFmtId="4" fontId="103" fillId="60" borderId="169">
      <alignment horizontal="right" vertical="center"/>
    </xf>
    <xf numFmtId="0" fontId="142" fillId="84" borderId="92" applyNumberFormat="0" applyAlignment="0" applyProtection="0"/>
    <xf numFmtId="0" fontId="129" fillId="71" borderId="175" applyNumberFormat="0" applyAlignment="0" applyProtection="0"/>
    <xf numFmtId="49" fontId="101" fillId="0" borderId="169" applyNumberFormat="0" applyFill="0" applyBorder="0" applyProtection="0">
      <alignment horizontal="left" vertical="center"/>
    </xf>
    <xf numFmtId="0" fontId="102" fillId="60" borderId="181">
      <alignment horizontal="left" vertical="center" wrapText="1" indent="2"/>
    </xf>
    <xf numFmtId="0" fontId="126" fillId="84" borderId="175" applyNumberFormat="0" applyAlignment="0" applyProtection="0"/>
    <xf numFmtId="0" fontId="142" fillId="84" borderId="221" applyNumberFormat="0" applyAlignment="0" applyProtection="0"/>
    <xf numFmtId="0" fontId="126" fillId="84" borderId="175" applyNumberFormat="0" applyAlignment="0" applyProtection="0"/>
    <xf numFmtId="49" fontId="101" fillId="0" borderId="169" applyNumberFormat="0" applyFill="0" applyBorder="0" applyProtection="0">
      <alignment horizontal="left" vertical="center"/>
    </xf>
    <xf numFmtId="4" fontId="102" fillId="0" borderId="178">
      <alignment horizontal="right" vertical="center"/>
    </xf>
    <xf numFmtId="0" fontId="7" fillId="42" borderId="0" applyNumberFormat="0" applyBorder="0" applyAlignment="0" applyProtection="0"/>
    <xf numFmtId="4" fontId="102" fillId="61" borderId="169"/>
    <xf numFmtId="49" fontId="101" fillId="0" borderId="169" applyNumberFormat="0" applyFill="0" applyBorder="0" applyProtection="0">
      <alignment horizontal="left" vertical="center"/>
    </xf>
    <xf numFmtId="0" fontId="130" fillId="0" borderId="215" applyNumberFormat="0" applyFill="0" applyAlignment="0" applyProtection="0"/>
    <xf numFmtId="0" fontId="48" fillId="59" borderId="0" applyNumberFormat="0" applyBorder="0" applyAlignment="0" applyProtection="0"/>
    <xf numFmtId="0" fontId="142" fillId="84" borderId="174" applyNumberFormat="0" applyAlignment="0" applyProtection="0"/>
    <xf numFmtId="0" fontId="142" fillId="84" borderId="174" applyNumberFormat="0" applyAlignment="0" applyProtection="0"/>
    <xf numFmtId="0" fontId="7" fillId="53" borderId="0" applyNumberFormat="0" applyBorder="0" applyAlignment="0" applyProtection="0"/>
    <xf numFmtId="0" fontId="102" fillId="61" borderId="217"/>
    <xf numFmtId="0" fontId="103" fillId="62" borderId="169">
      <alignment horizontal="right" vertical="center"/>
    </xf>
    <xf numFmtId="0" fontId="102" fillId="0" borderId="178">
      <alignment horizontal="right" vertical="center"/>
    </xf>
    <xf numFmtId="0" fontId="142" fillId="84" borderId="174" applyNumberFormat="0" applyAlignment="0" applyProtection="0"/>
    <xf numFmtId="49" fontId="102" fillId="0" borderId="179" applyNumberFormat="0" applyFont="0" applyFill="0" applyBorder="0" applyProtection="0">
      <alignment horizontal="left" vertical="center" indent="5"/>
    </xf>
    <xf numFmtId="0" fontId="138" fillId="71" borderId="175" applyNumberFormat="0" applyAlignment="0" applyProtection="0"/>
    <xf numFmtId="0" fontId="118" fillId="0" borderId="0" applyNumberFormat="0" applyFill="0" applyBorder="0" applyAlignment="0" applyProtection="0"/>
    <xf numFmtId="0" fontId="102" fillId="0" borderId="169">
      <alignment horizontal="right" vertical="center"/>
    </xf>
    <xf numFmtId="0" fontId="145" fillId="0" borderId="176" applyNumberFormat="0" applyFill="0" applyAlignment="0" applyProtection="0"/>
    <xf numFmtId="166" fontId="102" fillId="88" borderId="169" applyNumberFormat="0" applyFont="0" applyBorder="0" applyAlignment="0" applyProtection="0">
      <alignment horizontal="right" vertical="center"/>
    </xf>
    <xf numFmtId="0" fontId="7" fillId="54" borderId="0" applyNumberFormat="0" applyBorder="0" applyAlignment="0" applyProtection="0"/>
    <xf numFmtId="0" fontId="7" fillId="50" borderId="0" applyNumberFormat="0" applyBorder="0" applyAlignment="0" applyProtection="0"/>
    <xf numFmtId="0" fontId="103" fillId="60" borderId="169">
      <alignment horizontal="right" vertical="center"/>
    </xf>
    <xf numFmtId="0" fontId="103" fillId="62" borderId="169">
      <alignment horizontal="right" vertical="center"/>
    </xf>
    <xf numFmtId="49" fontId="102" fillId="0" borderId="169" applyNumberFormat="0" applyFont="0" applyFill="0" applyBorder="0" applyProtection="0">
      <alignment horizontal="left" vertical="center" indent="2"/>
    </xf>
    <xf numFmtId="0" fontId="48" fillId="55" borderId="0" applyNumberFormat="0" applyBorder="0" applyAlignment="0" applyProtection="0"/>
    <xf numFmtId="0" fontId="118" fillId="0" borderId="0" applyNumberFormat="0" applyFill="0" applyBorder="0" applyAlignment="0" applyProtection="0"/>
    <xf numFmtId="0" fontId="115" fillId="33" borderId="66" applyNumberFormat="0" applyAlignment="0" applyProtection="0"/>
    <xf numFmtId="0" fontId="103" fillId="60" borderId="169">
      <alignment horizontal="right" vertical="center"/>
    </xf>
    <xf numFmtId="0" fontId="105" fillId="62" borderId="178">
      <alignment horizontal="right" vertical="center"/>
    </xf>
    <xf numFmtId="4" fontId="102" fillId="0" borderId="169">
      <alignment horizontal="right" vertical="center"/>
    </xf>
    <xf numFmtId="0" fontId="7" fillId="45" borderId="0" applyNumberFormat="0" applyBorder="0" applyAlignment="0" applyProtection="0"/>
    <xf numFmtId="0" fontId="126" fillId="84" borderId="214" applyNumberFormat="0" applyAlignment="0" applyProtection="0"/>
    <xf numFmtId="0" fontId="7" fillId="50" borderId="0" applyNumberFormat="0" applyBorder="0" applyAlignment="0" applyProtection="0"/>
    <xf numFmtId="0" fontId="102" fillId="60" borderId="181">
      <alignment horizontal="left" vertical="center" wrapText="1" indent="2"/>
    </xf>
    <xf numFmtId="49" fontId="102" fillId="0" borderId="178" applyNumberFormat="0" applyFont="0" applyFill="0" applyBorder="0" applyProtection="0">
      <alignment horizontal="left" vertical="center" indent="2"/>
    </xf>
    <xf numFmtId="0" fontId="126" fillId="84" borderId="175" applyNumberFormat="0" applyAlignment="0" applyProtection="0"/>
    <xf numFmtId="0" fontId="102" fillId="61" borderId="169"/>
    <xf numFmtId="0" fontId="105" fillId="62" borderId="178">
      <alignment horizontal="right" vertical="center"/>
    </xf>
    <xf numFmtId="0" fontId="7" fillId="58" borderId="0" applyNumberFormat="0" applyBorder="0" applyAlignment="0" applyProtection="0"/>
    <xf numFmtId="166" fontId="102" fillId="88" borderId="169" applyNumberFormat="0" applyFont="0" applyBorder="0" applyAlignment="0" applyProtection="0">
      <alignment horizontal="right" vertical="center"/>
    </xf>
    <xf numFmtId="49" fontId="101" fillId="0" borderId="178" applyNumberFormat="0" applyFill="0" applyBorder="0" applyProtection="0">
      <alignment horizontal="left" vertical="center"/>
    </xf>
    <xf numFmtId="0" fontId="102" fillId="0" borderId="169" applyNumberFormat="0" applyFill="0" applyAlignment="0" applyProtection="0"/>
    <xf numFmtId="4" fontId="105" fillId="62" borderId="169">
      <alignment horizontal="right" vertical="center"/>
    </xf>
    <xf numFmtId="4" fontId="103" fillId="60" borderId="217">
      <alignment horizontal="right" vertical="center"/>
    </xf>
    <xf numFmtId="0" fontId="48" fillId="51" borderId="0" applyNumberFormat="0" applyBorder="0" applyAlignment="0" applyProtection="0"/>
    <xf numFmtId="0" fontId="7" fillId="54" borderId="0" applyNumberFormat="0" applyBorder="0" applyAlignment="0" applyProtection="0"/>
    <xf numFmtId="0" fontId="123" fillId="84" borderId="174" applyNumberFormat="0" applyAlignment="0" applyProtection="0"/>
    <xf numFmtId="0" fontId="120" fillId="87" borderId="177" applyNumberFormat="0" applyFont="0" applyAlignment="0" applyProtection="0"/>
    <xf numFmtId="4" fontId="103" fillId="62" borderId="178">
      <alignment horizontal="right" vertical="center"/>
    </xf>
    <xf numFmtId="0" fontId="142" fillId="84" borderId="92" applyNumberFormat="0" applyAlignment="0" applyProtection="0"/>
    <xf numFmtId="0" fontId="142" fillId="84" borderId="92" applyNumberFormat="0" applyAlignment="0" applyProtection="0"/>
    <xf numFmtId="0" fontId="102" fillId="0" borderId="169" applyNumberFormat="0" applyFill="0" applyAlignment="0" applyProtection="0"/>
    <xf numFmtId="0" fontId="130" fillId="0" borderId="176" applyNumberFormat="0" applyFill="0" applyAlignment="0" applyProtection="0"/>
    <xf numFmtId="0" fontId="105" fillId="62" borderId="169">
      <alignment horizontal="right" vertical="center"/>
    </xf>
    <xf numFmtId="0" fontId="103" fillId="60" borderId="169">
      <alignment horizontal="right" vertical="center"/>
    </xf>
    <xf numFmtId="0" fontId="145" fillId="0" borderId="176" applyNumberFormat="0" applyFill="0" applyAlignment="0" applyProtection="0"/>
    <xf numFmtId="0" fontId="123" fillId="84" borderId="174" applyNumberFormat="0" applyAlignment="0" applyProtection="0"/>
    <xf numFmtId="0" fontId="48" fillId="47" borderId="0" applyNumberFormat="0" applyBorder="0" applyAlignment="0" applyProtection="0"/>
    <xf numFmtId="0" fontId="102" fillId="0" borderId="169" applyNumberFormat="0" applyFill="0" applyAlignment="0" applyProtection="0"/>
    <xf numFmtId="0" fontId="142" fillId="84" borderId="174" applyNumberFormat="0" applyAlignment="0" applyProtection="0"/>
    <xf numFmtId="4" fontId="102" fillId="61" borderId="178"/>
    <xf numFmtId="49" fontId="102" fillId="0" borderId="169" applyNumberFormat="0" applyFont="0" applyFill="0" applyBorder="0" applyProtection="0">
      <alignment horizontal="left" vertical="center" indent="2"/>
    </xf>
    <xf numFmtId="0" fontId="48" fillId="59" borderId="0" applyNumberFormat="0" applyBorder="0" applyAlignment="0" applyProtection="0"/>
    <xf numFmtId="0" fontId="103" fillId="62" borderId="169">
      <alignment horizontal="right" vertical="center"/>
    </xf>
    <xf numFmtId="0" fontId="103" fillId="60" borderId="169">
      <alignment horizontal="right" vertical="center"/>
    </xf>
    <xf numFmtId="0" fontId="142" fillId="84" borderId="92" applyNumberFormat="0" applyAlignment="0" applyProtection="0"/>
    <xf numFmtId="166" fontId="102" fillId="88" borderId="169" applyNumberFormat="0" applyFont="0" applyBorder="0" applyAlignment="0" applyProtection="0">
      <alignment horizontal="right" vertical="center"/>
    </xf>
    <xf numFmtId="0" fontId="130" fillId="0" borderId="215" applyNumberFormat="0" applyFill="0" applyAlignment="0" applyProtection="0"/>
    <xf numFmtId="49" fontId="101" fillId="0" borderId="169" applyNumberFormat="0" applyFill="0" applyBorder="0" applyProtection="0">
      <alignment horizontal="left" vertical="center"/>
    </xf>
    <xf numFmtId="4" fontId="103" fillId="62" borderId="169">
      <alignment horizontal="right" vertical="center"/>
    </xf>
    <xf numFmtId="0" fontId="7" fillId="45" borderId="0" applyNumberFormat="0" applyBorder="0" applyAlignment="0" applyProtection="0"/>
    <xf numFmtId="0" fontId="103" fillId="62" borderId="178">
      <alignment horizontal="right" vertical="center"/>
    </xf>
    <xf numFmtId="0" fontId="126" fillId="84" borderId="207" applyNumberFormat="0" applyAlignment="0" applyProtection="0"/>
    <xf numFmtId="0" fontId="102" fillId="61" borderId="169"/>
    <xf numFmtId="0" fontId="129" fillId="71" borderId="175" applyNumberFormat="0" applyAlignment="0" applyProtection="0"/>
    <xf numFmtId="4" fontId="102" fillId="0" borderId="169" applyFill="0" applyBorder="0" applyProtection="0">
      <alignment horizontal="right" vertical="center"/>
    </xf>
    <xf numFmtId="0" fontId="7" fillId="46" borderId="0" applyNumberFormat="0" applyBorder="0" applyAlignment="0" applyProtection="0"/>
    <xf numFmtId="0" fontId="102" fillId="0" borderId="169">
      <alignment horizontal="right" vertical="center"/>
    </xf>
    <xf numFmtId="4" fontId="103" fillId="60" borderId="169">
      <alignment horizontal="right" vertical="center"/>
    </xf>
    <xf numFmtId="0" fontId="7" fillId="41" borderId="0" applyNumberFormat="0" applyBorder="0" applyAlignment="0" applyProtection="0"/>
    <xf numFmtId="49" fontId="102" fillId="0" borderId="169" applyNumberFormat="0" applyFont="0" applyFill="0" applyBorder="0" applyProtection="0">
      <alignment horizontal="left" vertical="center" indent="2"/>
    </xf>
    <xf numFmtId="0" fontId="7" fillId="45" borderId="0" applyNumberFormat="0" applyBorder="0" applyAlignment="0" applyProtection="0"/>
    <xf numFmtId="4" fontId="105" fillId="62" borderId="169">
      <alignment horizontal="right" vertical="center"/>
    </xf>
    <xf numFmtId="0" fontId="126" fillId="84" borderId="175" applyNumberFormat="0" applyAlignment="0" applyProtection="0"/>
    <xf numFmtId="4" fontId="102" fillId="0" borderId="169" applyFill="0" applyBorder="0" applyProtection="0">
      <alignment horizontal="right" vertical="center"/>
    </xf>
    <xf numFmtId="4" fontId="103" fillId="60" borderId="178">
      <alignment horizontal="right" vertical="center"/>
    </xf>
    <xf numFmtId="4" fontId="105" fillId="62" borderId="169">
      <alignment horizontal="right" vertical="center"/>
    </xf>
    <xf numFmtId="4" fontId="105" fillId="62" borderId="169">
      <alignment horizontal="right" vertical="center"/>
    </xf>
    <xf numFmtId="0" fontId="102" fillId="60" borderId="181">
      <alignment horizontal="left" vertical="center" wrapText="1" indent="2"/>
    </xf>
    <xf numFmtId="0" fontId="120" fillId="87" borderId="177" applyNumberFormat="0" applyFont="0" applyAlignment="0" applyProtection="0"/>
    <xf numFmtId="0" fontId="103" fillId="60" borderId="169">
      <alignment horizontal="right" vertical="center"/>
    </xf>
    <xf numFmtId="49" fontId="101" fillId="0" borderId="210" applyNumberFormat="0" applyFill="0" applyBorder="0" applyProtection="0">
      <alignment horizontal="left" vertical="center"/>
    </xf>
    <xf numFmtId="0" fontId="103" fillId="60" borderId="218">
      <alignment horizontal="right" vertical="center"/>
    </xf>
    <xf numFmtId="0" fontId="117" fillId="0" borderId="0" applyNumberFormat="0" applyFill="0" applyBorder="0" applyAlignment="0" applyProtection="0"/>
    <xf numFmtId="0" fontId="123" fillId="84" borderId="92" applyNumberFormat="0" applyAlignment="0" applyProtection="0"/>
    <xf numFmtId="0" fontId="123" fillId="84" borderId="92" applyNumberFormat="0" applyAlignment="0" applyProtection="0"/>
    <xf numFmtId="0" fontId="138" fillId="71" borderId="175" applyNumberFormat="0" applyAlignment="0" applyProtection="0"/>
    <xf numFmtId="4" fontId="105" fillId="62" borderId="169">
      <alignment horizontal="right" vertical="center"/>
    </xf>
    <xf numFmtId="0" fontId="102" fillId="0" borderId="169">
      <alignment horizontal="right" vertical="center"/>
    </xf>
    <xf numFmtId="0" fontId="115" fillId="33" borderId="66" applyNumberFormat="0" applyAlignment="0" applyProtection="0"/>
    <xf numFmtId="0" fontId="102" fillId="0" borderId="169">
      <alignment horizontal="right" vertical="center"/>
    </xf>
    <xf numFmtId="4" fontId="102" fillId="0" borderId="169" applyFill="0" applyBorder="0" applyProtection="0">
      <alignment horizontal="right" vertical="center"/>
    </xf>
    <xf numFmtId="0" fontId="48" fillId="51" borderId="0" applyNumberFormat="0" applyBorder="0" applyAlignment="0" applyProtection="0"/>
    <xf numFmtId="0" fontId="102" fillId="0" borderId="169">
      <alignment horizontal="right" vertical="center"/>
    </xf>
    <xf numFmtId="0" fontId="102" fillId="0" borderId="181">
      <alignment horizontal="left" vertical="center" wrapText="1" indent="2"/>
    </xf>
    <xf numFmtId="0" fontId="103" fillId="62" borderId="178">
      <alignment horizontal="right" vertical="center"/>
    </xf>
    <xf numFmtId="4" fontId="103" fillId="60" borderId="169">
      <alignment horizontal="right" vertical="center"/>
    </xf>
    <xf numFmtId="4" fontId="103" fillId="60" borderId="169">
      <alignment horizontal="right" vertical="center"/>
    </xf>
    <xf numFmtId="0" fontId="116" fillId="33" borderId="65" applyNumberFormat="0" applyAlignment="0" applyProtection="0"/>
    <xf numFmtId="0" fontId="48" fillId="51" borderId="0" applyNumberFormat="0" applyBorder="0" applyAlignment="0" applyProtection="0"/>
    <xf numFmtId="166" fontId="102" fillId="88" borderId="178" applyNumberFormat="0" applyFont="0" applyBorder="0" applyAlignment="0" applyProtection="0">
      <alignment horizontal="right" vertical="center"/>
    </xf>
    <xf numFmtId="0" fontId="103" fillId="60" borderId="179">
      <alignment horizontal="right" vertical="center"/>
    </xf>
    <xf numFmtId="4" fontId="102" fillId="61" borderId="178"/>
    <xf numFmtId="0" fontId="7" fillId="57" borderId="0" applyNumberFormat="0" applyBorder="0" applyAlignment="0" applyProtection="0"/>
    <xf numFmtId="49" fontId="101" fillId="0" borderId="169" applyNumberFormat="0" applyFill="0" applyBorder="0" applyProtection="0">
      <alignment horizontal="left" vertical="center"/>
    </xf>
    <xf numFmtId="0" fontId="138" fillId="71" borderId="175" applyNumberFormat="0" applyAlignment="0" applyProtection="0"/>
    <xf numFmtId="166" fontId="102" fillId="88" borderId="169" applyNumberFormat="0" applyFont="0" applyBorder="0" applyAlignment="0" applyProtection="0">
      <alignment horizontal="right" vertical="center"/>
    </xf>
    <xf numFmtId="4" fontId="102" fillId="0" borderId="178" applyFill="0" applyBorder="0" applyProtection="0">
      <alignment horizontal="right" vertical="center"/>
    </xf>
    <xf numFmtId="4" fontId="103" fillId="60" borderId="178">
      <alignment horizontal="right" vertical="center"/>
    </xf>
    <xf numFmtId="0" fontId="102" fillId="0" borderId="169" applyNumberFormat="0" applyFill="0" applyAlignment="0" applyProtection="0"/>
    <xf numFmtId="0" fontId="48" fillId="51" borderId="0" applyNumberFormat="0" applyBorder="0" applyAlignment="0" applyProtection="0"/>
    <xf numFmtId="0" fontId="130" fillId="0" borderId="176" applyNumberFormat="0" applyFill="0" applyAlignment="0" applyProtection="0"/>
    <xf numFmtId="0" fontId="102" fillId="61" borderId="169"/>
    <xf numFmtId="49" fontId="101" fillId="0" borderId="169" applyNumberFormat="0" applyFill="0" applyBorder="0" applyProtection="0">
      <alignment horizontal="left" vertical="center"/>
    </xf>
    <xf numFmtId="0" fontId="123" fillId="84" borderId="92" applyNumberFormat="0" applyAlignment="0" applyProtection="0"/>
    <xf numFmtId="0" fontId="115" fillId="33" borderId="66" applyNumberFormat="0" applyAlignment="0" applyProtection="0"/>
    <xf numFmtId="0" fontId="123" fillId="84" borderId="92" applyNumberFormat="0" applyAlignment="0" applyProtection="0"/>
    <xf numFmtId="4" fontId="103" fillId="60" borderId="169">
      <alignment horizontal="right" vertical="center"/>
    </xf>
    <xf numFmtId="0" fontId="102" fillId="60" borderId="181">
      <alignment horizontal="left" vertical="center" wrapText="1" indent="2"/>
    </xf>
    <xf numFmtId="0" fontId="115" fillId="33" borderId="66" applyNumberFormat="0" applyAlignment="0" applyProtection="0"/>
    <xf numFmtId="0" fontId="102" fillId="62" borderId="179">
      <alignment horizontal="left" vertical="center"/>
    </xf>
    <xf numFmtId="0" fontId="7" fillId="45" borderId="0" applyNumberFormat="0" applyBorder="0" applyAlignment="0" applyProtection="0"/>
    <xf numFmtId="0" fontId="7" fillId="57" borderId="0" applyNumberFormat="0" applyBorder="0" applyAlignment="0" applyProtection="0"/>
    <xf numFmtId="0" fontId="103" fillId="60" borderId="169">
      <alignment horizontal="right" vertical="center"/>
    </xf>
    <xf numFmtId="0" fontId="142" fillId="84" borderId="92" applyNumberFormat="0" applyAlignment="0" applyProtection="0"/>
    <xf numFmtId="0" fontId="145" fillId="0" borderId="176" applyNumberFormat="0" applyFill="0" applyAlignment="0" applyProtection="0"/>
    <xf numFmtId="4" fontId="102" fillId="0" borderId="178">
      <alignment horizontal="right" vertical="center"/>
    </xf>
    <xf numFmtId="4" fontId="103" fillId="62" borderId="169">
      <alignment horizontal="right" vertical="center"/>
    </xf>
    <xf numFmtId="0" fontId="103" fillId="60" borderId="180">
      <alignment horizontal="right" vertical="center"/>
    </xf>
    <xf numFmtId="0" fontId="103" fillId="60" borderId="179">
      <alignment horizontal="right" vertical="center"/>
    </xf>
    <xf numFmtId="4" fontId="102" fillId="0" borderId="169" applyFill="0" applyBorder="0" applyProtection="0">
      <alignment horizontal="right" vertical="center"/>
    </xf>
    <xf numFmtId="166" fontId="102" fillId="88" borderId="169" applyNumberFormat="0" applyFont="0" applyBorder="0" applyAlignment="0" applyProtection="0">
      <alignment horizontal="right" vertical="center"/>
    </xf>
    <xf numFmtId="0" fontId="7" fillId="41" borderId="0" applyNumberFormat="0" applyBorder="0" applyAlignment="0" applyProtection="0"/>
    <xf numFmtId="0" fontId="115" fillId="33" borderId="66" applyNumberFormat="0" applyAlignment="0" applyProtection="0"/>
    <xf numFmtId="0" fontId="7" fillId="37" borderId="0" applyNumberFormat="0" applyBorder="0" applyAlignment="0" applyProtection="0"/>
    <xf numFmtId="49" fontId="102" fillId="0" borderId="169" applyNumberFormat="0" applyFont="0" applyFill="0" applyBorder="0" applyProtection="0">
      <alignment horizontal="left" vertical="center" indent="2"/>
    </xf>
    <xf numFmtId="0" fontId="129" fillId="71" borderId="175" applyNumberFormat="0" applyAlignment="0" applyProtection="0"/>
    <xf numFmtId="4" fontId="102" fillId="0" borderId="169" applyFill="0" applyBorder="0" applyProtection="0">
      <alignment horizontal="right" vertical="center"/>
    </xf>
    <xf numFmtId="0" fontId="102" fillId="0" borderId="178">
      <alignment horizontal="right" vertical="center"/>
    </xf>
    <xf numFmtId="4" fontId="102" fillId="61" borderId="169"/>
    <xf numFmtId="4" fontId="103" fillId="60" borderId="169">
      <alignment horizontal="right" vertical="center"/>
    </xf>
    <xf numFmtId="0" fontId="105" fillId="62" borderId="169">
      <alignment horizontal="right" vertical="center"/>
    </xf>
    <xf numFmtId="0" fontId="103" fillId="60" borderId="180">
      <alignment horizontal="right" vertical="center"/>
    </xf>
    <xf numFmtId="0" fontId="120" fillId="87" borderId="177" applyNumberFormat="0" applyFont="0" applyAlignment="0" applyProtection="0"/>
    <xf numFmtId="0" fontId="7" fillId="37" borderId="0" applyNumberFormat="0" applyBorder="0" applyAlignment="0" applyProtection="0"/>
    <xf numFmtId="4" fontId="103" fillId="60" borderId="169">
      <alignment horizontal="right" vertical="center"/>
    </xf>
    <xf numFmtId="0" fontId="103" fillId="60" borderId="179">
      <alignment horizontal="right" vertical="center"/>
    </xf>
    <xf numFmtId="0" fontId="145" fillId="0" borderId="176" applyNumberFormat="0" applyFill="0" applyAlignment="0" applyProtection="0"/>
    <xf numFmtId="0" fontId="129" fillId="71" borderId="214" applyNumberFormat="0" applyAlignment="0" applyProtection="0"/>
    <xf numFmtId="4" fontId="103" fillId="60" borderId="178">
      <alignment horizontal="right" vertical="center"/>
    </xf>
    <xf numFmtId="0" fontId="103" fillId="60" borderId="169">
      <alignment horizontal="right" vertical="center"/>
    </xf>
    <xf numFmtId="4" fontId="103" fillId="62" borderId="169">
      <alignment horizontal="right" vertical="center"/>
    </xf>
    <xf numFmtId="0" fontId="102" fillId="0" borderId="169">
      <alignment horizontal="right" vertical="center"/>
    </xf>
    <xf numFmtId="4" fontId="102" fillId="61" borderId="169"/>
    <xf numFmtId="0" fontId="7" fillId="49" borderId="0" applyNumberFormat="0" applyBorder="0" applyAlignment="0" applyProtection="0"/>
    <xf numFmtId="0" fontId="48" fillId="39" borderId="0" applyNumberFormat="0" applyBorder="0" applyAlignment="0" applyProtection="0"/>
    <xf numFmtId="0" fontId="130" fillId="0" borderId="176" applyNumberFormat="0" applyFill="0" applyAlignment="0" applyProtection="0"/>
    <xf numFmtId="0" fontId="125" fillId="84" borderId="175" applyNumberFormat="0" applyAlignment="0" applyProtection="0"/>
    <xf numFmtId="4" fontId="102" fillId="0" borderId="169">
      <alignment horizontal="right" vertical="center"/>
    </xf>
    <xf numFmtId="49" fontId="102" fillId="0" borderId="169" applyNumberFormat="0" applyFont="0" applyFill="0" applyBorder="0" applyProtection="0">
      <alignment horizontal="left" vertical="center" indent="2"/>
    </xf>
    <xf numFmtId="0" fontId="102" fillId="0" borderId="181">
      <alignment horizontal="left" vertical="center" wrapText="1" indent="2"/>
    </xf>
    <xf numFmtId="49" fontId="102" fillId="0" borderId="169" applyNumberFormat="0" applyFont="0" applyFill="0" applyBorder="0" applyProtection="0">
      <alignment horizontal="left" vertical="center" indent="2"/>
    </xf>
    <xf numFmtId="4" fontId="103" fillId="62" borderId="169">
      <alignment horizontal="right" vertical="center"/>
    </xf>
    <xf numFmtId="0" fontId="7" fillId="49" borderId="0" applyNumberFormat="0" applyBorder="0" applyAlignment="0" applyProtection="0"/>
    <xf numFmtId="0" fontId="48" fillId="39" borderId="0" applyNumberFormat="0" applyBorder="0" applyAlignment="0" applyProtection="0"/>
    <xf numFmtId="4" fontId="102" fillId="0" borderId="169">
      <alignment horizontal="right" vertical="center"/>
    </xf>
    <xf numFmtId="4" fontId="105" fillId="62" borderId="169">
      <alignment horizontal="right" vertical="center"/>
    </xf>
    <xf numFmtId="0" fontId="7" fillId="50" borderId="0" applyNumberFormat="0" applyBorder="0" applyAlignment="0" applyProtection="0"/>
    <xf numFmtId="0" fontId="7" fillId="37" borderId="0" applyNumberFormat="0" applyBorder="0" applyAlignment="0" applyProtection="0"/>
    <xf numFmtId="4" fontId="102" fillId="0" borderId="169">
      <alignment horizontal="right" vertical="center"/>
    </xf>
    <xf numFmtId="0" fontId="7" fillId="50" borderId="0" applyNumberFormat="0" applyBorder="0" applyAlignment="0" applyProtection="0"/>
    <xf numFmtId="4" fontId="102" fillId="0" borderId="169" applyFill="0" applyBorder="0" applyProtection="0">
      <alignment horizontal="right" vertical="center"/>
    </xf>
    <xf numFmtId="0" fontId="123" fillId="84" borderId="92" applyNumberFormat="0" applyAlignment="0" applyProtection="0"/>
    <xf numFmtId="4" fontId="103" fillId="60" borderId="169">
      <alignment horizontal="right" vertical="center"/>
    </xf>
    <xf numFmtId="0" fontId="48" fillId="43" borderId="0" applyNumberFormat="0" applyBorder="0" applyAlignment="0" applyProtection="0"/>
    <xf numFmtId="4" fontId="103" fillId="60" borderId="180">
      <alignment horizontal="right" vertical="center"/>
    </xf>
    <xf numFmtId="0" fontId="48" fillId="43" borderId="0" applyNumberFormat="0" applyBorder="0" applyAlignment="0" applyProtection="0"/>
    <xf numFmtId="0" fontId="7" fillId="58" borderId="0" applyNumberFormat="0" applyBorder="0" applyAlignment="0" applyProtection="0"/>
    <xf numFmtId="0" fontId="126" fillId="84" borderId="175" applyNumberFormat="0" applyAlignment="0" applyProtection="0"/>
    <xf numFmtId="0" fontId="102" fillId="0" borderId="181">
      <alignment horizontal="left" vertical="center" wrapText="1" indent="2"/>
    </xf>
    <xf numFmtId="0" fontId="103" fillId="60" borderId="178">
      <alignment horizontal="right" vertical="center"/>
    </xf>
    <xf numFmtId="0" fontId="7" fillId="46" borderId="0" applyNumberFormat="0" applyBorder="0" applyAlignment="0" applyProtection="0"/>
    <xf numFmtId="0" fontId="105" fillId="62" borderId="178">
      <alignment horizontal="right" vertical="center"/>
    </xf>
    <xf numFmtId="49" fontId="101" fillId="0" borderId="169" applyNumberFormat="0" applyFill="0" applyBorder="0" applyProtection="0">
      <alignment horizontal="left" vertical="center"/>
    </xf>
    <xf numFmtId="0" fontId="7" fillId="50" borderId="0" applyNumberFormat="0" applyBorder="0" applyAlignment="0" applyProtection="0"/>
    <xf numFmtId="0" fontId="103" fillId="60" borderId="169">
      <alignment horizontal="right" vertical="center"/>
    </xf>
    <xf numFmtId="0" fontId="7" fillId="54" borderId="0" applyNumberFormat="0" applyBorder="0" applyAlignment="0" applyProtection="0"/>
    <xf numFmtId="49" fontId="102" fillId="0" borderId="178" applyNumberFormat="0" applyFont="0" applyFill="0" applyBorder="0" applyProtection="0">
      <alignment horizontal="left" vertical="center" indent="2"/>
    </xf>
    <xf numFmtId="0" fontId="7" fillId="50" borderId="0" applyNumberFormat="0" applyBorder="0" applyAlignment="0" applyProtection="0"/>
    <xf numFmtId="0" fontId="142" fillId="84" borderId="92" applyNumberFormat="0" applyAlignment="0" applyProtection="0"/>
    <xf numFmtId="0" fontId="120" fillId="87" borderId="216" applyNumberFormat="0" applyFont="0" applyAlignment="0" applyProtection="0"/>
    <xf numFmtId="0" fontId="119" fillId="0" borderId="70" applyNumberFormat="0" applyFill="0" applyAlignment="0" applyProtection="0"/>
    <xf numFmtId="166" fontId="102" fillId="88" borderId="169" applyNumberFormat="0" applyFont="0" applyBorder="0" applyAlignment="0" applyProtection="0">
      <alignment horizontal="right" vertical="center"/>
    </xf>
    <xf numFmtId="0" fontId="102" fillId="61" borderId="169"/>
    <xf numFmtId="0" fontId="142" fillId="84" borderId="92" applyNumberFormat="0" applyAlignment="0" applyProtection="0"/>
    <xf numFmtId="0" fontId="105" fillId="62" borderId="178">
      <alignment horizontal="right" vertical="center"/>
    </xf>
    <xf numFmtId="0" fontId="126" fillId="84" borderId="175" applyNumberFormat="0" applyAlignment="0" applyProtection="0"/>
    <xf numFmtId="0" fontId="138" fillId="71" borderId="207" applyNumberFormat="0" applyAlignment="0" applyProtection="0"/>
    <xf numFmtId="0" fontId="102" fillId="0" borderId="169" applyNumberFormat="0" applyFill="0" applyAlignment="0" applyProtection="0"/>
    <xf numFmtId="0" fontId="103" fillId="60" borderId="169">
      <alignment horizontal="right" vertical="center"/>
    </xf>
    <xf numFmtId="0" fontId="138" fillId="71" borderId="175" applyNumberFormat="0" applyAlignment="0" applyProtection="0"/>
    <xf numFmtId="0" fontId="117" fillId="0" borderId="0" applyNumberFormat="0" applyFill="0" applyBorder="0" applyAlignment="0" applyProtection="0"/>
    <xf numFmtId="0" fontId="102" fillId="0" borderId="169" applyNumberFormat="0" applyFill="0" applyAlignment="0" applyProtection="0"/>
    <xf numFmtId="4" fontId="102" fillId="61" borderId="178"/>
    <xf numFmtId="4" fontId="103" fillId="60" borderId="179">
      <alignment horizontal="right" vertical="center"/>
    </xf>
    <xf numFmtId="0" fontId="138" fillId="71" borderId="175" applyNumberFormat="0" applyAlignment="0" applyProtection="0"/>
    <xf numFmtId="0" fontId="48" fillId="39" borderId="0" applyNumberFormat="0" applyBorder="0" applyAlignment="0" applyProtection="0"/>
    <xf numFmtId="0" fontId="102" fillId="0" borderId="169">
      <alignment horizontal="right" vertical="center"/>
    </xf>
    <xf numFmtId="4" fontId="103" fillId="60" borderId="178">
      <alignment horizontal="right" vertical="center"/>
    </xf>
    <xf numFmtId="49" fontId="101" fillId="0" borderId="178" applyNumberFormat="0" applyFill="0" applyBorder="0" applyProtection="0">
      <alignment horizontal="left" vertical="center"/>
    </xf>
    <xf numFmtId="0" fontId="102" fillId="0" borderId="181">
      <alignment horizontal="left" vertical="center" wrapText="1" indent="2"/>
    </xf>
    <xf numFmtId="0" fontId="102" fillId="61" borderId="217"/>
    <xf numFmtId="0" fontId="130" fillId="0" borderId="176" applyNumberFormat="0" applyFill="0" applyAlignment="0" applyProtection="0"/>
    <xf numFmtId="0" fontId="102" fillId="60" borderId="181">
      <alignment horizontal="left" vertical="center" wrapText="1" indent="2"/>
    </xf>
    <xf numFmtId="49" fontId="101" fillId="0" borderId="169" applyNumberFormat="0" applyFill="0" applyBorder="0" applyProtection="0">
      <alignment horizontal="left" vertical="center"/>
    </xf>
    <xf numFmtId="0" fontId="8" fillId="87" borderId="216" applyNumberFormat="0" applyFont="0" applyAlignment="0" applyProtection="0"/>
    <xf numFmtId="0" fontId="119" fillId="0" borderId="70" applyNumberFormat="0" applyFill="0" applyAlignment="0" applyProtection="0"/>
    <xf numFmtId="0" fontId="7" fillId="42" borderId="0" applyNumberFormat="0" applyBorder="0" applyAlignment="0" applyProtection="0"/>
    <xf numFmtId="0" fontId="120" fillId="87" borderId="185" applyNumberFormat="0" applyFont="0" applyAlignment="0" applyProtection="0"/>
    <xf numFmtId="0" fontId="102" fillId="0" borderId="169">
      <alignment horizontal="right" vertical="center"/>
    </xf>
    <xf numFmtId="0" fontId="48" fillId="55" borderId="0" applyNumberFormat="0" applyBorder="0" applyAlignment="0" applyProtection="0"/>
    <xf numFmtId="0" fontId="7" fillId="57" borderId="0" applyNumberFormat="0" applyBorder="0" applyAlignment="0" applyProtection="0"/>
    <xf numFmtId="0" fontId="48" fillId="43" borderId="0" applyNumberFormat="0" applyBorder="0" applyAlignment="0" applyProtection="0"/>
    <xf numFmtId="0" fontId="103" fillId="62" borderId="169">
      <alignment horizontal="right" vertical="center"/>
    </xf>
    <xf numFmtId="0" fontId="105" fillId="62" borderId="169">
      <alignment horizontal="right" vertical="center"/>
    </xf>
    <xf numFmtId="4" fontId="103" fillId="60" borderId="169">
      <alignment horizontal="right" vertical="center"/>
    </xf>
    <xf numFmtId="0" fontId="102" fillId="0" borderId="217" applyNumberFormat="0" applyFill="0" applyAlignment="0" applyProtection="0"/>
    <xf numFmtId="166" fontId="102" fillId="88" borderId="178" applyNumberFormat="0" applyFont="0" applyBorder="0" applyAlignment="0" applyProtection="0">
      <alignment horizontal="right" vertical="center"/>
    </xf>
    <xf numFmtId="0" fontId="103" fillId="60" borderId="169">
      <alignment horizontal="right" vertical="center"/>
    </xf>
    <xf numFmtId="0" fontId="103" fillId="60" borderId="178">
      <alignment horizontal="right" vertical="center"/>
    </xf>
    <xf numFmtId="0" fontId="48" fillId="47" borderId="0" applyNumberFormat="0" applyBorder="0" applyAlignment="0" applyProtection="0"/>
    <xf numFmtId="4" fontId="105" fillId="62" borderId="217">
      <alignment horizontal="right" vertical="center"/>
    </xf>
    <xf numFmtId="0" fontId="7" fillId="54" borderId="0" applyNumberFormat="0" applyBorder="0" applyAlignment="0" applyProtection="0"/>
    <xf numFmtId="49" fontId="102" fillId="0" borderId="217" applyNumberFormat="0" applyFont="0" applyFill="0" applyBorder="0" applyProtection="0">
      <alignment horizontal="left" vertical="center" indent="2"/>
    </xf>
    <xf numFmtId="49" fontId="102" fillId="0" borderId="169" applyNumberFormat="0" applyFont="0" applyFill="0" applyBorder="0" applyProtection="0">
      <alignment horizontal="left" vertical="center" indent="2"/>
    </xf>
    <xf numFmtId="0" fontId="102" fillId="61" borderId="169"/>
    <xf numFmtId="4" fontId="102" fillId="0" borderId="178" applyFill="0" applyBorder="0" applyProtection="0">
      <alignment horizontal="right" vertical="center"/>
    </xf>
    <xf numFmtId="4" fontId="103" fillId="60" borderId="180">
      <alignment horizontal="right" vertical="center"/>
    </xf>
    <xf numFmtId="0" fontId="129" fillId="71" borderId="175" applyNumberFormat="0" applyAlignment="0" applyProtection="0"/>
    <xf numFmtId="4" fontId="102" fillId="61" borderId="217"/>
    <xf numFmtId="0" fontId="103" fillId="62" borderId="169">
      <alignment horizontal="right" vertical="center"/>
    </xf>
    <xf numFmtId="0" fontId="142" fillId="84" borderId="92" applyNumberFormat="0" applyAlignment="0" applyProtection="0"/>
    <xf numFmtId="0" fontId="123" fillId="84" borderId="92" applyNumberFormat="0" applyAlignment="0" applyProtection="0"/>
    <xf numFmtId="0" fontId="7" fillId="37" borderId="0" applyNumberFormat="0" applyBorder="0" applyAlignment="0" applyProtection="0"/>
    <xf numFmtId="0" fontId="138" fillId="71" borderId="175" applyNumberFormat="0" applyAlignment="0" applyProtection="0"/>
    <xf numFmtId="0" fontId="48" fillId="55" borderId="0" applyNumberFormat="0" applyBorder="0" applyAlignment="0" applyProtection="0"/>
    <xf numFmtId="0" fontId="142" fillId="84" borderId="92" applyNumberFormat="0" applyAlignment="0" applyProtection="0"/>
    <xf numFmtId="0" fontId="142" fillId="84" borderId="92" applyNumberFormat="0" applyAlignment="0" applyProtection="0"/>
    <xf numFmtId="0" fontId="103" fillId="60" borderId="210">
      <alignment horizontal="right" vertical="center"/>
    </xf>
    <xf numFmtId="0" fontId="7" fillId="58" borderId="0" applyNumberFormat="0" applyBorder="0" applyAlignment="0" applyProtection="0"/>
    <xf numFmtId="0" fontId="103" fillId="62" borderId="169">
      <alignment horizontal="right" vertical="center"/>
    </xf>
    <xf numFmtId="4" fontId="103" fillId="60" borderId="169">
      <alignment horizontal="right" vertical="center"/>
    </xf>
    <xf numFmtId="4" fontId="102" fillId="0" borderId="178" applyFill="0" applyBorder="0" applyProtection="0">
      <alignment horizontal="right" vertical="center"/>
    </xf>
    <xf numFmtId="0" fontId="7" fillId="46" borderId="0" applyNumberFormat="0" applyBorder="0" applyAlignment="0" applyProtection="0"/>
    <xf numFmtId="0" fontId="102" fillId="0" borderId="181">
      <alignment horizontal="left" vertical="center" wrapText="1" indent="2"/>
    </xf>
    <xf numFmtId="49" fontId="101" fillId="0" borderId="169" applyNumberFormat="0" applyFill="0" applyBorder="0" applyProtection="0">
      <alignment horizontal="left" vertical="center"/>
    </xf>
    <xf numFmtId="0" fontId="7" fillId="53" borderId="0" applyNumberFormat="0" applyBorder="0" applyAlignment="0" applyProtection="0"/>
    <xf numFmtId="0" fontId="102" fillId="0" borderId="169">
      <alignment horizontal="right" vertical="center"/>
    </xf>
    <xf numFmtId="4" fontId="102" fillId="0" borderId="169">
      <alignment horizontal="right" vertical="center"/>
    </xf>
    <xf numFmtId="0" fontId="7" fillId="42" borderId="0" applyNumberFormat="0" applyBorder="0" applyAlignment="0" applyProtection="0"/>
    <xf numFmtId="0" fontId="102" fillId="0" borderId="169">
      <alignment horizontal="right" vertical="center"/>
    </xf>
    <xf numFmtId="166" fontId="102" fillId="88" borderId="178" applyNumberFormat="0" applyFont="0" applyBorder="0" applyAlignment="0" applyProtection="0">
      <alignment horizontal="right" vertical="center"/>
    </xf>
    <xf numFmtId="0" fontId="145" fillId="0" borderId="176" applyNumberFormat="0" applyFill="0" applyAlignment="0" applyProtection="0"/>
    <xf numFmtId="0" fontId="103" fillId="60" borderId="219">
      <alignment horizontal="right" vertical="center"/>
    </xf>
    <xf numFmtId="4" fontId="103" fillId="60" borderId="169">
      <alignment horizontal="right" vertical="center"/>
    </xf>
    <xf numFmtId="0" fontId="145" fillId="0" borderId="176" applyNumberFormat="0" applyFill="0" applyAlignment="0" applyProtection="0"/>
    <xf numFmtId="0" fontId="103" fillId="60" borderId="169">
      <alignment horizontal="right" vertical="center"/>
    </xf>
    <xf numFmtId="0" fontId="7" fillId="45" borderId="0" applyNumberFormat="0" applyBorder="0" applyAlignment="0" applyProtection="0"/>
    <xf numFmtId="0" fontId="7" fillId="38" borderId="0" applyNumberFormat="0" applyBorder="0" applyAlignment="0" applyProtection="0"/>
    <xf numFmtId="49" fontId="102" fillId="0" borderId="169" applyNumberFormat="0" applyFont="0" applyFill="0" applyBorder="0" applyProtection="0">
      <alignment horizontal="left" vertical="center" indent="2"/>
    </xf>
    <xf numFmtId="0" fontId="105" fillId="62" borderId="169">
      <alignment horizontal="right" vertical="center"/>
    </xf>
    <xf numFmtId="0" fontId="123" fillId="84" borderId="92" applyNumberFormat="0" applyAlignment="0" applyProtection="0"/>
    <xf numFmtId="0" fontId="7" fillId="57" borderId="0" applyNumberFormat="0" applyBorder="0" applyAlignment="0" applyProtection="0"/>
    <xf numFmtId="0" fontId="105" fillId="62" borderId="178">
      <alignment horizontal="right" vertical="center"/>
    </xf>
    <xf numFmtId="4" fontId="102" fillId="0" borderId="178" applyFill="0" applyBorder="0" applyProtection="0">
      <alignment horizontal="right" vertical="center"/>
    </xf>
    <xf numFmtId="0" fontId="123" fillId="84" borderId="174" applyNumberFormat="0" applyAlignment="0" applyProtection="0"/>
    <xf numFmtId="0" fontId="102" fillId="0" borderId="169" applyNumberFormat="0" applyFill="0" applyAlignment="0" applyProtection="0"/>
    <xf numFmtId="0" fontId="7" fillId="41" borderId="0" applyNumberFormat="0" applyBorder="0" applyAlignment="0" applyProtection="0"/>
    <xf numFmtId="0" fontId="103" fillId="60" borderId="178">
      <alignment horizontal="right" vertical="center"/>
    </xf>
    <xf numFmtId="0" fontId="48" fillId="55" borderId="0" applyNumberFormat="0" applyBorder="0" applyAlignment="0" applyProtection="0"/>
    <xf numFmtId="0" fontId="126" fillId="84" borderId="207" applyNumberFormat="0" applyAlignment="0" applyProtection="0"/>
    <xf numFmtId="0" fontId="126" fillId="84" borderId="175" applyNumberFormat="0" applyAlignment="0" applyProtection="0"/>
    <xf numFmtId="4" fontId="103" fillId="62" borderId="169">
      <alignment horizontal="right" vertical="center"/>
    </xf>
    <xf numFmtId="4" fontId="103" fillId="62" borderId="169">
      <alignment horizontal="right" vertical="center"/>
    </xf>
    <xf numFmtId="0" fontId="103" fillId="60" borderId="169">
      <alignment horizontal="right" vertical="center"/>
    </xf>
    <xf numFmtId="4" fontId="102" fillId="61" borderId="169"/>
    <xf numFmtId="4" fontId="105" fillId="62" borderId="169">
      <alignment horizontal="right" vertical="center"/>
    </xf>
    <xf numFmtId="0" fontId="102" fillId="61" borderId="169"/>
    <xf numFmtId="0" fontId="48" fillId="39" borderId="0" applyNumberFormat="0" applyBorder="0" applyAlignment="0" applyProtection="0"/>
    <xf numFmtId="0" fontId="125" fillId="84" borderId="207" applyNumberFormat="0" applyAlignment="0" applyProtection="0"/>
    <xf numFmtId="0" fontId="102" fillId="0" borderId="169" applyNumberFormat="0" applyFill="0" applyAlignment="0" applyProtection="0"/>
    <xf numFmtId="0" fontId="7" fillId="46" borderId="0" applyNumberFormat="0" applyBorder="0" applyAlignment="0" applyProtection="0"/>
    <xf numFmtId="0" fontId="48" fillId="43" borderId="0" applyNumberFormat="0" applyBorder="0" applyAlignment="0" applyProtection="0"/>
    <xf numFmtId="4" fontId="103" fillId="60" borderId="169">
      <alignment horizontal="right" vertical="center"/>
    </xf>
    <xf numFmtId="0" fontId="142" fillId="84" borderId="92" applyNumberFormat="0" applyAlignment="0" applyProtection="0"/>
    <xf numFmtId="0" fontId="103" fillId="60" borderId="169">
      <alignment horizontal="right" vertical="center"/>
    </xf>
    <xf numFmtId="0" fontId="103" fillId="60" borderId="178">
      <alignment horizontal="right" vertical="center"/>
    </xf>
    <xf numFmtId="0" fontId="102" fillId="0" borderId="178" applyNumberFormat="0" applyFill="0" applyAlignment="0" applyProtection="0"/>
    <xf numFmtId="0" fontId="103" fillId="60" borderId="169">
      <alignment horizontal="right" vertical="center"/>
    </xf>
    <xf numFmtId="4" fontId="103" fillId="60" borderId="169">
      <alignment horizontal="right" vertical="center"/>
    </xf>
    <xf numFmtId="0" fontId="8" fillId="87" borderId="209" applyNumberFormat="0" applyFont="0" applyAlignment="0" applyProtection="0"/>
    <xf numFmtId="0" fontId="129" fillId="71" borderId="175" applyNumberFormat="0" applyAlignment="0" applyProtection="0"/>
    <xf numFmtId="4" fontId="102" fillId="61" borderId="169"/>
    <xf numFmtId="0" fontId="7" fillId="49" borderId="0" applyNumberFormat="0" applyBorder="0" applyAlignment="0" applyProtection="0"/>
    <xf numFmtId="0" fontId="102" fillId="60" borderId="220">
      <alignment horizontal="left" vertical="center" wrapText="1" indent="2"/>
    </xf>
    <xf numFmtId="4" fontId="102" fillId="0" borderId="178">
      <alignment horizontal="right" vertical="center"/>
    </xf>
    <xf numFmtId="4" fontId="103" fillId="60" borderId="169">
      <alignment horizontal="right" vertical="center"/>
    </xf>
    <xf numFmtId="0" fontId="145" fillId="0" borderId="176" applyNumberFormat="0" applyFill="0" applyAlignment="0" applyProtection="0"/>
    <xf numFmtId="4" fontId="102" fillId="0" borderId="178">
      <alignment horizontal="right" vertical="center"/>
    </xf>
    <xf numFmtId="0" fontId="117" fillId="0" borderId="0" applyNumberFormat="0" applyFill="0" applyBorder="0" applyAlignment="0" applyProtection="0"/>
    <xf numFmtId="0" fontId="48" fillId="55" borderId="0" applyNumberFormat="0" applyBorder="0" applyAlignment="0" applyProtection="0"/>
    <xf numFmtId="4" fontId="103" fillId="60" borderId="186">
      <alignment horizontal="right" vertical="center"/>
    </xf>
    <xf numFmtId="4" fontId="103" fillId="60" borderId="178">
      <alignment horizontal="right" vertical="center"/>
    </xf>
    <xf numFmtId="49" fontId="102" fillId="0" borderId="179" applyNumberFormat="0" applyFont="0" applyFill="0" applyBorder="0" applyProtection="0">
      <alignment horizontal="left" vertical="center" indent="5"/>
    </xf>
    <xf numFmtId="4" fontId="102" fillId="0" borderId="169" applyFill="0" applyBorder="0" applyProtection="0">
      <alignment horizontal="right" vertical="center"/>
    </xf>
    <xf numFmtId="4" fontId="102" fillId="61" borderId="169"/>
    <xf numFmtId="0" fontId="105" fillId="62" borderId="169">
      <alignment horizontal="right" vertical="center"/>
    </xf>
    <xf numFmtId="0" fontId="130" fillId="0" borderId="176" applyNumberFormat="0" applyFill="0" applyAlignment="0" applyProtection="0"/>
    <xf numFmtId="0" fontId="116" fillId="33" borderId="65" applyNumberFormat="0" applyAlignment="0" applyProtection="0"/>
    <xf numFmtId="0" fontId="142" fillId="84" borderId="206" applyNumberFormat="0" applyAlignment="0" applyProtection="0"/>
    <xf numFmtId="0" fontId="142" fillId="84" borderId="92" applyNumberFormat="0" applyAlignment="0" applyProtection="0"/>
    <xf numFmtId="0" fontId="7" fillId="42" borderId="0" applyNumberFormat="0" applyBorder="0" applyAlignment="0" applyProtection="0"/>
    <xf numFmtId="0" fontId="8" fillId="87" borderId="216" applyNumberFormat="0" applyFont="0" applyAlignment="0" applyProtection="0"/>
    <xf numFmtId="0" fontId="142" fillId="84" borderId="92" applyNumberFormat="0" applyAlignment="0" applyProtection="0"/>
    <xf numFmtId="0" fontId="103" fillId="60" borderId="169">
      <alignment horizontal="right" vertical="center"/>
    </xf>
    <xf numFmtId="0" fontId="142" fillId="84" borderId="92" applyNumberFormat="0" applyAlignment="0" applyProtection="0"/>
    <xf numFmtId="0" fontId="103" fillId="60" borderId="217">
      <alignment horizontal="right" vertical="center"/>
    </xf>
    <xf numFmtId="49" fontId="101" fillId="0" borderId="169" applyNumberFormat="0" applyFill="0" applyBorder="0" applyProtection="0">
      <alignment horizontal="left" vertical="center"/>
    </xf>
    <xf numFmtId="0" fontId="7" fillId="49" borderId="0" applyNumberFormat="0" applyBorder="0" applyAlignment="0" applyProtection="0"/>
    <xf numFmtId="0" fontId="105" fillId="62" borderId="169">
      <alignment horizontal="right" vertical="center"/>
    </xf>
    <xf numFmtId="0" fontId="48" fillId="59" borderId="0" applyNumberFormat="0" applyBorder="0" applyAlignment="0" applyProtection="0"/>
    <xf numFmtId="4" fontId="103" fillId="60" borderId="179">
      <alignment horizontal="right" vertical="center"/>
    </xf>
    <xf numFmtId="0" fontId="103" fillId="60" borderId="169">
      <alignment horizontal="right" vertical="center"/>
    </xf>
    <xf numFmtId="0" fontId="48" fillId="43" borderId="0" applyNumberFormat="0" applyBorder="0" applyAlignment="0" applyProtection="0"/>
    <xf numFmtId="0" fontId="103" fillId="60" borderId="180">
      <alignment horizontal="right" vertical="center"/>
    </xf>
    <xf numFmtId="0" fontId="7" fillId="41" borderId="0" applyNumberFormat="0" applyBorder="0" applyAlignment="0" applyProtection="0"/>
    <xf numFmtId="0" fontId="7" fillId="58" borderId="0" applyNumberFormat="0" applyBorder="0" applyAlignment="0" applyProtection="0"/>
    <xf numFmtId="0" fontId="145" fillId="0" borderId="176" applyNumberFormat="0" applyFill="0" applyAlignment="0" applyProtection="0"/>
    <xf numFmtId="0" fontId="103" fillId="62" borderId="169">
      <alignment horizontal="right" vertical="center"/>
    </xf>
    <xf numFmtId="0" fontId="118" fillId="0" borderId="0" applyNumberFormat="0" applyFill="0" applyBorder="0" applyAlignment="0" applyProtection="0"/>
    <xf numFmtId="0" fontId="103" fillId="60" borderId="178">
      <alignment horizontal="right" vertical="center"/>
    </xf>
    <xf numFmtId="4" fontId="105" fillId="62" borderId="169">
      <alignment horizontal="right" vertical="center"/>
    </xf>
    <xf numFmtId="4" fontId="103" fillId="60" borderId="180">
      <alignment horizontal="right" vertical="center"/>
    </xf>
    <xf numFmtId="0" fontId="48" fillId="47" borderId="0" applyNumberFormat="0" applyBorder="0" applyAlignment="0" applyProtection="0"/>
    <xf numFmtId="0" fontId="142" fillId="84" borderId="92" applyNumberFormat="0" applyAlignment="0" applyProtection="0"/>
    <xf numFmtId="0" fontId="125" fillId="84" borderId="175" applyNumberFormat="0" applyAlignment="0" applyProtection="0"/>
    <xf numFmtId="0" fontId="116" fillId="33" borderId="65" applyNumberFormat="0" applyAlignment="0" applyProtection="0"/>
    <xf numFmtId="0" fontId="103" fillId="60" borderId="178">
      <alignment horizontal="right" vertical="center"/>
    </xf>
    <xf numFmtId="4" fontId="103" fillId="60" borderId="169">
      <alignment horizontal="right" vertical="center"/>
    </xf>
    <xf numFmtId="0" fontId="105" fillId="62" borderId="186">
      <alignment horizontal="right" vertical="center"/>
    </xf>
    <xf numFmtId="0" fontId="7" fillId="38" borderId="0" applyNumberFormat="0" applyBorder="0" applyAlignment="0" applyProtection="0"/>
    <xf numFmtId="0" fontId="130" fillId="0" borderId="176" applyNumberFormat="0" applyFill="0" applyAlignment="0" applyProtection="0"/>
    <xf numFmtId="0" fontId="7" fillId="54" borderId="0" applyNumberFormat="0" applyBorder="0" applyAlignment="0" applyProtection="0"/>
    <xf numFmtId="0" fontId="126" fillId="84" borderId="175" applyNumberFormat="0" applyAlignment="0" applyProtection="0"/>
    <xf numFmtId="0" fontId="103" fillId="60" borderId="169">
      <alignment horizontal="right" vertical="center"/>
    </xf>
    <xf numFmtId="0" fontId="102" fillId="0" borderId="181">
      <alignment horizontal="left" vertical="center" wrapText="1" indent="2"/>
    </xf>
    <xf numFmtId="0" fontId="7" fillId="37" borderId="0" applyNumberFormat="0" applyBorder="0" applyAlignment="0" applyProtection="0"/>
    <xf numFmtId="0" fontId="103" fillId="60" borderId="169">
      <alignment horizontal="right" vertical="center"/>
    </xf>
    <xf numFmtId="0" fontId="118" fillId="0" borderId="0" applyNumberFormat="0" applyFill="0" applyBorder="0" applyAlignment="0" applyProtection="0"/>
    <xf numFmtId="4" fontId="103" fillId="60" borderId="169">
      <alignment horizontal="right" vertical="center"/>
    </xf>
    <xf numFmtId="0" fontId="142" fillId="84" borderId="92" applyNumberFormat="0" applyAlignment="0" applyProtection="0"/>
    <xf numFmtId="0" fontId="123" fillId="84" borderId="92" applyNumberFormat="0" applyAlignment="0" applyProtection="0"/>
    <xf numFmtId="0" fontId="48" fillId="47" borderId="0" applyNumberFormat="0" applyBorder="0" applyAlignment="0" applyProtection="0"/>
    <xf numFmtId="0" fontId="105" fillId="62" borderId="169">
      <alignment horizontal="right" vertical="center"/>
    </xf>
    <xf numFmtId="49" fontId="102" fillId="0" borderId="178" applyNumberFormat="0" applyFont="0" applyFill="0" applyBorder="0" applyProtection="0">
      <alignment horizontal="left" vertical="center" indent="2"/>
    </xf>
    <xf numFmtId="4" fontId="103" fillId="60" borderId="178">
      <alignment horizontal="right" vertical="center"/>
    </xf>
    <xf numFmtId="0" fontId="103" fillId="60" borderId="169">
      <alignment horizontal="right" vertical="center"/>
    </xf>
    <xf numFmtId="0" fontId="126" fillId="84" borderId="175" applyNumberFormat="0" applyAlignment="0" applyProtection="0"/>
    <xf numFmtId="0" fontId="103" fillId="60" borderId="169">
      <alignment horizontal="right" vertical="center"/>
    </xf>
    <xf numFmtId="0" fontId="126" fillId="84" borderId="175" applyNumberFormat="0" applyAlignment="0" applyProtection="0"/>
    <xf numFmtId="166" fontId="102" fillId="88" borderId="178" applyNumberFormat="0" applyFont="0" applyBorder="0" applyAlignment="0" applyProtection="0">
      <alignment horizontal="right" vertical="center"/>
    </xf>
    <xf numFmtId="166" fontId="102" fillId="88" borderId="178" applyNumberFormat="0" applyFont="0" applyBorder="0" applyAlignment="0" applyProtection="0">
      <alignment horizontal="right" vertical="center"/>
    </xf>
    <xf numFmtId="49" fontId="101" fillId="0" borderId="178" applyNumberFormat="0" applyFill="0" applyBorder="0" applyProtection="0">
      <alignment horizontal="left" vertical="center"/>
    </xf>
    <xf numFmtId="4" fontId="103" fillId="62" borderId="169">
      <alignment horizontal="right" vertical="center"/>
    </xf>
    <xf numFmtId="0" fontId="7" fillId="53" borderId="0" applyNumberFormat="0" applyBorder="0" applyAlignment="0" applyProtection="0"/>
    <xf numFmtId="0" fontId="142" fillId="84" borderId="174" applyNumberFormat="0" applyAlignment="0" applyProtection="0"/>
    <xf numFmtId="0" fontId="102" fillId="61" borderId="169"/>
    <xf numFmtId="0" fontId="48" fillId="43" borderId="0" applyNumberFormat="0" applyBorder="0" applyAlignment="0" applyProtection="0"/>
    <xf numFmtId="0" fontId="48" fillId="55" borderId="0" applyNumberFormat="0" applyBorder="0" applyAlignment="0" applyProtection="0"/>
    <xf numFmtId="0" fontId="7" fillId="42" borderId="0" applyNumberFormat="0" applyBorder="0" applyAlignment="0" applyProtection="0"/>
    <xf numFmtId="0" fontId="8" fillId="87" borderId="177" applyNumberFormat="0" applyFont="0" applyAlignment="0" applyProtection="0"/>
    <xf numFmtId="49" fontId="102" fillId="0" borderId="169" applyNumberFormat="0" applyFont="0" applyFill="0" applyBorder="0" applyProtection="0">
      <alignment horizontal="left" vertical="center" indent="2"/>
    </xf>
    <xf numFmtId="0" fontId="145" fillId="0" borderId="215" applyNumberFormat="0" applyFill="0" applyAlignment="0" applyProtection="0"/>
    <xf numFmtId="0" fontId="142" fillId="84" borderId="92" applyNumberFormat="0" applyAlignment="0" applyProtection="0"/>
    <xf numFmtId="0" fontId="116" fillId="33" borderId="65" applyNumberFormat="0" applyAlignment="0" applyProtection="0"/>
    <xf numFmtId="4" fontId="102" fillId="0" borderId="169">
      <alignment horizontal="right" vertical="center"/>
    </xf>
    <xf numFmtId="4" fontId="103" fillId="60" borderId="178">
      <alignment horizontal="right" vertical="center"/>
    </xf>
    <xf numFmtId="4" fontId="103" fillId="60" borderId="211">
      <alignment horizontal="right" vertical="center"/>
    </xf>
    <xf numFmtId="4" fontId="102" fillId="0" borderId="169">
      <alignment horizontal="right" vertical="center"/>
    </xf>
    <xf numFmtId="0" fontId="7" fillId="53" borderId="0" applyNumberFormat="0" applyBorder="0" applyAlignment="0" applyProtection="0"/>
    <xf numFmtId="0" fontId="103" fillId="62" borderId="169">
      <alignment horizontal="right" vertical="center"/>
    </xf>
    <xf numFmtId="4" fontId="103" fillId="60" borderId="169">
      <alignment horizontal="right" vertical="center"/>
    </xf>
    <xf numFmtId="0" fontId="102" fillId="0" borderId="169">
      <alignment horizontal="right" vertical="center"/>
    </xf>
    <xf numFmtId="0" fontId="7" fillId="50" borderId="0" applyNumberFormat="0" applyBorder="0" applyAlignment="0" applyProtection="0"/>
    <xf numFmtId="0" fontId="103" fillId="60" borderId="179">
      <alignment horizontal="right" vertical="center"/>
    </xf>
    <xf numFmtId="0" fontId="48" fillId="39" borderId="0" applyNumberFormat="0" applyBorder="0" applyAlignment="0" applyProtection="0"/>
    <xf numFmtId="0" fontId="7" fillId="42" borderId="0" applyNumberFormat="0" applyBorder="0" applyAlignment="0" applyProtection="0"/>
    <xf numFmtId="0" fontId="102" fillId="0" borderId="178">
      <alignment horizontal="right" vertical="center"/>
    </xf>
    <xf numFmtId="49" fontId="102" fillId="0" borderId="179" applyNumberFormat="0" applyFont="0" applyFill="0" applyBorder="0" applyProtection="0">
      <alignment horizontal="left" vertical="center" indent="5"/>
    </xf>
    <xf numFmtId="0" fontId="102" fillId="0" borderId="169" applyNumberFormat="0" applyFill="0" applyAlignment="0" applyProtection="0"/>
    <xf numFmtId="0" fontId="138" fillId="71" borderId="175" applyNumberFormat="0" applyAlignment="0" applyProtection="0"/>
    <xf numFmtId="0" fontId="145" fillId="0" borderId="176" applyNumberFormat="0" applyFill="0" applyAlignment="0" applyProtection="0"/>
    <xf numFmtId="166" fontId="102" fillId="88" borderId="169" applyNumberFormat="0" applyFont="0" applyBorder="0" applyAlignment="0" applyProtection="0">
      <alignment horizontal="right" vertical="center"/>
    </xf>
    <xf numFmtId="0" fontId="123" fillId="84" borderId="174" applyNumberFormat="0" applyAlignment="0" applyProtection="0"/>
    <xf numFmtId="0" fontId="102" fillId="61" borderId="178"/>
    <xf numFmtId="166" fontId="102" fillId="88" borderId="169" applyNumberFormat="0" applyFont="0" applyBorder="0" applyAlignment="0" applyProtection="0">
      <alignment horizontal="right" vertical="center"/>
    </xf>
    <xf numFmtId="166" fontId="102" fillId="88" borderId="169" applyNumberFormat="0" applyFont="0" applyBorder="0" applyAlignment="0" applyProtection="0">
      <alignment horizontal="right" vertical="center"/>
    </xf>
    <xf numFmtId="4" fontId="102" fillId="0" borderId="178" applyFill="0" applyBorder="0" applyProtection="0">
      <alignment horizontal="right" vertical="center"/>
    </xf>
    <xf numFmtId="4" fontId="105" fillId="62" borderId="169">
      <alignment horizontal="right" vertical="center"/>
    </xf>
    <xf numFmtId="0" fontId="118" fillId="0" borderId="0" applyNumberFormat="0" applyFill="0" applyBorder="0" applyAlignment="0" applyProtection="0"/>
    <xf numFmtId="0" fontId="103" fillId="62" borderId="169">
      <alignment horizontal="right" vertical="center"/>
    </xf>
    <xf numFmtId="0" fontId="103" fillId="60" borderId="178">
      <alignment horizontal="right" vertical="center"/>
    </xf>
    <xf numFmtId="0" fontId="7" fillId="38" borderId="0" applyNumberFormat="0" applyBorder="0" applyAlignment="0" applyProtection="0"/>
    <xf numFmtId="0" fontId="102" fillId="0" borderId="186">
      <alignment horizontal="right" vertical="center"/>
    </xf>
    <xf numFmtId="0" fontId="103" fillId="60" borderId="169">
      <alignment horizontal="right" vertical="center"/>
    </xf>
    <xf numFmtId="0" fontId="103" fillId="60" borderId="169">
      <alignment horizontal="right" vertical="center"/>
    </xf>
    <xf numFmtId="4" fontId="105" fillId="62" borderId="169">
      <alignment horizontal="right" vertical="center"/>
    </xf>
    <xf numFmtId="0" fontId="103" fillId="62" borderId="169">
      <alignment horizontal="right" vertical="center"/>
    </xf>
    <xf numFmtId="4" fontId="103" fillId="62" borderId="169">
      <alignment horizontal="right" vertical="center"/>
    </xf>
    <xf numFmtId="0" fontId="105" fillId="62" borderId="169">
      <alignment horizontal="right" vertical="center"/>
    </xf>
    <xf numFmtId="4" fontId="105" fillId="62" borderId="169">
      <alignment horizontal="right" vertical="center"/>
    </xf>
    <xf numFmtId="0" fontId="103" fillId="60" borderId="169">
      <alignment horizontal="right" vertical="center"/>
    </xf>
    <xf numFmtId="4" fontId="103" fillId="60" borderId="169">
      <alignment horizontal="right" vertical="center"/>
    </xf>
    <xf numFmtId="0" fontId="103" fillId="60" borderId="169">
      <alignment horizontal="right" vertical="center"/>
    </xf>
    <xf numFmtId="4" fontId="103" fillId="60" borderId="169">
      <alignment horizontal="right" vertical="center"/>
    </xf>
    <xf numFmtId="49" fontId="102" fillId="0" borderId="179" applyNumberFormat="0" applyFont="0" applyFill="0" applyBorder="0" applyProtection="0">
      <alignment horizontal="left" vertical="center" indent="5"/>
    </xf>
    <xf numFmtId="0" fontId="102" fillId="60" borderId="181">
      <alignment horizontal="left" vertical="center" wrapText="1" indent="2"/>
    </xf>
    <xf numFmtId="4" fontId="103" fillId="60" borderId="178">
      <alignment horizontal="right" vertical="center"/>
    </xf>
    <xf numFmtId="0" fontId="7" fillId="50" borderId="0" applyNumberFormat="0" applyBorder="0" applyAlignment="0" applyProtection="0"/>
    <xf numFmtId="0" fontId="102" fillId="0" borderId="181">
      <alignment horizontal="left" vertical="center" wrapText="1" indent="2"/>
    </xf>
    <xf numFmtId="0" fontId="103" fillId="62" borderId="178">
      <alignment horizontal="right" vertical="center"/>
    </xf>
    <xf numFmtId="4" fontId="103" fillId="60" borderId="178">
      <alignment horizontal="right" vertical="center"/>
    </xf>
    <xf numFmtId="0" fontId="102" fillId="0" borderId="178">
      <alignment horizontal="right" vertical="center"/>
    </xf>
    <xf numFmtId="0" fontId="126" fillId="84" borderId="175" applyNumberFormat="0" applyAlignment="0" applyProtection="0"/>
    <xf numFmtId="0" fontId="102" fillId="0" borderId="169">
      <alignment horizontal="right" vertical="center"/>
    </xf>
    <xf numFmtId="4" fontId="102" fillId="0" borderId="169">
      <alignment horizontal="right" vertical="center"/>
    </xf>
    <xf numFmtId="0" fontId="102" fillId="0" borderId="169" applyNumberFormat="0" applyFill="0" applyAlignment="0" applyProtection="0"/>
    <xf numFmtId="0" fontId="142" fillId="84" borderId="92" applyNumberFormat="0" applyAlignment="0" applyProtection="0"/>
    <xf numFmtId="166" fontId="102" fillId="88" borderId="169" applyNumberFormat="0" applyFont="0" applyBorder="0" applyAlignment="0" applyProtection="0">
      <alignment horizontal="right" vertical="center"/>
    </xf>
    <xf numFmtId="0" fontId="102" fillId="61" borderId="169"/>
    <xf numFmtId="4" fontId="102" fillId="61" borderId="169"/>
    <xf numFmtId="0" fontId="105" fillId="62" borderId="178">
      <alignment horizontal="right" vertical="center"/>
    </xf>
    <xf numFmtId="0" fontId="102" fillId="62" borderId="187">
      <alignment horizontal="left" vertical="center"/>
    </xf>
    <xf numFmtId="0" fontId="103" fillId="60" borderId="210">
      <alignment horizontal="right" vertical="center"/>
    </xf>
    <xf numFmtId="0" fontId="102" fillId="0" borderId="169" applyNumberFormat="0" applyFill="0" applyAlignment="0" applyProtection="0"/>
    <xf numFmtId="0" fontId="102" fillId="61" borderId="178"/>
    <xf numFmtId="0" fontId="48" fillId="55" borderId="0" applyNumberFormat="0" applyBorder="0" applyAlignment="0" applyProtection="0"/>
    <xf numFmtId="0" fontId="102" fillId="61" borderId="178"/>
    <xf numFmtId="4" fontId="105" fillId="62" borderId="178">
      <alignment horizontal="right" vertical="center"/>
    </xf>
    <xf numFmtId="4" fontId="105" fillId="62" borderId="169">
      <alignment horizontal="right" vertical="center"/>
    </xf>
    <xf numFmtId="0" fontId="103" fillId="62" borderId="169">
      <alignment horizontal="right" vertical="center"/>
    </xf>
    <xf numFmtId="166" fontId="102" fillId="88" borderId="169" applyNumberFormat="0" applyFont="0" applyBorder="0" applyAlignment="0" applyProtection="0">
      <alignment horizontal="right" vertical="center"/>
    </xf>
    <xf numFmtId="0" fontId="142" fillId="84" borderId="221" applyNumberFormat="0" applyAlignment="0" applyProtection="0"/>
    <xf numFmtId="49" fontId="102" fillId="0" borderId="169" applyNumberFormat="0" applyFont="0" applyFill="0" applyBorder="0" applyProtection="0">
      <alignment horizontal="left" vertical="center" indent="2"/>
    </xf>
    <xf numFmtId="0" fontId="102" fillId="61" borderId="178"/>
    <xf numFmtId="49" fontId="102" fillId="0" borderId="169" applyNumberFormat="0" applyFont="0" applyFill="0" applyBorder="0" applyProtection="0">
      <alignment horizontal="left" vertical="center" indent="2"/>
    </xf>
    <xf numFmtId="4" fontId="102" fillId="0" borderId="169" applyFill="0" applyBorder="0" applyProtection="0">
      <alignment horizontal="right" vertical="center"/>
    </xf>
    <xf numFmtId="49" fontId="101" fillId="0" borderId="169" applyNumberFormat="0" applyFill="0" applyBorder="0" applyProtection="0">
      <alignment horizontal="left" vertical="center"/>
    </xf>
    <xf numFmtId="166" fontId="102" fillId="88" borderId="178" applyNumberFormat="0" applyFont="0" applyBorder="0" applyAlignment="0" applyProtection="0">
      <alignment horizontal="right" vertical="center"/>
    </xf>
    <xf numFmtId="0" fontId="142" fillId="84" borderId="92" applyNumberFormat="0" applyAlignment="0" applyProtection="0"/>
    <xf numFmtId="0" fontId="130" fillId="0" borderId="176" applyNumberFormat="0" applyFill="0" applyAlignment="0" applyProtection="0"/>
    <xf numFmtId="0" fontId="7" fillId="58" borderId="0" applyNumberFormat="0" applyBorder="0" applyAlignment="0" applyProtection="0"/>
    <xf numFmtId="4" fontId="102" fillId="0" borderId="178">
      <alignment horizontal="right" vertical="center"/>
    </xf>
    <xf numFmtId="4" fontId="103" fillId="60" borderId="169">
      <alignment horizontal="right" vertical="center"/>
    </xf>
    <xf numFmtId="0" fontId="103" fillId="60" borderId="169">
      <alignment horizontal="right" vertical="center"/>
    </xf>
    <xf numFmtId="0" fontId="123" fillId="84" borderId="92" applyNumberFormat="0" applyAlignment="0" applyProtection="0"/>
    <xf numFmtId="0" fontId="102" fillId="60" borderId="181">
      <alignment horizontal="left" vertical="center" wrapText="1" indent="2"/>
    </xf>
    <xf numFmtId="0" fontId="102" fillId="60" borderId="181">
      <alignment horizontal="left" vertical="center" wrapText="1" indent="2"/>
    </xf>
    <xf numFmtId="0" fontId="102" fillId="61" borderId="169"/>
    <xf numFmtId="4" fontId="102" fillId="61" borderId="169"/>
    <xf numFmtId="4" fontId="103" fillId="60" borderId="169">
      <alignment horizontal="right" vertical="center"/>
    </xf>
    <xf numFmtId="0" fontId="105" fillId="62" borderId="169">
      <alignment horizontal="right" vertical="center"/>
    </xf>
    <xf numFmtId="0" fontId="126" fillId="84" borderId="175" applyNumberFormat="0" applyAlignment="0" applyProtection="0"/>
    <xf numFmtId="0" fontId="126" fillId="84" borderId="175" applyNumberFormat="0" applyAlignment="0" applyProtection="0"/>
    <xf numFmtId="4" fontId="102" fillId="0" borderId="169">
      <alignment horizontal="right" vertical="center"/>
    </xf>
    <xf numFmtId="0" fontId="103" fillId="60" borderId="178">
      <alignment horizontal="right" vertical="center"/>
    </xf>
    <xf numFmtId="0" fontId="102" fillId="0" borderId="181">
      <alignment horizontal="left" vertical="center" wrapText="1" indent="2"/>
    </xf>
    <xf numFmtId="0" fontId="142" fillId="84" borderId="92" applyNumberFormat="0" applyAlignment="0" applyProtection="0"/>
    <xf numFmtId="0" fontId="129" fillId="71" borderId="214" applyNumberFormat="0" applyAlignment="0" applyProtection="0"/>
    <xf numFmtId="4" fontId="102" fillId="0" borderId="178">
      <alignment horizontal="right" vertical="center"/>
    </xf>
    <xf numFmtId="0" fontId="123" fillId="84" borderId="92" applyNumberFormat="0" applyAlignment="0" applyProtection="0"/>
    <xf numFmtId="0" fontId="102" fillId="0" borderId="178" applyNumberFormat="0" applyFill="0" applyAlignment="0" applyProtection="0"/>
    <xf numFmtId="0" fontId="105" fillId="62" borderId="169">
      <alignment horizontal="right" vertical="center"/>
    </xf>
    <xf numFmtId="4" fontId="103" fillId="62" borderId="169">
      <alignment horizontal="right" vertical="center"/>
    </xf>
    <xf numFmtId="4" fontId="103" fillId="60" borderId="169">
      <alignment horizontal="right" vertical="center"/>
    </xf>
    <xf numFmtId="4" fontId="103" fillId="60" borderId="179">
      <alignment horizontal="right" vertical="center"/>
    </xf>
    <xf numFmtId="4" fontId="102" fillId="0" borderId="169" applyFill="0" applyBorder="0" applyProtection="0">
      <alignment horizontal="right" vertical="center"/>
    </xf>
    <xf numFmtId="4" fontId="103" fillId="62" borderId="169">
      <alignment horizontal="right" vertical="center"/>
    </xf>
    <xf numFmtId="0" fontId="123" fillId="84" borderId="174" applyNumberFormat="0" applyAlignment="0" applyProtection="0"/>
    <xf numFmtId="0" fontId="103" fillId="60" borderId="180">
      <alignment horizontal="right" vertical="center"/>
    </xf>
    <xf numFmtId="0" fontId="138" fillId="71" borderId="175" applyNumberFormat="0" applyAlignment="0" applyProtection="0"/>
    <xf numFmtId="49" fontId="102" fillId="0" borderId="179" applyNumberFormat="0" applyFont="0" applyFill="0" applyBorder="0" applyProtection="0">
      <alignment horizontal="left" vertical="center" indent="5"/>
    </xf>
    <xf numFmtId="0" fontId="123" fillId="84" borderId="174" applyNumberFormat="0" applyAlignment="0" applyProtection="0"/>
    <xf numFmtId="0" fontId="103" fillId="60" borderId="217">
      <alignment horizontal="right" vertical="center"/>
    </xf>
    <xf numFmtId="0" fontId="105" fillId="62" borderId="169">
      <alignment horizontal="right" vertical="center"/>
    </xf>
    <xf numFmtId="4" fontId="103" fillId="60" borderId="169">
      <alignment horizontal="right" vertical="center"/>
    </xf>
    <xf numFmtId="0" fontId="103" fillId="60" borderId="169">
      <alignment horizontal="right" vertical="center"/>
    </xf>
    <xf numFmtId="4" fontId="105" fillId="62" borderId="169">
      <alignment horizontal="right" vertical="center"/>
    </xf>
    <xf numFmtId="0" fontId="142" fillId="84" borderId="92" applyNumberFormat="0" applyAlignment="0" applyProtection="0"/>
    <xf numFmtId="0" fontId="103" fillId="62" borderId="186">
      <alignment horizontal="right" vertical="center"/>
    </xf>
    <xf numFmtId="4" fontId="105" fillId="62" borderId="210">
      <alignment horizontal="right" vertical="center"/>
    </xf>
    <xf numFmtId="0" fontId="103" fillId="60" borderId="217">
      <alignment horizontal="right" vertical="center"/>
    </xf>
    <xf numFmtId="4" fontId="103" fillId="62" borderId="169">
      <alignment horizontal="right" vertical="center"/>
    </xf>
    <xf numFmtId="0" fontId="123" fillId="84" borderId="92" applyNumberFormat="0" applyAlignment="0" applyProtection="0"/>
    <xf numFmtId="4" fontId="103" fillId="62" borderId="169">
      <alignment horizontal="right" vertical="center"/>
    </xf>
    <xf numFmtId="0" fontId="103" fillId="60" borderId="169">
      <alignment horizontal="right" vertical="center"/>
    </xf>
    <xf numFmtId="0" fontId="102" fillId="0" borderId="178">
      <alignment horizontal="right" vertical="center"/>
    </xf>
    <xf numFmtId="0" fontId="102" fillId="61" borderId="178"/>
    <xf numFmtId="0" fontId="120" fillId="87" borderId="209" applyNumberFormat="0" applyFont="0" applyAlignment="0" applyProtection="0"/>
    <xf numFmtId="4" fontId="103" fillId="60" borderId="169">
      <alignment horizontal="right" vertical="center"/>
    </xf>
    <xf numFmtId="0" fontId="102" fillId="61" borderId="169"/>
    <xf numFmtId="0" fontId="142" fillId="84" borderId="92" applyNumberFormat="0" applyAlignment="0" applyProtection="0"/>
    <xf numFmtId="0" fontId="145" fillId="0" borderId="176" applyNumberFormat="0" applyFill="0" applyAlignment="0" applyProtection="0"/>
    <xf numFmtId="0" fontId="7" fillId="42" borderId="0" applyNumberFormat="0" applyBorder="0" applyAlignment="0" applyProtection="0"/>
    <xf numFmtId="0" fontId="125" fillId="84" borderId="175" applyNumberFormat="0" applyAlignment="0" applyProtection="0"/>
    <xf numFmtId="49" fontId="101" fillId="0" borderId="169" applyNumberFormat="0" applyFill="0" applyBorder="0" applyProtection="0">
      <alignment horizontal="left" vertical="center"/>
    </xf>
    <xf numFmtId="0" fontId="7" fillId="41" borderId="0" applyNumberFormat="0" applyBorder="0" applyAlignment="0" applyProtection="0"/>
    <xf numFmtId="49" fontId="102" fillId="0" borderId="169" applyNumberFormat="0" applyFont="0" applyFill="0" applyBorder="0" applyProtection="0">
      <alignment horizontal="left" vertical="center" indent="2"/>
    </xf>
    <xf numFmtId="4" fontId="105" fillId="62" borderId="178">
      <alignment horizontal="right" vertical="center"/>
    </xf>
    <xf numFmtId="4" fontId="102" fillId="0" borderId="169" applyFill="0" applyBorder="0" applyProtection="0">
      <alignment horizontal="right" vertical="center"/>
    </xf>
    <xf numFmtId="0" fontId="126" fillId="84" borderId="175" applyNumberFormat="0" applyAlignment="0" applyProtection="0"/>
    <xf numFmtId="0" fontId="103" fillId="60" borderId="169">
      <alignment horizontal="right" vertical="center"/>
    </xf>
    <xf numFmtId="0" fontId="102" fillId="0" borderId="169" applyNumberFormat="0" applyFill="0" applyAlignment="0" applyProtection="0"/>
    <xf numFmtId="49" fontId="102" fillId="0" borderId="169" applyNumberFormat="0" applyFont="0" applyFill="0" applyBorder="0" applyProtection="0">
      <alignment horizontal="left" vertical="center" indent="2"/>
    </xf>
    <xf numFmtId="0" fontId="48" fillId="55" borderId="0" applyNumberFormat="0" applyBorder="0" applyAlignment="0" applyProtection="0"/>
    <xf numFmtId="4" fontId="102" fillId="0" borderId="169">
      <alignment horizontal="right" vertical="center"/>
    </xf>
    <xf numFmtId="0" fontId="120" fillId="87" borderId="209" applyNumberFormat="0" applyFont="0" applyAlignment="0" applyProtection="0"/>
    <xf numFmtId="0" fontId="102" fillId="0" borderId="169">
      <alignment horizontal="right" vertical="center"/>
    </xf>
    <xf numFmtId="0" fontId="103" fillId="60" borderId="169">
      <alignment horizontal="right" vertical="center"/>
    </xf>
    <xf numFmtId="4" fontId="103" fillId="60" borderId="169">
      <alignment horizontal="right" vertical="center"/>
    </xf>
    <xf numFmtId="0" fontId="138" fillId="71" borderId="175" applyNumberFormat="0" applyAlignment="0" applyProtection="0"/>
    <xf numFmtId="0" fontId="7" fillId="42" borderId="0" applyNumberFormat="0" applyBorder="0" applyAlignment="0" applyProtection="0"/>
    <xf numFmtId="0" fontId="102" fillId="61" borderId="169"/>
    <xf numFmtId="4" fontId="102" fillId="0" borderId="178">
      <alignment horizontal="right" vertical="center"/>
    </xf>
    <xf numFmtId="4" fontId="102" fillId="0" borderId="169" applyFill="0" applyBorder="0" applyProtection="0">
      <alignment horizontal="right" vertical="center"/>
    </xf>
    <xf numFmtId="0" fontId="105" fillId="62" borderId="178">
      <alignment horizontal="right" vertical="center"/>
    </xf>
    <xf numFmtId="4" fontId="103" fillId="60" borderId="219">
      <alignment horizontal="right" vertical="center"/>
    </xf>
    <xf numFmtId="49" fontId="101" fillId="0" borderId="169" applyNumberFormat="0" applyFill="0" applyBorder="0" applyProtection="0">
      <alignment horizontal="left" vertical="center"/>
    </xf>
    <xf numFmtId="0" fontId="7" fillId="49" borderId="0" applyNumberFormat="0" applyBorder="0" applyAlignment="0" applyProtection="0"/>
    <xf numFmtId="0" fontId="126" fillId="84" borderId="175" applyNumberFormat="0" applyAlignment="0" applyProtection="0"/>
    <xf numFmtId="0" fontId="48" fillId="59" borderId="0" applyNumberFormat="0" applyBorder="0" applyAlignment="0" applyProtection="0"/>
    <xf numFmtId="0" fontId="103" fillId="62" borderId="169">
      <alignment horizontal="right" vertical="center"/>
    </xf>
    <xf numFmtId="4" fontId="105" fillId="62" borderId="169">
      <alignment horizontal="right" vertical="center"/>
    </xf>
    <xf numFmtId="166" fontId="102" fillId="88" borderId="169" applyNumberFormat="0" applyFont="0" applyBorder="0" applyAlignment="0" applyProtection="0">
      <alignment horizontal="right" vertical="center"/>
    </xf>
    <xf numFmtId="166" fontId="102" fillId="88" borderId="217" applyNumberFormat="0" applyFont="0" applyBorder="0" applyAlignment="0" applyProtection="0">
      <alignment horizontal="right" vertical="center"/>
    </xf>
    <xf numFmtId="0" fontId="126" fillId="84" borderId="207" applyNumberFormat="0" applyAlignment="0" applyProtection="0"/>
    <xf numFmtId="0" fontId="48" fillId="47" borderId="0" applyNumberFormat="0" applyBorder="0" applyAlignment="0" applyProtection="0"/>
    <xf numFmtId="49" fontId="101" fillId="0" borderId="169" applyNumberFormat="0" applyFill="0" applyBorder="0" applyProtection="0">
      <alignment horizontal="left" vertical="center"/>
    </xf>
    <xf numFmtId="0" fontId="138" fillId="71" borderId="175" applyNumberFormat="0" applyAlignment="0" applyProtection="0"/>
    <xf numFmtId="0" fontId="102" fillId="0" borderId="169">
      <alignment horizontal="right" vertical="center"/>
    </xf>
    <xf numFmtId="49" fontId="102" fillId="0" borderId="178" applyNumberFormat="0" applyFont="0" applyFill="0" applyBorder="0" applyProtection="0">
      <alignment horizontal="left" vertical="center" indent="2"/>
    </xf>
    <xf numFmtId="0" fontId="7" fillId="46" borderId="0" applyNumberFormat="0" applyBorder="0" applyAlignment="0" applyProtection="0"/>
    <xf numFmtId="4" fontId="103" fillId="62" borderId="178">
      <alignment horizontal="right" vertical="center"/>
    </xf>
    <xf numFmtId="0" fontId="7" fillId="38" borderId="0" applyNumberFormat="0" applyBorder="0" applyAlignment="0" applyProtection="0"/>
    <xf numFmtId="166" fontId="102" fillId="88" borderId="169" applyNumberFormat="0" applyFont="0" applyBorder="0" applyAlignment="0" applyProtection="0">
      <alignment horizontal="right" vertical="center"/>
    </xf>
    <xf numFmtId="0" fontId="103" fillId="60" borderId="179">
      <alignment horizontal="right" vertical="center"/>
    </xf>
    <xf numFmtId="49" fontId="102" fillId="0" borderId="169" applyNumberFormat="0" applyFont="0" applyFill="0" applyBorder="0" applyProtection="0">
      <alignment horizontal="left" vertical="center" indent="2"/>
    </xf>
    <xf numFmtId="0" fontId="118" fillId="0" borderId="0" applyNumberFormat="0" applyFill="0" applyBorder="0" applyAlignment="0" applyProtection="0"/>
    <xf numFmtId="4" fontId="102" fillId="0" borderId="169">
      <alignment horizontal="right" vertical="center"/>
    </xf>
    <xf numFmtId="4" fontId="102" fillId="0" borderId="178">
      <alignment horizontal="right" vertical="center"/>
    </xf>
    <xf numFmtId="0" fontId="129" fillId="71" borderId="175" applyNumberFormat="0" applyAlignment="0" applyProtection="0"/>
    <xf numFmtId="0" fontId="48" fillId="47" borderId="0" applyNumberFormat="0" applyBorder="0" applyAlignment="0" applyProtection="0"/>
    <xf numFmtId="4" fontId="102" fillId="0" borderId="169" applyFill="0" applyBorder="0" applyProtection="0">
      <alignment horizontal="right" vertical="center"/>
    </xf>
    <xf numFmtId="4" fontId="102" fillId="0" borderId="178" applyFill="0" applyBorder="0" applyProtection="0">
      <alignment horizontal="right" vertical="center"/>
    </xf>
    <xf numFmtId="0" fontId="138" fillId="71" borderId="175" applyNumberFormat="0" applyAlignment="0" applyProtection="0"/>
    <xf numFmtId="0" fontId="105" fillId="62" borderId="169">
      <alignment horizontal="right" vertical="center"/>
    </xf>
    <xf numFmtId="4" fontId="102" fillId="61" borderId="169"/>
    <xf numFmtId="0" fontId="120" fillId="87" borderId="177" applyNumberFormat="0" applyFont="0" applyAlignment="0" applyProtection="0"/>
    <xf numFmtId="49" fontId="102" fillId="0" borderId="169" applyNumberFormat="0" applyFont="0" applyFill="0" applyBorder="0" applyProtection="0">
      <alignment horizontal="left" vertical="center" indent="2"/>
    </xf>
    <xf numFmtId="0" fontId="142" fillId="84" borderId="221" applyNumberFormat="0" applyAlignment="0" applyProtection="0"/>
    <xf numFmtId="0" fontId="7" fillId="53" borderId="0" applyNumberFormat="0" applyBorder="0" applyAlignment="0" applyProtection="0"/>
    <xf numFmtId="0" fontId="105" fillId="62" borderId="169">
      <alignment horizontal="right" vertical="center"/>
    </xf>
    <xf numFmtId="0" fontId="126" fillId="84" borderId="175" applyNumberFormat="0" applyAlignment="0" applyProtection="0"/>
    <xf numFmtId="166" fontId="102" fillId="88" borderId="169" applyNumberFormat="0" applyFont="0" applyBorder="0" applyAlignment="0" applyProtection="0">
      <alignment horizontal="right" vertical="center"/>
    </xf>
    <xf numFmtId="0" fontId="123" fillId="84" borderId="174" applyNumberFormat="0" applyAlignment="0" applyProtection="0"/>
    <xf numFmtId="4" fontId="102" fillId="0" borderId="169">
      <alignment horizontal="right" vertical="center"/>
    </xf>
    <xf numFmtId="49" fontId="102" fillId="0" borderId="169" applyNumberFormat="0" applyFont="0" applyFill="0" applyBorder="0" applyProtection="0">
      <alignment horizontal="left" vertical="center" indent="2"/>
    </xf>
    <xf numFmtId="166" fontId="102" fillId="88" borderId="169" applyNumberFormat="0" applyFont="0" applyBorder="0" applyAlignment="0" applyProtection="0">
      <alignment horizontal="right" vertical="center"/>
    </xf>
    <xf numFmtId="49" fontId="101" fillId="0" borderId="169" applyNumberFormat="0" applyFill="0" applyBorder="0" applyProtection="0">
      <alignment horizontal="left" vertical="center"/>
    </xf>
    <xf numFmtId="4" fontId="103" fillId="60" borderId="169">
      <alignment horizontal="right" vertical="center"/>
    </xf>
    <xf numFmtId="0" fontId="103" fillId="60" borderId="169">
      <alignment horizontal="right" vertical="center"/>
    </xf>
    <xf numFmtId="0" fontId="102" fillId="0" borderId="169">
      <alignment horizontal="right" vertical="center"/>
    </xf>
    <xf numFmtId="0" fontId="102" fillId="0" borderId="169">
      <alignment horizontal="right" vertical="center"/>
    </xf>
    <xf numFmtId="0" fontId="7" fillId="57" borderId="0" applyNumberFormat="0" applyBorder="0" applyAlignment="0" applyProtection="0"/>
    <xf numFmtId="0" fontId="48" fillId="51" borderId="0" applyNumberFormat="0" applyBorder="0" applyAlignment="0" applyProtection="0"/>
    <xf numFmtId="0" fontId="7" fillId="45" borderId="0" applyNumberFormat="0" applyBorder="0" applyAlignment="0" applyProtection="0"/>
    <xf numFmtId="0" fontId="105" fillId="62" borderId="169">
      <alignment horizontal="right" vertical="center"/>
    </xf>
    <xf numFmtId="0" fontId="7" fillId="41" borderId="0" applyNumberFormat="0" applyBorder="0" applyAlignment="0" applyProtection="0"/>
    <xf numFmtId="0" fontId="102" fillId="62" borderId="179">
      <alignment horizontal="left" vertical="center"/>
    </xf>
    <xf numFmtId="166" fontId="102" fillId="88" borderId="217" applyNumberFormat="0" applyFont="0" applyBorder="0" applyAlignment="0" applyProtection="0">
      <alignment horizontal="right" vertical="center"/>
    </xf>
    <xf numFmtId="49" fontId="102" fillId="0" borderId="218" applyNumberFormat="0" applyFont="0" applyFill="0" applyBorder="0" applyProtection="0">
      <alignment horizontal="left" vertical="center" indent="5"/>
    </xf>
    <xf numFmtId="4" fontId="103" fillId="62" borderId="178">
      <alignment horizontal="right" vertical="center"/>
    </xf>
    <xf numFmtId="0" fontId="102" fillId="0" borderId="169" applyNumberFormat="0" applyFill="0" applyAlignment="0" applyProtection="0"/>
    <xf numFmtId="0" fontId="142" fillId="84" borderId="92" applyNumberFormat="0" applyAlignment="0" applyProtection="0"/>
    <xf numFmtId="4" fontId="103" fillId="60" borderId="169">
      <alignment horizontal="right" vertical="center"/>
    </xf>
    <xf numFmtId="4" fontId="102" fillId="61" borderId="169"/>
    <xf numFmtId="4" fontId="103" fillId="60" borderId="180">
      <alignment horizontal="right" vertical="center"/>
    </xf>
    <xf numFmtId="0" fontId="123" fillId="84" borderId="92" applyNumberFormat="0" applyAlignment="0" applyProtection="0"/>
    <xf numFmtId="49" fontId="102" fillId="0" borderId="178" applyNumberFormat="0" applyFont="0" applyFill="0" applyBorder="0" applyProtection="0">
      <alignment horizontal="left" vertical="center" indent="2"/>
    </xf>
    <xf numFmtId="0" fontId="145" fillId="0" borderId="176" applyNumberFormat="0" applyFill="0" applyAlignment="0" applyProtection="0"/>
    <xf numFmtId="0" fontId="142" fillId="84" borderId="92" applyNumberFormat="0" applyAlignment="0" applyProtection="0"/>
    <xf numFmtId="4" fontId="102" fillId="0" borderId="169" applyFill="0" applyBorder="0" applyProtection="0">
      <alignment horizontal="right" vertical="center"/>
    </xf>
    <xf numFmtId="0" fontId="103" fillId="60" borderId="178">
      <alignment horizontal="right" vertical="center"/>
    </xf>
    <xf numFmtId="0" fontId="103" fillId="62" borderId="169">
      <alignment horizontal="right" vertical="center"/>
    </xf>
    <xf numFmtId="0" fontId="119" fillId="0" borderId="70" applyNumberFormat="0" applyFill="0" applyAlignment="0" applyProtection="0"/>
    <xf numFmtId="0" fontId="102" fillId="0" borderId="213">
      <alignment horizontal="left" vertical="center" wrapText="1" indent="2"/>
    </xf>
    <xf numFmtId="4" fontId="103" fillId="60" borderId="169">
      <alignment horizontal="right" vertical="center"/>
    </xf>
    <xf numFmtId="0" fontId="125" fillId="84" borderId="175" applyNumberFormat="0" applyAlignment="0" applyProtection="0"/>
    <xf numFmtId="0" fontId="103" fillId="62" borderId="178">
      <alignment horizontal="right" vertical="center"/>
    </xf>
    <xf numFmtId="0" fontId="103" fillId="60" borderId="169">
      <alignment horizontal="right" vertical="center"/>
    </xf>
    <xf numFmtId="166" fontId="102" fillId="88" borderId="169" applyNumberFormat="0" applyFont="0" applyBorder="0" applyAlignment="0" applyProtection="0">
      <alignment horizontal="right" vertical="center"/>
    </xf>
    <xf numFmtId="0" fontId="48" fillId="55" borderId="0" applyNumberFormat="0" applyBorder="0" applyAlignment="0" applyProtection="0"/>
    <xf numFmtId="0" fontId="7" fillId="58" borderId="0" applyNumberFormat="0" applyBorder="0" applyAlignment="0" applyProtection="0"/>
    <xf numFmtId="49" fontId="101" fillId="0" borderId="178" applyNumberFormat="0" applyFill="0" applyBorder="0" applyProtection="0">
      <alignment horizontal="left" vertical="center"/>
    </xf>
    <xf numFmtId="4" fontId="102" fillId="0" borderId="194" applyFill="0" applyBorder="0" applyProtection="0">
      <alignment horizontal="right" vertical="center"/>
    </xf>
    <xf numFmtId="0" fontId="129" fillId="71" borderId="175" applyNumberFormat="0" applyAlignment="0" applyProtection="0"/>
    <xf numFmtId="0" fontId="103" fillId="62" borderId="169">
      <alignment horizontal="right" vertical="center"/>
    </xf>
    <xf numFmtId="0" fontId="103" fillId="60" borderId="217">
      <alignment horizontal="right" vertical="center"/>
    </xf>
    <xf numFmtId="0" fontId="130" fillId="0" borderId="176" applyNumberFormat="0" applyFill="0" applyAlignment="0" applyProtection="0"/>
    <xf numFmtId="0" fontId="102" fillId="62" borderId="179">
      <alignment horizontal="left" vertical="center"/>
    </xf>
    <xf numFmtId="4" fontId="103" fillId="60" borderId="169">
      <alignment horizontal="right" vertical="center"/>
    </xf>
    <xf numFmtId="0" fontId="142" fillId="84" borderId="221" applyNumberFormat="0" applyAlignment="0" applyProtection="0"/>
    <xf numFmtId="0" fontId="123" fillId="84" borderId="92" applyNumberFormat="0" applyAlignment="0" applyProtection="0"/>
    <xf numFmtId="0" fontId="7" fillId="54" borderId="0" applyNumberFormat="0" applyBorder="0" applyAlignment="0" applyProtection="0"/>
    <xf numFmtId="0" fontId="142" fillId="84" borderId="174" applyNumberFormat="0" applyAlignment="0" applyProtection="0"/>
    <xf numFmtId="0" fontId="103" fillId="60" borderId="211">
      <alignment horizontal="right" vertical="center"/>
    </xf>
    <xf numFmtId="4" fontId="102" fillId="0" borderId="169">
      <alignment horizontal="right" vertical="center"/>
    </xf>
    <xf numFmtId="4" fontId="105" fillId="62" borderId="169">
      <alignment horizontal="right" vertical="center"/>
    </xf>
    <xf numFmtId="0" fontId="102" fillId="61" borderId="178"/>
    <xf numFmtId="0" fontId="7" fillId="41" borderId="0" applyNumberFormat="0" applyBorder="0" applyAlignment="0" applyProtection="0"/>
    <xf numFmtId="4" fontId="103" fillId="60" borderId="169">
      <alignment horizontal="right" vertical="center"/>
    </xf>
    <xf numFmtId="0" fontId="102" fillId="0" borderId="169" applyNumberFormat="0" applyFill="0" applyAlignment="0" applyProtection="0"/>
    <xf numFmtId="0" fontId="102" fillId="61" borderId="169"/>
    <xf numFmtId="0" fontId="142" fillId="84" borderId="92" applyNumberFormat="0" applyAlignment="0" applyProtection="0"/>
    <xf numFmtId="4" fontId="102" fillId="0" borderId="169" applyFill="0" applyBorder="0" applyProtection="0">
      <alignment horizontal="right" vertical="center"/>
    </xf>
    <xf numFmtId="0" fontId="145" fillId="0" borderId="176" applyNumberFormat="0" applyFill="0" applyAlignment="0" applyProtection="0"/>
    <xf numFmtId="0" fontId="7" fillId="58" borderId="0" applyNumberFormat="0" applyBorder="0" applyAlignment="0" applyProtection="0"/>
    <xf numFmtId="0" fontId="48" fillId="59" borderId="0" applyNumberFormat="0" applyBorder="0" applyAlignment="0" applyProtection="0"/>
    <xf numFmtId="4" fontId="105" fillId="62" borderId="169">
      <alignment horizontal="right" vertical="center"/>
    </xf>
    <xf numFmtId="0" fontId="105" fillId="62" borderId="169">
      <alignment horizontal="right" vertical="center"/>
    </xf>
    <xf numFmtId="0" fontId="102" fillId="0" borderId="169" applyNumberFormat="0" applyFill="0" applyAlignment="0" applyProtection="0"/>
    <xf numFmtId="0" fontId="142" fillId="84" borderId="92" applyNumberFormat="0" applyAlignment="0" applyProtection="0"/>
    <xf numFmtId="0" fontId="130" fillId="0" borderId="176" applyNumberFormat="0" applyFill="0" applyAlignment="0" applyProtection="0"/>
    <xf numFmtId="4" fontId="102" fillId="0" borderId="169" applyFill="0" applyBorder="0" applyProtection="0">
      <alignment horizontal="right" vertical="center"/>
    </xf>
    <xf numFmtId="4" fontId="103" fillId="60" borderId="169">
      <alignment horizontal="right" vertical="center"/>
    </xf>
    <xf numFmtId="0" fontId="138" fillId="71" borderId="175" applyNumberFormat="0" applyAlignment="0" applyProtection="0"/>
    <xf numFmtId="4" fontId="103" fillId="62" borderId="169">
      <alignment horizontal="right" vertical="center"/>
    </xf>
    <xf numFmtId="0" fontId="103" fillId="60" borderId="169">
      <alignment horizontal="right" vertical="center"/>
    </xf>
    <xf numFmtId="0" fontId="102" fillId="0" borderId="178" applyNumberFormat="0" applyFill="0" applyAlignment="0" applyProtection="0"/>
    <xf numFmtId="0" fontId="8" fillId="87" borderId="177" applyNumberFormat="0" applyFont="0" applyAlignment="0" applyProtection="0"/>
    <xf numFmtId="0" fontId="7" fillId="37" borderId="0" applyNumberFormat="0" applyBorder="0" applyAlignment="0" applyProtection="0"/>
    <xf numFmtId="4" fontId="103" fillId="60" borderId="179">
      <alignment horizontal="right" vertical="center"/>
    </xf>
    <xf numFmtId="0" fontId="142" fillId="84" borderId="92" applyNumberFormat="0" applyAlignment="0" applyProtection="0"/>
    <xf numFmtId="0" fontId="126" fillId="84" borderId="175" applyNumberFormat="0" applyAlignment="0" applyProtection="0"/>
    <xf numFmtId="0" fontId="102" fillId="0" borderId="169">
      <alignment horizontal="right" vertical="center"/>
    </xf>
    <xf numFmtId="4" fontId="103" fillId="62" borderId="169">
      <alignment horizontal="right" vertical="center"/>
    </xf>
    <xf numFmtId="0" fontId="48" fillId="51" borderId="0" applyNumberFormat="0" applyBorder="0" applyAlignment="0" applyProtection="0"/>
    <xf numFmtId="0" fontId="7" fillId="46" borderId="0" applyNumberFormat="0" applyBorder="0" applyAlignment="0" applyProtection="0"/>
    <xf numFmtId="0" fontId="102" fillId="0" borderId="169" applyNumberFormat="0" applyFill="0" applyAlignment="0" applyProtection="0"/>
    <xf numFmtId="4" fontId="102" fillId="61" borderId="178"/>
    <xf numFmtId="0" fontId="120" fillId="87" borderId="177" applyNumberFormat="0" applyFont="0" applyAlignment="0" applyProtection="0"/>
    <xf numFmtId="4" fontId="103" fillId="62" borderId="178">
      <alignment horizontal="right" vertical="center"/>
    </xf>
    <xf numFmtId="0" fontId="142" fillId="84" borderId="174" applyNumberFormat="0" applyAlignment="0" applyProtection="0"/>
    <xf numFmtId="0" fontId="117" fillId="0" borderId="0" applyNumberFormat="0" applyFill="0" applyBorder="0" applyAlignment="0" applyProtection="0"/>
    <xf numFmtId="0" fontId="103" fillId="60" borderId="180">
      <alignment horizontal="right" vertical="center"/>
    </xf>
    <xf numFmtId="0" fontId="125" fillId="84" borderId="175" applyNumberFormat="0" applyAlignment="0" applyProtection="0"/>
    <xf numFmtId="4" fontId="103" fillId="60" borderId="169">
      <alignment horizontal="right" vertical="center"/>
    </xf>
    <xf numFmtId="4" fontId="105" fillId="62" borderId="169">
      <alignment horizontal="right" vertical="center"/>
    </xf>
    <xf numFmtId="0" fontId="102" fillId="61" borderId="169"/>
    <xf numFmtId="0" fontId="102" fillId="0" borderId="181">
      <alignment horizontal="left" vertical="center" wrapText="1" indent="2"/>
    </xf>
    <xf numFmtId="0" fontId="102" fillId="0" borderId="169">
      <alignment horizontal="right" vertical="center"/>
    </xf>
    <xf numFmtId="0" fontId="102" fillId="61" borderId="217"/>
    <xf numFmtId="0" fontId="102" fillId="61" borderId="169"/>
    <xf numFmtId="4" fontId="102" fillId="0" borderId="169" applyFill="0" applyBorder="0" applyProtection="0">
      <alignment horizontal="right" vertical="center"/>
    </xf>
    <xf numFmtId="0" fontId="125" fillId="84" borderId="175" applyNumberFormat="0" applyAlignment="0" applyProtection="0"/>
    <xf numFmtId="0" fontId="105" fillId="62" borderId="169">
      <alignment horizontal="right" vertical="center"/>
    </xf>
    <xf numFmtId="0" fontId="102" fillId="0" borderId="178" applyNumberFormat="0" applyFill="0" applyAlignment="0" applyProtection="0"/>
    <xf numFmtId="0" fontId="7" fillId="38" borderId="0" applyNumberFormat="0" applyBorder="0" applyAlignment="0" applyProtection="0"/>
    <xf numFmtId="4" fontId="102" fillId="0" borderId="169">
      <alignment horizontal="right" vertical="center"/>
    </xf>
    <xf numFmtId="0" fontId="103" fillId="60" borderId="179">
      <alignment horizontal="right" vertical="center"/>
    </xf>
    <xf numFmtId="0" fontId="7" fillId="54" borderId="0" applyNumberFormat="0" applyBorder="0" applyAlignment="0" applyProtection="0"/>
    <xf numFmtId="0" fontId="142" fillId="84" borderId="92" applyNumberFormat="0" applyAlignment="0" applyProtection="0"/>
    <xf numFmtId="0" fontId="125" fillId="84" borderId="207" applyNumberFormat="0" applyAlignment="0" applyProtection="0"/>
    <xf numFmtId="0" fontId="126" fillId="84" borderId="175" applyNumberFormat="0" applyAlignment="0" applyProtection="0"/>
    <xf numFmtId="0" fontId="123" fillId="84" borderId="92" applyNumberFormat="0" applyAlignment="0" applyProtection="0"/>
    <xf numFmtId="0" fontId="105" fillId="62" borderId="178">
      <alignment horizontal="right" vertical="center"/>
    </xf>
    <xf numFmtId="0" fontId="105" fillId="62" borderId="169">
      <alignment horizontal="right" vertical="center"/>
    </xf>
    <xf numFmtId="4" fontId="103" fillId="62" borderId="169">
      <alignment horizontal="right" vertical="center"/>
    </xf>
    <xf numFmtId="4" fontId="103" fillId="60" borderId="169">
      <alignment horizontal="right" vertical="center"/>
    </xf>
    <xf numFmtId="0" fontId="126" fillId="84" borderId="175" applyNumberFormat="0" applyAlignment="0" applyProtection="0"/>
    <xf numFmtId="4" fontId="102" fillId="0" borderId="169" applyFill="0" applyBorder="0" applyProtection="0">
      <alignment horizontal="right" vertical="center"/>
    </xf>
    <xf numFmtId="4" fontId="103" fillId="62" borderId="169">
      <alignment horizontal="right" vertical="center"/>
    </xf>
    <xf numFmtId="0" fontId="7" fillId="49" borderId="0" applyNumberFormat="0" applyBorder="0" applyAlignment="0" applyProtection="0"/>
    <xf numFmtId="0" fontId="103" fillId="62" borderId="178">
      <alignment horizontal="right" vertical="center"/>
    </xf>
    <xf numFmtId="0" fontId="142" fillId="84" borderId="174" applyNumberFormat="0" applyAlignment="0" applyProtection="0"/>
    <xf numFmtId="0" fontId="145" fillId="0" borderId="176" applyNumberFormat="0" applyFill="0" applyAlignment="0" applyProtection="0"/>
    <xf numFmtId="0" fontId="103" fillId="60" borderId="178">
      <alignment horizontal="right" vertical="center"/>
    </xf>
    <xf numFmtId="0" fontId="105" fillId="62" borderId="178">
      <alignment horizontal="right" vertical="center"/>
    </xf>
    <xf numFmtId="0" fontId="145" fillId="0" borderId="208" applyNumberFormat="0" applyFill="0" applyAlignment="0" applyProtection="0"/>
    <xf numFmtId="0" fontId="105" fillId="62" borderId="210">
      <alignment horizontal="right" vertical="center"/>
    </xf>
    <xf numFmtId="0" fontId="103" fillId="60" borderId="212">
      <alignment horizontal="right" vertical="center"/>
    </xf>
    <xf numFmtId="4" fontId="102" fillId="0" borderId="210" applyFill="0" applyBorder="0" applyProtection="0">
      <alignment horizontal="right" vertical="center"/>
    </xf>
    <xf numFmtId="0" fontId="7" fillId="57" borderId="0" applyNumberFormat="0" applyBorder="0" applyAlignment="0" applyProtection="0"/>
    <xf numFmtId="4" fontId="103" fillId="60" borderId="219">
      <alignment horizontal="right" vertical="center"/>
    </xf>
    <xf numFmtId="0" fontId="8" fillId="87" borderId="209" applyNumberFormat="0" applyFont="0" applyAlignment="0" applyProtection="0"/>
    <xf numFmtId="4" fontId="102" fillId="61" borderId="169"/>
    <xf numFmtId="0" fontId="48" fillId="43" borderId="0" applyNumberFormat="0" applyBorder="0" applyAlignment="0" applyProtection="0"/>
    <xf numFmtId="0" fontId="142" fillId="84" borderId="92" applyNumberFormat="0" applyAlignment="0" applyProtection="0"/>
    <xf numFmtId="0" fontId="48" fillId="39" borderId="0" applyNumberFormat="0" applyBorder="0" applyAlignment="0" applyProtection="0"/>
    <xf numFmtId="0" fontId="103" fillId="60" borderId="178">
      <alignment horizontal="right" vertical="center"/>
    </xf>
    <xf numFmtId="49" fontId="101" fillId="0" borderId="169" applyNumberFormat="0" applyFill="0" applyBorder="0" applyProtection="0">
      <alignment horizontal="left" vertical="center"/>
    </xf>
    <xf numFmtId="166" fontId="102" fillId="88" borderId="169" applyNumberFormat="0" applyFont="0" applyBorder="0" applyAlignment="0" applyProtection="0">
      <alignment horizontal="right" vertical="center"/>
    </xf>
    <xf numFmtId="49" fontId="102" fillId="0" borderId="178" applyNumberFormat="0" applyFont="0" applyFill="0" applyBorder="0" applyProtection="0">
      <alignment horizontal="left" vertical="center" indent="2"/>
    </xf>
    <xf numFmtId="0" fontId="7" fillId="46" borderId="0" applyNumberFormat="0" applyBorder="0" applyAlignment="0" applyProtection="0"/>
    <xf numFmtId="0" fontId="142" fillId="84" borderId="92" applyNumberFormat="0" applyAlignment="0" applyProtection="0"/>
    <xf numFmtId="0" fontId="115" fillId="33" borderId="66" applyNumberFormat="0" applyAlignment="0" applyProtection="0"/>
    <xf numFmtId="0" fontId="116" fillId="33" borderId="65" applyNumberFormat="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19"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8"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8"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8"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8" fillId="59" borderId="0" applyNumberFormat="0" applyBorder="0" applyAlignment="0" applyProtection="0"/>
    <xf numFmtId="0" fontId="7" fillId="37" borderId="0" applyNumberFormat="0" applyBorder="0" applyAlignment="0" applyProtection="0"/>
    <xf numFmtId="4" fontId="103" fillId="62" borderId="178">
      <alignment horizontal="right" vertical="center"/>
    </xf>
    <xf numFmtId="0" fontId="138" fillId="71" borderId="175" applyNumberFormat="0" applyAlignment="0" applyProtection="0"/>
    <xf numFmtId="4" fontId="102" fillId="0" borderId="169" applyFill="0" applyBorder="0" applyProtection="0">
      <alignment horizontal="right" vertical="center"/>
    </xf>
    <xf numFmtId="49" fontId="102" fillId="0" borderId="169" applyNumberFormat="0" applyFont="0" applyFill="0" applyBorder="0" applyProtection="0">
      <alignment horizontal="left" vertical="center" indent="2"/>
    </xf>
    <xf numFmtId="0" fontId="145" fillId="0" borderId="176" applyNumberFormat="0" applyFill="0" applyAlignment="0" applyProtection="0"/>
    <xf numFmtId="43" fontId="112" fillId="0" borderId="0" applyFont="0" applyFill="0" applyBorder="0" applyAlignment="0" applyProtection="0"/>
    <xf numFmtId="43" fontId="112" fillId="0" borderId="0" applyFont="0" applyFill="0" applyBorder="0" applyAlignment="0" applyProtection="0"/>
    <xf numFmtId="0" fontId="48" fillId="59" borderId="0" applyNumberFormat="0" applyBorder="0" applyAlignment="0" applyProtection="0"/>
    <xf numFmtId="0" fontId="48" fillId="47"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119" fillId="0" borderId="70" applyNumberFormat="0" applyFill="0" applyAlignment="0" applyProtection="0"/>
    <xf numFmtId="0" fontId="118" fillId="0" borderId="0" applyNumberFormat="0" applyFill="0" applyBorder="0" applyAlignment="0" applyProtection="0"/>
    <xf numFmtId="0" fontId="116" fillId="33" borderId="65" applyNumberFormat="0" applyAlignment="0" applyProtection="0"/>
    <xf numFmtId="0" fontId="115" fillId="33" borderId="66" applyNumberFormat="0" applyAlignment="0" applyProtection="0"/>
    <xf numFmtId="0" fontId="102" fillId="62" borderId="218">
      <alignment horizontal="left" vertical="center"/>
    </xf>
    <xf numFmtId="4" fontId="102" fillId="0" borderId="210">
      <alignment horizontal="right" vertical="center"/>
    </xf>
    <xf numFmtId="0" fontId="117" fillId="0" borderId="0" applyNumberFormat="0" applyFill="0" applyBorder="0" applyAlignment="0" applyProtection="0"/>
    <xf numFmtId="0" fontId="102" fillId="0" borderId="178">
      <alignment horizontal="right" vertical="center"/>
    </xf>
    <xf numFmtId="0" fontId="123" fillId="84" borderId="92" applyNumberFormat="0" applyAlignment="0" applyProtection="0"/>
    <xf numFmtId="0" fontId="129" fillId="71" borderId="175" applyNumberFormat="0" applyAlignment="0" applyProtection="0"/>
    <xf numFmtId="0" fontId="145" fillId="0" borderId="208" applyNumberFormat="0" applyFill="0" applyAlignment="0" applyProtection="0"/>
    <xf numFmtId="0" fontId="7" fillId="53" borderId="0" applyNumberFormat="0" applyBorder="0" applyAlignment="0" applyProtection="0"/>
    <xf numFmtId="0" fontId="103" fillId="62" borderId="169">
      <alignment horizontal="right" vertical="center"/>
    </xf>
    <xf numFmtId="4" fontId="103" fillId="62" borderId="169">
      <alignment horizontal="right" vertical="center"/>
    </xf>
    <xf numFmtId="0" fontId="105" fillId="62" borderId="169">
      <alignment horizontal="right" vertical="center"/>
    </xf>
    <xf numFmtId="4" fontId="105" fillId="62" borderId="169">
      <alignment horizontal="right" vertical="center"/>
    </xf>
    <xf numFmtId="0" fontId="103" fillId="60" borderId="169">
      <alignment horizontal="right" vertical="center"/>
    </xf>
    <xf numFmtId="4" fontId="103" fillId="60" borderId="169">
      <alignment horizontal="right" vertical="center"/>
    </xf>
    <xf numFmtId="0" fontId="103" fillId="60" borderId="169">
      <alignment horizontal="right" vertical="center"/>
    </xf>
    <xf numFmtId="4" fontId="103" fillId="60" borderId="169">
      <alignment horizontal="right" vertical="center"/>
    </xf>
    <xf numFmtId="0" fontId="8" fillId="87" borderId="177" applyNumberFormat="0" applyFont="0" applyAlignment="0" applyProtection="0"/>
    <xf numFmtId="0" fontId="129" fillId="71" borderId="175" applyNumberFormat="0" applyAlignment="0" applyProtection="0"/>
    <xf numFmtId="4" fontId="102" fillId="0" borderId="178">
      <alignment horizontal="right" vertical="center"/>
    </xf>
    <xf numFmtId="4" fontId="102" fillId="0" borderId="178" applyFill="0" applyBorder="0" applyProtection="0">
      <alignment horizontal="right" vertical="center"/>
    </xf>
    <xf numFmtId="0" fontId="102" fillId="60" borderId="181">
      <alignment horizontal="left" vertical="center" wrapText="1" indent="2"/>
    </xf>
    <xf numFmtId="0" fontId="120" fillId="87" borderId="177" applyNumberFormat="0" applyFont="0" applyAlignment="0" applyProtection="0"/>
    <xf numFmtId="49" fontId="101" fillId="0" borderId="178" applyNumberFormat="0" applyFill="0" applyBorder="0" applyProtection="0">
      <alignment horizontal="left" vertical="center"/>
    </xf>
    <xf numFmtId="0" fontId="103" fillId="62" borderId="178">
      <alignment horizontal="right" vertical="center"/>
    </xf>
    <xf numFmtId="0" fontId="123" fillId="84" borderId="174" applyNumberFormat="0" applyAlignment="0" applyProtection="0"/>
    <xf numFmtId="0" fontId="102" fillId="0" borderId="169">
      <alignment horizontal="right" vertical="center"/>
    </xf>
    <xf numFmtId="4" fontId="102" fillId="0" borderId="169">
      <alignment horizontal="right" vertical="center"/>
    </xf>
    <xf numFmtId="0" fontId="102" fillId="0" borderId="169" applyNumberFormat="0" applyFill="0" applyAlignment="0" applyProtection="0"/>
    <xf numFmtId="166" fontId="102" fillId="88" borderId="169" applyNumberFormat="0" applyFont="0" applyBorder="0" applyAlignment="0" applyProtection="0">
      <alignment horizontal="right" vertical="center"/>
    </xf>
    <xf numFmtId="0" fontId="102" fillId="61" borderId="169"/>
    <xf numFmtId="4" fontId="102" fillId="61" borderId="169"/>
    <xf numFmtId="0" fontId="126" fillId="84" borderId="175" applyNumberFormat="0" applyAlignment="0" applyProtection="0"/>
    <xf numFmtId="0" fontId="7" fillId="54" borderId="0" applyNumberFormat="0" applyBorder="0" applyAlignment="0" applyProtection="0"/>
    <xf numFmtId="0" fontId="7" fillId="53" borderId="0" applyNumberFormat="0" applyBorder="0" applyAlignment="0" applyProtection="0"/>
    <xf numFmtId="0" fontId="102" fillId="0" borderId="210" applyNumberFormat="0" applyFill="0" applyAlignment="0" applyProtection="0"/>
    <xf numFmtId="0" fontId="102" fillId="0" borderId="217">
      <alignment horizontal="right" vertical="center"/>
    </xf>
    <xf numFmtId="0" fontId="119" fillId="0" borderId="70" applyNumberFormat="0" applyFill="0" applyAlignment="0" applyProtection="0"/>
    <xf numFmtId="0" fontId="7" fillId="58" borderId="0" applyNumberFormat="0" applyBorder="0" applyAlignment="0" applyProtection="0"/>
    <xf numFmtId="0" fontId="7" fillId="50" borderId="0" applyNumberFormat="0" applyBorder="0" applyAlignment="0" applyProtection="0"/>
    <xf numFmtId="0" fontId="126" fillId="84" borderId="207" applyNumberFormat="0" applyAlignment="0" applyProtection="0"/>
    <xf numFmtId="49" fontId="102" fillId="0" borderId="169" applyNumberFormat="0" applyFont="0" applyFill="0" applyBorder="0" applyProtection="0">
      <alignment horizontal="left" vertical="center" indent="2"/>
    </xf>
    <xf numFmtId="0" fontId="129" fillId="71" borderId="175" applyNumberFormat="0" applyAlignment="0" applyProtection="0"/>
    <xf numFmtId="0" fontId="118" fillId="0" borderId="0" applyNumberFormat="0" applyFill="0" applyBorder="0" applyAlignment="0" applyProtection="0"/>
    <xf numFmtId="4" fontId="102" fillId="0" borderId="169" applyFill="0" applyBorder="0" applyProtection="0">
      <alignment horizontal="right" vertical="center"/>
    </xf>
    <xf numFmtId="49" fontId="101" fillId="0" borderId="169" applyNumberFormat="0" applyFill="0" applyBorder="0" applyProtection="0">
      <alignment horizontal="left" vertical="center"/>
    </xf>
    <xf numFmtId="0" fontId="102" fillId="61" borderId="169"/>
    <xf numFmtId="49" fontId="101" fillId="0" borderId="178" applyNumberFormat="0" applyFill="0" applyBorder="0" applyProtection="0">
      <alignment horizontal="left" vertical="center"/>
    </xf>
    <xf numFmtId="0" fontId="138" fillId="71" borderId="175" applyNumberFormat="0" applyAlignment="0" applyProtection="0"/>
    <xf numFmtId="0" fontId="102" fillId="0" borderId="169" applyNumberFormat="0" applyFill="0" applyAlignment="0" applyProtection="0"/>
    <xf numFmtId="0" fontId="145" fillId="0" borderId="176" applyNumberFormat="0" applyFill="0" applyAlignment="0" applyProtection="0"/>
    <xf numFmtId="0" fontId="48" fillId="51" borderId="0" applyNumberFormat="0" applyBorder="0" applyAlignment="0" applyProtection="0"/>
    <xf numFmtId="0" fontId="7" fillId="45" borderId="0" applyNumberFormat="0" applyBorder="0" applyAlignment="0" applyProtection="0"/>
    <xf numFmtId="0" fontId="7" fillId="38" borderId="0" applyNumberFormat="0" applyBorder="0" applyAlignment="0" applyProtection="0"/>
    <xf numFmtId="4" fontId="102" fillId="0" borderId="178">
      <alignment horizontal="right" vertical="center"/>
    </xf>
    <xf numFmtId="0" fontId="102" fillId="0" borderId="178">
      <alignment horizontal="right" vertical="center"/>
    </xf>
    <xf numFmtId="0" fontId="142" fillId="84" borderId="92" applyNumberFormat="0" applyAlignment="0" applyProtection="0"/>
    <xf numFmtId="0" fontId="103" fillId="60" borderId="179">
      <alignment horizontal="right" vertical="center"/>
    </xf>
    <xf numFmtId="0" fontId="48" fillId="55" borderId="0" applyNumberFormat="0" applyBorder="0" applyAlignment="0" applyProtection="0"/>
    <xf numFmtId="0" fontId="48" fillId="59" borderId="0" applyNumberFormat="0" applyBorder="0" applyAlignment="0" applyProtection="0"/>
    <xf numFmtId="0" fontId="7" fillId="57" borderId="0" applyNumberFormat="0" applyBorder="0" applyAlignment="0" applyProtection="0"/>
    <xf numFmtId="0" fontId="7" fillId="49" borderId="0" applyNumberFormat="0" applyBorder="0" applyAlignment="0" applyProtection="0"/>
    <xf numFmtId="4" fontId="103" fillId="60" borderId="169">
      <alignment horizontal="right" vertical="center"/>
    </xf>
    <xf numFmtId="0" fontId="102" fillId="61" borderId="169"/>
    <xf numFmtId="0" fontId="7" fillId="53" borderId="0" applyNumberFormat="0" applyBorder="0" applyAlignment="0" applyProtection="0"/>
    <xf numFmtId="0" fontId="103" fillId="62" borderId="169">
      <alignment horizontal="right" vertical="center"/>
    </xf>
    <xf numFmtId="0" fontId="102" fillId="0" borderId="169">
      <alignment horizontal="right" vertical="center"/>
    </xf>
    <xf numFmtId="4" fontId="103" fillId="62" borderId="178">
      <alignment horizontal="right" vertical="center"/>
    </xf>
    <xf numFmtId="4" fontId="102" fillId="0" borderId="178" applyFill="0" applyBorder="0" applyProtection="0">
      <alignment horizontal="right" vertical="center"/>
    </xf>
    <xf numFmtId="166" fontId="102" fillId="88" borderId="169" applyNumberFormat="0" applyFont="0" applyBorder="0" applyAlignment="0" applyProtection="0">
      <alignment horizontal="right" vertical="center"/>
    </xf>
    <xf numFmtId="4" fontId="103" fillId="60" borderId="217">
      <alignment horizontal="right" vertical="center"/>
    </xf>
    <xf numFmtId="4" fontId="102" fillId="0" borderId="178">
      <alignment horizontal="right" vertical="center"/>
    </xf>
    <xf numFmtId="4" fontId="102" fillId="61" borderId="169"/>
    <xf numFmtId="49" fontId="101" fillId="0" borderId="169" applyNumberFormat="0" applyFill="0" applyBorder="0" applyProtection="0">
      <alignment horizontal="left" vertical="center"/>
    </xf>
    <xf numFmtId="0" fontId="102" fillId="0" borderId="169">
      <alignment horizontal="right" vertical="center"/>
    </xf>
    <xf numFmtId="0" fontId="102" fillId="0" borderId="181">
      <alignment horizontal="left" vertical="center" wrapText="1" indent="2"/>
    </xf>
    <xf numFmtId="4" fontId="103" fillId="60" borderId="169">
      <alignment horizontal="right" vertical="center"/>
    </xf>
    <xf numFmtId="4" fontId="103" fillId="60" borderId="169">
      <alignment horizontal="right" vertical="center"/>
    </xf>
    <xf numFmtId="0" fontId="105" fillId="62" borderId="169">
      <alignment horizontal="right" vertical="center"/>
    </xf>
    <xf numFmtId="0" fontId="103" fillId="62" borderId="169">
      <alignment horizontal="right" vertical="center"/>
    </xf>
    <xf numFmtId="49" fontId="102" fillId="0" borderId="169" applyNumberFormat="0" applyFont="0" applyFill="0" applyBorder="0" applyProtection="0">
      <alignment horizontal="left" vertical="center" indent="2"/>
    </xf>
    <xf numFmtId="4" fontId="105" fillId="62" borderId="217">
      <alignment horizontal="right" vertical="center"/>
    </xf>
    <xf numFmtId="49" fontId="102" fillId="0" borderId="169" applyNumberFormat="0" applyFont="0" applyFill="0" applyBorder="0" applyProtection="0">
      <alignment horizontal="left" vertical="center" indent="2"/>
    </xf>
    <xf numFmtId="0" fontId="102" fillId="0" borderId="178">
      <alignment horizontal="right" vertical="center"/>
    </xf>
    <xf numFmtId="4" fontId="102" fillId="0" borderId="169" applyFill="0" applyBorder="0" applyProtection="0">
      <alignment horizontal="right" vertical="center"/>
    </xf>
    <xf numFmtId="0" fontId="103" fillId="60" borderId="180">
      <alignment horizontal="right" vertical="center"/>
    </xf>
    <xf numFmtId="0" fontId="138" fillId="71" borderId="175" applyNumberFormat="0" applyAlignment="0" applyProtection="0"/>
    <xf numFmtId="0" fontId="102" fillId="0" borderId="169" applyNumberFormat="0" applyFill="0" applyAlignment="0" applyProtection="0"/>
    <xf numFmtId="4" fontId="102" fillId="0" borderId="169">
      <alignment horizontal="right" vertical="center"/>
    </xf>
    <xf numFmtId="0" fontId="102" fillId="0" borderId="169">
      <alignment horizontal="right" vertical="center"/>
    </xf>
    <xf numFmtId="49" fontId="102" fillId="0" borderId="179" applyNumberFormat="0" applyFont="0" applyFill="0" applyBorder="0" applyProtection="0">
      <alignment horizontal="left" vertical="center" indent="5"/>
    </xf>
    <xf numFmtId="0" fontId="123" fillId="84" borderId="174" applyNumberFormat="0" applyAlignment="0" applyProtection="0"/>
    <xf numFmtId="0" fontId="145" fillId="0" borderId="176" applyNumberFormat="0" applyFill="0" applyAlignment="0" applyProtection="0"/>
    <xf numFmtId="4" fontId="103" fillId="60" borderId="179">
      <alignment horizontal="right" vertical="center"/>
    </xf>
    <xf numFmtId="49" fontId="102" fillId="0" borderId="178" applyNumberFormat="0" applyFont="0" applyFill="0" applyBorder="0" applyProtection="0">
      <alignment horizontal="left" vertical="center" indent="2"/>
    </xf>
    <xf numFmtId="0" fontId="120" fillId="87" borderId="177" applyNumberFormat="0" applyFont="0" applyAlignment="0" applyProtection="0"/>
    <xf numFmtId="0" fontId="126" fillId="84" borderId="175" applyNumberFormat="0" applyAlignment="0" applyProtection="0"/>
    <xf numFmtId="0" fontId="103" fillId="60" borderId="169">
      <alignment horizontal="right" vertical="center"/>
    </xf>
    <xf numFmtId="4" fontId="105" fillId="62" borderId="169">
      <alignment horizontal="right" vertical="center"/>
    </xf>
    <xf numFmtId="0" fontId="117" fillId="0" borderId="0" applyNumberFormat="0" applyFill="0" applyBorder="0" applyAlignment="0" applyProtection="0"/>
    <xf numFmtId="4" fontId="103" fillId="60" borderId="169">
      <alignment horizontal="right" vertical="center"/>
    </xf>
    <xf numFmtId="4" fontId="103" fillId="60" borderId="210">
      <alignment horizontal="right" vertical="center"/>
    </xf>
    <xf numFmtId="49" fontId="101" fillId="0" borderId="169" applyNumberFormat="0" applyFill="0" applyBorder="0" applyProtection="0">
      <alignment horizontal="left" vertical="center"/>
    </xf>
    <xf numFmtId="0" fontId="7" fillId="42" borderId="0" applyNumberFormat="0" applyBorder="0" applyAlignment="0" applyProtection="0"/>
    <xf numFmtId="0" fontId="123" fillId="84" borderId="174" applyNumberFormat="0" applyAlignment="0" applyProtection="0"/>
    <xf numFmtId="0" fontId="145" fillId="0" borderId="176" applyNumberFormat="0" applyFill="0" applyAlignment="0" applyProtection="0"/>
    <xf numFmtId="0" fontId="102" fillId="0" borderId="210" applyNumberFormat="0" applyFill="0" applyAlignment="0" applyProtection="0"/>
    <xf numFmtId="4" fontId="103" fillId="60" borderId="186">
      <alignment horizontal="right" vertical="center"/>
    </xf>
    <xf numFmtId="0" fontId="120" fillId="87" borderId="177" applyNumberFormat="0" applyFont="0" applyAlignment="0" applyProtection="0"/>
    <xf numFmtId="4" fontId="102" fillId="61" borderId="169"/>
    <xf numFmtId="0" fontId="103" fillId="60" borderId="169">
      <alignment horizontal="right" vertical="center"/>
    </xf>
    <xf numFmtId="0" fontId="102" fillId="0" borderId="181">
      <alignment horizontal="left" vertical="center" wrapText="1" indent="2"/>
    </xf>
    <xf numFmtId="49" fontId="102" fillId="0" borderId="178" applyNumberFormat="0" applyFont="0" applyFill="0" applyBorder="0" applyProtection="0">
      <alignment horizontal="left" vertical="center" indent="2"/>
    </xf>
    <xf numFmtId="0" fontId="7" fillId="53" borderId="0" applyNumberFormat="0" applyBorder="0" applyAlignment="0" applyProtection="0"/>
    <xf numFmtId="0" fontId="103" fillId="60" borderId="178">
      <alignment horizontal="right" vertical="center"/>
    </xf>
    <xf numFmtId="0" fontId="102" fillId="0" borderId="213">
      <alignment horizontal="left" vertical="center" wrapText="1" indent="2"/>
    </xf>
    <xf numFmtId="0" fontId="142" fillId="84" borderId="174" applyNumberFormat="0" applyAlignment="0" applyProtection="0"/>
    <xf numFmtId="0" fontId="7" fillId="41" borderId="0" applyNumberFormat="0" applyBorder="0" applyAlignment="0" applyProtection="0"/>
    <xf numFmtId="0" fontId="102" fillId="61" borderId="169"/>
    <xf numFmtId="166" fontId="102" fillId="88" borderId="169" applyNumberFormat="0" applyFont="0" applyBorder="0" applyAlignment="0" applyProtection="0">
      <alignment horizontal="right" vertical="center"/>
    </xf>
    <xf numFmtId="0" fontId="102" fillId="0" borderId="169" applyNumberFormat="0" applyFill="0" applyAlignment="0" applyProtection="0"/>
    <xf numFmtId="4" fontId="102" fillId="0" borderId="169" applyFill="0" applyBorder="0" applyProtection="0">
      <alignment horizontal="right" vertical="center"/>
    </xf>
    <xf numFmtId="4" fontId="103" fillId="62" borderId="169">
      <alignment horizontal="right" vertical="center"/>
    </xf>
    <xf numFmtId="0" fontId="102" fillId="0" borderId="169">
      <alignment horizontal="right" vertical="center"/>
    </xf>
    <xf numFmtId="49" fontId="101" fillId="0" borderId="169" applyNumberFormat="0" applyFill="0" applyBorder="0" applyProtection="0">
      <alignment horizontal="left" vertical="center"/>
    </xf>
    <xf numFmtId="0" fontId="145" fillId="0" borderId="176" applyNumberFormat="0" applyFill="0" applyAlignment="0" applyProtection="0"/>
    <xf numFmtId="0" fontId="125" fillId="84" borderId="175" applyNumberFormat="0" applyAlignment="0" applyProtection="0"/>
    <xf numFmtId="0" fontId="102" fillId="0" borderId="181">
      <alignment horizontal="left" vertical="center" wrapText="1" indent="2"/>
    </xf>
    <xf numFmtId="0" fontId="48" fillId="39" borderId="0" applyNumberFormat="0" applyBorder="0" applyAlignment="0" applyProtection="0"/>
    <xf numFmtId="49" fontId="102" fillId="0" borderId="218" applyNumberFormat="0" applyFont="0" applyFill="0" applyBorder="0" applyProtection="0">
      <alignment horizontal="left" vertical="center" indent="5"/>
    </xf>
    <xf numFmtId="0" fontId="102" fillId="61" borderId="210"/>
    <xf numFmtId="0" fontId="103" fillId="60" borderId="169">
      <alignment horizontal="right" vertical="center"/>
    </xf>
    <xf numFmtId="0" fontId="103" fillId="60" borderId="212">
      <alignment horizontal="right" vertical="center"/>
    </xf>
    <xf numFmtId="4" fontId="102" fillId="0" borderId="169">
      <alignment horizontal="right" vertical="center"/>
    </xf>
    <xf numFmtId="0" fontId="103" fillId="60" borderId="169">
      <alignment horizontal="right" vertical="center"/>
    </xf>
    <xf numFmtId="0" fontId="103" fillId="60" borderId="169">
      <alignment horizontal="right" vertical="center"/>
    </xf>
    <xf numFmtId="4" fontId="105" fillId="62" borderId="169">
      <alignment horizontal="right" vertical="center"/>
    </xf>
    <xf numFmtId="0" fontId="103" fillId="62" borderId="169">
      <alignment horizontal="right" vertical="center"/>
    </xf>
    <xf numFmtId="4" fontId="103" fillId="62" borderId="169">
      <alignment horizontal="right" vertical="center"/>
    </xf>
    <xf numFmtId="0" fontId="105" fillId="62" borderId="169">
      <alignment horizontal="right" vertical="center"/>
    </xf>
    <xf numFmtId="4" fontId="105" fillId="62" borderId="169">
      <alignment horizontal="right" vertical="center"/>
    </xf>
    <xf numFmtId="0" fontId="103" fillId="60" borderId="169">
      <alignment horizontal="right" vertical="center"/>
    </xf>
    <xf numFmtId="4" fontId="103" fillId="60" borderId="169">
      <alignment horizontal="right" vertical="center"/>
    </xf>
    <xf numFmtId="0" fontId="103" fillId="60" borderId="169">
      <alignment horizontal="right" vertical="center"/>
    </xf>
    <xf numFmtId="4" fontId="103" fillId="60" borderId="169">
      <alignment horizontal="right" vertical="center"/>
    </xf>
    <xf numFmtId="0" fontId="120" fillId="87" borderId="177" applyNumberFormat="0" applyFont="0" applyAlignment="0" applyProtection="0"/>
    <xf numFmtId="4" fontId="102" fillId="0" borderId="178" applyFill="0" applyBorder="0" applyProtection="0">
      <alignment horizontal="right" vertical="center"/>
    </xf>
    <xf numFmtId="0" fontId="102" fillId="0" borderId="181">
      <alignment horizontal="left" vertical="center" wrapText="1" indent="2"/>
    </xf>
    <xf numFmtId="0" fontId="48" fillId="39" borderId="0" applyNumberFormat="0" applyBorder="0" applyAlignment="0" applyProtection="0"/>
    <xf numFmtId="0" fontId="7" fillId="42" borderId="0" applyNumberFormat="0" applyBorder="0" applyAlignment="0" applyProtection="0"/>
    <xf numFmtId="0" fontId="7" fillId="37" borderId="0" applyNumberFormat="0" applyBorder="0" applyAlignment="0" applyProtection="0"/>
    <xf numFmtId="4" fontId="102" fillId="0" borderId="178" applyFill="0" applyBorder="0" applyProtection="0">
      <alignment horizontal="right" vertical="center"/>
    </xf>
    <xf numFmtId="0" fontId="123" fillId="84" borderId="174" applyNumberFormat="0" applyAlignment="0" applyProtection="0"/>
    <xf numFmtId="0" fontId="145" fillId="0" borderId="176" applyNumberFormat="0" applyFill="0" applyAlignment="0" applyProtection="0"/>
    <xf numFmtId="0" fontId="102" fillId="0" borderId="169">
      <alignment horizontal="right" vertical="center"/>
    </xf>
    <xf numFmtId="4" fontId="102" fillId="0" borderId="169">
      <alignment horizontal="right" vertical="center"/>
    </xf>
    <xf numFmtId="0" fontId="102" fillId="0" borderId="169" applyNumberFormat="0" applyFill="0" applyAlignment="0" applyProtection="0"/>
    <xf numFmtId="166" fontId="102" fillId="88" borderId="169" applyNumberFormat="0" applyFont="0" applyBorder="0" applyAlignment="0" applyProtection="0">
      <alignment horizontal="right" vertical="center"/>
    </xf>
    <xf numFmtId="0" fontId="102" fillId="61" borderId="169"/>
    <xf numFmtId="4" fontId="102" fillId="61" borderId="169"/>
    <xf numFmtId="0" fontId="102" fillId="0" borderId="181">
      <alignment horizontal="left" vertical="center" wrapText="1" indent="2"/>
    </xf>
    <xf numFmtId="0" fontId="102" fillId="0" borderId="220">
      <alignment horizontal="left" vertical="center" wrapText="1" indent="2"/>
    </xf>
    <xf numFmtId="49" fontId="102" fillId="0" borderId="211" applyNumberFormat="0" applyFont="0" applyFill="0" applyBorder="0" applyProtection="0">
      <alignment horizontal="left" vertical="center" indent="5"/>
    </xf>
    <xf numFmtId="0" fontId="102" fillId="0" borderId="169" applyNumberFormat="0" applyFill="0" applyAlignment="0" applyProtection="0"/>
    <xf numFmtId="4" fontId="105" fillId="62" borderId="169">
      <alignment horizontal="right" vertical="center"/>
    </xf>
    <xf numFmtId="0" fontId="7" fillId="46" borderId="0" applyNumberFormat="0" applyBorder="0" applyAlignment="0" applyProtection="0"/>
    <xf numFmtId="0" fontId="7" fillId="38" borderId="0" applyNumberFormat="0" applyBorder="0" applyAlignment="0" applyProtection="0"/>
    <xf numFmtId="4" fontId="105" fillId="62" borderId="169">
      <alignment horizontal="right" vertical="center"/>
    </xf>
    <xf numFmtId="0" fontId="103" fillId="62" borderId="169">
      <alignment horizontal="right" vertical="center"/>
    </xf>
    <xf numFmtId="166" fontId="102" fillId="88" borderId="169" applyNumberFormat="0" applyFont="0" applyBorder="0" applyAlignment="0" applyProtection="0">
      <alignment horizontal="right" vertical="center"/>
    </xf>
    <xf numFmtId="4" fontId="103" fillId="62" borderId="169">
      <alignment horizontal="right" vertical="center"/>
    </xf>
    <xf numFmtId="49" fontId="102" fillId="0" borderId="169" applyNumberFormat="0" applyFont="0" applyFill="0" applyBorder="0" applyProtection="0">
      <alignment horizontal="left" vertical="center" indent="2"/>
    </xf>
    <xf numFmtId="4" fontId="103" fillId="60" borderId="180">
      <alignment horizontal="right" vertical="center"/>
    </xf>
    <xf numFmtId="49" fontId="102" fillId="0" borderId="169" applyNumberFormat="0" applyFont="0" applyFill="0" applyBorder="0" applyProtection="0">
      <alignment horizontal="left" vertical="center" indent="2"/>
    </xf>
    <xf numFmtId="4" fontId="102" fillId="0" borderId="169" applyFill="0" applyBorder="0" applyProtection="0">
      <alignment horizontal="right" vertical="center"/>
    </xf>
    <xf numFmtId="49" fontId="101" fillId="0" borderId="169" applyNumberFormat="0" applyFill="0" applyBorder="0" applyProtection="0">
      <alignment horizontal="left" vertical="center"/>
    </xf>
    <xf numFmtId="0" fontId="142" fillId="84" borderId="174" applyNumberFormat="0" applyAlignment="0" applyProtection="0"/>
    <xf numFmtId="0" fontId="138" fillId="71" borderId="175" applyNumberFormat="0" applyAlignment="0" applyProtection="0"/>
    <xf numFmtId="0" fontId="7" fillId="45" borderId="0" applyNumberFormat="0" applyBorder="0" applyAlignment="0" applyProtection="0"/>
    <xf numFmtId="0" fontId="125" fillId="84" borderId="175" applyNumberFormat="0" applyAlignment="0" applyProtection="0"/>
    <xf numFmtId="4" fontId="103" fillId="60" borderId="169">
      <alignment horizontal="right" vertical="center"/>
    </xf>
    <xf numFmtId="0" fontId="103" fillId="60" borderId="169">
      <alignment horizontal="right" vertical="center"/>
    </xf>
    <xf numFmtId="0" fontId="48" fillId="51" borderId="0" applyNumberFormat="0" applyBorder="0" applyAlignment="0" applyProtection="0"/>
    <xf numFmtId="0" fontId="102" fillId="61" borderId="169"/>
    <xf numFmtId="4" fontId="102" fillId="61" borderId="169"/>
    <xf numFmtId="4" fontId="103" fillId="60" borderId="169">
      <alignment horizontal="right" vertical="center"/>
    </xf>
    <xf numFmtId="0" fontId="105" fillId="62" borderId="169">
      <alignment horizontal="right" vertical="center"/>
    </xf>
    <xf numFmtId="0" fontId="48" fillId="51" borderId="0" applyNumberFormat="0" applyBorder="0" applyAlignment="0" applyProtection="0"/>
    <xf numFmtId="0" fontId="48" fillId="47" borderId="0" applyNumberFormat="0" applyBorder="0" applyAlignment="0" applyProtection="0"/>
    <xf numFmtId="4" fontId="102" fillId="0" borderId="169">
      <alignment horizontal="right" vertical="center"/>
    </xf>
    <xf numFmtId="0" fontId="102" fillId="0" borderId="178" applyNumberFormat="0" applyFill="0" applyAlignment="0" applyProtection="0"/>
    <xf numFmtId="0" fontId="102" fillId="0" borderId="181">
      <alignment horizontal="left" vertical="center" wrapText="1" indent="2"/>
    </xf>
    <xf numFmtId="0" fontId="125" fillId="84" borderId="175" applyNumberFormat="0" applyAlignment="0" applyProtection="0"/>
    <xf numFmtId="0" fontId="102" fillId="61" borderId="178"/>
    <xf numFmtId="0" fontId="105" fillId="62" borderId="169">
      <alignment horizontal="right" vertical="center"/>
    </xf>
    <xf numFmtId="4" fontId="103" fillId="62" borderId="169">
      <alignment horizontal="right" vertical="center"/>
    </xf>
    <xf numFmtId="4" fontId="103" fillId="60" borderId="169">
      <alignment horizontal="right" vertical="center"/>
    </xf>
    <xf numFmtId="4" fontId="102" fillId="0" borderId="178">
      <alignment horizontal="right" vertical="center"/>
    </xf>
    <xf numFmtId="4" fontId="102" fillId="0" borderId="169" applyFill="0" applyBorder="0" applyProtection="0">
      <alignment horizontal="right" vertical="center"/>
    </xf>
    <xf numFmtId="4" fontId="103" fillId="62" borderId="169">
      <alignment horizontal="right" vertical="center"/>
    </xf>
    <xf numFmtId="0" fontId="103" fillId="60" borderId="180">
      <alignment horizontal="right" vertical="center"/>
    </xf>
    <xf numFmtId="0" fontId="130" fillId="0" borderId="176" applyNumberFormat="0" applyFill="0" applyAlignment="0" applyProtection="0"/>
    <xf numFmtId="4" fontId="103" fillId="60" borderId="180">
      <alignment horizontal="right" vertical="center"/>
    </xf>
    <xf numFmtId="166" fontId="102" fillId="88" borderId="178" applyNumberFormat="0" applyFont="0" applyBorder="0" applyAlignment="0" applyProtection="0">
      <alignment horizontal="right" vertical="center"/>
    </xf>
    <xf numFmtId="0" fontId="120" fillId="87" borderId="177" applyNumberFormat="0" applyFont="0" applyAlignment="0" applyProtection="0"/>
    <xf numFmtId="4" fontId="103" fillId="60" borderId="179">
      <alignment horizontal="right" vertical="center"/>
    </xf>
    <xf numFmtId="0" fontId="145" fillId="0" borderId="176" applyNumberFormat="0" applyFill="0" applyAlignment="0" applyProtection="0"/>
    <xf numFmtId="0" fontId="7" fillId="50" borderId="0" applyNumberFormat="0" applyBorder="0" applyAlignment="0" applyProtection="0"/>
    <xf numFmtId="0" fontId="8" fillId="87" borderId="177" applyNumberFormat="0" applyFont="0" applyAlignment="0" applyProtection="0"/>
    <xf numFmtId="0" fontId="105" fillId="62" borderId="186">
      <alignment horizontal="right" vertical="center"/>
    </xf>
    <xf numFmtId="0" fontId="138" fillId="71" borderId="207" applyNumberFormat="0" applyAlignment="0" applyProtection="0"/>
    <xf numFmtId="0" fontId="125" fillId="84" borderId="175" applyNumberFormat="0" applyAlignment="0" applyProtection="0"/>
    <xf numFmtId="0" fontId="129" fillId="71" borderId="207" applyNumberFormat="0" applyAlignment="0" applyProtection="0"/>
    <xf numFmtId="0" fontId="120" fillId="87" borderId="177" applyNumberFormat="0" applyFont="0" applyAlignment="0" applyProtection="0"/>
    <xf numFmtId="49" fontId="101" fillId="0" borderId="178" applyNumberFormat="0" applyFill="0" applyBorder="0" applyProtection="0">
      <alignment horizontal="left" vertical="center"/>
    </xf>
    <xf numFmtId="0" fontId="103" fillId="60" borderId="169">
      <alignment horizontal="right" vertical="center"/>
    </xf>
    <xf numFmtId="0" fontId="8" fillId="87" borderId="177" applyNumberFormat="0" applyFont="0" applyAlignment="0" applyProtection="0"/>
    <xf numFmtId="0" fontId="7" fillId="57" borderId="0" applyNumberFormat="0" applyBorder="0" applyAlignment="0" applyProtection="0"/>
    <xf numFmtId="49" fontId="102" fillId="0" borderId="169" applyNumberFormat="0" applyFont="0" applyFill="0" applyBorder="0" applyProtection="0">
      <alignment horizontal="left" vertical="center" indent="2"/>
    </xf>
    <xf numFmtId="0" fontId="103" fillId="62" borderId="169">
      <alignment horizontal="right" vertical="center"/>
    </xf>
    <xf numFmtId="4" fontId="103" fillId="62" borderId="169">
      <alignment horizontal="right" vertical="center"/>
    </xf>
    <xf numFmtId="0" fontId="105" fillId="62" borderId="169">
      <alignment horizontal="right" vertical="center"/>
    </xf>
    <xf numFmtId="4" fontId="105" fillId="62" borderId="169">
      <alignment horizontal="right" vertical="center"/>
    </xf>
    <xf numFmtId="0" fontId="103" fillId="60" borderId="169">
      <alignment horizontal="right" vertical="center"/>
    </xf>
    <xf numFmtId="4" fontId="103" fillId="60" borderId="169">
      <alignment horizontal="right" vertical="center"/>
    </xf>
    <xf numFmtId="0" fontId="103" fillId="60" borderId="169">
      <alignment horizontal="right" vertical="center"/>
    </xf>
    <xf numFmtId="4" fontId="103" fillId="60" borderId="169">
      <alignment horizontal="right" vertical="center"/>
    </xf>
    <xf numFmtId="0" fontId="103" fillId="62" borderId="178">
      <alignment horizontal="right" vertical="center"/>
    </xf>
    <xf numFmtId="0" fontId="102" fillId="0" borderId="169">
      <alignment horizontal="right" vertical="center"/>
    </xf>
    <xf numFmtId="4" fontId="102" fillId="0" borderId="169">
      <alignment horizontal="right" vertical="center"/>
    </xf>
    <xf numFmtId="4" fontId="102" fillId="0" borderId="169" applyFill="0" applyBorder="0" applyProtection="0">
      <alignment horizontal="right" vertical="center"/>
    </xf>
    <xf numFmtId="49" fontId="101" fillId="0" borderId="169" applyNumberFormat="0" applyFill="0" applyBorder="0" applyProtection="0">
      <alignment horizontal="left" vertical="center"/>
    </xf>
    <xf numFmtId="0" fontId="102" fillId="0" borderId="169" applyNumberFormat="0" applyFill="0" applyAlignment="0" applyProtection="0"/>
    <xf numFmtId="166" fontId="102" fillId="88" borderId="169" applyNumberFormat="0" applyFont="0" applyBorder="0" applyAlignment="0" applyProtection="0">
      <alignment horizontal="right" vertical="center"/>
    </xf>
    <xf numFmtId="0" fontId="102" fillId="61" borderId="169"/>
    <xf numFmtId="4" fontId="102" fillId="61" borderId="169"/>
    <xf numFmtId="4" fontId="103" fillId="60" borderId="169">
      <alignment horizontal="right" vertical="center"/>
    </xf>
    <xf numFmtId="0" fontId="102" fillId="61" borderId="169"/>
    <xf numFmtId="49" fontId="102" fillId="0" borderId="178" applyNumberFormat="0" applyFont="0" applyFill="0" applyBorder="0" applyProtection="0">
      <alignment horizontal="left" vertical="center" indent="2"/>
    </xf>
    <xf numFmtId="0" fontId="103" fillId="62" borderId="169">
      <alignment horizontal="right" vertical="center"/>
    </xf>
    <xf numFmtId="0" fontId="102" fillId="0" borderId="169">
      <alignment horizontal="right" vertical="center"/>
    </xf>
    <xf numFmtId="4" fontId="102" fillId="0" borderId="178" applyFill="0" applyBorder="0" applyProtection="0">
      <alignment horizontal="right" vertical="center"/>
    </xf>
    <xf numFmtId="0" fontId="48" fillId="51" borderId="0" applyNumberFormat="0" applyBorder="0" applyAlignment="0" applyProtection="0"/>
    <xf numFmtId="166" fontId="102" fillId="88" borderId="169" applyNumberFormat="0" applyFont="0" applyBorder="0" applyAlignment="0" applyProtection="0">
      <alignment horizontal="right" vertical="center"/>
    </xf>
    <xf numFmtId="49" fontId="102" fillId="0" borderId="217" applyNumberFormat="0" applyFont="0" applyFill="0" applyBorder="0" applyProtection="0">
      <alignment horizontal="left" vertical="center" indent="2"/>
    </xf>
    <xf numFmtId="4" fontId="102" fillId="0" borderId="178" applyFill="0" applyBorder="0" applyProtection="0">
      <alignment horizontal="right" vertical="center"/>
    </xf>
    <xf numFmtId="4" fontId="102" fillId="61" borderId="169"/>
    <xf numFmtId="49" fontId="101" fillId="0" borderId="169" applyNumberFormat="0" applyFill="0" applyBorder="0" applyProtection="0">
      <alignment horizontal="left" vertical="center"/>
    </xf>
    <xf numFmtId="0" fontId="102" fillId="0" borderId="169">
      <alignment horizontal="right" vertical="center"/>
    </xf>
    <xf numFmtId="4" fontId="103" fillId="60" borderId="169">
      <alignment horizontal="right" vertical="center"/>
    </xf>
    <xf numFmtId="4" fontId="103" fillId="60" borderId="169">
      <alignment horizontal="right" vertical="center"/>
    </xf>
    <xf numFmtId="0" fontId="105" fillId="62" borderId="169">
      <alignment horizontal="right" vertical="center"/>
    </xf>
    <xf numFmtId="0" fontId="103" fillId="62" borderId="169">
      <alignment horizontal="right" vertical="center"/>
    </xf>
    <xf numFmtId="49" fontId="102" fillId="0" borderId="169" applyNumberFormat="0" applyFont="0" applyFill="0" applyBorder="0" applyProtection="0">
      <alignment horizontal="left" vertical="center" indent="2"/>
    </xf>
    <xf numFmtId="0" fontId="130" fillId="0" borderId="215" applyNumberFormat="0" applyFill="0" applyAlignment="0" applyProtection="0"/>
    <xf numFmtId="49" fontId="102" fillId="0" borderId="169" applyNumberFormat="0" applyFont="0" applyFill="0" applyBorder="0" applyProtection="0">
      <alignment horizontal="left" vertical="center" indent="2"/>
    </xf>
    <xf numFmtId="0" fontId="103" fillId="62" borderId="178">
      <alignment horizontal="right" vertical="center"/>
    </xf>
    <xf numFmtId="4" fontId="102" fillId="0" borderId="169" applyFill="0" applyBorder="0" applyProtection="0">
      <alignment horizontal="right" vertical="center"/>
    </xf>
    <xf numFmtId="0" fontId="125" fillId="84" borderId="175" applyNumberFormat="0" applyAlignment="0" applyProtection="0"/>
    <xf numFmtId="0" fontId="102" fillId="0" borderId="178" applyNumberFormat="0" applyFill="0" applyAlignment="0" applyProtection="0"/>
    <xf numFmtId="0" fontId="102" fillId="0" borderId="169" applyNumberFormat="0" applyFill="0" applyAlignment="0" applyProtection="0"/>
    <xf numFmtId="4" fontId="102" fillId="0" borderId="169">
      <alignment horizontal="right" vertical="center"/>
    </xf>
    <xf numFmtId="0" fontId="102" fillId="0" borderId="169">
      <alignment horizontal="right" vertical="center"/>
    </xf>
    <xf numFmtId="0" fontId="48" fillId="55" borderId="0" applyNumberFormat="0" applyBorder="0" applyAlignment="0" applyProtection="0"/>
    <xf numFmtId="4" fontId="102" fillId="0" borderId="178" applyFill="0" applyBorder="0" applyProtection="0">
      <alignment horizontal="right" vertical="center"/>
    </xf>
    <xf numFmtId="0" fontId="102" fillId="61" borderId="178"/>
    <xf numFmtId="0" fontId="102" fillId="62" borderId="179">
      <alignment horizontal="left" vertical="center"/>
    </xf>
    <xf numFmtId="49" fontId="102" fillId="0" borderId="178" applyNumberFormat="0" applyFont="0" applyFill="0" applyBorder="0" applyProtection="0">
      <alignment horizontal="left" vertical="center" indent="2"/>
    </xf>
    <xf numFmtId="4" fontId="103" fillId="60" borderId="178">
      <alignment horizontal="right" vertical="center"/>
    </xf>
    <xf numFmtId="4" fontId="102" fillId="0" borderId="178">
      <alignment horizontal="right" vertical="center"/>
    </xf>
    <xf numFmtId="0" fontId="103" fillId="60" borderId="169">
      <alignment horizontal="right" vertical="center"/>
    </xf>
    <xf numFmtId="4" fontId="105" fillId="62" borderId="169">
      <alignment horizontal="right" vertical="center"/>
    </xf>
    <xf numFmtId="0" fontId="142" fillId="84" borderId="174" applyNumberFormat="0" applyAlignment="0" applyProtection="0"/>
    <xf numFmtId="0" fontId="103" fillId="60" borderId="169">
      <alignment horizontal="right" vertical="center"/>
    </xf>
    <xf numFmtId="0" fontId="130" fillId="0" borderId="215" applyNumberFormat="0" applyFill="0" applyAlignment="0" applyProtection="0"/>
    <xf numFmtId="0" fontId="7" fillId="53" borderId="0" applyNumberFormat="0" applyBorder="0" applyAlignment="0" applyProtection="0"/>
    <xf numFmtId="49" fontId="101" fillId="0" borderId="169" applyNumberFormat="0" applyFill="0" applyBorder="0" applyProtection="0">
      <alignment horizontal="left" vertical="center"/>
    </xf>
    <xf numFmtId="0" fontId="103" fillId="62" borderId="178">
      <alignment horizontal="right" vertical="center"/>
    </xf>
    <xf numFmtId="4" fontId="103" fillId="60" borderId="178">
      <alignment horizontal="right" vertical="center"/>
    </xf>
    <xf numFmtId="0" fontId="123" fillId="84" borderId="174" applyNumberFormat="0" applyAlignment="0" applyProtection="0"/>
    <xf numFmtId="0" fontId="7" fillId="54" borderId="0" applyNumberFormat="0" applyBorder="0" applyAlignment="0" applyProtection="0"/>
    <xf numFmtId="0" fontId="7" fillId="49" borderId="0" applyNumberFormat="0" applyBorder="0" applyAlignment="0" applyProtection="0"/>
    <xf numFmtId="4" fontId="103" fillId="60" borderId="169">
      <alignment horizontal="right" vertical="center"/>
    </xf>
    <xf numFmtId="4" fontId="102" fillId="61" borderId="169"/>
    <xf numFmtId="0" fontId="103" fillId="60" borderId="169">
      <alignment horizontal="right" vertical="center"/>
    </xf>
    <xf numFmtId="0" fontId="8" fillId="87" borderId="177" applyNumberFormat="0" applyFont="0" applyAlignment="0" applyProtection="0"/>
    <xf numFmtId="4" fontId="102" fillId="0" borderId="178" applyFill="0" applyBorder="0" applyProtection="0">
      <alignment horizontal="right" vertical="center"/>
    </xf>
    <xf numFmtId="0" fontId="103" fillId="60" borderId="178">
      <alignment horizontal="right" vertical="center"/>
    </xf>
    <xf numFmtId="0" fontId="105" fillId="62" borderId="178">
      <alignment horizontal="right" vertical="center"/>
    </xf>
    <xf numFmtId="0" fontId="48" fillId="59" borderId="0" applyNumberFormat="0" applyBorder="0" applyAlignment="0" applyProtection="0"/>
    <xf numFmtId="4" fontId="103" fillId="62" borderId="217">
      <alignment horizontal="right" vertical="center"/>
    </xf>
    <xf numFmtId="4" fontId="103" fillId="60" borderId="178">
      <alignment horizontal="right" vertical="center"/>
    </xf>
    <xf numFmtId="0" fontId="130" fillId="0" borderId="176" applyNumberFormat="0" applyFill="0" applyAlignment="0" applyProtection="0"/>
    <xf numFmtId="0" fontId="102" fillId="61" borderId="169"/>
    <xf numFmtId="166" fontId="102" fillId="88" borderId="169" applyNumberFormat="0" applyFont="0" applyBorder="0" applyAlignment="0" applyProtection="0">
      <alignment horizontal="right" vertical="center"/>
    </xf>
    <xf numFmtId="0" fontId="102" fillId="0" borderId="169" applyNumberFormat="0" applyFill="0" applyAlignment="0" applyProtection="0"/>
    <xf numFmtId="4" fontId="102" fillId="0" borderId="169" applyFill="0" applyBorder="0" applyProtection="0">
      <alignment horizontal="right" vertical="center"/>
    </xf>
    <xf numFmtId="4" fontId="103" fillId="62" borderId="169">
      <alignment horizontal="right" vertical="center"/>
    </xf>
    <xf numFmtId="0" fontId="138" fillId="71" borderId="175" applyNumberFormat="0" applyAlignment="0" applyProtection="0"/>
    <xf numFmtId="49" fontId="101" fillId="0" borderId="169" applyNumberFormat="0" applyFill="0" applyBorder="0" applyProtection="0">
      <alignment horizontal="left" vertical="center"/>
    </xf>
    <xf numFmtId="0" fontId="102" fillId="0" borderId="181">
      <alignment horizontal="left" vertical="center" wrapText="1" indent="2"/>
    </xf>
    <xf numFmtId="0" fontId="120" fillId="87" borderId="177" applyNumberFormat="0" applyFont="0" applyAlignment="0" applyProtection="0"/>
    <xf numFmtId="0" fontId="48" fillId="43" borderId="0" applyNumberFormat="0" applyBorder="0" applyAlignment="0" applyProtection="0"/>
    <xf numFmtId="0" fontId="142" fillId="84" borderId="174" applyNumberFormat="0" applyAlignment="0" applyProtection="0"/>
    <xf numFmtId="0" fontId="102" fillId="61" borderId="217"/>
    <xf numFmtId="0" fontId="102" fillId="62" borderId="218">
      <alignment horizontal="left" vertical="center"/>
    </xf>
    <xf numFmtId="0" fontId="103" fillId="60" borderId="169">
      <alignment horizontal="right" vertical="center"/>
    </xf>
    <xf numFmtId="0" fontId="102" fillId="62" borderId="211">
      <alignment horizontal="left" vertical="center"/>
    </xf>
    <xf numFmtId="4" fontId="102" fillId="0" borderId="169">
      <alignment horizontal="right" vertical="center"/>
    </xf>
    <xf numFmtId="0" fontId="103" fillId="60" borderId="169">
      <alignment horizontal="right" vertical="center"/>
    </xf>
    <xf numFmtId="0" fontId="103" fillId="60" borderId="169">
      <alignment horizontal="right" vertical="center"/>
    </xf>
    <xf numFmtId="4" fontId="105" fillId="62" borderId="169">
      <alignment horizontal="right" vertical="center"/>
    </xf>
    <xf numFmtId="0" fontId="103" fillId="62" borderId="169">
      <alignment horizontal="right" vertical="center"/>
    </xf>
    <xf numFmtId="4" fontId="103" fillId="62" borderId="169">
      <alignment horizontal="right" vertical="center"/>
    </xf>
    <xf numFmtId="0" fontId="105" fillId="62" borderId="169">
      <alignment horizontal="right" vertical="center"/>
    </xf>
    <xf numFmtId="4" fontId="105" fillId="62" borderId="169">
      <alignment horizontal="right" vertical="center"/>
    </xf>
    <xf numFmtId="0" fontId="103" fillId="60" borderId="169">
      <alignment horizontal="right" vertical="center"/>
    </xf>
    <xf numFmtId="4" fontId="103" fillId="60" borderId="169">
      <alignment horizontal="right" vertical="center"/>
    </xf>
    <xf numFmtId="0" fontId="103" fillId="60" borderId="169">
      <alignment horizontal="right" vertical="center"/>
    </xf>
    <xf numFmtId="4" fontId="103" fillId="60" borderId="169">
      <alignment horizontal="right" vertical="center"/>
    </xf>
    <xf numFmtId="0" fontId="138" fillId="71" borderId="175" applyNumberFormat="0" applyAlignment="0" applyProtection="0"/>
    <xf numFmtId="0" fontId="138" fillId="71" borderId="175" applyNumberFormat="0" applyAlignment="0" applyProtection="0"/>
    <xf numFmtId="49" fontId="102" fillId="0" borderId="179" applyNumberFormat="0" applyFont="0" applyFill="0" applyBorder="0" applyProtection="0">
      <alignment horizontal="left" vertical="center" indent="5"/>
    </xf>
    <xf numFmtId="0" fontId="48" fillId="47" borderId="0" applyNumberFormat="0" applyBorder="0" applyAlignment="0" applyProtection="0"/>
    <xf numFmtId="49" fontId="101" fillId="0" borderId="178" applyNumberFormat="0" applyFill="0" applyBorder="0" applyProtection="0">
      <alignment horizontal="left" vertical="center"/>
    </xf>
    <xf numFmtId="0" fontId="145" fillId="0" borderId="176" applyNumberFormat="0" applyFill="0" applyAlignment="0" applyProtection="0"/>
    <xf numFmtId="49" fontId="102" fillId="0" borderId="179" applyNumberFormat="0" applyFont="0" applyFill="0" applyBorder="0" applyProtection="0">
      <alignment horizontal="left" vertical="center" indent="5"/>
    </xf>
    <xf numFmtId="4" fontId="102" fillId="0" borderId="178" applyFill="0" applyBorder="0" applyProtection="0">
      <alignment horizontal="right" vertical="center"/>
    </xf>
    <xf numFmtId="49" fontId="101" fillId="0" borderId="178" applyNumberFormat="0" applyFill="0" applyBorder="0" applyProtection="0">
      <alignment horizontal="left" vertical="center"/>
    </xf>
    <xf numFmtId="0" fontId="102" fillId="0" borderId="169">
      <alignment horizontal="right" vertical="center"/>
    </xf>
    <xf numFmtId="4" fontId="102" fillId="0" borderId="169">
      <alignment horizontal="right" vertical="center"/>
    </xf>
    <xf numFmtId="0" fontId="102" fillId="0" borderId="169" applyNumberFormat="0" applyFill="0" applyAlignment="0" applyProtection="0"/>
    <xf numFmtId="166" fontId="102" fillId="88" borderId="169" applyNumberFormat="0" applyFont="0" applyBorder="0" applyAlignment="0" applyProtection="0">
      <alignment horizontal="right" vertical="center"/>
    </xf>
    <xf numFmtId="0" fontId="102" fillId="61" borderId="169"/>
    <xf numFmtId="4" fontId="102" fillId="61" borderId="169"/>
    <xf numFmtId="49" fontId="102" fillId="0" borderId="179" applyNumberFormat="0" applyFont="0" applyFill="0" applyBorder="0" applyProtection="0">
      <alignment horizontal="left" vertical="center" indent="5"/>
    </xf>
    <xf numFmtId="4" fontId="103" fillId="62" borderId="217">
      <alignment horizontal="right" vertical="center"/>
    </xf>
    <xf numFmtId="0" fontId="102" fillId="0" borderId="217" applyNumberFormat="0" applyFill="0" applyAlignment="0" applyProtection="0"/>
    <xf numFmtId="0" fontId="102" fillId="0" borderId="169" applyNumberFormat="0" applyFill="0" applyAlignment="0" applyProtection="0"/>
    <xf numFmtId="0" fontId="105" fillId="62" borderId="169">
      <alignment horizontal="right" vertical="center"/>
    </xf>
    <xf numFmtId="0" fontId="145" fillId="0" borderId="176" applyNumberFormat="0" applyFill="0" applyAlignment="0" applyProtection="0"/>
    <xf numFmtId="4" fontId="103" fillId="62" borderId="178">
      <alignment horizontal="right" vertical="center"/>
    </xf>
    <xf numFmtId="4" fontId="105" fillId="62" borderId="169">
      <alignment horizontal="right" vertical="center"/>
    </xf>
    <xf numFmtId="0" fontId="103" fillId="62" borderId="169">
      <alignment horizontal="right" vertical="center"/>
    </xf>
    <xf numFmtId="166" fontId="102" fillId="88" borderId="169" applyNumberFormat="0" applyFont="0" applyBorder="0" applyAlignment="0" applyProtection="0">
      <alignment horizontal="right" vertical="center"/>
    </xf>
    <xf numFmtId="0" fontId="103" fillId="62" borderId="169">
      <alignment horizontal="right" vertical="center"/>
    </xf>
    <xf numFmtId="49" fontId="102" fillId="0" borderId="169" applyNumberFormat="0" applyFont="0" applyFill="0" applyBorder="0" applyProtection="0">
      <alignment horizontal="left" vertical="center" indent="2"/>
    </xf>
    <xf numFmtId="4" fontId="103" fillId="60" borderId="179">
      <alignment horizontal="right" vertical="center"/>
    </xf>
    <xf numFmtId="49" fontId="102" fillId="0" borderId="169" applyNumberFormat="0" applyFont="0" applyFill="0" applyBorder="0" applyProtection="0">
      <alignment horizontal="left" vertical="center" indent="2"/>
    </xf>
    <xf numFmtId="4" fontId="102" fillId="0" borderId="169" applyFill="0" applyBorder="0" applyProtection="0">
      <alignment horizontal="right" vertical="center"/>
    </xf>
    <xf numFmtId="49" fontId="101" fillId="0" borderId="169" applyNumberFormat="0" applyFill="0" applyBorder="0" applyProtection="0">
      <alignment horizontal="left" vertical="center"/>
    </xf>
    <xf numFmtId="0" fontId="130" fillId="0" borderId="176" applyNumberFormat="0" applyFill="0" applyAlignment="0" applyProtection="0"/>
    <xf numFmtId="0" fontId="138" fillId="71" borderId="175" applyNumberFormat="0" applyAlignment="0" applyProtection="0"/>
    <xf numFmtId="0" fontId="102" fillId="61" borderId="178"/>
    <xf numFmtId="0" fontId="129" fillId="71" borderId="175" applyNumberFormat="0" applyAlignment="0" applyProtection="0"/>
    <xf numFmtId="4" fontId="103" fillId="60" borderId="169">
      <alignment horizontal="right" vertical="center"/>
    </xf>
    <xf numFmtId="0" fontId="103" fillId="60" borderId="169">
      <alignment horizontal="right" vertical="center"/>
    </xf>
    <xf numFmtId="0" fontId="138" fillId="71" borderId="175" applyNumberFormat="0" applyAlignment="0" applyProtection="0"/>
    <xf numFmtId="4" fontId="102" fillId="0" borderId="169">
      <alignment horizontal="right" vertical="center"/>
    </xf>
    <xf numFmtId="0" fontId="102" fillId="61" borderId="169"/>
    <xf numFmtId="4" fontId="102" fillId="61" borderId="169"/>
    <xf numFmtId="4" fontId="103" fillId="60" borderId="169">
      <alignment horizontal="right" vertical="center"/>
    </xf>
    <xf numFmtId="0" fontId="105" fillId="62" borderId="169">
      <alignment horizontal="right" vertical="center"/>
    </xf>
    <xf numFmtId="0" fontId="142" fillId="84" borderId="174" applyNumberFormat="0" applyAlignment="0" applyProtection="0"/>
    <xf numFmtId="0" fontId="138" fillId="71" borderId="175" applyNumberFormat="0" applyAlignment="0" applyProtection="0"/>
    <xf numFmtId="4" fontId="102" fillId="0" borderId="169">
      <alignment horizontal="right" vertical="center"/>
    </xf>
    <xf numFmtId="0" fontId="103" fillId="60" borderId="179">
      <alignment horizontal="right" vertical="center"/>
    </xf>
    <xf numFmtId="0" fontId="103" fillId="60" borderId="178">
      <alignment horizontal="right" vertical="center"/>
    </xf>
    <xf numFmtId="0" fontId="126" fillId="84" borderId="214" applyNumberFormat="0" applyAlignment="0" applyProtection="0"/>
    <xf numFmtId="0" fontId="129" fillId="71" borderId="175" applyNumberFormat="0" applyAlignment="0" applyProtection="0"/>
    <xf numFmtId="4" fontId="105" fillId="62" borderId="178">
      <alignment horizontal="right" vertical="center"/>
    </xf>
    <xf numFmtId="0" fontId="105" fillId="62" borderId="169">
      <alignment horizontal="right" vertical="center"/>
    </xf>
    <xf numFmtId="4" fontId="103" fillId="62" borderId="169">
      <alignment horizontal="right" vertical="center"/>
    </xf>
    <xf numFmtId="4" fontId="103" fillId="60" borderId="169">
      <alignment horizontal="right" vertical="center"/>
    </xf>
    <xf numFmtId="0" fontId="126" fillId="84" borderId="175" applyNumberFormat="0" applyAlignment="0" applyProtection="0"/>
    <xf numFmtId="4" fontId="102" fillId="0" borderId="169" applyFill="0" applyBorder="0" applyProtection="0">
      <alignment horizontal="right" vertical="center"/>
    </xf>
    <xf numFmtId="4" fontId="103" fillId="62" borderId="169">
      <alignment horizontal="right" vertical="center"/>
    </xf>
    <xf numFmtId="4" fontId="103" fillId="60" borderId="210">
      <alignment horizontal="right" vertical="center"/>
    </xf>
    <xf numFmtId="0" fontId="126" fillId="84" borderId="175" applyNumberFormat="0" applyAlignment="0" applyProtection="0"/>
    <xf numFmtId="0" fontId="102" fillId="0" borderId="181">
      <alignment horizontal="left" vertical="center" wrapText="1" indent="2"/>
    </xf>
    <xf numFmtId="0" fontId="48" fillId="55" borderId="0" applyNumberFormat="0" applyBorder="0" applyAlignment="0" applyProtection="0"/>
    <xf numFmtId="0" fontId="102" fillId="0" borderId="178" applyNumberFormat="0" applyFill="0" applyAlignment="0" applyProtection="0"/>
    <xf numFmtId="49" fontId="102" fillId="0" borderId="178" applyNumberFormat="0" applyFont="0" applyFill="0" applyBorder="0" applyProtection="0">
      <alignment horizontal="left" vertical="center" indent="2"/>
    </xf>
    <xf numFmtId="4" fontId="103" fillId="60" borderId="169">
      <alignment horizontal="right" vertical="center"/>
    </xf>
    <xf numFmtId="0" fontId="102" fillId="61" borderId="169"/>
    <xf numFmtId="0" fontId="138" fillId="71" borderId="175" applyNumberFormat="0" applyAlignment="0" applyProtection="0"/>
    <xf numFmtId="0" fontId="103" fillId="62" borderId="169">
      <alignment horizontal="right" vertical="center"/>
    </xf>
    <xf numFmtId="0" fontId="102" fillId="0" borderId="169">
      <alignment horizontal="right" vertical="center"/>
    </xf>
    <xf numFmtId="0" fontId="117" fillId="0" borderId="0" applyNumberFormat="0" applyFill="0" applyBorder="0" applyAlignment="0" applyProtection="0"/>
    <xf numFmtId="49" fontId="101" fillId="0" borderId="178" applyNumberFormat="0" applyFill="0" applyBorder="0" applyProtection="0">
      <alignment horizontal="left" vertical="center"/>
    </xf>
    <xf numFmtId="0" fontId="102" fillId="0" borderId="181">
      <alignment horizontal="left" vertical="center" wrapText="1" indent="2"/>
    </xf>
    <xf numFmtId="166" fontId="102" fillId="88" borderId="169" applyNumberFormat="0" applyFont="0" applyBorder="0" applyAlignment="0" applyProtection="0">
      <alignment horizontal="right" vertical="center"/>
    </xf>
    <xf numFmtId="0" fontId="102" fillId="0" borderId="220">
      <alignment horizontal="left" vertical="center" wrapText="1" indent="2"/>
    </xf>
    <xf numFmtId="0" fontId="145" fillId="0" borderId="176" applyNumberFormat="0" applyFill="0" applyAlignment="0" applyProtection="0"/>
    <xf numFmtId="4" fontId="102" fillId="61" borderId="169"/>
    <xf numFmtId="49" fontId="101" fillId="0" borderId="169" applyNumberFormat="0" applyFill="0" applyBorder="0" applyProtection="0">
      <alignment horizontal="left" vertical="center"/>
    </xf>
    <xf numFmtId="0" fontId="102" fillId="0" borderId="169">
      <alignment horizontal="right" vertical="center"/>
    </xf>
    <xf numFmtId="0" fontId="7" fillId="37" borderId="0" applyNumberFormat="0" applyBorder="0" applyAlignment="0" applyProtection="0"/>
    <xf numFmtId="4" fontId="103" fillId="60" borderId="169">
      <alignment horizontal="right" vertical="center"/>
    </xf>
    <xf numFmtId="4" fontId="103" fillId="60" borderId="169">
      <alignment horizontal="right" vertical="center"/>
    </xf>
    <xf numFmtId="0" fontId="105" fillId="62" borderId="169">
      <alignment horizontal="right" vertical="center"/>
    </xf>
    <xf numFmtId="0" fontId="103" fillId="62" borderId="169">
      <alignment horizontal="right" vertical="center"/>
    </xf>
    <xf numFmtId="49" fontId="102" fillId="0" borderId="169" applyNumberFormat="0" applyFont="0" applyFill="0" applyBorder="0" applyProtection="0">
      <alignment horizontal="left" vertical="center" indent="2"/>
    </xf>
    <xf numFmtId="0" fontId="48" fillId="55" borderId="0" applyNumberFormat="0" applyBorder="0" applyAlignment="0" applyProtection="0"/>
    <xf numFmtId="0" fontId="123" fillId="84" borderId="92" applyNumberFormat="0" applyAlignment="0" applyProtection="0"/>
    <xf numFmtId="49" fontId="102" fillId="0" borderId="169" applyNumberFormat="0" applyFont="0" applyFill="0" applyBorder="0" applyProtection="0">
      <alignment horizontal="left" vertical="center" indent="2"/>
    </xf>
    <xf numFmtId="0" fontId="126" fillId="84" borderId="175" applyNumberFormat="0" applyAlignment="0" applyProtection="0"/>
    <xf numFmtId="4" fontId="102" fillId="0" borderId="169" applyFill="0" applyBorder="0" applyProtection="0">
      <alignment horizontal="right" vertical="center"/>
    </xf>
    <xf numFmtId="0" fontId="145" fillId="0" borderId="176" applyNumberFormat="0" applyFill="0" applyAlignment="0" applyProtection="0"/>
    <xf numFmtId="0" fontId="7" fillId="45" borderId="0" applyNumberFormat="0" applyBorder="0" applyAlignment="0" applyProtection="0"/>
    <xf numFmtId="0" fontId="142" fillId="84" borderId="92" applyNumberFormat="0" applyAlignment="0" applyProtection="0"/>
    <xf numFmtId="0" fontId="102" fillId="0" borderId="169" applyNumberFormat="0" applyFill="0" applyAlignment="0" applyProtection="0"/>
    <xf numFmtId="4" fontId="102" fillId="0" borderId="169">
      <alignment horizontal="right" vertical="center"/>
    </xf>
    <xf numFmtId="0" fontId="102" fillId="0" borderId="169">
      <alignment horizontal="right" vertical="center"/>
    </xf>
    <xf numFmtId="4" fontId="102" fillId="61" borderId="178"/>
    <xf numFmtId="0" fontId="123" fillId="84" borderId="92" applyNumberFormat="0" applyAlignment="0" applyProtection="0"/>
    <xf numFmtId="0" fontId="125" fillId="84" borderId="175" applyNumberFormat="0" applyAlignment="0" applyProtection="0"/>
    <xf numFmtId="0" fontId="102" fillId="60" borderId="181">
      <alignment horizontal="left" vertical="center" wrapText="1" indent="2"/>
    </xf>
    <xf numFmtId="0" fontId="103" fillId="60" borderId="179">
      <alignment horizontal="right" vertical="center"/>
    </xf>
    <xf numFmtId="0" fontId="145" fillId="0" borderId="176" applyNumberFormat="0" applyFill="0" applyAlignment="0" applyProtection="0"/>
    <xf numFmtId="166" fontId="102" fillId="88" borderId="178" applyNumberFormat="0" applyFont="0" applyBorder="0" applyAlignment="0" applyProtection="0">
      <alignment horizontal="right" vertical="center"/>
    </xf>
    <xf numFmtId="4" fontId="103" fillId="60" borderId="180">
      <alignment horizontal="right" vertical="center"/>
    </xf>
    <xf numFmtId="0" fontId="103" fillId="60" borderId="169">
      <alignment horizontal="right" vertical="center"/>
    </xf>
    <xf numFmtId="4" fontId="105" fillId="62" borderId="169">
      <alignment horizontal="right" vertical="center"/>
    </xf>
    <xf numFmtId="0" fontId="130" fillId="0" borderId="176" applyNumberFormat="0" applyFill="0" applyAlignment="0" applyProtection="0"/>
    <xf numFmtId="0" fontId="129" fillId="71" borderId="175" applyNumberFormat="0" applyAlignment="0" applyProtection="0"/>
    <xf numFmtId="4" fontId="102" fillId="0" borderId="210" applyFill="0" applyBorder="0" applyProtection="0">
      <alignment horizontal="right" vertical="center"/>
    </xf>
    <xf numFmtId="4" fontId="102" fillId="61" borderId="217"/>
    <xf numFmtId="4" fontId="103" fillId="62" borderId="210">
      <alignment horizontal="right" vertical="center"/>
    </xf>
    <xf numFmtId="49" fontId="101" fillId="0" borderId="169" applyNumberFormat="0" applyFill="0" applyBorder="0" applyProtection="0">
      <alignment horizontal="left" vertical="center"/>
    </xf>
    <xf numFmtId="0" fontId="119" fillId="0" borderId="70" applyNumberFormat="0" applyFill="0" applyAlignment="0" applyProtection="0"/>
    <xf numFmtId="4" fontId="103" fillId="62" borderId="178">
      <alignment horizontal="right" vertical="center"/>
    </xf>
    <xf numFmtId="0" fontId="102" fillId="0" borderId="178" applyNumberFormat="0" applyFill="0" applyAlignment="0" applyProtection="0"/>
    <xf numFmtId="0" fontId="8" fillId="87" borderId="209" applyNumberFormat="0" applyFont="0" applyAlignment="0" applyProtection="0"/>
    <xf numFmtId="0" fontId="120" fillId="87" borderId="185" applyNumberFormat="0" applyFont="0" applyAlignment="0" applyProtection="0"/>
    <xf numFmtId="0" fontId="142" fillId="84" borderId="92" applyNumberFormat="0" applyAlignment="0" applyProtection="0"/>
    <xf numFmtId="0" fontId="123" fillId="84" borderId="174" applyNumberFormat="0" applyAlignment="0" applyProtection="0"/>
    <xf numFmtId="4" fontId="102" fillId="61" borderId="169"/>
    <xf numFmtId="0" fontId="103" fillId="60" borderId="169">
      <alignment horizontal="right" vertical="center"/>
    </xf>
    <xf numFmtId="0" fontId="142" fillId="84" borderId="221" applyNumberFormat="0" applyAlignment="0" applyProtection="0"/>
    <xf numFmtId="0" fontId="102" fillId="60" borderId="181">
      <alignment horizontal="left" vertical="center" wrapText="1" indent="2"/>
    </xf>
    <xf numFmtId="0" fontId="145" fillId="0" borderId="176" applyNumberFormat="0" applyFill="0" applyAlignment="0" applyProtection="0"/>
    <xf numFmtId="0" fontId="138" fillId="71" borderId="175" applyNumberFormat="0" applyAlignment="0" applyProtection="0"/>
    <xf numFmtId="0" fontId="7" fillId="37" borderId="0" applyNumberFormat="0" applyBorder="0" applyAlignment="0" applyProtection="0"/>
    <xf numFmtId="0" fontId="8" fillId="87" borderId="177" applyNumberFormat="0" applyFont="0" applyAlignment="0" applyProtection="0"/>
    <xf numFmtId="0" fontId="102" fillId="0" borderId="181">
      <alignment horizontal="left" vertical="center" wrapText="1" indent="2"/>
    </xf>
    <xf numFmtId="0" fontId="102" fillId="0" borderId="178" applyNumberFormat="0" applyFill="0" applyAlignment="0" applyProtection="0"/>
    <xf numFmtId="0" fontId="102" fillId="61" borderId="169"/>
    <xf numFmtId="166" fontId="102" fillId="88" borderId="169" applyNumberFormat="0" applyFont="0" applyBorder="0" applyAlignment="0" applyProtection="0">
      <alignment horizontal="right" vertical="center"/>
    </xf>
    <xf numFmtId="0" fontId="102" fillId="0" borderId="169" applyNumberFormat="0" applyFill="0" applyAlignment="0" applyProtection="0"/>
    <xf numFmtId="4" fontId="102" fillId="0" borderId="169" applyFill="0" applyBorder="0" applyProtection="0">
      <alignment horizontal="right" vertical="center"/>
    </xf>
    <xf numFmtId="4" fontId="103" fillId="62" borderId="169">
      <alignment horizontal="right" vertical="center"/>
    </xf>
    <xf numFmtId="0" fontId="138" fillId="71" borderId="175" applyNumberFormat="0" applyAlignment="0" applyProtection="0"/>
    <xf numFmtId="49" fontId="101" fillId="0" borderId="169" applyNumberFormat="0" applyFill="0" applyBorder="0" applyProtection="0">
      <alignment horizontal="left" vertical="center"/>
    </xf>
    <xf numFmtId="0" fontId="130" fillId="0" borderId="176" applyNumberFormat="0" applyFill="0" applyAlignment="0" applyProtection="0"/>
    <xf numFmtId="4" fontId="105" fillId="62" borderId="178">
      <alignment horizontal="right" vertical="center"/>
    </xf>
    <xf numFmtId="0" fontId="129" fillId="71" borderId="175" applyNumberFormat="0" applyAlignment="0" applyProtection="0"/>
    <xf numFmtId="0" fontId="142" fillId="84" borderId="174" applyNumberFormat="0" applyAlignment="0" applyProtection="0"/>
    <xf numFmtId="0" fontId="103" fillId="60" borderId="217">
      <alignment horizontal="right" vertical="center"/>
    </xf>
    <xf numFmtId="166" fontId="102" fillId="88" borderId="202" applyNumberFormat="0" applyFont="0" applyBorder="0" applyAlignment="0" applyProtection="0">
      <alignment horizontal="right" vertical="center"/>
    </xf>
    <xf numFmtId="0" fontId="142" fillId="84" borderId="92" applyNumberFormat="0" applyAlignment="0" applyProtection="0"/>
    <xf numFmtId="0" fontId="123" fillId="84" borderId="174" applyNumberFormat="0" applyAlignment="0" applyProtection="0"/>
    <xf numFmtId="0" fontId="103" fillId="60" borderId="169">
      <alignment horizontal="right" vertical="center"/>
    </xf>
    <xf numFmtId="0" fontId="142" fillId="84" borderId="206" applyNumberFormat="0" applyAlignment="0" applyProtection="0"/>
    <xf numFmtId="4" fontId="102" fillId="0" borderId="169">
      <alignment horizontal="right" vertical="center"/>
    </xf>
    <xf numFmtId="0" fontId="102" fillId="60" borderId="181">
      <alignment horizontal="left" vertical="center" wrapText="1" indent="2"/>
    </xf>
    <xf numFmtId="0" fontId="103" fillId="60" borderId="169">
      <alignment horizontal="right" vertical="center"/>
    </xf>
    <xf numFmtId="0" fontId="103" fillId="60" borderId="169">
      <alignment horizontal="right" vertical="center"/>
    </xf>
    <xf numFmtId="4" fontId="105" fillId="62" borderId="169">
      <alignment horizontal="right" vertical="center"/>
    </xf>
    <xf numFmtId="0" fontId="103" fillId="62" borderId="169">
      <alignment horizontal="right" vertical="center"/>
    </xf>
    <xf numFmtId="4" fontId="103" fillId="62" borderId="169">
      <alignment horizontal="right" vertical="center"/>
    </xf>
    <xf numFmtId="0" fontId="105" fillId="62" borderId="169">
      <alignment horizontal="right" vertical="center"/>
    </xf>
    <xf numFmtId="4" fontId="105" fillId="62" borderId="169">
      <alignment horizontal="right" vertical="center"/>
    </xf>
    <xf numFmtId="0" fontId="103" fillId="60" borderId="169">
      <alignment horizontal="right" vertical="center"/>
    </xf>
    <xf numFmtId="4" fontId="103" fillId="60" borderId="169">
      <alignment horizontal="right" vertical="center"/>
    </xf>
    <xf numFmtId="0" fontId="103" fillId="60" borderId="169">
      <alignment horizontal="right" vertical="center"/>
    </xf>
    <xf numFmtId="4" fontId="103" fillId="60" borderId="169">
      <alignment horizontal="right" vertical="center"/>
    </xf>
    <xf numFmtId="0" fontId="8" fillId="87" borderId="177" applyNumberFormat="0" applyFont="0" applyAlignment="0" applyProtection="0"/>
    <xf numFmtId="0" fontId="129" fillId="71" borderId="175" applyNumberFormat="0" applyAlignment="0" applyProtection="0"/>
    <xf numFmtId="0" fontId="102" fillId="0" borderId="178" applyNumberFormat="0" applyFill="0" applyAlignment="0" applyProtection="0"/>
    <xf numFmtId="0" fontId="7" fillId="38" borderId="0" applyNumberFormat="0" applyBorder="0" applyAlignment="0" applyProtection="0"/>
    <xf numFmtId="0" fontId="102" fillId="60" borderId="181">
      <alignment horizontal="left" vertical="center" wrapText="1" indent="2"/>
    </xf>
    <xf numFmtId="0" fontId="123" fillId="84" borderId="174" applyNumberFormat="0" applyAlignment="0" applyProtection="0"/>
    <xf numFmtId="0" fontId="125" fillId="84" borderId="175" applyNumberFormat="0" applyAlignment="0" applyProtection="0"/>
    <xf numFmtId="0" fontId="123" fillId="84" borderId="174" applyNumberFormat="0" applyAlignment="0" applyProtection="0"/>
    <xf numFmtId="4" fontId="103" fillId="62" borderId="178">
      <alignment horizontal="right" vertical="center"/>
    </xf>
    <xf numFmtId="0" fontId="102" fillId="0" borderId="169">
      <alignment horizontal="right" vertical="center"/>
    </xf>
    <xf numFmtId="4" fontId="102" fillId="0" borderId="169">
      <alignment horizontal="right" vertical="center"/>
    </xf>
    <xf numFmtId="0" fontId="102" fillId="0" borderId="169" applyNumberFormat="0" applyFill="0" applyAlignment="0" applyProtection="0"/>
    <xf numFmtId="0" fontId="142" fillId="84" borderId="92" applyNumberFormat="0" applyAlignment="0" applyProtection="0"/>
    <xf numFmtId="166" fontId="102" fillId="88" borderId="169" applyNumberFormat="0" applyFont="0" applyBorder="0" applyAlignment="0" applyProtection="0">
      <alignment horizontal="right" vertical="center"/>
    </xf>
    <xf numFmtId="0" fontId="102" fillId="61" borderId="169"/>
    <xf numFmtId="4" fontId="102" fillId="61" borderId="169"/>
    <xf numFmtId="0" fontId="7" fillId="58" borderId="0" applyNumberFormat="0" applyBorder="0" applyAlignment="0" applyProtection="0"/>
    <xf numFmtId="0" fontId="103" fillId="60" borderId="217">
      <alignment horizontal="right" vertical="center"/>
    </xf>
    <xf numFmtId="0" fontId="102" fillId="0" borderId="213">
      <alignment horizontal="left" vertical="center" wrapText="1" indent="2"/>
    </xf>
    <xf numFmtId="0" fontId="102" fillId="0" borderId="169" applyNumberFormat="0" applyFill="0" applyAlignment="0" applyProtection="0"/>
    <xf numFmtId="0" fontId="102" fillId="61" borderId="178"/>
    <xf numFmtId="0" fontId="7" fillId="46" borderId="0" applyNumberFormat="0" applyBorder="0" applyAlignment="0" applyProtection="0"/>
    <xf numFmtId="49" fontId="102" fillId="0" borderId="178" applyNumberFormat="0" applyFont="0" applyFill="0" applyBorder="0" applyProtection="0">
      <alignment horizontal="left" vertical="center" indent="2"/>
    </xf>
    <xf numFmtId="0" fontId="129" fillId="71" borderId="175" applyNumberFormat="0" applyAlignment="0" applyProtection="0"/>
    <xf numFmtId="4" fontId="105" fillId="62" borderId="169">
      <alignment horizontal="right" vertical="center"/>
    </xf>
    <xf numFmtId="0" fontId="103" fillId="62" borderId="169">
      <alignment horizontal="right" vertical="center"/>
    </xf>
    <xf numFmtId="166" fontId="102" fillId="88" borderId="169" applyNumberFormat="0" applyFont="0" applyBorder="0" applyAlignment="0" applyProtection="0">
      <alignment horizontal="right" vertical="center"/>
    </xf>
    <xf numFmtId="0" fontId="129" fillId="71" borderId="207" applyNumberFormat="0" applyAlignment="0" applyProtection="0"/>
    <xf numFmtId="49" fontId="102" fillId="0" borderId="169" applyNumberFormat="0" applyFont="0" applyFill="0" applyBorder="0" applyProtection="0">
      <alignment horizontal="left" vertical="center" indent="2"/>
    </xf>
    <xf numFmtId="0" fontId="145" fillId="0" borderId="176" applyNumberFormat="0" applyFill="0" applyAlignment="0" applyProtection="0"/>
    <xf numFmtId="49" fontId="102" fillId="0" borderId="169" applyNumberFormat="0" applyFont="0" applyFill="0" applyBorder="0" applyProtection="0">
      <alignment horizontal="left" vertical="center" indent="2"/>
    </xf>
    <xf numFmtId="4" fontId="102" fillId="0" borderId="169" applyFill="0" applyBorder="0" applyProtection="0">
      <alignment horizontal="right" vertical="center"/>
    </xf>
    <xf numFmtId="49" fontId="101" fillId="0" borderId="169" applyNumberFormat="0" applyFill="0" applyBorder="0" applyProtection="0">
      <alignment horizontal="left" vertical="center"/>
    </xf>
    <xf numFmtId="0" fontId="103" fillId="60" borderId="178">
      <alignment horizontal="right" vertical="center"/>
    </xf>
    <xf numFmtId="0" fontId="142" fillId="84" borderId="92" applyNumberFormat="0" applyAlignment="0" applyProtection="0"/>
    <xf numFmtId="4" fontId="103" fillId="60" borderId="178">
      <alignment horizontal="right" vertical="center"/>
    </xf>
    <xf numFmtId="4" fontId="102" fillId="0" borderId="178">
      <alignment horizontal="right" vertical="center"/>
    </xf>
    <xf numFmtId="0" fontId="138" fillId="71" borderId="175" applyNumberFormat="0" applyAlignment="0" applyProtection="0"/>
    <xf numFmtId="4" fontId="103" fillId="60" borderId="169">
      <alignment horizontal="right" vertical="center"/>
    </xf>
    <xf numFmtId="0" fontId="103" fillId="60" borderId="169">
      <alignment horizontal="right" vertical="center"/>
    </xf>
    <xf numFmtId="0" fontId="123" fillId="84" borderId="92" applyNumberFormat="0" applyAlignment="0" applyProtection="0"/>
    <xf numFmtId="0" fontId="7" fillId="57" borderId="0" applyNumberFormat="0" applyBorder="0" applyAlignment="0" applyProtection="0"/>
    <xf numFmtId="0" fontId="7" fillId="38" borderId="0" applyNumberFormat="0" applyBorder="0" applyAlignment="0" applyProtection="0"/>
    <xf numFmtId="0" fontId="102" fillId="61" borderId="169"/>
    <xf numFmtId="4" fontId="102" fillId="61" borderId="169"/>
    <xf numFmtId="4" fontId="103" fillId="60" borderId="169">
      <alignment horizontal="right" vertical="center"/>
    </xf>
    <xf numFmtId="0" fontId="105" fillId="62" borderId="169">
      <alignment horizontal="right" vertical="center"/>
    </xf>
    <xf numFmtId="0" fontId="120" fillId="87" borderId="177" applyNumberFormat="0" applyFont="0" applyAlignment="0" applyProtection="0"/>
    <xf numFmtId="0" fontId="102" fillId="0" borderId="181">
      <alignment horizontal="left" vertical="center" wrapText="1" indent="2"/>
    </xf>
    <xf numFmtId="4" fontId="102" fillId="0" borderId="169">
      <alignment horizontal="right" vertical="center"/>
    </xf>
    <xf numFmtId="0" fontId="120" fillId="87" borderId="177" applyNumberFormat="0" applyFont="0" applyAlignment="0" applyProtection="0"/>
    <xf numFmtId="4" fontId="103" fillId="60" borderId="179">
      <alignment horizontal="right" vertical="center"/>
    </xf>
    <xf numFmtId="0" fontId="142" fillId="84" borderId="92" applyNumberFormat="0" applyAlignment="0" applyProtection="0"/>
    <xf numFmtId="0" fontId="123" fillId="84" borderId="174" applyNumberFormat="0" applyAlignment="0" applyProtection="0"/>
    <xf numFmtId="0" fontId="123" fillId="84" borderId="92" applyNumberFormat="0" applyAlignment="0" applyProtection="0"/>
    <xf numFmtId="0" fontId="102" fillId="0" borderId="178" applyNumberFormat="0" applyFill="0" applyAlignment="0" applyProtection="0"/>
    <xf numFmtId="0" fontId="105" fillId="62" borderId="169">
      <alignment horizontal="right" vertical="center"/>
    </xf>
    <xf numFmtId="4" fontId="103" fillId="62" borderId="169">
      <alignment horizontal="right" vertical="center"/>
    </xf>
    <xf numFmtId="4" fontId="103" fillId="60" borderId="169">
      <alignment horizontal="right" vertical="center"/>
    </xf>
    <xf numFmtId="0" fontId="102" fillId="0" borderId="178" applyNumberFormat="0" applyFill="0" applyAlignment="0" applyProtection="0"/>
    <xf numFmtId="4" fontId="102" fillId="0" borderId="169" applyFill="0" applyBorder="0" applyProtection="0">
      <alignment horizontal="right" vertical="center"/>
    </xf>
    <xf numFmtId="4" fontId="103" fillId="62" borderId="169">
      <alignment horizontal="right" vertical="center"/>
    </xf>
    <xf numFmtId="0" fontId="102" fillId="62" borderId="218">
      <alignment horizontal="left" vertical="center"/>
    </xf>
    <xf numFmtId="0" fontId="8" fillId="87" borderId="177" applyNumberFormat="0" applyFont="0" applyAlignment="0" applyProtection="0"/>
    <xf numFmtId="166" fontId="102" fillId="88" borderId="178" applyNumberFormat="0" applyFont="0" applyBorder="0" applyAlignment="0" applyProtection="0">
      <alignment horizontal="right" vertical="center"/>
    </xf>
    <xf numFmtId="0" fontId="145" fillId="0" borderId="176" applyNumberFormat="0" applyFill="0" applyAlignment="0" applyProtection="0"/>
    <xf numFmtId="0" fontId="120" fillId="87" borderId="177" applyNumberFormat="0" applyFont="0" applyAlignment="0" applyProtection="0"/>
    <xf numFmtId="0" fontId="125" fillId="84" borderId="175" applyNumberFormat="0" applyAlignment="0" applyProtection="0"/>
    <xf numFmtId="0" fontId="138" fillId="71" borderId="175" applyNumberFormat="0" applyAlignment="0" applyProtection="0"/>
    <xf numFmtId="0" fontId="123" fillId="84" borderId="92" applyNumberFormat="0" applyAlignment="0" applyProtection="0"/>
    <xf numFmtId="0" fontId="130" fillId="0" borderId="176" applyNumberFormat="0" applyFill="0" applyAlignment="0" applyProtection="0"/>
    <xf numFmtId="0" fontId="102" fillId="0" borderId="178">
      <alignment horizontal="right" vertical="center"/>
    </xf>
    <xf numFmtId="0" fontId="102" fillId="0" borderId="181">
      <alignment horizontal="left" vertical="center" wrapText="1" indent="2"/>
    </xf>
    <xf numFmtId="0" fontId="102" fillId="61" borderId="202"/>
    <xf numFmtId="0" fontId="123" fillId="84" borderId="182" applyNumberFormat="0" applyAlignment="0" applyProtection="0"/>
    <xf numFmtId="0" fontId="138" fillId="71" borderId="214" applyNumberFormat="0" applyAlignment="0" applyProtection="0"/>
    <xf numFmtId="0" fontId="7" fillId="38" borderId="0" applyNumberFormat="0" applyBorder="0" applyAlignment="0" applyProtection="0"/>
    <xf numFmtId="0" fontId="142" fillId="84" borderId="92" applyNumberFormat="0" applyAlignment="0" applyProtection="0"/>
    <xf numFmtId="0" fontId="102" fillId="0" borderId="178" applyNumberFormat="0" applyFill="0" applyAlignment="0" applyProtection="0"/>
    <xf numFmtId="0" fontId="7" fillId="58" borderId="0" applyNumberFormat="0" applyBorder="0" applyAlignment="0" applyProtection="0"/>
    <xf numFmtId="4" fontId="103" fillId="60" borderId="212">
      <alignment horizontal="right" vertical="center"/>
    </xf>
    <xf numFmtId="0" fontId="142" fillId="84" borderId="92" applyNumberFormat="0" applyAlignment="0" applyProtection="0"/>
    <xf numFmtId="0" fontId="126" fillId="84" borderId="207" applyNumberFormat="0" applyAlignment="0" applyProtection="0"/>
    <xf numFmtId="4" fontId="105" fillId="62" borderId="178">
      <alignment horizontal="right" vertical="center"/>
    </xf>
    <xf numFmtId="0" fontId="102" fillId="60" borderId="181">
      <alignment horizontal="left" vertical="center" wrapText="1" indent="2"/>
    </xf>
    <xf numFmtId="0" fontId="142" fillId="84" borderId="92" applyNumberFormat="0" applyAlignment="0" applyProtection="0"/>
    <xf numFmtId="4" fontId="103" fillId="60" borderId="179">
      <alignment horizontal="right" vertical="center"/>
    </xf>
    <xf numFmtId="0" fontId="123" fillId="84" borderId="92" applyNumberFormat="0" applyAlignment="0" applyProtection="0"/>
    <xf numFmtId="0" fontId="130" fillId="0" borderId="176" applyNumberFormat="0" applyFill="0" applyAlignment="0" applyProtection="0"/>
    <xf numFmtId="4" fontId="102" fillId="61" borderId="178"/>
    <xf numFmtId="49" fontId="102" fillId="0" borderId="169" applyNumberFormat="0" applyFont="0" applyFill="0" applyBorder="0" applyProtection="0">
      <alignment horizontal="left" vertical="center" indent="2"/>
    </xf>
    <xf numFmtId="0" fontId="103" fillId="62" borderId="169">
      <alignment horizontal="right" vertical="center"/>
    </xf>
    <xf numFmtId="4" fontId="103" fillId="62" borderId="169">
      <alignment horizontal="right" vertical="center"/>
    </xf>
    <xf numFmtId="0" fontId="105" fillId="62" borderId="169">
      <alignment horizontal="right" vertical="center"/>
    </xf>
    <xf numFmtId="4" fontId="105" fillId="62" borderId="169">
      <alignment horizontal="right" vertical="center"/>
    </xf>
    <xf numFmtId="0" fontId="103" fillId="60" borderId="169">
      <alignment horizontal="right" vertical="center"/>
    </xf>
    <xf numFmtId="4" fontId="103" fillId="60" borderId="169">
      <alignment horizontal="right" vertical="center"/>
    </xf>
    <xf numFmtId="0" fontId="103" fillId="60" borderId="169">
      <alignment horizontal="right" vertical="center"/>
    </xf>
    <xf numFmtId="4" fontId="103" fillId="60" borderId="169">
      <alignment horizontal="right" vertical="center"/>
    </xf>
    <xf numFmtId="0" fontId="120" fillId="87" borderId="177" applyNumberFormat="0" applyFont="0" applyAlignment="0" applyProtection="0"/>
    <xf numFmtId="0" fontId="102" fillId="0" borderId="169">
      <alignment horizontal="right" vertical="center"/>
    </xf>
    <xf numFmtId="4" fontId="102" fillId="0" borderId="169">
      <alignment horizontal="right" vertical="center"/>
    </xf>
    <xf numFmtId="4" fontId="102" fillId="0" borderId="169" applyFill="0" applyBorder="0" applyProtection="0">
      <alignment horizontal="right" vertical="center"/>
    </xf>
    <xf numFmtId="49" fontId="101" fillId="0" borderId="169" applyNumberFormat="0" applyFill="0" applyBorder="0" applyProtection="0">
      <alignment horizontal="left" vertical="center"/>
    </xf>
    <xf numFmtId="0" fontId="102" fillId="0" borderId="169" applyNumberFormat="0" applyFill="0" applyAlignment="0" applyProtection="0"/>
    <xf numFmtId="166" fontId="102" fillId="88" borderId="169" applyNumberFormat="0" applyFont="0" applyBorder="0" applyAlignment="0" applyProtection="0">
      <alignment horizontal="right" vertical="center"/>
    </xf>
    <xf numFmtId="0" fontId="102" fillId="61" borderId="169"/>
    <xf numFmtId="4" fontId="102" fillId="61" borderId="169"/>
    <xf numFmtId="4" fontId="103" fillId="60" borderId="169">
      <alignment horizontal="right" vertical="center"/>
    </xf>
    <xf numFmtId="0" fontId="102" fillId="61" borderId="169"/>
    <xf numFmtId="4" fontId="102" fillId="0" borderId="178">
      <alignment horizontal="right" vertical="center"/>
    </xf>
    <xf numFmtId="0" fontId="103" fillId="62" borderId="169">
      <alignment horizontal="right" vertical="center"/>
    </xf>
    <xf numFmtId="0" fontId="102" fillId="0" borderId="169">
      <alignment horizontal="right" vertical="center"/>
    </xf>
    <xf numFmtId="0" fontId="7" fillId="38" borderId="0" applyNumberFormat="0" applyBorder="0" applyAlignment="0" applyProtection="0"/>
    <xf numFmtId="0" fontId="102" fillId="0" borderId="181">
      <alignment horizontal="left" vertical="center" wrapText="1" indent="2"/>
    </xf>
    <xf numFmtId="0" fontId="126" fillId="84" borderId="175" applyNumberFormat="0" applyAlignment="0" applyProtection="0"/>
    <xf numFmtId="166" fontId="102" fillId="88" borderId="169" applyNumberFormat="0" applyFont="0" applyBorder="0" applyAlignment="0" applyProtection="0">
      <alignment horizontal="right" vertical="center"/>
    </xf>
    <xf numFmtId="0" fontId="7" fillId="46" borderId="0" applyNumberFormat="0" applyBorder="0" applyAlignment="0" applyProtection="0"/>
    <xf numFmtId="0" fontId="129" fillId="71" borderId="175" applyNumberFormat="0" applyAlignment="0" applyProtection="0"/>
    <xf numFmtId="4" fontId="102" fillId="61" borderId="169"/>
    <xf numFmtId="49" fontId="101" fillId="0" borderId="169" applyNumberFormat="0" applyFill="0" applyBorder="0" applyProtection="0">
      <alignment horizontal="left" vertical="center"/>
    </xf>
    <xf numFmtId="0" fontId="102" fillId="0" borderId="169">
      <alignment horizontal="right" vertical="center"/>
    </xf>
    <xf numFmtId="4" fontId="103" fillId="60" borderId="169">
      <alignment horizontal="right" vertical="center"/>
    </xf>
    <xf numFmtId="4" fontId="103" fillId="60" borderId="169">
      <alignment horizontal="right" vertical="center"/>
    </xf>
    <xf numFmtId="0" fontId="105" fillId="62" borderId="169">
      <alignment horizontal="right" vertical="center"/>
    </xf>
    <xf numFmtId="0" fontId="103" fillId="62" borderId="169">
      <alignment horizontal="right" vertical="center"/>
    </xf>
    <xf numFmtId="49" fontId="102" fillId="0" borderId="169" applyNumberFormat="0" applyFont="0" applyFill="0" applyBorder="0" applyProtection="0">
      <alignment horizontal="left" vertical="center" indent="2"/>
    </xf>
    <xf numFmtId="0" fontId="129" fillId="71" borderId="214" applyNumberFormat="0" applyAlignment="0" applyProtection="0"/>
    <xf numFmtId="0" fontId="123" fillId="84" borderId="92" applyNumberFormat="0" applyAlignment="0" applyProtection="0"/>
    <xf numFmtId="49" fontId="102" fillId="0" borderId="169" applyNumberFormat="0" applyFont="0" applyFill="0" applyBorder="0" applyProtection="0">
      <alignment horizontal="left" vertical="center" indent="2"/>
    </xf>
    <xf numFmtId="0" fontId="103" fillId="60" borderId="178">
      <alignment horizontal="right" vertical="center"/>
    </xf>
    <xf numFmtId="4" fontId="102" fillId="0" borderId="169" applyFill="0" applyBorder="0" applyProtection="0">
      <alignment horizontal="right" vertical="center"/>
    </xf>
    <xf numFmtId="0" fontId="145" fillId="0" borderId="176" applyNumberFormat="0" applyFill="0" applyAlignment="0" applyProtection="0"/>
    <xf numFmtId="0" fontId="7" fillId="50" borderId="0" applyNumberFormat="0" applyBorder="0" applyAlignment="0" applyProtection="0"/>
    <xf numFmtId="0" fontId="142" fillId="84" borderId="92" applyNumberFormat="0" applyAlignment="0" applyProtection="0"/>
    <xf numFmtId="0" fontId="102" fillId="0" borderId="169" applyNumberFormat="0" applyFill="0" applyAlignment="0" applyProtection="0"/>
    <xf numFmtId="4" fontId="102" fillId="0" borderId="169">
      <alignment horizontal="right" vertical="center"/>
    </xf>
    <xf numFmtId="0" fontId="102" fillId="0" borderId="169">
      <alignment horizontal="right" vertical="center"/>
    </xf>
    <xf numFmtId="0" fontId="102" fillId="60" borderId="181">
      <alignment horizontal="left" vertical="center" wrapText="1" indent="2"/>
    </xf>
    <xf numFmtId="0" fontId="123" fillId="84" borderId="92" applyNumberFormat="0" applyAlignment="0" applyProtection="0"/>
    <xf numFmtId="49" fontId="102" fillId="0" borderId="179" applyNumberFormat="0" applyFont="0" applyFill="0" applyBorder="0" applyProtection="0">
      <alignment horizontal="left" vertical="center" indent="5"/>
    </xf>
    <xf numFmtId="0" fontId="138" fillId="71" borderId="175" applyNumberFormat="0" applyAlignment="0" applyProtection="0"/>
    <xf numFmtId="0" fontId="102" fillId="0" borderId="181">
      <alignment horizontal="left" vertical="center" wrapText="1" indent="2"/>
    </xf>
    <xf numFmtId="0" fontId="102" fillId="0" borderId="178" applyNumberFormat="0" applyFill="0" applyAlignment="0" applyProtection="0"/>
    <xf numFmtId="4" fontId="103" fillId="60" borderId="180">
      <alignment horizontal="right" vertical="center"/>
    </xf>
    <xf numFmtId="0" fontId="102" fillId="0" borderId="178">
      <alignment horizontal="right" vertical="center"/>
    </xf>
    <xf numFmtId="0" fontId="103" fillId="60" borderId="169">
      <alignment horizontal="right" vertical="center"/>
    </xf>
    <xf numFmtId="4" fontId="105" fillId="62" borderId="169">
      <alignment horizontal="right" vertical="center"/>
    </xf>
    <xf numFmtId="0" fontId="118" fillId="0" borderId="0" applyNumberFormat="0" applyFill="0" applyBorder="0" applyAlignment="0" applyProtection="0"/>
    <xf numFmtId="0" fontId="126" fillId="84" borderId="175" applyNumberFormat="0" applyAlignment="0" applyProtection="0"/>
    <xf numFmtId="0" fontId="138" fillId="71" borderId="207" applyNumberFormat="0" applyAlignment="0" applyProtection="0"/>
    <xf numFmtId="0" fontId="125" fillId="84" borderId="207" applyNumberFormat="0" applyAlignment="0" applyProtection="0"/>
    <xf numFmtId="49" fontId="101" fillId="0" borderId="169" applyNumberFormat="0" applyFill="0" applyBorder="0" applyProtection="0">
      <alignment horizontal="left" vertical="center"/>
    </xf>
    <xf numFmtId="0" fontId="130" fillId="0" borderId="176" applyNumberFormat="0" applyFill="0" applyAlignment="0" applyProtection="0"/>
    <xf numFmtId="0" fontId="138" fillId="71" borderId="175" applyNumberFormat="0" applyAlignment="0" applyProtection="0"/>
    <xf numFmtId="0" fontId="115" fillId="33" borderId="66" applyNumberFormat="0" applyAlignment="0" applyProtection="0"/>
    <xf numFmtId="0" fontId="102" fillId="0" borderId="220">
      <alignment horizontal="left" vertical="center" wrapText="1" indent="2"/>
    </xf>
    <xf numFmtId="0" fontId="142" fillId="84" borderId="92" applyNumberFormat="0" applyAlignment="0" applyProtection="0"/>
    <xf numFmtId="49" fontId="101" fillId="0" borderId="178" applyNumberFormat="0" applyFill="0" applyBorder="0" applyProtection="0">
      <alignment horizontal="left" vertical="center"/>
    </xf>
    <xf numFmtId="4" fontId="102" fillId="61" borderId="169"/>
    <xf numFmtId="0" fontId="103" fillId="60" borderId="169">
      <alignment horizontal="right" vertical="center"/>
    </xf>
    <xf numFmtId="0" fontId="103" fillId="60" borderId="218">
      <alignment horizontal="right" vertical="center"/>
    </xf>
    <xf numFmtId="0" fontId="48" fillId="47" borderId="0" applyNumberFormat="0" applyBorder="0" applyAlignment="0" applyProtection="0"/>
    <xf numFmtId="4" fontId="105" fillId="62" borderId="178">
      <alignment horizontal="right" vertical="center"/>
    </xf>
    <xf numFmtId="0" fontId="48" fillId="47" borderId="0" applyNumberFormat="0" applyBorder="0" applyAlignment="0" applyProtection="0"/>
    <xf numFmtId="0" fontId="115" fillId="33" borderId="66" applyNumberFormat="0" applyAlignment="0" applyProtection="0"/>
    <xf numFmtId="0" fontId="48" fillId="39" borderId="0" applyNumberFormat="0" applyBorder="0" applyAlignment="0" applyProtection="0"/>
    <xf numFmtId="0" fontId="7" fillId="49" borderId="0" applyNumberFormat="0" applyBorder="0" applyAlignment="0" applyProtection="0"/>
    <xf numFmtId="4" fontId="103" fillId="62" borderId="178">
      <alignment horizontal="right" vertical="center"/>
    </xf>
    <xf numFmtId="0" fontId="102" fillId="61" borderId="169"/>
    <xf numFmtId="166" fontId="102" fillId="88" borderId="169" applyNumberFormat="0" applyFont="0" applyBorder="0" applyAlignment="0" applyProtection="0">
      <alignment horizontal="right" vertical="center"/>
    </xf>
    <xf numFmtId="0" fontId="102" fillId="0" borderId="169" applyNumberFormat="0" applyFill="0" applyAlignment="0" applyProtection="0"/>
    <xf numFmtId="4" fontId="102" fillId="0" borderId="169" applyFill="0" applyBorder="0" applyProtection="0">
      <alignment horizontal="right" vertical="center"/>
    </xf>
    <xf numFmtId="4" fontId="103" fillId="62" borderId="169">
      <alignment horizontal="right" vertical="center"/>
    </xf>
    <xf numFmtId="0" fontId="130" fillId="0" borderId="176" applyNumberFormat="0" applyFill="0" applyAlignment="0" applyProtection="0"/>
    <xf numFmtId="49" fontId="101" fillId="0" borderId="169" applyNumberFormat="0" applyFill="0" applyBorder="0" applyProtection="0">
      <alignment horizontal="left" vertical="center"/>
    </xf>
    <xf numFmtId="0" fontId="126" fillId="84" borderId="175" applyNumberFormat="0" applyAlignment="0" applyProtection="0"/>
    <xf numFmtId="0" fontId="126" fillId="84" borderId="175" applyNumberFormat="0" applyAlignment="0" applyProtection="0"/>
    <xf numFmtId="0" fontId="102" fillId="61" borderId="178"/>
    <xf numFmtId="0" fontId="7" fillId="46" borderId="0" applyNumberFormat="0" applyBorder="0" applyAlignment="0" applyProtection="0"/>
    <xf numFmtId="0" fontId="130" fillId="0" borderId="215" applyNumberFormat="0" applyFill="0" applyAlignment="0" applyProtection="0"/>
    <xf numFmtId="0" fontId="125" fillId="84" borderId="207" applyNumberFormat="0" applyAlignment="0" applyProtection="0"/>
    <xf numFmtId="0" fontId="142" fillId="84" borderId="92" applyNumberFormat="0" applyAlignment="0" applyProtection="0"/>
    <xf numFmtId="0" fontId="102" fillId="0" borderId="217" applyNumberFormat="0" applyFill="0" applyAlignment="0" applyProtection="0"/>
    <xf numFmtId="0" fontId="103" fillId="60" borderId="169">
      <alignment horizontal="right" vertical="center"/>
    </xf>
    <xf numFmtId="0" fontId="119" fillId="0" borderId="70" applyNumberFormat="0" applyFill="0" applyAlignment="0" applyProtection="0"/>
    <xf numFmtId="4" fontId="102" fillId="0" borderId="169">
      <alignment horizontal="right" vertical="center"/>
    </xf>
    <xf numFmtId="0" fontId="145" fillId="0" borderId="215" applyNumberFormat="0" applyFill="0" applyAlignment="0" applyProtection="0"/>
    <xf numFmtId="0" fontId="103" fillId="60" borderId="169">
      <alignment horizontal="right" vertical="center"/>
    </xf>
    <xf numFmtId="0" fontId="103" fillId="60" borderId="169">
      <alignment horizontal="right" vertical="center"/>
    </xf>
    <xf numFmtId="4" fontId="105" fillId="62" borderId="169">
      <alignment horizontal="right" vertical="center"/>
    </xf>
    <xf numFmtId="0" fontId="103" fillId="62" borderId="169">
      <alignment horizontal="right" vertical="center"/>
    </xf>
    <xf numFmtId="4" fontId="103" fillId="62" borderId="169">
      <alignment horizontal="right" vertical="center"/>
    </xf>
    <xf numFmtId="0" fontId="105" fillId="62" borderId="169">
      <alignment horizontal="right" vertical="center"/>
    </xf>
    <xf numFmtId="4" fontId="105" fillId="62" borderId="169">
      <alignment horizontal="right" vertical="center"/>
    </xf>
    <xf numFmtId="0" fontId="103" fillId="60" borderId="169">
      <alignment horizontal="right" vertical="center"/>
    </xf>
    <xf numFmtId="4" fontId="103" fillId="60" borderId="169">
      <alignment horizontal="right" vertical="center"/>
    </xf>
    <xf numFmtId="0" fontId="103" fillId="60" borderId="169">
      <alignment horizontal="right" vertical="center"/>
    </xf>
    <xf numFmtId="4" fontId="103" fillId="60" borderId="169">
      <alignment horizontal="right" vertical="center"/>
    </xf>
    <xf numFmtId="0" fontId="120" fillId="87" borderId="177" applyNumberFormat="0" applyFont="0" applyAlignment="0" applyProtection="0"/>
    <xf numFmtId="0" fontId="102" fillId="0" borderId="178">
      <alignment horizontal="right" vertical="center"/>
    </xf>
    <xf numFmtId="0" fontId="125" fillId="84" borderId="175" applyNumberFormat="0" applyAlignment="0" applyProtection="0"/>
    <xf numFmtId="0" fontId="7" fillId="46" borderId="0" applyNumberFormat="0" applyBorder="0" applyAlignment="0" applyProtection="0"/>
    <xf numFmtId="0" fontId="145" fillId="0" borderId="176" applyNumberFormat="0" applyFill="0" applyAlignment="0" applyProtection="0"/>
    <xf numFmtId="0" fontId="8" fillId="87" borderId="177" applyNumberFormat="0" applyFont="0" applyAlignment="0" applyProtection="0"/>
    <xf numFmtId="0" fontId="103" fillId="60" borderId="180">
      <alignment horizontal="right" vertical="center"/>
    </xf>
    <xf numFmtId="0" fontId="102" fillId="0" borderId="178">
      <alignment horizontal="right" vertical="center"/>
    </xf>
    <xf numFmtId="0" fontId="138" fillId="71" borderId="175" applyNumberFormat="0" applyAlignment="0" applyProtection="0"/>
    <xf numFmtId="0" fontId="102" fillId="0" borderId="169">
      <alignment horizontal="right" vertical="center"/>
    </xf>
    <xf numFmtId="4" fontId="102" fillId="0" borderId="169">
      <alignment horizontal="right" vertical="center"/>
    </xf>
    <xf numFmtId="0" fontId="102" fillId="0" borderId="169" applyNumberFormat="0" applyFill="0" applyAlignment="0" applyProtection="0"/>
    <xf numFmtId="0" fontId="142" fillId="84" borderId="92" applyNumberFormat="0" applyAlignment="0" applyProtection="0"/>
    <xf numFmtId="166" fontId="102" fillId="88" borderId="169" applyNumberFormat="0" applyFont="0" applyBorder="0" applyAlignment="0" applyProtection="0">
      <alignment horizontal="right" vertical="center"/>
    </xf>
    <xf numFmtId="0" fontId="102" fillId="61" borderId="169"/>
    <xf numFmtId="4" fontId="102" fillId="61" borderId="169"/>
    <xf numFmtId="0" fontId="126" fillId="84" borderId="175" applyNumberFormat="0" applyAlignment="0" applyProtection="0"/>
    <xf numFmtId="0" fontId="102" fillId="0" borderId="186" applyNumberFormat="0" applyFill="0" applyAlignment="0" applyProtection="0"/>
    <xf numFmtId="4" fontId="103" fillId="60" borderId="217">
      <alignment horizontal="right" vertical="center"/>
    </xf>
    <xf numFmtId="0" fontId="102" fillId="0" borderId="169" applyNumberFormat="0" applyFill="0" applyAlignment="0" applyProtection="0"/>
    <xf numFmtId="166" fontId="102" fillId="88" borderId="178" applyNumberFormat="0" applyFont="0" applyBorder="0" applyAlignment="0" applyProtection="0">
      <alignment horizontal="right" vertical="center"/>
    </xf>
    <xf numFmtId="0" fontId="7" fillId="53" borderId="0" applyNumberFormat="0" applyBorder="0" applyAlignment="0" applyProtection="0"/>
    <xf numFmtId="0" fontId="103" fillId="60" borderId="178">
      <alignment horizontal="right" vertical="center"/>
    </xf>
    <xf numFmtId="0" fontId="103" fillId="62" borderId="178">
      <alignment horizontal="right" vertical="center"/>
    </xf>
    <xf numFmtId="4" fontId="105" fillId="62" borderId="169">
      <alignment horizontal="right" vertical="center"/>
    </xf>
    <xf numFmtId="0" fontId="103" fillId="62" borderId="169">
      <alignment horizontal="right" vertical="center"/>
    </xf>
    <xf numFmtId="166" fontId="102" fillId="88" borderId="169" applyNumberFormat="0" applyFont="0" applyBorder="0" applyAlignment="0" applyProtection="0">
      <alignment horizontal="right" vertical="center"/>
    </xf>
    <xf numFmtId="0" fontId="102" fillId="0" borderId="202">
      <alignment horizontal="right" vertical="center"/>
    </xf>
    <xf numFmtId="49" fontId="102" fillId="0" borderId="169" applyNumberFormat="0" applyFont="0" applyFill="0" applyBorder="0" applyProtection="0">
      <alignment horizontal="left" vertical="center" indent="2"/>
    </xf>
    <xf numFmtId="0" fontId="120" fillId="87" borderId="177" applyNumberFormat="0" applyFont="0" applyAlignment="0" applyProtection="0"/>
    <xf numFmtId="49" fontId="102" fillId="0" borderId="169" applyNumberFormat="0" applyFont="0" applyFill="0" applyBorder="0" applyProtection="0">
      <alignment horizontal="left" vertical="center" indent="2"/>
    </xf>
    <xf numFmtId="4" fontId="102" fillId="0" borderId="169" applyFill="0" applyBorder="0" applyProtection="0">
      <alignment horizontal="right" vertical="center"/>
    </xf>
    <xf numFmtId="49" fontId="101" fillId="0" borderId="169" applyNumberFormat="0" applyFill="0" applyBorder="0" applyProtection="0">
      <alignment horizontal="left" vertical="center"/>
    </xf>
    <xf numFmtId="0" fontId="145" fillId="0" borderId="176" applyNumberFormat="0" applyFill="0" applyAlignment="0" applyProtection="0"/>
    <xf numFmtId="0" fontId="142" fillId="84" borderId="92" applyNumberFormat="0" applyAlignment="0" applyProtection="0"/>
    <xf numFmtId="0" fontId="7" fillId="37" borderId="0" applyNumberFormat="0" applyBorder="0" applyAlignment="0" applyProtection="0"/>
    <xf numFmtId="0" fontId="129" fillId="71" borderId="175" applyNumberFormat="0" applyAlignment="0" applyProtection="0"/>
    <xf numFmtId="0" fontId="105" fillId="62" borderId="178">
      <alignment horizontal="right" vertical="center"/>
    </xf>
    <xf numFmtId="4" fontId="103" fillId="60" borderId="169">
      <alignment horizontal="right" vertical="center"/>
    </xf>
    <xf numFmtId="0" fontId="103" fillId="60" borderId="169">
      <alignment horizontal="right" vertical="center"/>
    </xf>
    <xf numFmtId="0" fontId="123" fillId="84" borderId="92" applyNumberFormat="0" applyAlignment="0" applyProtection="0"/>
    <xf numFmtId="0" fontId="138" fillId="71" borderId="175" applyNumberFormat="0" applyAlignment="0" applyProtection="0"/>
    <xf numFmtId="0" fontId="102" fillId="60" borderId="181">
      <alignment horizontal="left" vertical="center" wrapText="1" indent="2"/>
    </xf>
    <xf numFmtId="0" fontId="102" fillId="61" borderId="169"/>
    <xf numFmtId="4" fontId="102" fillId="61" borderId="169"/>
    <xf numFmtId="4" fontId="103" fillId="60" borderId="169">
      <alignment horizontal="right" vertical="center"/>
    </xf>
    <xf numFmtId="0" fontId="105" fillId="62" borderId="169">
      <alignment horizontal="right" vertical="center"/>
    </xf>
    <xf numFmtId="0" fontId="142" fillId="84" borderId="174" applyNumberFormat="0" applyAlignment="0" applyProtection="0"/>
    <xf numFmtId="4" fontId="103" fillId="60" borderId="178">
      <alignment horizontal="right" vertical="center"/>
    </xf>
    <xf numFmtId="4" fontId="102" fillId="0" borderId="169">
      <alignment horizontal="right" vertical="center"/>
    </xf>
    <xf numFmtId="0" fontId="103" fillId="60" borderId="178">
      <alignment horizontal="right" vertical="center"/>
    </xf>
    <xf numFmtId="0" fontId="7" fillId="50" borderId="0" applyNumberFormat="0" applyBorder="0" applyAlignment="0" applyProtection="0"/>
    <xf numFmtId="0" fontId="142" fillId="84" borderId="92" applyNumberFormat="0" applyAlignment="0" applyProtection="0"/>
    <xf numFmtId="49" fontId="102" fillId="0" borderId="217" applyNumberFormat="0" applyFont="0" applyFill="0" applyBorder="0" applyProtection="0">
      <alignment horizontal="left" vertical="center" indent="2"/>
    </xf>
    <xf numFmtId="0" fontId="105" fillId="62" borderId="178">
      <alignment horizontal="right" vertical="center"/>
    </xf>
    <xf numFmtId="0" fontId="123" fillId="84" borderId="92" applyNumberFormat="0" applyAlignment="0" applyProtection="0"/>
    <xf numFmtId="0" fontId="145" fillId="0" borderId="176" applyNumberFormat="0" applyFill="0" applyAlignment="0" applyProtection="0"/>
    <xf numFmtId="0" fontId="105" fillId="62" borderId="169">
      <alignment horizontal="right" vertical="center"/>
    </xf>
    <xf numFmtId="4" fontId="103" fillId="62" borderId="169">
      <alignment horizontal="right" vertical="center"/>
    </xf>
    <xf numFmtId="4" fontId="103" fillId="60" borderId="169">
      <alignment horizontal="right" vertical="center"/>
    </xf>
    <xf numFmtId="0" fontId="102" fillId="60" borderId="181">
      <alignment horizontal="left" vertical="center" wrapText="1" indent="2"/>
    </xf>
    <xf numFmtId="4" fontId="102" fillId="0" borderId="169" applyFill="0" applyBorder="0" applyProtection="0">
      <alignment horizontal="right" vertical="center"/>
    </xf>
    <xf numFmtId="4" fontId="103" fillId="62" borderId="169">
      <alignment horizontal="right" vertical="center"/>
    </xf>
    <xf numFmtId="0" fontId="119" fillId="0" borderId="70" applyNumberFormat="0" applyFill="0" applyAlignment="0" applyProtection="0"/>
    <xf numFmtId="49" fontId="101" fillId="0" borderId="178" applyNumberFormat="0" applyFill="0" applyBorder="0" applyProtection="0">
      <alignment horizontal="left" vertical="center"/>
    </xf>
    <xf numFmtId="0" fontId="117" fillId="0" borderId="0" applyNumberFormat="0" applyFill="0" applyBorder="0" applyAlignment="0" applyProtection="0"/>
    <xf numFmtId="0" fontId="120" fillId="87" borderId="177" applyNumberFormat="0" applyFont="0" applyAlignment="0" applyProtection="0"/>
    <xf numFmtId="0" fontId="7" fillId="38" borderId="0" applyNumberFormat="0" applyBorder="0" applyAlignment="0" applyProtection="0"/>
    <xf numFmtId="0" fontId="48" fillId="39" borderId="0" applyNumberFormat="0" applyBorder="0" applyAlignment="0" applyProtection="0"/>
    <xf numFmtId="166" fontId="102" fillId="88" borderId="178" applyNumberFormat="0" applyFont="0" applyBorder="0" applyAlignment="0" applyProtection="0">
      <alignment horizontal="right" vertical="center"/>
    </xf>
    <xf numFmtId="0" fontId="7" fillId="53" borderId="0" applyNumberFormat="0" applyBorder="0" applyAlignment="0" applyProtection="0"/>
    <xf numFmtId="49" fontId="102" fillId="0" borderId="178" applyNumberFormat="0" applyFont="0" applyFill="0" applyBorder="0" applyProtection="0">
      <alignment horizontal="left" vertical="center" indent="2"/>
    </xf>
    <xf numFmtId="0" fontId="103" fillId="60" borderId="179">
      <alignment horizontal="right" vertical="center"/>
    </xf>
    <xf numFmtId="0" fontId="102" fillId="0" borderId="178">
      <alignment horizontal="right" vertical="center"/>
    </xf>
    <xf numFmtId="4" fontId="102" fillId="61" borderId="178"/>
    <xf numFmtId="0" fontId="125" fillId="84" borderId="175" applyNumberFormat="0" applyAlignment="0" applyProtection="0"/>
    <xf numFmtId="0" fontId="138" fillId="71" borderId="175" applyNumberFormat="0" applyAlignment="0" applyProtection="0"/>
    <xf numFmtId="4" fontId="103" fillId="60" borderId="179">
      <alignment horizontal="right" vertical="center"/>
    </xf>
    <xf numFmtId="4" fontId="103" fillId="60" borderId="178">
      <alignment horizontal="right" vertical="center"/>
    </xf>
    <xf numFmtId="0" fontId="142" fillId="84" borderId="174" applyNumberFormat="0" applyAlignment="0" applyProtection="0"/>
    <xf numFmtId="4" fontId="102" fillId="0" borderId="178">
      <alignment horizontal="right" vertical="center"/>
    </xf>
    <xf numFmtId="4" fontId="103" fillId="60" borderId="180">
      <alignment horizontal="right" vertical="center"/>
    </xf>
    <xf numFmtId="0" fontId="103" fillId="60" borderId="178">
      <alignment horizontal="right" vertical="center"/>
    </xf>
    <xf numFmtId="0" fontId="102" fillId="0" borderId="178">
      <alignment horizontal="right" vertical="center"/>
    </xf>
    <xf numFmtId="0" fontId="48" fillId="55" borderId="0" applyNumberFormat="0" applyBorder="0" applyAlignment="0" applyProtection="0"/>
    <xf numFmtId="0" fontId="102" fillId="60" borderId="181">
      <alignment horizontal="left" vertical="center" wrapText="1" indent="2"/>
    </xf>
    <xf numFmtId="4" fontId="103" fillId="62" borderId="178">
      <alignment horizontal="right" vertical="center"/>
    </xf>
    <xf numFmtId="0" fontId="102" fillId="61" borderId="178"/>
    <xf numFmtId="49" fontId="102" fillId="0" borderId="178" applyNumberFormat="0" applyFont="0" applyFill="0" applyBorder="0" applyProtection="0">
      <alignment horizontal="left" vertical="center" indent="2"/>
    </xf>
    <xf numFmtId="166" fontId="102" fillId="88" borderId="178" applyNumberFormat="0" applyFont="0" applyBorder="0" applyAlignment="0" applyProtection="0">
      <alignment horizontal="right" vertical="center"/>
    </xf>
    <xf numFmtId="0" fontId="8" fillId="87" borderId="177" applyNumberFormat="0" applyFont="0" applyAlignment="0" applyProtection="0"/>
    <xf numFmtId="0" fontId="138" fillId="71" borderId="175" applyNumberFormat="0" applyAlignment="0" applyProtection="0"/>
    <xf numFmtId="0" fontId="120" fillId="87" borderId="177" applyNumberFormat="0" applyFont="0" applyAlignment="0" applyProtection="0"/>
    <xf numFmtId="0" fontId="102" fillId="0" borderId="178" applyNumberFormat="0" applyFill="0" applyAlignment="0" applyProtection="0"/>
    <xf numFmtId="0" fontId="115" fillId="33" borderId="66" applyNumberFormat="0" applyAlignment="0" applyProtection="0"/>
    <xf numFmtId="0" fontId="116" fillId="33" borderId="65" applyNumberFormat="0" applyAlignment="0" applyProtection="0"/>
    <xf numFmtId="0" fontId="145" fillId="0" borderId="176" applyNumberFormat="0" applyFill="0" applyAlignment="0" applyProtection="0"/>
    <xf numFmtId="0" fontId="117" fillId="0" borderId="0" applyNumberFormat="0" applyFill="0" applyBorder="0" applyAlignment="0" applyProtection="0"/>
    <xf numFmtId="0" fontId="102" fillId="0" borderId="178">
      <alignment horizontal="right" vertical="center"/>
    </xf>
    <xf numFmtId="0" fontId="118" fillId="0" borderId="0" applyNumberFormat="0" applyFill="0" applyBorder="0" applyAlignment="0" applyProtection="0"/>
    <xf numFmtId="0" fontId="119"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8"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8"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8"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8" fillId="59" borderId="0" applyNumberFormat="0" applyBorder="0" applyAlignment="0" applyProtection="0"/>
    <xf numFmtId="0" fontId="102" fillId="0" borderId="169" applyNumberFormat="0" applyFill="0" applyAlignment="0" applyProtection="0"/>
    <xf numFmtId="0" fontId="103" fillId="60" borderId="169">
      <alignment horizontal="right" vertical="center"/>
    </xf>
    <xf numFmtId="0" fontId="103" fillId="60" borderId="169">
      <alignment horizontal="right" vertical="center"/>
    </xf>
    <xf numFmtId="0" fontId="103" fillId="60" borderId="178">
      <alignment horizontal="right" vertical="center"/>
    </xf>
    <xf numFmtId="0" fontId="102" fillId="0" borderId="169">
      <alignment horizontal="right" vertical="center"/>
    </xf>
    <xf numFmtId="0" fontId="105" fillId="62" borderId="169">
      <alignment horizontal="right" vertical="center"/>
    </xf>
    <xf numFmtId="0" fontId="102" fillId="61" borderId="169"/>
    <xf numFmtId="0" fontId="103" fillId="62" borderId="169">
      <alignment horizontal="right" vertical="center"/>
    </xf>
    <xf numFmtId="0" fontId="129" fillId="71" borderId="175" applyNumberFormat="0" applyAlignment="0" applyProtection="0"/>
    <xf numFmtId="0" fontId="123" fillId="84" borderId="174" applyNumberFormat="0" applyAlignment="0" applyProtection="0"/>
    <xf numFmtId="0" fontId="103" fillId="60" borderId="178">
      <alignment horizontal="right" vertical="center"/>
    </xf>
    <xf numFmtId="4" fontId="102" fillId="61" borderId="178"/>
    <xf numFmtId="0" fontId="125" fillId="84" borderId="175" applyNumberFormat="0" applyAlignment="0" applyProtection="0"/>
    <xf numFmtId="0" fontId="120" fillId="87" borderId="177" applyNumberFormat="0" applyFont="0" applyAlignment="0" applyProtection="0"/>
    <xf numFmtId="0" fontId="103" fillId="60" borderId="178">
      <alignment horizontal="right" vertical="center"/>
    </xf>
    <xf numFmtId="0" fontId="103" fillId="60" borderId="180">
      <alignment horizontal="right" vertical="center"/>
    </xf>
    <xf numFmtId="0" fontId="126" fillId="84" borderId="175" applyNumberFormat="0" applyAlignment="0" applyProtection="0"/>
    <xf numFmtId="0" fontId="102" fillId="0" borderId="181">
      <alignment horizontal="left" vertical="center" wrapText="1" indent="2"/>
    </xf>
    <xf numFmtId="4" fontId="102" fillId="0" borderId="178" applyFill="0" applyBorder="0" applyProtection="0">
      <alignment horizontal="right" vertical="center"/>
    </xf>
    <xf numFmtId="0" fontId="125" fillId="84" borderId="175" applyNumberFormat="0" applyAlignment="0" applyProtection="0"/>
    <xf numFmtId="0" fontId="126" fillId="84" borderId="175" applyNumberFormat="0" applyAlignment="0" applyProtection="0"/>
    <xf numFmtId="49" fontId="101" fillId="0" borderId="178" applyNumberFormat="0" applyFill="0" applyBorder="0" applyProtection="0">
      <alignment horizontal="left" vertical="center"/>
    </xf>
    <xf numFmtId="0" fontId="48" fillId="43" borderId="0" applyNumberFormat="0" applyBorder="0" applyAlignment="0" applyProtection="0"/>
    <xf numFmtId="0" fontId="103" fillId="62" borderId="178">
      <alignment horizontal="right" vertical="center"/>
    </xf>
    <xf numFmtId="0" fontId="102" fillId="0" borderId="181">
      <alignment horizontal="left" vertical="center" wrapText="1" indent="2"/>
    </xf>
    <xf numFmtId="0" fontId="103" fillId="60" borderId="179">
      <alignment horizontal="right" vertical="center"/>
    </xf>
    <xf numFmtId="4" fontId="102" fillId="61" borderId="178"/>
    <xf numFmtId="4" fontId="103" fillId="62" borderId="178">
      <alignment horizontal="right" vertical="center"/>
    </xf>
    <xf numFmtId="49" fontId="101" fillId="0" borderId="178" applyNumberFormat="0" applyFill="0" applyBorder="0" applyProtection="0">
      <alignment horizontal="left" vertical="center"/>
    </xf>
    <xf numFmtId="0" fontId="126" fillId="84" borderId="175" applyNumberFormat="0" applyAlignment="0" applyProtection="0"/>
    <xf numFmtId="0" fontId="103" fillId="60" borderId="179">
      <alignment horizontal="right" vertical="center"/>
    </xf>
    <xf numFmtId="0" fontId="130" fillId="0" borderId="176" applyNumberFormat="0" applyFill="0" applyAlignment="0" applyProtection="0"/>
    <xf numFmtId="4" fontId="103" fillId="62" borderId="178">
      <alignment horizontal="right" vertical="center"/>
    </xf>
    <xf numFmtId="4" fontId="105" fillId="62" borderId="178">
      <alignment horizontal="right" vertical="center"/>
    </xf>
    <xf numFmtId="4" fontId="103" fillId="60" borderId="178">
      <alignment horizontal="right" vertical="center"/>
    </xf>
    <xf numFmtId="4" fontId="103" fillId="60" borderId="178">
      <alignment horizontal="right" vertical="center"/>
    </xf>
    <xf numFmtId="4" fontId="103" fillId="60" borderId="179">
      <alignment horizontal="right" vertical="center"/>
    </xf>
    <xf numFmtId="0" fontId="142" fillId="84" borderId="174" applyNumberFormat="0" applyAlignment="0" applyProtection="0"/>
    <xf numFmtId="0" fontId="126" fillId="84" borderId="175" applyNumberFormat="0" applyAlignment="0" applyProtection="0"/>
    <xf numFmtId="0" fontId="129" fillId="71" borderId="175" applyNumberFormat="0" applyAlignment="0" applyProtection="0"/>
    <xf numFmtId="43" fontId="112" fillId="0" borderId="0" applyFont="0" applyFill="0" applyBorder="0" applyAlignment="0" applyProtection="0"/>
    <xf numFmtId="0" fontId="103" fillId="60" borderId="178">
      <alignment horizontal="right" vertical="center"/>
    </xf>
    <xf numFmtId="43" fontId="112" fillId="0" borderId="0" applyFont="0" applyFill="0" applyBorder="0" applyAlignment="0" applyProtection="0"/>
    <xf numFmtId="0" fontId="138" fillId="71" borderId="175" applyNumberFormat="0" applyAlignment="0" applyProtection="0"/>
    <xf numFmtId="4" fontId="103" fillId="60" borderId="179">
      <alignment horizontal="right" vertical="center"/>
    </xf>
    <xf numFmtId="0" fontId="145" fillId="0" borderId="176" applyNumberFormat="0" applyFill="0" applyAlignment="0" applyProtection="0"/>
    <xf numFmtId="0" fontId="138" fillId="71" borderId="175" applyNumberFormat="0" applyAlignment="0" applyProtection="0"/>
    <xf numFmtId="0" fontId="138" fillId="71" borderId="175" applyNumberFormat="0" applyAlignment="0" applyProtection="0"/>
    <xf numFmtId="4" fontId="102" fillId="0" borderId="178">
      <alignment horizontal="right" vertical="center"/>
    </xf>
    <xf numFmtId="0" fontId="130" fillId="0" borderId="176" applyNumberFormat="0" applyFill="0" applyAlignment="0" applyProtection="0"/>
    <xf numFmtId="0" fontId="138" fillId="71" borderId="175" applyNumberFormat="0" applyAlignment="0" applyProtection="0"/>
    <xf numFmtId="4" fontId="102" fillId="61" borderId="178"/>
    <xf numFmtId="0" fontId="117" fillId="0" borderId="0" applyNumberFormat="0" applyFill="0" applyBorder="0" applyAlignment="0" applyProtection="0"/>
    <xf numFmtId="0" fontId="126" fillId="84" borderId="175" applyNumberFormat="0" applyAlignment="0" applyProtection="0"/>
    <xf numFmtId="4" fontId="102" fillId="0" borderId="169" applyFill="0" applyBorder="0" applyProtection="0">
      <alignment horizontal="right" vertical="center"/>
    </xf>
    <xf numFmtId="4" fontId="103" fillId="60" borderId="178">
      <alignment horizontal="right" vertical="center"/>
    </xf>
    <xf numFmtId="0" fontId="116" fillId="33" borderId="65" applyNumberFormat="0" applyAlignment="0" applyProtection="0"/>
    <xf numFmtId="0" fontId="102" fillId="61" borderId="186"/>
    <xf numFmtId="0" fontId="120" fillId="87" borderId="177" applyNumberFormat="0" applyFont="0" applyAlignment="0" applyProtection="0"/>
    <xf numFmtId="0" fontId="8" fillId="87" borderId="177" applyNumberFormat="0" applyFont="0" applyAlignment="0" applyProtection="0"/>
    <xf numFmtId="0" fontId="142" fillId="84" borderId="174" applyNumberFormat="0" applyAlignment="0" applyProtection="0"/>
    <xf numFmtId="4" fontId="102" fillId="61" borderId="178"/>
    <xf numFmtId="0" fontId="130" fillId="0" borderId="176" applyNumberFormat="0" applyFill="0" applyAlignment="0" applyProtection="0"/>
    <xf numFmtId="0" fontId="105" fillId="62" borderId="178">
      <alignment horizontal="right" vertical="center"/>
    </xf>
    <xf numFmtId="0" fontId="145" fillId="0" borderId="176" applyNumberFormat="0" applyFill="0" applyAlignment="0" applyProtection="0"/>
    <xf numFmtId="0" fontId="123" fillId="84" borderId="174" applyNumberFormat="0" applyAlignment="0" applyProtection="0"/>
    <xf numFmtId="0" fontId="102" fillId="0" borderId="178">
      <alignment horizontal="right" vertical="center"/>
    </xf>
    <xf numFmtId="0" fontId="102" fillId="61" borderId="178"/>
    <xf numFmtId="4" fontId="103" fillId="60" borderId="178">
      <alignment horizontal="right" vertical="center"/>
    </xf>
    <xf numFmtId="0" fontId="103" fillId="62" borderId="178">
      <alignment horizontal="right" vertical="center"/>
    </xf>
    <xf numFmtId="4" fontId="103" fillId="60" borderId="179">
      <alignment horizontal="right" vertical="center"/>
    </xf>
    <xf numFmtId="0" fontId="126" fillId="84" borderId="175" applyNumberFormat="0" applyAlignment="0" applyProtection="0"/>
    <xf numFmtId="0" fontId="142" fillId="84" borderId="174" applyNumberFormat="0" applyAlignment="0" applyProtection="0"/>
    <xf numFmtId="0" fontId="145" fillId="0" borderId="176" applyNumberFormat="0" applyFill="0" applyAlignment="0" applyProtection="0"/>
    <xf numFmtId="0" fontId="126" fillId="84" borderId="175" applyNumberFormat="0" applyAlignment="0" applyProtection="0"/>
    <xf numFmtId="0" fontId="105" fillId="62" borderId="178">
      <alignment horizontal="right" vertical="center"/>
    </xf>
    <xf numFmtId="0" fontId="103" fillId="60" borderId="178">
      <alignment horizontal="right" vertical="center"/>
    </xf>
    <xf numFmtId="0" fontId="126" fillId="84" borderId="175" applyNumberFormat="0" applyAlignment="0" applyProtection="0"/>
    <xf numFmtId="0" fontId="123" fillId="84" borderId="174" applyNumberFormat="0" applyAlignment="0" applyProtection="0"/>
    <xf numFmtId="0" fontId="142" fillId="84" borderId="174" applyNumberFormat="0" applyAlignment="0" applyProtection="0"/>
    <xf numFmtId="4" fontId="103" fillId="60" borderId="178">
      <alignment horizontal="right" vertical="center"/>
    </xf>
    <xf numFmtId="0" fontId="102" fillId="61" borderId="178"/>
    <xf numFmtId="4" fontId="103" fillId="60" borderId="180">
      <alignment horizontal="right" vertical="center"/>
    </xf>
    <xf numFmtId="0" fontId="126" fillId="84" borderId="175" applyNumberFormat="0" applyAlignment="0" applyProtection="0"/>
    <xf numFmtId="4" fontId="103" fillId="60" borderId="178">
      <alignment horizontal="right" vertical="center"/>
    </xf>
    <xf numFmtId="0" fontId="102" fillId="60" borderId="181">
      <alignment horizontal="left" vertical="center" wrapText="1" indent="2"/>
    </xf>
    <xf numFmtId="0" fontId="103" fillId="60" borderId="178">
      <alignment horizontal="right" vertical="center"/>
    </xf>
    <xf numFmtId="0" fontId="102" fillId="60" borderId="181">
      <alignment horizontal="left" vertical="center" wrapText="1" indent="2"/>
    </xf>
    <xf numFmtId="0" fontId="142" fillId="84" borderId="174" applyNumberFormat="0" applyAlignment="0" applyProtection="0"/>
    <xf numFmtId="0" fontId="103" fillId="60" borderId="178">
      <alignment horizontal="right" vertical="center"/>
    </xf>
    <xf numFmtId="0" fontId="129" fillId="71" borderId="175" applyNumberFormat="0" applyAlignment="0" applyProtection="0"/>
    <xf numFmtId="0" fontId="138" fillId="71" borderId="175" applyNumberFormat="0" applyAlignment="0" applyProtection="0"/>
    <xf numFmtId="0" fontId="126" fillId="84" borderId="175" applyNumberFormat="0" applyAlignment="0" applyProtection="0"/>
    <xf numFmtId="0" fontId="120" fillId="87" borderId="177" applyNumberFormat="0" applyFont="0" applyAlignment="0" applyProtection="0"/>
    <xf numFmtId="0" fontId="142" fillId="84" borderId="174" applyNumberFormat="0" applyAlignment="0" applyProtection="0"/>
    <xf numFmtId="0" fontId="145" fillId="0" borderId="176" applyNumberFormat="0" applyFill="0" applyAlignment="0" applyProtection="0"/>
    <xf numFmtId="0" fontId="120" fillId="87" borderId="177" applyNumberFormat="0" applyFont="0" applyAlignment="0" applyProtection="0"/>
    <xf numFmtId="0" fontId="129" fillId="71" borderId="175" applyNumberFormat="0" applyAlignment="0" applyProtection="0"/>
    <xf numFmtId="4" fontId="102" fillId="61" borderId="178"/>
    <xf numFmtId="0" fontId="103" fillId="60" borderId="178">
      <alignment horizontal="right" vertical="center"/>
    </xf>
    <xf numFmtId="0" fontId="102" fillId="61" borderId="178"/>
    <xf numFmtId="0" fontId="48" fillId="47" borderId="0" applyNumberFormat="0" applyBorder="0" applyAlignment="0" applyProtection="0"/>
    <xf numFmtId="0" fontId="102" fillId="0" borderId="181">
      <alignment horizontal="left" vertical="center" wrapText="1" indent="2"/>
    </xf>
    <xf numFmtId="0" fontId="117" fillId="0" borderId="0" applyNumberFormat="0" applyFill="0" applyBorder="0" applyAlignment="0" applyProtection="0"/>
    <xf numFmtId="0" fontId="103" fillId="62" borderId="178">
      <alignment horizontal="right" vertical="center"/>
    </xf>
    <xf numFmtId="4" fontId="103" fillId="62" borderId="178">
      <alignment horizontal="right" vertical="center"/>
    </xf>
    <xf numFmtId="0" fontId="105" fillId="62" borderId="178">
      <alignment horizontal="right" vertical="center"/>
    </xf>
    <xf numFmtId="4" fontId="105" fillId="62" borderId="178">
      <alignment horizontal="right" vertical="center"/>
    </xf>
    <xf numFmtId="0" fontId="103" fillId="60" borderId="178">
      <alignment horizontal="right" vertical="center"/>
    </xf>
    <xf numFmtId="4" fontId="103" fillId="60" borderId="178">
      <alignment horizontal="right" vertical="center"/>
    </xf>
    <xf numFmtId="0" fontId="103" fillId="60" borderId="178">
      <alignment horizontal="right" vertical="center"/>
    </xf>
    <xf numFmtId="4" fontId="103" fillId="60" borderId="178">
      <alignment horizontal="right" vertical="center"/>
    </xf>
    <xf numFmtId="0" fontId="103" fillId="60" borderId="179">
      <alignment horizontal="right" vertical="center"/>
    </xf>
    <xf numFmtId="4" fontId="103" fillId="60" borderId="179">
      <alignment horizontal="right" vertical="center"/>
    </xf>
    <xf numFmtId="0" fontId="103" fillId="60" borderId="180">
      <alignment horizontal="right" vertical="center"/>
    </xf>
    <xf numFmtId="4" fontId="103" fillId="60" borderId="180">
      <alignment horizontal="right" vertical="center"/>
    </xf>
    <xf numFmtId="0" fontId="126" fillId="84" borderId="175" applyNumberFormat="0" applyAlignment="0" applyProtection="0"/>
    <xf numFmtId="0" fontId="102" fillId="60" borderId="181">
      <alignment horizontal="left" vertical="center" wrapText="1" indent="2"/>
    </xf>
    <xf numFmtId="0" fontId="102" fillId="0" borderId="181">
      <alignment horizontal="left" vertical="center" wrapText="1" indent="2"/>
    </xf>
    <xf numFmtId="0" fontId="102" fillId="62" borderId="179">
      <alignment horizontal="left" vertical="center"/>
    </xf>
    <xf numFmtId="0" fontId="102" fillId="0" borderId="178" applyNumberFormat="0" applyFill="0" applyAlignment="0" applyProtection="0"/>
    <xf numFmtId="0" fontId="138" fillId="71" borderId="175" applyNumberFormat="0" applyAlignment="0" applyProtection="0"/>
    <xf numFmtId="0" fontId="102" fillId="0" borderId="178">
      <alignment horizontal="right" vertical="center"/>
    </xf>
    <xf numFmtId="4" fontId="102" fillId="0" borderId="178">
      <alignment horizontal="right" vertical="center"/>
    </xf>
    <xf numFmtId="0" fontId="103" fillId="60" borderId="179">
      <alignment horizontal="right" vertical="center"/>
    </xf>
    <xf numFmtId="0" fontId="102" fillId="0" borderId="178" applyNumberFormat="0" applyFill="0" applyAlignment="0" applyProtection="0"/>
    <xf numFmtId="0" fontId="142" fillId="84" borderId="174" applyNumberFormat="0" applyAlignment="0" applyProtection="0"/>
    <xf numFmtId="166" fontId="102" fillId="88" borderId="178" applyNumberFormat="0" applyFont="0" applyBorder="0" applyAlignment="0" applyProtection="0">
      <alignment horizontal="right" vertical="center"/>
    </xf>
    <xf numFmtId="0" fontId="102" fillId="61" borderId="178"/>
    <xf numFmtId="4" fontId="102" fillId="61" borderId="178"/>
    <xf numFmtId="0" fontId="145" fillId="0" borderId="176" applyNumberFormat="0" applyFill="0" applyAlignment="0" applyProtection="0"/>
    <xf numFmtId="0" fontId="145" fillId="0" borderId="176" applyNumberFormat="0" applyFill="0" applyAlignment="0" applyProtection="0"/>
    <xf numFmtId="4" fontId="103" fillId="60" borderId="178">
      <alignment horizontal="right" vertical="center"/>
    </xf>
    <xf numFmtId="0" fontId="7" fillId="54" borderId="0" applyNumberFormat="0" applyBorder="0" applyAlignment="0" applyProtection="0"/>
    <xf numFmtId="49" fontId="101" fillId="0" borderId="178" applyNumberFormat="0" applyFill="0" applyBorder="0" applyProtection="0">
      <alignment horizontal="left" vertical="center"/>
    </xf>
    <xf numFmtId="0" fontId="126" fillId="84" borderId="175" applyNumberFormat="0" applyAlignment="0" applyProtection="0"/>
    <xf numFmtId="0" fontId="102" fillId="0" borderId="181">
      <alignment horizontal="left" vertical="center" wrapText="1" indent="2"/>
    </xf>
    <xf numFmtId="0" fontId="7" fillId="53" borderId="0" applyNumberFormat="0" applyBorder="0" applyAlignment="0" applyProtection="0"/>
    <xf numFmtId="0" fontId="126" fillId="84" borderId="175" applyNumberFormat="0" applyAlignment="0" applyProtection="0"/>
    <xf numFmtId="0" fontId="7" fillId="50" borderId="0" applyNumberFormat="0" applyBorder="0" applyAlignment="0" applyProtection="0"/>
    <xf numFmtId="0" fontId="129" fillId="71" borderId="175" applyNumberFormat="0" applyAlignment="0" applyProtection="0"/>
    <xf numFmtId="0" fontId="142" fillId="84" borderId="174" applyNumberFormat="0" applyAlignment="0" applyProtection="0"/>
    <xf numFmtId="0" fontId="145" fillId="0" borderId="176" applyNumberFormat="0" applyFill="0" applyAlignment="0" applyProtection="0"/>
    <xf numFmtId="0" fontId="120" fillId="87" borderId="177" applyNumberFormat="0" applyFont="0" applyAlignment="0" applyProtection="0"/>
    <xf numFmtId="0" fontId="103" fillId="62" borderId="178">
      <alignment horizontal="right" vertical="center"/>
    </xf>
    <xf numFmtId="0" fontId="115" fillId="33" borderId="66" applyNumberFormat="0" applyAlignment="0" applyProtection="0"/>
    <xf numFmtId="0" fontId="7" fillId="45" borderId="0" applyNumberFormat="0" applyBorder="0" applyAlignment="0" applyProtection="0"/>
    <xf numFmtId="0" fontId="119" fillId="0" borderId="70" applyNumberFormat="0" applyFill="0" applyAlignment="0" applyProtection="0"/>
    <xf numFmtId="0" fontId="103" fillId="60" borderId="179">
      <alignment horizontal="right" vertical="center"/>
    </xf>
    <xf numFmtId="0" fontId="48" fillId="59" borderId="0" applyNumberFormat="0" applyBorder="0" applyAlignment="0" applyProtection="0"/>
    <xf numFmtId="0" fontId="126" fillId="84" borderId="175" applyNumberFormat="0" applyAlignment="0" applyProtection="0"/>
    <xf numFmtId="0" fontId="105" fillId="62" borderId="178">
      <alignment horizontal="right" vertical="center"/>
    </xf>
    <xf numFmtId="0" fontId="103" fillId="62" borderId="178">
      <alignment horizontal="right" vertical="center"/>
    </xf>
    <xf numFmtId="0" fontId="145" fillId="0" borderId="176" applyNumberFormat="0" applyFill="0" applyAlignment="0" applyProtection="0"/>
    <xf numFmtId="0" fontId="8" fillId="87" borderId="177" applyNumberFormat="0" applyFont="0" applyAlignment="0" applyProtection="0"/>
    <xf numFmtId="0" fontId="120" fillId="87" borderId="177" applyNumberFormat="0" applyFont="0" applyAlignment="0" applyProtection="0"/>
    <xf numFmtId="0" fontId="102" fillId="62" borderId="179">
      <alignment horizontal="left" vertical="center"/>
    </xf>
    <xf numFmtId="0" fontId="103" fillId="60" borderId="178">
      <alignment horizontal="right" vertical="center"/>
    </xf>
    <xf numFmtId="0" fontId="130" fillId="0" borderId="176" applyNumberFormat="0" applyFill="0" applyAlignment="0" applyProtection="0"/>
    <xf numFmtId="0" fontId="125" fillId="84" borderId="175" applyNumberFormat="0" applyAlignment="0" applyProtection="0"/>
    <xf numFmtId="0" fontId="7" fillId="41" borderId="0" applyNumberFormat="0" applyBorder="0" applyAlignment="0" applyProtection="0"/>
    <xf numFmtId="0" fontId="48" fillId="51" borderId="0" applyNumberFormat="0" applyBorder="0" applyAlignment="0" applyProtection="0"/>
    <xf numFmtId="0" fontId="118" fillId="0" borderId="0" applyNumberFormat="0" applyFill="0" applyBorder="0" applyAlignment="0" applyProtection="0"/>
    <xf numFmtId="49" fontId="102" fillId="0" borderId="178" applyNumberFormat="0" applyFont="0" applyFill="0" applyBorder="0" applyProtection="0">
      <alignment horizontal="left" vertical="center" indent="2"/>
    </xf>
    <xf numFmtId="49" fontId="102" fillId="0" borderId="178" applyNumberFormat="0" applyFont="0" applyFill="0" applyBorder="0" applyProtection="0">
      <alignment horizontal="left" vertical="center" indent="2"/>
    </xf>
    <xf numFmtId="49" fontId="102" fillId="0" borderId="179" applyNumberFormat="0" applyFont="0" applyFill="0" applyBorder="0" applyProtection="0">
      <alignment horizontal="left" vertical="center" indent="5"/>
    </xf>
    <xf numFmtId="0" fontId="103" fillId="60" borderId="178">
      <alignment horizontal="right" vertical="center"/>
    </xf>
    <xf numFmtId="0" fontId="102" fillId="0" borderId="178" applyNumberFormat="0" applyFill="0" applyAlignment="0" applyProtection="0"/>
    <xf numFmtId="0" fontId="129" fillId="71" borderId="175" applyNumberFormat="0" applyAlignment="0" applyProtection="0"/>
    <xf numFmtId="4" fontId="103" fillId="60" borderId="180">
      <alignment horizontal="right" vertical="center"/>
    </xf>
    <xf numFmtId="4" fontId="102" fillId="61" borderId="178"/>
    <xf numFmtId="4" fontId="102" fillId="0" borderId="178" applyFill="0" applyBorder="0" applyProtection="0">
      <alignment horizontal="right" vertical="center"/>
    </xf>
    <xf numFmtId="49" fontId="101" fillId="0" borderId="178" applyNumberFormat="0" applyFill="0" applyBorder="0" applyProtection="0">
      <alignment horizontal="left" vertical="center"/>
    </xf>
    <xf numFmtId="4" fontId="103" fillId="60" borderId="180">
      <alignment horizontal="right" vertical="center"/>
    </xf>
    <xf numFmtId="49" fontId="101" fillId="0" borderId="178" applyNumberFormat="0" applyFill="0" applyBorder="0" applyProtection="0">
      <alignment horizontal="left" vertical="center"/>
    </xf>
    <xf numFmtId="0" fontId="102" fillId="0" borderId="181">
      <alignment horizontal="left" vertical="center" wrapText="1" indent="2"/>
    </xf>
    <xf numFmtId="0" fontId="103" fillId="60" borderId="178">
      <alignment horizontal="right" vertical="center"/>
    </xf>
    <xf numFmtId="4" fontId="105" fillId="62" borderId="178">
      <alignment horizontal="right" vertical="center"/>
    </xf>
    <xf numFmtId="4" fontId="105" fillId="62" borderId="178">
      <alignment horizontal="right" vertical="center"/>
    </xf>
    <xf numFmtId="0" fontId="123" fillId="84" borderId="174" applyNumberFormat="0" applyAlignment="0" applyProtection="0"/>
    <xf numFmtId="0" fontId="123" fillId="84" borderId="174" applyNumberFormat="0" applyAlignment="0" applyProtection="0"/>
    <xf numFmtId="0" fontId="103" fillId="62" borderId="178">
      <alignment horizontal="right" vertical="center"/>
    </xf>
    <xf numFmtId="0" fontId="138" fillId="71" borderId="175" applyNumberFormat="0" applyAlignment="0" applyProtection="0"/>
    <xf numFmtId="0" fontId="125" fillId="84" borderId="175" applyNumberFormat="0" applyAlignment="0" applyProtection="0"/>
    <xf numFmtId="49" fontId="102" fillId="0" borderId="179" applyNumberFormat="0" applyFont="0" applyFill="0" applyBorder="0" applyProtection="0">
      <alignment horizontal="left" vertical="center" indent="5"/>
    </xf>
    <xf numFmtId="0" fontId="103" fillId="60" borderId="180">
      <alignment horizontal="right" vertical="center"/>
    </xf>
    <xf numFmtId="0" fontId="125" fillId="84" borderId="175" applyNumberFormat="0" applyAlignment="0" applyProtection="0"/>
    <xf numFmtId="0" fontId="102" fillId="62" borderId="179">
      <alignment horizontal="left" vertical="center"/>
    </xf>
    <xf numFmtId="0" fontId="123" fillId="84" borderId="174" applyNumberFormat="0" applyAlignment="0" applyProtection="0"/>
    <xf numFmtId="0" fontId="125" fillId="84" borderId="175" applyNumberFormat="0" applyAlignment="0" applyProtection="0"/>
    <xf numFmtId="0" fontId="130" fillId="0" borderId="176" applyNumberFormat="0" applyFill="0" applyAlignment="0" applyProtection="0"/>
    <xf numFmtId="0" fontId="126" fillId="84" borderId="175" applyNumberFormat="0" applyAlignment="0" applyProtection="0"/>
    <xf numFmtId="0" fontId="48" fillId="59" borderId="0" applyNumberFormat="0" applyBorder="0" applyAlignment="0" applyProtection="0"/>
    <xf numFmtId="0" fontId="115" fillId="33" borderId="66" applyNumberFormat="0" applyAlignment="0" applyProtection="0"/>
    <xf numFmtId="0" fontId="7" fillId="57" borderId="0" applyNumberFormat="0" applyBorder="0" applyAlignment="0" applyProtection="0"/>
    <xf numFmtId="0" fontId="103" fillId="60" borderId="180">
      <alignment horizontal="right" vertical="center"/>
    </xf>
    <xf numFmtId="0" fontId="102" fillId="0" borderId="178" applyNumberFormat="0" applyFill="0" applyAlignment="0" applyProtection="0"/>
    <xf numFmtId="0" fontId="102" fillId="0" borderId="181">
      <alignment horizontal="left" vertical="center" wrapText="1" indent="2"/>
    </xf>
    <xf numFmtId="0" fontId="48" fillId="39" borderId="0" applyNumberFormat="0" applyBorder="0" applyAlignment="0" applyProtection="0"/>
    <xf numFmtId="0" fontId="102" fillId="0" borderId="181">
      <alignment horizontal="left" vertical="center" wrapText="1" indent="2"/>
    </xf>
    <xf numFmtId="4" fontId="102" fillId="0" borderId="178">
      <alignment horizontal="right" vertical="center"/>
    </xf>
    <xf numFmtId="0" fontId="103" fillId="60" borderId="178">
      <alignment horizontal="right" vertical="center"/>
    </xf>
    <xf numFmtId="0" fontId="142" fillId="84" borderId="174" applyNumberFormat="0" applyAlignment="0" applyProtection="0"/>
    <xf numFmtId="0" fontId="130" fillId="0" borderId="176" applyNumberFormat="0" applyFill="0" applyAlignment="0" applyProtection="0"/>
    <xf numFmtId="0" fontId="129" fillId="71" borderId="175" applyNumberFormat="0" applyAlignment="0" applyProtection="0"/>
    <xf numFmtId="4" fontId="103" fillId="60" borderId="179">
      <alignment horizontal="right" vertical="center"/>
    </xf>
    <xf numFmtId="0" fontId="130" fillId="0" borderId="176" applyNumberFormat="0" applyFill="0" applyAlignment="0" applyProtection="0"/>
    <xf numFmtId="4" fontId="105" fillId="62" borderId="178">
      <alignment horizontal="right" vertical="center"/>
    </xf>
    <xf numFmtId="0" fontId="48" fillId="39" borderId="0" applyNumberFormat="0" applyBorder="0" applyAlignment="0" applyProtection="0"/>
    <xf numFmtId="4" fontId="103" fillId="60" borderId="178">
      <alignment horizontal="right" vertical="center"/>
    </xf>
    <xf numFmtId="0" fontId="103" fillId="62" borderId="178">
      <alignment horizontal="right" vertical="center"/>
    </xf>
    <xf numFmtId="0" fontId="120" fillId="87" borderId="177" applyNumberFormat="0" applyFont="0" applyAlignment="0" applyProtection="0"/>
    <xf numFmtId="0" fontId="125" fillId="84" borderId="175" applyNumberFormat="0" applyAlignment="0" applyProtection="0"/>
    <xf numFmtId="0" fontId="102" fillId="60" borderId="181">
      <alignment horizontal="left" vertical="center" wrapText="1" indent="2"/>
    </xf>
    <xf numFmtId="0" fontId="102" fillId="0" borderId="181">
      <alignment horizontal="left" vertical="center" wrapText="1" indent="2"/>
    </xf>
    <xf numFmtId="0" fontId="116" fillId="33" borderId="65" applyNumberFormat="0" applyAlignment="0" applyProtection="0"/>
    <xf numFmtId="0" fontId="125" fillId="84" borderId="175" applyNumberFormat="0" applyAlignment="0" applyProtection="0"/>
    <xf numFmtId="49" fontId="102" fillId="0" borderId="179" applyNumberFormat="0" applyFont="0" applyFill="0" applyBorder="0" applyProtection="0">
      <alignment horizontal="left" vertical="center" indent="5"/>
    </xf>
    <xf numFmtId="0" fontId="7" fillId="49" borderId="0" applyNumberFormat="0" applyBorder="0" applyAlignment="0" applyProtection="0"/>
    <xf numFmtId="0" fontId="7" fillId="57" borderId="0" applyNumberFormat="0" applyBorder="0" applyAlignment="0" applyProtection="0"/>
    <xf numFmtId="49" fontId="101" fillId="0" borderId="178" applyNumberFormat="0" applyFill="0" applyBorder="0" applyProtection="0">
      <alignment horizontal="left" vertical="center"/>
    </xf>
    <xf numFmtId="4" fontId="102" fillId="61" borderId="178"/>
    <xf numFmtId="0" fontId="145" fillId="0" borderId="176" applyNumberFormat="0" applyFill="0" applyAlignment="0" applyProtection="0"/>
    <xf numFmtId="0" fontId="142" fillId="84" borderId="174" applyNumberFormat="0" applyAlignment="0" applyProtection="0"/>
    <xf numFmtId="4" fontId="105" fillId="62" borderId="178">
      <alignment horizontal="right" vertical="center"/>
    </xf>
    <xf numFmtId="0" fontId="120" fillId="87" borderId="177" applyNumberFormat="0" applyFont="0" applyAlignment="0" applyProtection="0"/>
    <xf numFmtId="0" fontId="138" fillId="71" borderId="175" applyNumberFormat="0" applyAlignment="0" applyProtection="0"/>
    <xf numFmtId="49" fontId="101" fillId="0" borderId="178" applyNumberFormat="0" applyFill="0" applyBorder="0" applyProtection="0">
      <alignment horizontal="left" vertical="center"/>
    </xf>
    <xf numFmtId="166" fontId="102" fillId="88" borderId="178" applyNumberFormat="0" applyFont="0" applyBorder="0" applyAlignment="0" applyProtection="0">
      <alignment horizontal="right" vertical="center"/>
    </xf>
    <xf numFmtId="49" fontId="102" fillId="0" borderId="178" applyNumberFormat="0" applyFont="0" applyFill="0" applyBorder="0" applyProtection="0">
      <alignment horizontal="left" vertical="center" indent="2"/>
    </xf>
    <xf numFmtId="0" fontId="123" fillId="84" borderId="174" applyNumberFormat="0" applyAlignment="0" applyProtection="0"/>
    <xf numFmtId="4" fontId="102" fillId="0" borderId="178">
      <alignment horizontal="right" vertical="center"/>
    </xf>
    <xf numFmtId="0" fontId="103" fillId="60" borderId="179">
      <alignment horizontal="right" vertical="center"/>
    </xf>
    <xf numFmtId="0" fontId="130" fillId="0" borderId="176" applyNumberFormat="0" applyFill="0" applyAlignment="0" applyProtection="0"/>
    <xf numFmtId="0" fontId="145" fillId="0" borderId="176" applyNumberFormat="0" applyFill="0" applyAlignment="0" applyProtection="0"/>
    <xf numFmtId="0" fontId="8" fillId="87" borderId="177" applyNumberFormat="0" applyFont="0" applyAlignment="0" applyProtection="0"/>
    <xf numFmtId="4" fontId="103" fillId="60" borderId="180">
      <alignment horizontal="right" vertical="center"/>
    </xf>
    <xf numFmtId="0" fontId="126" fillId="84" borderId="175" applyNumberFormat="0" applyAlignment="0" applyProtection="0"/>
    <xf numFmtId="0" fontId="145" fillId="0" borderId="176" applyNumberFormat="0" applyFill="0" applyAlignment="0" applyProtection="0"/>
    <xf numFmtId="0" fontId="145" fillId="0" borderId="176" applyNumberFormat="0" applyFill="0" applyAlignment="0" applyProtection="0"/>
    <xf numFmtId="0" fontId="103" fillId="62" borderId="178">
      <alignment horizontal="right" vertical="center"/>
    </xf>
    <xf numFmtId="0" fontId="120" fillId="87" borderId="177" applyNumberFormat="0" applyFont="0" applyAlignment="0" applyProtection="0"/>
    <xf numFmtId="0" fontId="125" fillId="84" borderId="175" applyNumberFormat="0" applyAlignment="0" applyProtection="0"/>
    <xf numFmtId="4" fontId="102" fillId="0" borderId="178" applyFill="0" applyBorder="0" applyProtection="0">
      <alignment horizontal="right" vertical="center"/>
    </xf>
    <xf numFmtId="49" fontId="102" fillId="0" borderId="179" applyNumberFormat="0" applyFont="0" applyFill="0" applyBorder="0" applyProtection="0">
      <alignment horizontal="left" vertical="center" indent="5"/>
    </xf>
    <xf numFmtId="4" fontId="103" fillId="62" borderId="178">
      <alignment horizontal="right" vertical="center"/>
    </xf>
    <xf numFmtId="4" fontId="103" fillId="60" borderId="179">
      <alignment horizontal="right" vertical="center"/>
    </xf>
    <xf numFmtId="0" fontId="129" fillId="71" borderId="175" applyNumberFormat="0" applyAlignment="0" applyProtection="0"/>
    <xf numFmtId="0" fontId="7" fillId="58" borderId="0" applyNumberFormat="0" applyBorder="0" applyAlignment="0" applyProtection="0"/>
    <xf numFmtId="0" fontId="7" fillId="37"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8" fillId="47"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38" borderId="0" applyNumberFormat="0" applyBorder="0" applyAlignment="0" applyProtection="0"/>
    <xf numFmtId="0" fontId="116" fillId="33" borderId="65" applyNumberFormat="0" applyAlignment="0" applyProtection="0"/>
    <xf numFmtId="0" fontId="117" fillId="0" borderId="0" applyNumberFormat="0" applyFill="0" applyBorder="0" applyAlignment="0" applyProtection="0"/>
    <xf numFmtId="0" fontId="7" fillId="50" borderId="0" applyNumberFormat="0" applyBorder="0" applyAlignment="0" applyProtection="0"/>
    <xf numFmtId="0" fontId="117" fillId="0" borderId="0" applyNumberFormat="0" applyFill="0" applyBorder="0" applyAlignment="0" applyProtection="0"/>
    <xf numFmtId="4" fontId="103" fillId="60" borderId="178">
      <alignment horizontal="right" vertical="center"/>
    </xf>
    <xf numFmtId="0" fontId="102" fillId="61" borderId="178"/>
    <xf numFmtId="0" fontId="125" fillId="84" borderId="175" applyNumberFormat="0" applyAlignment="0" applyProtection="0"/>
    <xf numFmtId="0" fontId="103" fillId="62" borderId="178">
      <alignment horizontal="right" vertical="center"/>
    </xf>
    <xf numFmtId="0" fontId="102" fillId="0" borderId="178">
      <alignment horizontal="right" vertical="center"/>
    </xf>
    <xf numFmtId="0" fontId="145" fillId="0" borderId="176" applyNumberFormat="0" applyFill="0" applyAlignment="0" applyProtection="0"/>
    <xf numFmtId="0" fontId="102" fillId="62" borderId="179">
      <alignment horizontal="left" vertical="center"/>
    </xf>
    <xf numFmtId="0" fontId="138" fillId="71" borderId="175" applyNumberFormat="0" applyAlignment="0" applyProtection="0"/>
    <xf numFmtId="166" fontId="102" fillId="88" borderId="178" applyNumberFormat="0" applyFont="0" applyBorder="0" applyAlignment="0" applyProtection="0">
      <alignment horizontal="right" vertical="center"/>
    </xf>
    <xf numFmtId="0" fontId="120" fillId="87" borderId="177" applyNumberFormat="0" applyFont="0" applyAlignment="0" applyProtection="0"/>
    <xf numFmtId="0" fontId="102" fillId="0" borderId="181">
      <alignment horizontal="left" vertical="center" wrapText="1" indent="2"/>
    </xf>
    <xf numFmtId="4" fontId="102" fillId="61" borderId="178"/>
    <xf numFmtId="49" fontId="101" fillId="0" borderId="178" applyNumberFormat="0" applyFill="0" applyBorder="0" applyProtection="0">
      <alignment horizontal="left" vertical="center"/>
    </xf>
    <xf numFmtId="0" fontId="102" fillId="0" borderId="178">
      <alignment horizontal="right" vertical="center"/>
    </xf>
    <xf numFmtId="4" fontId="103" fillId="60" borderId="180">
      <alignment horizontal="right" vertical="center"/>
    </xf>
    <xf numFmtId="4" fontId="103" fillId="60" borderId="178">
      <alignment horizontal="right" vertical="center"/>
    </xf>
    <xf numFmtId="4" fontId="103" fillId="60" borderId="178">
      <alignment horizontal="right" vertical="center"/>
    </xf>
    <xf numFmtId="0" fontId="105" fillId="62" borderId="178">
      <alignment horizontal="right" vertical="center"/>
    </xf>
    <xf numFmtId="0" fontId="103" fillId="62" borderId="178">
      <alignment horizontal="right" vertical="center"/>
    </xf>
    <xf numFmtId="49" fontId="102" fillId="0" borderId="178" applyNumberFormat="0" applyFont="0" applyFill="0" applyBorder="0" applyProtection="0">
      <alignment horizontal="left" vertical="center" indent="2"/>
    </xf>
    <xf numFmtId="0" fontId="138" fillId="71" borderId="175" applyNumberFormat="0" applyAlignment="0" applyProtection="0"/>
    <xf numFmtId="0" fontId="123" fillId="84" borderId="174" applyNumberFormat="0" applyAlignment="0" applyProtection="0"/>
    <xf numFmtId="49" fontId="102" fillId="0" borderId="178" applyNumberFormat="0" applyFont="0" applyFill="0" applyBorder="0" applyProtection="0">
      <alignment horizontal="left" vertical="center" indent="2"/>
    </xf>
    <xf numFmtId="0" fontId="129" fillId="71" borderId="175" applyNumberFormat="0" applyAlignment="0" applyProtection="0"/>
    <xf numFmtId="4" fontId="102" fillId="0" borderId="178" applyFill="0" applyBorder="0" applyProtection="0">
      <alignment horizontal="right" vertical="center"/>
    </xf>
    <xf numFmtId="0" fontId="126" fillId="84" borderId="175" applyNumberFormat="0" applyAlignment="0" applyProtection="0"/>
    <xf numFmtId="0" fontId="145" fillId="0" borderId="176" applyNumberFormat="0" applyFill="0" applyAlignment="0" applyProtection="0"/>
    <xf numFmtId="0" fontId="142" fillId="84" borderId="174" applyNumberFormat="0" applyAlignment="0" applyProtection="0"/>
    <xf numFmtId="0" fontId="102" fillId="0" borderId="178" applyNumberFormat="0" applyFill="0" applyAlignment="0" applyProtection="0"/>
    <xf numFmtId="4" fontId="102" fillId="0" borderId="178">
      <alignment horizontal="right" vertical="center"/>
    </xf>
    <xf numFmtId="0" fontId="102" fillId="0" borderId="178">
      <alignment horizontal="right" vertical="center"/>
    </xf>
    <xf numFmtId="0" fontId="138" fillId="71" borderId="175" applyNumberFormat="0" applyAlignment="0" applyProtection="0"/>
    <xf numFmtId="0" fontId="123" fillId="84" borderId="174" applyNumberFormat="0" applyAlignment="0" applyProtection="0"/>
    <xf numFmtId="0" fontId="125" fillId="84" borderId="175" applyNumberFormat="0" applyAlignment="0" applyProtection="0"/>
    <xf numFmtId="0" fontId="102" fillId="60" borderId="181">
      <alignment horizontal="left" vertical="center" wrapText="1" indent="2"/>
    </xf>
    <xf numFmtId="0" fontId="126" fillId="84" borderId="175" applyNumberFormat="0" applyAlignment="0" applyProtection="0"/>
    <xf numFmtId="0" fontId="126" fillId="84" borderId="175" applyNumberFormat="0" applyAlignment="0" applyProtection="0"/>
    <xf numFmtId="4" fontId="103" fillId="60" borderId="179">
      <alignment horizontal="right" vertical="center"/>
    </xf>
    <xf numFmtId="0" fontId="103" fillId="60" borderId="179">
      <alignment horizontal="right" vertical="center"/>
    </xf>
    <xf numFmtId="0" fontId="103" fillId="60" borderId="178">
      <alignment horizontal="right" vertical="center"/>
    </xf>
    <xf numFmtId="4" fontId="105" fillId="62" borderId="178">
      <alignment horizontal="right" vertical="center"/>
    </xf>
    <xf numFmtId="0" fontId="129" fillId="71" borderId="175" applyNumberFormat="0" applyAlignment="0" applyProtection="0"/>
    <xf numFmtId="0" fontId="130" fillId="0" borderId="176" applyNumberFormat="0" applyFill="0" applyAlignment="0" applyProtection="0"/>
    <xf numFmtId="0" fontId="145" fillId="0" borderId="176" applyNumberFormat="0" applyFill="0" applyAlignment="0" applyProtection="0"/>
    <xf numFmtId="0" fontId="120" fillId="87" borderId="177" applyNumberFormat="0" applyFont="0" applyAlignment="0" applyProtection="0"/>
    <xf numFmtId="0" fontId="138" fillId="71" borderId="175" applyNumberFormat="0" applyAlignment="0" applyProtection="0"/>
    <xf numFmtId="49" fontId="101" fillId="0" borderId="178" applyNumberFormat="0" applyFill="0" applyBorder="0" applyProtection="0">
      <alignment horizontal="left" vertical="center"/>
    </xf>
    <xf numFmtId="0" fontId="102" fillId="60" borderId="181">
      <alignment horizontal="left" vertical="center" wrapText="1" indent="2"/>
    </xf>
    <xf numFmtId="0" fontId="126" fillId="84" borderId="175" applyNumberFormat="0" applyAlignment="0" applyProtection="0"/>
    <xf numFmtId="0" fontId="102" fillId="0" borderId="181">
      <alignment horizontal="left" vertical="center" wrapText="1" indent="2"/>
    </xf>
    <xf numFmtId="0" fontId="120" fillId="87" borderId="177" applyNumberFormat="0" applyFont="0" applyAlignment="0" applyProtection="0"/>
    <xf numFmtId="0" fontId="8" fillId="87" borderId="177" applyNumberFormat="0" applyFont="0" applyAlignment="0" applyProtection="0"/>
    <xf numFmtId="0" fontId="142" fillId="84" borderId="174" applyNumberFormat="0" applyAlignment="0" applyProtection="0"/>
    <xf numFmtId="0" fontId="145" fillId="0" borderId="176" applyNumberFormat="0" applyFill="0" applyAlignment="0" applyProtection="0"/>
    <xf numFmtId="4" fontId="102" fillId="61" borderId="178"/>
    <xf numFmtId="0" fontId="103" fillId="60" borderId="178">
      <alignment horizontal="right" vertical="center"/>
    </xf>
    <xf numFmtId="0" fontId="145" fillId="0" borderId="176" applyNumberFormat="0" applyFill="0" applyAlignment="0" applyProtection="0"/>
    <xf numFmtId="4" fontId="103" fillId="60" borderId="180">
      <alignment horizontal="right" vertical="center"/>
    </xf>
    <xf numFmtId="0" fontId="125" fillId="84" borderId="175" applyNumberFormat="0" applyAlignment="0" applyProtection="0"/>
    <xf numFmtId="0" fontId="103" fillId="60" borderId="179">
      <alignment horizontal="right" vertical="center"/>
    </xf>
    <xf numFmtId="0" fontId="126" fillId="84" borderId="175" applyNumberFormat="0" applyAlignment="0" applyProtection="0"/>
    <xf numFmtId="0" fontId="130" fillId="0" borderId="176" applyNumberFormat="0" applyFill="0" applyAlignment="0" applyProtection="0"/>
    <xf numFmtId="0" fontId="120" fillId="87" borderId="177" applyNumberFormat="0" applyFont="0" applyAlignment="0" applyProtection="0"/>
    <xf numFmtId="4" fontId="103" fillId="60" borderId="179">
      <alignment horizontal="right" vertical="center"/>
    </xf>
    <xf numFmtId="0" fontId="102" fillId="60" borderId="181">
      <alignment horizontal="left" vertical="center" wrapText="1" indent="2"/>
    </xf>
    <xf numFmtId="0" fontId="102" fillId="61" borderId="178"/>
    <xf numFmtId="166" fontId="102" fillId="88" borderId="178" applyNumberFormat="0" applyFont="0" applyBorder="0" applyAlignment="0" applyProtection="0">
      <alignment horizontal="right" vertical="center"/>
    </xf>
    <xf numFmtId="0" fontId="102" fillId="0" borderId="178" applyNumberFormat="0" applyFill="0" applyAlignment="0" applyProtection="0"/>
    <xf numFmtId="4" fontId="102" fillId="0" borderId="178" applyFill="0" applyBorder="0" applyProtection="0">
      <alignment horizontal="right" vertical="center"/>
    </xf>
    <xf numFmtId="4" fontId="103" fillId="62" borderId="178">
      <alignment horizontal="right" vertical="center"/>
    </xf>
    <xf numFmtId="0" fontId="130" fillId="0" borderId="176" applyNumberFormat="0" applyFill="0" applyAlignment="0" applyProtection="0"/>
    <xf numFmtId="49" fontId="101" fillId="0" borderId="178" applyNumberFormat="0" applyFill="0" applyBorder="0" applyProtection="0">
      <alignment horizontal="left" vertical="center"/>
    </xf>
    <xf numFmtId="49" fontId="102" fillId="0" borderId="179" applyNumberFormat="0" applyFont="0" applyFill="0" applyBorder="0" applyProtection="0">
      <alignment horizontal="left" vertical="center" indent="5"/>
    </xf>
    <xf numFmtId="0" fontId="102" fillId="62" borderId="179">
      <alignment horizontal="left" vertical="center"/>
    </xf>
    <xf numFmtId="0" fontId="126" fillId="84" borderId="175" applyNumberFormat="0" applyAlignment="0" applyProtection="0"/>
    <xf numFmtId="4" fontId="103" fillId="60" borderId="180">
      <alignment horizontal="right" vertical="center"/>
    </xf>
    <xf numFmtId="0" fontId="138" fillId="71" borderId="175" applyNumberFormat="0" applyAlignment="0" applyProtection="0"/>
    <xf numFmtId="0" fontId="138" fillId="71" borderId="175" applyNumberFormat="0" applyAlignment="0" applyProtection="0"/>
    <xf numFmtId="0" fontId="120" fillId="87" borderId="177" applyNumberFormat="0" applyFont="0" applyAlignment="0" applyProtection="0"/>
    <xf numFmtId="0" fontId="142" fillId="84" borderId="174" applyNumberFormat="0" applyAlignment="0" applyProtection="0"/>
    <xf numFmtId="0" fontId="145" fillId="0" borderId="176" applyNumberFormat="0" applyFill="0" applyAlignment="0" applyProtection="0"/>
    <xf numFmtId="0" fontId="103" fillId="60" borderId="178">
      <alignment horizontal="right" vertical="center"/>
    </xf>
    <xf numFmtId="0" fontId="8" fillId="87" borderId="177" applyNumberFormat="0" applyFont="0" applyAlignment="0" applyProtection="0"/>
    <xf numFmtId="4" fontId="102" fillId="0" borderId="178">
      <alignment horizontal="right" vertical="center"/>
    </xf>
    <xf numFmtId="0" fontId="145" fillId="0" borderId="176" applyNumberFormat="0" applyFill="0" applyAlignment="0" applyProtection="0"/>
    <xf numFmtId="0" fontId="103" fillId="60" borderId="178">
      <alignment horizontal="right" vertical="center"/>
    </xf>
    <xf numFmtId="0" fontId="103" fillId="60" borderId="178">
      <alignment horizontal="right" vertical="center"/>
    </xf>
    <xf numFmtId="4" fontId="105" fillId="62" borderId="178">
      <alignment horizontal="right" vertical="center"/>
    </xf>
    <xf numFmtId="0" fontId="103" fillId="62" borderId="178">
      <alignment horizontal="right" vertical="center"/>
    </xf>
    <xf numFmtId="4" fontId="103" fillId="62" borderId="178">
      <alignment horizontal="right" vertical="center"/>
    </xf>
    <xf numFmtId="0" fontId="105" fillId="62" borderId="178">
      <alignment horizontal="right" vertical="center"/>
    </xf>
    <xf numFmtId="4" fontId="105" fillId="62" borderId="178">
      <alignment horizontal="right" vertical="center"/>
    </xf>
    <xf numFmtId="0" fontId="103" fillId="60" borderId="178">
      <alignment horizontal="right" vertical="center"/>
    </xf>
    <xf numFmtId="4" fontId="103" fillId="60" borderId="178">
      <alignment horizontal="right" vertical="center"/>
    </xf>
    <xf numFmtId="0" fontId="103" fillId="60" borderId="178">
      <alignment horizontal="right" vertical="center"/>
    </xf>
    <xf numFmtId="4" fontId="103" fillId="60" borderId="178">
      <alignment horizontal="right" vertical="center"/>
    </xf>
    <xf numFmtId="0" fontId="103" fillId="60" borderId="179">
      <alignment horizontal="right" vertical="center"/>
    </xf>
    <xf numFmtId="4" fontId="103" fillId="60" borderId="179">
      <alignment horizontal="right" vertical="center"/>
    </xf>
    <xf numFmtId="0" fontId="103" fillId="60" borderId="180">
      <alignment horizontal="right" vertical="center"/>
    </xf>
    <xf numFmtId="4" fontId="103" fillId="60" borderId="180">
      <alignment horizontal="right" vertical="center"/>
    </xf>
    <xf numFmtId="0" fontId="126" fillId="84" borderId="175" applyNumberFormat="0" applyAlignment="0" applyProtection="0"/>
    <xf numFmtId="0" fontId="102" fillId="60" borderId="181">
      <alignment horizontal="left" vertical="center" wrapText="1" indent="2"/>
    </xf>
    <xf numFmtId="0" fontId="102" fillId="0" borderId="181">
      <alignment horizontal="left" vertical="center" wrapText="1" indent="2"/>
    </xf>
    <xf numFmtId="0" fontId="102" fillId="62" borderId="179">
      <alignment horizontal="left" vertical="center"/>
    </xf>
    <xf numFmtId="0" fontId="138" fillId="71" borderId="175" applyNumberFormat="0" applyAlignment="0" applyProtection="0"/>
    <xf numFmtId="0" fontId="102" fillId="0" borderId="178">
      <alignment horizontal="right" vertical="center"/>
    </xf>
    <xf numFmtId="4" fontId="102" fillId="0" borderId="178">
      <alignment horizontal="right" vertical="center"/>
    </xf>
    <xf numFmtId="0" fontId="102" fillId="0" borderId="178" applyNumberFormat="0" applyFill="0" applyAlignment="0" applyProtection="0"/>
    <xf numFmtId="0" fontId="142" fillId="84" borderId="174" applyNumberFormat="0" applyAlignment="0" applyProtection="0"/>
    <xf numFmtId="166" fontId="102" fillId="88" borderId="178" applyNumberFormat="0" applyFont="0" applyBorder="0" applyAlignment="0" applyProtection="0">
      <alignment horizontal="right" vertical="center"/>
    </xf>
    <xf numFmtId="0" fontId="102" fillId="61" borderId="178"/>
    <xf numFmtId="4" fontId="102" fillId="61" borderId="178"/>
    <xf numFmtId="0" fontId="145" fillId="0" borderId="176" applyNumberFormat="0" applyFill="0" applyAlignment="0" applyProtection="0"/>
    <xf numFmtId="0" fontId="8" fillId="87" borderId="177" applyNumberFormat="0" applyFont="0" applyAlignment="0" applyProtection="0"/>
    <xf numFmtId="0" fontId="120" fillId="87" borderId="177" applyNumberFormat="0" applyFont="0" applyAlignment="0" applyProtection="0"/>
    <xf numFmtId="0" fontId="102" fillId="0" borderId="178" applyNumberFormat="0" applyFill="0" applyAlignment="0" applyProtection="0"/>
    <xf numFmtId="0" fontId="130" fillId="0" borderId="176" applyNumberFormat="0" applyFill="0" applyAlignment="0" applyProtection="0"/>
    <xf numFmtId="0" fontId="145" fillId="0" borderId="176" applyNumberFormat="0" applyFill="0" applyAlignment="0" applyProtection="0"/>
    <xf numFmtId="0" fontId="129" fillId="71" borderId="175" applyNumberFormat="0" applyAlignment="0" applyProtection="0"/>
    <xf numFmtId="0" fontId="126" fillId="84" borderId="175" applyNumberFormat="0" applyAlignment="0" applyProtection="0"/>
    <xf numFmtId="4" fontId="105" fillId="62" borderId="178">
      <alignment horizontal="right" vertical="center"/>
    </xf>
    <xf numFmtId="0" fontId="103" fillId="62" borderId="178">
      <alignment horizontal="right" vertical="center"/>
    </xf>
    <xf numFmtId="166" fontId="102" fillId="88" borderId="178" applyNumberFormat="0" applyFont="0" applyBorder="0" applyAlignment="0" applyProtection="0">
      <alignment horizontal="right" vertical="center"/>
    </xf>
    <xf numFmtId="0" fontId="130" fillId="0" borderId="176" applyNumberFormat="0" applyFill="0" applyAlignment="0" applyProtection="0"/>
    <xf numFmtId="49" fontId="102" fillId="0" borderId="178" applyNumberFormat="0" applyFont="0" applyFill="0" applyBorder="0" applyProtection="0">
      <alignment horizontal="left" vertical="center" indent="2"/>
    </xf>
    <xf numFmtId="49" fontId="102" fillId="0" borderId="179" applyNumberFormat="0" applyFont="0" applyFill="0" applyBorder="0" applyProtection="0">
      <alignment horizontal="left" vertical="center" indent="5"/>
    </xf>
    <xf numFmtId="49" fontId="102" fillId="0" borderId="178" applyNumberFormat="0" applyFont="0" applyFill="0" applyBorder="0" applyProtection="0">
      <alignment horizontal="left" vertical="center" indent="2"/>
    </xf>
    <xf numFmtId="4" fontId="102" fillId="0" borderId="178" applyFill="0" applyBorder="0" applyProtection="0">
      <alignment horizontal="right" vertical="center"/>
    </xf>
    <xf numFmtId="49" fontId="101" fillId="0" borderId="178" applyNumberFormat="0" applyFill="0" applyBorder="0" applyProtection="0">
      <alignment horizontal="left" vertical="center"/>
    </xf>
    <xf numFmtId="0" fontId="102" fillId="0" borderId="181">
      <alignment horizontal="left" vertical="center" wrapText="1" indent="2"/>
    </xf>
    <xf numFmtId="0" fontId="142" fillId="84" borderId="174" applyNumberFormat="0" applyAlignment="0" applyProtection="0"/>
    <xf numFmtId="0" fontId="103" fillId="60" borderId="180">
      <alignment horizontal="right" vertical="center"/>
    </xf>
    <xf numFmtId="0" fontId="129" fillId="71" borderId="175" applyNumberFormat="0" applyAlignment="0" applyProtection="0"/>
    <xf numFmtId="0" fontId="103" fillId="60" borderId="180">
      <alignment horizontal="right" vertical="center"/>
    </xf>
    <xf numFmtId="4" fontId="103" fillId="60" borderId="178">
      <alignment horizontal="right" vertical="center"/>
    </xf>
    <xf numFmtId="0" fontId="103" fillId="60" borderId="178">
      <alignment horizontal="right" vertical="center"/>
    </xf>
    <xf numFmtId="0" fontId="123" fillId="84" borderId="174" applyNumberFormat="0" applyAlignment="0" applyProtection="0"/>
    <xf numFmtId="0" fontId="125" fillId="84" borderId="175" applyNumberFormat="0" applyAlignment="0" applyProtection="0"/>
    <xf numFmtId="0" fontId="130" fillId="0" borderId="176" applyNumberFormat="0" applyFill="0" applyAlignment="0" applyProtection="0"/>
    <xf numFmtId="0" fontId="102" fillId="61" borderId="178"/>
    <xf numFmtId="4" fontId="102" fillId="61" borderId="178"/>
    <xf numFmtId="4" fontId="103" fillId="60" borderId="178">
      <alignment horizontal="right" vertical="center"/>
    </xf>
    <xf numFmtId="0" fontId="105" fillId="62" borderId="178">
      <alignment horizontal="right" vertical="center"/>
    </xf>
    <xf numFmtId="0" fontId="129" fillId="71" borderId="175" applyNumberFormat="0" applyAlignment="0" applyProtection="0"/>
    <xf numFmtId="0" fontId="126" fillId="84" borderId="175" applyNumberFormat="0" applyAlignment="0" applyProtection="0"/>
    <xf numFmtId="4" fontId="102" fillId="0" borderId="178">
      <alignment horizontal="right" vertical="center"/>
    </xf>
    <xf numFmtId="0" fontId="102" fillId="60" borderId="181">
      <alignment horizontal="left" vertical="center" wrapText="1" indent="2"/>
    </xf>
    <xf numFmtId="0" fontId="102" fillId="0" borderId="181">
      <alignment horizontal="left" vertical="center" wrapText="1" indent="2"/>
    </xf>
    <xf numFmtId="0" fontId="142" fillId="84" borderId="174" applyNumberFormat="0" applyAlignment="0" applyProtection="0"/>
    <xf numFmtId="0" fontId="138" fillId="71" borderId="175" applyNumberFormat="0" applyAlignment="0" applyProtection="0"/>
    <xf numFmtId="0" fontId="125" fillId="84" borderId="175" applyNumberFormat="0" applyAlignment="0" applyProtection="0"/>
    <xf numFmtId="0" fontId="123" fillId="84" borderId="174" applyNumberFormat="0" applyAlignment="0" applyProtection="0"/>
    <xf numFmtId="0" fontId="103" fillId="60" borderId="180">
      <alignment horizontal="right" vertical="center"/>
    </xf>
    <xf numFmtId="0" fontId="105" fillId="62" borderId="178">
      <alignment horizontal="right" vertical="center"/>
    </xf>
    <xf numFmtId="4" fontId="103" fillId="62" borderId="178">
      <alignment horizontal="right" vertical="center"/>
    </xf>
    <xf numFmtId="4" fontId="103" fillId="60" borderId="178">
      <alignment horizontal="right" vertical="center"/>
    </xf>
    <xf numFmtId="49" fontId="102" fillId="0" borderId="179" applyNumberFormat="0" applyFont="0" applyFill="0" applyBorder="0" applyProtection="0">
      <alignment horizontal="left" vertical="center" indent="5"/>
    </xf>
    <xf numFmtId="4" fontId="102" fillId="0" borderId="178" applyFill="0" applyBorder="0" applyProtection="0">
      <alignment horizontal="right" vertical="center"/>
    </xf>
    <xf numFmtId="4" fontId="103" fillId="62" borderId="178">
      <alignment horizontal="right" vertical="center"/>
    </xf>
    <xf numFmtId="0" fontId="138" fillId="71" borderId="175" applyNumberFormat="0" applyAlignment="0" applyProtection="0"/>
    <xf numFmtId="0" fontId="129" fillId="71" borderId="175" applyNumberFormat="0" applyAlignment="0" applyProtection="0"/>
    <xf numFmtId="0" fontId="125" fillId="84" borderId="175" applyNumberFormat="0" applyAlignment="0" applyProtection="0"/>
    <xf numFmtId="0" fontId="102" fillId="60" borderId="181">
      <alignment horizontal="left" vertical="center" wrapText="1" indent="2"/>
    </xf>
    <xf numFmtId="0" fontId="102" fillId="0" borderId="181">
      <alignment horizontal="left" vertical="center" wrapText="1" indent="2"/>
    </xf>
    <xf numFmtId="0" fontId="102" fillId="60" borderId="181">
      <alignment horizontal="left" vertical="center" wrapText="1" indent="2"/>
    </xf>
    <xf numFmtId="0" fontId="102" fillId="0" borderId="181">
      <alignment horizontal="left" vertical="center" wrapText="1" indent="2"/>
    </xf>
    <xf numFmtId="0" fontId="123" fillId="84" borderId="174" applyNumberFormat="0" applyAlignment="0" applyProtection="0"/>
    <xf numFmtId="0" fontId="125" fillId="84" borderId="175" applyNumberFormat="0" applyAlignment="0" applyProtection="0"/>
    <xf numFmtId="0" fontId="126" fillId="84" borderId="175" applyNumberFormat="0" applyAlignment="0" applyProtection="0"/>
    <xf numFmtId="0" fontId="129" fillId="71" borderId="175" applyNumberFormat="0" applyAlignment="0" applyProtection="0"/>
    <xf numFmtId="0" fontId="130" fillId="0" borderId="176" applyNumberFormat="0" applyFill="0" applyAlignment="0" applyProtection="0"/>
    <xf numFmtId="0" fontId="138" fillId="71" borderId="175" applyNumberFormat="0" applyAlignment="0" applyProtection="0"/>
    <xf numFmtId="0" fontId="120" fillId="87" borderId="177" applyNumberFormat="0" applyFont="0" applyAlignment="0" applyProtection="0"/>
    <xf numFmtId="0" fontId="8" fillId="87" borderId="177" applyNumberFormat="0" applyFont="0" applyAlignment="0" applyProtection="0"/>
    <xf numFmtId="0" fontId="142" fillId="84" borderId="174" applyNumberFormat="0" applyAlignment="0" applyProtection="0"/>
    <xf numFmtId="0" fontId="145" fillId="0" borderId="176" applyNumberFormat="0" applyFill="0" applyAlignment="0" applyProtection="0"/>
    <xf numFmtId="0" fontId="126" fillId="84" borderId="175" applyNumberFormat="0" applyAlignment="0" applyProtection="0"/>
    <xf numFmtId="0" fontId="138" fillId="71" borderId="175" applyNumberFormat="0" applyAlignment="0" applyProtection="0"/>
    <xf numFmtId="0" fontId="120" fillId="87" borderId="177" applyNumberFormat="0" applyFont="0" applyAlignment="0" applyProtection="0"/>
    <xf numFmtId="0" fontId="142" fillId="84" borderId="174" applyNumberFormat="0" applyAlignment="0" applyProtection="0"/>
    <xf numFmtId="0" fontId="145" fillId="0" borderId="176" applyNumberFormat="0" applyFill="0" applyAlignment="0" applyProtection="0"/>
    <xf numFmtId="0" fontId="129" fillId="71" borderId="175" applyNumberFormat="0" applyAlignment="0" applyProtection="0"/>
    <xf numFmtId="4" fontId="103" fillId="60" borderId="179">
      <alignment horizontal="right" vertical="center"/>
    </xf>
    <xf numFmtId="0" fontId="145" fillId="0" borderId="176" applyNumberFormat="0" applyFill="0" applyAlignment="0" applyProtection="0"/>
    <xf numFmtId="0" fontId="102" fillId="61" borderId="178"/>
    <xf numFmtId="0" fontId="126" fillId="84" borderId="175" applyNumberFormat="0" applyAlignment="0" applyProtection="0"/>
    <xf numFmtId="0" fontId="138" fillId="71" borderId="175" applyNumberFormat="0" applyAlignment="0" applyProtection="0"/>
    <xf numFmtId="0" fontId="142" fillId="84" borderId="174" applyNumberFormat="0" applyAlignment="0" applyProtection="0"/>
    <xf numFmtId="0" fontId="145" fillId="0" borderId="176" applyNumberFormat="0" applyFill="0" applyAlignment="0" applyProtection="0"/>
    <xf numFmtId="0" fontId="7" fillId="37" borderId="0" applyNumberFormat="0" applyBorder="0" applyAlignment="0" applyProtection="0"/>
    <xf numFmtId="0" fontId="123" fillId="84" borderId="174" applyNumberFormat="0" applyAlignment="0" applyProtection="0"/>
    <xf numFmtId="0" fontId="125" fillId="84" borderId="175" applyNumberFormat="0" applyAlignment="0" applyProtection="0"/>
    <xf numFmtId="0" fontId="130" fillId="0" borderId="176" applyNumberFormat="0" applyFill="0" applyAlignment="0" applyProtection="0"/>
    <xf numFmtId="49" fontId="102" fillId="0" borderId="178" applyNumberFormat="0" applyFont="0" applyFill="0" applyBorder="0" applyProtection="0">
      <alignment horizontal="left" vertical="center" indent="2"/>
    </xf>
    <xf numFmtId="0" fontId="103" fillId="62" borderId="178">
      <alignment horizontal="right" vertical="center"/>
    </xf>
    <xf numFmtId="4" fontId="103" fillId="62" borderId="178">
      <alignment horizontal="right" vertical="center"/>
    </xf>
    <xf numFmtId="0" fontId="105" fillId="62" borderId="178">
      <alignment horizontal="right" vertical="center"/>
    </xf>
    <xf numFmtId="4" fontId="105" fillId="62" borderId="178">
      <alignment horizontal="right" vertical="center"/>
    </xf>
    <xf numFmtId="0" fontId="103" fillId="60" borderId="178">
      <alignment horizontal="right" vertical="center"/>
    </xf>
    <xf numFmtId="4" fontId="103" fillId="60" borderId="178">
      <alignment horizontal="right" vertical="center"/>
    </xf>
    <xf numFmtId="0" fontId="103" fillId="60" borderId="178">
      <alignment horizontal="right" vertical="center"/>
    </xf>
    <xf numFmtId="4" fontId="103" fillId="60" borderId="178">
      <alignment horizontal="right" vertical="center"/>
    </xf>
    <xf numFmtId="0" fontId="129" fillId="71" borderId="175" applyNumberFormat="0" applyAlignment="0" applyProtection="0"/>
    <xf numFmtId="0" fontId="102" fillId="0" borderId="178">
      <alignment horizontal="right" vertical="center"/>
    </xf>
    <xf numFmtId="4" fontId="102" fillId="0" borderId="178">
      <alignment horizontal="right" vertical="center"/>
    </xf>
    <xf numFmtId="4" fontId="102" fillId="0" borderId="178" applyFill="0" applyBorder="0" applyProtection="0">
      <alignment horizontal="right" vertical="center"/>
    </xf>
    <xf numFmtId="49" fontId="101" fillId="0" borderId="178" applyNumberFormat="0" applyFill="0" applyBorder="0" applyProtection="0">
      <alignment horizontal="left" vertical="center"/>
    </xf>
    <xf numFmtId="0" fontId="102" fillId="0" borderId="178" applyNumberFormat="0" applyFill="0" applyAlignment="0" applyProtection="0"/>
    <xf numFmtId="166" fontId="102" fillId="88" borderId="178" applyNumberFormat="0" applyFont="0" applyBorder="0" applyAlignment="0" applyProtection="0">
      <alignment horizontal="right" vertical="center"/>
    </xf>
    <xf numFmtId="0" fontId="102" fillId="61" borderId="178"/>
    <xf numFmtId="4" fontId="102" fillId="61" borderId="178"/>
    <xf numFmtId="4" fontId="103" fillId="60" borderId="178">
      <alignment horizontal="right" vertical="center"/>
    </xf>
    <xf numFmtId="0" fontId="102" fillId="61" borderId="178"/>
    <xf numFmtId="0" fontId="125" fillId="84" borderId="175" applyNumberFormat="0" applyAlignment="0" applyProtection="0"/>
    <xf numFmtId="0" fontId="103" fillId="62" borderId="178">
      <alignment horizontal="right" vertical="center"/>
    </xf>
    <xf numFmtId="0" fontId="102" fillId="0" borderId="178">
      <alignment horizontal="right" vertical="center"/>
    </xf>
    <xf numFmtId="0" fontId="145" fillId="0" borderId="176" applyNumberFormat="0" applyFill="0" applyAlignment="0" applyProtection="0"/>
    <xf numFmtId="0" fontId="102" fillId="62" borderId="179">
      <alignment horizontal="left" vertical="center"/>
    </xf>
    <xf numFmtId="0" fontId="138" fillId="71" borderId="175" applyNumberFormat="0" applyAlignment="0" applyProtection="0"/>
    <xf numFmtId="166" fontId="102" fillId="88" borderId="178" applyNumberFormat="0" applyFont="0" applyBorder="0" applyAlignment="0" applyProtection="0">
      <alignment horizontal="right" vertical="center"/>
    </xf>
    <xf numFmtId="0" fontId="120" fillId="87" borderId="177" applyNumberFormat="0" applyFont="0" applyAlignment="0" applyProtection="0"/>
    <xf numFmtId="0" fontId="102" fillId="0" borderId="181">
      <alignment horizontal="left" vertical="center" wrapText="1" indent="2"/>
    </xf>
    <xf numFmtId="4" fontId="102" fillId="61" borderId="178"/>
    <xf numFmtId="49" fontId="101" fillId="0" borderId="178" applyNumberFormat="0" applyFill="0" applyBorder="0" applyProtection="0">
      <alignment horizontal="left" vertical="center"/>
    </xf>
    <xf numFmtId="0" fontId="102" fillId="0" borderId="178">
      <alignment horizontal="right" vertical="center"/>
    </xf>
    <xf numFmtId="4" fontId="103" fillId="60" borderId="180">
      <alignment horizontal="right" vertical="center"/>
    </xf>
    <xf numFmtId="4" fontId="103" fillId="60" borderId="178">
      <alignment horizontal="right" vertical="center"/>
    </xf>
    <xf numFmtId="4" fontId="103" fillId="60" borderId="178">
      <alignment horizontal="right" vertical="center"/>
    </xf>
    <xf numFmtId="0" fontId="105" fillId="62" borderId="178">
      <alignment horizontal="right" vertical="center"/>
    </xf>
    <xf numFmtId="0" fontId="103" fillId="62" borderId="178">
      <alignment horizontal="right" vertical="center"/>
    </xf>
    <xf numFmtId="49" fontId="102" fillId="0" borderId="178" applyNumberFormat="0" applyFont="0" applyFill="0" applyBorder="0" applyProtection="0">
      <alignment horizontal="left" vertical="center" indent="2"/>
    </xf>
    <xf numFmtId="0" fontId="138" fillId="71" borderId="175" applyNumberFormat="0" applyAlignment="0" applyProtection="0"/>
    <xf numFmtId="0" fontId="123" fillId="84" borderId="174" applyNumberFormat="0" applyAlignment="0" applyProtection="0"/>
    <xf numFmtId="49" fontId="102" fillId="0" borderId="178" applyNumberFormat="0" applyFont="0" applyFill="0" applyBorder="0" applyProtection="0">
      <alignment horizontal="left" vertical="center" indent="2"/>
    </xf>
    <xf numFmtId="0" fontId="129" fillId="71" borderId="175" applyNumberFormat="0" applyAlignment="0" applyProtection="0"/>
    <xf numFmtId="4" fontId="102" fillId="0" borderId="178" applyFill="0" applyBorder="0" applyProtection="0">
      <alignment horizontal="right" vertical="center"/>
    </xf>
    <xf numFmtId="0" fontId="126" fillId="84" borderId="175" applyNumberFormat="0" applyAlignment="0" applyProtection="0"/>
    <xf numFmtId="0" fontId="145" fillId="0" borderId="176" applyNumberFormat="0" applyFill="0" applyAlignment="0" applyProtection="0"/>
    <xf numFmtId="0" fontId="142" fillId="84" borderId="174" applyNumberFormat="0" applyAlignment="0" applyProtection="0"/>
    <xf numFmtId="0" fontId="102" fillId="0" borderId="178" applyNumberFormat="0" applyFill="0" applyAlignment="0" applyProtection="0"/>
    <xf numFmtId="4" fontId="102" fillId="0" borderId="178">
      <alignment horizontal="right" vertical="center"/>
    </xf>
    <xf numFmtId="0" fontId="102" fillId="0" borderId="178">
      <alignment horizontal="right" vertical="center"/>
    </xf>
    <xf numFmtId="0" fontId="138" fillId="71" borderId="175" applyNumberFormat="0" applyAlignment="0" applyProtection="0"/>
    <xf numFmtId="0" fontId="123" fillId="84" borderId="174" applyNumberFormat="0" applyAlignment="0" applyProtection="0"/>
    <xf numFmtId="0" fontId="125" fillId="84" borderId="175" applyNumberFormat="0" applyAlignment="0" applyProtection="0"/>
    <xf numFmtId="0" fontId="102" fillId="60" borderId="181">
      <alignment horizontal="left" vertical="center" wrapText="1" indent="2"/>
    </xf>
    <xf numFmtId="0" fontId="126" fillId="84" borderId="175" applyNumberFormat="0" applyAlignment="0" applyProtection="0"/>
    <xf numFmtId="0" fontId="126" fillId="84" borderId="175" applyNumberFormat="0" applyAlignment="0" applyProtection="0"/>
    <xf numFmtId="4" fontId="103" fillId="60" borderId="179">
      <alignment horizontal="right" vertical="center"/>
    </xf>
    <xf numFmtId="0" fontId="103" fillId="60" borderId="179">
      <alignment horizontal="right" vertical="center"/>
    </xf>
    <xf numFmtId="0" fontId="103" fillId="60" borderId="178">
      <alignment horizontal="right" vertical="center"/>
    </xf>
    <xf numFmtId="4" fontId="105" fillId="62" borderId="178">
      <alignment horizontal="right" vertical="center"/>
    </xf>
    <xf numFmtId="0" fontId="129" fillId="71" borderId="175" applyNumberFormat="0" applyAlignment="0" applyProtection="0"/>
    <xf numFmtId="0" fontId="130" fillId="0" borderId="176" applyNumberFormat="0" applyFill="0" applyAlignment="0" applyProtection="0"/>
    <xf numFmtId="0" fontId="145" fillId="0" borderId="176" applyNumberFormat="0" applyFill="0" applyAlignment="0" applyProtection="0"/>
    <xf numFmtId="0" fontId="120" fillId="87" borderId="177" applyNumberFormat="0" applyFont="0" applyAlignment="0" applyProtection="0"/>
    <xf numFmtId="0" fontId="138" fillId="71" borderId="175" applyNumberFormat="0" applyAlignment="0" applyProtection="0"/>
    <xf numFmtId="49" fontId="101" fillId="0" borderId="178" applyNumberFormat="0" applyFill="0" applyBorder="0" applyProtection="0">
      <alignment horizontal="left" vertical="center"/>
    </xf>
    <xf numFmtId="0" fontId="102" fillId="60" borderId="181">
      <alignment horizontal="left" vertical="center" wrapText="1" indent="2"/>
    </xf>
    <xf numFmtId="0" fontId="126" fillId="84" borderId="175" applyNumberFormat="0" applyAlignment="0" applyProtection="0"/>
    <xf numFmtId="0" fontId="102" fillId="0" borderId="181">
      <alignment horizontal="left" vertical="center" wrapText="1" indent="2"/>
    </xf>
    <xf numFmtId="0" fontId="120" fillId="87" borderId="177" applyNumberFormat="0" applyFont="0" applyAlignment="0" applyProtection="0"/>
    <xf numFmtId="0" fontId="8" fillId="87" borderId="177" applyNumberFormat="0" applyFont="0" applyAlignment="0" applyProtection="0"/>
    <xf numFmtId="0" fontId="142" fillId="84" borderId="174" applyNumberFormat="0" applyAlignment="0" applyProtection="0"/>
    <xf numFmtId="0" fontId="145" fillId="0" borderId="176" applyNumberFormat="0" applyFill="0" applyAlignment="0" applyProtection="0"/>
    <xf numFmtId="4" fontId="102" fillId="61" borderId="178"/>
    <xf numFmtId="0" fontId="103" fillId="60" borderId="178">
      <alignment horizontal="right" vertical="center"/>
    </xf>
    <xf numFmtId="0" fontId="145" fillId="0" borderId="176" applyNumberFormat="0" applyFill="0" applyAlignment="0" applyProtection="0"/>
    <xf numFmtId="4" fontId="103" fillId="60" borderId="180">
      <alignment horizontal="right" vertical="center"/>
    </xf>
    <xf numFmtId="0" fontId="125" fillId="84" borderId="175" applyNumberFormat="0" applyAlignment="0" applyProtection="0"/>
    <xf numFmtId="0" fontId="103" fillId="60" borderId="179">
      <alignment horizontal="right" vertical="center"/>
    </xf>
    <xf numFmtId="0" fontId="126" fillId="84" borderId="175" applyNumberFormat="0" applyAlignment="0" applyProtection="0"/>
    <xf numFmtId="0" fontId="130" fillId="0" borderId="176" applyNumberFormat="0" applyFill="0" applyAlignment="0" applyProtection="0"/>
    <xf numFmtId="0" fontId="120" fillId="87" borderId="177" applyNumberFormat="0" applyFont="0" applyAlignment="0" applyProtection="0"/>
    <xf numFmtId="4" fontId="103" fillId="60" borderId="179">
      <alignment horizontal="right" vertical="center"/>
    </xf>
    <xf numFmtId="0" fontId="102" fillId="60" borderId="181">
      <alignment horizontal="left" vertical="center" wrapText="1" indent="2"/>
    </xf>
    <xf numFmtId="0" fontId="102" fillId="61" borderId="178"/>
    <xf numFmtId="166" fontId="102" fillId="88" borderId="178" applyNumberFormat="0" applyFont="0" applyBorder="0" applyAlignment="0" applyProtection="0">
      <alignment horizontal="right" vertical="center"/>
    </xf>
    <xf numFmtId="0" fontId="102" fillId="0" borderId="178" applyNumberFormat="0" applyFill="0" applyAlignment="0" applyProtection="0"/>
    <xf numFmtId="4" fontId="102" fillId="0" borderId="178" applyFill="0" applyBorder="0" applyProtection="0">
      <alignment horizontal="right" vertical="center"/>
    </xf>
    <xf numFmtId="4" fontId="103" fillId="62" borderId="178">
      <alignment horizontal="right" vertical="center"/>
    </xf>
    <xf numFmtId="0" fontId="130" fillId="0" borderId="176" applyNumberFormat="0" applyFill="0" applyAlignment="0" applyProtection="0"/>
    <xf numFmtId="49" fontId="101" fillId="0" borderId="178" applyNumberFormat="0" applyFill="0" applyBorder="0" applyProtection="0">
      <alignment horizontal="left" vertical="center"/>
    </xf>
    <xf numFmtId="49" fontId="102" fillId="0" borderId="179" applyNumberFormat="0" applyFont="0" applyFill="0" applyBorder="0" applyProtection="0">
      <alignment horizontal="left" vertical="center" indent="5"/>
    </xf>
    <xf numFmtId="0" fontId="102" fillId="62" borderId="179">
      <alignment horizontal="left" vertical="center"/>
    </xf>
    <xf numFmtId="0" fontId="126" fillId="84" borderId="175" applyNumberFormat="0" applyAlignment="0" applyProtection="0"/>
    <xf numFmtId="4" fontId="103" fillId="60" borderId="180">
      <alignment horizontal="right" vertical="center"/>
    </xf>
    <xf numFmtId="0" fontId="138" fillId="71" borderId="175" applyNumberFormat="0" applyAlignment="0" applyProtection="0"/>
    <xf numFmtId="0" fontId="138" fillId="71" borderId="175" applyNumberFormat="0" applyAlignment="0" applyProtection="0"/>
    <xf numFmtId="0" fontId="120" fillId="87" borderId="177" applyNumberFormat="0" applyFont="0" applyAlignment="0" applyProtection="0"/>
    <xf numFmtId="0" fontId="142" fillId="84" borderId="174" applyNumberFormat="0" applyAlignment="0" applyProtection="0"/>
    <xf numFmtId="0" fontId="145" fillId="0" borderId="176" applyNumberFormat="0" applyFill="0" applyAlignment="0" applyProtection="0"/>
    <xf numFmtId="0" fontId="103" fillId="60" borderId="178">
      <alignment horizontal="right" vertical="center"/>
    </xf>
    <xf numFmtId="0" fontId="8" fillId="87" borderId="177" applyNumberFormat="0" applyFont="0" applyAlignment="0" applyProtection="0"/>
    <xf numFmtId="4" fontId="102" fillId="0" borderId="178">
      <alignment horizontal="right" vertical="center"/>
    </xf>
    <xf numFmtId="0" fontId="145" fillId="0" borderId="176" applyNumberFormat="0" applyFill="0" applyAlignment="0" applyProtection="0"/>
    <xf numFmtId="0" fontId="103" fillId="60" borderId="178">
      <alignment horizontal="right" vertical="center"/>
    </xf>
    <xf numFmtId="0" fontId="103" fillId="60" borderId="178">
      <alignment horizontal="right" vertical="center"/>
    </xf>
    <xf numFmtId="4" fontId="105" fillId="62" borderId="178">
      <alignment horizontal="right" vertical="center"/>
    </xf>
    <xf numFmtId="0" fontId="103" fillId="62" borderId="178">
      <alignment horizontal="right" vertical="center"/>
    </xf>
    <xf numFmtId="4" fontId="103" fillId="62" borderId="178">
      <alignment horizontal="right" vertical="center"/>
    </xf>
    <xf numFmtId="0" fontId="105" fillId="62" borderId="178">
      <alignment horizontal="right" vertical="center"/>
    </xf>
    <xf numFmtId="4" fontId="105" fillId="62" borderId="178">
      <alignment horizontal="right" vertical="center"/>
    </xf>
    <xf numFmtId="0" fontId="103" fillId="60" borderId="178">
      <alignment horizontal="right" vertical="center"/>
    </xf>
    <xf numFmtId="4" fontId="103" fillId="60" borderId="178">
      <alignment horizontal="right" vertical="center"/>
    </xf>
    <xf numFmtId="0" fontId="103" fillId="60" borderId="178">
      <alignment horizontal="right" vertical="center"/>
    </xf>
    <xf numFmtId="4" fontId="103" fillId="60" borderId="178">
      <alignment horizontal="right" vertical="center"/>
    </xf>
    <xf numFmtId="0" fontId="103" fillId="60" borderId="179">
      <alignment horizontal="right" vertical="center"/>
    </xf>
    <xf numFmtId="4" fontId="103" fillId="60" borderId="179">
      <alignment horizontal="right" vertical="center"/>
    </xf>
    <xf numFmtId="0" fontId="103" fillId="60" borderId="180">
      <alignment horizontal="right" vertical="center"/>
    </xf>
    <xf numFmtId="4" fontId="103" fillId="60" borderId="180">
      <alignment horizontal="right" vertical="center"/>
    </xf>
    <xf numFmtId="0" fontId="126" fillId="84" borderId="175" applyNumberFormat="0" applyAlignment="0" applyProtection="0"/>
    <xf numFmtId="0" fontId="102" fillId="60" borderId="181">
      <alignment horizontal="left" vertical="center" wrapText="1" indent="2"/>
    </xf>
    <xf numFmtId="0" fontId="102" fillId="0" borderId="181">
      <alignment horizontal="left" vertical="center" wrapText="1" indent="2"/>
    </xf>
    <xf numFmtId="0" fontId="102" fillId="62" borderId="179">
      <alignment horizontal="left" vertical="center"/>
    </xf>
    <xf numFmtId="0" fontId="138" fillId="71" borderId="175" applyNumberFormat="0" applyAlignment="0" applyProtection="0"/>
    <xf numFmtId="0" fontId="102" fillId="0" borderId="178">
      <alignment horizontal="right" vertical="center"/>
    </xf>
    <xf numFmtId="4" fontId="102" fillId="0" borderId="178">
      <alignment horizontal="right" vertical="center"/>
    </xf>
    <xf numFmtId="0" fontId="102" fillId="0" borderId="178" applyNumberFormat="0" applyFill="0" applyAlignment="0" applyProtection="0"/>
    <xf numFmtId="0" fontId="142" fillId="84" borderId="174" applyNumberFormat="0" applyAlignment="0" applyProtection="0"/>
    <xf numFmtId="166" fontId="102" fillId="88" borderId="178" applyNumberFormat="0" applyFont="0" applyBorder="0" applyAlignment="0" applyProtection="0">
      <alignment horizontal="right" vertical="center"/>
    </xf>
    <xf numFmtId="0" fontId="102" fillId="61" borderId="178"/>
    <xf numFmtId="4" fontId="102" fillId="61" borderId="178"/>
    <xf numFmtId="0" fontId="145" fillId="0" borderId="176" applyNumberFormat="0" applyFill="0" applyAlignment="0" applyProtection="0"/>
    <xf numFmtId="0" fontId="8" fillId="87" borderId="177" applyNumberFormat="0" applyFont="0" applyAlignment="0" applyProtection="0"/>
    <xf numFmtId="0" fontId="120" fillId="87" borderId="177" applyNumberFormat="0" applyFont="0" applyAlignment="0" applyProtection="0"/>
    <xf numFmtId="0" fontId="102" fillId="0" borderId="178" applyNumberFormat="0" applyFill="0" applyAlignment="0" applyProtection="0"/>
    <xf numFmtId="0" fontId="130" fillId="0" borderId="176" applyNumberFormat="0" applyFill="0" applyAlignment="0" applyProtection="0"/>
    <xf numFmtId="0" fontId="145" fillId="0" borderId="176" applyNumberFormat="0" applyFill="0" applyAlignment="0" applyProtection="0"/>
    <xf numFmtId="0" fontId="129" fillId="71" borderId="175" applyNumberFormat="0" applyAlignment="0" applyProtection="0"/>
    <xf numFmtId="0" fontId="126" fillId="84" borderId="175" applyNumberFormat="0" applyAlignment="0" applyProtection="0"/>
    <xf numFmtId="4" fontId="105" fillId="62" borderId="178">
      <alignment horizontal="right" vertical="center"/>
    </xf>
    <xf numFmtId="0" fontId="103" fillId="62" borderId="178">
      <alignment horizontal="right" vertical="center"/>
    </xf>
    <xf numFmtId="166" fontId="102" fillId="88" borderId="178" applyNumberFormat="0" applyFont="0" applyBorder="0" applyAlignment="0" applyProtection="0">
      <alignment horizontal="right" vertical="center"/>
    </xf>
    <xf numFmtId="0" fontId="130" fillId="0" borderId="176" applyNumberFormat="0" applyFill="0" applyAlignment="0" applyProtection="0"/>
    <xf numFmtId="49" fontId="102" fillId="0" borderId="178" applyNumberFormat="0" applyFont="0" applyFill="0" applyBorder="0" applyProtection="0">
      <alignment horizontal="left" vertical="center" indent="2"/>
    </xf>
    <xf numFmtId="49" fontId="102" fillId="0" borderId="179" applyNumberFormat="0" applyFont="0" applyFill="0" applyBorder="0" applyProtection="0">
      <alignment horizontal="left" vertical="center" indent="5"/>
    </xf>
    <xf numFmtId="49" fontId="102" fillId="0" borderId="178" applyNumberFormat="0" applyFont="0" applyFill="0" applyBorder="0" applyProtection="0">
      <alignment horizontal="left" vertical="center" indent="2"/>
    </xf>
    <xf numFmtId="4" fontId="102" fillId="0" borderId="178" applyFill="0" applyBorder="0" applyProtection="0">
      <alignment horizontal="right" vertical="center"/>
    </xf>
    <xf numFmtId="49" fontId="101" fillId="0" borderId="178" applyNumberFormat="0" applyFill="0" applyBorder="0" applyProtection="0">
      <alignment horizontal="left" vertical="center"/>
    </xf>
    <xf numFmtId="0" fontId="102" fillId="0" borderId="181">
      <alignment horizontal="left" vertical="center" wrapText="1" indent="2"/>
    </xf>
    <xf numFmtId="0" fontId="142" fillId="84" borderId="174" applyNumberFormat="0" applyAlignment="0" applyProtection="0"/>
    <xf numFmtId="0" fontId="103" fillId="60" borderId="180">
      <alignment horizontal="right" vertical="center"/>
    </xf>
    <xf numFmtId="0" fontId="129" fillId="71" borderId="175" applyNumberFormat="0" applyAlignment="0" applyProtection="0"/>
    <xf numFmtId="0" fontId="103" fillId="60" borderId="180">
      <alignment horizontal="right" vertical="center"/>
    </xf>
    <xf numFmtId="4" fontId="103" fillId="60" borderId="178">
      <alignment horizontal="right" vertical="center"/>
    </xf>
    <xf numFmtId="0" fontId="103" fillId="60" borderId="178">
      <alignment horizontal="right" vertical="center"/>
    </xf>
    <xf numFmtId="0" fontId="123" fillId="84" borderId="174" applyNumberFormat="0" applyAlignment="0" applyProtection="0"/>
    <xf numFmtId="0" fontId="125" fillId="84" borderId="175" applyNumberFormat="0" applyAlignment="0" applyProtection="0"/>
    <xf numFmtId="0" fontId="130" fillId="0" borderId="176" applyNumberFormat="0" applyFill="0" applyAlignment="0" applyProtection="0"/>
    <xf numFmtId="0" fontId="102" fillId="61" borderId="178"/>
    <xf numFmtId="4" fontId="102" fillId="61" borderId="178"/>
    <xf numFmtId="4" fontId="103" fillId="60" borderId="178">
      <alignment horizontal="right" vertical="center"/>
    </xf>
    <xf numFmtId="0" fontId="105" fillId="62" borderId="178">
      <alignment horizontal="right" vertical="center"/>
    </xf>
    <xf numFmtId="0" fontId="129" fillId="71" borderId="175" applyNumberFormat="0" applyAlignment="0" applyProtection="0"/>
    <xf numFmtId="0" fontId="126" fillId="84" borderId="175" applyNumberFormat="0" applyAlignment="0" applyProtection="0"/>
    <xf numFmtId="4" fontId="102" fillId="0" borderId="178">
      <alignment horizontal="right" vertical="center"/>
    </xf>
    <xf numFmtId="0" fontId="102" fillId="60" borderId="181">
      <alignment horizontal="left" vertical="center" wrapText="1" indent="2"/>
    </xf>
    <xf numFmtId="0" fontId="102" fillId="0" borderId="181">
      <alignment horizontal="left" vertical="center" wrapText="1" indent="2"/>
    </xf>
    <xf numFmtId="0" fontId="142" fillId="84" borderId="174" applyNumberFormat="0" applyAlignment="0" applyProtection="0"/>
    <xf numFmtId="0" fontId="138" fillId="71" borderId="175" applyNumberFormat="0" applyAlignment="0" applyProtection="0"/>
    <xf numFmtId="0" fontId="125" fillId="84" borderId="175" applyNumberFormat="0" applyAlignment="0" applyProtection="0"/>
    <xf numFmtId="0" fontId="123" fillId="84" borderId="174" applyNumberFormat="0" applyAlignment="0" applyProtection="0"/>
    <xf numFmtId="0" fontId="103" fillId="60" borderId="180">
      <alignment horizontal="right" vertical="center"/>
    </xf>
    <xf numFmtId="0" fontId="105" fillId="62" borderId="178">
      <alignment horizontal="right" vertical="center"/>
    </xf>
    <xf numFmtId="4" fontId="103" fillId="62" borderId="178">
      <alignment horizontal="right" vertical="center"/>
    </xf>
    <xf numFmtId="4" fontId="103" fillId="60" borderId="178">
      <alignment horizontal="right" vertical="center"/>
    </xf>
    <xf numFmtId="49" fontId="102" fillId="0" borderId="179" applyNumberFormat="0" applyFont="0" applyFill="0" applyBorder="0" applyProtection="0">
      <alignment horizontal="left" vertical="center" indent="5"/>
    </xf>
    <xf numFmtId="4" fontId="102" fillId="0" borderId="178" applyFill="0" applyBorder="0" applyProtection="0">
      <alignment horizontal="right" vertical="center"/>
    </xf>
    <xf numFmtId="4" fontId="103" fillId="62" borderId="178">
      <alignment horizontal="right" vertical="center"/>
    </xf>
    <xf numFmtId="0" fontId="138" fillId="71" borderId="175" applyNumberFormat="0" applyAlignment="0" applyProtection="0"/>
    <xf numFmtId="0" fontId="129" fillId="71" borderId="175" applyNumberFormat="0" applyAlignment="0" applyProtection="0"/>
    <xf numFmtId="0" fontId="125" fillId="84" borderId="175" applyNumberFormat="0" applyAlignment="0" applyProtection="0"/>
    <xf numFmtId="0" fontId="102" fillId="60" borderId="181">
      <alignment horizontal="left" vertical="center" wrapText="1" indent="2"/>
    </xf>
    <xf numFmtId="0" fontId="102" fillId="0" borderId="181">
      <alignment horizontal="left" vertical="center" wrapText="1" indent="2"/>
    </xf>
    <xf numFmtId="0" fontId="102" fillId="60" borderId="181">
      <alignment horizontal="left" vertical="center" wrapText="1" indent="2"/>
    </xf>
    <xf numFmtId="166" fontId="102" fillId="88" borderId="178" applyNumberFormat="0" applyFont="0" applyBorder="0" applyAlignment="0" applyProtection="0">
      <alignment horizontal="right" vertical="center"/>
    </xf>
    <xf numFmtId="0" fontId="103" fillId="60" borderId="180">
      <alignment horizontal="right" vertical="center"/>
    </xf>
    <xf numFmtId="0" fontId="103" fillId="60" borderId="180">
      <alignment horizontal="right" vertical="center"/>
    </xf>
    <xf numFmtId="0" fontId="102" fillId="0" borderId="178" applyNumberFormat="0" applyFill="0" applyAlignment="0" applyProtection="0"/>
    <xf numFmtId="4" fontId="103" fillId="60" borderId="180">
      <alignment horizontal="right" vertical="center"/>
    </xf>
    <xf numFmtId="0" fontId="103" fillId="60" borderId="178">
      <alignment horizontal="right" vertical="center"/>
    </xf>
    <xf numFmtId="0" fontId="7" fillId="54" borderId="0" applyNumberFormat="0" applyBorder="0" applyAlignment="0" applyProtection="0"/>
    <xf numFmtId="49" fontId="102" fillId="0" borderId="178" applyNumberFormat="0" applyFont="0" applyFill="0" applyBorder="0" applyProtection="0">
      <alignment horizontal="left" vertical="center" indent="2"/>
    </xf>
    <xf numFmtId="0" fontId="48" fillId="43" borderId="0" applyNumberFormat="0" applyBorder="0" applyAlignment="0" applyProtection="0"/>
    <xf numFmtId="0" fontId="103" fillId="60" borderId="180">
      <alignment horizontal="right" vertical="center"/>
    </xf>
    <xf numFmtId="4" fontId="102" fillId="0" borderId="178">
      <alignment horizontal="right" vertical="center"/>
    </xf>
    <xf numFmtId="166" fontId="102" fillId="88" borderId="178" applyNumberFormat="0" applyFont="0" applyBorder="0" applyAlignment="0" applyProtection="0">
      <alignment horizontal="right" vertical="center"/>
    </xf>
    <xf numFmtId="0" fontId="102" fillId="62" borderId="179">
      <alignment horizontal="left" vertical="center"/>
    </xf>
    <xf numFmtId="0" fontId="102" fillId="60" borderId="181">
      <alignment horizontal="left" vertical="center" wrapText="1" indent="2"/>
    </xf>
    <xf numFmtId="4" fontId="103" fillId="60" borderId="180">
      <alignment horizontal="right" vertical="center"/>
    </xf>
    <xf numFmtId="0" fontId="105" fillId="62" borderId="178">
      <alignment horizontal="right" vertical="center"/>
    </xf>
    <xf numFmtId="4" fontId="103" fillId="60" borderId="178">
      <alignment horizontal="right" vertical="center"/>
    </xf>
    <xf numFmtId="0" fontId="103" fillId="60" borderId="178">
      <alignment horizontal="right" vertical="center"/>
    </xf>
    <xf numFmtId="4" fontId="105" fillId="62" borderId="178">
      <alignment horizontal="right" vertical="center"/>
    </xf>
    <xf numFmtId="0" fontId="120" fillId="87" borderId="177" applyNumberFormat="0" applyFont="0" applyAlignment="0" applyProtection="0"/>
    <xf numFmtId="0" fontId="7" fillId="38" borderId="0" applyNumberFormat="0" applyBorder="0" applyAlignment="0" applyProtection="0"/>
    <xf numFmtId="0" fontId="120" fillId="87" borderId="177" applyNumberFormat="0" applyFont="0" applyAlignment="0" applyProtection="0"/>
    <xf numFmtId="0" fontId="8" fillId="87" borderId="177" applyNumberFormat="0" applyFont="0" applyAlignment="0" applyProtection="0"/>
    <xf numFmtId="0" fontId="118" fillId="0" borderId="0" applyNumberFormat="0" applyFill="0" applyBorder="0" applyAlignment="0" applyProtection="0"/>
    <xf numFmtId="4" fontId="103" fillId="62" borderId="178">
      <alignment horizontal="right" vertical="center"/>
    </xf>
    <xf numFmtId="0" fontId="123" fillId="84" borderId="174" applyNumberFormat="0" applyAlignment="0" applyProtection="0"/>
    <xf numFmtId="4" fontId="103" fillId="62" borderId="178">
      <alignment horizontal="right" vertical="center"/>
    </xf>
    <xf numFmtId="0" fontId="119" fillId="0" borderId="70" applyNumberFormat="0" applyFill="0" applyAlignment="0" applyProtection="0"/>
    <xf numFmtId="0" fontId="103" fillId="60" borderId="178">
      <alignment horizontal="right" vertical="center"/>
    </xf>
    <xf numFmtId="49" fontId="102" fillId="0" borderId="179" applyNumberFormat="0" applyFont="0" applyFill="0" applyBorder="0" applyProtection="0">
      <alignment horizontal="left" vertical="center" indent="5"/>
    </xf>
    <xf numFmtId="0" fontId="102" fillId="0" borderId="181">
      <alignment horizontal="left" vertical="center" wrapText="1" indent="2"/>
    </xf>
    <xf numFmtId="0" fontId="138" fillId="71" borderId="175" applyNumberFormat="0" applyAlignment="0" applyProtection="0"/>
    <xf numFmtId="4" fontId="103" fillId="60" borderId="178">
      <alignment horizontal="right" vertical="center"/>
    </xf>
    <xf numFmtId="0" fontId="102" fillId="61" borderId="178"/>
    <xf numFmtId="0" fontId="142" fillId="84" borderId="174" applyNumberFormat="0" applyAlignment="0" applyProtection="0"/>
    <xf numFmtId="0" fontId="102" fillId="0" borderId="181">
      <alignment horizontal="left" vertical="center" wrapText="1" indent="2"/>
    </xf>
    <xf numFmtId="0" fontId="102" fillId="60" borderId="181">
      <alignment horizontal="left" vertical="center" wrapText="1" indent="2"/>
    </xf>
    <xf numFmtId="0" fontId="102" fillId="62" borderId="179">
      <alignment horizontal="left" vertical="center"/>
    </xf>
    <xf numFmtId="49" fontId="101" fillId="0" borderId="178" applyNumberFormat="0" applyFill="0" applyBorder="0" applyProtection="0">
      <alignment horizontal="left" vertical="center"/>
    </xf>
    <xf numFmtId="0" fontId="48" fillId="51" borderId="0" applyNumberFormat="0" applyBorder="0" applyAlignment="0" applyProtection="0"/>
    <xf numFmtId="0" fontId="115" fillId="33" borderId="66" applyNumberFormat="0" applyAlignment="0" applyProtection="0"/>
    <xf numFmtId="0" fontId="145" fillId="0" borderId="176" applyNumberFormat="0" applyFill="0" applyAlignment="0" applyProtection="0"/>
    <xf numFmtId="49" fontId="102" fillId="0" borderId="178" applyNumberFormat="0" applyFont="0" applyFill="0" applyBorder="0" applyProtection="0">
      <alignment horizontal="left" vertical="center" indent="2"/>
    </xf>
    <xf numFmtId="0" fontId="102" fillId="0" borderId="181">
      <alignment horizontal="left" vertical="center" wrapText="1" indent="2"/>
    </xf>
    <xf numFmtId="4" fontId="102" fillId="0" borderId="178" applyFill="0" applyBorder="0" applyProtection="0">
      <alignment horizontal="right" vertical="center"/>
    </xf>
    <xf numFmtId="0" fontId="102" fillId="62" borderId="179">
      <alignment horizontal="left" vertical="center"/>
    </xf>
    <xf numFmtId="0" fontId="103" fillId="60" borderId="178">
      <alignment horizontal="right" vertical="center"/>
    </xf>
    <xf numFmtId="0" fontId="102" fillId="0" borderId="178" applyNumberFormat="0" applyFill="0" applyAlignment="0" applyProtection="0"/>
    <xf numFmtId="49" fontId="102" fillId="0" borderId="178" applyNumberFormat="0" applyFont="0" applyFill="0" applyBorder="0" applyProtection="0">
      <alignment horizontal="left" vertical="center" indent="2"/>
    </xf>
    <xf numFmtId="0" fontId="48" fillId="55" borderId="0" applyNumberFormat="0" applyBorder="0" applyAlignment="0" applyProtection="0"/>
    <xf numFmtId="4" fontId="102" fillId="0" borderId="178">
      <alignment horizontal="right" vertical="center"/>
    </xf>
    <xf numFmtId="0" fontId="120" fillId="87" borderId="177" applyNumberFormat="0" applyFont="0" applyAlignment="0" applyProtection="0"/>
    <xf numFmtId="0" fontId="102" fillId="0" borderId="178">
      <alignment horizontal="right" vertical="center"/>
    </xf>
    <xf numFmtId="0" fontId="103" fillId="60" borderId="178">
      <alignment horizontal="right" vertical="center"/>
    </xf>
    <xf numFmtId="4" fontId="103" fillId="60" borderId="178">
      <alignment horizontal="right" vertical="center"/>
    </xf>
    <xf numFmtId="0" fontId="102" fillId="60" borderId="181">
      <alignment horizontal="left" vertical="center" wrapText="1" indent="2"/>
    </xf>
    <xf numFmtId="0" fontId="7" fillId="42" borderId="0" applyNumberFormat="0" applyBorder="0" applyAlignment="0" applyProtection="0"/>
    <xf numFmtId="0" fontId="102" fillId="61" borderId="178"/>
    <xf numFmtId="4" fontId="102" fillId="0" borderId="178" applyFill="0" applyBorder="0" applyProtection="0">
      <alignment horizontal="right" vertical="center"/>
    </xf>
    <xf numFmtId="0" fontId="125" fillId="84" borderId="175" applyNumberFormat="0" applyAlignment="0" applyProtection="0"/>
    <xf numFmtId="0" fontId="145" fillId="0" borderId="176" applyNumberFormat="0" applyFill="0" applyAlignment="0" applyProtection="0"/>
    <xf numFmtId="49" fontId="101" fillId="0" borderId="178" applyNumberFormat="0" applyFill="0" applyBorder="0" applyProtection="0">
      <alignment horizontal="left" vertical="center"/>
    </xf>
    <xf numFmtId="0" fontId="7" fillId="49" borderId="0" applyNumberFormat="0" applyBorder="0" applyAlignment="0" applyProtection="0"/>
    <xf numFmtId="0" fontId="102" fillId="0" borderId="181">
      <alignment horizontal="left" vertical="center" wrapText="1" indent="2"/>
    </xf>
    <xf numFmtId="0" fontId="48" fillId="59" borderId="0" applyNumberFormat="0" applyBorder="0" applyAlignment="0" applyProtection="0"/>
    <xf numFmtId="0" fontId="7" fillId="46" borderId="0" applyNumberFormat="0" applyBorder="0" applyAlignment="0" applyProtection="0"/>
    <xf numFmtId="0" fontId="8" fillId="87" borderId="177" applyNumberFormat="0" applyFont="0" applyAlignment="0" applyProtection="0"/>
    <xf numFmtId="0" fontId="103" fillId="62" borderId="178">
      <alignment horizontal="right" vertical="center"/>
    </xf>
    <xf numFmtId="4" fontId="105" fillId="62" borderId="178">
      <alignment horizontal="right" vertical="center"/>
    </xf>
    <xf numFmtId="166" fontId="102" fillId="88" borderId="178" applyNumberFormat="0" applyFont="0" applyBorder="0" applyAlignment="0" applyProtection="0">
      <alignment horizontal="right" vertical="center"/>
    </xf>
    <xf numFmtId="0" fontId="8" fillId="87" borderId="177" applyNumberFormat="0" applyFont="0" applyAlignment="0" applyProtection="0"/>
    <xf numFmtId="0" fontId="138" fillId="71" borderId="175" applyNumberFormat="0" applyAlignment="0" applyProtection="0"/>
    <xf numFmtId="0" fontId="138" fillId="71" borderId="175" applyNumberFormat="0" applyAlignment="0" applyProtection="0"/>
    <xf numFmtId="0" fontId="145" fillId="0" borderId="176" applyNumberFormat="0" applyFill="0" applyAlignment="0" applyProtection="0"/>
    <xf numFmtId="49" fontId="101" fillId="0" borderId="178" applyNumberFormat="0" applyFill="0" applyBorder="0" applyProtection="0">
      <alignment horizontal="left" vertical="center"/>
    </xf>
    <xf numFmtId="0" fontId="103" fillId="60" borderId="179">
      <alignment horizontal="right" vertical="center"/>
    </xf>
    <xf numFmtId="0" fontId="102" fillId="0" borderId="178">
      <alignment horizontal="right" vertical="center"/>
    </xf>
    <xf numFmtId="0" fontId="130" fillId="0" borderId="176" applyNumberFormat="0" applyFill="0" applyAlignment="0" applyProtection="0"/>
    <xf numFmtId="0" fontId="8" fillId="87" borderId="177" applyNumberFormat="0" applyFont="0" applyAlignment="0" applyProtection="0"/>
    <xf numFmtId="0" fontId="145" fillId="0" borderId="176" applyNumberFormat="0" applyFill="0" applyAlignment="0" applyProtection="0"/>
    <xf numFmtId="0" fontId="126" fillId="84" borderId="175" applyNumberFormat="0" applyAlignment="0" applyProtection="0"/>
    <xf numFmtId="0" fontId="7" fillId="38" borderId="0" applyNumberFormat="0" applyBorder="0" applyAlignment="0" applyProtection="0"/>
    <xf numFmtId="166" fontId="102" fillId="88" borderId="178" applyNumberFormat="0" applyFont="0" applyBorder="0" applyAlignment="0" applyProtection="0">
      <alignment horizontal="right" vertical="center"/>
    </xf>
    <xf numFmtId="0" fontId="145" fillId="0" borderId="176" applyNumberFormat="0" applyFill="0" applyAlignment="0" applyProtection="0"/>
    <xf numFmtId="49" fontId="102" fillId="0" borderId="178" applyNumberFormat="0" applyFont="0" applyFill="0" applyBorder="0" applyProtection="0">
      <alignment horizontal="left" vertical="center" indent="2"/>
    </xf>
    <xf numFmtId="0" fontId="118" fillId="0" borderId="0" applyNumberFormat="0" applyFill="0" applyBorder="0" applyAlignment="0" applyProtection="0"/>
    <xf numFmtId="4" fontId="102" fillId="0" borderId="178">
      <alignment horizontal="right" vertical="center"/>
    </xf>
    <xf numFmtId="0" fontId="130" fillId="0" borderId="176" applyNumberFormat="0" applyFill="0" applyAlignment="0" applyProtection="0"/>
    <xf numFmtId="0" fontId="138" fillId="71" borderId="175" applyNumberFormat="0" applyAlignment="0" applyProtection="0"/>
    <xf numFmtId="0" fontId="48" fillId="47" borderId="0" applyNumberFormat="0" applyBorder="0" applyAlignment="0" applyProtection="0"/>
    <xf numFmtId="4" fontId="102" fillId="0" borderId="178" applyFill="0" applyBorder="0" applyProtection="0">
      <alignment horizontal="right" vertical="center"/>
    </xf>
    <xf numFmtId="0" fontId="102" fillId="62" borderId="179">
      <alignment horizontal="left" vertical="center"/>
    </xf>
    <xf numFmtId="0" fontId="129" fillId="71" borderId="175" applyNumberFormat="0" applyAlignment="0" applyProtection="0"/>
    <xf numFmtId="0" fontId="105" fillId="62" borderId="178">
      <alignment horizontal="right" vertical="center"/>
    </xf>
    <xf numFmtId="4" fontId="102" fillId="61" borderId="178"/>
    <xf numFmtId="0" fontId="102" fillId="60" borderId="181">
      <alignment horizontal="left" vertical="center" wrapText="1" indent="2"/>
    </xf>
    <xf numFmtId="49" fontId="102" fillId="0" borderId="178" applyNumberFormat="0" applyFont="0" applyFill="0" applyBorder="0" applyProtection="0">
      <alignment horizontal="left" vertical="center" indent="2"/>
    </xf>
    <xf numFmtId="0" fontId="138" fillId="71" borderId="175" applyNumberFormat="0" applyAlignment="0" applyProtection="0"/>
    <xf numFmtId="0" fontId="48" fillId="55" borderId="0" applyNumberFormat="0" applyBorder="0" applyAlignment="0" applyProtection="0"/>
    <xf numFmtId="0" fontId="7" fillId="53" borderId="0" applyNumberFormat="0" applyBorder="0" applyAlignment="0" applyProtection="0"/>
    <xf numFmtId="0" fontId="105" fillId="62" borderId="178">
      <alignment horizontal="right" vertical="center"/>
    </xf>
    <xf numFmtId="0" fontId="129" fillId="71" borderId="175" applyNumberFormat="0" applyAlignment="0" applyProtection="0"/>
    <xf numFmtId="166" fontId="102" fillId="88" borderId="178" applyNumberFormat="0" applyFont="0" applyBorder="0" applyAlignment="0" applyProtection="0">
      <alignment horizontal="right" vertical="center"/>
    </xf>
    <xf numFmtId="0" fontId="129" fillId="71" borderId="175" applyNumberFormat="0" applyAlignment="0" applyProtection="0"/>
    <xf numFmtId="4" fontId="102" fillId="0" borderId="178">
      <alignment horizontal="right" vertical="center"/>
    </xf>
    <xf numFmtId="49" fontId="102" fillId="0" borderId="178" applyNumberFormat="0" applyFont="0" applyFill="0" applyBorder="0" applyProtection="0">
      <alignment horizontal="left" vertical="center" indent="2"/>
    </xf>
    <xf numFmtId="166" fontId="102" fillId="88" borderId="178" applyNumberFormat="0" applyFont="0" applyBorder="0" applyAlignment="0" applyProtection="0">
      <alignment horizontal="right" vertical="center"/>
    </xf>
    <xf numFmtId="49" fontId="101" fillId="0" borderId="178" applyNumberFormat="0" applyFill="0" applyBorder="0" applyProtection="0">
      <alignment horizontal="left" vertical="center"/>
    </xf>
    <xf numFmtId="4" fontId="103" fillId="60" borderId="178">
      <alignment horizontal="right" vertical="center"/>
    </xf>
    <xf numFmtId="0" fontId="103" fillId="60" borderId="178">
      <alignment horizontal="right" vertical="center"/>
    </xf>
    <xf numFmtId="0" fontId="102" fillId="0" borderId="178">
      <alignment horizontal="right" vertical="center"/>
    </xf>
    <xf numFmtId="0" fontId="102" fillId="0" borderId="178">
      <alignment horizontal="right" vertical="center"/>
    </xf>
    <xf numFmtId="0" fontId="7" fillId="57" borderId="0" applyNumberFormat="0" applyBorder="0" applyAlignment="0" applyProtection="0"/>
    <xf numFmtId="0" fontId="48" fillId="51" borderId="0" applyNumberFormat="0" applyBorder="0" applyAlignment="0" applyProtection="0"/>
    <xf numFmtId="0" fontId="7" fillId="45" borderId="0" applyNumberFormat="0" applyBorder="0" applyAlignment="0" applyProtection="0"/>
    <xf numFmtId="0" fontId="105" fillId="62" borderId="178">
      <alignment horizontal="right" vertical="center"/>
    </xf>
    <xf numFmtId="4" fontId="103" fillId="60" borderId="180">
      <alignment horizontal="right" vertical="center"/>
    </xf>
    <xf numFmtId="0" fontId="102" fillId="60" borderId="181">
      <alignment horizontal="left" vertical="center" wrapText="1" indent="2"/>
    </xf>
    <xf numFmtId="0" fontId="138" fillId="71" borderId="175" applyNumberFormat="0" applyAlignment="0" applyProtection="0"/>
    <xf numFmtId="0" fontId="138" fillId="71" borderId="175" applyNumberFormat="0" applyAlignment="0" applyProtection="0"/>
    <xf numFmtId="0" fontId="7" fillId="41" borderId="0" applyNumberFormat="0" applyBorder="0" applyAlignment="0" applyProtection="0"/>
    <xf numFmtId="0" fontId="120" fillId="87" borderId="177" applyNumberFormat="0" applyFont="0" applyAlignment="0" applyProtection="0"/>
    <xf numFmtId="0" fontId="102" fillId="60" borderId="181">
      <alignment horizontal="left" vertical="center" wrapText="1" indent="2"/>
    </xf>
    <xf numFmtId="0" fontId="120" fillId="87" borderId="177" applyNumberFormat="0" applyFont="0" applyAlignment="0" applyProtection="0"/>
    <xf numFmtId="0" fontId="102" fillId="0" borderId="178" applyNumberFormat="0" applyFill="0" applyAlignment="0" applyProtection="0"/>
    <xf numFmtId="0" fontId="142" fillId="84" borderId="174" applyNumberFormat="0" applyAlignment="0" applyProtection="0"/>
    <xf numFmtId="4" fontId="103" fillId="60" borderId="178">
      <alignment horizontal="right" vertical="center"/>
    </xf>
    <xf numFmtId="4" fontId="102" fillId="61" borderId="178"/>
    <xf numFmtId="0" fontId="145" fillId="0" borderId="176" applyNumberFormat="0" applyFill="0" applyAlignment="0" applyProtection="0"/>
    <xf numFmtId="0" fontId="123" fillId="84" borderId="174" applyNumberFormat="0" applyAlignment="0" applyProtection="0"/>
    <xf numFmtId="0" fontId="125" fillId="84" borderId="175" applyNumberFormat="0" applyAlignment="0" applyProtection="0"/>
    <xf numFmtId="0" fontId="126" fillId="84" borderId="175" applyNumberFormat="0" applyAlignment="0" applyProtection="0"/>
    <xf numFmtId="0" fontId="142" fillId="84" borderId="174" applyNumberFormat="0" applyAlignment="0" applyProtection="0"/>
    <xf numFmtId="4" fontId="102" fillId="0" borderId="178" applyFill="0" applyBorder="0" applyProtection="0">
      <alignment horizontal="right" vertical="center"/>
    </xf>
    <xf numFmtId="0" fontId="138" fillId="71" borderId="175" applyNumberFormat="0" applyAlignment="0" applyProtection="0"/>
    <xf numFmtId="0" fontId="103" fillId="62" borderId="178">
      <alignment horizontal="right" vertical="center"/>
    </xf>
    <xf numFmtId="0" fontId="7" fillId="42" borderId="0" applyNumberFormat="0" applyBorder="0" applyAlignment="0" applyProtection="0"/>
    <xf numFmtId="0" fontId="119" fillId="0" borderId="70" applyNumberFormat="0" applyFill="0" applyAlignment="0" applyProtection="0"/>
    <xf numFmtId="0" fontId="145" fillId="0" borderId="176" applyNumberFormat="0" applyFill="0" applyAlignment="0" applyProtection="0"/>
    <xf numFmtId="4" fontId="103" fillId="60" borderId="178">
      <alignment horizontal="right" vertical="center"/>
    </xf>
    <xf numFmtId="0" fontId="102" fillId="60" borderId="181">
      <alignment horizontal="left" vertical="center" wrapText="1" indent="2"/>
    </xf>
    <xf numFmtId="0" fontId="126" fillId="84" borderId="175" applyNumberFormat="0" applyAlignment="0" applyProtection="0"/>
    <xf numFmtId="0" fontId="103" fillId="60" borderId="178">
      <alignment horizontal="right" vertical="center"/>
    </xf>
    <xf numFmtId="166" fontId="102" fillId="88" borderId="178" applyNumberFormat="0" applyFont="0" applyBorder="0" applyAlignment="0" applyProtection="0">
      <alignment horizontal="right" vertical="center"/>
    </xf>
    <xf numFmtId="0" fontId="8" fillId="87" borderId="177" applyNumberFormat="0" applyFont="0" applyAlignment="0" applyProtection="0"/>
    <xf numFmtId="0" fontId="102" fillId="60" borderId="181">
      <alignment horizontal="left" vertical="center" wrapText="1" indent="2"/>
    </xf>
    <xf numFmtId="0" fontId="145" fillId="0" borderId="176" applyNumberFormat="0" applyFill="0" applyAlignment="0" applyProtection="0"/>
    <xf numFmtId="0" fontId="138" fillId="71" borderId="175" applyNumberFormat="0" applyAlignment="0" applyProtection="0"/>
    <xf numFmtId="0" fontId="7" fillId="58" borderId="0" applyNumberFormat="0" applyBorder="0" applyAlignment="0" applyProtection="0"/>
    <xf numFmtId="0" fontId="130" fillId="0" borderId="176" applyNumberFormat="0" applyFill="0" applyAlignment="0" applyProtection="0"/>
    <xf numFmtId="0" fontId="103" fillId="62" borderId="178">
      <alignment horizontal="right" vertical="center"/>
    </xf>
    <xf numFmtId="0" fontId="120" fillId="87" borderId="177" applyNumberFormat="0" applyFont="0" applyAlignment="0" applyProtection="0"/>
    <xf numFmtId="0" fontId="129" fillId="71" borderId="175" applyNumberFormat="0" applyAlignment="0" applyProtection="0"/>
    <xf numFmtId="0" fontId="102" fillId="0" borderId="181">
      <alignment horizontal="left" vertical="center" wrapText="1" indent="2"/>
    </xf>
    <xf numFmtId="4" fontId="103" fillId="60" borderId="178">
      <alignment horizontal="right" vertical="center"/>
    </xf>
    <xf numFmtId="0" fontId="120" fillId="87" borderId="177" applyNumberFormat="0" applyFont="0" applyAlignment="0" applyProtection="0"/>
    <xf numFmtId="0" fontId="123" fillId="84" borderId="174" applyNumberFormat="0" applyAlignment="0" applyProtection="0"/>
    <xf numFmtId="0" fontId="7" fillId="54" borderId="0" applyNumberFormat="0" applyBorder="0" applyAlignment="0" applyProtection="0"/>
    <xf numFmtId="0" fontId="126" fillId="84" borderId="175" applyNumberFormat="0" applyAlignment="0" applyProtection="0"/>
    <xf numFmtId="0" fontId="138" fillId="71" borderId="175" applyNumberFormat="0" applyAlignment="0" applyProtection="0"/>
    <xf numFmtId="4" fontId="102" fillId="0" borderId="178">
      <alignment horizontal="right" vertical="center"/>
    </xf>
    <xf numFmtId="4" fontId="105" fillId="62" borderId="178">
      <alignment horizontal="right" vertical="center"/>
    </xf>
    <xf numFmtId="0" fontId="126" fillId="84" borderId="175" applyNumberFormat="0" applyAlignment="0" applyProtection="0"/>
    <xf numFmtId="0" fontId="7" fillId="45" borderId="0" applyNumberFormat="0" applyBorder="0" applyAlignment="0" applyProtection="0"/>
    <xf numFmtId="0" fontId="7" fillId="41" borderId="0" applyNumberFormat="0" applyBorder="0" applyAlignment="0" applyProtection="0"/>
    <xf numFmtId="4" fontId="103" fillId="60" borderId="178">
      <alignment horizontal="right" vertical="center"/>
    </xf>
    <xf numFmtId="0" fontId="102" fillId="0" borderId="178" applyNumberFormat="0" applyFill="0" applyAlignment="0" applyProtection="0"/>
    <xf numFmtId="0" fontId="102" fillId="61" borderId="178"/>
    <xf numFmtId="0" fontId="142" fillId="84" borderId="174" applyNumberFormat="0" applyAlignment="0" applyProtection="0"/>
    <xf numFmtId="4" fontId="102" fillId="0" borderId="178" applyFill="0" applyBorder="0" applyProtection="0">
      <alignment horizontal="right" vertical="center"/>
    </xf>
    <xf numFmtId="0" fontId="102" fillId="60" borderId="181">
      <alignment horizontal="left" vertical="center" wrapText="1" indent="2"/>
    </xf>
    <xf numFmtId="0" fontId="7" fillId="58" borderId="0" applyNumberFormat="0" applyBorder="0" applyAlignment="0" applyProtection="0"/>
    <xf numFmtId="0" fontId="145" fillId="0" borderId="176" applyNumberFormat="0" applyFill="0" applyAlignment="0" applyProtection="0"/>
    <xf numFmtId="4" fontId="105" fillId="62" borderId="178">
      <alignment horizontal="right" vertical="center"/>
    </xf>
    <xf numFmtId="0" fontId="105" fillId="62" borderId="178">
      <alignment horizontal="right" vertical="center"/>
    </xf>
    <xf numFmtId="0" fontId="102" fillId="0" borderId="178" applyNumberFormat="0" applyFill="0" applyAlignment="0" applyProtection="0"/>
    <xf numFmtId="0" fontId="120" fillId="87" borderId="177" applyNumberFormat="0" applyFont="0" applyAlignment="0" applyProtection="0"/>
    <xf numFmtId="0" fontId="142" fillId="84" borderId="174" applyNumberFormat="0" applyAlignment="0" applyProtection="0"/>
    <xf numFmtId="0" fontId="130" fillId="0" borderId="176" applyNumberFormat="0" applyFill="0" applyAlignment="0" applyProtection="0"/>
    <xf numFmtId="4" fontId="102" fillId="0" borderId="178" applyFill="0" applyBorder="0" applyProtection="0">
      <alignment horizontal="right" vertical="center"/>
    </xf>
    <xf numFmtId="4" fontId="103" fillId="60" borderId="178">
      <alignment horizontal="right" vertical="center"/>
    </xf>
    <xf numFmtId="0" fontId="138" fillId="71" borderId="175" applyNumberFormat="0" applyAlignment="0" applyProtection="0"/>
    <xf numFmtId="4" fontId="103" fillId="62" borderId="178">
      <alignment horizontal="right" vertical="center"/>
    </xf>
    <xf numFmtId="0" fontId="103" fillId="60" borderId="178">
      <alignment horizontal="right" vertical="center"/>
    </xf>
    <xf numFmtId="0" fontId="126" fillId="84" borderId="175" applyNumberFormat="0" applyAlignment="0" applyProtection="0"/>
    <xf numFmtId="0" fontId="102" fillId="60" borderId="181">
      <alignment horizontal="left" vertical="center" wrapText="1" indent="2"/>
    </xf>
    <xf numFmtId="0" fontId="7" fillId="37" borderId="0" applyNumberFormat="0" applyBorder="0" applyAlignment="0" applyProtection="0"/>
    <xf numFmtId="0" fontId="138" fillId="71" borderId="175" applyNumberFormat="0" applyAlignment="0" applyProtection="0"/>
    <xf numFmtId="0" fontId="142" fillId="84" borderId="174" applyNumberFormat="0" applyAlignment="0" applyProtection="0"/>
    <xf numFmtId="0" fontId="130" fillId="0" borderId="176" applyNumberFormat="0" applyFill="0" applyAlignment="0" applyProtection="0"/>
    <xf numFmtId="0" fontId="102" fillId="0" borderId="178">
      <alignment horizontal="right" vertical="center"/>
    </xf>
    <xf numFmtId="4" fontId="103" fillId="62" borderId="178">
      <alignment horizontal="right" vertical="center"/>
    </xf>
    <xf numFmtId="0" fontId="102" fillId="62" borderId="179">
      <alignment horizontal="left" vertical="center"/>
    </xf>
    <xf numFmtId="0" fontId="7" fillId="46" borderId="0" applyNumberFormat="0" applyBorder="0" applyAlignment="0" applyProtection="0"/>
    <xf numFmtId="0" fontId="102" fillId="0" borderId="178" applyNumberFormat="0" applyFill="0" applyAlignment="0" applyProtection="0"/>
    <xf numFmtId="0" fontId="102" fillId="0" borderId="181">
      <alignment horizontal="left" vertical="center" wrapText="1" indent="2"/>
    </xf>
    <xf numFmtId="49" fontId="102" fillId="0" borderId="179" applyNumberFormat="0" applyFont="0" applyFill="0" applyBorder="0" applyProtection="0">
      <alignment horizontal="left" vertical="center" indent="5"/>
    </xf>
    <xf numFmtId="0" fontId="103" fillId="60" borderId="180">
      <alignment horizontal="right" vertical="center"/>
    </xf>
    <xf numFmtId="0" fontId="103" fillId="60" borderId="180">
      <alignment horizontal="right" vertical="center"/>
    </xf>
    <xf numFmtId="0" fontId="145" fillId="0" borderId="176" applyNumberFormat="0" applyFill="0" applyAlignment="0" applyProtection="0"/>
    <xf numFmtId="0" fontId="125" fillId="84" borderId="175" applyNumberFormat="0" applyAlignment="0" applyProtection="0"/>
    <xf numFmtId="49" fontId="102" fillId="0" borderId="179" applyNumberFormat="0" applyFont="0" applyFill="0" applyBorder="0" applyProtection="0">
      <alignment horizontal="left" vertical="center" indent="5"/>
    </xf>
    <xf numFmtId="0" fontId="130" fillId="0" borderId="176" applyNumberFormat="0" applyFill="0" applyAlignment="0" applyProtection="0"/>
    <xf numFmtId="4" fontId="103" fillId="60" borderId="178">
      <alignment horizontal="right" vertical="center"/>
    </xf>
    <xf numFmtId="4" fontId="105" fillId="62" borderId="178">
      <alignment horizontal="right" vertical="center"/>
    </xf>
    <xf numFmtId="0" fontId="102" fillId="61" borderId="178"/>
    <xf numFmtId="0" fontId="126" fillId="84" borderId="175" applyNumberFormat="0" applyAlignment="0" applyProtection="0"/>
    <xf numFmtId="0" fontId="102" fillId="0" borderId="178">
      <alignment horizontal="right" vertical="center"/>
    </xf>
    <xf numFmtId="0" fontId="130" fillId="0" borderId="176" applyNumberFormat="0" applyFill="0" applyAlignment="0" applyProtection="0"/>
    <xf numFmtId="0" fontId="102" fillId="61" borderId="178"/>
    <xf numFmtId="4" fontId="102" fillId="0" borderId="178" applyFill="0" applyBorder="0" applyProtection="0">
      <alignment horizontal="right" vertical="center"/>
    </xf>
    <xf numFmtId="4" fontId="103" fillId="60" borderId="180">
      <alignment horizontal="right" vertical="center"/>
    </xf>
    <xf numFmtId="0" fontId="105" fillId="62" borderId="178">
      <alignment horizontal="right" vertical="center"/>
    </xf>
    <xf numFmtId="0" fontId="129" fillId="71" borderId="175" applyNumberFormat="0" applyAlignment="0" applyProtection="0"/>
    <xf numFmtId="0" fontId="126" fillId="84" borderId="175" applyNumberFormat="0" applyAlignment="0" applyProtection="0"/>
    <xf numFmtId="4" fontId="102" fillId="0" borderId="178">
      <alignment horizontal="right" vertical="center"/>
    </xf>
    <xf numFmtId="0" fontId="102" fillId="60" borderId="181">
      <alignment horizontal="left" vertical="center" wrapText="1" indent="2"/>
    </xf>
    <xf numFmtId="0" fontId="102" fillId="0" borderId="181">
      <alignment horizontal="left" vertical="center" wrapText="1" indent="2"/>
    </xf>
    <xf numFmtId="0" fontId="142" fillId="84" borderId="174" applyNumberFormat="0" applyAlignment="0" applyProtection="0"/>
    <xf numFmtId="0" fontId="138" fillId="71" borderId="175" applyNumberFormat="0" applyAlignment="0" applyProtection="0"/>
    <xf numFmtId="0" fontId="125" fillId="84" borderId="175" applyNumberFormat="0" applyAlignment="0" applyProtection="0"/>
    <xf numFmtId="0" fontId="123" fillId="84" borderId="174" applyNumberFormat="0" applyAlignment="0" applyProtection="0"/>
    <xf numFmtId="0" fontId="103" fillId="60" borderId="180">
      <alignment horizontal="right" vertical="center"/>
    </xf>
    <xf numFmtId="0" fontId="105" fillId="62" borderId="178">
      <alignment horizontal="right" vertical="center"/>
    </xf>
    <xf numFmtId="4" fontId="103" fillId="62" borderId="178">
      <alignment horizontal="right" vertical="center"/>
    </xf>
    <xf numFmtId="4" fontId="103" fillId="60" borderId="178">
      <alignment horizontal="right" vertical="center"/>
    </xf>
    <xf numFmtId="49" fontId="102" fillId="0" borderId="179" applyNumberFormat="0" applyFont="0" applyFill="0" applyBorder="0" applyProtection="0">
      <alignment horizontal="left" vertical="center" indent="5"/>
    </xf>
    <xf numFmtId="4" fontId="102" fillId="0" borderId="178" applyFill="0" applyBorder="0" applyProtection="0">
      <alignment horizontal="right" vertical="center"/>
    </xf>
    <xf numFmtId="4" fontId="103" fillId="62" borderId="178">
      <alignment horizontal="right" vertical="center"/>
    </xf>
    <xf numFmtId="0" fontId="138" fillId="71" borderId="175" applyNumberFormat="0" applyAlignment="0" applyProtection="0"/>
    <xf numFmtId="0" fontId="129" fillId="71" borderId="175" applyNumberFormat="0" applyAlignment="0" applyProtection="0"/>
    <xf numFmtId="0" fontId="125" fillId="84" borderId="175" applyNumberFormat="0" applyAlignment="0" applyProtection="0"/>
    <xf numFmtId="0" fontId="102" fillId="60" borderId="181">
      <alignment horizontal="left" vertical="center" wrapText="1" indent="2"/>
    </xf>
    <xf numFmtId="0" fontId="102" fillId="0" borderId="181">
      <alignment horizontal="left" vertical="center" wrapText="1" indent="2"/>
    </xf>
    <xf numFmtId="0" fontId="102" fillId="60" borderId="181">
      <alignment horizontal="left" vertical="center" wrapText="1" indent="2"/>
    </xf>
    <xf numFmtId="0" fontId="130" fillId="0" borderId="215" applyNumberFormat="0" applyFill="0" applyAlignment="0" applyProtection="0"/>
    <xf numFmtId="0" fontId="7" fillId="53" borderId="0" applyNumberFormat="0" applyBorder="0" applyAlignment="0" applyProtection="0"/>
    <xf numFmtId="4" fontId="103" fillId="60" borderId="210">
      <alignment horizontal="right" vertical="center"/>
    </xf>
    <xf numFmtId="4" fontId="102" fillId="0" borderId="210">
      <alignment horizontal="right" vertical="center"/>
    </xf>
    <xf numFmtId="0" fontId="142" fillId="84" borderId="174" applyNumberFormat="0" applyAlignment="0" applyProtection="0"/>
    <xf numFmtId="0" fontId="120" fillId="87" borderId="216" applyNumberFormat="0" applyFont="0" applyAlignment="0" applyProtection="0"/>
    <xf numFmtId="0" fontId="120" fillId="87" borderId="216" applyNumberFormat="0" applyFont="0" applyAlignment="0" applyProtection="0"/>
    <xf numFmtId="4" fontId="102" fillId="61" borderId="210"/>
    <xf numFmtId="0" fontId="145" fillId="0" borderId="176" applyNumberFormat="0" applyFill="0" applyAlignment="0" applyProtection="0"/>
    <xf numFmtId="0" fontId="126" fillId="84" borderId="214" applyNumberFormat="0" applyAlignment="0" applyProtection="0"/>
    <xf numFmtId="0" fontId="105" fillId="62" borderId="178">
      <alignment horizontal="right" vertical="center"/>
    </xf>
    <xf numFmtId="49" fontId="102" fillId="0" borderId="211" applyNumberFormat="0" applyFont="0" applyFill="0" applyBorder="0" applyProtection="0">
      <alignment horizontal="left" vertical="center" indent="5"/>
    </xf>
    <xf numFmtId="0" fontId="129" fillId="71" borderId="183" applyNumberFormat="0" applyAlignment="0" applyProtection="0"/>
    <xf numFmtId="0" fontId="126" fillId="84" borderId="214" applyNumberFormat="0" applyAlignment="0" applyProtection="0"/>
    <xf numFmtId="0" fontId="103" fillId="60" borderId="219">
      <alignment horizontal="right" vertical="center"/>
    </xf>
    <xf numFmtId="4" fontId="103" fillId="60" borderId="178">
      <alignment horizontal="right" vertical="center"/>
    </xf>
    <xf numFmtId="4" fontId="102" fillId="0" borderId="178" applyFill="0" applyBorder="0" applyProtection="0">
      <alignment horizontal="right" vertical="center"/>
    </xf>
    <xf numFmtId="0" fontId="103" fillId="60" borderId="178">
      <alignment horizontal="right" vertical="center"/>
    </xf>
    <xf numFmtId="166" fontId="102" fillId="88" borderId="178" applyNumberFormat="0" applyFont="0" applyBorder="0" applyAlignment="0" applyProtection="0">
      <alignment horizontal="right" vertical="center"/>
    </xf>
    <xf numFmtId="0" fontId="125" fillId="84" borderId="175" applyNumberFormat="0" applyAlignment="0" applyProtection="0"/>
    <xf numFmtId="4" fontId="103" fillId="62" borderId="178">
      <alignment horizontal="right" vertical="center"/>
    </xf>
    <xf numFmtId="4" fontId="105" fillId="62" borderId="178">
      <alignment horizontal="right" vertical="center"/>
    </xf>
    <xf numFmtId="0" fontId="145" fillId="0" borderId="176" applyNumberFormat="0" applyFill="0" applyAlignment="0" applyProtection="0"/>
    <xf numFmtId="4" fontId="102" fillId="0" borderId="178">
      <alignment horizontal="right" vertical="center"/>
    </xf>
    <xf numFmtId="0" fontId="123" fillId="84" borderId="174" applyNumberFormat="0" applyAlignment="0" applyProtection="0"/>
    <xf numFmtId="0" fontId="103" fillId="62" borderId="178">
      <alignment horizontal="right" vertical="center"/>
    </xf>
    <xf numFmtId="0" fontId="125" fillId="84" borderId="175" applyNumberFormat="0" applyAlignment="0" applyProtection="0"/>
    <xf numFmtId="4" fontId="103" fillId="60" borderId="178">
      <alignment horizontal="right" vertical="center"/>
    </xf>
    <xf numFmtId="0" fontId="142" fillId="84" borderId="174" applyNumberFormat="0" applyAlignment="0" applyProtection="0"/>
    <xf numFmtId="0" fontId="103" fillId="60" borderId="178">
      <alignment horizontal="right" vertical="center"/>
    </xf>
    <xf numFmtId="0" fontId="102" fillId="60" borderId="181">
      <alignment horizontal="left" vertical="center" wrapText="1" indent="2"/>
    </xf>
    <xf numFmtId="0" fontId="125" fillId="84" borderId="175" applyNumberFormat="0" applyAlignment="0" applyProtection="0"/>
    <xf numFmtId="4" fontId="102" fillId="0" borderId="178">
      <alignment horizontal="right" vertical="center"/>
    </xf>
    <xf numFmtId="0" fontId="8" fillId="87" borderId="177" applyNumberFormat="0" applyFont="0" applyAlignment="0" applyProtection="0"/>
    <xf numFmtId="0" fontId="125" fillId="84" borderId="175" applyNumberFormat="0" applyAlignment="0" applyProtection="0"/>
    <xf numFmtId="0" fontId="129" fillId="71" borderId="175" applyNumberFormat="0" applyAlignment="0" applyProtection="0"/>
    <xf numFmtId="0" fontId="105" fillId="62" borderId="178">
      <alignment horizontal="right" vertical="center"/>
    </xf>
    <xf numFmtId="0" fontId="142" fillId="84" borderId="174" applyNumberFormat="0" applyAlignment="0" applyProtection="0"/>
    <xf numFmtId="4" fontId="103" fillId="62" borderId="178">
      <alignment horizontal="right" vertical="center"/>
    </xf>
    <xf numFmtId="4" fontId="102" fillId="0" borderId="217" applyFill="0" applyBorder="0" applyProtection="0">
      <alignment horizontal="right" vertical="center"/>
    </xf>
    <xf numFmtId="0" fontId="102" fillId="0" borderId="186">
      <alignment horizontal="right" vertical="center"/>
    </xf>
    <xf numFmtId="0" fontId="7" fillId="58" borderId="0" applyNumberFormat="0" applyBorder="0" applyAlignment="0" applyProtection="0"/>
    <xf numFmtId="0" fontId="48" fillId="55" borderId="0" applyNumberFormat="0" applyBorder="0" applyAlignment="0" applyProtection="0"/>
    <xf numFmtId="0" fontId="7" fillId="53" borderId="0" applyNumberFormat="0" applyBorder="0" applyAlignment="0" applyProtection="0"/>
    <xf numFmtId="49" fontId="101" fillId="0" borderId="178" applyNumberFormat="0" applyFill="0" applyBorder="0" applyProtection="0">
      <alignment horizontal="left" vertical="center"/>
    </xf>
    <xf numFmtId="0" fontId="126" fillId="84" borderId="175" applyNumberFormat="0" applyAlignment="0" applyProtection="0"/>
    <xf numFmtId="0" fontId="7" fillId="50" borderId="0" applyNumberFormat="0" applyBorder="0" applyAlignment="0" applyProtection="0"/>
    <xf numFmtId="0" fontId="102" fillId="60" borderId="181">
      <alignment horizontal="left" vertical="center" wrapText="1" indent="2"/>
    </xf>
    <xf numFmtId="0" fontId="102" fillId="60" borderId="181">
      <alignment horizontal="left" vertical="center" wrapText="1" indent="2"/>
    </xf>
    <xf numFmtId="0" fontId="103" fillId="60" borderId="218">
      <alignment horizontal="right" vertical="center"/>
    </xf>
    <xf numFmtId="0" fontId="103" fillId="60" borderId="178">
      <alignment horizontal="right" vertical="center"/>
    </xf>
    <xf numFmtId="0" fontId="142" fillId="84" borderId="92" applyNumberFormat="0" applyAlignment="0" applyProtection="0"/>
    <xf numFmtId="0" fontId="103" fillId="60" borderId="179">
      <alignment horizontal="right" vertical="center"/>
    </xf>
    <xf numFmtId="49" fontId="102" fillId="0" borderId="179" applyNumberFormat="0" applyFont="0" applyFill="0" applyBorder="0" applyProtection="0">
      <alignment horizontal="left" vertical="center" indent="5"/>
    </xf>
    <xf numFmtId="0" fontId="48" fillId="51" borderId="0" applyNumberFormat="0" applyBorder="0" applyAlignment="0" applyProtection="0"/>
    <xf numFmtId="0" fontId="48" fillId="39" borderId="0" applyNumberFormat="0" applyBorder="0" applyAlignment="0" applyProtection="0"/>
    <xf numFmtId="4" fontId="103" fillId="60" borderId="217">
      <alignment horizontal="right" vertical="center"/>
    </xf>
    <xf numFmtId="0" fontId="102" fillId="61" borderId="217"/>
    <xf numFmtId="0" fontId="129" fillId="71" borderId="175" applyNumberFormat="0" applyAlignment="0" applyProtection="0"/>
    <xf numFmtId="0" fontId="48" fillId="59" borderId="0" applyNumberFormat="0" applyBorder="0" applyAlignment="0" applyProtection="0"/>
    <xf numFmtId="0" fontId="115" fillId="33" borderId="66" applyNumberFormat="0" applyAlignment="0" applyProtection="0"/>
    <xf numFmtId="0" fontId="116" fillId="33" borderId="65" applyNumberFormat="0" applyAlignment="0" applyProtection="0"/>
    <xf numFmtId="4" fontId="102" fillId="0" borderId="178" applyFill="0" applyBorder="0" applyProtection="0">
      <alignment horizontal="right" vertical="center"/>
    </xf>
    <xf numFmtId="0" fontId="117" fillId="0" borderId="0" applyNumberFormat="0" applyFill="0" applyBorder="0" applyAlignment="0" applyProtection="0"/>
    <xf numFmtId="4" fontId="102" fillId="0" borderId="217" applyFill="0" applyBorder="0" applyProtection="0">
      <alignment horizontal="right" vertical="center"/>
    </xf>
    <xf numFmtId="0" fontId="118" fillId="0" borderId="0" applyNumberFormat="0" applyFill="0" applyBorder="0" applyAlignment="0" applyProtection="0"/>
    <xf numFmtId="0" fontId="119"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8"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8"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8"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8" fillId="59" borderId="0" applyNumberFormat="0" applyBorder="0" applyAlignment="0" applyProtection="0"/>
    <xf numFmtId="0" fontId="103" fillId="60" borderId="210">
      <alignment horizontal="right" vertical="center"/>
    </xf>
    <xf numFmtId="4" fontId="103" fillId="60" borderId="178">
      <alignment horizontal="right" vertical="center"/>
    </xf>
    <xf numFmtId="0" fontId="102" fillId="0" borderId="181">
      <alignment horizontal="left" vertical="center" wrapText="1" indent="2"/>
    </xf>
    <xf numFmtId="0" fontId="142" fillId="84" borderId="174" applyNumberFormat="0" applyAlignment="0" applyProtection="0"/>
    <xf numFmtId="0" fontId="103" fillId="60" borderId="186">
      <alignment horizontal="right" vertical="center"/>
    </xf>
    <xf numFmtId="0" fontId="7" fillId="54" borderId="0" applyNumberFormat="0" applyBorder="0" applyAlignment="0" applyProtection="0"/>
    <xf numFmtId="0" fontId="103" fillId="62" borderId="210">
      <alignment horizontal="right" vertical="center"/>
    </xf>
    <xf numFmtId="0" fontId="126" fillId="84" borderId="207" applyNumberFormat="0" applyAlignment="0" applyProtection="0"/>
    <xf numFmtId="4" fontId="105" fillId="62" borderId="178">
      <alignment horizontal="right" vertical="center"/>
    </xf>
    <xf numFmtId="4" fontId="102" fillId="0" borderId="186" applyFill="0" applyBorder="0" applyProtection="0">
      <alignment horizontal="right" vertical="center"/>
    </xf>
    <xf numFmtId="4" fontId="103" fillId="60" borderId="180">
      <alignment horizontal="right" vertical="center"/>
    </xf>
    <xf numFmtId="4" fontId="103" fillId="60" borderId="180">
      <alignment horizontal="right" vertical="center"/>
    </xf>
    <xf numFmtId="0" fontId="102" fillId="0" borderId="178" applyNumberFormat="0" applyFill="0" applyAlignment="0" applyProtection="0"/>
    <xf numFmtId="4" fontId="103" fillId="60" borderId="178">
      <alignment horizontal="right" vertical="center"/>
    </xf>
    <xf numFmtId="4" fontId="102" fillId="61" borderId="178"/>
    <xf numFmtId="0" fontId="102" fillId="61" borderId="210"/>
    <xf numFmtId="0" fontId="7" fillId="45" borderId="0" applyNumberFormat="0" applyBorder="0" applyAlignment="0" applyProtection="0"/>
    <xf numFmtId="0" fontId="102" fillId="0" borderId="178" applyNumberFormat="0" applyFill="0" applyAlignment="0" applyProtection="0"/>
    <xf numFmtId="0" fontId="48" fillId="59" borderId="0" applyNumberFormat="0" applyBorder="0" applyAlignment="0" applyProtection="0"/>
    <xf numFmtId="49" fontId="101" fillId="0" borderId="178" applyNumberFormat="0" applyFill="0" applyBorder="0" applyProtection="0">
      <alignment horizontal="left" vertical="center"/>
    </xf>
    <xf numFmtId="0" fontId="126" fillId="84" borderId="207" applyNumberFormat="0" applyAlignment="0" applyProtection="0"/>
    <xf numFmtId="49" fontId="102" fillId="0" borderId="179" applyNumberFormat="0" applyFont="0" applyFill="0" applyBorder="0" applyProtection="0">
      <alignment horizontal="left" vertical="center" indent="5"/>
    </xf>
    <xf numFmtId="0" fontId="102" fillId="60" borderId="213">
      <alignment horizontal="left" vertical="center" wrapText="1" indent="2"/>
    </xf>
    <xf numFmtId="0" fontId="102" fillId="61" borderId="178"/>
    <xf numFmtId="4" fontId="103" fillId="62" borderId="217">
      <alignment horizontal="right" vertical="center"/>
    </xf>
    <xf numFmtId="43" fontId="112" fillId="0" borderId="0" applyFont="0" applyFill="0" applyBorder="0" applyAlignment="0" applyProtection="0"/>
    <xf numFmtId="4" fontId="103" fillId="60" borderId="179">
      <alignment horizontal="right" vertical="center"/>
    </xf>
    <xf numFmtId="43" fontId="112" fillId="0" borderId="0" applyFont="0" applyFill="0" applyBorder="0" applyAlignment="0" applyProtection="0"/>
    <xf numFmtId="0" fontId="7" fillId="45" borderId="0" applyNumberFormat="0" applyBorder="0" applyAlignment="0" applyProtection="0"/>
    <xf numFmtId="166" fontId="102" fillId="88" borderId="178" applyNumberFormat="0" applyFont="0" applyBorder="0" applyAlignment="0" applyProtection="0">
      <alignment horizontal="right" vertical="center"/>
    </xf>
    <xf numFmtId="0" fontId="130" fillId="0" borderId="208" applyNumberFormat="0" applyFill="0" applyAlignment="0" applyProtection="0"/>
    <xf numFmtId="0" fontId="102" fillId="62" borderId="179">
      <alignment horizontal="left" vertical="center"/>
    </xf>
    <xf numFmtId="4" fontId="103" fillId="60" borderId="178">
      <alignment horizontal="right" vertical="center"/>
    </xf>
    <xf numFmtId="0" fontId="103" fillId="60" borderId="188">
      <alignment horizontal="right" vertical="center"/>
    </xf>
    <xf numFmtId="0" fontId="103" fillId="62" borderId="194">
      <alignment horizontal="right" vertical="center"/>
    </xf>
    <xf numFmtId="0" fontId="103" fillId="60" borderId="210">
      <alignment horizontal="right" vertical="center"/>
    </xf>
    <xf numFmtId="0" fontId="103" fillId="60" borderId="178">
      <alignment horizontal="right" vertical="center"/>
    </xf>
    <xf numFmtId="166" fontId="102" fillId="88" borderId="178" applyNumberFormat="0" applyFont="0" applyBorder="0" applyAlignment="0" applyProtection="0">
      <alignment horizontal="right" vertical="center"/>
    </xf>
    <xf numFmtId="0" fontId="48" fillId="59" borderId="0" applyNumberFormat="0" applyBorder="0" applyAlignment="0" applyProtection="0"/>
    <xf numFmtId="0" fontId="125" fillId="84" borderId="175" applyNumberFormat="0" applyAlignment="0" applyProtection="0"/>
    <xf numFmtId="4" fontId="103" fillId="60" borderId="180">
      <alignment horizontal="right" vertical="center"/>
    </xf>
    <xf numFmtId="0" fontId="129" fillId="71" borderId="175" applyNumberFormat="0" applyAlignment="0" applyProtection="0"/>
    <xf numFmtId="0" fontId="123" fillId="84" borderId="92" applyNumberFormat="0" applyAlignment="0" applyProtection="0"/>
    <xf numFmtId="4" fontId="105" fillId="62" borderId="217">
      <alignment horizontal="right" vertical="center"/>
    </xf>
    <xf numFmtId="0" fontId="126" fillId="84" borderId="207" applyNumberFormat="0" applyAlignment="0" applyProtection="0"/>
    <xf numFmtId="0" fontId="142" fillId="84" borderId="92" applyNumberFormat="0" applyAlignment="0" applyProtection="0"/>
    <xf numFmtId="4" fontId="103" fillId="60" borderId="211">
      <alignment horizontal="right" vertical="center"/>
    </xf>
    <xf numFmtId="4" fontId="103" fillId="62" borderId="178">
      <alignment horizontal="right" vertical="center"/>
    </xf>
    <xf numFmtId="0" fontId="102" fillId="0" borderId="178" applyNumberFormat="0" applyFill="0" applyAlignment="0" applyProtection="0"/>
    <xf numFmtId="4" fontId="102" fillId="61" borderId="178"/>
    <xf numFmtId="0" fontId="123" fillId="84" borderId="92" applyNumberFormat="0" applyAlignment="0" applyProtection="0"/>
    <xf numFmtId="0" fontId="103" fillId="62" borderId="217">
      <alignment horizontal="right" vertical="center"/>
    </xf>
    <xf numFmtId="166" fontId="102" fillId="88" borderId="217" applyNumberFormat="0" applyFont="0" applyBorder="0" applyAlignment="0" applyProtection="0">
      <alignment horizontal="right" vertical="center"/>
    </xf>
    <xf numFmtId="4" fontId="102" fillId="0" borderId="217">
      <alignment horizontal="right" vertical="center"/>
    </xf>
    <xf numFmtId="0" fontId="145" fillId="0" borderId="208" applyNumberFormat="0" applyFill="0" applyAlignment="0" applyProtection="0"/>
    <xf numFmtId="4" fontId="103" fillId="60" borderId="179">
      <alignment horizontal="right" vertical="center"/>
    </xf>
    <xf numFmtId="0" fontId="125" fillId="84" borderId="214" applyNumberFormat="0" applyAlignment="0" applyProtection="0"/>
    <xf numFmtId="0" fontId="120" fillId="87" borderId="177" applyNumberFormat="0" applyFont="0" applyAlignment="0" applyProtection="0"/>
    <xf numFmtId="0" fontId="142" fillId="84" borderId="92" applyNumberFormat="0" applyAlignment="0" applyProtection="0"/>
    <xf numFmtId="0" fontId="102" fillId="0" borderId="178" applyNumberFormat="0" applyFill="0" applyAlignment="0" applyProtection="0"/>
    <xf numFmtId="0" fontId="119" fillId="0" borderId="70" applyNumberFormat="0" applyFill="0" applyAlignment="0" applyProtection="0"/>
    <xf numFmtId="0" fontId="130" fillId="0" borderId="176" applyNumberFormat="0" applyFill="0" applyAlignment="0" applyProtection="0"/>
    <xf numFmtId="0" fontId="125" fillId="84" borderId="175" applyNumberFormat="0" applyAlignment="0" applyProtection="0"/>
    <xf numFmtId="0" fontId="145" fillId="0" borderId="176" applyNumberFormat="0" applyFill="0" applyAlignment="0" applyProtection="0"/>
    <xf numFmtId="0" fontId="123" fillId="84" borderId="92" applyNumberFormat="0" applyAlignment="0" applyProtection="0"/>
    <xf numFmtId="0" fontId="102" fillId="62" borderId="179">
      <alignment horizontal="left" vertical="center"/>
    </xf>
    <xf numFmtId="0" fontId="120" fillId="87" borderId="177" applyNumberFormat="0" applyFont="0" applyAlignment="0" applyProtection="0"/>
    <xf numFmtId="0" fontId="145" fillId="0" borderId="208" applyNumberFormat="0" applyFill="0" applyAlignment="0" applyProtection="0"/>
    <xf numFmtId="0" fontId="142" fillId="84" borderId="92" applyNumberFormat="0" applyAlignment="0" applyProtection="0"/>
    <xf numFmtId="0" fontId="102" fillId="0" borderId="213">
      <alignment horizontal="left" vertical="center" wrapText="1" indent="2"/>
    </xf>
    <xf numFmtId="0" fontId="120" fillId="87" borderId="177" applyNumberFormat="0" applyFont="0" applyAlignment="0" applyProtection="0"/>
    <xf numFmtId="0" fontId="126" fillId="84" borderId="175" applyNumberFormat="0" applyAlignment="0" applyProtection="0"/>
    <xf numFmtId="0" fontId="120" fillId="87" borderId="177" applyNumberFormat="0" applyFont="0" applyAlignment="0" applyProtection="0"/>
    <xf numFmtId="0" fontId="125" fillId="84" borderId="175" applyNumberFormat="0" applyAlignment="0" applyProtection="0"/>
    <xf numFmtId="0" fontId="48" fillId="43" borderId="0" applyNumberFormat="0" applyBorder="0" applyAlignment="0" applyProtection="0"/>
    <xf numFmtId="49" fontId="101" fillId="0" borderId="178" applyNumberFormat="0" applyFill="0" applyBorder="0" applyProtection="0">
      <alignment horizontal="left" vertical="center"/>
    </xf>
    <xf numFmtId="0" fontId="118" fillId="0" borderId="0" applyNumberFormat="0" applyFill="0" applyBorder="0" applyAlignment="0" applyProtection="0"/>
    <xf numFmtId="4" fontId="103" fillId="60" borderId="188">
      <alignment horizontal="right" vertical="center"/>
    </xf>
    <xf numFmtId="0" fontId="129" fillId="71" borderId="175" applyNumberFormat="0" applyAlignment="0" applyProtection="0"/>
    <xf numFmtId="0" fontId="102" fillId="0" borderId="178" applyNumberFormat="0" applyFill="0" applyAlignment="0" applyProtection="0"/>
    <xf numFmtId="4" fontId="103" fillId="60" borderId="178">
      <alignment horizontal="right" vertical="center"/>
    </xf>
    <xf numFmtId="0" fontId="129" fillId="71" borderId="175" applyNumberFormat="0" applyAlignment="0" applyProtection="0"/>
    <xf numFmtId="0" fontId="129" fillId="71" borderId="175" applyNumberFormat="0" applyAlignment="0" applyProtection="0"/>
    <xf numFmtId="0" fontId="126" fillId="84" borderId="175" applyNumberFormat="0" applyAlignment="0" applyProtection="0"/>
    <xf numFmtId="4" fontId="103" fillId="60" borderId="178">
      <alignment horizontal="right" vertical="center"/>
    </xf>
    <xf numFmtId="4" fontId="103" fillId="62" borderId="178">
      <alignment horizontal="right" vertical="center"/>
    </xf>
    <xf numFmtId="0" fontId="102" fillId="0" borderId="181">
      <alignment horizontal="left" vertical="center" wrapText="1" indent="2"/>
    </xf>
    <xf numFmtId="0" fontId="102" fillId="61" borderId="178"/>
    <xf numFmtId="0" fontId="126" fillId="84" borderId="175" applyNumberFormat="0" applyAlignment="0" applyProtection="0"/>
    <xf numFmtId="0" fontId="103" fillId="60" borderId="178">
      <alignment horizontal="right" vertical="center"/>
    </xf>
    <xf numFmtId="0" fontId="138" fillId="71" borderId="175" applyNumberFormat="0" applyAlignment="0" applyProtection="0"/>
    <xf numFmtId="4" fontId="102" fillId="0" borderId="178" applyFill="0" applyBorder="0" applyProtection="0">
      <alignment horizontal="right" vertical="center"/>
    </xf>
    <xf numFmtId="0" fontId="102" fillId="60" borderId="181">
      <alignment horizontal="left" vertical="center" wrapText="1" indent="2"/>
    </xf>
    <xf numFmtId="0" fontId="102" fillId="61" borderId="178"/>
    <xf numFmtId="0" fontId="103" fillId="60" borderId="178">
      <alignment horizontal="right" vertical="center"/>
    </xf>
    <xf numFmtId="0" fontId="130" fillId="0" borderId="176" applyNumberFormat="0" applyFill="0" applyAlignment="0" applyProtection="0"/>
    <xf numFmtId="0" fontId="7" fillId="57" borderId="0" applyNumberFormat="0" applyBorder="0" applyAlignment="0" applyProtection="0"/>
    <xf numFmtId="166" fontId="102" fillId="88" borderId="178" applyNumberFormat="0" applyFont="0" applyBorder="0" applyAlignment="0" applyProtection="0">
      <alignment horizontal="right" vertical="center"/>
    </xf>
    <xf numFmtId="49" fontId="101" fillId="0" borderId="178" applyNumberFormat="0" applyFill="0" applyBorder="0" applyProtection="0">
      <alignment horizontal="left" vertical="center"/>
    </xf>
    <xf numFmtId="0" fontId="130" fillId="0" borderId="176" applyNumberFormat="0" applyFill="0" applyAlignment="0" applyProtection="0"/>
    <xf numFmtId="0" fontId="116" fillId="33" borderId="65" applyNumberFormat="0" applyAlignment="0" applyProtection="0"/>
    <xf numFmtId="0" fontId="126" fillId="84" borderId="175" applyNumberFormat="0" applyAlignment="0" applyProtection="0"/>
    <xf numFmtId="0" fontId="117" fillId="0" borderId="0" applyNumberFormat="0" applyFill="0" applyBorder="0" applyAlignment="0" applyProtection="0"/>
    <xf numFmtId="4" fontId="103" fillId="60" borderId="212">
      <alignment horizontal="right" vertical="center"/>
    </xf>
    <xf numFmtId="0" fontId="142" fillId="84" borderId="92" applyNumberFormat="0" applyAlignment="0" applyProtection="0"/>
    <xf numFmtId="0" fontId="102" fillId="62" borderId="211">
      <alignment horizontal="left" vertical="center"/>
    </xf>
    <xf numFmtId="4" fontId="103" fillId="62" borderId="217">
      <alignment horizontal="right" vertical="center"/>
    </xf>
    <xf numFmtId="0" fontId="103" fillId="60" borderId="180">
      <alignment horizontal="right" vertical="center"/>
    </xf>
    <xf numFmtId="4" fontId="103" fillId="60" borderId="217">
      <alignment horizontal="right" vertical="center"/>
    </xf>
    <xf numFmtId="0" fontId="48" fillId="59" borderId="0" applyNumberFormat="0" applyBorder="0" applyAlignment="0" applyProtection="0"/>
    <xf numFmtId="0" fontId="145" fillId="0" borderId="208" applyNumberFormat="0" applyFill="0" applyAlignment="0" applyProtection="0"/>
    <xf numFmtId="4" fontId="103" fillId="62" borderId="178">
      <alignment horizontal="right" vertical="center"/>
    </xf>
    <xf numFmtId="0" fontId="145" fillId="0" borderId="215" applyNumberFormat="0" applyFill="0" applyAlignment="0" applyProtection="0"/>
    <xf numFmtId="0" fontId="7" fillId="41" borderId="0" applyNumberFormat="0" applyBorder="0" applyAlignment="0" applyProtection="0"/>
    <xf numFmtId="0" fontId="126" fillId="84" borderId="175" applyNumberFormat="0" applyAlignment="0" applyProtection="0"/>
    <xf numFmtId="0" fontId="7" fillId="58" borderId="0" applyNumberFormat="0" applyBorder="0" applyAlignment="0" applyProtection="0"/>
    <xf numFmtId="4" fontId="103" fillId="62" borderId="178">
      <alignment horizontal="right" vertical="center"/>
    </xf>
    <xf numFmtId="4" fontId="103" fillId="60" borderId="180">
      <alignment horizontal="right" vertical="center"/>
    </xf>
    <xf numFmtId="4" fontId="103" fillId="60" borderId="180">
      <alignment horizontal="right" vertical="center"/>
    </xf>
    <xf numFmtId="0" fontId="48" fillId="59" borderId="0" applyNumberFormat="0" applyBorder="0" applyAlignment="0" applyProtection="0"/>
    <xf numFmtId="166" fontId="102" fillId="88" borderId="178" applyNumberFormat="0" applyFont="0" applyBorder="0" applyAlignment="0" applyProtection="0">
      <alignment horizontal="right" vertical="center"/>
    </xf>
    <xf numFmtId="0" fontId="126" fillId="84" borderId="175" applyNumberFormat="0" applyAlignment="0" applyProtection="0"/>
    <xf numFmtId="0" fontId="7" fillId="50" borderId="0" applyNumberFormat="0" applyBorder="0" applyAlignment="0" applyProtection="0"/>
    <xf numFmtId="0" fontId="7" fillId="57" borderId="0" applyNumberFormat="0" applyBorder="0" applyAlignment="0" applyProtection="0"/>
    <xf numFmtId="0" fontId="126" fillId="84" borderId="214" applyNumberFormat="0" applyAlignment="0" applyProtection="0"/>
    <xf numFmtId="0" fontId="126" fillId="84" borderId="175" applyNumberFormat="0" applyAlignment="0" applyProtection="0"/>
    <xf numFmtId="0" fontId="125" fillId="84" borderId="175" applyNumberFormat="0" applyAlignment="0" applyProtection="0"/>
    <xf numFmtId="0" fontId="118" fillId="0" borderId="0" applyNumberFormat="0" applyFill="0" applyBorder="0" applyAlignment="0" applyProtection="0"/>
    <xf numFmtId="0" fontId="48" fillId="59" borderId="0" applyNumberFormat="0" applyBorder="0" applyAlignment="0" applyProtection="0"/>
    <xf numFmtId="0" fontId="7" fillId="46" borderId="0" applyNumberFormat="0" applyBorder="0" applyAlignment="0" applyProtection="0"/>
    <xf numFmtId="49" fontId="101" fillId="0" borderId="178" applyNumberFormat="0" applyFill="0" applyBorder="0" applyProtection="0">
      <alignment horizontal="left" vertical="center"/>
    </xf>
    <xf numFmtId="0" fontId="48" fillId="39" borderId="0" applyNumberFormat="0" applyBorder="0" applyAlignment="0" applyProtection="0"/>
    <xf numFmtId="0" fontId="142" fillId="84" borderId="92" applyNumberFormat="0" applyAlignment="0" applyProtection="0"/>
    <xf numFmtId="0" fontId="116" fillId="33" borderId="65" applyNumberFormat="0" applyAlignment="0" applyProtection="0"/>
    <xf numFmtId="0" fontId="7" fillId="46" borderId="0" applyNumberFormat="0" applyBorder="0" applyAlignment="0" applyProtection="0"/>
    <xf numFmtId="0" fontId="7" fillId="53" borderId="0" applyNumberFormat="0" applyBorder="0" applyAlignment="0" applyProtection="0"/>
    <xf numFmtId="0" fontId="7" fillId="49" borderId="0" applyNumberFormat="0" applyBorder="0" applyAlignment="0" applyProtection="0"/>
    <xf numFmtId="0" fontId="48" fillId="39" borderId="0" applyNumberFormat="0" applyBorder="0" applyAlignment="0" applyProtection="0"/>
    <xf numFmtId="0" fontId="117" fillId="0" borderId="0" applyNumberFormat="0" applyFill="0" applyBorder="0" applyAlignment="0" applyProtection="0"/>
    <xf numFmtId="4" fontId="102" fillId="0" borderId="217" applyFill="0" applyBorder="0" applyProtection="0">
      <alignment horizontal="right" vertical="center"/>
    </xf>
    <xf numFmtId="49" fontId="102" fillId="0" borderId="178" applyNumberFormat="0" applyFont="0" applyFill="0" applyBorder="0" applyProtection="0">
      <alignment horizontal="left" vertical="center" indent="2"/>
    </xf>
    <xf numFmtId="0" fontId="130" fillId="0" borderId="176" applyNumberFormat="0" applyFill="0" applyAlignment="0" applyProtection="0"/>
    <xf numFmtId="4" fontId="105" fillId="62" borderId="178">
      <alignment horizontal="right" vertical="center"/>
    </xf>
    <xf numFmtId="0" fontId="123" fillId="84" borderId="92" applyNumberFormat="0" applyAlignment="0" applyProtection="0"/>
    <xf numFmtId="4" fontId="102" fillId="0" borderId="178" applyFill="0" applyBorder="0" applyProtection="0">
      <alignment horizontal="right" vertical="center"/>
    </xf>
    <xf numFmtId="0" fontId="7" fillId="54" borderId="0" applyNumberFormat="0" applyBorder="0" applyAlignment="0" applyProtection="0"/>
    <xf numFmtId="0" fontId="115" fillId="33" borderId="66" applyNumberFormat="0" applyAlignment="0" applyProtection="0"/>
    <xf numFmtId="0" fontId="142" fillId="84" borderId="92" applyNumberFormat="0" applyAlignment="0" applyProtection="0"/>
    <xf numFmtId="0" fontId="120" fillId="87" borderId="177" applyNumberFormat="0" applyFont="0" applyAlignment="0" applyProtection="0"/>
    <xf numFmtId="0" fontId="145" fillId="0" borderId="176" applyNumberFormat="0" applyFill="0" applyAlignment="0" applyProtection="0"/>
    <xf numFmtId="0" fontId="138" fillId="71" borderId="175" applyNumberFormat="0" applyAlignment="0" applyProtection="0"/>
    <xf numFmtId="49" fontId="101" fillId="0" borderId="178" applyNumberFormat="0" applyFill="0" applyBorder="0" applyProtection="0">
      <alignment horizontal="left" vertical="center"/>
    </xf>
    <xf numFmtId="0" fontId="130" fillId="0" borderId="176" applyNumberFormat="0" applyFill="0" applyAlignment="0" applyProtection="0"/>
    <xf numFmtId="0" fontId="126" fillId="84" borderId="175" applyNumberFormat="0" applyAlignment="0" applyProtection="0"/>
    <xf numFmtId="0" fontId="103" fillId="60" borderId="180">
      <alignment horizontal="right" vertical="center"/>
    </xf>
    <xf numFmtId="49" fontId="102" fillId="0" borderId="179" applyNumberFormat="0" applyFont="0" applyFill="0" applyBorder="0" applyProtection="0">
      <alignment horizontal="left" vertical="center" indent="5"/>
    </xf>
    <xf numFmtId="0" fontId="103" fillId="60" borderId="179">
      <alignment horizontal="right" vertical="center"/>
    </xf>
    <xf numFmtId="49" fontId="102" fillId="0" borderId="217" applyNumberFormat="0" applyFont="0" applyFill="0" applyBorder="0" applyProtection="0">
      <alignment horizontal="left" vertical="center" indent="2"/>
    </xf>
    <xf numFmtId="0" fontId="126" fillId="84" borderId="175" applyNumberFormat="0" applyAlignment="0" applyProtection="0"/>
    <xf numFmtId="4" fontId="103" fillId="62" borderId="186">
      <alignment horizontal="right" vertical="center"/>
    </xf>
    <xf numFmtId="0" fontId="102" fillId="0" borderId="178" applyNumberFormat="0" applyFill="0" applyAlignment="0" applyProtection="0"/>
    <xf numFmtId="0" fontId="102" fillId="60" borderId="181">
      <alignment horizontal="left" vertical="center" wrapText="1" indent="2"/>
    </xf>
    <xf numFmtId="0" fontId="103" fillId="60" borderId="179">
      <alignment horizontal="right" vertical="center"/>
    </xf>
    <xf numFmtId="0" fontId="102" fillId="0" borderId="181">
      <alignment horizontal="left" vertical="center" wrapText="1" indent="2"/>
    </xf>
    <xf numFmtId="0" fontId="126" fillId="84" borderId="175" applyNumberFormat="0" applyAlignment="0" applyProtection="0"/>
    <xf numFmtId="0" fontId="142" fillId="84" borderId="174" applyNumberFormat="0" applyAlignment="0" applyProtection="0"/>
    <xf numFmtId="0" fontId="102" fillId="0" borderId="210">
      <alignment horizontal="right" vertical="center"/>
    </xf>
    <xf numFmtId="0" fontId="123" fillId="84" borderId="92" applyNumberFormat="0" applyAlignment="0" applyProtection="0"/>
    <xf numFmtId="4" fontId="102" fillId="61" borderId="178"/>
    <xf numFmtId="0" fontId="142" fillId="84" borderId="174" applyNumberFormat="0" applyAlignment="0" applyProtection="0"/>
    <xf numFmtId="4" fontId="102" fillId="61" borderId="178"/>
    <xf numFmtId="4" fontId="102" fillId="61" borderId="178"/>
    <xf numFmtId="0" fontId="102" fillId="60" borderId="181">
      <alignment horizontal="left" vertical="center" wrapText="1" indent="2"/>
    </xf>
    <xf numFmtId="0" fontId="118" fillId="0" borderId="0" applyNumberFormat="0" applyFill="0" applyBorder="0" applyAlignment="0" applyProtection="0"/>
    <xf numFmtId="49" fontId="102" fillId="0" borderId="179" applyNumberFormat="0" applyFont="0" applyFill="0" applyBorder="0" applyProtection="0">
      <alignment horizontal="left" vertical="center" indent="5"/>
    </xf>
    <xf numFmtId="49" fontId="102" fillId="0" borderId="217" applyNumberFormat="0" applyFont="0" applyFill="0" applyBorder="0" applyProtection="0">
      <alignment horizontal="left" vertical="center" indent="2"/>
    </xf>
    <xf numFmtId="49" fontId="101" fillId="0" borderId="178" applyNumberFormat="0" applyFill="0" applyBorder="0" applyProtection="0">
      <alignment horizontal="left" vertical="center"/>
    </xf>
    <xf numFmtId="0" fontId="126" fillId="84" borderId="175" applyNumberFormat="0" applyAlignment="0" applyProtection="0"/>
    <xf numFmtId="4" fontId="102" fillId="0" borderId="178" applyFill="0" applyBorder="0" applyProtection="0">
      <alignment horizontal="right" vertical="center"/>
    </xf>
    <xf numFmtId="0" fontId="48" fillId="47" borderId="0" applyNumberFormat="0" applyBorder="0" applyAlignment="0" applyProtection="0"/>
    <xf numFmtId="0" fontId="102" fillId="0" borderId="181">
      <alignment horizontal="left" vertical="center" wrapText="1" indent="2"/>
    </xf>
    <xf numFmtId="0" fontId="125" fillId="84" borderId="214" applyNumberFormat="0" applyAlignment="0" applyProtection="0"/>
    <xf numFmtId="0" fontId="123" fillId="84" borderId="92" applyNumberFormat="0" applyAlignment="0" applyProtection="0"/>
    <xf numFmtId="0" fontId="7" fillId="37" borderId="0" applyNumberFormat="0" applyBorder="0" applyAlignment="0" applyProtection="0"/>
    <xf numFmtId="0" fontId="103" fillId="60" borderId="219">
      <alignment horizontal="right" vertical="center"/>
    </xf>
    <xf numFmtId="0" fontId="7" fillId="50" borderId="0" applyNumberFormat="0" applyBorder="0" applyAlignment="0" applyProtection="0"/>
    <xf numFmtId="0" fontId="125" fillId="84" borderId="175" applyNumberFormat="0" applyAlignment="0" applyProtection="0"/>
    <xf numFmtId="0" fontId="102" fillId="0" borderId="181">
      <alignment horizontal="left" vertical="center" wrapText="1" indent="2"/>
    </xf>
    <xf numFmtId="0" fontId="116" fillId="33" borderId="65" applyNumberFormat="0" applyAlignment="0" applyProtection="0"/>
    <xf numFmtId="0" fontId="48" fillId="39" borderId="0" applyNumberFormat="0" applyBorder="0" applyAlignment="0" applyProtection="0"/>
    <xf numFmtId="0" fontId="7" fillId="41" borderId="0" applyNumberFormat="0" applyBorder="0" applyAlignment="0" applyProtection="0"/>
    <xf numFmtId="0" fontId="116" fillId="33" borderId="65" applyNumberFormat="0" applyAlignment="0" applyProtection="0"/>
    <xf numFmtId="0" fontId="142" fillId="84" borderId="92" applyNumberFormat="0" applyAlignment="0" applyProtection="0"/>
    <xf numFmtId="0" fontId="142" fillId="84" borderId="92" applyNumberFormat="0" applyAlignment="0" applyProtection="0"/>
    <xf numFmtId="0" fontId="123" fillId="84" borderId="206" applyNumberFormat="0" applyAlignment="0" applyProtection="0"/>
    <xf numFmtId="4" fontId="103" fillId="60" borderId="180">
      <alignment horizontal="right" vertical="center"/>
    </xf>
    <xf numFmtId="0" fontId="103" fillId="60" borderId="179">
      <alignment horizontal="right" vertical="center"/>
    </xf>
    <xf numFmtId="4" fontId="103" fillId="60" borderId="178">
      <alignment horizontal="right" vertical="center"/>
    </xf>
    <xf numFmtId="49" fontId="102" fillId="0" borderId="178" applyNumberFormat="0" applyFont="0" applyFill="0" applyBorder="0" applyProtection="0">
      <alignment horizontal="left" vertical="center" indent="2"/>
    </xf>
    <xf numFmtId="0" fontId="48" fillId="51" borderId="0" applyNumberFormat="0" applyBorder="0" applyAlignment="0" applyProtection="0"/>
    <xf numFmtId="4" fontId="103" fillId="60" borderId="180">
      <alignment horizontal="right" vertical="center"/>
    </xf>
    <xf numFmtId="166" fontId="102" fillId="88" borderId="178" applyNumberFormat="0" applyFont="0" applyBorder="0" applyAlignment="0" applyProtection="0">
      <alignment horizontal="right" vertical="center"/>
    </xf>
    <xf numFmtId="166" fontId="102" fillId="88" borderId="217" applyNumberFormat="0" applyFont="0" applyBorder="0" applyAlignment="0" applyProtection="0">
      <alignment horizontal="right" vertical="center"/>
    </xf>
    <xf numFmtId="4" fontId="105" fillId="62" borderId="178">
      <alignment horizontal="right" vertical="center"/>
    </xf>
    <xf numFmtId="4" fontId="102" fillId="61" borderId="178"/>
    <xf numFmtId="0" fontId="126" fillId="84" borderId="214" applyNumberFormat="0" applyAlignment="0" applyProtection="0"/>
    <xf numFmtId="166" fontId="102" fillId="88" borderId="178" applyNumberFormat="0" applyFont="0" applyBorder="0" applyAlignment="0" applyProtection="0">
      <alignment horizontal="right" vertical="center"/>
    </xf>
    <xf numFmtId="4" fontId="105" fillId="62" borderId="178">
      <alignment horizontal="right" vertical="center"/>
    </xf>
    <xf numFmtId="0" fontId="142" fillId="84" borderId="92" applyNumberFormat="0" applyAlignment="0" applyProtection="0"/>
    <xf numFmtId="0" fontId="142" fillId="84" borderId="174" applyNumberFormat="0" applyAlignment="0" applyProtection="0"/>
    <xf numFmtId="0" fontId="138" fillId="71" borderId="175" applyNumberFormat="0" applyAlignment="0" applyProtection="0"/>
    <xf numFmtId="0" fontId="48" fillId="59" borderId="0" applyNumberFormat="0" applyBorder="0" applyAlignment="0" applyProtection="0"/>
    <xf numFmtId="166" fontId="102" fillId="88" borderId="178" applyNumberFormat="0" applyFont="0" applyBorder="0" applyAlignment="0" applyProtection="0">
      <alignment horizontal="right" vertical="center"/>
    </xf>
    <xf numFmtId="0" fontId="7" fillId="42" borderId="0" applyNumberFormat="0" applyBorder="0" applyAlignment="0" applyProtection="0"/>
    <xf numFmtId="0" fontId="48" fillId="51"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48" fillId="47" borderId="0" applyNumberFormat="0" applyBorder="0" applyAlignment="0" applyProtection="0"/>
    <xf numFmtId="0" fontId="7" fillId="45" borderId="0" applyNumberFormat="0" applyBorder="0" applyAlignment="0" applyProtection="0"/>
    <xf numFmtId="0" fontId="48" fillId="43" borderId="0" applyNumberFormat="0" applyBorder="0" applyAlignment="0" applyProtection="0"/>
    <xf numFmtId="0" fontId="118" fillId="0" borderId="0" applyNumberFormat="0" applyFill="0" applyBorder="0" applyAlignment="0" applyProtection="0"/>
    <xf numFmtId="0" fontId="7" fillId="37" borderId="0" applyNumberFormat="0" applyBorder="0" applyAlignment="0" applyProtection="0"/>
    <xf numFmtId="0" fontId="7" fillId="38" borderId="0" applyNumberFormat="0" applyBorder="0" applyAlignment="0" applyProtection="0"/>
    <xf numFmtId="0" fontId="119" fillId="0" borderId="70" applyNumberFormat="0" applyFill="0" applyAlignment="0" applyProtection="0"/>
    <xf numFmtId="0" fontId="115" fillId="33" borderId="66" applyNumberFormat="0" applyAlignment="0" applyProtection="0"/>
    <xf numFmtId="0" fontId="8" fillId="87" borderId="216" applyNumberFormat="0" applyFont="0" applyAlignment="0" applyProtection="0"/>
    <xf numFmtId="49" fontId="102" fillId="0" borderId="179" applyNumberFormat="0" applyFont="0" applyFill="0" applyBorder="0" applyProtection="0">
      <alignment horizontal="left" vertical="center" indent="5"/>
    </xf>
    <xf numFmtId="0" fontId="138" fillId="71" borderId="207" applyNumberFormat="0" applyAlignment="0" applyProtection="0"/>
    <xf numFmtId="49" fontId="102" fillId="0" borderId="178" applyNumberFormat="0" applyFont="0" applyFill="0" applyBorder="0" applyProtection="0">
      <alignment horizontal="left" vertical="center" indent="2"/>
    </xf>
    <xf numFmtId="0" fontId="103" fillId="60" borderId="178">
      <alignment horizontal="right" vertical="center"/>
    </xf>
    <xf numFmtId="4" fontId="103" fillId="60" borderId="218">
      <alignment horizontal="right" vertical="center"/>
    </xf>
    <xf numFmtId="0" fontId="125" fillId="84" borderId="175" applyNumberFormat="0" applyAlignment="0" applyProtection="0"/>
    <xf numFmtId="0" fontId="8" fillId="87" borderId="177" applyNumberFormat="0" applyFont="0" applyAlignment="0" applyProtection="0"/>
    <xf numFmtId="0" fontId="125" fillId="84" borderId="175" applyNumberFormat="0" applyAlignment="0" applyProtection="0"/>
    <xf numFmtId="0" fontId="129" fillId="71" borderId="214" applyNumberFormat="0" applyAlignment="0" applyProtection="0"/>
    <xf numFmtId="0" fontId="126" fillId="84" borderId="214" applyNumberFormat="0" applyAlignment="0" applyProtection="0"/>
    <xf numFmtId="0" fontId="7" fillId="49" borderId="0" applyNumberFormat="0" applyBorder="0" applyAlignment="0" applyProtection="0"/>
    <xf numFmtId="0" fontId="120" fillId="87" borderId="216" applyNumberFormat="0" applyFont="0" applyAlignment="0" applyProtection="0"/>
    <xf numFmtId="166" fontId="102" fillId="88" borderId="217" applyNumberFormat="0" applyFont="0" applyBorder="0" applyAlignment="0" applyProtection="0">
      <alignment horizontal="right" vertical="center"/>
    </xf>
    <xf numFmtId="0" fontId="103" fillId="60" borderId="187">
      <alignment horizontal="right" vertical="center"/>
    </xf>
    <xf numFmtId="0" fontId="48" fillId="59" borderId="0" applyNumberFormat="0" applyBorder="0" applyAlignment="0" applyProtection="0"/>
    <xf numFmtId="0" fontId="138" fillId="71" borderId="175" applyNumberFormat="0" applyAlignment="0" applyProtection="0"/>
    <xf numFmtId="0" fontId="120" fillId="87" borderId="177" applyNumberFormat="0" applyFont="0" applyAlignment="0" applyProtection="0"/>
    <xf numFmtId="0" fontId="138" fillId="71" borderId="175" applyNumberFormat="0" applyAlignment="0" applyProtection="0"/>
    <xf numFmtId="0" fontId="126" fillId="84" borderId="175" applyNumberFormat="0" applyAlignment="0" applyProtection="0"/>
    <xf numFmtId="0" fontId="103" fillId="60" borderId="180">
      <alignment horizontal="right" vertical="center"/>
    </xf>
    <xf numFmtId="0" fontId="103" fillId="62" borderId="202">
      <alignment horizontal="right" vertical="center"/>
    </xf>
    <xf numFmtId="0" fontId="123" fillId="84" borderId="92" applyNumberFormat="0" applyAlignment="0" applyProtection="0"/>
    <xf numFmtId="0" fontId="102" fillId="0" borderId="178" applyNumberFormat="0" applyFill="0" applyAlignment="0" applyProtection="0"/>
    <xf numFmtId="0" fontId="138" fillId="71" borderId="175" applyNumberFormat="0" applyAlignment="0" applyProtection="0"/>
    <xf numFmtId="4" fontId="103" fillId="60" borderId="219">
      <alignment horizontal="right" vertical="center"/>
    </xf>
    <xf numFmtId="4" fontId="103" fillId="60" borderId="180">
      <alignment horizontal="right" vertical="center"/>
    </xf>
    <xf numFmtId="0" fontId="48" fillId="43" borderId="0" applyNumberFormat="0" applyBorder="0" applyAlignment="0" applyProtection="0"/>
    <xf numFmtId="0" fontId="142" fillId="84" borderId="92" applyNumberFormat="0" applyAlignment="0" applyProtection="0"/>
    <xf numFmtId="0" fontId="102" fillId="60" borderId="213">
      <alignment horizontal="left" vertical="center" wrapText="1" indent="2"/>
    </xf>
    <xf numFmtId="49" fontId="102" fillId="0" borderId="210" applyNumberFormat="0" applyFont="0" applyFill="0" applyBorder="0" applyProtection="0">
      <alignment horizontal="left" vertical="center" indent="2"/>
    </xf>
    <xf numFmtId="0" fontId="103" fillId="60" borderId="218">
      <alignment horizontal="right" vertical="center"/>
    </xf>
    <xf numFmtId="49" fontId="101" fillId="0" borderId="178" applyNumberFormat="0" applyFill="0" applyBorder="0" applyProtection="0">
      <alignment horizontal="left" vertical="center"/>
    </xf>
    <xf numFmtId="0" fontId="123" fillId="84" borderId="92" applyNumberFormat="0" applyAlignment="0" applyProtection="0"/>
    <xf numFmtId="0" fontId="138" fillId="71" borderId="175" applyNumberFormat="0" applyAlignment="0" applyProtection="0"/>
    <xf numFmtId="0" fontId="103" fillId="60" borderId="178">
      <alignment horizontal="right" vertical="center"/>
    </xf>
    <xf numFmtId="4" fontId="103" fillId="60" borderId="178">
      <alignment horizontal="right" vertical="center"/>
    </xf>
    <xf numFmtId="49" fontId="101" fillId="0" borderId="178" applyNumberFormat="0" applyFill="0" applyBorder="0" applyProtection="0">
      <alignment horizontal="left" vertical="center"/>
    </xf>
    <xf numFmtId="0" fontId="138" fillId="71" borderId="175" applyNumberFormat="0" applyAlignment="0" applyProtection="0"/>
    <xf numFmtId="0" fontId="103" fillId="60" borderId="180">
      <alignment horizontal="right" vertical="center"/>
    </xf>
    <xf numFmtId="0" fontId="103" fillId="60" borderId="179">
      <alignment horizontal="right" vertical="center"/>
    </xf>
    <xf numFmtId="49" fontId="102" fillId="0" borderId="178" applyNumberFormat="0" applyFont="0" applyFill="0" applyBorder="0" applyProtection="0">
      <alignment horizontal="left" vertical="center" indent="2"/>
    </xf>
    <xf numFmtId="4" fontId="103" fillId="60" borderId="179">
      <alignment horizontal="right" vertical="center"/>
    </xf>
    <xf numFmtId="4" fontId="102" fillId="61" borderId="178"/>
    <xf numFmtId="0" fontId="102" fillId="60" borderId="213">
      <alignment horizontal="left" vertical="center" wrapText="1" indent="2"/>
    </xf>
    <xf numFmtId="4" fontId="105" fillId="62" borderId="210">
      <alignment horizontal="right" vertical="center"/>
    </xf>
    <xf numFmtId="49" fontId="101" fillId="0" borderId="210" applyNumberFormat="0" applyFill="0" applyBorder="0" applyProtection="0">
      <alignment horizontal="left" vertical="center"/>
    </xf>
    <xf numFmtId="0" fontId="120" fillId="87" borderId="177" applyNumberFormat="0" applyFont="0" applyAlignment="0" applyProtection="0"/>
    <xf numFmtId="0" fontId="8" fillId="87" borderId="177" applyNumberFormat="0" applyFont="0" applyAlignment="0" applyProtection="0"/>
    <xf numFmtId="0" fontId="102" fillId="0" borderId="181">
      <alignment horizontal="left" vertical="center" wrapText="1" indent="2"/>
    </xf>
    <xf numFmtId="0" fontId="120" fillId="87" borderId="216" applyNumberFormat="0" applyFont="0" applyAlignment="0" applyProtection="0"/>
    <xf numFmtId="0" fontId="129" fillId="71" borderId="183" applyNumberFormat="0" applyAlignment="0" applyProtection="0"/>
    <xf numFmtId="0" fontId="142" fillId="84" borderId="92" applyNumberFormat="0" applyAlignment="0" applyProtection="0"/>
    <xf numFmtId="0" fontId="103" fillId="62" borderId="178">
      <alignment horizontal="right" vertical="center"/>
    </xf>
    <xf numFmtId="0" fontId="120" fillId="87" borderId="177" applyNumberFormat="0" applyFont="0" applyAlignment="0" applyProtection="0"/>
    <xf numFmtId="0" fontId="7" fillId="53" borderId="0" applyNumberFormat="0" applyBorder="0" applyAlignment="0" applyProtection="0"/>
    <xf numFmtId="0" fontId="125" fillId="84" borderId="175" applyNumberFormat="0" applyAlignment="0" applyProtection="0"/>
    <xf numFmtId="166" fontId="102" fillId="88" borderId="178" applyNumberFormat="0" applyFont="0" applyBorder="0" applyAlignment="0" applyProtection="0">
      <alignment horizontal="right" vertical="center"/>
    </xf>
    <xf numFmtId="0" fontId="126" fillId="84" borderId="175" applyNumberFormat="0" applyAlignment="0" applyProtection="0"/>
    <xf numFmtId="0" fontId="102" fillId="60" borderId="181">
      <alignment horizontal="left" vertical="center" wrapText="1" indent="2"/>
    </xf>
    <xf numFmtId="4" fontId="103" fillId="60" borderId="178">
      <alignment horizontal="right" vertical="center"/>
    </xf>
    <xf numFmtId="0" fontId="102" fillId="0" borderId="194" applyNumberFormat="0" applyFill="0" applyAlignment="0" applyProtection="0"/>
    <xf numFmtId="0" fontId="102" fillId="60" borderId="181">
      <alignment horizontal="left" vertical="center" wrapText="1" indent="2"/>
    </xf>
    <xf numFmtId="0" fontId="102" fillId="0" borderId="181">
      <alignment horizontal="left" vertical="center" wrapText="1" indent="2"/>
    </xf>
    <xf numFmtId="0" fontId="130" fillId="0" borderId="215" applyNumberFormat="0" applyFill="0" applyAlignment="0" applyProtection="0"/>
    <xf numFmtId="0" fontId="102" fillId="0" borderId="178" applyNumberFormat="0" applyFill="0" applyAlignment="0" applyProtection="0"/>
    <xf numFmtId="0" fontId="126" fillId="84" borderId="175" applyNumberFormat="0" applyAlignment="0" applyProtection="0"/>
    <xf numFmtId="0" fontId="129" fillId="71" borderId="175" applyNumberFormat="0" applyAlignment="0" applyProtection="0"/>
    <xf numFmtId="0" fontId="7" fillId="45" borderId="0" applyNumberFormat="0" applyBorder="0" applyAlignment="0" applyProtection="0"/>
    <xf numFmtId="0" fontId="129" fillId="71" borderId="175" applyNumberFormat="0" applyAlignment="0" applyProtection="0"/>
    <xf numFmtId="0" fontId="48" fillId="43" borderId="0" applyNumberFormat="0" applyBorder="0" applyAlignment="0" applyProtection="0"/>
    <xf numFmtId="0" fontId="145" fillId="0" borderId="215" applyNumberFormat="0" applyFill="0" applyAlignment="0" applyProtection="0"/>
    <xf numFmtId="0" fontId="142" fillId="84" borderId="92" applyNumberFormat="0" applyAlignment="0" applyProtection="0"/>
    <xf numFmtId="0" fontId="103" fillId="62" borderId="178">
      <alignment horizontal="right" vertical="center"/>
    </xf>
    <xf numFmtId="4" fontId="102" fillId="61" borderId="217"/>
    <xf numFmtId="0" fontId="129" fillId="71" borderId="207" applyNumberFormat="0" applyAlignment="0" applyProtection="0"/>
    <xf numFmtId="0" fontId="125" fillId="84" borderId="214" applyNumberFormat="0" applyAlignment="0" applyProtection="0"/>
    <xf numFmtId="49" fontId="101" fillId="0" borderId="178" applyNumberFormat="0" applyFill="0" applyBorder="0" applyProtection="0">
      <alignment horizontal="left" vertical="center"/>
    </xf>
    <xf numFmtId="0" fontId="102" fillId="62" borderId="179">
      <alignment horizontal="left" vertical="center"/>
    </xf>
    <xf numFmtId="4" fontId="105" fillId="62" borderId="178">
      <alignment horizontal="right" vertical="center"/>
    </xf>
    <xf numFmtId="0" fontId="120" fillId="87" borderId="177" applyNumberFormat="0" applyFont="0" applyAlignment="0" applyProtection="0"/>
    <xf numFmtId="4" fontId="103" fillId="60" borderId="178">
      <alignment horizontal="right" vertical="center"/>
    </xf>
    <xf numFmtId="4" fontId="102" fillId="0" borderId="178" applyFill="0" applyBorder="0" applyProtection="0">
      <alignment horizontal="right" vertical="center"/>
    </xf>
    <xf numFmtId="4" fontId="103" fillId="60" borderId="179">
      <alignment horizontal="right" vertical="center"/>
    </xf>
    <xf numFmtId="4" fontId="102" fillId="0" borderId="178" applyFill="0" applyBorder="0" applyProtection="0">
      <alignment horizontal="right" vertical="center"/>
    </xf>
    <xf numFmtId="0" fontId="102" fillId="60" borderId="181">
      <alignment horizontal="left" vertical="center" wrapText="1" indent="2"/>
    </xf>
    <xf numFmtId="0" fontId="126" fillId="84" borderId="175" applyNumberFormat="0" applyAlignment="0" applyProtection="0"/>
    <xf numFmtId="0" fontId="103" fillId="60" borderId="178">
      <alignment horizontal="right" vertical="center"/>
    </xf>
    <xf numFmtId="0" fontId="7" fillId="54" borderId="0" applyNumberFormat="0" applyBorder="0" applyAlignment="0" applyProtection="0"/>
    <xf numFmtId="49" fontId="102" fillId="0" borderId="178" applyNumberFormat="0" applyFont="0" applyFill="0" applyBorder="0" applyProtection="0">
      <alignment horizontal="left" vertical="center" indent="2"/>
    </xf>
    <xf numFmtId="0" fontId="7" fillId="46" borderId="0" applyNumberFormat="0" applyBorder="0" applyAlignment="0" applyProtection="0"/>
    <xf numFmtId="0" fontId="7" fillId="37" borderId="0" applyNumberFormat="0" applyBorder="0" applyAlignment="0" applyProtection="0"/>
    <xf numFmtId="4" fontId="103" fillId="60" borderId="178">
      <alignment horizontal="right" vertical="center"/>
    </xf>
    <xf numFmtId="0" fontId="142" fillId="84" borderId="174" applyNumberFormat="0" applyAlignment="0" applyProtection="0"/>
    <xf numFmtId="49" fontId="102" fillId="0" borderId="178" applyNumberFormat="0" applyFont="0" applyFill="0" applyBorder="0" applyProtection="0">
      <alignment horizontal="left" vertical="center" indent="2"/>
    </xf>
    <xf numFmtId="0" fontId="117" fillId="0" borderId="0" applyNumberFormat="0" applyFill="0" applyBorder="0" applyAlignment="0" applyProtection="0"/>
    <xf numFmtId="0" fontId="102" fillId="0" borderId="178">
      <alignment horizontal="right" vertical="center"/>
    </xf>
    <xf numFmtId="49" fontId="102" fillId="0" borderId="217" applyNumberFormat="0" applyFont="0" applyFill="0" applyBorder="0" applyProtection="0">
      <alignment horizontal="left" vertical="center" indent="2"/>
    </xf>
    <xf numFmtId="0" fontId="142" fillId="84" borderId="92" applyNumberFormat="0" applyAlignment="0" applyProtection="0"/>
    <xf numFmtId="0" fontId="103" fillId="62" borderId="186">
      <alignment horizontal="right" vertical="center"/>
    </xf>
    <xf numFmtId="0" fontId="129" fillId="71" borderId="207" applyNumberFormat="0" applyAlignment="0" applyProtection="0"/>
    <xf numFmtId="0" fontId="7" fillId="57" borderId="0" applyNumberFormat="0" applyBorder="0" applyAlignment="0" applyProtection="0"/>
    <xf numFmtId="4" fontId="102" fillId="0" borderId="178">
      <alignment horizontal="right" vertical="center"/>
    </xf>
    <xf numFmtId="0" fontId="7" fillId="45" borderId="0" applyNumberFormat="0" applyBorder="0" applyAlignment="0" applyProtection="0"/>
    <xf numFmtId="0" fontId="7" fillId="45" borderId="0" applyNumberFormat="0" applyBorder="0" applyAlignment="0" applyProtection="0"/>
    <xf numFmtId="0" fontId="103" fillId="62" borderId="178">
      <alignment horizontal="right" vertical="center"/>
    </xf>
    <xf numFmtId="0" fontId="102" fillId="0" borderId="178">
      <alignment horizontal="right" vertical="center"/>
    </xf>
    <xf numFmtId="0" fontId="126" fillId="84" borderId="175" applyNumberFormat="0" applyAlignment="0" applyProtection="0"/>
    <xf numFmtId="0" fontId="129" fillId="71" borderId="214" applyNumberFormat="0" applyAlignment="0" applyProtection="0"/>
    <xf numFmtId="0" fontId="126" fillId="84" borderId="175" applyNumberFormat="0" applyAlignment="0" applyProtection="0"/>
    <xf numFmtId="0" fontId="103" fillId="60" borderId="178">
      <alignment horizontal="right" vertical="center"/>
    </xf>
    <xf numFmtId="0" fontId="8" fillId="87" borderId="177" applyNumberFormat="0" applyFont="0" applyAlignment="0" applyProtection="0"/>
    <xf numFmtId="0" fontId="130" fillId="0" borderId="215" applyNumberFormat="0" applyFill="0" applyAlignment="0" applyProtection="0"/>
    <xf numFmtId="0" fontId="7" fillId="57" borderId="0" applyNumberFormat="0" applyBorder="0" applyAlignment="0" applyProtection="0"/>
    <xf numFmtId="0" fontId="142" fillId="84" borderId="92" applyNumberFormat="0" applyAlignment="0" applyProtection="0"/>
    <xf numFmtId="4" fontId="102" fillId="0" borderId="178" applyFill="0" applyBorder="0" applyProtection="0">
      <alignment horizontal="right" vertical="center"/>
    </xf>
    <xf numFmtId="0" fontId="125" fillId="84" borderId="175" applyNumberFormat="0" applyAlignment="0" applyProtection="0"/>
    <xf numFmtId="0" fontId="142" fillId="84" borderId="174" applyNumberFormat="0" applyAlignment="0" applyProtection="0"/>
    <xf numFmtId="4" fontId="102" fillId="0" borderId="178">
      <alignment horizontal="right" vertical="center"/>
    </xf>
    <xf numFmtId="0" fontId="105" fillId="62" borderId="178">
      <alignment horizontal="right" vertical="center"/>
    </xf>
    <xf numFmtId="0" fontId="123" fillId="84" borderId="92" applyNumberFormat="0" applyAlignment="0" applyProtection="0"/>
    <xf numFmtId="0" fontId="102" fillId="0" borderId="178">
      <alignment horizontal="right" vertical="center"/>
    </xf>
    <xf numFmtId="0" fontId="138" fillId="71" borderId="175" applyNumberFormat="0" applyAlignment="0" applyProtection="0"/>
    <xf numFmtId="166" fontId="102" fillId="88" borderId="217" applyNumberFormat="0" applyFont="0" applyBorder="0" applyAlignment="0" applyProtection="0">
      <alignment horizontal="right" vertical="center"/>
    </xf>
    <xf numFmtId="0" fontId="103" fillId="62" borderId="178">
      <alignment horizontal="right" vertical="center"/>
    </xf>
    <xf numFmtId="4" fontId="103" fillId="60" borderId="178">
      <alignment horizontal="right" vertical="center"/>
    </xf>
    <xf numFmtId="4" fontId="105" fillId="62" borderId="178">
      <alignment horizontal="right" vertical="center"/>
    </xf>
    <xf numFmtId="4" fontId="105" fillId="62" borderId="178">
      <alignment horizontal="right" vertical="center"/>
    </xf>
    <xf numFmtId="0" fontId="142" fillId="84" borderId="206" applyNumberFormat="0" applyAlignment="0" applyProtection="0"/>
    <xf numFmtId="0" fontId="48" fillId="39" borderId="0" applyNumberFormat="0" applyBorder="0" applyAlignment="0" applyProtection="0"/>
    <xf numFmtId="0" fontId="7" fillId="58" borderId="0" applyNumberFormat="0" applyBorder="0" applyAlignment="0" applyProtection="0"/>
    <xf numFmtId="0" fontId="142" fillId="84" borderId="92" applyNumberFormat="0" applyAlignment="0" applyProtection="0"/>
    <xf numFmtId="49" fontId="101" fillId="0" borderId="217" applyNumberFormat="0" applyFill="0" applyBorder="0" applyProtection="0">
      <alignment horizontal="left" vertical="center"/>
    </xf>
    <xf numFmtId="0" fontId="103" fillId="60" borderId="178">
      <alignment horizontal="right" vertical="center"/>
    </xf>
    <xf numFmtId="0" fontId="123" fillId="84" borderId="92" applyNumberFormat="0" applyAlignment="0" applyProtection="0"/>
    <xf numFmtId="4" fontId="103" fillId="60" borderId="178">
      <alignment horizontal="right" vertical="center"/>
    </xf>
    <xf numFmtId="49" fontId="102" fillId="0" borderId="178" applyNumberFormat="0" applyFont="0" applyFill="0" applyBorder="0" applyProtection="0">
      <alignment horizontal="left" vertical="center" indent="2"/>
    </xf>
    <xf numFmtId="0" fontId="8" fillId="87" borderId="177" applyNumberFormat="0" applyFont="0" applyAlignment="0" applyProtection="0"/>
    <xf numFmtId="0" fontId="103" fillId="60" borderId="178">
      <alignment horizontal="right" vertical="center"/>
    </xf>
    <xf numFmtId="0" fontId="142" fillId="84" borderId="174" applyNumberFormat="0" applyAlignment="0" applyProtection="0"/>
    <xf numFmtId="4" fontId="102" fillId="0" borderId="217">
      <alignment horizontal="right" vertical="center"/>
    </xf>
    <xf numFmtId="4" fontId="103" fillId="62" borderId="178">
      <alignment horizontal="right" vertical="center"/>
    </xf>
    <xf numFmtId="4" fontId="102" fillId="0" borderId="202" applyFill="0" applyBorder="0" applyProtection="0">
      <alignment horizontal="right" vertical="center"/>
    </xf>
    <xf numFmtId="0" fontId="130" fillId="0" borderId="176" applyNumberFormat="0" applyFill="0" applyAlignment="0" applyProtection="0"/>
    <xf numFmtId="0" fontId="103" fillId="62" borderId="178">
      <alignment horizontal="right" vertical="center"/>
    </xf>
    <xf numFmtId="4" fontId="102" fillId="61" borderId="178"/>
    <xf numFmtId="0" fontId="119" fillId="0" borderId="70" applyNumberFormat="0" applyFill="0" applyAlignment="0" applyProtection="0"/>
    <xf numFmtId="0" fontId="103" fillId="60" borderId="179">
      <alignment horizontal="right" vertical="center"/>
    </xf>
    <xf numFmtId="0" fontId="48" fillId="39" borderId="0" applyNumberFormat="0" applyBorder="0" applyAlignment="0" applyProtection="0"/>
    <xf numFmtId="0" fontId="123" fillId="84" borderId="92" applyNumberFormat="0" applyAlignment="0" applyProtection="0"/>
    <xf numFmtId="0" fontId="102" fillId="0" borderId="178" applyNumberFormat="0" applyFill="0" applyAlignment="0" applyProtection="0"/>
    <xf numFmtId="4" fontId="103" fillId="60" borderId="178">
      <alignment horizontal="right" vertical="center"/>
    </xf>
    <xf numFmtId="0" fontId="145" fillId="0" borderId="176" applyNumberFormat="0" applyFill="0" applyAlignment="0" applyProtection="0"/>
    <xf numFmtId="0" fontId="7" fillId="54" borderId="0" applyNumberFormat="0" applyBorder="0" applyAlignment="0" applyProtection="0"/>
    <xf numFmtId="0" fontId="142" fillId="84" borderId="92" applyNumberFormat="0" applyAlignment="0" applyProtection="0"/>
    <xf numFmtId="166" fontId="102" fillId="88" borderId="178" applyNumberFormat="0" applyFont="0" applyBorder="0" applyAlignment="0" applyProtection="0">
      <alignment horizontal="right" vertical="center"/>
    </xf>
    <xf numFmtId="0" fontId="7" fillId="41" borderId="0" applyNumberFormat="0" applyBorder="0" applyAlignment="0" applyProtection="0"/>
    <xf numFmtId="49" fontId="101" fillId="0" borderId="186" applyNumberFormat="0" applyFill="0" applyBorder="0" applyProtection="0">
      <alignment horizontal="left" vertical="center"/>
    </xf>
    <xf numFmtId="0" fontId="120" fillId="87" borderId="216" applyNumberFormat="0" applyFont="0" applyAlignment="0" applyProtection="0"/>
    <xf numFmtId="0" fontId="142" fillId="84" borderId="92" applyNumberFormat="0" applyAlignment="0" applyProtection="0"/>
    <xf numFmtId="0" fontId="130" fillId="0" borderId="176" applyNumberFormat="0" applyFill="0" applyAlignment="0" applyProtection="0"/>
    <xf numFmtId="0" fontId="103" fillId="60" borderId="178">
      <alignment horizontal="right" vertical="center"/>
    </xf>
    <xf numFmtId="4" fontId="103" fillId="62" borderId="178">
      <alignment horizontal="right" vertical="center"/>
    </xf>
    <xf numFmtId="4" fontId="103" fillId="60" borderId="179">
      <alignment horizontal="right" vertical="center"/>
    </xf>
    <xf numFmtId="0" fontId="142" fillId="84" borderId="92" applyNumberFormat="0" applyAlignment="0" applyProtection="0"/>
    <xf numFmtId="0" fontId="129" fillId="71" borderId="175" applyNumberFormat="0" applyAlignment="0" applyProtection="0"/>
    <xf numFmtId="0" fontId="123" fillId="84" borderId="92" applyNumberFormat="0" applyAlignment="0" applyProtection="0"/>
    <xf numFmtId="0" fontId="102" fillId="0" borderId="178">
      <alignment horizontal="right" vertical="center"/>
    </xf>
    <xf numFmtId="4" fontId="102" fillId="61" borderId="178"/>
    <xf numFmtId="0" fontId="102" fillId="0" borderId="181">
      <alignment horizontal="left" vertical="center" wrapText="1" indent="2"/>
    </xf>
    <xf numFmtId="49" fontId="102" fillId="0" borderId="179" applyNumberFormat="0" applyFont="0" applyFill="0" applyBorder="0" applyProtection="0">
      <alignment horizontal="left" vertical="center" indent="5"/>
    </xf>
    <xf numFmtId="0" fontId="102" fillId="0" borderId="178">
      <alignment horizontal="right" vertical="center"/>
    </xf>
    <xf numFmtId="0" fontId="102" fillId="0" borderId="178">
      <alignment horizontal="right" vertical="center"/>
    </xf>
    <xf numFmtId="0" fontId="103" fillId="60" borderId="179">
      <alignment horizontal="right" vertical="center"/>
    </xf>
    <xf numFmtId="4" fontId="102" fillId="61" borderId="178"/>
    <xf numFmtId="0" fontId="126" fillId="84" borderId="175" applyNumberFormat="0" applyAlignment="0" applyProtection="0"/>
    <xf numFmtId="49" fontId="101" fillId="0" borderId="178" applyNumberFormat="0" applyFill="0" applyBorder="0" applyProtection="0">
      <alignment horizontal="left" vertical="center"/>
    </xf>
    <xf numFmtId="0" fontId="138" fillId="71" borderId="175" applyNumberFormat="0" applyAlignment="0" applyProtection="0"/>
    <xf numFmtId="0" fontId="7" fillId="53" borderId="0" applyNumberFormat="0" applyBorder="0" applyAlignment="0" applyProtection="0"/>
    <xf numFmtId="0" fontId="103" fillId="60" borderId="186">
      <alignment horizontal="right" vertical="center"/>
    </xf>
    <xf numFmtId="0" fontId="138" fillId="71" borderId="214" applyNumberFormat="0" applyAlignment="0" applyProtection="0"/>
    <xf numFmtId="0" fontId="103" fillId="60" borderId="210">
      <alignment horizontal="right" vertical="center"/>
    </xf>
    <xf numFmtId="0" fontId="7" fillId="58" borderId="0" applyNumberFormat="0" applyBorder="0" applyAlignment="0" applyProtection="0"/>
    <xf numFmtId="0" fontId="102" fillId="0" borderId="220">
      <alignment horizontal="left" vertical="center" wrapText="1" indent="2"/>
    </xf>
    <xf numFmtId="0" fontId="102" fillId="61" borderId="210"/>
    <xf numFmtId="4" fontId="103" fillId="62" borderId="178">
      <alignment horizontal="right" vertical="center"/>
    </xf>
    <xf numFmtId="0" fontId="129" fillId="71" borderId="175" applyNumberFormat="0" applyAlignment="0" applyProtection="0"/>
    <xf numFmtId="0" fontId="125" fillId="84" borderId="175" applyNumberFormat="0" applyAlignment="0" applyProtection="0"/>
    <xf numFmtId="0" fontId="105" fillId="62" borderId="217">
      <alignment horizontal="right" vertical="center"/>
    </xf>
    <xf numFmtId="0" fontId="7" fillId="37" borderId="0" applyNumberFormat="0" applyBorder="0" applyAlignment="0" applyProtection="0"/>
    <xf numFmtId="0" fontId="102" fillId="61" borderId="178"/>
    <xf numFmtId="0" fontId="123" fillId="84" borderId="174" applyNumberFormat="0" applyAlignment="0" applyProtection="0"/>
    <xf numFmtId="0" fontId="125" fillId="84" borderId="214" applyNumberFormat="0" applyAlignment="0" applyProtection="0"/>
    <xf numFmtId="4" fontId="102" fillId="0" borderId="178">
      <alignment horizontal="right" vertical="center"/>
    </xf>
    <xf numFmtId="49" fontId="102" fillId="0" borderId="217" applyNumberFormat="0" applyFont="0" applyFill="0" applyBorder="0" applyProtection="0">
      <alignment horizontal="left" vertical="center" indent="2"/>
    </xf>
    <xf numFmtId="0" fontId="125" fillId="84" borderId="214" applyNumberFormat="0" applyAlignment="0" applyProtection="0"/>
    <xf numFmtId="0" fontId="48" fillId="47" borderId="0" applyNumberFormat="0" applyBorder="0" applyAlignment="0" applyProtection="0"/>
    <xf numFmtId="0" fontId="126" fillId="84" borderId="175" applyNumberFormat="0" applyAlignment="0" applyProtection="0"/>
    <xf numFmtId="0" fontId="103" fillId="60" borderId="180">
      <alignment horizontal="right" vertical="center"/>
    </xf>
    <xf numFmtId="0" fontId="138" fillId="71" borderId="175" applyNumberFormat="0" applyAlignment="0" applyProtection="0"/>
    <xf numFmtId="0" fontId="120" fillId="87" borderId="177" applyNumberFormat="0" applyFont="0" applyAlignment="0" applyProtection="0"/>
    <xf numFmtId="0" fontId="138" fillId="71" borderId="175" applyNumberFormat="0" applyAlignment="0" applyProtection="0"/>
    <xf numFmtId="0" fontId="103" fillId="60" borderId="180">
      <alignment horizontal="right" vertical="center"/>
    </xf>
    <xf numFmtId="0" fontId="123" fillId="84" borderId="92" applyNumberFormat="0" applyAlignment="0" applyProtection="0"/>
    <xf numFmtId="166" fontId="102" fillId="88" borderId="178" applyNumberFormat="0" applyFont="0" applyBorder="0" applyAlignment="0" applyProtection="0">
      <alignment horizontal="right" vertical="center"/>
    </xf>
    <xf numFmtId="0" fontId="102" fillId="0" borderId="181">
      <alignment horizontal="left" vertical="center" wrapText="1" indent="2"/>
    </xf>
    <xf numFmtId="166" fontId="102" fillId="88" borderId="178" applyNumberFormat="0" applyFont="0" applyBorder="0" applyAlignment="0" applyProtection="0">
      <alignment horizontal="right" vertical="center"/>
    </xf>
    <xf numFmtId="0" fontId="7" fillId="49" borderId="0" applyNumberFormat="0" applyBorder="0" applyAlignment="0" applyProtection="0"/>
    <xf numFmtId="0" fontId="142" fillId="84" borderId="92" applyNumberFormat="0" applyAlignment="0" applyProtection="0"/>
    <xf numFmtId="0" fontId="102" fillId="60" borderId="220">
      <alignment horizontal="left" vertical="center" wrapText="1" indent="2"/>
    </xf>
    <xf numFmtId="0" fontId="129" fillId="71" borderId="214" applyNumberFormat="0" applyAlignment="0" applyProtection="0"/>
    <xf numFmtId="4" fontId="103" fillId="62" borderId="202">
      <alignment horizontal="right" vertical="center"/>
    </xf>
    <xf numFmtId="0" fontId="102" fillId="60" borderId="181">
      <alignment horizontal="left" vertical="center" wrapText="1" indent="2"/>
    </xf>
    <xf numFmtId="0" fontId="123" fillId="84" borderId="92" applyNumberFormat="0" applyAlignment="0" applyProtection="0"/>
    <xf numFmtId="4" fontId="103" fillId="60" borderId="178">
      <alignment horizontal="right" vertical="center"/>
    </xf>
    <xf numFmtId="49" fontId="102" fillId="0" borderId="178" applyNumberFormat="0" applyFont="0" applyFill="0" applyBorder="0" applyProtection="0">
      <alignment horizontal="left" vertical="center" indent="2"/>
    </xf>
    <xf numFmtId="0" fontId="102" fillId="60" borderId="181">
      <alignment horizontal="left" vertical="center" wrapText="1" indent="2"/>
    </xf>
    <xf numFmtId="0" fontId="103" fillId="60" borderId="178">
      <alignment horizontal="right" vertical="center"/>
    </xf>
    <xf numFmtId="0" fontId="102" fillId="0" borderId="178">
      <alignment horizontal="right" vertical="center"/>
    </xf>
    <xf numFmtId="0" fontId="138" fillId="71" borderId="175" applyNumberFormat="0" applyAlignment="0" applyProtection="0"/>
    <xf numFmtId="0" fontId="103" fillId="60" borderId="178">
      <alignment horizontal="right" vertical="center"/>
    </xf>
    <xf numFmtId="49" fontId="102" fillId="0" borderId="178" applyNumberFormat="0" applyFont="0" applyFill="0" applyBorder="0" applyProtection="0">
      <alignment horizontal="left" vertical="center" indent="2"/>
    </xf>
    <xf numFmtId="0" fontId="8" fillId="87" borderId="177" applyNumberFormat="0" applyFont="0" applyAlignment="0" applyProtection="0"/>
    <xf numFmtId="0" fontId="102" fillId="60" borderId="181">
      <alignment horizontal="left" vertical="center" wrapText="1" indent="2"/>
    </xf>
    <xf numFmtId="0" fontId="7" fillId="50" borderId="0" applyNumberFormat="0" applyBorder="0" applyAlignment="0" applyProtection="0"/>
    <xf numFmtId="0" fontId="7" fillId="38" borderId="0" applyNumberFormat="0" applyBorder="0" applyAlignment="0" applyProtection="0"/>
    <xf numFmtId="4" fontId="102" fillId="0" borderId="210">
      <alignment horizontal="right" vertical="center"/>
    </xf>
    <xf numFmtId="0" fontId="138" fillId="71" borderId="175" applyNumberFormat="0" applyAlignment="0" applyProtection="0"/>
    <xf numFmtId="0" fontId="102" fillId="0" borderId="181">
      <alignment horizontal="left" vertical="center" wrapText="1" indent="2"/>
    </xf>
    <xf numFmtId="0" fontId="123" fillId="84" borderId="174" applyNumberFormat="0" applyAlignment="0" applyProtection="0"/>
    <xf numFmtId="49" fontId="102" fillId="0" borderId="217" applyNumberFormat="0" applyFont="0" applyFill="0" applyBorder="0" applyProtection="0">
      <alignment horizontal="left" vertical="center" indent="2"/>
    </xf>
    <xf numFmtId="49" fontId="102" fillId="0" borderId="210" applyNumberFormat="0" applyFont="0" applyFill="0" applyBorder="0" applyProtection="0">
      <alignment horizontal="left" vertical="center" indent="2"/>
    </xf>
    <xf numFmtId="0" fontId="142" fillId="84" borderId="92" applyNumberFormat="0" applyAlignment="0" applyProtection="0"/>
    <xf numFmtId="0" fontId="119" fillId="0" borderId="70" applyNumberFormat="0" applyFill="0" applyAlignment="0" applyProtection="0"/>
    <xf numFmtId="0" fontId="102" fillId="0" borderId="194">
      <alignment horizontal="right" vertical="center"/>
    </xf>
    <xf numFmtId="4" fontId="105" fillId="62" borderId="178">
      <alignment horizontal="right" vertical="center"/>
    </xf>
    <xf numFmtId="0" fontId="103" fillId="62" borderId="210">
      <alignment horizontal="right" vertical="center"/>
    </xf>
    <xf numFmtId="0" fontId="138" fillId="71" borderId="175" applyNumberFormat="0" applyAlignment="0" applyProtection="0"/>
    <xf numFmtId="0" fontId="105" fillId="62" borderId="178">
      <alignment horizontal="right" vertical="center"/>
    </xf>
    <xf numFmtId="0" fontId="123" fillId="84" borderId="174" applyNumberFormat="0" applyAlignment="0" applyProtection="0"/>
    <xf numFmtId="0" fontId="145" fillId="0" borderId="176" applyNumberFormat="0" applyFill="0" applyAlignment="0" applyProtection="0"/>
    <xf numFmtId="0" fontId="7" fillId="57" borderId="0" applyNumberFormat="0" applyBorder="0" applyAlignment="0" applyProtection="0"/>
    <xf numFmtId="0" fontId="126" fillId="84" borderId="175" applyNumberFormat="0" applyAlignment="0" applyProtection="0"/>
    <xf numFmtId="0" fontId="102" fillId="61" borderId="194"/>
    <xf numFmtId="0" fontId="102" fillId="0" borderId="210" applyNumberFormat="0" applyFill="0" applyAlignment="0" applyProtection="0"/>
    <xf numFmtId="4" fontId="103" fillId="60" borderId="217">
      <alignment horizontal="right" vertical="center"/>
    </xf>
    <xf numFmtId="0" fontId="102" fillId="61" borderId="178"/>
    <xf numFmtId="0" fontId="103" fillId="60" borderId="178">
      <alignment horizontal="right" vertical="center"/>
    </xf>
    <xf numFmtId="0" fontId="102" fillId="60" borderId="181">
      <alignment horizontal="left" vertical="center" wrapText="1" indent="2"/>
    </xf>
    <xf numFmtId="4" fontId="105" fillId="62" borderId="178">
      <alignment horizontal="right" vertical="center"/>
    </xf>
    <xf numFmtId="0" fontId="103" fillId="60" borderId="180">
      <alignment horizontal="right" vertical="center"/>
    </xf>
    <xf numFmtId="49" fontId="102" fillId="0" borderId="179" applyNumberFormat="0" applyFont="0" applyFill="0" applyBorder="0" applyProtection="0">
      <alignment horizontal="left" vertical="center" indent="5"/>
    </xf>
    <xf numFmtId="0" fontId="120" fillId="87" borderId="216" applyNumberFormat="0" applyFont="0" applyAlignment="0" applyProtection="0"/>
    <xf numFmtId="0" fontId="116" fillId="33" borderId="65" applyNumberFormat="0" applyAlignment="0" applyProtection="0"/>
    <xf numFmtId="0" fontId="142" fillId="84" borderId="92" applyNumberFormat="0" applyAlignment="0" applyProtection="0"/>
    <xf numFmtId="0" fontId="8" fillId="87" borderId="209" applyNumberFormat="0" applyFont="0" applyAlignment="0" applyProtection="0"/>
    <xf numFmtId="4" fontId="103" fillId="62" borderId="178">
      <alignment horizontal="right" vertical="center"/>
    </xf>
    <xf numFmtId="0" fontId="102" fillId="62" borderId="179">
      <alignment horizontal="left" vertical="center"/>
    </xf>
    <xf numFmtId="0" fontId="126" fillId="84" borderId="175" applyNumberFormat="0" applyAlignment="0" applyProtection="0"/>
    <xf numFmtId="4" fontId="103" fillId="60" borderId="180">
      <alignment horizontal="right" vertical="center"/>
    </xf>
    <xf numFmtId="0" fontId="103" fillId="60" borderId="178">
      <alignment horizontal="right" vertical="center"/>
    </xf>
    <xf numFmtId="0" fontId="102" fillId="60" borderId="181">
      <alignment horizontal="left" vertical="center" wrapText="1" indent="2"/>
    </xf>
    <xf numFmtId="4" fontId="103" fillId="60" borderId="179">
      <alignment horizontal="right" vertical="center"/>
    </xf>
    <xf numFmtId="0" fontId="102" fillId="0" borderId="178" applyNumberFormat="0" applyFill="0" applyAlignment="0" applyProtection="0"/>
    <xf numFmtId="4" fontId="102" fillId="0" borderId="178">
      <alignment horizontal="right" vertical="center"/>
    </xf>
    <xf numFmtId="0" fontId="102" fillId="0" borderId="181">
      <alignment horizontal="left" vertical="center" wrapText="1" indent="2"/>
    </xf>
    <xf numFmtId="0" fontId="102" fillId="60" borderId="181">
      <alignment horizontal="left" vertical="center" wrapText="1" indent="2"/>
    </xf>
    <xf numFmtId="4" fontId="103" fillId="60" borderId="179">
      <alignment horizontal="right" vertical="center"/>
    </xf>
    <xf numFmtId="0" fontId="103" fillId="60" borderId="179">
      <alignment horizontal="right" vertical="center"/>
    </xf>
    <xf numFmtId="0" fontId="7" fillId="50" borderId="0" applyNumberFormat="0" applyBorder="0" applyAlignment="0" applyProtection="0"/>
    <xf numFmtId="4" fontId="102" fillId="0" borderId="178">
      <alignment horizontal="right" vertical="center"/>
    </xf>
    <xf numFmtId="0" fontId="145" fillId="0" borderId="176" applyNumberFormat="0" applyFill="0" applyAlignment="0" applyProtection="0"/>
    <xf numFmtId="0" fontId="7" fillId="45" borderId="0" applyNumberFormat="0" applyBorder="0" applyAlignment="0" applyProtection="0"/>
    <xf numFmtId="0" fontId="125" fillId="84" borderId="175" applyNumberFormat="0" applyAlignment="0" applyProtection="0"/>
    <xf numFmtId="0" fontId="142" fillId="84" borderId="174" applyNumberFormat="0" applyAlignment="0" applyProtection="0"/>
    <xf numFmtId="0" fontId="105" fillId="62" borderId="178">
      <alignment horizontal="right" vertical="center"/>
    </xf>
    <xf numFmtId="0" fontId="115" fillId="33" borderId="66" applyNumberFormat="0" applyAlignment="0" applyProtection="0"/>
    <xf numFmtId="0" fontId="142" fillId="84" borderId="174" applyNumberFormat="0" applyAlignment="0" applyProtection="0"/>
    <xf numFmtId="4" fontId="102" fillId="61" borderId="217"/>
    <xf numFmtId="0" fontId="142" fillId="84" borderId="92" applyNumberFormat="0" applyAlignment="0" applyProtection="0"/>
    <xf numFmtId="0" fontId="48" fillId="43" borderId="0" applyNumberFormat="0" applyBorder="0" applyAlignment="0" applyProtection="0"/>
    <xf numFmtId="0" fontId="102" fillId="0" borderId="220">
      <alignment horizontal="left" vertical="center" wrapText="1" indent="2"/>
    </xf>
    <xf numFmtId="0" fontId="102" fillId="61" borderId="178"/>
    <xf numFmtId="0" fontId="7" fillId="38" borderId="0" applyNumberFormat="0" applyBorder="0" applyAlignment="0" applyProtection="0"/>
    <xf numFmtId="0" fontId="102" fillId="60" borderId="220">
      <alignment horizontal="left" vertical="center" wrapText="1" indent="2"/>
    </xf>
    <xf numFmtId="0" fontId="102" fillId="0" borderId="210">
      <alignment horizontal="right" vertical="center"/>
    </xf>
    <xf numFmtId="0" fontId="120" fillId="87" borderId="177" applyNumberFormat="0" applyFont="0" applyAlignment="0" applyProtection="0"/>
    <xf numFmtId="0" fontId="48" fillId="51" borderId="0" applyNumberFormat="0" applyBorder="0" applyAlignment="0" applyProtection="0"/>
    <xf numFmtId="0" fontId="103" fillId="62" borderId="178">
      <alignment horizontal="right" vertical="center"/>
    </xf>
    <xf numFmtId="4" fontId="105" fillId="62" borderId="178">
      <alignment horizontal="right" vertical="center"/>
    </xf>
    <xf numFmtId="4" fontId="103" fillId="60" borderId="178">
      <alignment horizontal="right" vertical="center"/>
    </xf>
    <xf numFmtId="0" fontId="120" fillId="87" borderId="177" applyNumberFormat="0" applyFont="0" applyAlignment="0" applyProtection="0"/>
    <xf numFmtId="0" fontId="103" fillId="62" borderId="178">
      <alignment horizontal="right" vertical="center"/>
    </xf>
    <xf numFmtId="0" fontId="130" fillId="0" borderId="176" applyNumberFormat="0" applyFill="0" applyAlignment="0" applyProtection="0"/>
    <xf numFmtId="0" fontId="102" fillId="0" borderId="178" applyNumberFormat="0" applyFill="0" applyAlignment="0" applyProtection="0"/>
    <xf numFmtId="0" fontId="102" fillId="62" borderId="211">
      <alignment horizontal="left" vertical="center"/>
    </xf>
    <xf numFmtId="0" fontId="103" fillId="60" borderId="180">
      <alignment horizontal="right" vertical="center"/>
    </xf>
    <xf numFmtId="0" fontId="142" fillId="84" borderId="92" applyNumberFormat="0" applyAlignment="0" applyProtection="0"/>
    <xf numFmtId="0" fontId="102" fillId="60" borderId="181">
      <alignment horizontal="left" vertical="center" wrapText="1" indent="2"/>
    </xf>
    <xf numFmtId="0" fontId="129" fillId="71" borderId="175" applyNumberFormat="0" applyAlignment="0" applyProtection="0"/>
    <xf numFmtId="4" fontId="103" fillId="60" borderId="180">
      <alignment horizontal="right" vertical="center"/>
    </xf>
    <xf numFmtId="166" fontId="102" fillId="88" borderId="178" applyNumberFormat="0" applyFont="0" applyBorder="0" applyAlignment="0" applyProtection="0">
      <alignment horizontal="right" vertical="center"/>
    </xf>
    <xf numFmtId="0" fontId="126" fillId="84" borderId="175" applyNumberFormat="0" applyAlignment="0" applyProtection="0"/>
    <xf numFmtId="0" fontId="123" fillId="84" borderId="92" applyNumberFormat="0" applyAlignment="0" applyProtection="0"/>
    <xf numFmtId="0" fontId="102" fillId="60" borderId="181">
      <alignment horizontal="left" vertical="center" wrapText="1" indent="2"/>
    </xf>
    <xf numFmtId="0" fontId="138" fillId="71" borderId="175" applyNumberFormat="0" applyAlignment="0" applyProtection="0"/>
    <xf numFmtId="0" fontId="7" fillId="42" borderId="0" applyNumberFormat="0" applyBorder="0" applyAlignment="0" applyProtection="0"/>
    <xf numFmtId="49" fontId="102" fillId="0" borderId="218" applyNumberFormat="0" applyFont="0" applyFill="0" applyBorder="0" applyProtection="0">
      <alignment horizontal="left" vertical="center" indent="5"/>
    </xf>
    <xf numFmtId="0" fontId="105" fillId="62" borderId="178">
      <alignment horizontal="right" vertical="center"/>
    </xf>
    <xf numFmtId="4" fontId="103" fillId="60" borderId="178">
      <alignment horizontal="right" vertical="center"/>
    </xf>
    <xf numFmtId="0" fontId="126" fillId="84" borderId="175" applyNumberFormat="0" applyAlignment="0" applyProtection="0"/>
    <xf numFmtId="0" fontId="130" fillId="0" borderId="176" applyNumberFormat="0" applyFill="0" applyAlignment="0" applyProtection="0"/>
    <xf numFmtId="0" fontId="103" fillId="60" borderId="210">
      <alignment horizontal="right" vertical="center"/>
    </xf>
    <xf numFmtId="0" fontId="142" fillId="84" borderId="174" applyNumberFormat="0" applyAlignment="0" applyProtection="0"/>
    <xf numFmtId="49" fontId="101" fillId="0" borderId="178" applyNumberFormat="0" applyFill="0" applyBorder="0" applyProtection="0">
      <alignment horizontal="left" vertical="center"/>
    </xf>
    <xf numFmtId="0" fontId="142" fillId="84" borderId="92" applyNumberFormat="0" applyAlignment="0" applyProtection="0"/>
    <xf numFmtId="0" fontId="8" fillId="87" borderId="216" applyNumberFormat="0" applyFont="0" applyAlignment="0" applyProtection="0"/>
    <xf numFmtId="4" fontId="103" fillId="60" borderId="178">
      <alignment horizontal="right" vertical="center"/>
    </xf>
    <xf numFmtId="0" fontId="123" fillId="84" borderId="92" applyNumberFormat="0" applyAlignment="0" applyProtection="0"/>
    <xf numFmtId="0" fontId="7" fillId="58" borderId="0" applyNumberFormat="0" applyBorder="0" applyAlignment="0" applyProtection="0"/>
    <xf numFmtId="4" fontId="103" fillId="62" borderId="178">
      <alignment horizontal="right" vertical="center"/>
    </xf>
    <xf numFmtId="0" fontId="103" fillId="60" borderId="178">
      <alignment horizontal="right" vertical="center"/>
    </xf>
    <xf numFmtId="4" fontId="102" fillId="0" borderId="178">
      <alignment horizontal="right" vertical="center"/>
    </xf>
    <xf numFmtId="0" fontId="125" fillId="84" borderId="175" applyNumberFormat="0" applyAlignment="0" applyProtection="0"/>
    <xf numFmtId="0" fontId="115" fillId="33" borderId="66" applyNumberFormat="0" applyAlignment="0" applyProtection="0"/>
    <xf numFmtId="4" fontId="105" fillId="62" borderId="178">
      <alignment horizontal="right" vertical="center"/>
    </xf>
    <xf numFmtId="0" fontId="138" fillId="71" borderId="207" applyNumberFormat="0" applyAlignment="0" applyProtection="0"/>
    <xf numFmtId="0" fontId="102" fillId="0" borderId="181">
      <alignment horizontal="left" vertical="center" wrapText="1" indent="2"/>
    </xf>
    <xf numFmtId="4" fontId="102" fillId="0" borderId="178" applyFill="0" applyBorder="0" applyProtection="0">
      <alignment horizontal="right" vertical="center"/>
    </xf>
    <xf numFmtId="0" fontId="126" fillId="84" borderId="175" applyNumberFormat="0" applyAlignment="0" applyProtection="0"/>
    <xf numFmtId="0" fontId="125" fillId="84" borderId="175" applyNumberFormat="0" applyAlignment="0" applyProtection="0"/>
    <xf numFmtId="0" fontId="7" fillId="45" borderId="0" applyNumberFormat="0" applyBorder="0" applyAlignment="0" applyProtection="0"/>
    <xf numFmtId="0" fontId="48" fillId="59" borderId="0" applyNumberFormat="0" applyBorder="0" applyAlignment="0" applyProtection="0"/>
    <xf numFmtId="0" fontId="126" fillId="84" borderId="175" applyNumberFormat="0" applyAlignment="0" applyProtection="0"/>
    <xf numFmtId="0" fontId="7" fillId="38" borderId="0" applyNumberFormat="0" applyBorder="0" applyAlignment="0" applyProtection="0"/>
    <xf numFmtId="0" fontId="129" fillId="71" borderId="175" applyNumberFormat="0" applyAlignment="0" applyProtection="0"/>
    <xf numFmtId="0" fontId="138" fillId="71" borderId="175" applyNumberFormat="0" applyAlignment="0" applyProtection="0"/>
    <xf numFmtId="0" fontId="145" fillId="0" borderId="176" applyNumberFormat="0" applyFill="0" applyAlignment="0" applyProtection="0"/>
    <xf numFmtId="4" fontId="103" fillId="60" borderId="178">
      <alignment horizontal="right" vertical="center"/>
    </xf>
    <xf numFmtId="0" fontId="102" fillId="0" borderId="178">
      <alignment horizontal="right" vertical="center"/>
    </xf>
    <xf numFmtId="0" fontId="48" fillId="55" borderId="0" applyNumberFormat="0" applyBorder="0" applyAlignment="0" applyProtection="0"/>
    <xf numFmtId="0" fontId="145" fillId="0" borderId="176" applyNumberFormat="0" applyFill="0" applyAlignment="0" applyProtection="0"/>
    <xf numFmtId="0" fontId="102" fillId="0" borderId="178" applyNumberFormat="0" applyFill="0" applyAlignment="0" applyProtection="0"/>
    <xf numFmtId="4" fontId="102" fillId="0" borderId="178" applyFill="0" applyBorder="0" applyProtection="0">
      <alignment horizontal="right" vertical="center"/>
    </xf>
    <xf numFmtId="0" fontId="102" fillId="60" borderId="181">
      <alignment horizontal="left" vertical="center" wrapText="1" indent="2"/>
    </xf>
    <xf numFmtId="0" fontId="102" fillId="60" borderId="189">
      <alignment horizontal="left" vertical="center" wrapText="1" indent="2"/>
    </xf>
    <xf numFmtId="0" fontId="102" fillId="61" borderId="186"/>
    <xf numFmtId="0" fontId="7" fillId="57" borderId="0" applyNumberFormat="0" applyBorder="0" applyAlignment="0" applyProtection="0"/>
    <xf numFmtId="4" fontId="105" fillId="62" borderId="178">
      <alignment horizontal="right" vertical="center"/>
    </xf>
    <xf numFmtId="0" fontId="142" fillId="84" borderId="92" applyNumberFormat="0" applyAlignment="0" applyProtection="0"/>
    <xf numFmtId="0" fontId="123" fillId="84" borderId="92" applyNumberFormat="0" applyAlignment="0" applyProtection="0"/>
    <xf numFmtId="0" fontId="103" fillId="62" borderId="178">
      <alignment horizontal="right" vertical="center"/>
    </xf>
    <xf numFmtId="0" fontId="123" fillId="84" borderId="92" applyNumberFormat="0" applyAlignment="0" applyProtection="0"/>
    <xf numFmtId="4" fontId="103" fillId="62" borderId="217">
      <alignment horizontal="right" vertical="center"/>
    </xf>
    <xf numFmtId="0" fontId="103" fillId="62" borderId="178">
      <alignment horizontal="right" vertical="center"/>
    </xf>
    <xf numFmtId="0" fontId="138" fillId="71" borderId="175" applyNumberFormat="0" applyAlignment="0" applyProtection="0"/>
    <xf numFmtId="0" fontId="102" fillId="0" borderId="178" applyNumberFormat="0" applyFill="0" applyAlignment="0" applyProtection="0"/>
    <xf numFmtId="0" fontId="102" fillId="60" borderId="213">
      <alignment horizontal="left" vertical="center" wrapText="1" indent="2"/>
    </xf>
    <xf numFmtId="0" fontId="130" fillId="0" borderId="176" applyNumberFormat="0" applyFill="0" applyAlignment="0" applyProtection="0"/>
    <xf numFmtId="4" fontId="102" fillId="61" borderId="178"/>
    <xf numFmtId="0" fontId="7" fillId="42" borderId="0" applyNumberFormat="0" applyBorder="0" applyAlignment="0" applyProtection="0"/>
    <xf numFmtId="0" fontId="145" fillId="0" borderId="176" applyNumberFormat="0" applyFill="0" applyAlignment="0" applyProtection="0"/>
    <xf numFmtId="0" fontId="103" fillId="60" borderId="178">
      <alignment horizontal="right" vertical="center"/>
    </xf>
    <xf numFmtId="0" fontId="102" fillId="61" borderId="178"/>
    <xf numFmtId="4" fontId="103" fillId="60" borderId="180">
      <alignment horizontal="right" vertical="center"/>
    </xf>
    <xf numFmtId="0" fontId="7" fillId="53" borderId="0" applyNumberFormat="0" applyBorder="0" applyAlignment="0" applyProtection="0"/>
    <xf numFmtId="0" fontId="120" fillId="87" borderId="216" applyNumberFormat="0" applyFont="0" applyAlignment="0" applyProtection="0"/>
    <xf numFmtId="4" fontId="102" fillId="61" borderId="178"/>
    <xf numFmtId="0" fontId="7" fillId="58" borderId="0" applyNumberFormat="0" applyBorder="0" applyAlignment="0" applyProtection="0"/>
    <xf numFmtId="0" fontId="7" fillId="50" borderId="0" applyNumberFormat="0" applyBorder="0" applyAlignment="0" applyProtection="0"/>
    <xf numFmtId="0" fontId="102" fillId="0" borderId="217">
      <alignment horizontal="right" vertical="center"/>
    </xf>
    <xf numFmtId="4" fontId="103" fillId="60" borderId="180">
      <alignment horizontal="right" vertical="center"/>
    </xf>
    <xf numFmtId="4" fontId="105" fillId="62" borderId="178">
      <alignment horizontal="right" vertical="center"/>
    </xf>
    <xf numFmtId="0" fontId="138" fillId="71" borderId="175" applyNumberFormat="0" applyAlignment="0" applyProtection="0"/>
    <xf numFmtId="4" fontId="102" fillId="0" borderId="178" applyFill="0" applyBorder="0" applyProtection="0">
      <alignment horizontal="right" vertical="center"/>
    </xf>
    <xf numFmtId="0" fontId="7" fillId="37" borderId="0" applyNumberFormat="0" applyBorder="0" applyAlignment="0" applyProtection="0"/>
    <xf numFmtId="4" fontId="103" fillId="60" borderId="188">
      <alignment horizontal="right" vertical="center"/>
    </xf>
    <xf numFmtId="0" fontId="48" fillId="59" borderId="0" applyNumberFormat="0" applyBorder="0" applyAlignment="0" applyProtection="0"/>
    <xf numFmtId="0" fontId="118" fillId="0" borderId="0" applyNumberFormat="0" applyFill="0" applyBorder="0" applyAlignment="0" applyProtection="0"/>
    <xf numFmtId="0" fontId="102" fillId="0" borderId="178">
      <alignment horizontal="right" vertical="center"/>
    </xf>
    <xf numFmtId="0" fontId="7" fillId="54" borderId="0" applyNumberFormat="0" applyBorder="0" applyAlignment="0" applyProtection="0"/>
    <xf numFmtId="0" fontId="142" fillId="84" borderId="92" applyNumberFormat="0" applyAlignment="0" applyProtection="0"/>
    <xf numFmtId="0" fontId="102" fillId="0" borderId="210">
      <alignment horizontal="right" vertical="center"/>
    </xf>
    <xf numFmtId="4" fontId="103" fillId="60" borderId="180">
      <alignment horizontal="right" vertical="center"/>
    </xf>
    <xf numFmtId="0" fontId="103" fillId="62" borderId="217">
      <alignment horizontal="right" vertical="center"/>
    </xf>
    <xf numFmtId="0" fontId="103" fillId="62" borderId="178">
      <alignment horizontal="right" vertical="center"/>
    </xf>
    <xf numFmtId="0" fontId="142" fillId="84" borderId="92" applyNumberFormat="0" applyAlignment="0" applyProtection="0"/>
    <xf numFmtId="0" fontId="103" fillId="60" borderId="180">
      <alignment horizontal="right" vertical="center"/>
    </xf>
    <xf numFmtId="0" fontId="103" fillId="60" borderId="178">
      <alignment horizontal="right" vertical="center"/>
    </xf>
    <xf numFmtId="0" fontId="48" fillId="55" borderId="0" applyNumberFormat="0" applyBorder="0" applyAlignment="0" applyProtection="0"/>
    <xf numFmtId="0" fontId="138" fillId="71" borderId="175" applyNumberFormat="0" applyAlignment="0" applyProtection="0"/>
    <xf numFmtId="0" fontId="8" fillId="87" borderId="177" applyNumberFormat="0" applyFont="0" applyAlignment="0" applyProtection="0"/>
    <xf numFmtId="0" fontId="123" fillId="84" borderId="92" applyNumberFormat="0" applyAlignment="0" applyProtection="0"/>
    <xf numFmtId="0" fontId="116" fillId="33" borderId="65" applyNumberFormat="0" applyAlignment="0" applyProtection="0"/>
    <xf numFmtId="0" fontId="126" fillId="84" borderId="175" applyNumberFormat="0" applyAlignment="0" applyProtection="0"/>
    <xf numFmtId="4" fontId="105" fillId="62" borderId="178">
      <alignment horizontal="right" vertical="center"/>
    </xf>
    <xf numFmtId="4" fontId="102" fillId="61" borderId="178"/>
    <xf numFmtId="0" fontId="116" fillId="33" borderId="65" applyNumberFormat="0" applyAlignment="0" applyProtection="0"/>
    <xf numFmtId="4" fontId="103" fillId="60" borderId="178">
      <alignment horizontal="right" vertical="center"/>
    </xf>
    <xf numFmtId="0" fontId="142" fillId="84" borderId="174" applyNumberFormat="0" applyAlignment="0" applyProtection="0"/>
    <xf numFmtId="0" fontId="123" fillId="84" borderId="206" applyNumberFormat="0" applyAlignment="0" applyProtection="0"/>
    <xf numFmtId="0" fontId="48" fillId="43" borderId="0" applyNumberFormat="0" applyBorder="0" applyAlignment="0" applyProtection="0"/>
    <xf numFmtId="0" fontId="7" fillId="42" borderId="0" applyNumberFormat="0" applyBorder="0" applyAlignment="0" applyProtection="0"/>
    <xf numFmtId="0" fontId="102" fillId="0" borderId="178">
      <alignment horizontal="right" vertical="center"/>
    </xf>
    <xf numFmtId="0" fontId="126" fillId="84" borderId="214" applyNumberFormat="0" applyAlignment="0" applyProtection="0"/>
    <xf numFmtId="4" fontId="102" fillId="61" borderId="217"/>
    <xf numFmtId="0" fontId="142" fillId="84" borderId="92" applyNumberFormat="0" applyAlignment="0" applyProtection="0"/>
    <xf numFmtId="0" fontId="138" fillId="71" borderId="175" applyNumberFormat="0" applyAlignment="0" applyProtection="0"/>
    <xf numFmtId="4" fontId="103" fillId="60" borderId="178">
      <alignment horizontal="right" vertical="center"/>
    </xf>
    <xf numFmtId="0" fontId="123" fillId="84" borderId="92" applyNumberFormat="0" applyAlignment="0" applyProtection="0"/>
    <xf numFmtId="0" fontId="102" fillId="0" borderId="178">
      <alignment horizontal="right" vertical="center"/>
    </xf>
    <xf numFmtId="0" fontId="7" fillId="49" borderId="0" applyNumberFormat="0" applyBorder="0" applyAlignment="0" applyProtection="0"/>
    <xf numFmtId="0" fontId="125" fillId="84" borderId="175" applyNumberFormat="0" applyAlignment="0" applyProtection="0"/>
    <xf numFmtId="0" fontId="8" fillId="87" borderId="177" applyNumberFormat="0" applyFont="0" applyAlignment="0" applyProtection="0"/>
    <xf numFmtId="4" fontId="103" fillId="60" borderId="178">
      <alignment horizontal="right" vertical="center"/>
    </xf>
    <xf numFmtId="0" fontId="7" fillId="49" borderId="0" applyNumberFormat="0" applyBorder="0" applyAlignment="0" applyProtection="0"/>
    <xf numFmtId="0" fontId="102" fillId="62" borderId="179">
      <alignment horizontal="left" vertical="center"/>
    </xf>
    <xf numFmtId="0" fontId="103" fillId="60" borderId="180">
      <alignment horizontal="right" vertical="center"/>
    </xf>
    <xf numFmtId="0" fontId="126" fillId="84" borderId="175" applyNumberFormat="0" applyAlignment="0" applyProtection="0"/>
    <xf numFmtId="0" fontId="8" fillId="87" borderId="177" applyNumberFormat="0" applyFont="0" applyAlignment="0" applyProtection="0"/>
    <xf numFmtId="4" fontId="102" fillId="0" borderId="210">
      <alignment horizontal="right" vertical="center"/>
    </xf>
    <xf numFmtId="0" fontId="7" fillId="46" borderId="0" applyNumberFormat="0" applyBorder="0" applyAlignment="0" applyProtection="0"/>
    <xf numFmtId="0" fontId="120" fillId="87" borderId="177" applyNumberFormat="0" applyFont="0" applyAlignment="0" applyProtection="0"/>
    <xf numFmtId="0" fontId="102" fillId="61" borderId="178"/>
    <xf numFmtId="0" fontId="103" fillId="60" borderId="179">
      <alignment horizontal="right" vertical="center"/>
    </xf>
    <xf numFmtId="0" fontId="142" fillId="84" borderId="206" applyNumberFormat="0" applyAlignment="0" applyProtection="0"/>
    <xf numFmtId="4" fontId="103" fillId="62" borderId="178">
      <alignment horizontal="right" vertical="center"/>
    </xf>
    <xf numFmtId="0" fontId="125" fillId="84" borderId="175" applyNumberFormat="0" applyAlignment="0" applyProtection="0"/>
    <xf numFmtId="4" fontId="103" fillId="62" borderId="178">
      <alignment horizontal="right" vertical="center"/>
    </xf>
    <xf numFmtId="0" fontId="115" fillId="33" borderId="66" applyNumberFormat="0" applyAlignment="0" applyProtection="0"/>
    <xf numFmtId="0" fontId="102" fillId="0" borderId="178">
      <alignment horizontal="right" vertical="center"/>
    </xf>
    <xf numFmtId="49" fontId="101" fillId="0" borderId="178" applyNumberFormat="0" applyFill="0" applyBorder="0" applyProtection="0">
      <alignment horizontal="left" vertical="center"/>
    </xf>
    <xf numFmtId="0" fontId="103" fillId="60" borderId="217">
      <alignment horizontal="right" vertical="center"/>
    </xf>
    <xf numFmtId="0" fontId="123" fillId="84" borderId="206" applyNumberFormat="0" applyAlignment="0" applyProtection="0"/>
    <xf numFmtId="0" fontId="120" fillId="87" borderId="177" applyNumberFormat="0" applyFont="0" applyAlignment="0" applyProtection="0"/>
    <xf numFmtId="0" fontId="102" fillId="60" borderId="220">
      <alignment horizontal="left" vertical="center" wrapText="1" indent="2"/>
    </xf>
    <xf numFmtId="0" fontId="48" fillId="51" borderId="0" applyNumberFormat="0" applyBorder="0" applyAlignment="0" applyProtection="0"/>
    <xf numFmtId="0" fontId="102" fillId="0" borderId="178" applyNumberFormat="0" applyFill="0" applyAlignment="0" applyProtection="0"/>
    <xf numFmtId="4" fontId="103" fillId="60" borderId="217">
      <alignment horizontal="right" vertical="center"/>
    </xf>
    <xf numFmtId="0" fontId="119" fillId="0" borderId="70" applyNumberFormat="0" applyFill="0" applyAlignment="0" applyProtection="0"/>
    <xf numFmtId="0" fontId="142" fillId="84" borderId="174" applyNumberFormat="0" applyAlignment="0" applyProtection="0"/>
    <xf numFmtId="0" fontId="7" fillId="42" borderId="0" applyNumberFormat="0" applyBorder="0" applyAlignment="0" applyProtection="0"/>
    <xf numFmtId="166" fontId="102" fillId="88" borderId="178" applyNumberFormat="0" applyFont="0" applyBorder="0" applyAlignment="0" applyProtection="0">
      <alignment horizontal="right" vertical="center"/>
    </xf>
    <xf numFmtId="0" fontId="142" fillId="84" borderId="92" applyNumberFormat="0" applyAlignment="0" applyProtection="0"/>
    <xf numFmtId="0" fontId="102" fillId="0" borderId="181">
      <alignment horizontal="left" vertical="center" wrapText="1" indent="2"/>
    </xf>
    <xf numFmtId="4" fontId="103" fillId="60" borderId="178">
      <alignment horizontal="right" vertical="center"/>
    </xf>
    <xf numFmtId="0" fontId="138" fillId="71" borderId="175" applyNumberFormat="0" applyAlignment="0" applyProtection="0"/>
    <xf numFmtId="4" fontId="103" fillId="60" borderId="178">
      <alignment horizontal="right" vertical="center"/>
    </xf>
    <xf numFmtId="0" fontId="103" fillId="60" borderId="217">
      <alignment horizontal="right" vertical="center"/>
    </xf>
    <xf numFmtId="0" fontId="7" fillId="58" borderId="0" applyNumberFormat="0" applyBorder="0" applyAlignment="0" applyProtection="0"/>
    <xf numFmtId="0" fontId="129" fillId="71" borderId="175" applyNumberFormat="0" applyAlignment="0" applyProtection="0"/>
    <xf numFmtId="4" fontId="102" fillId="0" borderId="178" applyFill="0" applyBorder="0" applyProtection="0">
      <alignment horizontal="right" vertical="center"/>
    </xf>
    <xf numFmtId="49" fontId="102" fillId="0" borderId="178" applyNumberFormat="0" applyFont="0" applyFill="0" applyBorder="0" applyProtection="0">
      <alignment horizontal="left" vertical="center" indent="2"/>
    </xf>
    <xf numFmtId="0" fontId="7" fillId="45" borderId="0" applyNumberFormat="0" applyBorder="0" applyAlignment="0" applyProtection="0"/>
    <xf numFmtId="0" fontId="142" fillId="84" borderId="221" applyNumberFormat="0" applyAlignment="0" applyProtection="0"/>
    <xf numFmtId="0" fontId="120" fillId="87" borderId="177" applyNumberFormat="0" applyFont="0" applyAlignment="0" applyProtection="0"/>
    <xf numFmtId="0" fontId="126" fillId="84" borderId="175" applyNumberFormat="0" applyAlignment="0" applyProtection="0"/>
    <xf numFmtId="166" fontId="102" fillId="88" borderId="178" applyNumberFormat="0" applyFont="0" applyBorder="0" applyAlignment="0" applyProtection="0">
      <alignment horizontal="right" vertical="center"/>
    </xf>
    <xf numFmtId="4" fontId="105" fillId="62" borderId="186">
      <alignment horizontal="right" vertical="center"/>
    </xf>
    <xf numFmtId="0" fontId="126" fillId="84" borderId="175" applyNumberFormat="0" applyAlignment="0" applyProtection="0"/>
    <xf numFmtId="0" fontId="125" fillId="84" borderId="175" applyNumberFormat="0" applyAlignment="0" applyProtection="0"/>
    <xf numFmtId="0" fontId="7" fillId="57" borderId="0" applyNumberFormat="0" applyBorder="0" applyAlignment="0" applyProtection="0"/>
    <xf numFmtId="0" fontId="7" fillId="49" borderId="0" applyNumberFormat="0" applyBorder="0" applyAlignment="0" applyProtection="0"/>
    <xf numFmtId="0" fontId="8" fillId="87" borderId="216" applyNumberFormat="0" applyFont="0" applyAlignment="0" applyProtection="0"/>
    <xf numFmtId="0" fontId="145" fillId="0" borderId="176" applyNumberFormat="0" applyFill="0" applyAlignment="0" applyProtection="0"/>
    <xf numFmtId="4" fontId="103" fillId="60" borderId="219">
      <alignment horizontal="right" vertical="center"/>
    </xf>
    <xf numFmtId="0" fontId="138" fillId="71" borderId="175" applyNumberFormat="0" applyAlignment="0" applyProtection="0"/>
    <xf numFmtId="0" fontId="103" fillId="60" borderId="180">
      <alignment horizontal="right" vertical="center"/>
    </xf>
    <xf numFmtId="0" fontId="145" fillId="0" borderId="215" applyNumberFormat="0" applyFill="0" applyAlignment="0" applyProtection="0"/>
    <xf numFmtId="0" fontId="130" fillId="0" borderId="208" applyNumberFormat="0" applyFill="0" applyAlignment="0" applyProtection="0"/>
    <xf numFmtId="49" fontId="102" fillId="0" borderId="178" applyNumberFormat="0" applyFont="0" applyFill="0" applyBorder="0" applyProtection="0">
      <alignment horizontal="left" vertical="center" indent="2"/>
    </xf>
    <xf numFmtId="0" fontId="48" fillId="43" borderId="0" applyNumberFormat="0" applyBorder="0" applyAlignment="0" applyProtection="0"/>
    <xf numFmtId="0" fontId="103" fillId="60" borderId="178">
      <alignment horizontal="right" vertical="center"/>
    </xf>
    <xf numFmtId="0" fontId="7" fillId="53" borderId="0" applyNumberFormat="0" applyBorder="0" applyAlignment="0" applyProtection="0"/>
    <xf numFmtId="0" fontId="102" fillId="60" borderId="220">
      <alignment horizontal="left" vertical="center" wrapText="1" indent="2"/>
    </xf>
    <xf numFmtId="0" fontId="103" fillId="60" borderId="179">
      <alignment horizontal="right" vertical="center"/>
    </xf>
    <xf numFmtId="0" fontId="129" fillId="71" borderId="175" applyNumberFormat="0" applyAlignment="0" applyProtection="0"/>
    <xf numFmtId="0" fontId="120" fillId="87" borderId="177" applyNumberFormat="0" applyFont="0" applyAlignment="0" applyProtection="0"/>
    <xf numFmtId="0" fontId="103" fillId="60" borderId="178">
      <alignment horizontal="right" vertical="center"/>
    </xf>
    <xf numFmtId="4" fontId="105" fillId="62" borderId="178">
      <alignment horizontal="right" vertical="center"/>
    </xf>
    <xf numFmtId="0" fontId="102" fillId="0" borderId="213">
      <alignment horizontal="left" vertical="center" wrapText="1" indent="2"/>
    </xf>
    <xf numFmtId="0" fontId="102" fillId="61" borderId="178"/>
    <xf numFmtId="0" fontId="7" fillId="53" borderId="0" applyNumberFormat="0" applyBorder="0" applyAlignment="0" applyProtection="0"/>
    <xf numFmtId="4" fontId="105" fillId="62" borderId="178">
      <alignment horizontal="right" vertical="center"/>
    </xf>
    <xf numFmtId="0" fontId="126" fillId="84" borderId="214" applyNumberFormat="0" applyAlignment="0" applyProtection="0"/>
    <xf numFmtId="0" fontId="120" fillId="87" borderId="177" applyNumberFormat="0" applyFont="0" applyAlignment="0" applyProtection="0"/>
    <xf numFmtId="0" fontId="117" fillId="0" borderId="0" applyNumberFormat="0" applyFill="0" applyBorder="0" applyAlignment="0" applyProtection="0"/>
    <xf numFmtId="0" fontId="48" fillId="55" borderId="0" applyNumberFormat="0" applyBorder="0" applyAlignment="0" applyProtection="0"/>
    <xf numFmtId="0" fontId="138" fillId="71" borderId="175" applyNumberFormat="0" applyAlignment="0" applyProtection="0"/>
    <xf numFmtId="0" fontId="103" fillId="60" borderId="178">
      <alignment horizontal="right" vertical="center"/>
    </xf>
    <xf numFmtId="0" fontId="142" fillId="84" borderId="92" applyNumberFormat="0" applyAlignment="0" applyProtection="0"/>
    <xf numFmtId="0" fontId="142" fillId="84" borderId="92" applyNumberFormat="0" applyAlignment="0" applyProtection="0"/>
    <xf numFmtId="0" fontId="115" fillId="33" borderId="66" applyNumberFormat="0" applyAlignment="0" applyProtection="0"/>
    <xf numFmtId="4" fontId="102" fillId="0" borderId="178" applyFill="0" applyBorder="0" applyProtection="0">
      <alignment horizontal="right" vertical="center"/>
    </xf>
    <xf numFmtId="0" fontId="120" fillId="87" borderId="177" applyNumberFormat="0" applyFont="0" applyAlignment="0" applyProtection="0"/>
    <xf numFmtId="0" fontId="103" fillId="60" borderId="180">
      <alignment horizontal="right" vertical="center"/>
    </xf>
    <xf numFmtId="0" fontId="7" fillId="41" borderId="0" applyNumberFormat="0" applyBorder="0" applyAlignment="0" applyProtection="0"/>
    <xf numFmtId="0" fontId="103" fillId="62" borderId="186">
      <alignment horizontal="right" vertical="center"/>
    </xf>
    <xf numFmtId="49" fontId="101" fillId="0" borderId="210" applyNumberFormat="0" applyFill="0" applyBorder="0" applyProtection="0">
      <alignment horizontal="left" vertical="center"/>
    </xf>
    <xf numFmtId="0" fontId="145" fillId="0" borderId="176" applyNumberFormat="0" applyFill="0" applyAlignment="0" applyProtection="0"/>
    <xf numFmtId="0" fontId="142" fillId="84" borderId="174" applyNumberFormat="0" applyAlignment="0" applyProtection="0"/>
    <xf numFmtId="0" fontId="102" fillId="60" borderId="181">
      <alignment horizontal="left" vertical="center" wrapText="1" indent="2"/>
    </xf>
    <xf numFmtId="0" fontId="105" fillId="62" borderId="178">
      <alignment horizontal="right" vertical="center"/>
    </xf>
    <xf numFmtId="49" fontId="102" fillId="0" borderId="178" applyNumberFormat="0" applyFont="0" applyFill="0" applyBorder="0" applyProtection="0">
      <alignment horizontal="left" vertical="center" indent="2"/>
    </xf>
    <xf numFmtId="0" fontId="48" fillId="47" borderId="0" applyNumberFormat="0" applyBorder="0" applyAlignment="0" applyProtection="0"/>
    <xf numFmtId="4" fontId="102" fillId="0" borderId="178" applyFill="0" applyBorder="0" applyProtection="0">
      <alignment horizontal="right" vertical="center"/>
    </xf>
    <xf numFmtId="0" fontId="102" fillId="0" borderId="178" applyNumberFormat="0" applyFill="0" applyAlignment="0" applyProtection="0"/>
    <xf numFmtId="4" fontId="103" fillId="60" borderId="179">
      <alignment horizontal="right" vertical="center"/>
    </xf>
    <xf numFmtId="0" fontId="102" fillId="0" borderId="178" applyNumberFormat="0" applyFill="0" applyAlignment="0" applyProtection="0"/>
    <xf numFmtId="0" fontId="102" fillId="61" borderId="178"/>
    <xf numFmtId="4" fontId="102" fillId="0" borderId="178">
      <alignment horizontal="right" vertical="center"/>
    </xf>
    <xf numFmtId="0" fontId="142" fillId="84" borderId="174" applyNumberFormat="0" applyAlignment="0" applyProtection="0"/>
    <xf numFmtId="0" fontId="102" fillId="0" borderId="178">
      <alignment horizontal="right" vertical="center"/>
    </xf>
    <xf numFmtId="0" fontId="7" fillId="42" borderId="0" applyNumberFormat="0" applyBorder="0" applyAlignment="0" applyProtection="0"/>
    <xf numFmtId="0" fontId="102" fillId="61" borderId="210"/>
    <xf numFmtId="4" fontId="103" fillId="60" borderId="180">
      <alignment horizontal="right" vertical="center"/>
    </xf>
    <xf numFmtId="0" fontId="125" fillId="84" borderId="175" applyNumberFormat="0" applyAlignment="0" applyProtection="0"/>
    <xf numFmtId="0" fontId="138" fillId="71" borderId="214" applyNumberFormat="0" applyAlignment="0" applyProtection="0"/>
    <xf numFmtId="4" fontId="103" fillId="62" borderId="178">
      <alignment horizontal="right" vertical="center"/>
    </xf>
    <xf numFmtId="0" fontId="103" fillId="60" borderId="178">
      <alignment horizontal="right" vertical="center"/>
    </xf>
    <xf numFmtId="0" fontId="103" fillId="60" borderId="179">
      <alignment horizontal="right" vertical="center"/>
    </xf>
    <xf numFmtId="4" fontId="103" fillId="60" borderId="180">
      <alignment horizontal="right" vertical="center"/>
    </xf>
    <xf numFmtId="4" fontId="103" fillId="62" borderId="217">
      <alignment horizontal="right" vertical="center"/>
    </xf>
    <xf numFmtId="4" fontId="103" fillId="60" borderId="178">
      <alignment horizontal="right" vertical="center"/>
    </xf>
    <xf numFmtId="0" fontId="145" fillId="0" borderId="176" applyNumberFormat="0" applyFill="0" applyAlignment="0" applyProtection="0"/>
    <xf numFmtId="0" fontId="142" fillId="84" borderId="92" applyNumberFormat="0" applyAlignment="0" applyProtection="0"/>
    <xf numFmtId="0" fontId="145" fillId="0" borderId="208" applyNumberFormat="0" applyFill="0" applyAlignment="0" applyProtection="0"/>
    <xf numFmtId="4" fontId="102" fillId="61" borderId="178"/>
    <xf numFmtId="0" fontId="123" fillId="84" borderId="92" applyNumberFormat="0" applyAlignment="0" applyProtection="0"/>
    <xf numFmtId="0" fontId="102" fillId="60" borderId="181">
      <alignment horizontal="left" vertical="center" wrapText="1" indent="2"/>
    </xf>
    <xf numFmtId="0" fontId="103" fillId="62" borderId="178">
      <alignment horizontal="right" vertical="center"/>
    </xf>
    <xf numFmtId="4" fontId="102" fillId="0" borderId="178">
      <alignment horizontal="right" vertical="center"/>
    </xf>
    <xf numFmtId="0" fontId="8" fillId="87" borderId="177" applyNumberFormat="0" applyFont="0" applyAlignment="0" applyProtection="0"/>
    <xf numFmtId="0" fontId="123" fillId="84" borderId="174" applyNumberFormat="0" applyAlignment="0" applyProtection="0"/>
    <xf numFmtId="4" fontId="103" fillId="60" borderId="217">
      <alignment horizontal="right" vertical="center"/>
    </xf>
    <xf numFmtId="0" fontId="105" fillId="62" borderId="178">
      <alignment horizontal="right" vertical="center"/>
    </xf>
    <xf numFmtId="4" fontId="102" fillId="61" borderId="178"/>
    <xf numFmtId="49" fontId="102" fillId="0" borderId="178" applyNumberFormat="0" applyFont="0" applyFill="0" applyBorder="0" applyProtection="0">
      <alignment horizontal="left" vertical="center" indent="2"/>
    </xf>
    <xf numFmtId="0" fontId="145" fillId="0" borderId="176" applyNumberFormat="0" applyFill="0" applyAlignment="0" applyProtection="0"/>
    <xf numFmtId="0" fontId="145" fillId="0" borderId="176" applyNumberFormat="0" applyFill="0" applyAlignment="0" applyProtection="0"/>
    <xf numFmtId="0" fontId="103" fillId="60" borderId="178">
      <alignment horizontal="right" vertical="center"/>
    </xf>
    <xf numFmtId="0" fontId="120" fillId="87" borderId="177" applyNumberFormat="0" applyFont="0" applyAlignment="0" applyProtection="0"/>
    <xf numFmtId="0" fontId="8" fillId="87" borderId="177" applyNumberFormat="0" applyFont="0" applyAlignment="0" applyProtection="0"/>
    <xf numFmtId="0" fontId="142" fillId="84" borderId="174" applyNumberFormat="0" applyAlignment="0" applyProtection="0"/>
    <xf numFmtId="0" fontId="145" fillId="0" borderId="176" applyNumberFormat="0" applyFill="0" applyAlignment="0" applyProtection="0"/>
    <xf numFmtId="0" fontId="126" fillId="84" borderId="175" applyNumberFormat="0" applyAlignment="0" applyProtection="0"/>
    <xf numFmtId="0" fontId="138" fillId="71" borderId="175" applyNumberFormat="0" applyAlignment="0" applyProtection="0"/>
    <xf numFmtId="0" fontId="120" fillId="87" borderId="177" applyNumberFormat="0" applyFont="0" applyAlignment="0" applyProtection="0"/>
    <xf numFmtId="0" fontId="142" fillId="84" borderId="174" applyNumberFormat="0" applyAlignment="0" applyProtection="0"/>
    <xf numFmtId="0" fontId="145" fillId="0" borderId="176" applyNumberFormat="0" applyFill="0" applyAlignment="0" applyProtection="0"/>
    <xf numFmtId="0" fontId="126" fillId="84" borderId="175" applyNumberFormat="0" applyAlignment="0" applyProtection="0"/>
    <xf numFmtId="0" fontId="138" fillId="71" borderId="175" applyNumberFormat="0" applyAlignment="0" applyProtection="0"/>
    <xf numFmtId="0" fontId="142" fillId="84" borderId="174" applyNumberFormat="0" applyAlignment="0" applyProtection="0"/>
    <xf numFmtId="0" fontId="145" fillId="0" borderId="176" applyNumberFormat="0" applyFill="0" applyAlignment="0" applyProtection="0"/>
    <xf numFmtId="0" fontId="123" fillId="84" borderId="174" applyNumberFormat="0" applyAlignment="0" applyProtection="0"/>
    <xf numFmtId="0" fontId="125" fillId="84" borderId="175" applyNumberFormat="0" applyAlignment="0" applyProtection="0"/>
    <xf numFmtId="0" fontId="130" fillId="0" borderId="176" applyNumberFormat="0" applyFill="0" applyAlignment="0" applyProtection="0"/>
    <xf numFmtId="49" fontId="102" fillId="0" borderId="178" applyNumberFormat="0" applyFont="0" applyFill="0" applyBorder="0" applyProtection="0">
      <alignment horizontal="left" vertical="center" indent="2"/>
    </xf>
    <xf numFmtId="0" fontId="103" fillId="62" borderId="178">
      <alignment horizontal="right" vertical="center"/>
    </xf>
    <xf numFmtId="4" fontId="103" fillId="62" borderId="178">
      <alignment horizontal="right" vertical="center"/>
    </xf>
    <xf numFmtId="0" fontId="105" fillId="62" borderId="178">
      <alignment horizontal="right" vertical="center"/>
    </xf>
    <xf numFmtId="4" fontId="105" fillId="62" borderId="178">
      <alignment horizontal="right" vertical="center"/>
    </xf>
    <xf numFmtId="0" fontId="103" fillId="60" borderId="178">
      <alignment horizontal="right" vertical="center"/>
    </xf>
    <xf numFmtId="4" fontId="103" fillId="60" borderId="178">
      <alignment horizontal="right" vertical="center"/>
    </xf>
    <xf numFmtId="0" fontId="103" fillId="60" borderId="178">
      <alignment horizontal="right" vertical="center"/>
    </xf>
    <xf numFmtId="4" fontId="103" fillId="60" borderId="178">
      <alignment horizontal="right" vertical="center"/>
    </xf>
    <xf numFmtId="0" fontId="129" fillId="71" borderId="175" applyNumberFormat="0" applyAlignment="0" applyProtection="0"/>
    <xf numFmtId="0" fontId="102" fillId="0" borderId="178">
      <alignment horizontal="right" vertical="center"/>
    </xf>
    <xf numFmtId="4" fontId="102" fillId="0" borderId="178">
      <alignment horizontal="right" vertical="center"/>
    </xf>
    <xf numFmtId="4" fontId="102" fillId="0" borderId="178" applyFill="0" applyBorder="0" applyProtection="0">
      <alignment horizontal="right" vertical="center"/>
    </xf>
    <xf numFmtId="49" fontId="101" fillId="0" borderId="178" applyNumberFormat="0" applyFill="0" applyBorder="0" applyProtection="0">
      <alignment horizontal="left" vertical="center"/>
    </xf>
    <xf numFmtId="0" fontId="102" fillId="0" borderId="178" applyNumberFormat="0" applyFill="0" applyAlignment="0" applyProtection="0"/>
    <xf numFmtId="166" fontId="102" fillId="88" borderId="178" applyNumberFormat="0" applyFont="0" applyBorder="0" applyAlignment="0" applyProtection="0">
      <alignment horizontal="right" vertical="center"/>
    </xf>
    <xf numFmtId="0" fontId="102" fillId="61" borderId="178"/>
    <xf numFmtId="4" fontId="102" fillId="61" borderId="178"/>
    <xf numFmtId="4" fontId="103" fillId="60" borderId="178">
      <alignment horizontal="right" vertical="center"/>
    </xf>
    <xf numFmtId="0" fontId="102" fillId="61" borderId="178"/>
    <xf numFmtId="0" fontId="125" fillId="84" borderId="175" applyNumberFormat="0" applyAlignment="0" applyProtection="0"/>
    <xf numFmtId="0" fontId="103" fillId="62" borderId="178">
      <alignment horizontal="right" vertical="center"/>
    </xf>
    <xf numFmtId="0" fontId="102" fillId="0" borderId="178">
      <alignment horizontal="right" vertical="center"/>
    </xf>
    <xf numFmtId="0" fontId="145" fillId="0" borderId="176" applyNumberFormat="0" applyFill="0" applyAlignment="0" applyProtection="0"/>
    <xf numFmtId="0" fontId="102" fillId="62" borderId="179">
      <alignment horizontal="left" vertical="center"/>
    </xf>
    <xf numFmtId="0" fontId="138" fillId="71" borderId="175" applyNumberFormat="0" applyAlignment="0" applyProtection="0"/>
    <xf numFmtId="166" fontId="102" fillId="88" borderId="178" applyNumberFormat="0" applyFont="0" applyBorder="0" applyAlignment="0" applyProtection="0">
      <alignment horizontal="right" vertical="center"/>
    </xf>
    <xf numFmtId="0" fontId="120" fillId="87" borderId="177" applyNumberFormat="0" applyFont="0" applyAlignment="0" applyProtection="0"/>
    <xf numFmtId="0" fontId="102" fillId="0" borderId="181">
      <alignment horizontal="left" vertical="center" wrapText="1" indent="2"/>
    </xf>
    <xf numFmtId="4" fontId="102" fillId="61" borderId="178"/>
    <xf numFmtId="49" fontId="101" fillId="0" borderId="178" applyNumberFormat="0" applyFill="0" applyBorder="0" applyProtection="0">
      <alignment horizontal="left" vertical="center"/>
    </xf>
    <xf numFmtId="0" fontId="102" fillId="0" borderId="178">
      <alignment horizontal="right" vertical="center"/>
    </xf>
    <xf numFmtId="4" fontId="103" fillId="60" borderId="180">
      <alignment horizontal="right" vertical="center"/>
    </xf>
    <xf numFmtId="4" fontId="103" fillId="60" borderId="178">
      <alignment horizontal="right" vertical="center"/>
    </xf>
    <xf numFmtId="4" fontId="103" fillId="60" borderId="178">
      <alignment horizontal="right" vertical="center"/>
    </xf>
    <xf numFmtId="0" fontId="105" fillId="62" borderId="178">
      <alignment horizontal="right" vertical="center"/>
    </xf>
    <xf numFmtId="0" fontId="103" fillId="62" borderId="178">
      <alignment horizontal="right" vertical="center"/>
    </xf>
    <xf numFmtId="49" fontId="102" fillId="0" borderId="178" applyNumberFormat="0" applyFont="0" applyFill="0" applyBorder="0" applyProtection="0">
      <alignment horizontal="left" vertical="center" indent="2"/>
    </xf>
    <xf numFmtId="0" fontId="138" fillId="71" borderId="175" applyNumberFormat="0" applyAlignment="0" applyProtection="0"/>
    <xf numFmtId="0" fontId="123" fillId="84" borderId="174" applyNumberFormat="0" applyAlignment="0" applyProtection="0"/>
    <xf numFmtId="49" fontId="102" fillId="0" borderId="178" applyNumberFormat="0" applyFont="0" applyFill="0" applyBorder="0" applyProtection="0">
      <alignment horizontal="left" vertical="center" indent="2"/>
    </xf>
    <xf numFmtId="0" fontId="129" fillId="71" borderId="175" applyNumberFormat="0" applyAlignment="0" applyProtection="0"/>
    <xf numFmtId="4" fontId="102" fillId="0" borderId="178" applyFill="0" applyBorder="0" applyProtection="0">
      <alignment horizontal="right" vertical="center"/>
    </xf>
    <xf numFmtId="0" fontId="126" fillId="84" borderId="175" applyNumberFormat="0" applyAlignment="0" applyProtection="0"/>
    <xf numFmtId="0" fontId="145" fillId="0" borderId="176" applyNumberFormat="0" applyFill="0" applyAlignment="0" applyProtection="0"/>
    <xf numFmtId="0" fontId="142" fillId="84" borderId="174" applyNumberFormat="0" applyAlignment="0" applyProtection="0"/>
    <xf numFmtId="0" fontId="102" fillId="0" borderId="178" applyNumberFormat="0" applyFill="0" applyAlignment="0" applyProtection="0"/>
    <xf numFmtId="4" fontId="102" fillId="0" borderId="178">
      <alignment horizontal="right" vertical="center"/>
    </xf>
    <xf numFmtId="0" fontId="102" fillId="0" borderId="178">
      <alignment horizontal="right" vertical="center"/>
    </xf>
    <xf numFmtId="0" fontId="138" fillId="71" borderId="175" applyNumberFormat="0" applyAlignment="0" applyProtection="0"/>
    <xf numFmtId="0" fontId="123" fillId="84" borderId="174" applyNumberFormat="0" applyAlignment="0" applyProtection="0"/>
    <xf numFmtId="0" fontId="125" fillId="84" borderId="175" applyNumberFormat="0" applyAlignment="0" applyProtection="0"/>
    <xf numFmtId="0" fontId="102" fillId="60" borderId="181">
      <alignment horizontal="left" vertical="center" wrapText="1" indent="2"/>
    </xf>
    <xf numFmtId="0" fontId="126" fillId="84" borderId="175" applyNumberFormat="0" applyAlignment="0" applyProtection="0"/>
    <xf numFmtId="0" fontId="126" fillId="84" borderId="175" applyNumberFormat="0" applyAlignment="0" applyProtection="0"/>
    <xf numFmtId="4" fontId="103" fillId="60" borderId="179">
      <alignment horizontal="right" vertical="center"/>
    </xf>
    <xf numFmtId="0" fontId="103" fillId="60" borderId="179">
      <alignment horizontal="right" vertical="center"/>
    </xf>
    <xf numFmtId="0" fontId="103" fillId="60" borderId="178">
      <alignment horizontal="right" vertical="center"/>
    </xf>
    <xf numFmtId="4" fontId="105" fillId="62" borderId="178">
      <alignment horizontal="right" vertical="center"/>
    </xf>
    <xf numFmtId="0" fontId="129" fillId="71" borderId="175" applyNumberFormat="0" applyAlignment="0" applyProtection="0"/>
    <xf numFmtId="0" fontId="130" fillId="0" borderId="176" applyNumberFormat="0" applyFill="0" applyAlignment="0" applyProtection="0"/>
    <xf numFmtId="0" fontId="145" fillId="0" borderId="176" applyNumberFormat="0" applyFill="0" applyAlignment="0" applyProtection="0"/>
    <xf numFmtId="0" fontId="120" fillId="87" borderId="177" applyNumberFormat="0" applyFont="0" applyAlignment="0" applyProtection="0"/>
    <xf numFmtId="0" fontId="138" fillId="71" borderId="175" applyNumberFormat="0" applyAlignment="0" applyProtection="0"/>
    <xf numFmtId="49" fontId="101" fillId="0" borderId="178" applyNumberFormat="0" applyFill="0" applyBorder="0" applyProtection="0">
      <alignment horizontal="left" vertical="center"/>
    </xf>
    <xf numFmtId="0" fontId="102" fillId="60" borderId="181">
      <alignment horizontal="left" vertical="center" wrapText="1" indent="2"/>
    </xf>
    <xf numFmtId="0" fontId="126" fillId="84" borderId="175" applyNumberFormat="0" applyAlignment="0" applyProtection="0"/>
    <xf numFmtId="0" fontId="102" fillId="0" borderId="181">
      <alignment horizontal="left" vertical="center" wrapText="1" indent="2"/>
    </xf>
    <xf numFmtId="0" fontId="120" fillId="87" borderId="177" applyNumberFormat="0" applyFont="0" applyAlignment="0" applyProtection="0"/>
    <xf numFmtId="0" fontId="8" fillId="87" borderId="177" applyNumberFormat="0" applyFont="0" applyAlignment="0" applyProtection="0"/>
    <xf numFmtId="0" fontId="142" fillId="84" borderId="174" applyNumberFormat="0" applyAlignment="0" applyProtection="0"/>
    <xf numFmtId="0" fontId="145" fillId="0" borderId="176" applyNumberFormat="0" applyFill="0" applyAlignment="0" applyProtection="0"/>
    <xf numFmtId="4" fontId="102" fillId="61" borderId="178"/>
    <xf numFmtId="0" fontId="103" fillId="60" borderId="178">
      <alignment horizontal="right" vertical="center"/>
    </xf>
    <xf numFmtId="0" fontId="145" fillId="0" borderId="176" applyNumberFormat="0" applyFill="0" applyAlignment="0" applyProtection="0"/>
    <xf numFmtId="4" fontId="103" fillId="60" borderId="180">
      <alignment horizontal="right" vertical="center"/>
    </xf>
    <xf numFmtId="0" fontId="125" fillId="84" borderId="175" applyNumberFormat="0" applyAlignment="0" applyProtection="0"/>
    <xf numFmtId="0" fontId="103" fillId="60" borderId="179">
      <alignment horizontal="right" vertical="center"/>
    </xf>
    <xf numFmtId="0" fontId="126" fillId="84" borderId="175" applyNumberFormat="0" applyAlignment="0" applyProtection="0"/>
    <xf numFmtId="0" fontId="130" fillId="0" borderId="176" applyNumberFormat="0" applyFill="0" applyAlignment="0" applyProtection="0"/>
    <xf numFmtId="0" fontId="120" fillId="87" borderId="177" applyNumberFormat="0" applyFont="0" applyAlignment="0" applyProtection="0"/>
    <xf numFmtId="4" fontId="103" fillId="60" borderId="179">
      <alignment horizontal="right" vertical="center"/>
    </xf>
    <xf numFmtId="0" fontId="102" fillId="60" borderId="181">
      <alignment horizontal="left" vertical="center" wrapText="1" indent="2"/>
    </xf>
    <xf numFmtId="0" fontId="102" fillId="61" borderId="178"/>
    <xf numFmtId="166" fontId="102" fillId="88" borderId="178" applyNumberFormat="0" applyFont="0" applyBorder="0" applyAlignment="0" applyProtection="0">
      <alignment horizontal="right" vertical="center"/>
    </xf>
    <xf numFmtId="0" fontId="102" fillId="0" borderId="178" applyNumberFormat="0" applyFill="0" applyAlignment="0" applyProtection="0"/>
    <xf numFmtId="4" fontId="102" fillId="0" borderId="178" applyFill="0" applyBorder="0" applyProtection="0">
      <alignment horizontal="right" vertical="center"/>
    </xf>
    <xf numFmtId="4" fontId="103" fillId="62" borderId="178">
      <alignment horizontal="right" vertical="center"/>
    </xf>
    <xf numFmtId="0" fontId="130" fillId="0" borderId="176" applyNumberFormat="0" applyFill="0" applyAlignment="0" applyProtection="0"/>
    <xf numFmtId="49" fontId="101" fillId="0" borderId="178" applyNumberFormat="0" applyFill="0" applyBorder="0" applyProtection="0">
      <alignment horizontal="left" vertical="center"/>
    </xf>
    <xf numFmtId="49" fontId="102" fillId="0" borderId="179" applyNumberFormat="0" applyFont="0" applyFill="0" applyBorder="0" applyProtection="0">
      <alignment horizontal="left" vertical="center" indent="5"/>
    </xf>
    <xf numFmtId="0" fontId="102" fillId="62" borderId="179">
      <alignment horizontal="left" vertical="center"/>
    </xf>
    <xf numFmtId="0" fontId="126" fillId="84" borderId="175" applyNumberFormat="0" applyAlignment="0" applyProtection="0"/>
    <xf numFmtId="4" fontId="103" fillId="60" borderId="180">
      <alignment horizontal="right" vertical="center"/>
    </xf>
    <xf numFmtId="0" fontId="138" fillId="71" borderId="175" applyNumberFormat="0" applyAlignment="0" applyProtection="0"/>
    <xf numFmtId="0" fontId="138" fillId="71" borderId="175" applyNumberFormat="0" applyAlignment="0" applyProtection="0"/>
    <xf numFmtId="0" fontId="120" fillId="87" borderId="177" applyNumberFormat="0" applyFont="0" applyAlignment="0" applyProtection="0"/>
    <xf numFmtId="0" fontId="142" fillId="84" borderId="174" applyNumberFormat="0" applyAlignment="0" applyProtection="0"/>
    <xf numFmtId="0" fontId="145" fillId="0" borderId="176" applyNumberFormat="0" applyFill="0" applyAlignment="0" applyProtection="0"/>
    <xf numFmtId="0" fontId="103" fillId="60" borderId="178">
      <alignment horizontal="right" vertical="center"/>
    </xf>
    <xf numFmtId="0" fontId="8" fillId="87" borderId="177" applyNumberFormat="0" applyFont="0" applyAlignment="0" applyProtection="0"/>
    <xf numFmtId="4" fontId="102" fillId="0" borderId="178">
      <alignment horizontal="right" vertical="center"/>
    </xf>
    <xf numFmtId="0" fontId="145" fillId="0" borderId="176" applyNumberFormat="0" applyFill="0" applyAlignment="0" applyProtection="0"/>
    <xf numFmtId="0" fontId="103" fillId="60" borderId="178">
      <alignment horizontal="right" vertical="center"/>
    </xf>
    <xf numFmtId="0" fontId="103" fillId="60" borderId="178">
      <alignment horizontal="right" vertical="center"/>
    </xf>
    <xf numFmtId="4" fontId="105" fillId="62" borderId="178">
      <alignment horizontal="right" vertical="center"/>
    </xf>
    <xf numFmtId="0" fontId="103" fillId="62" borderId="178">
      <alignment horizontal="right" vertical="center"/>
    </xf>
    <xf numFmtId="4" fontId="103" fillId="62" borderId="178">
      <alignment horizontal="right" vertical="center"/>
    </xf>
    <xf numFmtId="0" fontId="105" fillId="62" borderId="178">
      <alignment horizontal="right" vertical="center"/>
    </xf>
    <xf numFmtId="4" fontId="105" fillId="62" borderId="178">
      <alignment horizontal="right" vertical="center"/>
    </xf>
    <xf numFmtId="0" fontId="103" fillId="60" borderId="178">
      <alignment horizontal="right" vertical="center"/>
    </xf>
    <xf numFmtId="4" fontId="103" fillId="60" borderId="178">
      <alignment horizontal="right" vertical="center"/>
    </xf>
    <xf numFmtId="0" fontId="103" fillId="60" borderId="178">
      <alignment horizontal="right" vertical="center"/>
    </xf>
    <xf numFmtId="4" fontId="103" fillId="60" borderId="178">
      <alignment horizontal="right" vertical="center"/>
    </xf>
    <xf numFmtId="0" fontId="103" fillId="60" borderId="179">
      <alignment horizontal="right" vertical="center"/>
    </xf>
    <xf numFmtId="4" fontId="103" fillId="60" borderId="179">
      <alignment horizontal="right" vertical="center"/>
    </xf>
    <xf numFmtId="0" fontId="103" fillId="60" borderId="180">
      <alignment horizontal="right" vertical="center"/>
    </xf>
    <xf numFmtId="4" fontId="103" fillId="60" borderId="180">
      <alignment horizontal="right" vertical="center"/>
    </xf>
    <xf numFmtId="0" fontId="126" fillId="84" borderId="175" applyNumberFormat="0" applyAlignment="0" applyProtection="0"/>
    <xf numFmtId="0" fontId="102" fillId="60" borderId="181">
      <alignment horizontal="left" vertical="center" wrapText="1" indent="2"/>
    </xf>
    <xf numFmtId="0" fontId="102" fillId="0" borderId="181">
      <alignment horizontal="left" vertical="center" wrapText="1" indent="2"/>
    </xf>
    <xf numFmtId="0" fontId="102" fillId="62" borderId="179">
      <alignment horizontal="left" vertical="center"/>
    </xf>
    <xf numFmtId="0" fontId="138" fillId="71" borderId="175" applyNumberFormat="0" applyAlignment="0" applyProtection="0"/>
    <xf numFmtId="0" fontId="102" fillId="0" borderId="178">
      <alignment horizontal="right" vertical="center"/>
    </xf>
    <xf numFmtId="4" fontId="102" fillId="0" borderId="178">
      <alignment horizontal="right" vertical="center"/>
    </xf>
    <xf numFmtId="0" fontId="102" fillId="0" borderId="178" applyNumberFormat="0" applyFill="0" applyAlignment="0" applyProtection="0"/>
    <xf numFmtId="0" fontId="142" fillId="84" borderId="174" applyNumberFormat="0" applyAlignment="0" applyProtection="0"/>
    <xf numFmtId="166" fontId="102" fillId="88" borderId="178" applyNumberFormat="0" applyFont="0" applyBorder="0" applyAlignment="0" applyProtection="0">
      <alignment horizontal="right" vertical="center"/>
    </xf>
    <xf numFmtId="0" fontId="102" fillId="61" borderId="178"/>
    <xf numFmtId="4" fontId="102" fillId="61" borderId="178"/>
    <xf numFmtId="0" fontId="145" fillId="0" borderId="176" applyNumberFormat="0" applyFill="0" applyAlignment="0" applyProtection="0"/>
    <xf numFmtId="0" fontId="8" fillId="87" borderId="177" applyNumberFormat="0" applyFont="0" applyAlignment="0" applyProtection="0"/>
    <xf numFmtId="0" fontId="120" fillId="87" borderId="177" applyNumberFormat="0" applyFont="0" applyAlignment="0" applyProtection="0"/>
    <xf numFmtId="0" fontId="102" fillId="0" borderId="178" applyNumberFormat="0" applyFill="0" applyAlignment="0" applyProtection="0"/>
    <xf numFmtId="0" fontId="130" fillId="0" borderId="176" applyNumberFormat="0" applyFill="0" applyAlignment="0" applyProtection="0"/>
    <xf numFmtId="0" fontId="145" fillId="0" borderId="176" applyNumberFormat="0" applyFill="0" applyAlignment="0" applyProtection="0"/>
    <xf numFmtId="0" fontId="129" fillId="71" borderId="175" applyNumberFormat="0" applyAlignment="0" applyProtection="0"/>
    <xf numFmtId="0" fontId="126" fillId="84" borderId="175" applyNumberFormat="0" applyAlignment="0" applyProtection="0"/>
    <xf numFmtId="4" fontId="105" fillId="62" borderId="178">
      <alignment horizontal="right" vertical="center"/>
    </xf>
    <xf numFmtId="0" fontId="103" fillId="62" borderId="178">
      <alignment horizontal="right" vertical="center"/>
    </xf>
    <xf numFmtId="166" fontId="102" fillId="88" borderId="178" applyNumberFormat="0" applyFont="0" applyBorder="0" applyAlignment="0" applyProtection="0">
      <alignment horizontal="right" vertical="center"/>
    </xf>
    <xf numFmtId="0" fontId="130" fillId="0" borderId="176" applyNumberFormat="0" applyFill="0" applyAlignment="0" applyProtection="0"/>
    <xf numFmtId="49" fontId="102" fillId="0" borderId="178" applyNumberFormat="0" applyFont="0" applyFill="0" applyBorder="0" applyProtection="0">
      <alignment horizontal="left" vertical="center" indent="2"/>
    </xf>
    <xf numFmtId="49" fontId="102" fillId="0" borderId="179" applyNumberFormat="0" applyFont="0" applyFill="0" applyBorder="0" applyProtection="0">
      <alignment horizontal="left" vertical="center" indent="5"/>
    </xf>
    <xf numFmtId="49" fontId="102" fillId="0" borderId="178" applyNumberFormat="0" applyFont="0" applyFill="0" applyBorder="0" applyProtection="0">
      <alignment horizontal="left" vertical="center" indent="2"/>
    </xf>
    <xf numFmtId="4" fontId="102" fillId="0" borderId="178" applyFill="0" applyBorder="0" applyProtection="0">
      <alignment horizontal="right" vertical="center"/>
    </xf>
    <xf numFmtId="49" fontId="101" fillId="0" borderId="178" applyNumberFormat="0" applyFill="0" applyBorder="0" applyProtection="0">
      <alignment horizontal="left" vertical="center"/>
    </xf>
    <xf numFmtId="0" fontId="102" fillId="0" borderId="181">
      <alignment horizontal="left" vertical="center" wrapText="1" indent="2"/>
    </xf>
    <xf numFmtId="0" fontId="142" fillId="84" borderId="174" applyNumberFormat="0" applyAlignment="0" applyProtection="0"/>
    <xf numFmtId="0" fontId="103" fillId="60" borderId="180">
      <alignment horizontal="right" vertical="center"/>
    </xf>
    <xf numFmtId="0" fontId="129" fillId="71" borderId="175" applyNumberFormat="0" applyAlignment="0" applyProtection="0"/>
    <xf numFmtId="0" fontId="103" fillId="60" borderId="180">
      <alignment horizontal="right" vertical="center"/>
    </xf>
    <xf numFmtId="4" fontId="103" fillId="60" borderId="178">
      <alignment horizontal="right" vertical="center"/>
    </xf>
    <xf numFmtId="0" fontId="103" fillId="60" borderId="178">
      <alignment horizontal="right" vertical="center"/>
    </xf>
    <xf numFmtId="0" fontId="123" fillId="84" borderId="174" applyNumberFormat="0" applyAlignment="0" applyProtection="0"/>
    <xf numFmtId="0" fontId="125" fillId="84" borderId="175" applyNumberFormat="0" applyAlignment="0" applyProtection="0"/>
    <xf numFmtId="0" fontId="130" fillId="0" borderId="176" applyNumberFormat="0" applyFill="0" applyAlignment="0" applyProtection="0"/>
    <xf numFmtId="0" fontId="102" fillId="61" borderId="178"/>
    <xf numFmtId="4" fontId="102" fillId="61" borderId="178"/>
    <xf numFmtId="4" fontId="103" fillId="60" borderId="178">
      <alignment horizontal="right" vertical="center"/>
    </xf>
    <xf numFmtId="0" fontId="105" fillId="62" borderId="178">
      <alignment horizontal="right" vertical="center"/>
    </xf>
    <xf numFmtId="0" fontId="129" fillId="71" borderId="175" applyNumberFormat="0" applyAlignment="0" applyProtection="0"/>
    <xf numFmtId="0" fontId="126" fillId="84" borderId="175" applyNumberFormat="0" applyAlignment="0" applyProtection="0"/>
    <xf numFmtId="4" fontId="102" fillId="0" borderId="178">
      <alignment horizontal="right" vertical="center"/>
    </xf>
    <xf numFmtId="0" fontId="102" fillId="60" borderId="181">
      <alignment horizontal="left" vertical="center" wrapText="1" indent="2"/>
    </xf>
    <xf numFmtId="0" fontId="102" fillId="0" borderId="181">
      <alignment horizontal="left" vertical="center" wrapText="1" indent="2"/>
    </xf>
    <xf numFmtId="0" fontId="142" fillId="84" borderId="174" applyNumberFormat="0" applyAlignment="0" applyProtection="0"/>
    <xf numFmtId="0" fontId="138" fillId="71" borderId="175" applyNumberFormat="0" applyAlignment="0" applyProtection="0"/>
    <xf numFmtId="0" fontId="125" fillId="84" borderId="175" applyNumberFormat="0" applyAlignment="0" applyProtection="0"/>
    <xf numFmtId="0" fontId="123" fillId="84" borderId="174" applyNumberFormat="0" applyAlignment="0" applyProtection="0"/>
    <xf numFmtId="0" fontId="103" fillId="60" borderId="180">
      <alignment horizontal="right" vertical="center"/>
    </xf>
    <xf numFmtId="0" fontId="105" fillId="62" borderId="178">
      <alignment horizontal="right" vertical="center"/>
    </xf>
    <xf numFmtId="4" fontId="103" fillId="62" borderId="178">
      <alignment horizontal="right" vertical="center"/>
    </xf>
    <xf numFmtId="4" fontId="103" fillId="60" borderId="178">
      <alignment horizontal="right" vertical="center"/>
    </xf>
    <xf numFmtId="49" fontId="102" fillId="0" borderId="179" applyNumberFormat="0" applyFont="0" applyFill="0" applyBorder="0" applyProtection="0">
      <alignment horizontal="left" vertical="center" indent="5"/>
    </xf>
    <xf numFmtId="4" fontId="102" fillId="0" borderId="178" applyFill="0" applyBorder="0" applyProtection="0">
      <alignment horizontal="right" vertical="center"/>
    </xf>
    <xf numFmtId="4" fontId="103" fillId="62" borderId="178">
      <alignment horizontal="right" vertical="center"/>
    </xf>
    <xf numFmtId="0" fontId="138" fillId="71" borderId="175" applyNumberFormat="0" applyAlignment="0" applyProtection="0"/>
    <xf numFmtId="0" fontId="129" fillId="71" borderId="175" applyNumberFormat="0" applyAlignment="0" applyProtection="0"/>
    <xf numFmtId="0" fontId="125" fillId="84" borderId="175" applyNumberFormat="0" applyAlignment="0" applyProtection="0"/>
    <xf numFmtId="0" fontId="102" fillId="60" borderId="181">
      <alignment horizontal="left" vertical="center" wrapText="1" indent="2"/>
    </xf>
    <xf numFmtId="0" fontId="102" fillId="0" borderId="181">
      <alignment horizontal="left" vertical="center" wrapText="1" indent="2"/>
    </xf>
    <xf numFmtId="0" fontId="102" fillId="60" borderId="181">
      <alignment horizontal="left" vertical="center" wrapText="1" indent="2"/>
    </xf>
    <xf numFmtId="0" fontId="48" fillId="39" borderId="0" applyNumberFormat="0" applyBorder="0" applyAlignment="0" applyProtection="0"/>
    <xf numFmtId="166" fontId="102" fillId="88" borderId="186" applyNumberFormat="0" applyFont="0" applyBorder="0" applyAlignment="0" applyProtection="0">
      <alignment horizontal="right" vertical="center"/>
    </xf>
    <xf numFmtId="0" fontId="7" fillId="53" borderId="0" applyNumberFormat="0" applyBorder="0" applyAlignment="0" applyProtection="0"/>
    <xf numFmtId="49" fontId="102" fillId="0" borderId="186" applyNumberFormat="0" applyFont="0" applyFill="0" applyBorder="0" applyProtection="0">
      <alignment horizontal="left" vertical="center" indent="2"/>
    </xf>
    <xf numFmtId="0" fontId="103" fillId="60" borderId="187">
      <alignment horizontal="right" vertical="center"/>
    </xf>
    <xf numFmtId="0" fontId="102" fillId="0" borderId="186">
      <alignment horizontal="right" vertical="center"/>
    </xf>
    <xf numFmtId="4" fontId="102" fillId="61" borderId="186"/>
    <xf numFmtId="0" fontId="125" fillId="84" borderId="183" applyNumberFormat="0" applyAlignment="0" applyProtection="0"/>
    <xf numFmtId="0" fontId="138" fillId="71" borderId="183" applyNumberFormat="0" applyAlignment="0" applyProtection="0"/>
    <xf numFmtId="4" fontId="103" fillId="60" borderId="187">
      <alignment horizontal="right" vertical="center"/>
    </xf>
    <xf numFmtId="4" fontId="103" fillId="60" borderId="186">
      <alignment horizontal="right" vertical="center"/>
    </xf>
    <xf numFmtId="0" fontId="142" fillId="84" borderId="182" applyNumberFormat="0" applyAlignment="0" applyProtection="0"/>
    <xf numFmtId="4" fontId="102" fillId="0" borderId="186">
      <alignment horizontal="right" vertical="center"/>
    </xf>
    <xf numFmtId="4" fontId="103" fillId="60" borderId="188">
      <alignment horizontal="right" vertical="center"/>
    </xf>
    <xf numFmtId="0" fontId="103" fillId="60" borderId="186">
      <alignment horizontal="right" vertical="center"/>
    </xf>
    <xf numFmtId="0" fontId="102" fillId="0" borderId="186">
      <alignment horizontal="right" vertical="center"/>
    </xf>
    <xf numFmtId="0" fontId="48" fillId="55" borderId="0" applyNumberFormat="0" applyBorder="0" applyAlignment="0" applyProtection="0"/>
    <xf numFmtId="0" fontId="102" fillId="60" borderId="189">
      <alignment horizontal="left" vertical="center" wrapText="1" indent="2"/>
    </xf>
    <xf numFmtId="4" fontId="103" fillId="62" borderId="186">
      <alignment horizontal="right" vertical="center"/>
    </xf>
    <xf numFmtId="0" fontId="102" fillId="61" borderId="186"/>
    <xf numFmtId="49" fontId="102" fillId="0" borderId="186" applyNumberFormat="0" applyFont="0" applyFill="0" applyBorder="0" applyProtection="0">
      <alignment horizontal="left" vertical="center" indent="2"/>
    </xf>
    <xf numFmtId="166" fontId="102" fillId="88" borderId="186" applyNumberFormat="0" applyFont="0" applyBorder="0" applyAlignment="0" applyProtection="0">
      <alignment horizontal="right" vertical="center"/>
    </xf>
    <xf numFmtId="0" fontId="8" fillId="87" borderId="185" applyNumberFormat="0" applyFont="0" applyAlignment="0" applyProtection="0"/>
    <xf numFmtId="0" fontId="138" fillId="71" borderId="183" applyNumberFormat="0" applyAlignment="0" applyProtection="0"/>
    <xf numFmtId="0" fontId="120" fillId="87" borderId="185" applyNumberFormat="0" applyFont="0" applyAlignment="0" applyProtection="0"/>
    <xf numFmtId="0" fontId="102" fillId="0" borderId="186" applyNumberFormat="0" applyFill="0" applyAlignment="0" applyProtection="0"/>
    <xf numFmtId="0" fontId="115" fillId="33" borderId="66" applyNumberFormat="0" applyAlignment="0" applyProtection="0"/>
    <xf numFmtId="0" fontId="116" fillId="33" borderId="65" applyNumberFormat="0" applyAlignment="0" applyProtection="0"/>
    <xf numFmtId="0" fontId="145" fillId="0" borderId="184" applyNumberFormat="0" applyFill="0" applyAlignment="0" applyProtection="0"/>
    <xf numFmtId="0" fontId="117" fillId="0" borderId="0" applyNumberFormat="0" applyFill="0" applyBorder="0" applyAlignment="0" applyProtection="0"/>
    <xf numFmtId="0" fontId="102" fillId="0" borderId="186">
      <alignment horizontal="right" vertical="center"/>
    </xf>
    <xf numFmtId="0" fontId="118" fillId="0" borderId="0" applyNumberFormat="0" applyFill="0" applyBorder="0" applyAlignment="0" applyProtection="0"/>
    <xf numFmtId="0" fontId="119"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8"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8"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8"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8" fillId="59" borderId="0" applyNumberFormat="0" applyBorder="0" applyAlignment="0" applyProtection="0"/>
    <xf numFmtId="0" fontId="102" fillId="0" borderId="178" applyNumberFormat="0" applyFill="0" applyAlignment="0" applyProtection="0"/>
    <xf numFmtId="0" fontId="103" fillId="60" borderId="178">
      <alignment horizontal="right" vertical="center"/>
    </xf>
    <xf numFmtId="0" fontId="103" fillId="60" borderId="178">
      <alignment horizontal="right" vertical="center"/>
    </xf>
    <xf numFmtId="0" fontId="103" fillId="60" borderId="186">
      <alignment horizontal="right" vertical="center"/>
    </xf>
    <xf numFmtId="0" fontId="102" fillId="0" borderId="178">
      <alignment horizontal="right" vertical="center"/>
    </xf>
    <xf numFmtId="0" fontId="105" fillId="62" borderId="178">
      <alignment horizontal="right" vertical="center"/>
    </xf>
    <xf numFmtId="0" fontId="102" fillId="61" borderId="178"/>
    <xf numFmtId="0" fontId="103" fillId="62" borderId="178">
      <alignment horizontal="right" vertical="center"/>
    </xf>
    <xf numFmtId="0" fontId="129" fillId="71" borderId="183" applyNumberFormat="0" applyAlignment="0" applyProtection="0"/>
    <xf numFmtId="0" fontId="123" fillId="84" borderId="182" applyNumberFormat="0" applyAlignment="0" applyProtection="0"/>
    <xf numFmtId="0" fontId="103" fillId="60" borderId="186">
      <alignment horizontal="right" vertical="center"/>
    </xf>
    <xf numFmtId="4" fontId="102" fillId="61" borderId="186"/>
    <xf numFmtId="0" fontId="125" fillId="84" borderId="183" applyNumberFormat="0" applyAlignment="0" applyProtection="0"/>
    <xf numFmtId="0" fontId="120" fillId="87" borderId="185" applyNumberFormat="0" applyFont="0" applyAlignment="0" applyProtection="0"/>
    <xf numFmtId="0" fontId="103" fillId="60" borderId="186">
      <alignment horizontal="right" vertical="center"/>
    </xf>
    <xf numFmtId="0" fontId="103" fillId="60" borderId="188">
      <alignment horizontal="right" vertical="center"/>
    </xf>
    <xf numFmtId="0" fontId="126" fillId="84" borderId="183" applyNumberFormat="0" applyAlignment="0" applyProtection="0"/>
    <xf numFmtId="0" fontId="102" fillId="0" borderId="189">
      <alignment horizontal="left" vertical="center" wrapText="1" indent="2"/>
    </xf>
    <xf numFmtId="4" fontId="102" fillId="0" borderId="186" applyFill="0" applyBorder="0" applyProtection="0">
      <alignment horizontal="right" vertical="center"/>
    </xf>
    <xf numFmtId="0" fontId="125" fillId="84" borderId="183" applyNumberFormat="0" applyAlignment="0" applyProtection="0"/>
    <xf numFmtId="0" fontId="126" fillId="84" borderId="183" applyNumberFormat="0" applyAlignment="0" applyProtection="0"/>
    <xf numFmtId="49" fontId="101" fillId="0" borderId="186" applyNumberFormat="0" applyFill="0" applyBorder="0" applyProtection="0">
      <alignment horizontal="left" vertical="center"/>
    </xf>
    <xf numFmtId="0" fontId="48" fillId="43" borderId="0" applyNumberFormat="0" applyBorder="0" applyAlignment="0" applyProtection="0"/>
    <xf numFmtId="0" fontId="103" fillId="62" borderId="186">
      <alignment horizontal="right" vertical="center"/>
    </xf>
    <xf numFmtId="0" fontId="102" fillId="0" borderId="189">
      <alignment horizontal="left" vertical="center" wrapText="1" indent="2"/>
    </xf>
    <xf numFmtId="0" fontId="103" fillId="60" borderId="187">
      <alignment horizontal="right" vertical="center"/>
    </xf>
    <xf numFmtId="4" fontId="102" fillId="61" borderId="186"/>
    <xf numFmtId="4" fontId="103" fillId="62" borderId="186">
      <alignment horizontal="right" vertical="center"/>
    </xf>
    <xf numFmtId="49" fontId="101" fillId="0" borderId="186" applyNumberFormat="0" applyFill="0" applyBorder="0" applyProtection="0">
      <alignment horizontal="left" vertical="center"/>
    </xf>
    <xf numFmtId="0" fontId="126" fillId="84" borderId="183" applyNumberFormat="0" applyAlignment="0" applyProtection="0"/>
    <xf numFmtId="0" fontId="103" fillId="60" borderId="187">
      <alignment horizontal="right" vertical="center"/>
    </xf>
    <xf numFmtId="0" fontId="130" fillId="0" borderId="184" applyNumberFormat="0" applyFill="0" applyAlignment="0" applyProtection="0"/>
    <xf numFmtId="4" fontId="103" fillId="62" borderId="186">
      <alignment horizontal="right" vertical="center"/>
    </xf>
    <xf numFmtId="4" fontId="105" fillId="62" borderId="186">
      <alignment horizontal="right" vertical="center"/>
    </xf>
    <xf numFmtId="4" fontId="103" fillId="60" borderId="186">
      <alignment horizontal="right" vertical="center"/>
    </xf>
    <xf numFmtId="4" fontId="103" fillId="60" borderId="186">
      <alignment horizontal="right" vertical="center"/>
    </xf>
    <xf numFmtId="4" fontId="103" fillId="60" borderId="187">
      <alignment horizontal="right" vertical="center"/>
    </xf>
    <xf numFmtId="0" fontId="142" fillId="84" borderId="182" applyNumberFormat="0" applyAlignment="0" applyProtection="0"/>
    <xf numFmtId="0" fontId="126" fillId="84" borderId="183" applyNumberFormat="0" applyAlignment="0" applyProtection="0"/>
    <xf numFmtId="0" fontId="129" fillId="71" borderId="183" applyNumberFormat="0" applyAlignment="0" applyProtection="0"/>
    <xf numFmtId="0" fontId="120" fillId="87" borderId="209" applyNumberFormat="0" applyFont="0" applyAlignment="0" applyProtection="0"/>
    <xf numFmtId="0" fontId="48" fillId="55" borderId="0" applyNumberFormat="0" applyBorder="0" applyAlignment="0" applyProtection="0"/>
    <xf numFmtId="0" fontId="123" fillId="84" borderId="221" applyNumberFormat="0" applyAlignment="0" applyProtection="0"/>
    <xf numFmtId="0" fontId="138" fillId="71" borderId="183" applyNumberFormat="0" applyAlignment="0" applyProtection="0"/>
    <xf numFmtId="4" fontId="103" fillId="60" borderId="187">
      <alignment horizontal="right" vertical="center"/>
    </xf>
    <xf numFmtId="0" fontId="145" fillId="0" borderId="184" applyNumberFormat="0" applyFill="0" applyAlignment="0" applyProtection="0"/>
    <xf numFmtId="0" fontId="138" fillId="71" borderId="183" applyNumberFormat="0" applyAlignment="0" applyProtection="0"/>
    <xf numFmtId="0" fontId="138" fillId="71" borderId="183" applyNumberFormat="0" applyAlignment="0" applyProtection="0"/>
    <xf numFmtId="4" fontId="102" fillId="0" borderId="186">
      <alignment horizontal="right" vertical="center"/>
    </xf>
    <xf numFmtId="0" fontId="130" fillId="0" borderId="184" applyNumberFormat="0" applyFill="0" applyAlignment="0" applyProtection="0"/>
    <xf numFmtId="0" fontId="138" fillId="71" borderId="183" applyNumberFormat="0" applyAlignment="0" applyProtection="0"/>
    <xf numFmtId="4" fontId="102" fillId="61" borderId="186"/>
    <xf numFmtId="0" fontId="103" fillId="60" borderId="212">
      <alignment horizontal="right" vertical="center"/>
    </xf>
    <xf numFmtId="0" fontId="126" fillId="84" borderId="183" applyNumberFormat="0" applyAlignment="0" applyProtection="0"/>
    <xf numFmtId="4" fontId="102" fillId="0" borderId="178" applyFill="0" applyBorder="0" applyProtection="0">
      <alignment horizontal="right" vertical="center"/>
    </xf>
    <xf numFmtId="4" fontId="103" fillId="60" borderId="186">
      <alignment horizontal="right" vertical="center"/>
    </xf>
    <xf numFmtId="0" fontId="116" fillId="33" borderId="65" applyNumberFormat="0" applyAlignment="0" applyProtection="0"/>
    <xf numFmtId="0" fontId="102" fillId="0" borderId="217">
      <alignment horizontal="right" vertical="center"/>
    </xf>
    <xf numFmtId="0" fontId="120" fillId="87" borderId="185" applyNumberFormat="0" applyFont="0" applyAlignment="0" applyProtection="0"/>
    <xf numFmtId="0" fontId="8" fillId="87" borderId="185" applyNumberFormat="0" applyFont="0" applyAlignment="0" applyProtection="0"/>
    <xf numFmtId="0" fontId="142" fillId="84" borderId="182" applyNumberFormat="0" applyAlignment="0" applyProtection="0"/>
    <xf numFmtId="0" fontId="102" fillId="0" borderId="186" applyNumberFormat="0" applyFill="0" applyAlignment="0" applyProtection="0"/>
    <xf numFmtId="4" fontId="102" fillId="61" borderId="186"/>
    <xf numFmtId="0" fontId="130" fillId="0" borderId="184" applyNumberFormat="0" applyFill="0" applyAlignment="0" applyProtection="0"/>
    <xf numFmtId="0" fontId="105" fillId="62" borderId="186">
      <alignment horizontal="right" vertical="center"/>
    </xf>
    <xf numFmtId="0" fontId="145" fillId="0" borderId="184" applyNumberFormat="0" applyFill="0" applyAlignment="0" applyProtection="0"/>
    <xf numFmtId="0" fontId="123" fillId="84" borderId="182" applyNumberFormat="0" applyAlignment="0" applyProtection="0"/>
    <xf numFmtId="0" fontId="102" fillId="0" borderId="186">
      <alignment horizontal="right" vertical="center"/>
    </xf>
    <xf numFmtId="0" fontId="102" fillId="61" borderId="186"/>
    <xf numFmtId="4" fontId="103" fillId="60" borderId="186">
      <alignment horizontal="right" vertical="center"/>
    </xf>
    <xf numFmtId="0" fontId="103" fillId="62" borderId="186">
      <alignment horizontal="right" vertical="center"/>
    </xf>
    <xf numFmtId="4" fontId="103" fillId="60" borderId="187">
      <alignment horizontal="right" vertical="center"/>
    </xf>
    <xf numFmtId="0" fontId="126" fillId="84" borderId="183" applyNumberFormat="0" applyAlignment="0" applyProtection="0"/>
    <xf numFmtId="0" fontId="142" fillId="84" borderId="182" applyNumberFormat="0" applyAlignment="0" applyProtection="0"/>
    <xf numFmtId="0" fontId="145" fillId="0" borderId="184" applyNumberFormat="0" applyFill="0" applyAlignment="0" applyProtection="0"/>
    <xf numFmtId="0" fontId="126" fillId="84" borderId="183" applyNumberFormat="0" applyAlignment="0" applyProtection="0"/>
    <xf numFmtId="0" fontId="105" fillId="62" borderId="186">
      <alignment horizontal="right" vertical="center"/>
    </xf>
    <xf numFmtId="0" fontId="103" fillId="60" borderId="186">
      <alignment horizontal="right" vertical="center"/>
    </xf>
    <xf numFmtId="0" fontId="126" fillId="84" borderId="183" applyNumberFormat="0" applyAlignment="0" applyProtection="0"/>
    <xf numFmtId="0" fontId="123" fillId="84" borderId="182" applyNumberFormat="0" applyAlignment="0" applyProtection="0"/>
    <xf numFmtId="0" fontId="142" fillId="84" borderId="182" applyNumberFormat="0" applyAlignment="0" applyProtection="0"/>
    <xf numFmtId="4" fontId="103" fillId="60" borderId="186">
      <alignment horizontal="right" vertical="center"/>
    </xf>
    <xf numFmtId="0" fontId="102" fillId="61" borderId="186"/>
    <xf numFmtId="4" fontId="103" fillId="60" borderId="188">
      <alignment horizontal="right" vertical="center"/>
    </xf>
    <xf numFmtId="0" fontId="126" fillId="84" borderId="183" applyNumberFormat="0" applyAlignment="0" applyProtection="0"/>
    <xf numFmtId="4" fontId="103" fillId="60" borderId="186">
      <alignment horizontal="right" vertical="center"/>
    </xf>
    <xf numFmtId="0" fontId="102" fillId="60" borderId="189">
      <alignment horizontal="left" vertical="center" wrapText="1" indent="2"/>
    </xf>
    <xf numFmtId="0" fontId="103" fillId="60" borderId="186">
      <alignment horizontal="right" vertical="center"/>
    </xf>
    <xf numFmtId="0" fontId="102" fillId="60" borderId="189">
      <alignment horizontal="left" vertical="center" wrapText="1" indent="2"/>
    </xf>
    <xf numFmtId="0" fontId="142" fillId="84" borderId="182" applyNumberFormat="0" applyAlignment="0" applyProtection="0"/>
    <xf numFmtId="0" fontId="103" fillId="60" borderId="186">
      <alignment horizontal="right" vertical="center"/>
    </xf>
    <xf numFmtId="0" fontId="129" fillId="71" borderId="183" applyNumberFormat="0" applyAlignment="0" applyProtection="0"/>
    <xf numFmtId="0" fontId="138" fillId="71" borderId="183" applyNumberFormat="0" applyAlignment="0" applyProtection="0"/>
    <xf numFmtId="0" fontId="126" fillId="84" borderId="183" applyNumberFormat="0" applyAlignment="0" applyProtection="0"/>
    <xf numFmtId="0" fontId="120" fillId="87" borderId="185" applyNumberFormat="0" applyFont="0" applyAlignment="0" applyProtection="0"/>
    <xf numFmtId="0" fontId="142" fillId="84" borderId="182" applyNumberFormat="0" applyAlignment="0" applyProtection="0"/>
    <xf numFmtId="0" fontId="145" fillId="0" borderId="184" applyNumberFormat="0" applyFill="0" applyAlignment="0" applyProtection="0"/>
    <xf numFmtId="0" fontId="120" fillId="87" borderId="185" applyNumberFormat="0" applyFont="0" applyAlignment="0" applyProtection="0"/>
    <xf numFmtId="0" fontId="129" fillId="71" borderId="183" applyNumberFormat="0" applyAlignment="0" applyProtection="0"/>
    <xf numFmtId="4" fontId="102" fillId="61" borderId="186"/>
    <xf numFmtId="0" fontId="103" fillId="60" borderId="186">
      <alignment horizontal="right" vertical="center"/>
    </xf>
    <xf numFmtId="0" fontId="102" fillId="61" borderId="186"/>
    <xf numFmtId="0" fontId="48" fillId="47" borderId="0" applyNumberFormat="0" applyBorder="0" applyAlignment="0" applyProtection="0"/>
    <xf numFmtId="0" fontId="102" fillId="0" borderId="189">
      <alignment horizontal="left" vertical="center" wrapText="1" indent="2"/>
    </xf>
    <xf numFmtId="0" fontId="117" fillId="0" borderId="0" applyNumberFormat="0" applyFill="0" applyBorder="0" applyAlignment="0" applyProtection="0"/>
    <xf numFmtId="0" fontId="103" fillId="62" borderId="186">
      <alignment horizontal="right" vertical="center"/>
    </xf>
    <xf numFmtId="4" fontId="103" fillId="62" borderId="186">
      <alignment horizontal="right" vertical="center"/>
    </xf>
    <xf numFmtId="0" fontId="105" fillId="62" borderId="186">
      <alignment horizontal="right" vertical="center"/>
    </xf>
    <xf numFmtId="4" fontId="105" fillId="62" borderId="186">
      <alignment horizontal="right" vertical="center"/>
    </xf>
    <xf numFmtId="0" fontId="103" fillId="60" borderId="186">
      <alignment horizontal="right" vertical="center"/>
    </xf>
    <xf numFmtId="4" fontId="103" fillId="60" borderId="186">
      <alignment horizontal="right" vertical="center"/>
    </xf>
    <xf numFmtId="0" fontId="103" fillId="60" borderId="186">
      <alignment horizontal="right" vertical="center"/>
    </xf>
    <xf numFmtId="4" fontId="103" fillId="60" borderId="186">
      <alignment horizontal="right" vertical="center"/>
    </xf>
    <xf numFmtId="0" fontId="103" fillId="60" borderId="187">
      <alignment horizontal="right" vertical="center"/>
    </xf>
    <xf numFmtId="4" fontId="103" fillId="60" borderId="187">
      <alignment horizontal="right" vertical="center"/>
    </xf>
    <xf numFmtId="0" fontId="103" fillId="60" borderId="188">
      <alignment horizontal="right" vertical="center"/>
    </xf>
    <xf numFmtId="4" fontId="103" fillId="60" borderId="188">
      <alignment horizontal="right" vertical="center"/>
    </xf>
    <xf numFmtId="0" fontId="126" fillId="84" borderId="183" applyNumberFormat="0" applyAlignment="0" applyProtection="0"/>
    <xf numFmtId="0" fontId="102" fillId="60" borderId="189">
      <alignment horizontal="left" vertical="center" wrapText="1" indent="2"/>
    </xf>
    <xf numFmtId="0" fontId="102" fillId="0" borderId="189">
      <alignment horizontal="left" vertical="center" wrapText="1" indent="2"/>
    </xf>
    <xf numFmtId="0" fontId="102" fillId="62" borderId="187">
      <alignment horizontal="left" vertical="center"/>
    </xf>
    <xf numFmtId="0" fontId="102" fillId="0" borderId="186" applyNumberFormat="0" applyFill="0" applyAlignment="0" applyProtection="0"/>
    <xf numFmtId="0" fontId="138" fillId="71" borderId="183" applyNumberFormat="0" applyAlignment="0" applyProtection="0"/>
    <xf numFmtId="0" fontId="102" fillId="0" borderId="186">
      <alignment horizontal="right" vertical="center"/>
    </xf>
    <xf numFmtId="4" fontId="102" fillId="0" borderId="186">
      <alignment horizontal="right" vertical="center"/>
    </xf>
    <xf numFmtId="0" fontId="103" fillId="60" borderId="187">
      <alignment horizontal="right" vertical="center"/>
    </xf>
    <xf numFmtId="0" fontId="102" fillId="0" borderId="186" applyNumberFormat="0" applyFill="0" applyAlignment="0" applyProtection="0"/>
    <xf numFmtId="0" fontId="142" fillId="84" borderId="182" applyNumberFormat="0" applyAlignment="0" applyProtection="0"/>
    <xf numFmtId="166" fontId="102" fillId="88" borderId="186" applyNumberFormat="0" applyFont="0" applyBorder="0" applyAlignment="0" applyProtection="0">
      <alignment horizontal="right" vertical="center"/>
    </xf>
    <xf numFmtId="0" fontId="102" fillId="61" borderId="186"/>
    <xf numFmtId="4" fontId="102" fillId="61" borderId="186"/>
    <xf numFmtId="0" fontId="145" fillId="0" borderId="184" applyNumberFormat="0" applyFill="0" applyAlignment="0" applyProtection="0"/>
    <xf numFmtId="0" fontId="145" fillId="0" borderId="184" applyNumberFormat="0" applyFill="0" applyAlignment="0" applyProtection="0"/>
    <xf numFmtId="4" fontId="103" fillId="60" borderId="186">
      <alignment horizontal="right" vertical="center"/>
    </xf>
    <xf numFmtId="0" fontId="7" fillId="54" borderId="0" applyNumberFormat="0" applyBorder="0" applyAlignment="0" applyProtection="0"/>
    <xf numFmtId="49" fontId="101" fillId="0" borderId="186" applyNumberFormat="0" applyFill="0" applyBorder="0" applyProtection="0">
      <alignment horizontal="left" vertical="center"/>
    </xf>
    <xf numFmtId="0" fontId="126" fillId="84" borderId="183" applyNumberFormat="0" applyAlignment="0" applyProtection="0"/>
    <xf numFmtId="0" fontId="102" fillId="0" borderId="189">
      <alignment horizontal="left" vertical="center" wrapText="1" indent="2"/>
    </xf>
    <xf numFmtId="0" fontId="7" fillId="53" borderId="0" applyNumberFormat="0" applyBorder="0" applyAlignment="0" applyProtection="0"/>
    <xf numFmtId="0" fontId="126" fillId="84" borderId="183" applyNumberFormat="0" applyAlignment="0" applyProtection="0"/>
    <xf numFmtId="0" fontId="7" fillId="50" borderId="0" applyNumberFormat="0" applyBorder="0" applyAlignment="0" applyProtection="0"/>
    <xf numFmtId="0" fontId="129" fillId="71" borderId="183" applyNumberFormat="0" applyAlignment="0" applyProtection="0"/>
    <xf numFmtId="0" fontId="142" fillId="84" borderId="182" applyNumberFormat="0" applyAlignment="0" applyProtection="0"/>
    <xf numFmtId="0" fontId="145" fillId="0" borderId="184" applyNumberFormat="0" applyFill="0" applyAlignment="0" applyProtection="0"/>
    <xf numFmtId="0" fontId="120" fillId="87" borderId="185" applyNumberFormat="0" applyFont="0" applyAlignment="0" applyProtection="0"/>
    <xf numFmtId="0" fontId="103" fillId="62" borderId="186">
      <alignment horizontal="right" vertical="center"/>
    </xf>
    <xf numFmtId="0" fontId="115" fillId="33" borderId="66" applyNumberFormat="0" applyAlignment="0" applyProtection="0"/>
    <xf numFmtId="0" fontId="7" fillId="45" borderId="0" applyNumberFormat="0" applyBorder="0" applyAlignment="0" applyProtection="0"/>
    <xf numFmtId="0" fontId="119" fillId="0" borderId="70" applyNumberFormat="0" applyFill="0" applyAlignment="0" applyProtection="0"/>
    <xf numFmtId="0" fontId="103" fillId="60" borderId="187">
      <alignment horizontal="right" vertical="center"/>
    </xf>
    <xf numFmtId="0" fontId="48" fillId="59" borderId="0" applyNumberFormat="0" applyBorder="0" applyAlignment="0" applyProtection="0"/>
    <xf numFmtId="0" fontId="126" fillId="84" borderId="183" applyNumberFormat="0" applyAlignment="0" applyProtection="0"/>
    <xf numFmtId="0" fontId="105" fillId="62" borderId="186">
      <alignment horizontal="right" vertical="center"/>
    </xf>
    <xf numFmtId="0" fontId="103" fillId="62" borderId="186">
      <alignment horizontal="right" vertical="center"/>
    </xf>
    <xf numFmtId="0" fontId="145" fillId="0" borderId="184" applyNumberFormat="0" applyFill="0" applyAlignment="0" applyProtection="0"/>
    <xf numFmtId="0" fontId="8" fillId="87" borderId="185" applyNumberFormat="0" applyFont="0" applyAlignment="0" applyProtection="0"/>
    <xf numFmtId="0" fontId="120" fillId="87" borderId="185" applyNumberFormat="0" applyFont="0" applyAlignment="0" applyProtection="0"/>
    <xf numFmtId="0" fontId="102" fillId="62" borderId="187">
      <alignment horizontal="left" vertical="center"/>
    </xf>
    <xf numFmtId="0" fontId="103" fillId="60" borderId="186">
      <alignment horizontal="right" vertical="center"/>
    </xf>
    <xf numFmtId="0" fontId="130" fillId="0" borderId="184" applyNumberFormat="0" applyFill="0" applyAlignment="0" applyProtection="0"/>
    <xf numFmtId="0" fontId="125" fillId="84" borderId="183" applyNumberFormat="0" applyAlignment="0" applyProtection="0"/>
    <xf numFmtId="0" fontId="7" fillId="41" borderId="0" applyNumberFormat="0" applyBorder="0" applyAlignment="0" applyProtection="0"/>
    <xf numFmtId="0" fontId="48" fillId="51" borderId="0" applyNumberFormat="0" applyBorder="0" applyAlignment="0" applyProtection="0"/>
    <xf numFmtId="0" fontId="118" fillId="0" borderId="0" applyNumberFormat="0" applyFill="0" applyBorder="0" applyAlignment="0" applyProtection="0"/>
    <xf numFmtId="49" fontId="102" fillId="0" borderId="186" applyNumberFormat="0" applyFont="0" applyFill="0" applyBorder="0" applyProtection="0">
      <alignment horizontal="left" vertical="center" indent="2"/>
    </xf>
    <xf numFmtId="49" fontId="102" fillId="0" borderId="186" applyNumberFormat="0" applyFont="0" applyFill="0" applyBorder="0" applyProtection="0">
      <alignment horizontal="left" vertical="center" indent="2"/>
    </xf>
    <xf numFmtId="49" fontId="102" fillId="0" borderId="187" applyNumberFormat="0" applyFont="0" applyFill="0" applyBorder="0" applyProtection="0">
      <alignment horizontal="left" vertical="center" indent="5"/>
    </xf>
    <xf numFmtId="0" fontId="103" fillId="60" borderId="186">
      <alignment horizontal="right" vertical="center"/>
    </xf>
    <xf numFmtId="0" fontId="102" fillId="0" borderId="186" applyNumberFormat="0" applyFill="0" applyAlignment="0" applyProtection="0"/>
    <xf numFmtId="0" fontId="129" fillId="71" borderId="183" applyNumberFormat="0" applyAlignment="0" applyProtection="0"/>
    <xf numFmtId="4" fontId="103" fillId="60" borderId="188">
      <alignment horizontal="right" vertical="center"/>
    </xf>
    <xf numFmtId="4" fontId="102" fillId="61" borderId="186"/>
    <xf numFmtId="4" fontId="102" fillId="0" borderId="186" applyFill="0" applyBorder="0" applyProtection="0">
      <alignment horizontal="right" vertical="center"/>
    </xf>
    <xf numFmtId="49" fontId="101" fillId="0" borderId="186" applyNumberFormat="0" applyFill="0" applyBorder="0" applyProtection="0">
      <alignment horizontal="left" vertical="center"/>
    </xf>
    <xf numFmtId="4" fontId="103" fillId="60" borderId="188">
      <alignment horizontal="right" vertical="center"/>
    </xf>
    <xf numFmtId="49" fontId="101" fillId="0" borderId="186" applyNumberFormat="0" applyFill="0" applyBorder="0" applyProtection="0">
      <alignment horizontal="left" vertical="center"/>
    </xf>
    <xf numFmtId="0" fontId="102" fillId="0" borderId="189">
      <alignment horizontal="left" vertical="center" wrapText="1" indent="2"/>
    </xf>
    <xf numFmtId="0" fontId="103" fillId="60" borderId="186">
      <alignment horizontal="right" vertical="center"/>
    </xf>
    <xf numFmtId="4" fontId="105" fillId="62" borderId="186">
      <alignment horizontal="right" vertical="center"/>
    </xf>
    <xf numFmtId="4" fontId="105" fillId="62" borderId="186">
      <alignment horizontal="right" vertical="center"/>
    </xf>
    <xf numFmtId="0" fontId="123" fillId="84" borderId="182" applyNumberFormat="0" applyAlignment="0" applyProtection="0"/>
    <xf numFmtId="0" fontId="123" fillId="84" borderId="182" applyNumberFormat="0" applyAlignment="0" applyProtection="0"/>
    <xf numFmtId="0" fontId="103" fillId="62" borderId="186">
      <alignment horizontal="right" vertical="center"/>
    </xf>
    <xf numFmtId="0" fontId="138" fillId="71" borderId="183" applyNumberFormat="0" applyAlignment="0" applyProtection="0"/>
    <xf numFmtId="0" fontId="125" fillId="84" borderId="183" applyNumberFormat="0" applyAlignment="0" applyProtection="0"/>
    <xf numFmtId="49" fontId="102" fillId="0" borderId="187" applyNumberFormat="0" applyFont="0" applyFill="0" applyBorder="0" applyProtection="0">
      <alignment horizontal="left" vertical="center" indent="5"/>
    </xf>
    <xf numFmtId="0" fontId="103" fillId="60" borderId="188">
      <alignment horizontal="right" vertical="center"/>
    </xf>
    <xf numFmtId="0" fontId="125" fillId="84" borderId="183" applyNumberFormat="0" applyAlignment="0" applyProtection="0"/>
    <xf numFmtId="0" fontId="102" fillId="62" borderId="187">
      <alignment horizontal="left" vertical="center"/>
    </xf>
    <xf numFmtId="0" fontId="123" fillId="84" borderId="182" applyNumberFormat="0" applyAlignment="0" applyProtection="0"/>
    <xf numFmtId="0" fontId="125" fillId="84" borderId="183" applyNumberFormat="0" applyAlignment="0" applyProtection="0"/>
    <xf numFmtId="0" fontId="130" fillId="0" borderId="184" applyNumberFormat="0" applyFill="0" applyAlignment="0" applyProtection="0"/>
    <xf numFmtId="0" fontId="126" fillId="84" borderId="183" applyNumberFormat="0" applyAlignment="0" applyProtection="0"/>
    <xf numFmtId="0" fontId="48" fillId="59" borderId="0" applyNumberFormat="0" applyBorder="0" applyAlignment="0" applyProtection="0"/>
    <xf numFmtId="0" fontId="115" fillId="33" borderId="66" applyNumberFormat="0" applyAlignment="0" applyProtection="0"/>
    <xf numFmtId="0" fontId="7" fillId="57" borderId="0" applyNumberFormat="0" applyBorder="0" applyAlignment="0" applyProtection="0"/>
    <xf numFmtId="0" fontId="103" fillId="60" borderId="188">
      <alignment horizontal="right" vertical="center"/>
    </xf>
    <xf numFmtId="0" fontId="102" fillId="0" borderId="186" applyNumberFormat="0" applyFill="0" applyAlignment="0" applyProtection="0"/>
    <xf numFmtId="0" fontId="102" fillId="0" borderId="189">
      <alignment horizontal="left" vertical="center" wrapText="1" indent="2"/>
    </xf>
    <xf numFmtId="0" fontId="48" fillId="39" borderId="0" applyNumberFormat="0" applyBorder="0" applyAlignment="0" applyProtection="0"/>
    <xf numFmtId="0" fontId="102" fillId="0" borderId="189">
      <alignment horizontal="left" vertical="center" wrapText="1" indent="2"/>
    </xf>
    <xf numFmtId="4" fontId="102" fillId="0" borderId="186">
      <alignment horizontal="right" vertical="center"/>
    </xf>
    <xf numFmtId="0" fontId="103" fillId="60" borderId="186">
      <alignment horizontal="right" vertical="center"/>
    </xf>
    <xf numFmtId="0" fontId="142" fillId="84" borderId="182" applyNumberFormat="0" applyAlignment="0" applyProtection="0"/>
    <xf numFmtId="0" fontId="130" fillId="0" borderId="184" applyNumberFormat="0" applyFill="0" applyAlignment="0" applyProtection="0"/>
    <xf numFmtId="0" fontId="129" fillId="71" borderId="183" applyNumberFormat="0" applyAlignment="0" applyProtection="0"/>
    <xf numFmtId="4" fontId="103" fillId="60" borderId="187">
      <alignment horizontal="right" vertical="center"/>
    </xf>
    <xf numFmtId="0" fontId="130" fillId="0" borderId="184" applyNumberFormat="0" applyFill="0" applyAlignment="0" applyProtection="0"/>
    <xf numFmtId="4" fontId="105" fillId="62" borderId="186">
      <alignment horizontal="right" vertical="center"/>
    </xf>
    <xf numFmtId="0" fontId="48" fillId="39" borderId="0" applyNumberFormat="0" applyBorder="0" applyAlignment="0" applyProtection="0"/>
    <xf numFmtId="4" fontId="103" fillId="60" borderId="186">
      <alignment horizontal="right" vertical="center"/>
    </xf>
    <xf numFmtId="0" fontId="103" fillId="62" borderId="186">
      <alignment horizontal="right" vertical="center"/>
    </xf>
    <xf numFmtId="0" fontId="120" fillId="87" borderId="185" applyNumberFormat="0" applyFont="0" applyAlignment="0" applyProtection="0"/>
    <xf numFmtId="0" fontId="125" fillId="84" borderId="183" applyNumberFormat="0" applyAlignment="0" applyProtection="0"/>
    <xf numFmtId="0" fontId="102" fillId="60" borderId="189">
      <alignment horizontal="left" vertical="center" wrapText="1" indent="2"/>
    </xf>
    <xf numFmtId="0" fontId="102" fillId="0" borderId="189">
      <alignment horizontal="left" vertical="center" wrapText="1" indent="2"/>
    </xf>
    <xf numFmtId="0" fontId="116" fillId="33" borderId="65" applyNumberFormat="0" applyAlignment="0" applyProtection="0"/>
    <xf numFmtId="0" fontId="125" fillId="84" borderId="183" applyNumberFormat="0" applyAlignment="0" applyProtection="0"/>
    <xf numFmtId="49" fontId="102" fillId="0" borderId="187" applyNumberFormat="0" applyFont="0" applyFill="0" applyBorder="0" applyProtection="0">
      <alignment horizontal="left" vertical="center" indent="5"/>
    </xf>
    <xf numFmtId="0" fontId="7" fillId="49" borderId="0" applyNumberFormat="0" applyBorder="0" applyAlignment="0" applyProtection="0"/>
    <xf numFmtId="0" fontId="7" fillId="57" borderId="0" applyNumberFormat="0" applyBorder="0" applyAlignment="0" applyProtection="0"/>
    <xf numFmtId="49" fontId="101" fillId="0" borderId="186" applyNumberFormat="0" applyFill="0" applyBorder="0" applyProtection="0">
      <alignment horizontal="left" vertical="center"/>
    </xf>
    <xf numFmtId="4" fontId="102" fillId="61" borderId="186"/>
    <xf numFmtId="0" fontId="145" fillId="0" borderId="184" applyNumberFormat="0" applyFill="0" applyAlignment="0" applyProtection="0"/>
    <xf numFmtId="0" fontId="142" fillId="84" borderId="182" applyNumberFormat="0" applyAlignment="0" applyProtection="0"/>
    <xf numFmtId="4" fontId="105" fillId="62" borderId="186">
      <alignment horizontal="right" vertical="center"/>
    </xf>
    <xf numFmtId="0" fontId="120" fillId="87" borderId="185" applyNumberFormat="0" applyFont="0" applyAlignment="0" applyProtection="0"/>
    <xf numFmtId="0" fontId="138" fillId="71" borderId="183" applyNumberFormat="0" applyAlignment="0" applyProtection="0"/>
    <xf numFmtId="49" fontId="101" fillId="0" borderId="186" applyNumberFormat="0" applyFill="0" applyBorder="0" applyProtection="0">
      <alignment horizontal="left" vertical="center"/>
    </xf>
    <xf numFmtId="166" fontId="102" fillId="88" borderId="186" applyNumberFormat="0" applyFont="0" applyBorder="0" applyAlignment="0" applyProtection="0">
      <alignment horizontal="right" vertical="center"/>
    </xf>
    <xf numFmtId="49" fontId="102" fillId="0" borderId="186" applyNumberFormat="0" applyFont="0" applyFill="0" applyBorder="0" applyProtection="0">
      <alignment horizontal="left" vertical="center" indent="2"/>
    </xf>
    <xf numFmtId="0" fontId="123" fillId="84" borderId="182" applyNumberFormat="0" applyAlignment="0" applyProtection="0"/>
    <xf numFmtId="4" fontId="102" fillId="0" borderId="186">
      <alignment horizontal="right" vertical="center"/>
    </xf>
    <xf numFmtId="0" fontId="103" fillId="60" borderId="187">
      <alignment horizontal="right" vertical="center"/>
    </xf>
    <xf numFmtId="0" fontId="130" fillId="0" borderId="184" applyNumberFormat="0" applyFill="0" applyAlignment="0" applyProtection="0"/>
    <xf numFmtId="0" fontId="145" fillId="0" borderId="184" applyNumberFormat="0" applyFill="0" applyAlignment="0" applyProtection="0"/>
    <xf numFmtId="0" fontId="8" fillId="87" borderId="185" applyNumberFormat="0" applyFont="0" applyAlignment="0" applyProtection="0"/>
    <xf numFmtId="4" fontId="103" fillId="60" borderId="188">
      <alignment horizontal="right" vertical="center"/>
    </xf>
    <xf numFmtId="0" fontId="126" fillId="84" borderId="183" applyNumberFormat="0" applyAlignment="0" applyProtection="0"/>
    <xf numFmtId="0" fontId="145" fillId="0" borderId="184" applyNumberFormat="0" applyFill="0" applyAlignment="0" applyProtection="0"/>
    <xf numFmtId="0" fontId="145" fillId="0" borderId="184" applyNumberFormat="0" applyFill="0" applyAlignment="0" applyProtection="0"/>
    <xf numFmtId="0" fontId="103" fillId="62" borderId="186">
      <alignment horizontal="right" vertical="center"/>
    </xf>
    <xf numFmtId="0" fontId="120" fillId="87" borderId="185" applyNumberFormat="0" applyFont="0" applyAlignment="0" applyProtection="0"/>
    <xf numFmtId="0" fontId="125" fillId="84" borderId="183" applyNumberFormat="0" applyAlignment="0" applyProtection="0"/>
    <xf numFmtId="4" fontId="102" fillId="0" borderId="186" applyFill="0" applyBorder="0" applyProtection="0">
      <alignment horizontal="right" vertical="center"/>
    </xf>
    <xf numFmtId="49" fontId="102" fillId="0" borderId="187" applyNumberFormat="0" applyFont="0" applyFill="0" applyBorder="0" applyProtection="0">
      <alignment horizontal="left" vertical="center" indent="5"/>
    </xf>
    <xf numFmtId="4" fontId="103" fillId="62" borderId="186">
      <alignment horizontal="right" vertical="center"/>
    </xf>
    <xf numFmtId="4" fontId="103" fillId="60" borderId="187">
      <alignment horizontal="right" vertical="center"/>
    </xf>
    <xf numFmtId="0" fontId="129" fillId="71" borderId="183" applyNumberFormat="0" applyAlignment="0" applyProtection="0"/>
    <xf numFmtId="0" fontId="7" fillId="58" borderId="0" applyNumberFormat="0" applyBorder="0" applyAlignment="0" applyProtection="0"/>
    <xf numFmtId="0" fontId="7" fillId="37"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8" fillId="47"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38" borderId="0" applyNumberFormat="0" applyBorder="0" applyAlignment="0" applyProtection="0"/>
    <xf numFmtId="0" fontId="116" fillId="33" borderId="65" applyNumberFormat="0" applyAlignment="0" applyProtection="0"/>
    <xf numFmtId="0" fontId="117" fillId="0" borderId="0" applyNumberFormat="0" applyFill="0" applyBorder="0" applyAlignment="0" applyProtection="0"/>
    <xf numFmtId="0" fontId="7" fillId="50" borderId="0" applyNumberFormat="0" applyBorder="0" applyAlignment="0" applyProtection="0"/>
    <xf numFmtId="0" fontId="117" fillId="0" borderId="0" applyNumberFormat="0" applyFill="0" applyBorder="0" applyAlignment="0" applyProtection="0"/>
    <xf numFmtId="4" fontId="103" fillId="60" borderId="186">
      <alignment horizontal="right" vertical="center"/>
    </xf>
    <xf numFmtId="0" fontId="102" fillId="61" borderId="186"/>
    <xf numFmtId="0" fontId="125" fillId="84" borderId="183" applyNumberFormat="0" applyAlignment="0" applyProtection="0"/>
    <xf numFmtId="0" fontId="103" fillId="62" borderId="186">
      <alignment horizontal="right" vertical="center"/>
    </xf>
    <xf numFmtId="0" fontId="102" fillId="0" borderId="186">
      <alignment horizontal="right" vertical="center"/>
    </xf>
    <xf numFmtId="0" fontId="145" fillId="0" borderId="184" applyNumberFormat="0" applyFill="0" applyAlignment="0" applyProtection="0"/>
    <xf numFmtId="0" fontId="102" fillId="62" borderId="187">
      <alignment horizontal="left" vertical="center"/>
    </xf>
    <xf numFmtId="0" fontId="138" fillId="71" borderId="183" applyNumberFormat="0" applyAlignment="0" applyProtection="0"/>
    <xf numFmtId="166" fontId="102" fillId="88" borderId="186" applyNumberFormat="0" applyFont="0" applyBorder="0" applyAlignment="0" applyProtection="0">
      <alignment horizontal="right" vertical="center"/>
    </xf>
    <xf numFmtId="0" fontId="120" fillId="87" borderId="185" applyNumberFormat="0" applyFont="0" applyAlignment="0" applyProtection="0"/>
    <xf numFmtId="0" fontId="102" fillId="0" borderId="189">
      <alignment horizontal="left" vertical="center" wrapText="1" indent="2"/>
    </xf>
    <xf numFmtId="4" fontId="102" fillId="61" borderId="186"/>
    <xf numFmtId="49" fontId="101" fillId="0" borderId="186" applyNumberFormat="0" applyFill="0" applyBorder="0" applyProtection="0">
      <alignment horizontal="left" vertical="center"/>
    </xf>
    <xf numFmtId="0" fontId="102" fillId="0" borderId="186">
      <alignment horizontal="right" vertical="center"/>
    </xf>
    <xf numFmtId="4" fontId="103" fillId="60" borderId="188">
      <alignment horizontal="right" vertical="center"/>
    </xf>
    <xf numFmtId="4" fontId="103" fillId="60" borderId="186">
      <alignment horizontal="right" vertical="center"/>
    </xf>
    <xf numFmtId="4" fontId="103" fillId="60" borderId="186">
      <alignment horizontal="right" vertical="center"/>
    </xf>
    <xf numFmtId="0" fontId="105" fillId="62" borderId="186">
      <alignment horizontal="right" vertical="center"/>
    </xf>
    <xf numFmtId="0" fontId="103" fillId="62" borderId="186">
      <alignment horizontal="right" vertical="center"/>
    </xf>
    <xf numFmtId="49" fontId="102" fillId="0" borderId="186" applyNumberFormat="0" applyFont="0" applyFill="0" applyBorder="0" applyProtection="0">
      <alignment horizontal="left" vertical="center" indent="2"/>
    </xf>
    <xf numFmtId="0" fontId="138" fillId="71" borderId="183" applyNumberFormat="0" applyAlignment="0" applyProtection="0"/>
    <xf numFmtId="0" fontId="123" fillId="84" borderId="182" applyNumberFormat="0" applyAlignment="0" applyProtection="0"/>
    <xf numFmtId="49" fontId="102" fillId="0" borderId="186" applyNumberFormat="0" applyFont="0" applyFill="0" applyBorder="0" applyProtection="0">
      <alignment horizontal="left" vertical="center" indent="2"/>
    </xf>
    <xf numFmtId="0" fontId="129" fillId="71" borderId="183" applyNumberFormat="0" applyAlignment="0" applyProtection="0"/>
    <xf numFmtId="4" fontId="102" fillId="0" borderId="186" applyFill="0" applyBorder="0" applyProtection="0">
      <alignment horizontal="right" vertical="center"/>
    </xf>
    <xf numFmtId="0" fontId="126" fillId="84" borderId="183" applyNumberFormat="0" applyAlignment="0" applyProtection="0"/>
    <xf numFmtId="0" fontId="145" fillId="0" borderId="184" applyNumberFormat="0" applyFill="0" applyAlignment="0" applyProtection="0"/>
    <xf numFmtId="0" fontId="142" fillId="84" borderId="182" applyNumberFormat="0" applyAlignment="0" applyProtection="0"/>
    <xf numFmtId="0" fontId="102" fillId="0" borderId="186" applyNumberFormat="0" applyFill="0" applyAlignment="0" applyProtection="0"/>
    <xf numFmtId="4" fontId="102" fillId="0" borderId="186">
      <alignment horizontal="right" vertical="center"/>
    </xf>
    <xf numFmtId="0" fontId="102" fillId="0" borderId="186">
      <alignment horizontal="right" vertical="center"/>
    </xf>
    <xf numFmtId="0" fontId="138" fillId="71" borderId="183" applyNumberFormat="0" applyAlignment="0" applyProtection="0"/>
    <xf numFmtId="0" fontId="123" fillId="84" borderId="182" applyNumberFormat="0" applyAlignment="0" applyProtection="0"/>
    <xf numFmtId="0" fontId="125" fillId="84" borderId="183" applyNumberFormat="0" applyAlignment="0" applyProtection="0"/>
    <xf numFmtId="0" fontId="102" fillId="60" borderId="189">
      <alignment horizontal="left" vertical="center" wrapText="1" indent="2"/>
    </xf>
    <xf numFmtId="0" fontId="126" fillId="84" borderId="183" applyNumberFormat="0" applyAlignment="0" applyProtection="0"/>
    <xf numFmtId="0" fontId="126" fillId="84" borderId="183" applyNumberFormat="0" applyAlignment="0" applyProtection="0"/>
    <xf numFmtId="4" fontId="103" fillId="60" borderId="187">
      <alignment horizontal="right" vertical="center"/>
    </xf>
    <xf numFmtId="0" fontId="103" fillId="60" borderId="187">
      <alignment horizontal="right" vertical="center"/>
    </xf>
    <xf numFmtId="0" fontId="103" fillId="60" borderId="186">
      <alignment horizontal="right" vertical="center"/>
    </xf>
    <xf numFmtId="4" fontId="105" fillId="62" borderId="186">
      <alignment horizontal="right" vertical="center"/>
    </xf>
    <xf numFmtId="0" fontId="129" fillId="71" borderId="183" applyNumberFormat="0" applyAlignment="0" applyProtection="0"/>
    <xf numFmtId="0" fontId="130" fillId="0" borderId="184" applyNumberFormat="0" applyFill="0" applyAlignment="0" applyProtection="0"/>
    <xf numFmtId="0" fontId="145" fillId="0" borderId="184" applyNumberFormat="0" applyFill="0" applyAlignment="0" applyProtection="0"/>
    <xf numFmtId="0" fontId="120" fillId="87" borderId="185" applyNumberFormat="0" applyFont="0" applyAlignment="0" applyProtection="0"/>
    <xf numFmtId="0" fontId="138" fillId="71" borderId="183" applyNumberFormat="0" applyAlignment="0" applyProtection="0"/>
    <xf numFmtId="49" fontId="101" fillId="0" borderId="186" applyNumberFormat="0" applyFill="0" applyBorder="0" applyProtection="0">
      <alignment horizontal="left" vertical="center"/>
    </xf>
    <xf numFmtId="0" fontId="102" fillId="60" borderId="189">
      <alignment horizontal="left" vertical="center" wrapText="1" indent="2"/>
    </xf>
    <xf numFmtId="0" fontId="126" fillId="84" borderId="183" applyNumberFormat="0" applyAlignment="0" applyProtection="0"/>
    <xf numFmtId="0" fontId="102" fillId="0" borderId="189">
      <alignment horizontal="left" vertical="center" wrapText="1" indent="2"/>
    </xf>
    <xf numFmtId="0" fontId="120" fillId="87" borderId="185" applyNumberFormat="0" applyFont="0" applyAlignment="0" applyProtection="0"/>
    <xf numFmtId="0" fontId="8" fillId="87" borderId="185" applyNumberFormat="0" applyFont="0" applyAlignment="0" applyProtection="0"/>
    <xf numFmtId="0" fontId="142" fillId="84" borderId="182" applyNumberFormat="0" applyAlignment="0" applyProtection="0"/>
    <xf numFmtId="0" fontId="145" fillId="0" borderId="184" applyNumberFormat="0" applyFill="0" applyAlignment="0" applyProtection="0"/>
    <xf numFmtId="4" fontId="102" fillId="61" borderId="186"/>
    <xf numFmtId="0" fontId="103" fillId="60" borderId="186">
      <alignment horizontal="right" vertical="center"/>
    </xf>
    <xf numFmtId="0" fontId="145" fillId="0" borderId="184" applyNumberFormat="0" applyFill="0" applyAlignment="0" applyProtection="0"/>
    <xf numFmtId="4" fontId="103" fillId="60" borderId="188">
      <alignment horizontal="right" vertical="center"/>
    </xf>
    <xf numFmtId="0" fontId="125" fillId="84" borderId="183" applyNumberFormat="0" applyAlignment="0" applyProtection="0"/>
    <xf numFmtId="0" fontId="103" fillId="60" borderId="187">
      <alignment horizontal="right" vertical="center"/>
    </xf>
    <xf numFmtId="0" fontId="126" fillId="84" borderId="183" applyNumberFormat="0" applyAlignment="0" applyProtection="0"/>
    <xf numFmtId="0" fontId="130" fillId="0" borderId="184" applyNumberFormat="0" applyFill="0" applyAlignment="0" applyProtection="0"/>
    <xf numFmtId="0" fontId="120" fillId="87" borderId="185" applyNumberFormat="0" applyFont="0" applyAlignment="0" applyProtection="0"/>
    <xf numFmtId="4" fontId="103" fillId="60" borderId="187">
      <alignment horizontal="right" vertical="center"/>
    </xf>
    <xf numFmtId="0" fontId="102" fillId="60" borderId="189">
      <alignment horizontal="left" vertical="center" wrapText="1" indent="2"/>
    </xf>
    <xf numFmtId="0" fontId="102" fillId="61" borderId="186"/>
    <xf numFmtId="166" fontId="102" fillId="88" borderId="186" applyNumberFormat="0" applyFont="0" applyBorder="0" applyAlignment="0" applyProtection="0">
      <alignment horizontal="right" vertical="center"/>
    </xf>
    <xf numFmtId="0" fontId="102" fillId="0" borderId="186" applyNumberFormat="0" applyFill="0" applyAlignment="0" applyProtection="0"/>
    <xf numFmtId="4" fontId="102" fillId="0" borderId="186" applyFill="0" applyBorder="0" applyProtection="0">
      <alignment horizontal="right" vertical="center"/>
    </xf>
    <xf numFmtId="4" fontId="103" fillId="62" borderId="186">
      <alignment horizontal="right" vertical="center"/>
    </xf>
    <xf numFmtId="0" fontId="130" fillId="0" borderId="184" applyNumberFormat="0" applyFill="0" applyAlignment="0" applyProtection="0"/>
    <xf numFmtId="49" fontId="101" fillId="0" borderId="186" applyNumberFormat="0" applyFill="0" applyBorder="0" applyProtection="0">
      <alignment horizontal="left" vertical="center"/>
    </xf>
    <xf numFmtId="49" fontId="102" fillId="0" borderId="187" applyNumberFormat="0" applyFont="0" applyFill="0" applyBorder="0" applyProtection="0">
      <alignment horizontal="left" vertical="center" indent="5"/>
    </xf>
    <xf numFmtId="0" fontId="102" fillId="62" borderId="187">
      <alignment horizontal="left" vertical="center"/>
    </xf>
    <xf numFmtId="0" fontId="126" fillId="84" borderId="183" applyNumberFormat="0" applyAlignment="0" applyProtection="0"/>
    <xf numFmtId="4" fontId="103" fillId="60" borderId="188">
      <alignment horizontal="right" vertical="center"/>
    </xf>
    <xf numFmtId="0" fontId="138" fillId="71" borderId="183" applyNumberFormat="0" applyAlignment="0" applyProtection="0"/>
    <xf numFmtId="0" fontId="138" fillId="71" borderId="183" applyNumberFormat="0" applyAlignment="0" applyProtection="0"/>
    <xf numFmtId="0" fontId="120" fillId="87" borderId="185" applyNumberFormat="0" applyFont="0" applyAlignment="0" applyProtection="0"/>
    <xf numFmtId="0" fontId="142" fillId="84" borderId="182" applyNumberFormat="0" applyAlignment="0" applyProtection="0"/>
    <xf numFmtId="0" fontId="145" fillId="0" borderId="184" applyNumberFormat="0" applyFill="0" applyAlignment="0" applyProtection="0"/>
    <xf numFmtId="0" fontId="103" fillId="60" borderId="186">
      <alignment horizontal="right" vertical="center"/>
    </xf>
    <xf numFmtId="0" fontId="8" fillId="87" borderId="185" applyNumberFormat="0" applyFont="0" applyAlignment="0" applyProtection="0"/>
    <xf numFmtId="4" fontId="102" fillId="0" borderId="186">
      <alignment horizontal="right" vertical="center"/>
    </xf>
    <xf numFmtId="0" fontId="145" fillId="0" borderId="184" applyNumberFormat="0" applyFill="0" applyAlignment="0" applyProtection="0"/>
    <xf numFmtId="0" fontId="103" fillId="60" borderId="186">
      <alignment horizontal="right" vertical="center"/>
    </xf>
    <xf numFmtId="0" fontId="103" fillId="60" borderId="186">
      <alignment horizontal="right" vertical="center"/>
    </xf>
    <xf numFmtId="4" fontId="105" fillId="62" borderId="186">
      <alignment horizontal="right" vertical="center"/>
    </xf>
    <xf numFmtId="0" fontId="103" fillId="62" borderId="186">
      <alignment horizontal="right" vertical="center"/>
    </xf>
    <xf numFmtId="4" fontId="103" fillId="62" borderId="186">
      <alignment horizontal="right" vertical="center"/>
    </xf>
    <xf numFmtId="0" fontId="105" fillId="62" borderId="186">
      <alignment horizontal="right" vertical="center"/>
    </xf>
    <xf numFmtId="4" fontId="105" fillId="62" borderId="186">
      <alignment horizontal="right" vertical="center"/>
    </xf>
    <xf numFmtId="0" fontId="103" fillId="60" borderId="186">
      <alignment horizontal="right" vertical="center"/>
    </xf>
    <xf numFmtId="4" fontId="103" fillId="60" borderId="186">
      <alignment horizontal="right" vertical="center"/>
    </xf>
    <xf numFmtId="0" fontId="103" fillId="60" borderId="186">
      <alignment horizontal="right" vertical="center"/>
    </xf>
    <xf numFmtId="4" fontId="103" fillId="60" borderId="186">
      <alignment horizontal="right" vertical="center"/>
    </xf>
    <xf numFmtId="0" fontId="103" fillId="60" borderId="187">
      <alignment horizontal="right" vertical="center"/>
    </xf>
    <xf numFmtId="4" fontId="103" fillId="60" borderId="187">
      <alignment horizontal="right" vertical="center"/>
    </xf>
    <xf numFmtId="0" fontId="103" fillId="60" borderId="188">
      <alignment horizontal="right" vertical="center"/>
    </xf>
    <xf numFmtId="4" fontId="103" fillId="60" borderId="188">
      <alignment horizontal="right" vertical="center"/>
    </xf>
    <xf numFmtId="0" fontId="126" fillId="84" borderId="183" applyNumberFormat="0" applyAlignment="0" applyProtection="0"/>
    <xf numFmtId="0" fontId="102" fillId="60" borderId="189">
      <alignment horizontal="left" vertical="center" wrapText="1" indent="2"/>
    </xf>
    <xf numFmtId="0" fontId="102" fillId="0" borderId="189">
      <alignment horizontal="left" vertical="center" wrapText="1" indent="2"/>
    </xf>
    <xf numFmtId="0" fontId="102" fillId="62" borderId="187">
      <alignment horizontal="left" vertical="center"/>
    </xf>
    <xf numFmtId="0" fontId="138" fillId="71" borderId="183" applyNumberFormat="0" applyAlignment="0" applyProtection="0"/>
    <xf numFmtId="0" fontId="102" fillId="0" borderId="186">
      <alignment horizontal="right" vertical="center"/>
    </xf>
    <xf numFmtId="4" fontId="102" fillId="0" borderId="186">
      <alignment horizontal="right" vertical="center"/>
    </xf>
    <xf numFmtId="0" fontId="102" fillId="0" borderId="186" applyNumberFormat="0" applyFill="0" applyAlignment="0" applyProtection="0"/>
    <xf numFmtId="0" fontId="142" fillId="84" borderId="182" applyNumberFormat="0" applyAlignment="0" applyProtection="0"/>
    <xf numFmtId="166" fontId="102" fillId="88" borderId="186" applyNumberFormat="0" applyFont="0" applyBorder="0" applyAlignment="0" applyProtection="0">
      <alignment horizontal="right" vertical="center"/>
    </xf>
    <xf numFmtId="0" fontId="102" fillId="61" borderId="186"/>
    <xf numFmtId="4" fontId="102" fillId="61" borderId="186"/>
    <xf numFmtId="0" fontId="145" fillId="0" borderId="184" applyNumberFormat="0" applyFill="0" applyAlignment="0" applyProtection="0"/>
    <xf numFmtId="0" fontId="8" fillId="87" borderId="185" applyNumberFormat="0" applyFont="0" applyAlignment="0" applyProtection="0"/>
    <xf numFmtId="0" fontId="120" fillId="87" borderId="185" applyNumberFormat="0" applyFont="0" applyAlignment="0" applyProtection="0"/>
    <xf numFmtId="0" fontId="102" fillId="0" borderId="186" applyNumberFormat="0" applyFill="0" applyAlignment="0" applyProtection="0"/>
    <xf numFmtId="0" fontId="130" fillId="0" borderId="184" applyNumberFormat="0" applyFill="0" applyAlignment="0" applyProtection="0"/>
    <xf numFmtId="0" fontId="145" fillId="0" borderId="184" applyNumberFormat="0" applyFill="0" applyAlignment="0" applyProtection="0"/>
    <xf numFmtId="0" fontId="129" fillId="71" borderId="183" applyNumberFormat="0" applyAlignment="0" applyProtection="0"/>
    <xf numFmtId="0" fontId="126" fillId="84" borderId="183" applyNumberFormat="0" applyAlignment="0" applyProtection="0"/>
    <xf numFmtId="4" fontId="105" fillId="62" borderId="186">
      <alignment horizontal="right" vertical="center"/>
    </xf>
    <xf numFmtId="0" fontId="103" fillId="62" borderId="186">
      <alignment horizontal="right" vertical="center"/>
    </xf>
    <xf numFmtId="166" fontId="102" fillId="88" borderId="186" applyNumberFormat="0" applyFont="0" applyBorder="0" applyAlignment="0" applyProtection="0">
      <alignment horizontal="right" vertical="center"/>
    </xf>
    <xf numFmtId="0" fontId="130" fillId="0" borderId="184" applyNumberFormat="0" applyFill="0" applyAlignment="0" applyProtection="0"/>
    <xf numFmtId="49" fontId="102" fillId="0" borderId="186" applyNumberFormat="0" applyFont="0" applyFill="0" applyBorder="0" applyProtection="0">
      <alignment horizontal="left" vertical="center" indent="2"/>
    </xf>
    <xf numFmtId="49" fontId="102" fillId="0" borderId="187" applyNumberFormat="0" applyFont="0" applyFill="0" applyBorder="0" applyProtection="0">
      <alignment horizontal="left" vertical="center" indent="5"/>
    </xf>
    <xf numFmtId="49" fontId="102" fillId="0" borderId="186" applyNumberFormat="0" applyFont="0" applyFill="0" applyBorder="0" applyProtection="0">
      <alignment horizontal="left" vertical="center" indent="2"/>
    </xf>
    <xf numFmtId="4" fontId="102" fillId="0" borderId="186" applyFill="0" applyBorder="0" applyProtection="0">
      <alignment horizontal="right" vertical="center"/>
    </xf>
    <xf numFmtId="49" fontId="101" fillId="0" borderId="186" applyNumberFormat="0" applyFill="0" applyBorder="0" applyProtection="0">
      <alignment horizontal="left" vertical="center"/>
    </xf>
    <xf numFmtId="0" fontId="102" fillId="0" borderId="189">
      <alignment horizontal="left" vertical="center" wrapText="1" indent="2"/>
    </xf>
    <xf numFmtId="0" fontId="142" fillId="84" borderId="182" applyNumberFormat="0" applyAlignment="0" applyProtection="0"/>
    <xf numFmtId="0" fontId="103" fillId="60" borderId="188">
      <alignment horizontal="right" vertical="center"/>
    </xf>
    <xf numFmtId="0" fontId="129" fillId="71" borderId="183" applyNumberFormat="0" applyAlignment="0" applyProtection="0"/>
    <xf numFmtId="0" fontId="103" fillId="60" borderId="188">
      <alignment horizontal="right" vertical="center"/>
    </xf>
    <xf numFmtId="4" fontId="103" fillId="60" borderId="186">
      <alignment horizontal="right" vertical="center"/>
    </xf>
    <xf numFmtId="0" fontId="103" fillId="60" borderId="186">
      <alignment horizontal="right" vertical="center"/>
    </xf>
    <xf numFmtId="0" fontId="123" fillId="84" borderId="182" applyNumberFormat="0" applyAlignment="0" applyProtection="0"/>
    <xf numFmtId="0" fontId="125" fillId="84" borderId="183" applyNumberFormat="0" applyAlignment="0" applyProtection="0"/>
    <xf numFmtId="0" fontId="130" fillId="0" borderId="184" applyNumberFormat="0" applyFill="0" applyAlignment="0" applyProtection="0"/>
    <xf numFmtId="0" fontId="102" fillId="61" borderId="186"/>
    <xf numFmtId="4" fontId="102" fillId="61" borderId="186"/>
    <xf numFmtId="4" fontId="103" fillId="60" borderId="186">
      <alignment horizontal="right" vertical="center"/>
    </xf>
    <xf numFmtId="0" fontId="105" fillId="62" borderId="186">
      <alignment horizontal="right" vertical="center"/>
    </xf>
    <xf numFmtId="0" fontId="129" fillId="71" borderId="183" applyNumberFormat="0" applyAlignment="0" applyProtection="0"/>
    <xf numFmtId="0" fontId="126" fillId="84" borderId="183" applyNumberFormat="0" applyAlignment="0" applyProtection="0"/>
    <xf numFmtId="4" fontId="102" fillId="0" borderId="186">
      <alignment horizontal="right" vertical="center"/>
    </xf>
    <xf numFmtId="0" fontId="102" fillId="60" borderId="189">
      <alignment horizontal="left" vertical="center" wrapText="1" indent="2"/>
    </xf>
    <xf numFmtId="0" fontId="102" fillId="0" borderId="189">
      <alignment horizontal="left" vertical="center" wrapText="1" indent="2"/>
    </xf>
    <xf numFmtId="0" fontId="142" fillId="84" borderId="182" applyNumberFormat="0" applyAlignment="0" applyProtection="0"/>
    <xf numFmtId="0" fontId="138" fillId="71" borderId="183" applyNumberFormat="0" applyAlignment="0" applyProtection="0"/>
    <xf numFmtId="0" fontId="125" fillId="84" borderId="183" applyNumberFormat="0" applyAlignment="0" applyProtection="0"/>
    <xf numFmtId="0" fontId="123" fillId="84" borderId="182" applyNumberFormat="0" applyAlignment="0" applyProtection="0"/>
    <xf numFmtId="0" fontId="103" fillId="60" borderId="188">
      <alignment horizontal="right" vertical="center"/>
    </xf>
    <xf numFmtId="0" fontId="105" fillId="62" borderId="186">
      <alignment horizontal="right" vertical="center"/>
    </xf>
    <xf numFmtId="4" fontId="103" fillId="62" borderId="186">
      <alignment horizontal="right" vertical="center"/>
    </xf>
    <xf numFmtId="4" fontId="103" fillId="60" borderId="186">
      <alignment horizontal="right" vertical="center"/>
    </xf>
    <xf numFmtId="49" fontId="102" fillId="0" borderId="187" applyNumberFormat="0" applyFont="0" applyFill="0" applyBorder="0" applyProtection="0">
      <alignment horizontal="left" vertical="center" indent="5"/>
    </xf>
    <xf numFmtId="4" fontId="102" fillId="0" borderId="186" applyFill="0" applyBorder="0" applyProtection="0">
      <alignment horizontal="right" vertical="center"/>
    </xf>
    <xf numFmtId="4" fontId="103" fillId="62" borderId="186">
      <alignment horizontal="right" vertical="center"/>
    </xf>
    <xf numFmtId="0" fontId="138" fillId="71" borderId="183" applyNumberFormat="0" applyAlignment="0" applyProtection="0"/>
    <xf numFmtId="0" fontId="129" fillId="71" borderId="183" applyNumberFormat="0" applyAlignment="0" applyProtection="0"/>
    <xf numFmtId="0" fontId="125" fillId="84" borderId="183" applyNumberFormat="0" applyAlignment="0" applyProtection="0"/>
    <xf numFmtId="0" fontId="102" fillId="60" borderId="189">
      <alignment horizontal="left" vertical="center" wrapText="1" indent="2"/>
    </xf>
    <xf numFmtId="0" fontId="102" fillId="0" borderId="189">
      <alignment horizontal="left" vertical="center" wrapText="1" indent="2"/>
    </xf>
    <xf numFmtId="0" fontId="102" fillId="60" borderId="189">
      <alignment horizontal="left" vertical="center" wrapText="1" indent="2"/>
    </xf>
    <xf numFmtId="0" fontId="102" fillId="0" borderId="189">
      <alignment horizontal="left" vertical="center" wrapText="1" indent="2"/>
    </xf>
    <xf numFmtId="0" fontId="123" fillId="84" borderId="182" applyNumberFormat="0" applyAlignment="0" applyProtection="0"/>
    <xf numFmtId="0" fontId="125" fillId="84" borderId="183" applyNumberFormat="0" applyAlignment="0" applyProtection="0"/>
    <xf numFmtId="0" fontId="126" fillId="84" borderId="183" applyNumberFormat="0" applyAlignment="0" applyProtection="0"/>
    <xf numFmtId="0" fontId="129" fillId="71" borderId="183" applyNumberFormat="0" applyAlignment="0" applyProtection="0"/>
    <xf numFmtId="0" fontId="130" fillId="0" borderId="184" applyNumberFormat="0" applyFill="0" applyAlignment="0" applyProtection="0"/>
    <xf numFmtId="0" fontId="138" fillId="71" borderId="183" applyNumberFormat="0" applyAlignment="0" applyProtection="0"/>
    <xf numFmtId="0" fontId="120" fillId="87" borderId="185" applyNumberFormat="0" applyFont="0" applyAlignment="0" applyProtection="0"/>
    <xf numFmtId="0" fontId="8" fillId="87" borderId="185" applyNumberFormat="0" applyFont="0" applyAlignment="0" applyProtection="0"/>
    <xf numFmtId="0" fontId="142" fillId="84" borderId="182" applyNumberFormat="0" applyAlignment="0" applyProtection="0"/>
    <xf numFmtId="0" fontId="145" fillId="0" borderId="184" applyNumberFormat="0" applyFill="0" applyAlignment="0" applyProtection="0"/>
    <xf numFmtId="0" fontId="126" fillId="84" borderId="183" applyNumberFormat="0" applyAlignment="0" applyProtection="0"/>
    <xf numFmtId="0" fontId="138" fillId="71" borderId="183" applyNumberFormat="0" applyAlignment="0" applyProtection="0"/>
    <xf numFmtId="0" fontId="120" fillId="87" borderId="185" applyNumberFormat="0" applyFont="0" applyAlignment="0" applyProtection="0"/>
    <xf numFmtId="0" fontId="142" fillId="84" borderId="182" applyNumberFormat="0" applyAlignment="0" applyProtection="0"/>
    <xf numFmtId="0" fontId="145" fillId="0" borderId="184" applyNumberFormat="0" applyFill="0" applyAlignment="0" applyProtection="0"/>
    <xf numFmtId="0" fontId="129" fillId="71" borderId="183" applyNumberFormat="0" applyAlignment="0" applyProtection="0"/>
    <xf numFmtId="4" fontId="103" fillId="60" borderId="187">
      <alignment horizontal="right" vertical="center"/>
    </xf>
    <xf numFmtId="0" fontId="145" fillId="0" borderId="184" applyNumberFormat="0" applyFill="0" applyAlignment="0" applyProtection="0"/>
    <xf numFmtId="0" fontId="102" fillId="61" borderId="186"/>
    <xf numFmtId="0" fontId="126" fillId="84" borderId="183" applyNumberFormat="0" applyAlignment="0" applyProtection="0"/>
    <xf numFmtId="0" fontId="138" fillId="71" borderId="183" applyNumberFormat="0" applyAlignment="0" applyProtection="0"/>
    <xf numFmtId="0" fontId="142" fillId="84" borderId="182" applyNumberFormat="0" applyAlignment="0" applyProtection="0"/>
    <xf numFmtId="0" fontId="145" fillId="0" borderId="184" applyNumberFormat="0" applyFill="0" applyAlignment="0" applyProtection="0"/>
    <xf numFmtId="0" fontId="7" fillId="37" borderId="0" applyNumberFormat="0" applyBorder="0" applyAlignment="0" applyProtection="0"/>
    <xf numFmtId="0" fontId="123" fillId="84" borderId="182" applyNumberFormat="0" applyAlignment="0" applyProtection="0"/>
    <xf numFmtId="0" fontId="125" fillId="84" borderId="183" applyNumberFormat="0" applyAlignment="0" applyProtection="0"/>
    <xf numFmtId="0" fontId="130" fillId="0" borderId="184" applyNumberFormat="0" applyFill="0" applyAlignment="0" applyProtection="0"/>
    <xf numFmtId="49" fontId="102" fillId="0" borderId="186" applyNumberFormat="0" applyFont="0" applyFill="0" applyBorder="0" applyProtection="0">
      <alignment horizontal="left" vertical="center" indent="2"/>
    </xf>
    <xf numFmtId="0" fontId="103" fillId="62" borderId="186">
      <alignment horizontal="right" vertical="center"/>
    </xf>
    <xf numFmtId="4" fontId="103" fillId="62" borderId="186">
      <alignment horizontal="right" vertical="center"/>
    </xf>
    <xf numFmtId="0" fontId="105" fillId="62" borderId="186">
      <alignment horizontal="right" vertical="center"/>
    </xf>
    <xf numFmtId="4" fontId="105" fillId="62" borderId="186">
      <alignment horizontal="right" vertical="center"/>
    </xf>
    <xf numFmtId="0" fontId="103" fillId="60" borderId="186">
      <alignment horizontal="right" vertical="center"/>
    </xf>
    <xf numFmtId="4" fontId="103" fillId="60" borderId="186">
      <alignment horizontal="right" vertical="center"/>
    </xf>
    <xf numFmtId="0" fontId="103" fillId="60" borderId="186">
      <alignment horizontal="right" vertical="center"/>
    </xf>
    <xf numFmtId="4" fontId="103" fillId="60" borderId="186">
      <alignment horizontal="right" vertical="center"/>
    </xf>
    <xf numFmtId="0" fontId="129" fillId="71" borderId="183" applyNumberFormat="0" applyAlignment="0" applyProtection="0"/>
    <xf numFmtId="0" fontId="102" fillId="0" borderId="186">
      <alignment horizontal="right" vertical="center"/>
    </xf>
    <xf numFmtId="4" fontId="102" fillId="0" borderId="186">
      <alignment horizontal="right" vertical="center"/>
    </xf>
    <xf numFmtId="4" fontId="102" fillId="0" borderId="186" applyFill="0" applyBorder="0" applyProtection="0">
      <alignment horizontal="right" vertical="center"/>
    </xf>
    <xf numFmtId="49" fontId="101" fillId="0" borderId="186" applyNumberFormat="0" applyFill="0" applyBorder="0" applyProtection="0">
      <alignment horizontal="left" vertical="center"/>
    </xf>
    <xf numFmtId="0" fontId="102" fillId="0" borderId="186" applyNumberFormat="0" applyFill="0" applyAlignment="0" applyProtection="0"/>
    <xf numFmtId="166" fontId="102" fillId="88" borderId="186" applyNumberFormat="0" applyFont="0" applyBorder="0" applyAlignment="0" applyProtection="0">
      <alignment horizontal="right" vertical="center"/>
    </xf>
    <xf numFmtId="0" fontId="102" fillId="61" borderId="186"/>
    <xf numFmtId="4" fontId="102" fillId="61" borderId="186"/>
    <xf numFmtId="4" fontId="103" fillId="60" borderId="186">
      <alignment horizontal="right" vertical="center"/>
    </xf>
    <xf numFmtId="0" fontId="102" fillId="61" borderId="186"/>
    <xf numFmtId="0" fontId="125" fillId="84" borderId="183" applyNumberFormat="0" applyAlignment="0" applyProtection="0"/>
    <xf numFmtId="0" fontId="103" fillId="62" borderId="186">
      <alignment horizontal="right" vertical="center"/>
    </xf>
    <xf numFmtId="0" fontId="102" fillId="0" borderId="186">
      <alignment horizontal="right" vertical="center"/>
    </xf>
    <xf numFmtId="0" fontId="145" fillId="0" borderId="184" applyNumberFormat="0" applyFill="0" applyAlignment="0" applyProtection="0"/>
    <xf numFmtId="0" fontId="102" fillId="62" borderId="187">
      <alignment horizontal="left" vertical="center"/>
    </xf>
    <xf numFmtId="0" fontId="138" fillId="71" borderId="183" applyNumberFormat="0" applyAlignment="0" applyProtection="0"/>
    <xf numFmtId="166" fontId="102" fillId="88" borderId="186" applyNumberFormat="0" applyFont="0" applyBorder="0" applyAlignment="0" applyProtection="0">
      <alignment horizontal="right" vertical="center"/>
    </xf>
    <xf numFmtId="0" fontId="120" fillId="87" borderId="185" applyNumberFormat="0" applyFont="0" applyAlignment="0" applyProtection="0"/>
    <xf numFmtId="0" fontId="102" fillId="0" borderId="189">
      <alignment horizontal="left" vertical="center" wrapText="1" indent="2"/>
    </xf>
    <xf numFmtId="4" fontId="102" fillId="61" borderId="186"/>
    <xf numFmtId="49" fontId="101" fillId="0" borderId="186" applyNumberFormat="0" applyFill="0" applyBorder="0" applyProtection="0">
      <alignment horizontal="left" vertical="center"/>
    </xf>
    <xf numFmtId="0" fontId="102" fillId="0" borderId="186">
      <alignment horizontal="right" vertical="center"/>
    </xf>
    <xf numFmtId="4" fontId="103" fillId="60" borderId="188">
      <alignment horizontal="right" vertical="center"/>
    </xf>
    <xf numFmtId="4" fontId="103" fillId="60" borderId="186">
      <alignment horizontal="right" vertical="center"/>
    </xf>
    <xf numFmtId="4" fontId="103" fillId="60" borderId="186">
      <alignment horizontal="right" vertical="center"/>
    </xf>
    <xf numFmtId="0" fontId="105" fillId="62" borderId="186">
      <alignment horizontal="right" vertical="center"/>
    </xf>
    <xf numFmtId="0" fontId="103" fillId="62" borderId="186">
      <alignment horizontal="right" vertical="center"/>
    </xf>
    <xf numFmtId="49" fontId="102" fillId="0" borderId="186" applyNumberFormat="0" applyFont="0" applyFill="0" applyBorder="0" applyProtection="0">
      <alignment horizontal="left" vertical="center" indent="2"/>
    </xf>
    <xf numFmtId="0" fontId="138" fillId="71" borderId="183" applyNumberFormat="0" applyAlignment="0" applyProtection="0"/>
    <xf numFmtId="0" fontId="123" fillId="84" borderId="182" applyNumberFormat="0" applyAlignment="0" applyProtection="0"/>
    <xf numFmtId="49" fontId="102" fillId="0" borderId="186" applyNumberFormat="0" applyFont="0" applyFill="0" applyBorder="0" applyProtection="0">
      <alignment horizontal="left" vertical="center" indent="2"/>
    </xf>
    <xf numFmtId="0" fontId="129" fillId="71" borderId="183" applyNumberFormat="0" applyAlignment="0" applyProtection="0"/>
    <xf numFmtId="4" fontId="102" fillId="0" borderId="186" applyFill="0" applyBorder="0" applyProtection="0">
      <alignment horizontal="right" vertical="center"/>
    </xf>
    <xf numFmtId="0" fontId="126" fillId="84" borderId="183" applyNumberFormat="0" applyAlignment="0" applyProtection="0"/>
    <xf numFmtId="0" fontId="145" fillId="0" borderId="184" applyNumberFormat="0" applyFill="0" applyAlignment="0" applyProtection="0"/>
    <xf numFmtId="0" fontId="142" fillId="84" borderId="182" applyNumberFormat="0" applyAlignment="0" applyProtection="0"/>
    <xf numFmtId="0" fontId="102" fillId="0" borderId="186" applyNumberFormat="0" applyFill="0" applyAlignment="0" applyProtection="0"/>
    <xf numFmtId="4" fontId="102" fillId="0" borderId="186">
      <alignment horizontal="right" vertical="center"/>
    </xf>
    <xf numFmtId="0" fontId="102" fillId="0" borderId="186">
      <alignment horizontal="right" vertical="center"/>
    </xf>
    <xf numFmtId="0" fontId="138" fillId="71" borderId="183" applyNumberFormat="0" applyAlignment="0" applyProtection="0"/>
    <xf numFmtId="0" fontId="123" fillId="84" borderId="182" applyNumberFormat="0" applyAlignment="0" applyProtection="0"/>
    <xf numFmtId="0" fontId="125" fillId="84" borderId="183" applyNumberFormat="0" applyAlignment="0" applyProtection="0"/>
    <xf numFmtId="0" fontId="102" fillId="60" borderId="189">
      <alignment horizontal="left" vertical="center" wrapText="1" indent="2"/>
    </xf>
    <xf numFmtId="0" fontId="126" fillId="84" borderId="183" applyNumberFormat="0" applyAlignment="0" applyProtection="0"/>
    <xf numFmtId="0" fontId="126" fillId="84" borderId="183" applyNumberFormat="0" applyAlignment="0" applyProtection="0"/>
    <xf numFmtId="4" fontId="103" fillId="60" borderId="187">
      <alignment horizontal="right" vertical="center"/>
    </xf>
    <xf numFmtId="0" fontId="103" fillId="60" borderId="187">
      <alignment horizontal="right" vertical="center"/>
    </xf>
    <xf numFmtId="0" fontId="103" fillId="60" borderId="186">
      <alignment horizontal="right" vertical="center"/>
    </xf>
    <xf numFmtId="4" fontId="105" fillId="62" borderId="186">
      <alignment horizontal="right" vertical="center"/>
    </xf>
    <xf numFmtId="0" fontId="129" fillId="71" borderId="183" applyNumberFormat="0" applyAlignment="0" applyProtection="0"/>
    <xf numFmtId="0" fontId="130" fillId="0" borderId="184" applyNumberFormat="0" applyFill="0" applyAlignment="0" applyProtection="0"/>
    <xf numFmtId="0" fontId="145" fillId="0" borderId="184" applyNumberFormat="0" applyFill="0" applyAlignment="0" applyProtection="0"/>
    <xf numFmtId="0" fontId="120" fillId="87" borderId="185" applyNumberFormat="0" applyFont="0" applyAlignment="0" applyProtection="0"/>
    <xf numFmtId="0" fontId="138" fillId="71" borderId="183" applyNumberFormat="0" applyAlignment="0" applyProtection="0"/>
    <xf numFmtId="49" fontId="101" fillId="0" borderId="186" applyNumberFormat="0" applyFill="0" applyBorder="0" applyProtection="0">
      <alignment horizontal="left" vertical="center"/>
    </xf>
    <xf numFmtId="0" fontId="102" fillId="60" borderId="189">
      <alignment horizontal="left" vertical="center" wrapText="1" indent="2"/>
    </xf>
    <xf numFmtId="0" fontId="126" fillId="84" borderId="183" applyNumberFormat="0" applyAlignment="0" applyProtection="0"/>
    <xf numFmtId="0" fontId="102" fillId="0" borderId="189">
      <alignment horizontal="left" vertical="center" wrapText="1" indent="2"/>
    </xf>
    <xf numFmtId="0" fontId="120" fillId="87" borderId="185" applyNumberFormat="0" applyFont="0" applyAlignment="0" applyProtection="0"/>
    <xf numFmtId="0" fontId="8" fillId="87" borderId="185" applyNumberFormat="0" applyFont="0" applyAlignment="0" applyProtection="0"/>
    <xf numFmtId="0" fontId="142" fillId="84" borderId="182" applyNumberFormat="0" applyAlignment="0" applyProtection="0"/>
    <xf numFmtId="0" fontId="145" fillId="0" borderId="184" applyNumberFormat="0" applyFill="0" applyAlignment="0" applyProtection="0"/>
    <xf numFmtId="4" fontId="102" fillId="61" borderId="186"/>
    <xf numFmtId="0" fontId="103" fillId="60" borderId="186">
      <alignment horizontal="right" vertical="center"/>
    </xf>
    <xf numFmtId="0" fontId="145" fillId="0" borderId="184" applyNumberFormat="0" applyFill="0" applyAlignment="0" applyProtection="0"/>
    <xf numFmtId="4" fontId="103" fillId="60" borderId="188">
      <alignment horizontal="right" vertical="center"/>
    </xf>
    <xf numFmtId="0" fontId="125" fillId="84" borderId="183" applyNumberFormat="0" applyAlignment="0" applyProtection="0"/>
    <xf numFmtId="0" fontId="103" fillId="60" borderId="187">
      <alignment horizontal="right" vertical="center"/>
    </xf>
    <xf numFmtId="0" fontId="126" fillId="84" borderId="183" applyNumberFormat="0" applyAlignment="0" applyProtection="0"/>
    <xf numFmtId="0" fontId="130" fillId="0" borderId="184" applyNumberFormat="0" applyFill="0" applyAlignment="0" applyProtection="0"/>
    <xf numFmtId="0" fontId="120" fillId="87" borderId="185" applyNumberFormat="0" applyFont="0" applyAlignment="0" applyProtection="0"/>
    <xf numFmtId="4" fontId="103" fillId="60" borderId="187">
      <alignment horizontal="right" vertical="center"/>
    </xf>
    <xf numFmtId="0" fontId="102" fillId="60" borderId="189">
      <alignment horizontal="left" vertical="center" wrapText="1" indent="2"/>
    </xf>
    <xf numFmtId="0" fontId="102" fillId="61" borderId="186"/>
    <xf numFmtId="166" fontId="102" fillId="88" borderId="186" applyNumberFormat="0" applyFont="0" applyBorder="0" applyAlignment="0" applyProtection="0">
      <alignment horizontal="right" vertical="center"/>
    </xf>
    <xf numFmtId="0" fontId="102" fillId="0" borderId="186" applyNumberFormat="0" applyFill="0" applyAlignment="0" applyProtection="0"/>
    <xf numFmtId="4" fontId="102" fillId="0" borderId="186" applyFill="0" applyBorder="0" applyProtection="0">
      <alignment horizontal="right" vertical="center"/>
    </xf>
    <xf numFmtId="4" fontId="103" fillId="62" borderId="186">
      <alignment horizontal="right" vertical="center"/>
    </xf>
    <xf numFmtId="0" fontId="130" fillId="0" borderId="184" applyNumberFormat="0" applyFill="0" applyAlignment="0" applyProtection="0"/>
    <xf numFmtId="49" fontId="101" fillId="0" borderId="186" applyNumberFormat="0" applyFill="0" applyBorder="0" applyProtection="0">
      <alignment horizontal="left" vertical="center"/>
    </xf>
    <xf numFmtId="49" fontId="102" fillId="0" borderId="187" applyNumberFormat="0" applyFont="0" applyFill="0" applyBorder="0" applyProtection="0">
      <alignment horizontal="left" vertical="center" indent="5"/>
    </xf>
    <xf numFmtId="0" fontId="102" fillId="62" borderId="187">
      <alignment horizontal="left" vertical="center"/>
    </xf>
    <xf numFmtId="0" fontId="126" fillId="84" borderId="183" applyNumberFormat="0" applyAlignment="0" applyProtection="0"/>
    <xf numFmtId="4" fontId="103" fillId="60" borderId="188">
      <alignment horizontal="right" vertical="center"/>
    </xf>
    <xf numFmtId="0" fontId="138" fillId="71" borderId="183" applyNumberFormat="0" applyAlignment="0" applyProtection="0"/>
    <xf numFmtId="0" fontId="138" fillId="71" borderId="183" applyNumberFormat="0" applyAlignment="0" applyProtection="0"/>
    <xf numFmtId="0" fontId="120" fillId="87" borderId="185" applyNumberFormat="0" applyFont="0" applyAlignment="0" applyProtection="0"/>
    <xf numFmtId="0" fontId="142" fillId="84" borderId="182" applyNumberFormat="0" applyAlignment="0" applyProtection="0"/>
    <xf numFmtId="0" fontId="145" fillId="0" borderId="184" applyNumberFormat="0" applyFill="0" applyAlignment="0" applyProtection="0"/>
    <xf numFmtId="0" fontId="103" fillId="60" borderId="186">
      <alignment horizontal="right" vertical="center"/>
    </xf>
    <xf numFmtId="0" fontId="8" fillId="87" borderId="185" applyNumberFormat="0" applyFont="0" applyAlignment="0" applyProtection="0"/>
    <xf numFmtId="4" fontId="102" fillId="0" borderId="186">
      <alignment horizontal="right" vertical="center"/>
    </xf>
    <xf numFmtId="0" fontId="145" fillId="0" borderId="184" applyNumberFormat="0" applyFill="0" applyAlignment="0" applyProtection="0"/>
    <xf numFmtId="0" fontId="103" fillId="60" borderId="186">
      <alignment horizontal="right" vertical="center"/>
    </xf>
    <xf numFmtId="0" fontId="103" fillId="60" borderId="186">
      <alignment horizontal="right" vertical="center"/>
    </xf>
    <xf numFmtId="4" fontId="105" fillId="62" borderId="186">
      <alignment horizontal="right" vertical="center"/>
    </xf>
    <xf numFmtId="0" fontId="103" fillId="62" borderId="186">
      <alignment horizontal="right" vertical="center"/>
    </xf>
    <xf numFmtId="4" fontId="103" fillId="62" borderId="186">
      <alignment horizontal="right" vertical="center"/>
    </xf>
    <xf numFmtId="0" fontId="105" fillId="62" borderId="186">
      <alignment horizontal="right" vertical="center"/>
    </xf>
    <xf numFmtId="4" fontId="105" fillId="62" borderId="186">
      <alignment horizontal="right" vertical="center"/>
    </xf>
    <xf numFmtId="0" fontId="103" fillId="60" borderId="186">
      <alignment horizontal="right" vertical="center"/>
    </xf>
    <xf numFmtId="4" fontId="103" fillId="60" borderId="186">
      <alignment horizontal="right" vertical="center"/>
    </xf>
    <xf numFmtId="0" fontId="103" fillId="60" borderId="186">
      <alignment horizontal="right" vertical="center"/>
    </xf>
    <xf numFmtId="4" fontId="103" fillId="60" borderId="186">
      <alignment horizontal="right" vertical="center"/>
    </xf>
    <xf numFmtId="0" fontId="103" fillId="60" borderId="187">
      <alignment horizontal="right" vertical="center"/>
    </xf>
    <xf numFmtId="4" fontId="103" fillId="60" borderId="187">
      <alignment horizontal="right" vertical="center"/>
    </xf>
    <xf numFmtId="0" fontId="103" fillId="60" borderId="188">
      <alignment horizontal="right" vertical="center"/>
    </xf>
    <xf numFmtId="4" fontId="103" fillId="60" borderId="188">
      <alignment horizontal="right" vertical="center"/>
    </xf>
    <xf numFmtId="0" fontId="126" fillId="84" borderId="183" applyNumberFormat="0" applyAlignment="0" applyProtection="0"/>
    <xf numFmtId="0" fontId="102" fillId="60" borderId="189">
      <alignment horizontal="left" vertical="center" wrapText="1" indent="2"/>
    </xf>
    <xf numFmtId="0" fontId="102" fillId="0" borderId="189">
      <alignment horizontal="left" vertical="center" wrapText="1" indent="2"/>
    </xf>
    <xf numFmtId="0" fontId="102" fillId="62" borderId="187">
      <alignment horizontal="left" vertical="center"/>
    </xf>
    <xf numFmtId="0" fontId="138" fillId="71" borderId="183" applyNumberFormat="0" applyAlignment="0" applyProtection="0"/>
    <xf numFmtId="0" fontId="102" fillId="0" borderId="186">
      <alignment horizontal="right" vertical="center"/>
    </xf>
    <xf numFmtId="4" fontId="102" fillId="0" borderId="186">
      <alignment horizontal="right" vertical="center"/>
    </xf>
    <xf numFmtId="0" fontId="102" fillId="0" borderId="186" applyNumberFormat="0" applyFill="0" applyAlignment="0" applyProtection="0"/>
    <xf numFmtId="0" fontId="142" fillId="84" borderId="182" applyNumberFormat="0" applyAlignment="0" applyProtection="0"/>
    <xf numFmtId="166" fontId="102" fillId="88" borderId="186" applyNumberFormat="0" applyFont="0" applyBorder="0" applyAlignment="0" applyProtection="0">
      <alignment horizontal="right" vertical="center"/>
    </xf>
    <xf numFmtId="0" fontId="102" fillId="61" borderId="186"/>
    <xf numFmtId="4" fontId="102" fillId="61" borderId="186"/>
    <xf numFmtId="0" fontId="145" fillId="0" borderId="184" applyNumberFormat="0" applyFill="0" applyAlignment="0" applyProtection="0"/>
    <xf numFmtId="0" fontId="8" fillId="87" borderId="185" applyNumberFormat="0" applyFont="0" applyAlignment="0" applyProtection="0"/>
    <xf numFmtId="0" fontId="120" fillId="87" borderId="185" applyNumberFormat="0" applyFont="0" applyAlignment="0" applyProtection="0"/>
    <xf numFmtId="0" fontId="102" fillId="0" borderId="186" applyNumberFormat="0" applyFill="0" applyAlignment="0" applyProtection="0"/>
    <xf numFmtId="0" fontId="130" fillId="0" borderId="184" applyNumberFormat="0" applyFill="0" applyAlignment="0" applyProtection="0"/>
    <xf numFmtId="0" fontId="145" fillId="0" borderId="184" applyNumberFormat="0" applyFill="0" applyAlignment="0" applyProtection="0"/>
    <xf numFmtId="0" fontId="129" fillId="71" borderId="183" applyNumberFormat="0" applyAlignment="0" applyProtection="0"/>
    <xf numFmtId="0" fontId="126" fillId="84" borderId="183" applyNumberFormat="0" applyAlignment="0" applyProtection="0"/>
    <xf numFmtId="4" fontId="105" fillId="62" borderId="186">
      <alignment horizontal="right" vertical="center"/>
    </xf>
    <xf numFmtId="0" fontId="103" fillId="62" borderId="186">
      <alignment horizontal="right" vertical="center"/>
    </xf>
    <xf numFmtId="166" fontId="102" fillId="88" borderId="186" applyNumberFormat="0" applyFont="0" applyBorder="0" applyAlignment="0" applyProtection="0">
      <alignment horizontal="right" vertical="center"/>
    </xf>
    <xf numFmtId="0" fontId="130" fillId="0" borderId="184" applyNumberFormat="0" applyFill="0" applyAlignment="0" applyProtection="0"/>
    <xf numFmtId="49" fontId="102" fillId="0" borderId="186" applyNumberFormat="0" applyFont="0" applyFill="0" applyBorder="0" applyProtection="0">
      <alignment horizontal="left" vertical="center" indent="2"/>
    </xf>
    <xf numFmtId="49" fontId="102" fillId="0" borderId="187" applyNumberFormat="0" applyFont="0" applyFill="0" applyBorder="0" applyProtection="0">
      <alignment horizontal="left" vertical="center" indent="5"/>
    </xf>
    <xf numFmtId="49" fontId="102" fillId="0" borderId="186" applyNumberFormat="0" applyFont="0" applyFill="0" applyBorder="0" applyProtection="0">
      <alignment horizontal="left" vertical="center" indent="2"/>
    </xf>
    <xf numFmtId="4" fontId="102" fillId="0" borderId="186" applyFill="0" applyBorder="0" applyProtection="0">
      <alignment horizontal="right" vertical="center"/>
    </xf>
    <xf numFmtId="49" fontId="101" fillId="0" borderId="186" applyNumberFormat="0" applyFill="0" applyBorder="0" applyProtection="0">
      <alignment horizontal="left" vertical="center"/>
    </xf>
    <xf numFmtId="0" fontId="102" fillId="0" borderId="189">
      <alignment horizontal="left" vertical="center" wrapText="1" indent="2"/>
    </xf>
    <xf numFmtId="0" fontId="142" fillId="84" borderId="182" applyNumberFormat="0" applyAlignment="0" applyProtection="0"/>
    <xf numFmtId="0" fontId="103" fillId="60" borderId="188">
      <alignment horizontal="right" vertical="center"/>
    </xf>
    <xf numFmtId="0" fontId="129" fillId="71" borderId="183" applyNumberFormat="0" applyAlignment="0" applyProtection="0"/>
    <xf numFmtId="0" fontId="103" fillId="60" borderId="188">
      <alignment horizontal="right" vertical="center"/>
    </xf>
    <xf numFmtId="4" fontId="103" fillId="60" borderId="186">
      <alignment horizontal="right" vertical="center"/>
    </xf>
    <xf numFmtId="0" fontId="103" fillId="60" borderId="186">
      <alignment horizontal="right" vertical="center"/>
    </xf>
    <xf numFmtId="0" fontId="123" fillId="84" borderId="182" applyNumberFormat="0" applyAlignment="0" applyProtection="0"/>
    <xf numFmtId="0" fontId="125" fillId="84" borderId="183" applyNumberFormat="0" applyAlignment="0" applyProtection="0"/>
    <xf numFmtId="0" fontId="130" fillId="0" borderId="184" applyNumberFormat="0" applyFill="0" applyAlignment="0" applyProtection="0"/>
    <xf numFmtId="0" fontId="102" fillId="61" borderId="186"/>
    <xf numFmtId="4" fontId="102" fillId="61" borderId="186"/>
    <xf numFmtId="4" fontId="103" fillId="60" borderId="186">
      <alignment horizontal="right" vertical="center"/>
    </xf>
    <xf numFmtId="0" fontId="105" fillId="62" borderId="186">
      <alignment horizontal="right" vertical="center"/>
    </xf>
    <xf numFmtId="0" fontId="129" fillId="71" borderId="183" applyNumberFormat="0" applyAlignment="0" applyProtection="0"/>
    <xf numFmtId="0" fontId="126" fillId="84" borderId="183" applyNumberFormat="0" applyAlignment="0" applyProtection="0"/>
    <xf numFmtId="4" fontId="102" fillId="0" borderId="186">
      <alignment horizontal="right" vertical="center"/>
    </xf>
    <xf numFmtId="0" fontId="102" fillId="60" borderId="189">
      <alignment horizontal="left" vertical="center" wrapText="1" indent="2"/>
    </xf>
    <xf numFmtId="0" fontId="102" fillId="0" borderId="189">
      <alignment horizontal="left" vertical="center" wrapText="1" indent="2"/>
    </xf>
    <xf numFmtId="0" fontId="142" fillId="84" borderId="182" applyNumberFormat="0" applyAlignment="0" applyProtection="0"/>
    <xf numFmtId="0" fontId="138" fillId="71" borderId="183" applyNumberFormat="0" applyAlignment="0" applyProtection="0"/>
    <xf numFmtId="0" fontId="125" fillId="84" borderId="183" applyNumberFormat="0" applyAlignment="0" applyProtection="0"/>
    <xf numFmtId="0" fontId="123" fillId="84" borderId="182" applyNumberFormat="0" applyAlignment="0" applyProtection="0"/>
    <xf numFmtId="0" fontId="103" fillId="60" borderId="188">
      <alignment horizontal="right" vertical="center"/>
    </xf>
    <xf numFmtId="0" fontId="105" fillId="62" borderId="186">
      <alignment horizontal="right" vertical="center"/>
    </xf>
    <xf numFmtId="4" fontId="103" fillId="62" borderId="186">
      <alignment horizontal="right" vertical="center"/>
    </xf>
    <xf numFmtId="4" fontId="103" fillId="60" borderId="186">
      <alignment horizontal="right" vertical="center"/>
    </xf>
    <xf numFmtId="49" fontId="102" fillId="0" borderId="187" applyNumberFormat="0" applyFont="0" applyFill="0" applyBorder="0" applyProtection="0">
      <alignment horizontal="left" vertical="center" indent="5"/>
    </xf>
    <xf numFmtId="4" fontId="102" fillId="0" borderId="186" applyFill="0" applyBorder="0" applyProtection="0">
      <alignment horizontal="right" vertical="center"/>
    </xf>
    <xf numFmtId="4" fontId="103" fillId="62" borderId="186">
      <alignment horizontal="right" vertical="center"/>
    </xf>
    <xf numFmtId="0" fontId="138" fillId="71" borderId="183" applyNumberFormat="0" applyAlignment="0" applyProtection="0"/>
    <xf numFmtId="0" fontId="129" fillId="71" borderId="183" applyNumberFormat="0" applyAlignment="0" applyProtection="0"/>
    <xf numFmtId="0" fontId="125" fillId="84" borderId="183" applyNumberFormat="0" applyAlignment="0" applyProtection="0"/>
    <xf numFmtId="0" fontId="102" fillId="60" borderId="189">
      <alignment horizontal="left" vertical="center" wrapText="1" indent="2"/>
    </xf>
    <xf numFmtId="0" fontId="102" fillId="0" borderId="189">
      <alignment horizontal="left" vertical="center" wrapText="1" indent="2"/>
    </xf>
    <xf numFmtId="0" fontId="102" fillId="60" borderId="189">
      <alignment horizontal="left" vertical="center" wrapText="1" indent="2"/>
    </xf>
    <xf numFmtId="166" fontId="102" fillId="88" borderId="186" applyNumberFormat="0" applyFont="0" applyBorder="0" applyAlignment="0" applyProtection="0">
      <alignment horizontal="right" vertical="center"/>
    </xf>
    <xf numFmtId="0" fontId="103" fillId="60" borderId="188">
      <alignment horizontal="right" vertical="center"/>
    </xf>
    <xf numFmtId="0" fontId="103" fillId="60" borderId="188">
      <alignment horizontal="right" vertical="center"/>
    </xf>
    <xf numFmtId="0" fontId="102" fillId="0" borderId="186" applyNumberFormat="0" applyFill="0" applyAlignment="0" applyProtection="0"/>
    <xf numFmtId="4" fontId="103" fillId="60" borderId="188">
      <alignment horizontal="right" vertical="center"/>
    </xf>
    <xf numFmtId="0" fontId="103" fillId="60" borderId="186">
      <alignment horizontal="right" vertical="center"/>
    </xf>
    <xf numFmtId="0" fontId="7" fillId="54" borderId="0" applyNumberFormat="0" applyBorder="0" applyAlignment="0" applyProtection="0"/>
    <xf numFmtId="49" fontId="102" fillId="0" borderId="186" applyNumberFormat="0" applyFont="0" applyFill="0" applyBorder="0" applyProtection="0">
      <alignment horizontal="left" vertical="center" indent="2"/>
    </xf>
    <xf numFmtId="0" fontId="48" fillId="43" borderId="0" applyNumberFormat="0" applyBorder="0" applyAlignment="0" applyProtection="0"/>
    <xf numFmtId="0" fontId="103" fillId="60" borderId="188">
      <alignment horizontal="right" vertical="center"/>
    </xf>
    <xf numFmtId="4" fontId="102" fillId="0" borderId="186">
      <alignment horizontal="right" vertical="center"/>
    </xf>
    <xf numFmtId="166" fontId="102" fillId="88" borderId="186" applyNumberFormat="0" applyFont="0" applyBorder="0" applyAlignment="0" applyProtection="0">
      <alignment horizontal="right" vertical="center"/>
    </xf>
    <xf numFmtId="0" fontId="102" fillId="62" borderId="187">
      <alignment horizontal="left" vertical="center"/>
    </xf>
    <xf numFmtId="0" fontId="102" fillId="60" borderId="189">
      <alignment horizontal="left" vertical="center" wrapText="1" indent="2"/>
    </xf>
    <xf numFmtId="4" fontId="103" fillId="60" borderId="188">
      <alignment horizontal="right" vertical="center"/>
    </xf>
    <xf numFmtId="0" fontId="105" fillId="62" borderId="186">
      <alignment horizontal="right" vertical="center"/>
    </xf>
    <xf numFmtId="4" fontId="103" fillId="60" borderId="186">
      <alignment horizontal="right" vertical="center"/>
    </xf>
    <xf numFmtId="0" fontId="103" fillId="60" borderId="186">
      <alignment horizontal="right" vertical="center"/>
    </xf>
    <xf numFmtId="4" fontId="105" fillId="62" borderId="186">
      <alignment horizontal="right" vertical="center"/>
    </xf>
    <xf numFmtId="0" fontId="120" fillId="87" borderId="185" applyNumberFormat="0" applyFont="0" applyAlignment="0" applyProtection="0"/>
    <xf numFmtId="0" fontId="7" fillId="38" borderId="0" applyNumberFormat="0" applyBorder="0" applyAlignment="0" applyProtection="0"/>
    <xf numFmtId="0" fontId="120" fillId="87" borderId="185" applyNumberFormat="0" applyFont="0" applyAlignment="0" applyProtection="0"/>
    <xf numFmtId="0" fontId="8" fillId="87" borderId="185" applyNumberFormat="0" applyFont="0" applyAlignment="0" applyProtection="0"/>
    <xf numFmtId="0" fontId="118" fillId="0" borderId="0" applyNumberFormat="0" applyFill="0" applyBorder="0" applyAlignment="0" applyProtection="0"/>
    <xf numFmtId="4" fontId="103" fillId="62" borderId="186">
      <alignment horizontal="right" vertical="center"/>
    </xf>
    <xf numFmtId="0" fontId="123" fillId="84" borderId="182" applyNumberFormat="0" applyAlignment="0" applyProtection="0"/>
    <xf numFmtId="4" fontId="103" fillId="62" borderId="186">
      <alignment horizontal="right" vertical="center"/>
    </xf>
    <xf numFmtId="0" fontId="119" fillId="0" borderId="70" applyNumberFormat="0" applyFill="0" applyAlignment="0" applyProtection="0"/>
    <xf numFmtId="0" fontId="103" fillId="60" borderId="186">
      <alignment horizontal="right" vertical="center"/>
    </xf>
    <xf numFmtId="49" fontId="102" fillId="0" borderId="187" applyNumberFormat="0" applyFont="0" applyFill="0" applyBorder="0" applyProtection="0">
      <alignment horizontal="left" vertical="center" indent="5"/>
    </xf>
    <xf numFmtId="0" fontId="102" fillId="0" borderId="189">
      <alignment horizontal="left" vertical="center" wrapText="1" indent="2"/>
    </xf>
    <xf numFmtId="0" fontId="138" fillId="71" borderId="183" applyNumberFormat="0" applyAlignment="0" applyProtection="0"/>
    <xf numFmtId="4" fontId="103" fillId="60" borderId="186">
      <alignment horizontal="right" vertical="center"/>
    </xf>
    <xf numFmtId="0" fontId="102" fillId="61" borderId="186"/>
    <xf numFmtId="0" fontId="142" fillId="84" borderId="182" applyNumberFormat="0" applyAlignment="0" applyProtection="0"/>
    <xf numFmtId="0" fontId="102" fillId="0" borderId="189">
      <alignment horizontal="left" vertical="center" wrapText="1" indent="2"/>
    </xf>
    <xf numFmtId="0" fontId="102" fillId="60" borderId="189">
      <alignment horizontal="left" vertical="center" wrapText="1" indent="2"/>
    </xf>
    <xf numFmtId="0" fontId="102" fillId="62" borderId="187">
      <alignment horizontal="left" vertical="center"/>
    </xf>
    <xf numFmtId="49" fontId="101" fillId="0" borderId="186" applyNumberFormat="0" applyFill="0" applyBorder="0" applyProtection="0">
      <alignment horizontal="left" vertical="center"/>
    </xf>
    <xf numFmtId="0" fontId="48" fillId="51" borderId="0" applyNumberFormat="0" applyBorder="0" applyAlignment="0" applyProtection="0"/>
    <xf numFmtId="0" fontId="115" fillId="33" borderId="66" applyNumberFormat="0" applyAlignment="0" applyProtection="0"/>
    <xf numFmtId="0" fontId="145" fillId="0" borderId="184" applyNumberFormat="0" applyFill="0" applyAlignment="0" applyProtection="0"/>
    <xf numFmtId="49" fontId="102" fillId="0" borderId="186" applyNumberFormat="0" applyFont="0" applyFill="0" applyBorder="0" applyProtection="0">
      <alignment horizontal="left" vertical="center" indent="2"/>
    </xf>
    <xf numFmtId="0" fontId="102" fillId="0" borderId="189">
      <alignment horizontal="left" vertical="center" wrapText="1" indent="2"/>
    </xf>
    <xf numFmtId="4" fontId="102" fillId="0" borderId="186" applyFill="0" applyBorder="0" applyProtection="0">
      <alignment horizontal="right" vertical="center"/>
    </xf>
    <xf numFmtId="0" fontId="102" fillId="62" borderId="187">
      <alignment horizontal="left" vertical="center"/>
    </xf>
    <xf numFmtId="0" fontId="103" fillId="60" borderId="186">
      <alignment horizontal="right" vertical="center"/>
    </xf>
    <xf numFmtId="0" fontId="102" fillId="0" borderId="186" applyNumberFormat="0" applyFill="0" applyAlignment="0" applyProtection="0"/>
    <xf numFmtId="49" fontId="102" fillId="0" borderId="186" applyNumberFormat="0" applyFont="0" applyFill="0" applyBorder="0" applyProtection="0">
      <alignment horizontal="left" vertical="center" indent="2"/>
    </xf>
    <xf numFmtId="0" fontId="48" fillId="55" borderId="0" applyNumberFormat="0" applyBorder="0" applyAlignment="0" applyProtection="0"/>
    <xf numFmtId="4" fontId="102" fillId="0" borderId="186">
      <alignment horizontal="right" vertical="center"/>
    </xf>
    <xf numFmtId="0" fontId="120" fillId="87" borderId="185" applyNumberFormat="0" applyFont="0" applyAlignment="0" applyProtection="0"/>
    <xf numFmtId="0" fontId="102" fillId="0" borderId="186">
      <alignment horizontal="right" vertical="center"/>
    </xf>
    <xf numFmtId="0" fontId="103" fillId="60" borderId="186">
      <alignment horizontal="right" vertical="center"/>
    </xf>
    <xf numFmtId="4" fontId="103" fillId="60" borderId="186">
      <alignment horizontal="right" vertical="center"/>
    </xf>
    <xf numFmtId="0" fontId="102" fillId="60" borderId="189">
      <alignment horizontal="left" vertical="center" wrapText="1" indent="2"/>
    </xf>
    <xf numFmtId="0" fontId="7" fillId="42" borderId="0" applyNumberFormat="0" applyBorder="0" applyAlignment="0" applyProtection="0"/>
    <xf numFmtId="0" fontId="102" fillId="61" borderId="186"/>
    <xf numFmtId="4" fontId="102" fillId="0" borderId="186" applyFill="0" applyBorder="0" applyProtection="0">
      <alignment horizontal="right" vertical="center"/>
    </xf>
    <xf numFmtId="0" fontId="125" fillId="84" borderId="183" applyNumberFormat="0" applyAlignment="0" applyProtection="0"/>
    <xf numFmtId="0" fontId="145" fillId="0" borderId="184" applyNumberFormat="0" applyFill="0" applyAlignment="0" applyProtection="0"/>
    <xf numFmtId="49" fontId="101" fillId="0" borderId="186" applyNumberFormat="0" applyFill="0" applyBorder="0" applyProtection="0">
      <alignment horizontal="left" vertical="center"/>
    </xf>
    <xf numFmtId="0" fontId="7" fillId="49" borderId="0" applyNumberFormat="0" applyBorder="0" applyAlignment="0" applyProtection="0"/>
    <xf numFmtId="0" fontId="102" fillId="0" borderId="189">
      <alignment horizontal="left" vertical="center" wrapText="1" indent="2"/>
    </xf>
    <xf numFmtId="0" fontId="48" fillId="59" borderId="0" applyNumberFormat="0" applyBorder="0" applyAlignment="0" applyProtection="0"/>
    <xf numFmtId="0" fontId="7" fillId="46" borderId="0" applyNumberFormat="0" applyBorder="0" applyAlignment="0" applyProtection="0"/>
    <xf numFmtId="0" fontId="8" fillId="87" borderId="185" applyNumberFormat="0" applyFont="0" applyAlignment="0" applyProtection="0"/>
    <xf numFmtId="0" fontId="103" fillId="62" borderId="186">
      <alignment horizontal="right" vertical="center"/>
    </xf>
    <xf numFmtId="4" fontId="105" fillId="62" borderId="186">
      <alignment horizontal="right" vertical="center"/>
    </xf>
    <xf numFmtId="166" fontId="102" fillId="88" borderId="186" applyNumberFormat="0" applyFont="0" applyBorder="0" applyAlignment="0" applyProtection="0">
      <alignment horizontal="right" vertical="center"/>
    </xf>
    <xf numFmtId="0" fontId="8" fillId="87" borderId="185" applyNumberFormat="0" applyFont="0" applyAlignment="0" applyProtection="0"/>
    <xf numFmtId="0" fontId="138" fillId="71" borderId="183" applyNumberFormat="0" applyAlignment="0" applyProtection="0"/>
    <xf numFmtId="0" fontId="138" fillId="71" borderId="183" applyNumberFormat="0" applyAlignment="0" applyProtection="0"/>
    <xf numFmtId="0" fontId="145" fillId="0" borderId="184" applyNumberFormat="0" applyFill="0" applyAlignment="0" applyProtection="0"/>
    <xf numFmtId="49" fontId="101" fillId="0" borderId="186" applyNumberFormat="0" applyFill="0" applyBorder="0" applyProtection="0">
      <alignment horizontal="left" vertical="center"/>
    </xf>
    <xf numFmtId="0" fontId="103" fillId="60" borderId="187">
      <alignment horizontal="right" vertical="center"/>
    </xf>
    <xf numFmtId="0" fontId="102" fillId="0" borderId="186">
      <alignment horizontal="right" vertical="center"/>
    </xf>
    <xf numFmtId="0" fontId="130" fillId="0" borderId="184" applyNumberFormat="0" applyFill="0" applyAlignment="0" applyProtection="0"/>
    <xf numFmtId="0" fontId="8" fillId="87" borderId="185" applyNumberFormat="0" applyFont="0" applyAlignment="0" applyProtection="0"/>
    <xf numFmtId="0" fontId="145" fillId="0" borderId="184" applyNumberFormat="0" applyFill="0" applyAlignment="0" applyProtection="0"/>
    <xf numFmtId="0" fontId="126" fillId="84" borderId="183" applyNumberFormat="0" applyAlignment="0" applyProtection="0"/>
    <xf numFmtId="0" fontId="7" fillId="38" borderId="0" applyNumberFormat="0" applyBorder="0" applyAlignment="0" applyProtection="0"/>
    <xf numFmtId="166" fontId="102" fillId="88" borderId="186" applyNumberFormat="0" applyFont="0" applyBorder="0" applyAlignment="0" applyProtection="0">
      <alignment horizontal="right" vertical="center"/>
    </xf>
    <xf numFmtId="0" fontId="145" fillId="0" borderId="184" applyNumberFormat="0" applyFill="0" applyAlignment="0" applyProtection="0"/>
    <xf numFmtId="49" fontId="102" fillId="0" borderId="186" applyNumberFormat="0" applyFont="0" applyFill="0" applyBorder="0" applyProtection="0">
      <alignment horizontal="left" vertical="center" indent="2"/>
    </xf>
    <xf numFmtId="0" fontId="118" fillId="0" borderId="0" applyNumberFormat="0" applyFill="0" applyBorder="0" applyAlignment="0" applyProtection="0"/>
    <xf numFmtId="4" fontId="102" fillId="0" borderId="186">
      <alignment horizontal="right" vertical="center"/>
    </xf>
    <xf numFmtId="0" fontId="130" fillId="0" borderId="184" applyNumberFormat="0" applyFill="0" applyAlignment="0" applyProtection="0"/>
    <xf numFmtId="0" fontId="138" fillId="71" borderId="183" applyNumberFormat="0" applyAlignment="0" applyProtection="0"/>
    <xf numFmtId="0" fontId="48" fillId="47" borderId="0" applyNumberFormat="0" applyBorder="0" applyAlignment="0" applyProtection="0"/>
    <xf numFmtId="4" fontId="102" fillId="0" borderId="186" applyFill="0" applyBorder="0" applyProtection="0">
      <alignment horizontal="right" vertical="center"/>
    </xf>
    <xf numFmtId="0" fontId="102" fillId="62" borderId="187">
      <alignment horizontal="left" vertical="center"/>
    </xf>
    <xf numFmtId="0" fontId="129" fillId="71" borderId="183" applyNumberFormat="0" applyAlignment="0" applyProtection="0"/>
    <xf numFmtId="0" fontId="105" fillId="62" borderId="186">
      <alignment horizontal="right" vertical="center"/>
    </xf>
    <xf numFmtId="4" fontId="102" fillId="61" borderId="186"/>
    <xf numFmtId="0" fontId="102" fillId="60" borderId="189">
      <alignment horizontal="left" vertical="center" wrapText="1" indent="2"/>
    </xf>
    <xf numFmtId="49" fontId="102" fillId="0" borderId="186" applyNumberFormat="0" applyFont="0" applyFill="0" applyBorder="0" applyProtection="0">
      <alignment horizontal="left" vertical="center" indent="2"/>
    </xf>
    <xf numFmtId="0" fontId="138" fillId="71" borderId="183" applyNumberFormat="0" applyAlignment="0" applyProtection="0"/>
    <xf numFmtId="0" fontId="48" fillId="55" borderId="0" applyNumberFormat="0" applyBorder="0" applyAlignment="0" applyProtection="0"/>
    <xf numFmtId="0" fontId="7" fillId="53" borderId="0" applyNumberFormat="0" applyBorder="0" applyAlignment="0" applyProtection="0"/>
    <xf numFmtId="0" fontId="105" fillId="62" borderId="186">
      <alignment horizontal="right" vertical="center"/>
    </xf>
    <xf numFmtId="0" fontId="129" fillId="71" borderId="183" applyNumberFormat="0" applyAlignment="0" applyProtection="0"/>
    <xf numFmtId="166" fontId="102" fillId="88" borderId="186" applyNumberFormat="0" applyFont="0" applyBorder="0" applyAlignment="0" applyProtection="0">
      <alignment horizontal="right" vertical="center"/>
    </xf>
    <xf numFmtId="0" fontId="129" fillId="71" borderId="183" applyNumberFormat="0" applyAlignment="0" applyProtection="0"/>
    <xf numFmtId="4" fontId="102" fillId="0" borderId="186">
      <alignment horizontal="right" vertical="center"/>
    </xf>
    <xf numFmtId="49" fontId="102" fillId="0" borderId="186" applyNumberFormat="0" applyFont="0" applyFill="0" applyBorder="0" applyProtection="0">
      <alignment horizontal="left" vertical="center" indent="2"/>
    </xf>
    <xf numFmtId="166" fontId="102" fillId="88" borderId="186" applyNumberFormat="0" applyFont="0" applyBorder="0" applyAlignment="0" applyProtection="0">
      <alignment horizontal="right" vertical="center"/>
    </xf>
    <xf numFmtId="49" fontId="101" fillId="0" borderId="186" applyNumberFormat="0" applyFill="0" applyBorder="0" applyProtection="0">
      <alignment horizontal="left" vertical="center"/>
    </xf>
    <xf numFmtId="4" fontId="103" fillId="60" borderId="186">
      <alignment horizontal="right" vertical="center"/>
    </xf>
    <xf numFmtId="0" fontId="103" fillId="60" borderId="186">
      <alignment horizontal="right" vertical="center"/>
    </xf>
    <xf numFmtId="0" fontId="102" fillId="0" borderId="186">
      <alignment horizontal="right" vertical="center"/>
    </xf>
    <xf numFmtId="0" fontId="102" fillId="0" borderId="186">
      <alignment horizontal="right" vertical="center"/>
    </xf>
    <xf numFmtId="0" fontId="7" fillId="57" borderId="0" applyNumberFormat="0" applyBorder="0" applyAlignment="0" applyProtection="0"/>
    <xf numFmtId="0" fontId="48" fillId="51" borderId="0" applyNumberFormat="0" applyBorder="0" applyAlignment="0" applyProtection="0"/>
    <xf numFmtId="0" fontId="7" fillId="45" borderId="0" applyNumberFormat="0" applyBorder="0" applyAlignment="0" applyProtection="0"/>
    <xf numFmtId="0" fontId="105" fillId="62" borderId="186">
      <alignment horizontal="right" vertical="center"/>
    </xf>
    <xf numFmtId="4" fontId="103" fillId="60" borderId="188">
      <alignment horizontal="right" vertical="center"/>
    </xf>
    <xf numFmtId="0" fontId="102" fillId="60" borderId="189">
      <alignment horizontal="left" vertical="center" wrapText="1" indent="2"/>
    </xf>
    <xf numFmtId="0" fontId="138" fillId="71" borderId="183" applyNumberFormat="0" applyAlignment="0" applyProtection="0"/>
    <xf numFmtId="0" fontId="138" fillId="71" borderId="183" applyNumberFormat="0" applyAlignment="0" applyProtection="0"/>
    <xf numFmtId="0" fontId="7" fillId="41" borderId="0" applyNumberFormat="0" applyBorder="0" applyAlignment="0" applyProtection="0"/>
    <xf numFmtId="0" fontId="120" fillId="87" borderId="185" applyNumberFormat="0" applyFont="0" applyAlignment="0" applyProtection="0"/>
    <xf numFmtId="0" fontId="102" fillId="60" borderId="189">
      <alignment horizontal="left" vertical="center" wrapText="1" indent="2"/>
    </xf>
    <xf numFmtId="0" fontId="120" fillId="87" borderId="185" applyNumberFormat="0" applyFont="0" applyAlignment="0" applyProtection="0"/>
    <xf numFmtId="0" fontId="102" fillId="0" borderId="186" applyNumberFormat="0" applyFill="0" applyAlignment="0" applyProtection="0"/>
    <xf numFmtId="0" fontId="142" fillId="84" borderId="182" applyNumberFormat="0" applyAlignment="0" applyProtection="0"/>
    <xf numFmtId="4" fontId="103" fillId="60" borderId="186">
      <alignment horizontal="right" vertical="center"/>
    </xf>
    <xf numFmtId="4" fontId="102" fillId="61" borderId="186"/>
    <xf numFmtId="0" fontId="145" fillId="0" borderId="184" applyNumberFormat="0" applyFill="0" applyAlignment="0" applyProtection="0"/>
    <xf numFmtId="0" fontId="123" fillId="84" borderId="182" applyNumberFormat="0" applyAlignment="0" applyProtection="0"/>
    <xf numFmtId="0" fontId="125" fillId="84" borderId="183" applyNumberFormat="0" applyAlignment="0" applyProtection="0"/>
    <xf numFmtId="0" fontId="126" fillId="84" borderId="183" applyNumberFormat="0" applyAlignment="0" applyProtection="0"/>
    <xf numFmtId="0" fontId="142" fillId="84" borderId="182" applyNumberFormat="0" applyAlignment="0" applyProtection="0"/>
    <xf numFmtId="4" fontId="102" fillId="0" borderId="186" applyFill="0" applyBorder="0" applyProtection="0">
      <alignment horizontal="right" vertical="center"/>
    </xf>
    <xf numFmtId="0" fontId="138" fillId="71" borderId="183" applyNumberFormat="0" applyAlignment="0" applyProtection="0"/>
    <xf numFmtId="0" fontId="103" fillId="62" borderId="186">
      <alignment horizontal="right" vertical="center"/>
    </xf>
    <xf numFmtId="0" fontId="7" fillId="42" borderId="0" applyNumberFormat="0" applyBorder="0" applyAlignment="0" applyProtection="0"/>
    <xf numFmtId="0" fontId="119" fillId="0" borderId="70" applyNumberFormat="0" applyFill="0" applyAlignment="0" applyProtection="0"/>
    <xf numFmtId="0" fontId="145" fillId="0" borderId="184" applyNumberFormat="0" applyFill="0" applyAlignment="0" applyProtection="0"/>
    <xf numFmtId="4" fontId="103" fillId="60" borderId="186">
      <alignment horizontal="right" vertical="center"/>
    </xf>
    <xf numFmtId="0" fontId="102" fillId="60" borderId="189">
      <alignment horizontal="left" vertical="center" wrapText="1" indent="2"/>
    </xf>
    <xf numFmtId="0" fontId="126" fillId="84" borderId="183" applyNumberFormat="0" applyAlignment="0" applyProtection="0"/>
    <xf numFmtId="0" fontId="103" fillId="60" borderId="186">
      <alignment horizontal="right" vertical="center"/>
    </xf>
    <xf numFmtId="166" fontId="102" fillId="88" borderId="186" applyNumberFormat="0" applyFont="0" applyBorder="0" applyAlignment="0" applyProtection="0">
      <alignment horizontal="right" vertical="center"/>
    </xf>
    <xf numFmtId="0" fontId="8" fillId="87" borderId="185" applyNumberFormat="0" applyFont="0" applyAlignment="0" applyProtection="0"/>
    <xf numFmtId="0" fontId="102" fillId="60" borderId="189">
      <alignment horizontal="left" vertical="center" wrapText="1" indent="2"/>
    </xf>
    <xf numFmtId="0" fontId="145" fillId="0" borderId="184" applyNumberFormat="0" applyFill="0" applyAlignment="0" applyProtection="0"/>
    <xf numFmtId="0" fontId="138" fillId="71" borderId="183" applyNumberFormat="0" applyAlignment="0" applyProtection="0"/>
    <xf numFmtId="0" fontId="7" fillId="58" borderId="0" applyNumberFormat="0" applyBorder="0" applyAlignment="0" applyProtection="0"/>
    <xf numFmtId="0" fontId="130" fillId="0" borderId="184" applyNumberFormat="0" applyFill="0" applyAlignment="0" applyProtection="0"/>
    <xf numFmtId="0" fontId="103" fillId="62" borderId="186">
      <alignment horizontal="right" vertical="center"/>
    </xf>
    <xf numFmtId="0" fontId="120" fillId="87" borderId="185" applyNumberFormat="0" applyFont="0" applyAlignment="0" applyProtection="0"/>
    <xf numFmtId="0" fontId="129" fillId="71" borderId="183" applyNumberFormat="0" applyAlignment="0" applyProtection="0"/>
    <xf numFmtId="0" fontId="102" fillId="0" borderId="189">
      <alignment horizontal="left" vertical="center" wrapText="1" indent="2"/>
    </xf>
    <xf numFmtId="4" fontId="103" fillId="60" borderId="186">
      <alignment horizontal="right" vertical="center"/>
    </xf>
    <xf numFmtId="0" fontId="120" fillId="87" borderId="185" applyNumberFormat="0" applyFont="0" applyAlignment="0" applyProtection="0"/>
    <xf numFmtId="0" fontId="123" fillId="84" borderId="182" applyNumberFormat="0" applyAlignment="0" applyProtection="0"/>
    <xf numFmtId="0" fontId="7" fillId="54" borderId="0" applyNumberFormat="0" applyBorder="0" applyAlignment="0" applyProtection="0"/>
    <xf numFmtId="0" fontId="126" fillId="84" borderId="183" applyNumberFormat="0" applyAlignment="0" applyProtection="0"/>
    <xf numFmtId="0" fontId="138" fillId="71" borderId="183" applyNumberFormat="0" applyAlignment="0" applyProtection="0"/>
    <xf numFmtId="4" fontId="102" fillId="0" borderId="186">
      <alignment horizontal="right" vertical="center"/>
    </xf>
    <xf numFmtId="4" fontId="105" fillId="62" borderId="186">
      <alignment horizontal="right" vertical="center"/>
    </xf>
    <xf numFmtId="0" fontId="126" fillId="84" borderId="183" applyNumberFormat="0" applyAlignment="0" applyProtection="0"/>
    <xf numFmtId="0" fontId="7" fillId="45" borderId="0" applyNumberFormat="0" applyBorder="0" applyAlignment="0" applyProtection="0"/>
    <xf numFmtId="0" fontId="7" fillId="41" borderId="0" applyNumberFormat="0" applyBorder="0" applyAlignment="0" applyProtection="0"/>
    <xf numFmtId="4" fontId="103" fillId="60" borderId="186">
      <alignment horizontal="right" vertical="center"/>
    </xf>
    <xf numFmtId="0" fontId="102" fillId="0" borderId="186" applyNumberFormat="0" applyFill="0" applyAlignment="0" applyProtection="0"/>
    <xf numFmtId="0" fontId="102" fillId="61" borderId="186"/>
    <xf numFmtId="0" fontId="142" fillId="84" borderId="182" applyNumberFormat="0" applyAlignment="0" applyProtection="0"/>
    <xf numFmtId="4" fontId="102" fillId="0" borderId="186" applyFill="0" applyBorder="0" applyProtection="0">
      <alignment horizontal="right" vertical="center"/>
    </xf>
    <xf numFmtId="0" fontId="102" fillId="60" borderId="189">
      <alignment horizontal="left" vertical="center" wrapText="1" indent="2"/>
    </xf>
    <xf numFmtId="0" fontId="7" fillId="58" borderId="0" applyNumberFormat="0" applyBorder="0" applyAlignment="0" applyProtection="0"/>
    <xf numFmtId="0" fontId="145" fillId="0" borderId="184" applyNumberFormat="0" applyFill="0" applyAlignment="0" applyProtection="0"/>
    <xf numFmtId="4" fontId="105" fillId="62" borderId="186">
      <alignment horizontal="right" vertical="center"/>
    </xf>
    <xf numFmtId="0" fontId="105" fillId="62" borderId="186">
      <alignment horizontal="right" vertical="center"/>
    </xf>
    <xf numFmtId="0" fontId="102" fillId="0" borderId="186" applyNumberFormat="0" applyFill="0" applyAlignment="0" applyProtection="0"/>
    <xf numFmtId="0" fontId="120" fillId="87" borderId="185" applyNumberFormat="0" applyFont="0" applyAlignment="0" applyProtection="0"/>
    <xf numFmtId="0" fontId="142" fillId="84" borderId="182" applyNumberFormat="0" applyAlignment="0" applyProtection="0"/>
    <xf numFmtId="0" fontId="130" fillId="0" borderId="184" applyNumberFormat="0" applyFill="0" applyAlignment="0" applyProtection="0"/>
    <xf numFmtId="4" fontId="102" fillId="0" borderId="186" applyFill="0" applyBorder="0" applyProtection="0">
      <alignment horizontal="right" vertical="center"/>
    </xf>
    <xf numFmtId="4" fontId="103" fillId="60" borderId="186">
      <alignment horizontal="right" vertical="center"/>
    </xf>
    <xf numFmtId="0" fontId="138" fillId="71" borderId="183" applyNumberFormat="0" applyAlignment="0" applyProtection="0"/>
    <xf numFmtId="4" fontId="103" fillId="62" borderId="186">
      <alignment horizontal="right" vertical="center"/>
    </xf>
    <xf numFmtId="0" fontId="103" fillId="60" borderId="186">
      <alignment horizontal="right" vertical="center"/>
    </xf>
    <xf numFmtId="0" fontId="126" fillId="84" borderId="183" applyNumberFormat="0" applyAlignment="0" applyProtection="0"/>
    <xf numFmtId="0" fontId="102" fillId="60" borderId="189">
      <alignment horizontal="left" vertical="center" wrapText="1" indent="2"/>
    </xf>
    <xf numFmtId="0" fontId="7" fillId="37" borderId="0" applyNumberFormat="0" applyBorder="0" applyAlignment="0" applyProtection="0"/>
    <xf numFmtId="0" fontId="138" fillId="71" borderId="183" applyNumberFormat="0" applyAlignment="0" applyProtection="0"/>
    <xf numFmtId="0" fontId="142" fillId="84" borderId="182" applyNumberFormat="0" applyAlignment="0" applyProtection="0"/>
    <xf numFmtId="0" fontId="130" fillId="0" borderId="184" applyNumberFormat="0" applyFill="0" applyAlignment="0" applyProtection="0"/>
    <xf numFmtId="0" fontId="102" fillId="0" borderId="186">
      <alignment horizontal="right" vertical="center"/>
    </xf>
    <xf numFmtId="4" fontId="103" fillId="62" borderId="186">
      <alignment horizontal="right" vertical="center"/>
    </xf>
    <xf numFmtId="0" fontId="102" fillId="62" borderId="187">
      <alignment horizontal="left" vertical="center"/>
    </xf>
    <xf numFmtId="0" fontId="7" fillId="46" borderId="0" applyNumberFormat="0" applyBorder="0" applyAlignment="0" applyProtection="0"/>
    <xf numFmtId="0" fontId="102" fillId="0" borderId="186" applyNumberFormat="0" applyFill="0" applyAlignment="0" applyProtection="0"/>
    <xf numFmtId="0" fontId="102" fillId="0" borderId="189">
      <alignment horizontal="left" vertical="center" wrapText="1" indent="2"/>
    </xf>
    <xf numFmtId="49" fontId="102" fillId="0" borderId="187" applyNumberFormat="0" applyFont="0" applyFill="0" applyBorder="0" applyProtection="0">
      <alignment horizontal="left" vertical="center" indent="5"/>
    </xf>
    <xf numFmtId="0" fontId="103" fillId="60" borderId="188">
      <alignment horizontal="right" vertical="center"/>
    </xf>
    <xf numFmtId="0" fontId="103" fillId="60" borderId="188">
      <alignment horizontal="right" vertical="center"/>
    </xf>
    <xf numFmtId="0" fontId="145" fillId="0" borderId="184" applyNumberFormat="0" applyFill="0" applyAlignment="0" applyProtection="0"/>
    <xf numFmtId="0" fontId="125" fillId="84" borderId="183" applyNumberFormat="0" applyAlignment="0" applyProtection="0"/>
    <xf numFmtId="49" fontId="102" fillId="0" borderId="187" applyNumberFormat="0" applyFont="0" applyFill="0" applyBorder="0" applyProtection="0">
      <alignment horizontal="left" vertical="center" indent="5"/>
    </xf>
    <xf numFmtId="0" fontId="130" fillId="0" borderId="184" applyNumberFormat="0" applyFill="0" applyAlignment="0" applyProtection="0"/>
    <xf numFmtId="4" fontId="103" fillId="60" borderId="186">
      <alignment horizontal="right" vertical="center"/>
    </xf>
    <xf numFmtId="4" fontId="105" fillId="62" borderId="186">
      <alignment horizontal="right" vertical="center"/>
    </xf>
    <xf numFmtId="0" fontId="102" fillId="61" borderId="186"/>
    <xf numFmtId="0" fontId="126" fillId="84" borderId="183" applyNumberFormat="0" applyAlignment="0" applyProtection="0"/>
    <xf numFmtId="0" fontId="102" fillId="0" borderId="186">
      <alignment horizontal="right" vertical="center"/>
    </xf>
    <xf numFmtId="0" fontId="130" fillId="0" borderId="184" applyNumberFormat="0" applyFill="0" applyAlignment="0" applyProtection="0"/>
    <xf numFmtId="0" fontId="102" fillId="61" borderId="186"/>
    <xf numFmtId="4" fontId="102" fillId="0" borderId="186" applyFill="0" applyBorder="0" applyProtection="0">
      <alignment horizontal="right" vertical="center"/>
    </xf>
    <xf numFmtId="4" fontId="103" fillId="60" borderId="188">
      <alignment horizontal="right" vertical="center"/>
    </xf>
    <xf numFmtId="0" fontId="105" fillId="62" borderId="186">
      <alignment horizontal="right" vertical="center"/>
    </xf>
    <xf numFmtId="0" fontId="129" fillId="71" borderId="183" applyNumberFormat="0" applyAlignment="0" applyProtection="0"/>
    <xf numFmtId="0" fontId="126" fillId="84" borderId="183" applyNumberFormat="0" applyAlignment="0" applyProtection="0"/>
    <xf numFmtId="4" fontId="102" fillId="0" borderId="186">
      <alignment horizontal="right" vertical="center"/>
    </xf>
    <xf numFmtId="0" fontId="102" fillId="60" borderId="189">
      <alignment horizontal="left" vertical="center" wrapText="1" indent="2"/>
    </xf>
    <xf numFmtId="0" fontId="102" fillId="0" borderId="189">
      <alignment horizontal="left" vertical="center" wrapText="1" indent="2"/>
    </xf>
    <xf numFmtId="0" fontId="142" fillId="84" borderId="182" applyNumberFormat="0" applyAlignment="0" applyProtection="0"/>
    <xf numFmtId="0" fontId="138" fillId="71" borderId="183" applyNumberFormat="0" applyAlignment="0" applyProtection="0"/>
    <xf numFmtId="0" fontId="125" fillId="84" borderId="183" applyNumberFormat="0" applyAlignment="0" applyProtection="0"/>
    <xf numFmtId="0" fontId="123" fillId="84" borderId="182" applyNumberFormat="0" applyAlignment="0" applyProtection="0"/>
    <xf numFmtId="0" fontId="103" fillId="60" borderId="188">
      <alignment horizontal="right" vertical="center"/>
    </xf>
    <xf numFmtId="0" fontId="105" fillId="62" borderId="186">
      <alignment horizontal="right" vertical="center"/>
    </xf>
    <xf numFmtId="4" fontId="103" fillId="62" borderId="186">
      <alignment horizontal="right" vertical="center"/>
    </xf>
    <xf numFmtId="4" fontId="103" fillId="60" borderId="186">
      <alignment horizontal="right" vertical="center"/>
    </xf>
    <xf numFmtId="49" fontId="102" fillId="0" borderId="187" applyNumberFormat="0" applyFont="0" applyFill="0" applyBorder="0" applyProtection="0">
      <alignment horizontal="left" vertical="center" indent="5"/>
    </xf>
    <xf numFmtId="4" fontId="102" fillId="0" borderId="186" applyFill="0" applyBorder="0" applyProtection="0">
      <alignment horizontal="right" vertical="center"/>
    </xf>
    <xf numFmtId="4" fontId="103" fillId="62" borderId="186">
      <alignment horizontal="right" vertical="center"/>
    </xf>
    <xf numFmtId="0" fontId="138" fillId="71" borderId="183" applyNumberFormat="0" applyAlignment="0" applyProtection="0"/>
    <xf numFmtId="0" fontId="129" fillId="71" borderId="183" applyNumberFormat="0" applyAlignment="0" applyProtection="0"/>
    <xf numFmtId="0" fontId="125" fillId="84" borderId="183" applyNumberFormat="0" applyAlignment="0" applyProtection="0"/>
    <xf numFmtId="0" fontId="102" fillId="60" borderId="189">
      <alignment horizontal="left" vertical="center" wrapText="1" indent="2"/>
    </xf>
    <xf numFmtId="0" fontId="102" fillId="0" borderId="189">
      <alignment horizontal="left" vertical="center" wrapText="1" indent="2"/>
    </xf>
    <xf numFmtId="0" fontId="102" fillId="60" borderId="189">
      <alignment horizontal="left" vertical="center" wrapText="1" indent="2"/>
    </xf>
    <xf numFmtId="0" fontId="145" fillId="0" borderId="215" applyNumberFormat="0" applyFill="0" applyAlignment="0" applyProtection="0"/>
    <xf numFmtId="166" fontId="102" fillId="88" borderId="217" applyNumberFormat="0" applyFont="0" applyBorder="0" applyAlignment="0" applyProtection="0">
      <alignment horizontal="right" vertical="center"/>
    </xf>
    <xf numFmtId="0" fontId="125" fillId="84" borderId="214" applyNumberFormat="0" applyAlignment="0" applyProtection="0"/>
    <xf numFmtId="0" fontId="126" fillId="84" borderId="214" applyNumberFormat="0" applyAlignment="0" applyProtection="0"/>
    <xf numFmtId="0" fontId="129" fillId="71" borderId="214" applyNumberFormat="0" applyAlignment="0" applyProtection="0"/>
    <xf numFmtId="0" fontId="48" fillId="47" borderId="0" applyNumberFormat="0" applyBorder="0" applyAlignment="0" applyProtection="0"/>
    <xf numFmtId="4" fontId="105" fillId="62" borderId="210">
      <alignment horizontal="right" vertical="center"/>
    </xf>
    <xf numFmtId="0" fontId="102" fillId="0" borderId="186" applyNumberFormat="0" applyFill="0" applyAlignment="0" applyProtection="0"/>
    <xf numFmtId="4" fontId="102" fillId="0" borderId="217">
      <alignment horizontal="right" vertical="center"/>
    </xf>
    <xf numFmtId="4" fontId="103" fillId="60" borderId="217">
      <alignment horizontal="right" vertical="center"/>
    </xf>
    <xf numFmtId="0" fontId="48" fillId="47" borderId="0" applyNumberFormat="0" applyBorder="0" applyAlignment="0" applyProtection="0"/>
    <xf numFmtId="0" fontId="105" fillId="62" borderId="217">
      <alignment horizontal="right" vertical="center"/>
    </xf>
    <xf numFmtId="0" fontId="125" fillId="84" borderId="183" applyNumberFormat="0" applyAlignment="0" applyProtection="0"/>
    <xf numFmtId="0" fontId="130" fillId="0" borderId="184" applyNumberFormat="0" applyFill="0" applyAlignment="0" applyProtection="0"/>
    <xf numFmtId="0" fontId="102" fillId="60" borderId="213">
      <alignment horizontal="left" vertical="center" wrapText="1" indent="2"/>
    </xf>
    <xf numFmtId="0" fontId="48" fillId="51" borderId="0" applyNumberFormat="0" applyBorder="0" applyAlignment="0" applyProtection="0"/>
    <xf numFmtId="0" fontId="102" fillId="0" borderId="217" applyNumberFormat="0" applyFill="0" applyAlignment="0" applyProtection="0"/>
    <xf numFmtId="0" fontId="102" fillId="0" borderId="220">
      <alignment horizontal="left" vertical="center" wrapText="1" indent="2"/>
    </xf>
    <xf numFmtId="0" fontId="120" fillId="87" borderId="216" applyNumberFormat="0" applyFont="0" applyAlignment="0" applyProtection="0"/>
    <xf numFmtId="0" fontId="103" fillId="60" borderId="210">
      <alignment horizontal="right" vertical="center"/>
    </xf>
    <xf numFmtId="0" fontId="138" fillId="71" borderId="207" applyNumberFormat="0" applyAlignment="0" applyProtection="0"/>
    <xf numFmtId="4" fontId="103" fillId="60" borderId="212">
      <alignment horizontal="right" vertical="center"/>
    </xf>
    <xf numFmtId="0" fontId="130" fillId="0" borderId="215" applyNumberFormat="0" applyFill="0" applyAlignment="0" applyProtection="0"/>
    <xf numFmtId="0" fontId="142" fillId="84" borderId="206" applyNumberFormat="0" applyAlignment="0" applyProtection="0"/>
    <xf numFmtId="4" fontId="102" fillId="0" borderId="217">
      <alignment horizontal="right" vertical="center"/>
    </xf>
    <xf numFmtId="0" fontId="125" fillId="84" borderId="214" applyNumberFormat="0" applyAlignment="0" applyProtection="0"/>
    <xf numFmtId="0" fontId="126" fillId="84" borderId="214" applyNumberFormat="0" applyAlignment="0" applyProtection="0"/>
    <xf numFmtId="4" fontId="102" fillId="0" borderId="210" applyFill="0" applyBorder="0" applyProtection="0">
      <alignment horizontal="right" vertical="center"/>
    </xf>
    <xf numFmtId="0" fontId="7" fillId="42" borderId="0" applyNumberFormat="0" applyBorder="0" applyAlignment="0" applyProtection="0"/>
    <xf numFmtId="4" fontId="102" fillId="0" borderId="202">
      <alignment horizontal="right" vertical="center"/>
    </xf>
    <xf numFmtId="0" fontId="126" fillId="84" borderId="191" applyNumberFormat="0" applyAlignment="0" applyProtection="0"/>
    <xf numFmtId="0" fontId="103" fillId="60" borderId="194">
      <alignment horizontal="right" vertical="center"/>
    </xf>
    <xf numFmtId="0" fontId="145" fillId="0" borderId="192" applyNumberFormat="0" applyFill="0" applyAlignment="0" applyProtection="0"/>
    <xf numFmtId="0" fontId="103" fillId="60" borderId="196">
      <alignment horizontal="right" vertical="center"/>
    </xf>
    <xf numFmtId="0" fontId="145" fillId="0" borderId="192" applyNumberFormat="0" applyFill="0" applyAlignment="0" applyProtection="0"/>
    <xf numFmtId="0" fontId="103" fillId="60" borderId="194">
      <alignment horizontal="right" vertical="center"/>
    </xf>
    <xf numFmtId="4" fontId="105" fillId="62" borderId="194">
      <alignment horizontal="right" vertical="center"/>
    </xf>
    <xf numFmtId="4" fontId="102" fillId="61" borderId="194"/>
    <xf numFmtId="49" fontId="102" fillId="0" borderId="195" applyNumberFormat="0" applyFont="0" applyFill="0" applyBorder="0" applyProtection="0">
      <alignment horizontal="left" vertical="center" indent="5"/>
    </xf>
    <xf numFmtId="0" fontId="142" fillId="84" borderId="190" applyNumberFormat="0" applyAlignment="0" applyProtection="0"/>
    <xf numFmtId="4" fontId="103" fillId="60" borderId="195">
      <alignment horizontal="right" vertical="center"/>
    </xf>
    <xf numFmtId="49" fontId="102" fillId="0" borderId="194" applyNumberFormat="0" applyFont="0" applyFill="0" applyBorder="0" applyProtection="0">
      <alignment horizontal="left" vertical="center" indent="2"/>
    </xf>
    <xf numFmtId="0" fontId="48" fillId="51" borderId="0" applyNumberFormat="0" applyBorder="0" applyAlignment="0" applyProtection="0"/>
    <xf numFmtId="0" fontId="48" fillId="39" borderId="0" applyNumberFormat="0" applyBorder="0" applyAlignment="0" applyProtection="0"/>
    <xf numFmtId="0" fontId="102" fillId="0" borderId="194">
      <alignment horizontal="right" vertical="center"/>
    </xf>
    <xf numFmtId="0" fontId="138" fillId="71" borderId="191" applyNumberFormat="0" applyAlignment="0" applyProtection="0"/>
    <xf numFmtId="0" fontId="103" fillId="60" borderId="194">
      <alignment horizontal="right" vertical="center"/>
    </xf>
    <xf numFmtId="49" fontId="101" fillId="0" borderId="194" applyNumberFormat="0" applyFill="0" applyBorder="0" applyProtection="0">
      <alignment horizontal="left" vertical="center"/>
    </xf>
    <xf numFmtId="0" fontId="102" fillId="0" borderId="194">
      <alignment horizontal="right" vertical="center"/>
    </xf>
    <xf numFmtId="0" fontId="102" fillId="61" borderId="194"/>
    <xf numFmtId="0" fontId="115" fillId="33" borderId="66" applyNumberFormat="0" applyAlignment="0" applyProtection="0"/>
    <xf numFmtId="0" fontId="116" fillId="33" borderId="65" applyNumberFormat="0" applyAlignment="0" applyProtection="0"/>
    <xf numFmtId="4" fontId="103" fillId="60" borderId="194">
      <alignment horizontal="right" vertical="center"/>
    </xf>
    <xf numFmtId="0" fontId="117" fillId="0" borderId="0" applyNumberFormat="0" applyFill="0" applyBorder="0" applyAlignment="0" applyProtection="0"/>
    <xf numFmtId="166" fontId="102" fillId="88" borderId="194" applyNumberFormat="0" applyFont="0" applyBorder="0" applyAlignment="0" applyProtection="0">
      <alignment horizontal="right" vertical="center"/>
    </xf>
    <xf numFmtId="0" fontId="118" fillId="0" borderId="0" applyNumberFormat="0" applyFill="0" applyBorder="0" applyAlignment="0" applyProtection="0"/>
    <xf numFmtId="0" fontId="119"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8"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8"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8"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8" fillId="59" borderId="0" applyNumberFormat="0" applyBorder="0" applyAlignment="0" applyProtection="0"/>
    <xf numFmtId="0" fontId="120" fillId="87" borderId="193" applyNumberFormat="0" applyFont="0" applyAlignment="0" applyProtection="0"/>
    <xf numFmtId="0" fontId="8" fillId="87" borderId="193" applyNumberFormat="0" applyFont="0" applyAlignment="0" applyProtection="0"/>
    <xf numFmtId="0" fontId="103" fillId="60" borderId="194">
      <alignment horizontal="right" vertical="center"/>
    </xf>
    <xf numFmtId="0" fontId="138" fillId="71" borderId="191" applyNumberFormat="0" applyAlignment="0" applyProtection="0"/>
    <xf numFmtId="0" fontId="126" fillId="84" borderId="191" applyNumberFormat="0" applyAlignment="0" applyProtection="0"/>
    <xf numFmtId="0" fontId="138" fillId="71" borderId="191" applyNumberFormat="0" applyAlignment="0" applyProtection="0"/>
    <xf numFmtId="166" fontId="102" fillId="88" borderId="194" applyNumberFormat="0" applyFont="0" applyBorder="0" applyAlignment="0" applyProtection="0">
      <alignment horizontal="right" vertical="center"/>
    </xf>
    <xf numFmtId="0" fontId="102" fillId="0" borderId="194" applyNumberFormat="0" applyFill="0" applyAlignment="0" applyProtection="0"/>
    <xf numFmtId="0" fontId="102" fillId="0" borderId="194">
      <alignment horizontal="right" vertical="center"/>
    </xf>
    <xf numFmtId="49" fontId="102" fillId="0" borderId="194" applyNumberFormat="0" applyFont="0" applyFill="0" applyBorder="0" applyProtection="0">
      <alignment horizontal="left" vertical="center" indent="2"/>
    </xf>
    <xf numFmtId="49" fontId="101" fillId="0" borderId="194" applyNumberFormat="0" applyFill="0" applyBorder="0" applyProtection="0">
      <alignment horizontal="left" vertical="center"/>
    </xf>
    <xf numFmtId="0" fontId="129" fillId="71" borderId="191" applyNumberFormat="0" applyAlignment="0" applyProtection="0"/>
    <xf numFmtId="0" fontId="102" fillId="0" borderId="197">
      <alignment horizontal="left" vertical="center" wrapText="1" indent="2"/>
    </xf>
    <xf numFmtId="0" fontId="138" fillId="71" borderId="191" applyNumberFormat="0" applyAlignment="0" applyProtection="0"/>
    <xf numFmtId="0" fontId="102" fillId="61" borderId="194"/>
    <xf numFmtId="0" fontId="105" fillId="62" borderId="194">
      <alignment horizontal="right" vertical="center"/>
    </xf>
    <xf numFmtId="4" fontId="102" fillId="0" borderId="194">
      <alignment horizontal="right" vertical="center"/>
    </xf>
    <xf numFmtId="0" fontId="102" fillId="0" borderId="194" applyNumberFormat="0" applyFill="0" applyAlignment="0" applyProtection="0"/>
    <xf numFmtId="49" fontId="102" fillId="0" borderId="194" applyNumberFormat="0" applyFont="0" applyFill="0" applyBorder="0" applyProtection="0">
      <alignment horizontal="left" vertical="center" indent="2"/>
    </xf>
    <xf numFmtId="4" fontId="102" fillId="0" borderId="194">
      <alignment horizontal="right" vertical="center"/>
    </xf>
    <xf numFmtId="0" fontId="145" fillId="0" borderId="192" applyNumberFormat="0" applyFill="0" applyAlignment="0" applyProtection="0"/>
    <xf numFmtId="0" fontId="129" fillId="71" borderId="191" applyNumberFormat="0" applyAlignment="0" applyProtection="0"/>
    <xf numFmtId="4" fontId="102" fillId="0" borderId="194">
      <alignment horizontal="right" vertical="center"/>
    </xf>
    <xf numFmtId="49" fontId="102" fillId="0" borderId="194" applyNumberFormat="0" applyFont="0" applyFill="0" applyBorder="0" applyProtection="0">
      <alignment horizontal="left" vertical="center" indent="2"/>
    </xf>
    <xf numFmtId="49" fontId="101" fillId="0" borderId="194" applyNumberFormat="0" applyFill="0" applyBorder="0" applyProtection="0">
      <alignment horizontal="left" vertical="center"/>
    </xf>
    <xf numFmtId="0" fontId="126" fillId="84" borderId="191" applyNumberFormat="0" applyAlignment="0" applyProtection="0"/>
    <xf numFmtId="4" fontId="102" fillId="61" borderId="194"/>
    <xf numFmtId="0" fontId="126" fillId="84" borderId="191" applyNumberFormat="0" applyAlignment="0" applyProtection="0"/>
    <xf numFmtId="0" fontId="145" fillId="0" borderId="192" applyNumberFormat="0" applyFill="0" applyAlignment="0" applyProtection="0"/>
    <xf numFmtId="0" fontId="7" fillId="37" borderId="0" applyNumberFormat="0" applyBorder="0" applyAlignment="0" applyProtection="0"/>
    <xf numFmtId="0" fontId="103" fillId="62" borderId="194">
      <alignment horizontal="right" vertical="center"/>
    </xf>
    <xf numFmtId="0" fontId="130" fillId="0" borderId="192" applyNumberFormat="0" applyFill="0" applyAlignment="0" applyProtection="0"/>
    <xf numFmtId="0" fontId="7" fillId="45" borderId="0" applyNumberFormat="0" applyBorder="0" applyAlignment="0" applyProtection="0"/>
    <xf numFmtId="0" fontId="105" fillId="62" borderId="194">
      <alignment horizontal="right" vertical="center"/>
    </xf>
    <xf numFmtId="0" fontId="138" fillId="71" borderId="191" applyNumberFormat="0" applyAlignment="0" applyProtection="0"/>
    <xf numFmtId="4" fontId="102" fillId="0" borderId="194">
      <alignment horizontal="right" vertical="center"/>
    </xf>
    <xf numFmtId="0" fontId="126" fillId="84" borderId="191" applyNumberFormat="0" applyAlignment="0" applyProtection="0"/>
    <xf numFmtId="0" fontId="130" fillId="0" borderId="192" applyNumberFormat="0" applyFill="0" applyAlignment="0" applyProtection="0"/>
    <xf numFmtId="0" fontId="138" fillId="71" borderId="191" applyNumberFormat="0" applyAlignment="0" applyProtection="0"/>
    <xf numFmtId="0" fontId="8" fillId="87" borderId="193" applyNumberFormat="0" applyFont="0" applyAlignment="0" applyProtection="0"/>
    <xf numFmtId="0" fontId="102" fillId="0" borderId="194" applyNumberFormat="0" applyFill="0" applyAlignment="0" applyProtection="0"/>
    <xf numFmtId="0" fontId="126" fillId="84" borderId="191" applyNumberFormat="0" applyAlignment="0" applyProtection="0"/>
    <xf numFmtId="0" fontId="125" fillId="84" borderId="191" applyNumberFormat="0" applyAlignment="0" applyProtection="0"/>
    <xf numFmtId="0" fontId="48" fillId="59" borderId="0" applyNumberFormat="0" applyBorder="0" applyAlignment="0" applyProtection="0"/>
    <xf numFmtId="0" fontId="125" fillId="84" borderId="191" applyNumberFormat="0" applyAlignment="0" applyProtection="0"/>
    <xf numFmtId="4" fontId="103" fillId="62" borderId="194">
      <alignment horizontal="right" vertical="center"/>
    </xf>
    <xf numFmtId="0" fontId="103" fillId="60" borderId="194">
      <alignment horizontal="right" vertical="center"/>
    </xf>
    <xf numFmtId="0" fontId="123" fillId="84" borderId="190" applyNumberFormat="0" applyAlignment="0" applyProtection="0"/>
    <xf numFmtId="0" fontId="120" fillId="87" borderId="193" applyNumberFormat="0" applyFont="0" applyAlignment="0" applyProtection="0"/>
    <xf numFmtId="0" fontId="120" fillId="87" borderId="193" applyNumberFormat="0" applyFont="0" applyAlignment="0" applyProtection="0"/>
    <xf numFmtId="0" fontId="8" fillId="87" borderId="193" applyNumberFormat="0" applyFont="0" applyAlignment="0" applyProtection="0"/>
    <xf numFmtId="0" fontId="142" fillId="84" borderId="190" applyNumberFormat="0" applyAlignment="0" applyProtection="0"/>
    <xf numFmtId="0" fontId="102" fillId="0" borderId="194">
      <alignment horizontal="right" vertical="center"/>
    </xf>
    <xf numFmtId="0" fontId="103" fillId="60" borderId="196">
      <alignment horizontal="right" vertical="center"/>
    </xf>
    <xf numFmtId="0" fontId="125" fillId="84" borderId="191" applyNumberFormat="0" applyAlignment="0" applyProtection="0"/>
    <xf numFmtId="0" fontId="145" fillId="0" borderId="192" applyNumberFormat="0" applyFill="0" applyAlignment="0" applyProtection="0"/>
    <xf numFmtId="4" fontId="102" fillId="61" borderId="194"/>
    <xf numFmtId="4" fontId="103" fillId="60" borderId="194">
      <alignment horizontal="right" vertical="center"/>
    </xf>
    <xf numFmtId="0" fontId="123" fillId="84" borderId="190" applyNumberFormat="0" applyAlignment="0" applyProtection="0"/>
    <xf numFmtId="4" fontId="102" fillId="0" borderId="194">
      <alignment horizontal="right" vertical="center"/>
    </xf>
    <xf numFmtId="4" fontId="102" fillId="61" borderId="194"/>
    <xf numFmtId="0" fontId="138" fillId="71" borderId="191" applyNumberFormat="0" applyAlignment="0" applyProtection="0"/>
    <xf numFmtId="0" fontId="8" fillId="87" borderId="193" applyNumberFormat="0" applyFont="0" applyAlignment="0" applyProtection="0"/>
    <xf numFmtId="4" fontId="105" fillId="62" borderId="194">
      <alignment horizontal="right" vertical="center"/>
    </xf>
    <xf numFmtId="4" fontId="102" fillId="0" borderId="194">
      <alignment horizontal="right" vertical="center"/>
    </xf>
    <xf numFmtId="49" fontId="102" fillId="0" borderId="194" applyNumberFormat="0" applyFont="0" applyFill="0" applyBorder="0" applyProtection="0">
      <alignment horizontal="left" vertical="center" indent="2"/>
    </xf>
    <xf numFmtId="0" fontId="142" fillId="84" borderId="190" applyNumberFormat="0" applyAlignment="0" applyProtection="0"/>
    <xf numFmtId="4" fontId="103" fillId="60" borderId="194">
      <alignment horizontal="right" vertical="center"/>
    </xf>
    <xf numFmtId="0" fontId="145" fillId="0" borderId="192" applyNumberFormat="0" applyFill="0" applyAlignment="0" applyProtection="0"/>
    <xf numFmtId="0" fontId="120" fillId="87" borderId="193" applyNumberFormat="0" applyFont="0" applyAlignment="0" applyProtection="0"/>
    <xf numFmtId="0" fontId="126" fillId="84" borderId="191" applyNumberFormat="0" applyAlignment="0" applyProtection="0"/>
    <xf numFmtId="0" fontId="145" fillId="0" borderId="192" applyNumberFormat="0" applyFill="0" applyAlignment="0" applyProtection="0"/>
    <xf numFmtId="0" fontId="129" fillId="71" borderId="191" applyNumberFormat="0" applyAlignment="0" applyProtection="0"/>
    <xf numFmtId="0" fontId="123" fillId="84" borderId="190" applyNumberFormat="0" applyAlignment="0" applyProtection="0"/>
    <xf numFmtId="0" fontId="103" fillId="60" borderId="195">
      <alignment horizontal="right" vertical="center"/>
    </xf>
    <xf numFmtId="0" fontId="120" fillId="87" borderId="193" applyNumberFormat="0" applyFont="0" applyAlignment="0" applyProtection="0"/>
    <xf numFmtId="0" fontId="138" fillId="71" borderId="191" applyNumberFormat="0" applyAlignment="0" applyProtection="0"/>
    <xf numFmtId="0" fontId="102" fillId="62" borderId="195">
      <alignment horizontal="left" vertical="center"/>
    </xf>
    <xf numFmtId="0" fontId="120" fillId="87" borderId="193" applyNumberFormat="0" applyFont="0" applyAlignment="0" applyProtection="0"/>
    <xf numFmtId="0" fontId="142" fillId="84" borderId="190" applyNumberFormat="0" applyAlignment="0" applyProtection="0"/>
    <xf numFmtId="0" fontId="145" fillId="0" borderId="192" applyNumberFormat="0" applyFill="0" applyAlignment="0" applyProtection="0"/>
    <xf numFmtId="0" fontId="103" fillId="60" borderId="194">
      <alignment horizontal="right" vertical="center"/>
    </xf>
    <xf numFmtId="0" fontId="102" fillId="60" borderId="197">
      <alignment horizontal="left" vertical="center" wrapText="1" indent="2"/>
    </xf>
    <xf numFmtId="0" fontId="130" fillId="0" borderId="192" applyNumberFormat="0" applyFill="0" applyAlignment="0" applyProtection="0"/>
    <xf numFmtId="4" fontId="103" fillId="60" borderId="194">
      <alignment horizontal="right" vertical="center"/>
    </xf>
    <xf numFmtId="0" fontId="145" fillId="0" borderId="192" applyNumberFormat="0" applyFill="0" applyAlignment="0" applyProtection="0"/>
    <xf numFmtId="0" fontId="102" fillId="0" borderId="197">
      <alignment horizontal="left" vertical="center" wrapText="1" indent="2"/>
    </xf>
    <xf numFmtId="0" fontId="145" fillId="0" borderId="192" applyNumberFormat="0" applyFill="0" applyAlignment="0" applyProtection="0"/>
    <xf numFmtId="4" fontId="103" fillId="60" borderId="196">
      <alignment horizontal="right" vertical="center"/>
    </xf>
    <xf numFmtId="4" fontId="105" fillId="62" borderId="194">
      <alignment horizontal="right" vertical="center"/>
    </xf>
    <xf numFmtId="4" fontId="105" fillId="62" borderId="194">
      <alignment horizontal="right" vertical="center"/>
    </xf>
    <xf numFmtId="4" fontId="103" fillId="60" borderId="194">
      <alignment horizontal="right" vertical="center"/>
    </xf>
    <xf numFmtId="49" fontId="102" fillId="0" borderId="194" applyNumberFormat="0" applyFont="0" applyFill="0" applyBorder="0" applyProtection="0">
      <alignment horizontal="left" vertical="center" indent="2"/>
    </xf>
    <xf numFmtId="0" fontId="126" fillId="84" borderId="191" applyNumberFormat="0" applyAlignment="0" applyProtection="0"/>
    <xf numFmtId="0" fontId="138" fillId="71" borderId="191" applyNumberFormat="0" applyAlignment="0" applyProtection="0"/>
    <xf numFmtId="0" fontId="102" fillId="0" borderId="197">
      <alignment horizontal="left" vertical="center" wrapText="1" indent="2"/>
    </xf>
    <xf numFmtId="0" fontId="103" fillId="62" borderId="194">
      <alignment horizontal="right" vertical="center"/>
    </xf>
    <xf numFmtId="4" fontId="103" fillId="62" borderId="194">
      <alignment horizontal="right" vertical="center"/>
    </xf>
    <xf numFmtId="0" fontId="105" fillId="62" borderId="194">
      <alignment horizontal="right" vertical="center"/>
    </xf>
    <xf numFmtId="4" fontId="105" fillId="62" borderId="194">
      <alignment horizontal="right" vertical="center"/>
    </xf>
    <xf numFmtId="0" fontId="103" fillId="60" borderId="194">
      <alignment horizontal="right" vertical="center"/>
    </xf>
    <xf numFmtId="4" fontId="103" fillId="60" borderId="194">
      <alignment horizontal="right" vertical="center"/>
    </xf>
    <xf numFmtId="0" fontId="103" fillId="60" borderId="194">
      <alignment horizontal="right" vertical="center"/>
    </xf>
    <xf numFmtId="4" fontId="103" fillId="60" borderId="194">
      <alignment horizontal="right" vertical="center"/>
    </xf>
    <xf numFmtId="0" fontId="103" fillId="60" borderId="195">
      <alignment horizontal="right" vertical="center"/>
    </xf>
    <xf numFmtId="4" fontId="103" fillId="60" borderId="195">
      <alignment horizontal="right" vertical="center"/>
    </xf>
    <xf numFmtId="0" fontId="103" fillId="60" borderId="196">
      <alignment horizontal="right" vertical="center"/>
    </xf>
    <xf numFmtId="4" fontId="103" fillId="60" borderId="196">
      <alignment horizontal="right" vertical="center"/>
    </xf>
    <xf numFmtId="0" fontId="126" fillId="84" borderId="191" applyNumberFormat="0" applyAlignment="0" applyProtection="0"/>
    <xf numFmtId="0" fontId="102" fillId="60" borderId="197">
      <alignment horizontal="left" vertical="center" wrapText="1" indent="2"/>
    </xf>
    <xf numFmtId="0" fontId="102" fillId="0" borderId="197">
      <alignment horizontal="left" vertical="center" wrapText="1" indent="2"/>
    </xf>
    <xf numFmtId="0" fontId="102" fillId="62" borderId="195">
      <alignment horizontal="left" vertical="center"/>
    </xf>
    <xf numFmtId="0" fontId="138" fillId="71" borderId="191" applyNumberFormat="0" applyAlignment="0" applyProtection="0"/>
    <xf numFmtId="0" fontId="102" fillId="0" borderId="194">
      <alignment horizontal="right" vertical="center"/>
    </xf>
    <xf numFmtId="4" fontId="102" fillId="0" borderId="194">
      <alignment horizontal="right" vertical="center"/>
    </xf>
    <xf numFmtId="0" fontId="138" fillId="71" borderId="191" applyNumberFormat="0" applyAlignment="0" applyProtection="0"/>
    <xf numFmtId="0" fontId="102" fillId="0" borderId="194" applyNumberFormat="0" applyFill="0" applyAlignment="0" applyProtection="0"/>
    <xf numFmtId="0" fontId="142" fillId="84" borderId="190" applyNumberFormat="0" applyAlignment="0" applyProtection="0"/>
    <xf numFmtId="166" fontId="102" fillId="88" borderId="194" applyNumberFormat="0" applyFont="0" applyBorder="0" applyAlignment="0" applyProtection="0">
      <alignment horizontal="right" vertical="center"/>
    </xf>
    <xf numFmtId="0" fontId="102" fillId="61" borderId="194"/>
    <xf numFmtId="4" fontId="102" fillId="61" borderId="194"/>
    <xf numFmtId="0" fontId="145" fillId="0" borderId="192" applyNumberFormat="0" applyFill="0" applyAlignment="0" applyProtection="0"/>
    <xf numFmtId="4" fontId="102" fillId="61" borderId="194"/>
    <xf numFmtId="0" fontId="48" fillId="59" borderId="0" applyNumberFormat="0" applyBorder="0" applyAlignment="0" applyProtection="0"/>
    <xf numFmtId="0" fontId="102" fillId="0" borderId="194">
      <alignment horizontal="right" vertical="center"/>
    </xf>
    <xf numFmtId="49" fontId="102" fillId="0" borderId="195" applyNumberFormat="0" applyFont="0" applyFill="0" applyBorder="0" applyProtection="0">
      <alignment horizontal="left" vertical="center" indent="5"/>
    </xf>
    <xf numFmtId="4" fontId="102" fillId="0" borderId="194">
      <alignment horizontal="right" vertical="center"/>
    </xf>
    <xf numFmtId="0" fontId="7" fillId="41" borderId="0" applyNumberFormat="0" applyBorder="0" applyAlignment="0" applyProtection="0"/>
    <xf numFmtId="0" fontId="103" fillId="60" borderId="194">
      <alignment horizontal="right" vertical="center"/>
    </xf>
    <xf numFmtId="0" fontId="7" fillId="58" borderId="0" applyNumberFormat="0" applyBorder="0" applyAlignment="0" applyProtection="0"/>
    <xf numFmtId="0" fontId="125" fillId="84" borderId="191" applyNumberFormat="0" applyAlignment="0" applyProtection="0"/>
    <xf numFmtId="4" fontId="105" fillId="62" borderId="194">
      <alignment horizontal="right" vertical="center"/>
    </xf>
    <xf numFmtId="0" fontId="103" fillId="62" borderId="194">
      <alignment horizontal="right" vertical="center"/>
    </xf>
    <xf numFmtId="0" fontId="145" fillId="0" borderId="192" applyNumberFormat="0" applyFill="0" applyAlignment="0" applyProtection="0"/>
    <xf numFmtId="4" fontId="103" fillId="62" borderId="194">
      <alignment horizontal="right" vertical="center"/>
    </xf>
    <xf numFmtId="0" fontId="126" fillId="84" borderId="191" applyNumberFormat="0" applyAlignment="0" applyProtection="0"/>
    <xf numFmtId="0" fontId="102" fillId="0" borderId="194" applyNumberFormat="0" applyFill="0" applyAlignment="0" applyProtection="0"/>
    <xf numFmtId="0" fontId="7" fillId="50" borderId="0" applyNumberFormat="0" applyBorder="0" applyAlignment="0" applyProtection="0"/>
    <xf numFmtId="0" fontId="7" fillId="57" borderId="0" applyNumberFormat="0" applyBorder="0" applyAlignment="0" applyProtection="0"/>
    <xf numFmtId="166" fontId="102" fillId="88" borderId="194" applyNumberFormat="0" applyFont="0" applyBorder="0" applyAlignment="0" applyProtection="0">
      <alignment horizontal="right" vertical="center"/>
    </xf>
    <xf numFmtId="0" fontId="138" fillId="71" borderId="191" applyNumberFormat="0" applyAlignment="0" applyProtection="0"/>
    <xf numFmtId="4" fontId="103" fillId="60" borderId="194">
      <alignment horizontal="right" vertical="center"/>
    </xf>
    <xf numFmtId="0" fontId="129" fillId="71" borderId="191" applyNumberFormat="0" applyAlignment="0" applyProtection="0"/>
    <xf numFmtId="0" fontId="8" fillId="87" borderId="193" applyNumberFormat="0" applyFont="0" applyAlignment="0" applyProtection="0"/>
    <xf numFmtId="0" fontId="138" fillId="71" borderId="191" applyNumberFormat="0" applyAlignment="0" applyProtection="0"/>
    <xf numFmtId="0" fontId="138" fillId="71" borderId="191" applyNumberFormat="0" applyAlignment="0" applyProtection="0"/>
    <xf numFmtId="0" fontId="145" fillId="0" borderId="192" applyNumberFormat="0" applyFill="0" applyAlignment="0" applyProtection="0"/>
    <xf numFmtId="4" fontId="103" fillId="60" borderId="195">
      <alignment horizontal="right" vertical="center"/>
    </xf>
    <xf numFmtId="0" fontId="130" fillId="0" borderId="192" applyNumberFormat="0" applyFill="0" applyAlignment="0" applyProtection="0"/>
    <xf numFmtId="0" fontId="120" fillId="87" borderId="193" applyNumberFormat="0" applyFont="0" applyAlignment="0" applyProtection="0"/>
    <xf numFmtId="0" fontId="142" fillId="84" borderId="190" applyNumberFormat="0" applyAlignment="0" applyProtection="0"/>
    <xf numFmtId="166" fontId="102" fillId="88" borderId="194" applyNumberFormat="0" applyFont="0" applyBorder="0" applyAlignment="0" applyProtection="0">
      <alignment horizontal="right" vertical="center"/>
    </xf>
    <xf numFmtId="0" fontId="116" fillId="33" borderId="65" applyNumberFormat="0" applyAlignment="0" applyProtection="0"/>
    <xf numFmtId="0" fontId="7" fillId="46" borderId="0" applyNumberFormat="0" applyBorder="0" applyAlignment="0" applyProtection="0"/>
    <xf numFmtId="0" fontId="7" fillId="53" borderId="0" applyNumberFormat="0" applyBorder="0" applyAlignment="0" applyProtection="0"/>
    <xf numFmtId="0" fontId="7" fillId="49" borderId="0" applyNumberFormat="0" applyBorder="0" applyAlignment="0" applyProtection="0"/>
    <xf numFmtId="0" fontId="48" fillId="39" borderId="0" applyNumberFormat="0" applyBorder="0" applyAlignment="0" applyProtection="0"/>
    <xf numFmtId="0" fontId="117" fillId="0" borderId="0" applyNumberFormat="0" applyFill="0" applyBorder="0" applyAlignment="0" applyProtection="0"/>
    <xf numFmtId="0" fontId="120" fillId="87" borderId="193" applyNumberFormat="0" applyFont="0" applyAlignment="0" applyProtection="0"/>
    <xf numFmtId="0" fontId="8" fillId="87" borderId="193" applyNumberFormat="0" applyFont="0" applyAlignment="0" applyProtection="0"/>
    <xf numFmtId="49" fontId="102" fillId="0" borderId="194" applyNumberFormat="0" applyFont="0" applyFill="0" applyBorder="0" applyProtection="0">
      <alignment horizontal="left" vertical="center" indent="2"/>
    </xf>
    <xf numFmtId="49" fontId="102" fillId="0" borderId="195" applyNumberFormat="0" applyFont="0" applyFill="0" applyBorder="0" applyProtection="0">
      <alignment horizontal="left" vertical="center" indent="5"/>
    </xf>
    <xf numFmtId="0" fontId="126" fillId="84" borderId="191" applyNumberFormat="0" applyAlignment="0" applyProtection="0"/>
    <xf numFmtId="0" fontId="123" fillId="84" borderId="190" applyNumberFormat="0" applyAlignment="0" applyProtection="0"/>
    <xf numFmtId="0" fontId="102" fillId="60" borderId="197">
      <alignment horizontal="left" vertical="center" wrapText="1" indent="2"/>
    </xf>
    <xf numFmtId="4" fontId="102" fillId="0" borderId="194" applyFill="0" applyBorder="0" applyProtection="0">
      <alignment horizontal="right" vertical="center"/>
    </xf>
    <xf numFmtId="49" fontId="101" fillId="0" borderId="194" applyNumberFormat="0" applyFill="0" applyBorder="0" applyProtection="0">
      <alignment horizontal="left" vertical="center"/>
    </xf>
    <xf numFmtId="0" fontId="142" fillId="84" borderId="190" applyNumberFormat="0" applyAlignment="0" applyProtection="0"/>
    <xf numFmtId="0" fontId="145" fillId="0" borderId="192" applyNumberFormat="0" applyFill="0" applyAlignment="0" applyProtection="0"/>
    <xf numFmtId="0" fontId="102" fillId="60" borderId="197">
      <alignment horizontal="left" vertical="center" wrapText="1" indent="2"/>
    </xf>
    <xf numFmtId="4" fontId="105" fillId="62" borderId="194">
      <alignment horizontal="right" vertical="center"/>
    </xf>
    <xf numFmtId="49" fontId="102" fillId="0" borderId="195" applyNumberFormat="0" applyFont="0" applyFill="0" applyBorder="0" applyProtection="0">
      <alignment horizontal="left" vertical="center" indent="5"/>
    </xf>
    <xf numFmtId="0" fontId="125" fillId="84" borderId="191" applyNumberFormat="0" applyAlignment="0" applyProtection="0"/>
    <xf numFmtId="0" fontId="103" fillId="60" borderId="194">
      <alignment horizontal="right" vertical="center"/>
    </xf>
    <xf numFmtId="0" fontId="125" fillId="84" borderId="191" applyNumberFormat="0" applyAlignment="0" applyProtection="0"/>
    <xf numFmtId="0" fontId="103" fillId="60" borderId="194">
      <alignment horizontal="right" vertical="center"/>
    </xf>
    <xf numFmtId="0" fontId="102" fillId="0" borderId="197">
      <alignment horizontal="left" vertical="center" wrapText="1" indent="2"/>
    </xf>
    <xf numFmtId="49" fontId="101" fillId="0" borderId="194" applyNumberFormat="0" applyFill="0" applyBorder="0" applyProtection="0">
      <alignment horizontal="left" vertical="center"/>
    </xf>
    <xf numFmtId="0" fontId="102" fillId="60" borderId="197">
      <alignment horizontal="left" vertical="center" wrapText="1" indent="2"/>
    </xf>
    <xf numFmtId="0" fontId="8" fillId="87" borderId="193" applyNumberFormat="0" applyFont="0" applyAlignment="0" applyProtection="0"/>
    <xf numFmtId="0" fontId="103" fillId="60" borderId="194">
      <alignment horizontal="right" vertical="center"/>
    </xf>
    <xf numFmtId="0" fontId="103" fillId="60" borderId="194">
      <alignment horizontal="right" vertical="center"/>
    </xf>
    <xf numFmtId="4" fontId="103" fillId="62" borderId="194">
      <alignment horizontal="right" vertical="center"/>
    </xf>
    <xf numFmtId="4" fontId="103" fillId="60" borderId="194">
      <alignment horizontal="right" vertical="center"/>
    </xf>
    <xf numFmtId="4" fontId="103" fillId="60" borderId="194">
      <alignment horizontal="right" vertical="center"/>
    </xf>
    <xf numFmtId="49" fontId="102" fillId="0" borderId="194" applyNumberFormat="0" applyFont="0" applyFill="0" applyBorder="0" applyProtection="0">
      <alignment horizontal="left" vertical="center" indent="2"/>
    </xf>
    <xf numFmtId="0" fontId="102" fillId="0" borderId="194" applyNumberFormat="0" applyFill="0" applyAlignment="0" applyProtection="0"/>
    <xf numFmtId="166" fontId="102" fillId="88" borderId="194" applyNumberFormat="0" applyFont="0" applyBorder="0" applyAlignment="0" applyProtection="0">
      <alignment horizontal="right" vertical="center"/>
    </xf>
    <xf numFmtId="0" fontId="123" fillId="84" borderId="190" applyNumberFormat="0" applyAlignment="0" applyProtection="0"/>
    <xf numFmtId="0" fontId="125" fillId="84" borderId="191" applyNumberFormat="0" applyAlignment="0" applyProtection="0"/>
    <xf numFmtId="0" fontId="130" fillId="0" borderId="192" applyNumberFormat="0" applyFill="0" applyAlignment="0" applyProtection="0"/>
    <xf numFmtId="0" fontId="125" fillId="84" borderId="191" applyNumberFormat="0" applyAlignment="0" applyProtection="0"/>
    <xf numFmtId="0" fontId="130" fillId="0" borderId="192" applyNumberFormat="0" applyFill="0" applyAlignment="0" applyProtection="0"/>
    <xf numFmtId="0" fontId="120" fillId="87" borderId="193" applyNumberFormat="0" applyFont="0" applyAlignment="0" applyProtection="0"/>
    <xf numFmtId="0" fontId="102" fillId="60" borderId="197">
      <alignment horizontal="left" vertical="center" wrapText="1" indent="2"/>
    </xf>
    <xf numFmtId="0" fontId="118" fillId="0" borderId="0" applyNumberFormat="0" applyFill="0" applyBorder="0" applyAlignment="0" applyProtection="0"/>
    <xf numFmtId="0" fontId="102" fillId="60" borderId="197">
      <alignment horizontal="left" vertical="center" wrapText="1" indent="2"/>
    </xf>
    <xf numFmtId="0" fontId="120" fillId="87" borderId="193" applyNumberFormat="0" applyFont="0" applyAlignment="0" applyProtection="0"/>
    <xf numFmtId="0" fontId="105" fillId="62" borderId="194">
      <alignment horizontal="right" vertical="center"/>
    </xf>
    <xf numFmtId="49" fontId="102" fillId="0" borderId="195" applyNumberFormat="0" applyFont="0" applyFill="0" applyBorder="0" applyProtection="0">
      <alignment horizontal="left" vertical="center" indent="5"/>
    </xf>
    <xf numFmtId="0" fontId="103" fillId="60" borderId="196">
      <alignment horizontal="right" vertical="center"/>
    </xf>
    <xf numFmtId="0" fontId="129" fillId="71" borderId="191" applyNumberFormat="0" applyAlignment="0" applyProtection="0"/>
    <xf numFmtId="0" fontId="103" fillId="62" borderId="194">
      <alignment horizontal="right" vertical="center"/>
    </xf>
    <xf numFmtId="0" fontId="8" fillId="87" borderId="193" applyNumberFormat="0" applyFont="0" applyAlignment="0" applyProtection="0"/>
    <xf numFmtId="0" fontId="123" fillId="84" borderId="190" applyNumberFormat="0" applyAlignment="0" applyProtection="0"/>
    <xf numFmtId="0" fontId="102" fillId="0" borderId="197">
      <alignment horizontal="left" vertical="center" wrapText="1" indent="2"/>
    </xf>
    <xf numFmtId="4" fontId="102" fillId="61" borderId="194"/>
    <xf numFmtId="4" fontId="103" fillId="60" borderId="196">
      <alignment horizontal="right" vertical="center"/>
    </xf>
    <xf numFmtId="0" fontId="129" fillId="71" borderId="191" applyNumberFormat="0" applyAlignment="0" applyProtection="0"/>
    <xf numFmtId="0" fontId="103" fillId="60" borderId="196">
      <alignment horizontal="right" vertical="center"/>
    </xf>
    <xf numFmtId="0" fontId="102" fillId="60" borderId="197">
      <alignment horizontal="left" vertical="center" wrapText="1" indent="2"/>
    </xf>
    <xf numFmtId="0" fontId="102" fillId="0" borderId="197">
      <alignment horizontal="left" vertical="center" wrapText="1" indent="2"/>
    </xf>
    <xf numFmtId="0" fontId="102" fillId="62" borderId="195">
      <alignment horizontal="left" vertical="center"/>
    </xf>
    <xf numFmtId="0" fontId="145" fillId="0" borderId="192" applyNumberFormat="0" applyFill="0" applyAlignment="0" applyProtection="0"/>
    <xf numFmtId="0" fontId="142" fillId="84" borderId="190" applyNumberFormat="0" applyAlignment="0" applyProtection="0"/>
    <xf numFmtId="0" fontId="142" fillId="84" borderId="190" applyNumberFormat="0" applyAlignment="0" applyProtection="0"/>
    <xf numFmtId="0" fontId="102" fillId="61" borderId="194"/>
    <xf numFmtId="0" fontId="102" fillId="0" borderId="197">
      <alignment horizontal="left" vertical="center" wrapText="1" indent="2"/>
    </xf>
    <xf numFmtId="0" fontId="102" fillId="62" borderId="195">
      <alignment horizontal="left" vertical="center"/>
    </xf>
    <xf numFmtId="0" fontId="126" fillId="84" borderId="191" applyNumberFormat="0" applyAlignment="0" applyProtection="0"/>
    <xf numFmtId="4" fontId="103" fillId="60" borderId="196">
      <alignment horizontal="right" vertical="center"/>
    </xf>
    <xf numFmtId="49" fontId="101" fillId="0" borderId="194" applyNumberFormat="0" applyFill="0" applyBorder="0" applyProtection="0">
      <alignment horizontal="left" vertical="center"/>
    </xf>
    <xf numFmtId="0" fontId="103" fillId="62" borderId="194">
      <alignment horizontal="right" vertical="center"/>
    </xf>
    <xf numFmtId="4" fontId="102" fillId="0" borderId="194" applyFill="0" applyBorder="0" applyProtection="0">
      <alignment horizontal="right" vertical="center"/>
    </xf>
    <xf numFmtId="0" fontId="103" fillId="60" borderId="194">
      <alignment horizontal="right" vertical="center"/>
    </xf>
    <xf numFmtId="4" fontId="102" fillId="0" borderId="194" applyFill="0" applyBorder="0" applyProtection="0">
      <alignment horizontal="right" vertical="center"/>
    </xf>
    <xf numFmtId="0" fontId="129" fillId="71" borderId="191" applyNumberFormat="0" applyAlignment="0" applyProtection="0"/>
    <xf numFmtId="0" fontId="103" fillId="60" borderId="194">
      <alignment horizontal="right" vertical="center"/>
    </xf>
    <xf numFmtId="0" fontId="138" fillId="71" borderId="191" applyNumberFormat="0" applyAlignment="0" applyProtection="0"/>
    <xf numFmtId="4" fontId="103" fillId="60" borderId="196">
      <alignment horizontal="right" vertical="center"/>
    </xf>
    <xf numFmtId="0" fontId="102" fillId="62" borderId="195">
      <alignment horizontal="left" vertical="center"/>
    </xf>
    <xf numFmtId="0" fontId="142" fillId="84" borderId="190" applyNumberFormat="0" applyAlignment="0" applyProtection="0"/>
    <xf numFmtId="0" fontId="129" fillId="71" borderId="191" applyNumberFormat="0" applyAlignment="0" applyProtection="0"/>
    <xf numFmtId="0" fontId="145" fillId="0" borderId="192" applyNumberFormat="0" applyFill="0" applyAlignment="0" applyProtection="0"/>
    <xf numFmtId="166" fontId="102" fillId="88" borderId="194" applyNumberFormat="0" applyFont="0" applyBorder="0" applyAlignment="0" applyProtection="0">
      <alignment horizontal="right" vertical="center"/>
    </xf>
    <xf numFmtId="0" fontId="130" fillId="0" borderId="192" applyNumberFormat="0" applyFill="0" applyAlignment="0" applyProtection="0"/>
    <xf numFmtId="0" fontId="145" fillId="0" borderId="192" applyNumberFormat="0" applyFill="0" applyAlignment="0" applyProtection="0"/>
    <xf numFmtId="4" fontId="102" fillId="0" borderId="194">
      <alignment horizontal="right" vertical="center"/>
    </xf>
    <xf numFmtId="0" fontId="7" fillId="42" borderId="0" applyNumberFormat="0" applyBorder="0" applyAlignment="0" applyProtection="0"/>
    <xf numFmtId="0" fontId="48" fillId="51"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48" fillId="47" borderId="0" applyNumberFormat="0" applyBorder="0" applyAlignment="0" applyProtection="0"/>
    <xf numFmtId="0" fontId="7" fillId="45" borderId="0" applyNumberFormat="0" applyBorder="0" applyAlignment="0" applyProtection="0"/>
    <xf numFmtId="0" fontId="48" fillId="43" borderId="0" applyNumberFormat="0" applyBorder="0" applyAlignment="0" applyProtection="0"/>
    <xf numFmtId="0" fontId="118" fillId="0" borderId="0" applyNumberFormat="0" applyFill="0" applyBorder="0" applyAlignment="0" applyProtection="0"/>
    <xf numFmtId="0" fontId="7" fillId="37" borderId="0" applyNumberFormat="0" applyBorder="0" applyAlignment="0" applyProtection="0"/>
    <xf numFmtId="0" fontId="7" fillId="38" borderId="0" applyNumberFormat="0" applyBorder="0" applyAlignment="0" applyProtection="0"/>
    <xf numFmtId="0" fontId="119" fillId="0" borderId="70" applyNumberFormat="0" applyFill="0" applyAlignment="0" applyProtection="0"/>
    <xf numFmtId="0" fontId="115" fillId="33" borderId="66" applyNumberFormat="0" applyAlignment="0" applyProtection="0"/>
    <xf numFmtId="4" fontId="102" fillId="0" borderId="194" applyFill="0" applyBorder="0" applyProtection="0">
      <alignment horizontal="right" vertical="center"/>
    </xf>
    <xf numFmtId="4" fontId="103" fillId="60" borderId="194">
      <alignment horizontal="right" vertical="center"/>
    </xf>
    <xf numFmtId="0" fontId="102" fillId="61" borderId="194"/>
    <xf numFmtId="0" fontId="125" fillId="84" borderId="191" applyNumberFormat="0" applyAlignment="0" applyProtection="0"/>
    <xf numFmtId="0" fontId="103" fillId="62" borderId="194">
      <alignment horizontal="right" vertical="center"/>
    </xf>
    <xf numFmtId="0" fontId="102" fillId="0" borderId="194">
      <alignment horizontal="right" vertical="center"/>
    </xf>
    <xf numFmtId="0" fontId="145" fillId="0" borderId="192" applyNumberFormat="0" applyFill="0" applyAlignment="0" applyProtection="0"/>
    <xf numFmtId="0" fontId="102" fillId="62" borderId="195">
      <alignment horizontal="left" vertical="center"/>
    </xf>
    <xf numFmtId="0" fontId="138" fillId="71" borderId="191" applyNumberFormat="0" applyAlignment="0" applyProtection="0"/>
    <xf numFmtId="166" fontId="102" fillId="88" borderId="194" applyNumberFormat="0" applyFont="0" applyBorder="0" applyAlignment="0" applyProtection="0">
      <alignment horizontal="right" vertical="center"/>
    </xf>
    <xf numFmtId="0" fontId="120" fillId="87" borderId="193" applyNumberFormat="0" applyFont="0" applyAlignment="0" applyProtection="0"/>
    <xf numFmtId="0" fontId="102" fillId="0" borderId="197">
      <alignment horizontal="left" vertical="center" wrapText="1" indent="2"/>
    </xf>
    <xf numFmtId="4" fontId="102" fillId="61" borderId="194"/>
    <xf numFmtId="49" fontId="101" fillId="0" borderId="194" applyNumberFormat="0" applyFill="0" applyBorder="0" applyProtection="0">
      <alignment horizontal="left" vertical="center"/>
    </xf>
    <xf numFmtId="0" fontId="102" fillId="0" borderId="194">
      <alignment horizontal="right" vertical="center"/>
    </xf>
    <xf numFmtId="4" fontId="103" fillId="60" borderId="196">
      <alignment horizontal="right" vertical="center"/>
    </xf>
    <xf numFmtId="4" fontId="103" fillId="60" borderId="194">
      <alignment horizontal="right" vertical="center"/>
    </xf>
    <xf numFmtId="4" fontId="103" fillId="60" borderId="194">
      <alignment horizontal="right" vertical="center"/>
    </xf>
    <xf numFmtId="0" fontId="105" fillId="62" borderId="194">
      <alignment horizontal="right" vertical="center"/>
    </xf>
    <xf numFmtId="0" fontId="103" fillId="62" borderId="194">
      <alignment horizontal="right" vertical="center"/>
    </xf>
    <xf numFmtId="49" fontId="102" fillId="0" borderId="194" applyNumberFormat="0" applyFont="0" applyFill="0" applyBorder="0" applyProtection="0">
      <alignment horizontal="left" vertical="center" indent="2"/>
    </xf>
    <xf numFmtId="0" fontId="138" fillId="71" borderId="191" applyNumberFormat="0" applyAlignment="0" applyProtection="0"/>
    <xf numFmtId="0" fontId="123" fillId="84" borderId="190" applyNumberFormat="0" applyAlignment="0" applyProtection="0"/>
    <xf numFmtId="49" fontId="102" fillId="0" borderId="194" applyNumberFormat="0" applyFont="0" applyFill="0" applyBorder="0" applyProtection="0">
      <alignment horizontal="left" vertical="center" indent="2"/>
    </xf>
    <xf numFmtId="0" fontId="129" fillId="71" borderId="191" applyNumberFormat="0" applyAlignment="0" applyProtection="0"/>
    <xf numFmtId="4" fontId="102" fillId="0" borderId="194" applyFill="0" applyBorder="0" applyProtection="0">
      <alignment horizontal="right" vertical="center"/>
    </xf>
    <xf numFmtId="0" fontId="126" fillId="84" borderId="191" applyNumberFormat="0" applyAlignment="0" applyProtection="0"/>
    <xf numFmtId="0" fontId="145" fillId="0" borderId="192" applyNumberFormat="0" applyFill="0" applyAlignment="0" applyProtection="0"/>
    <xf numFmtId="0" fontId="142" fillId="84" borderId="190" applyNumberFormat="0" applyAlignment="0" applyProtection="0"/>
    <xf numFmtId="0" fontId="102" fillId="0" borderId="194" applyNumberFormat="0" applyFill="0" applyAlignment="0" applyProtection="0"/>
    <xf numFmtId="4" fontId="102" fillId="0" borderId="194">
      <alignment horizontal="right" vertical="center"/>
    </xf>
    <xf numFmtId="0" fontId="102" fillId="0" borderId="194">
      <alignment horizontal="right" vertical="center"/>
    </xf>
    <xf numFmtId="0" fontId="138" fillId="71" borderId="191" applyNumberFormat="0" applyAlignment="0" applyProtection="0"/>
    <xf numFmtId="0" fontId="123" fillId="84" borderId="190" applyNumberFormat="0" applyAlignment="0" applyProtection="0"/>
    <xf numFmtId="0" fontId="125" fillId="84" borderId="191" applyNumberFormat="0" applyAlignment="0" applyProtection="0"/>
    <xf numFmtId="0" fontId="102" fillId="60" borderId="197">
      <alignment horizontal="left" vertical="center" wrapText="1" indent="2"/>
    </xf>
    <xf numFmtId="0" fontId="126" fillId="84" borderId="191" applyNumberFormat="0" applyAlignment="0" applyProtection="0"/>
    <xf numFmtId="0" fontId="126" fillId="84" borderId="191" applyNumberFormat="0" applyAlignment="0" applyProtection="0"/>
    <xf numFmtId="4" fontId="103" fillId="60" borderId="195">
      <alignment horizontal="right" vertical="center"/>
    </xf>
    <xf numFmtId="0" fontId="103" fillId="60" borderId="195">
      <alignment horizontal="right" vertical="center"/>
    </xf>
    <xf numFmtId="0" fontId="103" fillId="60" borderId="194">
      <alignment horizontal="right" vertical="center"/>
    </xf>
    <xf numFmtId="4" fontId="105" fillId="62" borderId="194">
      <alignment horizontal="right" vertical="center"/>
    </xf>
    <xf numFmtId="0" fontId="129" fillId="71" borderId="191" applyNumberFormat="0" applyAlignment="0" applyProtection="0"/>
    <xf numFmtId="0" fontId="130" fillId="0" borderId="192" applyNumberFormat="0" applyFill="0" applyAlignment="0" applyProtection="0"/>
    <xf numFmtId="0" fontId="145" fillId="0" borderId="192" applyNumberFormat="0" applyFill="0" applyAlignment="0" applyProtection="0"/>
    <xf numFmtId="0" fontId="120" fillId="87" borderId="193" applyNumberFormat="0" applyFont="0" applyAlignment="0" applyProtection="0"/>
    <xf numFmtId="0" fontId="138" fillId="71" borderId="191" applyNumberFormat="0" applyAlignment="0" applyProtection="0"/>
    <xf numFmtId="49" fontId="101" fillId="0" borderId="194" applyNumberFormat="0" applyFill="0" applyBorder="0" applyProtection="0">
      <alignment horizontal="left" vertical="center"/>
    </xf>
    <xf numFmtId="0" fontId="102" fillId="60" borderId="197">
      <alignment horizontal="left" vertical="center" wrapText="1" indent="2"/>
    </xf>
    <xf numFmtId="0" fontId="126" fillId="84" borderId="191" applyNumberFormat="0" applyAlignment="0" applyProtection="0"/>
    <xf numFmtId="0" fontId="102" fillId="0" borderId="197">
      <alignment horizontal="left" vertical="center" wrapText="1" indent="2"/>
    </xf>
    <xf numFmtId="0" fontId="120" fillId="87" borderId="193" applyNumberFormat="0" applyFont="0" applyAlignment="0" applyProtection="0"/>
    <xf numFmtId="0" fontId="8" fillId="87" borderId="193" applyNumberFormat="0" applyFont="0" applyAlignment="0" applyProtection="0"/>
    <xf numFmtId="0" fontId="142" fillId="84" borderId="190" applyNumberFormat="0" applyAlignment="0" applyProtection="0"/>
    <xf numFmtId="0" fontId="145" fillId="0" borderId="192" applyNumberFormat="0" applyFill="0" applyAlignment="0" applyProtection="0"/>
    <xf numFmtId="4" fontId="102" fillId="61" borderId="194"/>
    <xf numFmtId="0" fontId="103" fillId="60" borderId="194">
      <alignment horizontal="right" vertical="center"/>
    </xf>
    <xf numFmtId="0" fontId="145" fillId="0" borderId="192" applyNumberFormat="0" applyFill="0" applyAlignment="0" applyProtection="0"/>
    <xf numFmtId="4" fontId="103" fillId="60" borderId="196">
      <alignment horizontal="right" vertical="center"/>
    </xf>
    <xf numFmtId="0" fontId="125" fillId="84" borderId="191" applyNumberFormat="0" applyAlignment="0" applyProtection="0"/>
    <xf numFmtId="0" fontId="103" fillId="60" borderId="195">
      <alignment horizontal="right" vertical="center"/>
    </xf>
    <xf numFmtId="0" fontId="126" fillId="84" borderId="191" applyNumberFormat="0" applyAlignment="0" applyProtection="0"/>
    <xf numFmtId="0" fontId="130" fillId="0" borderId="192" applyNumberFormat="0" applyFill="0" applyAlignment="0" applyProtection="0"/>
    <xf numFmtId="0" fontId="120" fillId="87" borderId="193" applyNumberFormat="0" applyFont="0" applyAlignment="0" applyProtection="0"/>
    <xf numFmtId="4" fontId="103" fillId="60" borderId="195">
      <alignment horizontal="right" vertical="center"/>
    </xf>
    <xf numFmtId="0" fontId="102" fillId="60" borderId="197">
      <alignment horizontal="left" vertical="center" wrapText="1" indent="2"/>
    </xf>
    <xf numFmtId="0" fontId="102" fillId="61" borderId="194"/>
    <xf numFmtId="166" fontId="102" fillId="88" borderId="194" applyNumberFormat="0" applyFont="0" applyBorder="0" applyAlignment="0" applyProtection="0">
      <alignment horizontal="right" vertical="center"/>
    </xf>
    <xf numFmtId="0" fontId="102" fillId="0" borderId="194" applyNumberFormat="0" applyFill="0" applyAlignment="0" applyProtection="0"/>
    <xf numFmtId="4" fontId="102" fillId="0" borderId="194" applyFill="0" applyBorder="0" applyProtection="0">
      <alignment horizontal="right" vertical="center"/>
    </xf>
    <xf numFmtId="4" fontId="103" fillId="62" borderId="194">
      <alignment horizontal="right" vertical="center"/>
    </xf>
    <xf numFmtId="0" fontId="130" fillId="0" borderId="192" applyNumberFormat="0" applyFill="0" applyAlignment="0" applyProtection="0"/>
    <xf numFmtId="49" fontId="101" fillId="0" borderId="194" applyNumberFormat="0" applyFill="0" applyBorder="0" applyProtection="0">
      <alignment horizontal="left" vertical="center"/>
    </xf>
    <xf numFmtId="49" fontId="102" fillId="0" borderId="195" applyNumberFormat="0" applyFont="0" applyFill="0" applyBorder="0" applyProtection="0">
      <alignment horizontal="left" vertical="center" indent="5"/>
    </xf>
    <xf numFmtId="0" fontId="102" fillId="62" borderId="195">
      <alignment horizontal="left" vertical="center"/>
    </xf>
    <xf numFmtId="0" fontId="126" fillId="84" borderId="191" applyNumberFormat="0" applyAlignment="0" applyProtection="0"/>
    <xf numFmtId="4" fontId="103" fillId="60" borderId="196">
      <alignment horizontal="right" vertical="center"/>
    </xf>
    <xf numFmtId="0" fontId="138" fillId="71" borderId="191" applyNumberFormat="0" applyAlignment="0" applyProtection="0"/>
    <xf numFmtId="0" fontId="138" fillId="71" borderId="191" applyNumberFormat="0" applyAlignment="0" applyProtection="0"/>
    <xf numFmtId="0" fontId="120" fillId="87" borderId="193" applyNumberFormat="0" applyFont="0" applyAlignment="0" applyProtection="0"/>
    <xf numFmtId="0" fontId="142" fillId="84" borderId="190" applyNumberFormat="0" applyAlignment="0" applyProtection="0"/>
    <xf numFmtId="0" fontId="145" fillId="0" borderId="192" applyNumberFormat="0" applyFill="0" applyAlignment="0" applyProtection="0"/>
    <xf numFmtId="0" fontId="103" fillId="60" borderId="194">
      <alignment horizontal="right" vertical="center"/>
    </xf>
    <xf numFmtId="0" fontId="8" fillId="87" borderId="193" applyNumberFormat="0" applyFont="0" applyAlignment="0" applyProtection="0"/>
    <xf numFmtId="4" fontId="102" fillId="0" borderId="194">
      <alignment horizontal="right" vertical="center"/>
    </xf>
    <xf numFmtId="0" fontId="145" fillId="0" borderId="192" applyNumberFormat="0" applyFill="0" applyAlignment="0" applyProtection="0"/>
    <xf numFmtId="0" fontId="103" fillId="60" borderId="194">
      <alignment horizontal="right" vertical="center"/>
    </xf>
    <xf numFmtId="0" fontId="103" fillId="60" borderId="194">
      <alignment horizontal="right" vertical="center"/>
    </xf>
    <xf numFmtId="4" fontId="105" fillId="62" borderId="194">
      <alignment horizontal="right" vertical="center"/>
    </xf>
    <xf numFmtId="0" fontId="103" fillId="62" borderId="194">
      <alignment horizontal="right" vertical="center"/>
    </xf>
    <xf numFmtId="4" fontId="103" fillId="62" borderId="194">
      <alignment horizontal="right" vertical="center"/>
    </xf>
    <xf numFmtId="0" fontId="105" fillId="62" borderId="194">
      <alignment horizontal="right" vertical="center"/>
    </xf>
    <xf numFmtId="4" fontId="105" fillId="62" borderId="194">
      <alignment horizontal="right" vertical="center"/>
    </xf>
    <xf numFmtId="0" fontId="103" fillId="60" borderId="194">
      <alignment horizontal="right" vertical="center"/>
    </xf>
    <xf numFmtId="4" fontId="103" fillId="60" borderId="194">
      <alignment horizontal="right" vertical="center"/>
    </xf>
    <xf numFmtId="0" fontId="103" fillId="60" borderId="194">
      <alignment horizontal="right" vertical="center"/>
    </xf>
    <xf numFmtId="4" fontId="103" fillId="60" borderId="194">
      <alignment horizontal="right" vertical="center"/>
    </xf>
    <xf numFmtId="0" fontId="103" fillId="60" borderId="195">
      <alignment horizontal="right" vertical="center"/>
    </xf>
    <xf numFmtId="4" fontId="103" fillId="60" borderId="195">
      <alignment horizontal="right" vertical="center"/>
    </xf>
    <xf numFmtId="0" fontId="103" fillId="60" borderId="196">
      <alignment horizontal="right" vertical="center"/>
    </xf>
    <xf numFmtId="4" fontId="103" fillId="60" borderId="196">
      <alignment horizontal="right" vertical="center"/>
    </xf>
    <xf numFmtId="0" fontId="126" fillId="84" borderId="191" applyNumberFormat="0" applyAlignment="0" applyProtection="0"/>
    <xf numFmtId="0" fontId="102" fillId="60" borderId="197">
      <alignment horizontal="left" vertical="center" wrapText="1" indent="2"/>
    </xf>
    <xf numFmtId="0" fontId="102" fillId="0" borderId="197">
      <alignment horizontal="left" vertical="center" wrapText="1" indent="2"/>
    </xf>
    <xf numFmtId="0" fontId="102" fillId="62" borderId="195">
      <alignment horizontal="left" vertical="center"/>
    </xf>
    <xf numFmtId="0" fontId="138" fillId="71" borderId="191" applyNumberFormat="0" applyAlignment="0" applyProtection="0"/>
    <xf numFmtId="0" fontId="102" fillId="0" borderId="194">
      <alignment horizontal="right" vertical="center"/>
    </xf>
    <xf numFmtId="4" fontId="102" fillId="0" borderId="194">
      <alignment horizontal="right" vertical="center"/>
    </xf>
    <xf numFmtId="0" fontId="102" fillId="0" borderId="194" applyNumberFormat="0" applyFill="0" applyAlignment="0" applyProtection="0"/>
    <xf numFmtId="0" fontId="142" fillId="84" borderId="190" applyNumberFormat="0" applyAlignment="0" applyProtection="0"/>
    <xf numFmtId="166" fontId="102" fillId="88" borderId="194" applyNumberFormat="0" applyFont="0" applyBorder="0" applyAlignment="0" applyProtection="0">
      <alignment horizontal="right" vertical="center"/>
    </xf>
    <xf numFmtId="0" fontId="102" fillId="61" borderId="194"/>
    <xf numFmtId="4" fontId="102" fillId="61" borderId="194"/>
    <xf numFmtId="0" fontId="145" fillId="0" borderId="192" applyNumberFormat="0" applyFill="0" applyAlignment="0" applyProtection="0"/>
    <xf numFmtId="0" fontId="8" fillId="87" borderId="193" applyNumberFormat="0" applyFont="0" applyAlignment="0" applyProtection="0"/>
    <xf numFmtId="0" fontId="120" fillId="87" borderId="193" applyNumberFormat="0" applyFont="0" applyAlignment="0" applyProtection="0"/>
    <xf numFmtId="0" fontId="102" fillId="0" borderId="194" applyNumberFormat="0" applyFill="0" applyAlignment="0" applyProtection="0"/>
    <xf numFmtId="0" fontId="130" fillId="0" borderId="192" applyNumberFormat="0" applyFill="0" applyAlignment="0" applyProtection="0"/>
    <xf numFmtId="0" fontId="145" fillId="0" borderId="192" applyNumberFormat="0" applyFill="0" applyAlignment="0" applyProtection="0"/>
    <xf numFmtId="0" fontId="129" fillId="71" borderId="191" applyNumberFormat="0" applyAlignment="0" applyProtection="0"/>
    <xf numFmtId="0" fontId="126" fillId="84" borderId="191" applyNumberFormat="0" applyAlignment="0" applyProtection="0"/>
    <xf numFmtId="4" fontId="105" fillId="62" borderId="194">
      <alignment horizontal="right" vertical="center"/>
    </xf>
    <xf numFmtId="0" fontId="103" fillId="62" borderId="194">
      <alignment horizontal="right" vertical="center"/>
    </xf>
    <xf numFmtId="166" fontId="102" fillId="88" borderId="194" applyNumberFormat="0" applyFont="0" applyBorder="0" applyAlignment="0" applyProtection="0">
      <alignment horizontal="right" vertical="center"/>
    </xf>
    <xf numFmtId="0" fontId="130" fillId="0" borderId="192" applyNumberFormat="0" applyFill="0" applyAlignment="0" applyProtection="0"/>
    <xf numFmtId="49" fontId="102" fillId="0" borderId="194" applyNumberFormat="0" applyFont="0" applyFill="0" applyBorder="0" applyProtection="0">
      <alignment horizontal="left" vertical="center" indent="2"/>
    </xf>
    <xf numFmtId="49" fontId="102" fillId="0" borderId="195" applyNumberFormat="0" applyFont="0" applyFill="0" applyBorder="0" applyProtection="0">
      <alignment horizontal="left" vertical="center" indent="5"/>
    </xf>
    <xf numFmtId="49" fontId="102" fillId="0" borderId="194" applyNumberFormat="0" applyFont="0" applyFill="0" applyBorder="0" applyProtection="0">
      <alignment horizontal="left" vertical="center" indent="2"/>
    </xf>
    <xf numFmtId="4" fontId="102" fillId="0" borderId="194" applyFill="0" applyBorder="0" applyProtection="0">
      <alignment horizontal="right" vertical="center"/>
    </xf>
    <xf numFmtId="49" fontId="101" fillId="0" borderId="194" applyNumberFormat="0" applyFill="0" applyBorder="0" applyProtection="0">
      <alignment horizontal="left" vertical="center"/>
    </xf>
    <xf numFmtId="0" fontId="102" fillId="0" borderId="197">
      <alignment horizontal="left" vertical="center" wrapText="1" indent="2"/>
    </xf>
    <xf numFmtId="0" fontId="142" fillId="84" borderId="190" applyNumberFormat="0" applyAlignment="0" applyProtection="0"/>
    <xf numFmtId="0" fontId="103" fillId="60" borderId="196">
      <alignment horizontal="right" vertical="center"/>
    </xf>
    <xf numFmtId="0" fontId="129" fillId="71" borderId="191" applyNumberFormat="0" applyAlignment="0" applyProtection="0"/>
    <xf numFmtId="0" fontId="103" fillId="60" borderId="196">
      <alignment horizontal="right" vertical="center"/>
    </xf>
    <xf numFmtId="4" fontId="103" fillId="60" borderId="194">
      <alignment horizontal="right" vertical="center"/>
    </xf>
    <xf numFmtId="0" fontId="103" fillId="60" borderId="194">
      <alignment horizontal="right" vertical="center"/>
    </xf>
    <xf numFmtId="0" fontId="123" fillId="84" borderId="190" applyNumberFormat="0" applyAlignment="0" applyProtection="0"/>
    <xf numFmtId="0" fontId="125" fillId="84" borderId="191" applyNumberFormat="0" applyAlignment="0" applyProtection="0"/>
    <xf numFmtId="0" fontId="130" fillId="0" borderId="192" applyNumberFormat="0" applyFill="0" applyAlignment="0" applyProtection="0"/>
    <xf numFmtId="0" fontId="102" fillId="61" borderId="194"/>
    <xf numFmtId="4" fontId="102" fillId="61" borderId="194"/>
    <xf numFmtId="4" fontId="103" fillId="60" borderId="194">
      <alignment horizontal="right" vertical="center"/>
    </xf>
    <xf numFmtId="0" fontId="105" fillId="62" borderId="194">
      <alignment horizontal="right" vertical="center"/>
    </xf>
    <xf numFmtId="0" fontId="129" fillId="71" borderId="191" applyNumberFormat="0" applyAlignment="0" applyProtection="0"/>
    <xf numFmtId="0" fontId="126" fillId="84" borderId="191" applyNumberFormat="0" applyAlignment="0" applyProtection="0"/>
    <xf numFmtId="4" fontId="102" fillId="0" borderId="194">
      <alignment horizontal="right" vertical="center"/>
    </xf>
    <xf numFmtId="0" fontId="102" fillId="60" borderId="197">
      <alignment horizontal="left" vertical="center" wrapText="1" indent="2"/>
    </xf>
    <xf numFmtId="0" fontId="102" fillId="0" borderId="197">
      <alignment horizontal="left" vertical="center" wrapText="1" indent="2"/>
    </xf>
    <xf numFmtId="0" fontId="142" fillId="84" borderId="190" applyNumberFormat="0" applyAlignment="0" applyProtection="0"/>
    <xf numFmtId="0" fontId="138" fillId="71" borderId="191" applyNumberFormat="0" applyAlignment="0" applyProtection="0"/>
    <xf numFmtId="0" fontId="125" fillId="84" borderId="191" applyNumberFormat="0" applyAlignment="0" applyProtection="0"/>
    <xf numFmtId="0" fontId="123" fillId="84" borderId="190" applyNumberFormat="0" applyAlignment="0" applyProtection="0"/>
    <xf numFmtId="0" fontId="103" fillId="60" borderId="196">
      <alignment horizontal="right" vertical="center"/>
    </xf>
    <xf numFmtId="0" fontId="105" fillId="62" borderId="194">
      <alignment horizontal="right" vertical="center"/>
    </xf>
    <xf numFmtId="4" fontId="103" fillId="62" borderId="194">
      <alignment horizontal="right" vertical="center"/>
    </xf>
    <xf numFmtId="4" fontId="103" fillId="60" borderId="194">
      <alignment horizontal="right" vertical="center"/>
    </xf>
    <xf numFmtId="49" fontId="102" fillId="0" borderId="195" applyNumberFormat="0" applyFont="0" applyFill="0" applyBorder="0" applyProtection="0">
      <alignment horizontal="left" vertical="center" indent="5"/>
    </xf>
    <xf numFmtId="4" fontId="102" fillId="0" borderId="194" applyFill="0" applyBorder="0" applyProtection="0">
      <alignment horizontal="right" vertical="center"/>
    </xf>
    <xf numFmtId="4" fontId="103" fillId="62" borderId="194">
      <alignment horizontal="right" vertical="center"/>
    </xf>
    <xf numFmtId="0" fontId="138" fillId="71" borderId="191" applyNumberFormat="0" applyAlignment="0" applyProtection="0"/>
    <xf numFmtId="0" fontId="129" fillId="71" borderId="191" applyNumberFormat="0" applyAlignment="0" applyProtection="0"/>
    <xf numFmtId="0" fontId="125" fillId="84" borderId="191" applyNumberFormat="0" applyAlignment="0" applyProtection="0"/>
    <xf numFmtId="0" fontId="102" fillId="60" borderId="197">
      <alignment horizontal="left" vertical="center" wrapText="1" indent="2"/>
    </xf>
    <xf numFmtId="0" fontId="102" fillId="0" borderId="197">
      <alignment horizontal="left" vertical="center" wrapText="1" indent="2"/>
    </xf>
    <xf numFmtId="0" fontId="102" fillId="60" borderId="197">
      <alignment horizontal="left" vertical="center" wrapText="1" indent="2"/>
    </xf>
    <xf numFmtId="0" fontId="102" fillId="0" borderId="197">
      <alignment horizontal="left" vertical="center" wrapText="1" indent="2"/>
    </xf>
    <xf numFmtId="0" fontId="123" fillId="84" borderId="190" applyNumberFormat="0" applyAlignment="0" applyProtection="0"/>
    <xf numFmtId="0" fontId="125" fillId="84" borderId="191" applyNumberFormat="0" applyAlignment="0" applyProtection="0"/>
    <xf numFmtId="0" fontId="126" fillId="84" borderId="191" applyNumberFormat="0" applyAlignment="0" applyProtection="0"/>
    <xf numFmtId="0" fontId="129" fillId="71" borderId="191" applyNumberFormat="0" applyAlignment="0" applyProtection="0"/>
    <xf numFmtId="0" fontId="130" fillId="0" borderId="192" applyNumberFormat="0" applyFill="0" applyAlignment="0" applyProtection="0"/>
    <xf numFmtId="0" fontId="138" fillId="71" borderId="191" applyNumberFormat="0" applyAlignment="0" applyProtection="0"/>
    <xf numFmtId="0" fontId="120" fillId="87" borderId="193" applyNumberFormat="0" applyFont="0" applyAlignment="0" applyProtection="0"/>
    <xf numFmtId="0" fontId="8" fillId="87" borderId="193" applyNumberFormat="0" applyFont="0" applyAlignment="0" applyProtection="0"/>
    <xf numFmtId="0" fontId="142" fillId="84" borderId="190" applyNumberFormat="0" applyAlignment="0" applyProtection="0"/>
    <xf numFmtId="0" fontId="145" fillId="0" borderId="192" applyNumberFormat="0" applyFill="0" applyAlignment="0" applyProtection="0"/>
    <xf numFmtId="0" fontId="126" fillId="84" borderId="191" applyNumberFormat="0" applyAlignment="0" applyProtection="0"/>
    <xf numFmtId="0" fontId="138" fillId="71" borderId="191" applyNumberFormat="0" applyAlignment="0" applyProtection="0"/>
    <xf numFmtId="0" fontId="120" fillId="87" borderId="193" applyNumberFormat="0" applyFont="0" applyAlignment="0" applyProtection="0"/>
    <xf numFmtId="0" fontId="142" fillId="84" borderId="190" applyNumberFormat="0" applyAlignment="0" applyProtection="0"/>
    <xf numFmtId="0" fontId="145" fillId="0" borderId="192" applyNumberFormat="0" applyFill="0" applyAlignment="0" applyProtection="0"/>
    <xf numFmtId="49" fontId="102" fillId="0" borderId="194" applyNumberFormat="0" applyFont="0" applyFill="0" applyBorder="0" applyProtection="0">
      <alignment horizontal="left" vertical="center" indent="2"/>
    </xf>
    <xf numFmtId="166" fontId="102" fillId="88" borderId="194" applyNumberFormat="0" applyFont="0" applyBorder="0" applyAlignment="0" applyProtection="0">
      <alignment horizontal="right" vertical="center"/>
    </xf>
    <xf numFmtId="0" fontId="126" fillId="84" borderId="191" applyNumberFormat="0" applyAlignment="0" applyProtection="0"/>
    <xf numFmtId="0" fontId="102" fillId="0" borderId="197">
      <alignment horizontal="left" vertical="center" wrapText="1" indent="2"/>
    </xf>
    <xf numFmtId="0" fontId="138" fillId="71" borderId="191" applyNumberFormat="0" applyAlignment="0" applyProtection="0"/>
    <xf numFmtId="0" fontId="142" fillId="84" borderId="190" applyNumberFormat="0" applyAlignment="0" applyProtection="0"/>
    <xf numFmtId="0" fontId="145" fillId="0" borderId="192" applyNumberFormat="0" applyFill="0" applyAlignment="0" applyProtection="0"/>
    <xf numFmtId="0" fontId="123" fillId="84" borderId="190" applyNumberFormat="0" applyAlignment="0" applyProtection="0"/>
    <xf numFmtId="0" fontId="125" fillId="84" borderId="191" applyNumberFormat="0" applyAlignment="0" applyProtection="0"/>
    <xf numFmtId="0" fontId="130" fillId="0" borderId="192" applyNumberFormat="0" applyFill="0" applyAlignment="0" applyProtection="0"/>
    <xf numFmtId="49" fontId="102" fillId="0" borderId="194" applyNumberFormat="0" applyFont="0" applyFill="0" applyBorder="0" applyProtection="0">
      <alignment horizontal="left" vertical="center" indent="2"/>
    </xf>
    <xf numFmtId="0" fontId="103" fillId="62" borderId="194">
      <alignment horizontal="right" vertical="center"/>
    </xf>
    <xf numFmtId="4" fontId="103" fillId="62" borderId="194">
      <alignment horizontal="right" vertical="center"/>
    </xf>
    <xf numFmtId="0" fontId="105" fillId="62" borderId="194">
      <alignment horizontal="right" vertical="center"/>
    </xf>
    <xf numFmtId="4" fontId="105" fillId="62" borderId="194">
      <alignment horizontal="right" vertical="center"/>
    </xf>
    <xf numFmtId="0" fontId="103" fillId="60" borderId="194">
      <alignment horizontal="right" vertical="center"/>
    </xf>
    <xf numFmtId="4" fontId="103" fillId="60" borderId="194">
      <alignment horizontal="right" vertical="center"/>
    </xf>
    <xf numFmtId="0" fontId="103" fillId="60" borderId="194">
      <alignment horizontal="right" vertical="center"/>
    </xf>
    <xf numFmtId="4" fontId="103" fillId="60" borderId="194">
      <alignment horizontal="right" vertical="center"/>
    </xf>
    <xf numFmtId="0" fontId="129" fillId="71" borderId="191" applyNumberFormat="0" applyAlignment="0" applyProtection="0"/>
    <xf numFmtId="0" fontId="102" fillId="0" borderId="194">
      <alignment horizontal="right" vertical="center"/>
    </xf>
    <xf numFmtId="4" fontId="102" fillId="0" borderId="194">
      <alignment horizontal="right" vertical="center"/>
    </xf>
    <xf numFmtId="4" fontId="102" fillId="0" borderId="194" applyFill="0" applyBorder="0" applyProtection="0">
      <alignment horizontal="right" vertical="center"/>
    </xf>
    <xf numFmtId="49" fontId="101" fillId="0" borderId="194" applyNumberFormat="0" applyFill="0" applyBorder="0" applyProtection="0">
      <alignment horizontal="left" vertical="center"/>
    </xf>
    <xf numFmtId="0" fontId="102" fillId="0" borderId="194" applyNumberFormat="0" applyFill="0" applyAlignment="0" applyProtection="0"/>
    <xf numFmtId="166" fontId="102" fillId="88" borderId="194" applyNumberFormat="0" applyFont="0" applyBorder="0" applyAlignment="0" applyProtection="0">
      <alignment horizontal="right" vertical="center"/>
    </xf>
    <xf numFmtId="0" fontId="102" fillId="61" borderId="194"/>
    <xf numFmtId="4" fontId="102" fillId="61" borderId="194"/>
    <xf numFmtId="4" fontId="103" fillId="60" borderId="194">
      <alignment horizontal="right" vertical="center"/>
    </xf>
    <xf numFmtId="0" fontId="102" fillId="61" borderId="194"/>
    <xf numFmtId="0" fontId="125" fillId="84" borderId="191" applyNumberFormat="0" applyAlignment="0" applyProtection="0"/>
    <xf numFmtId="0" fontId="103" fillId="62" borderId="194">
      <alignment horizontal="right" vertical="center"/>
    </xf>
    <xf numFmtId="0" fontId="102" fillId="0" borderId="194">
      <alignment horizontal="right" vertical="center"/>
    </xf>
    <xf numFmtId="0" fontId="145" fillId="0" borderId="192" applyNumberFormat="0" applyFill="0" applyAlignment="0" applyProtection="0"/>
    <xf numFmtId="0" fontId="102" fillId="62" borderId="195">
      <alignment horizontal="left" vertical="center"/>
    </xf>
    <xf numFmtId="0" fontId="138" fillId="71" borderId="191" applyNumberFormat="0" applyAlignment="0" applyProtection="0"/>
    <xf numFmtId="166" fontId="102" fillId="88" borderId="194" applyNumberFormat="0" applyFont="0" applyBorder="0" applyAlignment="0" applyProtection="0">
      <alignment horizontal="right" vertical="center"/>
    </xf>
    <xf numFmtId="0" fontId="120" fillId="87" borderId="193" applyNumberFormat="0" applyFont="0" applyAlignment="0" applyProtection="0"/>
    <xf numFmtId="0" fontId="102" fillId="0" borderId="197">
      <alignment horizontal="left" vertical="center" wrapText="1" indent="2"/>
    </xf>
    <xf numFmtId="4" fontId="102" fillId="61" borderId="194"/>
    <xf numFmtId="49" fontId="101" fillId="0" borderId="194" applyNumberFormat="0" applyFill="0" applyBorder="0" applyProtection="0">
      <alignment horizontal="left" vertical="center"/>
    </xf>
    <xf numFmtId="0" fontId="102" fillId="0" borderId="194">
      <alignment horizontal="right" vertical="center"/>
    </xf>
    <xf numFmtId="4" fontId="103" fillId="60" borderId="196">
      <alignment horizontal="right" vertical="center"/>
    </xf>
    <xf numFmtId="4" fontId="103" fillId="60" borderId="194">
      <alignment horizontal="right" vertical="center"/>
    </xf>
    <xf numFmtId="4" fontId="103" fillId="60" borderId="194">
      <alignment horizontal="right" vertical="center"/>
    </xf>
    <xf numFmtId="0" fontId="105" fillId="62" borderId="194">
      <alignment horizontal="right" vertical="center"/>
    </xf>
    <xf numFmtId="0" fontId="103" fillId="62" borderId="194">
      <alignment horizontal="right" vertical="center"/>
    </xf>
    <xf numFmtId="49" fontId="102" fillId="0" borderId="194" applyNumberFormat="0" applyFont="0" applyFill="0" applyBorder="0" applyProtection="0">
      <alignment horizontal="left" vertical="center" indent="2"/>
    </xf>
    <xf numFmtId="0" fontId="138" fillId="71" borderId="191" applyNumberFormat="0" applyAlignment="0" applyProtection="0"/>
    <xf numFmtId="0" fontId="123" fillId="84" borderId="190" applyNumberFormat="0" applyAlignment="0" applyProtection="0"/>
    <xf numFmtId="49" fontId="102" fillId="0" borderId="194" applyNumberFormat="0" applyFont="0" applyFill="0" applyBorder="0" applyProtection="0">
      <alignment horizontal="left" vertical="center" indent="2"/>
    </xf>
    <xf numFmtId="0" fontId="129" fillId="71" borderId="191" applyNumberFormat="0" applyAlignment="0" applyProtection="0"/>
    <xf numFmtId="4" fontId="102" fillId="0" borderId="194" applyFill="0" applyBorder="0" applyProtection="0">
      <alignment horizontal="right" vertical="center"/>
    </xf>
    <xf numFmtId="0" fontId="126" fillId="84" borderId="191" applyNumberFormat="0" applyAlignment="0" applyProtection="0"/>
    <xf numFmtId="0" fontId="145" fillId="0" borderId="192" applyNumberFormat="0" applyFill="0" applyAlignment="0" applyProtection="0"/>
    <xf numFmtId="0" fontId="142" fillId="84" borderId="190" applyNumberFormat="0" applyAlignment="0" applyProtection="0"/>
    <xf numFmtId="0" fontId="102" fillId="0" borderId="194" applyNumberFormat="0" applyFill="0" applyAlignment="0" applyProtection="0"/>
    <xf numFmtId="4" fontId="102" fillId="0" borderId="194">
      <alignment horizontal="right" vertical="center"/>
    </xf>
    <xf numFmtId="0" fontId="102" fillId="0" borderId="194">
      <alignment horizontal="right" vertical="center"/>
    </xf>
    <xf numFmtId="0" fontId="138" fillId="71" borderId="191" applyNumberFormat="0" applyAlignment="0" applyProtection="0"/>
    <xf numFmtId="0" fontId="123" fillId="84" borderId="190" applyNumberFormat="0" applyAlignment="0" applyProtection="0"/>
    <xf numFmtId="0" fontId="125" fillId="84" borderId="191" applyNumberFormat="0" applyAlignment="0" applyProtection="0"/>
    <xf numFmtId="0" fontId="102" fillId="60" borderId="197">
      <alignment horizontal="left" vertical="center" wrapText="1" indent="2"/>
    </xf>
    <xf numFmtId="0" fontId="126" fillId="84" borderId="191" applyNumberFormat="0" applyAlignment="0" applyProtection="0"/>
    <xf numFmtId="0" fontId="126" fillId="84" borderId="191" applyNumberFormat="0" applyAlignment="0" applyProtection="0"/>
    <xf numFmtId="4" fontId="103" fillId="60" borderId="195">
      <alignment horizontal="right" vertical="center"/>
    </xf>
    <xf numFmtId="0" fontId="103" fillId="60" borderId="195">
      <alignment horizontal="right" vertical="center"/>
    </xf>
    <xf numFmtId="0" fontId="103" fillId="60" borderId="194">
      <alignment horizontal="right" vertical="center"/>
    </xf>
    <xf numFmtId="4" fontId="105" fillId="62" borderId="194">
      <alignment horizontal="right" vertical="center"/>
    </xf>
    <xf numFmtId="0" fontId="129" fillId="71" borderId="191" applyNumberFormat="0" applyAlignment="0" applyProtection="0"/>
    <xf numFmtId="0" fontId="130" fillId="0" borderId="192" applyNumberFormat="0" applyFill="0" applyAlignment="0" applyProtection="0"/>
    <xf numFmtId="0" fontId="145" fillId="0" borderId="192" applyNumberFormat="0" applyFill="0" applyAlignment="0" applyProtection="0"/>
    <xf numFmtId="0" fontId="120" fillId="87" borderId="193" applyNumberFormat="0" applyFont="0" applyAlignment="0" applyProtection="0"/>
    <xf numFmtId="0" fontId="138" fillId="71" borderId="191" applyNumberFormat="0" applyAlignment="0" applyProtection="0"/>
    <xf numFmtId="49" fontId="101" fillId="0" borderId="194" applyNumberFormat="0" applyFill="0" applyBorder="0" applyProtection="0">
      <alignment horizontal="left" vertical="center"/>
    </xf>
    <xf numFmtId="0" fontId="102" fillId="60" borderId="197">
      <alignment horizontal="left" vertical="center" wrapText="1" indent="2"/>
    </xf>
    <xf numFmtId="0" fontId="126" fillId="84" borderId="191" applyNumberFormat="0" applyAlignment="0" applyProtection="0"/>
    <xf numFmtId="0" fontId="102" fillId="0" borderId="197">
      <alignment horizontal="left" vertical="center" wrapText="1" indent="2"/>
    </xf>
    <xf numFmtId="0" fontId="120" fillId="87" borderId="193" applyNumberFormat="0" applyFont="0" applyAlignment="0" applyProtection="0"/>
    <xf numFmtId="0" fontId="8" fillId="87" borderId="193" applyNumberFormat="0" applyFont="0" applyAlignment="0" applyProtection="0"/>
    <xf numFmtId="0" fontId="142" fillId="84" borderId="190" applyNumberFormat="0" applyAlignment="0" applyProtection="0"/>
    <xf numFmtId="0" fontId="145" fillId="0" borderId="192" applyNumberFormat="0" applyFill="0" applyAlignment="0" applyProtection="0"/>
    <xf numFmtId="4" fontId="102" fillId="61" borderId="194"/>
    <xf numFmtId="0" fontId="103" fillId="60" borderId="194">
      <alignment horizontal="right" vertical="center"/>
    </xf>
    <xf numFmtId="0" fontId="145" fillId="0" borderId="192" applyNumberFormat="0" applyFill="0" applyAlignment="0" applyProtection="0"/>
    <xf numFmtId="4" fontId="103" fillId="60" borderId="196">
      <alignment horizontal="right" vertical="center"/>
    </xf>
    <xf numFmtId="0" fontId="125" fillId="84" borderId="191" applyNumberFormat="0" applyAlignment="0" applyProtection="0"/>
    <xf numFmtId="0" fontId="103" fillId="60" borderId="195">
      <alignment horizontal="right" vertical="center"/>
    </xf>
    <xf numFmtId="0" fontId="126" fillId="84" borderId="191" applyNumberFormat="0" applyAlignment="0" applyProtection="0"/>
    <xf numFmtId="0" fontId="130" fillId="0" borderId="192" applyNumberFormat="0" applyFill="0" applyAlignment="0" applyProtection="0"/>
    <xf numFmtId="0" fontId="120" fillId="87" borderId="193" applyNumberFormat="0" applyFont="0" applyAlignment="0" applyProtection="0"/>
    <xf numFmtId="4" fontId="103" fillId="60" borderId="195">
      <alignment horizontal="right" vertical="center"/>
    </xf>
    <xf numFmtId="0" fontId="102" fillId="60" borderId="197">
      <alignment horizontal="left" vertical="center" wrapText="1" indent="2"/>
    </xf>
    <xf numFmtId="0" fontId="102" fillId="61" borderId="194"/>
    <xf numFmtId="166" fontId="102" fillId="88" borderId="194" applyNumberFormat="0" applyFont="0" applyBorder="0" applyAlignment="0" applyProtection="0">
      <alignment horizontal="right" vertical="center"/>
    </xf>
    <xf numFmtId="0" fontId="102" fillId="0" borderId="194" applyNumberFormat="0" applyFill="0" applyAlignment="0" applyProtection="0"/>
    <xf numFmtId="4" fontId="102" fillId="0" borderId="194" applyFill="0" applyBorder="0" applyProtection="0">
      <alignment horizontal="right" vertical="center"/>
    </xf>
    <xf numFmtId="4" fontId="103" fillId="62" borderId="194">
      <alignment horizontal="right" vertical="center"/>
    </xf>
    <xf numFmtId="0" fontId="130" fillId="0" borderId="192" applyNumberFormat="0" applyFill="0" applyAlignment="0" applyProtection="0"/>
    <xf numFmtId="49" fontId="101" fillId="0" borderId="194" applyNumberFormat="0" applyFill="0" applyBorder="0" applyProtection="0">
      <alignment horizontal="left" vertical="center"/>
    </xf>
    <xf numFmtId="49" fontId="102" fillId="0" borderId="195" applyNumberFormat="0" applyFont="0" applyFill="0" applyBorder="0" applyProtection="0">
      <alignment horizontal="left" vertical="center" indent="5"/>
    </xf>
    <xf numFmtId="0" fontId="102" fillId="62" borderId="195">
      <alignment horizontal="left" vertical="center"/>
    </xf>
    <xf numFmtId="0" fontId="126" fillId="84" borderId="191" applyNumberFormat="0" applyAlignment="0" applyProtection="0"/>
    <xf numFmtId="4" fontId="103" fillId="60" borderId="196">
      <alignment horizontal="right" vertical="center"/>
    </xf>
    <xf numFmtId="0" fontId="138" fillId="71" borderId="191" applyNumberFormat="0" applyAlignment="0" applyProtection="0"/>
    <xf numFmtId="0" fontId="138" fillId="71" borderId="191" applyNumberFormat="0" applyAlignment="0" applyProtection="0"/>
    <xf numFmtId="0" fontId="120" fillId="87" borderId="193" applyNumberFormat="0" applyFont="0" applyAlignment="0" applyProtection="0"/>
    <xf numFmtId="0" fontId="142" fillId="84" borderId="190" applyNumberFormat="0" applyAlignment="0" applyProtection="0"/>
    <xf numFmtId="0" fontId="145" fillId="0" borderId="192" applyNumberFormat="0" applyFill="0" applyAlignment="0" applyProtection="0"/>
    <xf numFmtId="0" fontId="103" fillId="60" borderId="194">
      <alignment horizontal="right" vertical="center"/>
    </xf>
    <xf numFmtId="0" fontId="8" fillId="87" borderId="193" applyNumberFormat="0" applyFont="0" applyAlignment="0" applyProtection="0"/>
    <xf numFmtId="4" fontId="102" fillId="0" borderId="194">
      <alignment horizontal="right" vertical="center"/>
    </xf>
    <xf numFmtId="0" fontId="145" fillId="0" borderId="192" applyNumberFormat="0" applyFill="0" applyAlignment="0" applyProtection="0"/>
    <xf numFmtId="0" fontId="103" fillId="60" borderId="194">
      <alignment horizontal="right" vertical="center"/>
    </xf>
    <xf numFmtId="0" fontId="103" fillId="60" borderId="194">
      <alignment horizontal="right" vertical="center"/>
    </xf>
    <xf numFmtId="4" fontId="105" fillId="62" borderId="194">
      <alignment horizontal="right" vertical="center"/>
    </xf>
    <xf numFmtId="0" fontId="103" fillId="62" borderId="194">
      <alignment horizontal="right" vertical="center"/>
    </xf>
    <xf numFmtId="4" fontId="103" fillId="62" borderId="194">
      <alignment horizontal="right" vertical="center"/>
    </xf>
    <xf numFmtId="0" fontId="105" fillId="62" borderId="194">
      <alignment horizontal="right" vertical="center"/>
    </xf>
    <xf numFmtId="4" fontId="105" fillId="62" borderId="194">
      <alignment horizontal="right" vertical="center"/>
    </xf>
    <xf numFmtId="0" fontId="103" fillId="60" borderId="194">
      <alignment horizontal="right" vertical="center"/>
    </xf>
    <xf numFmtId="4" fontId="103" fillId="60" borderId="194">
      <alignment horizontal="right" vertical="center"/>
    </xf>
    <xf numFmtId="0" fontId="103" fillId="60" borderId="194">
      <alignment horizontal="right" vertical="center"/>
    </xf>
    <xf numFmtId="4" fontId="103" fillId="60" borderId="194">
      <alignment horizontal="right" vertical="center"/>
    </xf>
    <xf numFmtId="0" fontId="103" fillId="60" borderId="195">
      <alignment horizontal="right" vertical="center"/>
    </xf>
    <xf numFmtId="4" fontId="103" fillId="60" borderId="195">
      <alignment horizontal="right" vertical="center"/>
    </xf>
    <xf numFmtId="0" fontId="103" fillId="60" borderId="196">
      <alignment horizontal="right" vertical="center"/>
    </xf>
    <xf numFmtId="4" fontId="103" fillId="60" borderId="196">
      <alignment horizontal="right" vertical="center"/>
    </xf>
    <xf numFmtId="0" fontId="126" fillId="84" borderId="191" applyNumberFormat="0" applyAlignment="0" applyProtection="0"/>
    <xf numFmtId="0" fontId="102" fillId="60" borderId="197">
      <alignment horizontal="left" vertical="center" wrapText="1" indent="2"/>
    </xf>
    <xf numFmtId="0" fontId="102" fillId="0" borderId="197">
      <alignment horizontal="left" vertical="center" wrapText="1" indent="2"/>
    </xf>
    <xf numFmtId="0" fontId="102" fillId="62" borderId="195">
      <alignment horizontal="left" vertical="center"/>
    </xf>
    <xf numFmtId="0" fontId="138" fillId="71" borderId="191" applyNumberFormat="0" applyAlignment="0" applyProtection="0"/>
    <xf numFmtId="0" fontId="102" fillId="0" borderId="194">
      <alignment horizontal="right" vertical="center"/>
    </xf>
    <xf numFmtId="4" fontId="102" fillId="0" borderId="194">
      <alignment horizontal="right" vertical="center"/>
    </xf>
    <xf numFmtId="0" fontId="102" fillId="0" borderId="194" applyNumberFormat="0" applyFill="0" applyAlignment="0" applyProtection="0"/>
    <xf numFmtId="0" fontId="142" fillId="84" borderId="190" applyNumberFormat="0" applyAlignment="0" applyProtection="0"/>
    <xf numFmtId="166" fontId="102" fillId="88" borderId="194" applyNumberFormat="0" applyFont="0" applyBorder="0" applyAlignment="0" applyProtection="0">
      <alignment horizontal="right" vertical="center"/>
    </xf>
    <xf numFmtId="0" fontId="102" fillId="61" borderId="194"/>
    <xf numFmtId="4" fontId="102" fillId="61" borderId="194"/>
    <xf numFmtId="0" fontId="145" fillId="0" borderId="192" applyNumberFormat="0" applyFill="0" applyAlignment="0" applyProtection="0"/>
    <xf numFmtId="0" fontId="8" fillId="87" borderId="193" applyNumberFormat="0" applyFont="0" applyAlignment="0" applyProtection="0"/>
    <xf numFmtId="0" fontId="120" fillId="87" borderId="193" applyNumberFormat="0" applyFont="0" applyAlignment="0" applyProtection="0"/>
    <xf numFmtId="0" fontId="102" fillId="0" borderId="194" applyNumberFormat="0" applyFill="0" applyAlignment="0" applyProtection="0"/>
    <xf numFmtId="0" fontId="130" fillId="0" borderId="192" applyNumberFormat="0" applyFill="0" applyAlignment="0" applyProtection="0"/>
    <xf numFmtId="0" fontId="145" fillId="0" borderId="192" applyNumberFormat="0" applyFill="0" applyAlignment="0" applyProtection="0"/>
    <xf numFmtId="0" fontId="129" fillId="71" borderId="191" applyNumberFormat="0" applyAlignment="0" applyProtection="0"/>
    <xf numFmtId="0" fontId="126" fillId="84" borderId="191" applyNumberFormat="0" applyAlignment="0" applyProtection="0"/>
    <xf numFmtId="4" fontId="105" fillId="62" borderId="194">
      <alignment horizontal="right" vertical="center"/>
    </xf>
    <xf numFmtId="0" fontId="103" fillId="62" borderId="194">
      <alignment horizontal="right" vertical="center"/>
    </xf>
    <xf numFmtId="166" fontId="102" fillId="88" borderId="194" applyNumberFormat="0" applyFont="0" applyBorder="0" applyAlignment="0" applyProtection="0">
      <alignment horizontal="right" vertical="center"/>
    </xf>
    <xf numFmtId="0" fontId="130" fillId="0" borderId="192" applyNumberFormat="0" applyFill="0" applyAlignment="0" applyProtection="0"/>
    <xf numFmtId="49" fontId="102" fillId="0" borderId="194" applyNumberFormat="0" applyFont="0" applyFill="0" applyBorder="0" applyProtection="0">
      <alignment horizontal="left" vertical="center" indent="2"/>
    </xf>
    <xf numFmtId="49" fontId="102" fillId="0" borderId="195" applyNumberFormat="0" applyFont="0" applyFill="0" applyBorder="0" applyProtection="0">
      <alignment horizontal="left" vertical="center" indent="5"/>
    </xf>
    <xf numFmtId="49" fontId="102" fillId="0" borderId="194" applyNumberFormat="0" applyFont="0" applyFill="0" applyBorder="0" applyProtection="0">
      <alignment horizontal="left" vertical="center" indent="2"/>
    </xf>
    <xf numFmtId="4" fontId="102" fillId="0" borderId="194" applyFill="0" applyBorder="0" applyProtection="0">
      <alignment horizontal="right" vertical="center"/>
    </xf>
    <xf numFmtId="49" fontId="101" fillId="0" borderId="194" applyNumberFormat="0" applyFill="0" applyBorder="0" applyProtection="0">
      <alignment horizontal="left" vertical="center"/>
    </xf>
    <xf numFmtId="0" fontId="102" fillId="0" borderId="197">
      <alignment horizontal="left" vertical="center" wrapText="1" indent="2"/>
    </xf>
    <xf numFmtId="0" fontId="142" fillId="84" borderId="190" applyNumberFormat="0" applyAlignment="0" applyProtection="0"/>
    <xf numFmtId="0" fontId="103" fillId="60" borderId="196">
      <alignment horizontal="right" vertical="center"/>
    </xf>
    <xf numFmtId="0" fontId="129" fillId="71" borderId="191" applyNumberFormat="0" applyAlignment="0" applyProtection="0"/>
    <xf numFmtId="0" fontId="103" fillId="60" borderId="196">
      <alignment horizontal="right" vertical="center"/>
    </xf>
    <xf numFmtId="4" fontId="103" fillId="60" borderId="194">
      <alignment horizontal="right" vertical="center"/>
    </xf>
    <xf numFmtId="0" fontId="103" fillId="60" borderId="194">
      <alignment horizontal="right" vertical="center"/>
    </xf>
    <xf numFmtId="0" fontId="123" fillId="84" borderId="190" applyNumberFormat="0" applyAlignment="0" applyProtection="0"/>
    <xf numFmtId="0" fontId="125" fillId="84" borderId="191" applyNumberFormat="0" applyAlignment="0" applyProtection="0"/>
    <xf numFmtId="0" fontId="130" fillId="0" borderId="192" applyNumberFormat="0" applyFill="0" applyAlignment="0" applyProtection="0"/>
    <xf numFmtId="0" fontId="102" fillId="61" borderId="194"/>
    <xf numFmtId="4" fontId="102" fillId="61" borderId="194"/>
    <xf numFmtId="4" fontId="103" fillId="60" borderId="194">
      <alignment horizontal="right" vertical="center"/>
    </xf>
    <xf numFmtId="0" fontId="105" fillId="62" borderId="194">
      <alignment horizontal="right" vertical="center"/>
    </xf>
    <xf numFmtId="0" fontId="129" fillId="71" borderId="191" applyNumberFormat="0" applyAlignment="0" applyProtection="0"/>
    <xf numFmtId="0" fontId="126" fillId="84" borderId="191" applyNumberFormat="0" applyAlignment="0" applyProtection="0"/>
    <xf numFmtId="4" fontId="102" fillId="0" borderId="194">
      <alignment horizontal="right" vertical="center"/>
    </xf>
    <xf numFmtId="0" fontId="102" fillId="60" borderId="197">
      <alignment horizontal="left" vertical="center" wrapText="1" indent="2"/>
    </xf>
    <xf numFmtId="0" fontId="102" fillId="0" borderId="197">
      <alignment horizontal="left" vertical="center" wrapText="1" indent="2"/>
    </xf>
    <xf numFmtId="0" fontId="142" fillId="84" borderId="190" applyNumberFormat="0" applyAlignment="0" applyProtection="0"/>
    <xf numFmtId="0" fontId="138" fillId="71" borderId="191" applyNumberFormat="0" applyAlignment="0" applyProtection="0"/>
    <xf numFmtId="0" fontId="125" fillId="84" borderId="191" applyNumberFormat="0" applyAlignment="0" applyProtection="0"/>
    <xf numFmtId="0" fontId="123" fillId="84" borderId="190" applyNumberFormat="0" applyAlignment="0" applyProtection="0"/>
    <xf numFmtId="0" fontId="103" fillId="60" borderId="196">
      <alignment horizontal="right" vertical="center"/>
    </xf>
    <xf numFmtId="0" fontId="105" fillId="62" borderId="194">
      <alignment horizontal="right" vertical="center"/>
    </xf>
    <xf numFmtId="4" fontId="103" fillId="62" borderId="194">
      <alignment horizontal="right" vertical="center"/>
    </xf>
    <xf numFmtId="4" fontId="103" fillId="60" borderId="194">
      <alignment horizontal="right" vertical="center"/>
    </xf>
    <xf numFmtId="49" fontId="102" fillId="0" borderId="195" applyNumberFormat="0" applyFont="0" applyFill="0" applyBorder="0" applyProtection="0">
      <alignment horizontal="left" vertical="center" indent="5"/>
    </xf>
    <xf numFmtId="4" fontId="102" fillId="0" borderId="194" applyFill="0" applyBorder="0" applyProtection="0">
      <alignment horizontal="right" vertical="center"/>
    </xf>
    <xf numFmtId="4" fontId="103" fillId="62" borderId="194">
      <alignment horizontal="right" vertical="center"/>
    </xf>
    <xf numFmtId="0" fontId="138" fillId="71" borderId="191" applyNumberFormat="0" applyAlignment="0" applyProtection="0"/>
    <xf numFmtId="0" fontId="129" fillId="71" borderId="191" applyNumberFormat="0" applyAlignment="0" applyProtection="0"/>
    <xf numFmtId="0" fontId="125" fillId="84" borderId="191" applyNumberFormat="0" applyAlignment="0" applyProtection="0"/>
    <xf numFmtId="0" fontId="102" fillId="60" borderId="197">
      <alignment horizontal="left" vertical="center" wrapText="1" indent="2"/>
    </xf>
    <xf numFmtId="0" fontId="102" fillId="0" borderId="197">
      <alignment horizontal="left" vertical="center" wrapText="1" indent="2"/>
    </xf>
    <xf numFmtId="0" fontId="102" fillId="60" borderId="197">
      <alignment horizontal="left" vertical="center" wrapText="1" indent="2"/>
    </xf>
    <xf numFmtId="0" fontId="145" fillId="0" borderId="192" applyNumberFormat="0" applyFill="0" applyAlignment="0" applyProtection="0"/>
    <xf numFmtId="0" fontId="102" fillId="61" borderId="194"/>
    <xf numFmtId="4" fontId="103" fillId="60" borderId="194">
      <alignment horizontal="right" vertical="center"/>
    </xf>
    <xf numFmtId="0" fontId="7" fillId="38" borderId="0" applyNumberFormat="0" applyBorder="0" applyAlignment="0" applyProtection="0"/>
    <xf numFmtId="4" fontId="103" fillId="60" borderId="194">
      <alignment horizontal="right" vertical="center"/>
    </xf>
    <xf numFmtId="0" fontId="102" fillId="0" borderId="197">
      <alignment horizontal="left" vertical="center" wrapText="1" indent="2"/>
    </xf>
    <xf numFmtId="0" fontId="138" fillId="71" borderId="191" applyNumberFormat="0" applyAlignment="0" applyProtection="0"/>
    <xf numFmtId="0" fontId="102" fillId="0" borderId="194">
      <alignment horizontal="right" vertical="center"/>
    </xf>
    <xf numFmtId="0" fontId="102" fillId="62" borderId="195">
      <alignment horizontal="left" vertical="center"/>
    </xf>
    <xf numFmtId="0" fontId="103" fillId="60" borderId="196">
      <alignment horizontal="right" vertical="center"/>
    </xf>
    <xf numFmtId="4" fontId="103" fillId="60" borderId="196">
      <alignment horizontal="right" vertical="center"/>
    </xf>
    <xf numFmtId="0" fontId="103" fillId="60" borderId="195">
      <alignment horizontal="right" vertical="center"/>
    </xf>
    <xf numFmtId="0" fontId="103" fillId="60" borderId="194">
      <alignment horizontal="right" vertical="center"/>
    </xf>
    <xf numFmtId="0" fontId="103" fillId="62" borderId="194">
      <alignment horizontal="right" vertical="center"/>
    </xf>
    <xf numFmtId="4" fontId="103" fillId="62" borderId="194">
      <alignment horizontal="right" vertical="center"/>
    </xf>
    <xf numFmtId="0" fontId="145" fillId="0" borderId="192" applyNumberFormat="0" applyFill="0" applyAlignment="0" applyProtection="0"/>
    <xf numFmtId="0" fontId="120" fillId="87" borderId="193" applyNumberFormat="0" applyFont="0" applyAlignment="0" applyProtection="0"/>
    <xf numFmtId="0" fontId="138" fillId="71" borderId="191" applyNumberFormat="0" applyAlignment="0" applyProtection="0"/>
    <xf numFmtId="0" fontId="120" fillId="87" borderId="193" applyNumberFormat="0" applyFont="0" applyAlignment="0" applyProtection="0"/>
    <xf numFmtId="0" fontId="145" fillId="0" borderId="192" applyNumberFormat="0" applyFill="0" applyAlignment="0" applyProtection="0"/>
    <xf numFmtId="0" fontId="8" fillId="87" borderId="193" applyNumberFormat="0" applyFont="0" applyAlignment="0" applyProtection="0"/>
    <xf numFmtId="0" fontId="105" fillId="62" borderId="194">
      <alignment horizontal="right" vertical="center"/>
    </xf>
    <xf numFmtId="0" fontId="142" fillId="84" borderId="190" applyNumberFormat="0" applyAlignment="0" applyProtection="0"/>
    <xf numFmtId="0" fontId="123" fillId="84" borderId="190" applyNumberFormat="0" applyAlignment="0" applyProtection="0"/>
    <xf numFmtId="0" fontId="145" fillId="0" borderId="192" applyNumberFormat="0" applyFill="0" applyAlignment="0" applyProtection="0"/>
    <xf numFmtId="0" fontId="123" fillId="84" borderId="190" applyNumberFormat="0" applyAlignment="0" applyProtection="0"/>
    <xf numFmtId="0" fontId="120" fillId="87" borderId="193" applyNumberFormat="0" applyFont="0" applyAlignment="0" applyProtection="0"/>
    <xf numFmtId="0" fontId="105" fillId="62" borderId="194">
      <alignment horizontal="right" vertical="center"/>
    </xf>
    <xf numFmtId="0" fontId="102" fillId="0" borderId="194">
      <alignment horizontal="right" vertical="center"/>
    </xf>
    <xf numFmtId="0" fontId="102" fillId="60" borderId="197">
      <alignment horizontal="left" vertical="center" wrapText="1" indent="2"/>
    </xf>
    <xf numFmtId="4" fontId="103" fillId="60" borderId="195">
      <alignment horizontal="right" vertical="center"/>
    </xf>
    <xf numFmtId="0" fontId="102" fillId="61" borderId="194"/>
    <xf numFmtId="0" fontId="129" fillId="71" borderId="191" applyNumberFormat="0" applyAlignment="0" applyProtection="0"/>
    <xf numFmtId="0" fontId="103" fillId="60" borderId="195">
      <alignment horizontal="right" vertical="center"/>
    </xf>
    <xf numFmtId="4" fontId="103" fillId="60" borderId="196">
      <alignment horizontal="right" vertical="center"/>
    </xf>
    <xf numFmtId="0" fontId="145" fillId="0" borderId="192" applyNumberFormat="0" applyFill="0" applyAlignment="0" applyProtection="0"/>
    <xf numFmtId="49" fontId="102" fillId="0" borderId="194" applyNumberFormat="0" applyFont="0" applyFill="0" applyBorder="0" applyProtection="0">
      <alignment horizontal="left" vertical="center" indent="2"/>
    </xf>
    <xf numFmtId="0" fontId="103" fillId="60" borderId="196">
      <alignment horizontal="right" vertical="center"/>
    </xf>
    <xf numFmtId="4" fontId="103" fillId="62" borderId="194">
      <alignment horizontal="right" vertical="center"/>
    </xf>
    <xf numFmtId="0" fontId="102" fillId="61" borderId="194"/>
    <xf numFmtId="0" fontId="138" fillId="71" borderId="191" applyNumberFormat="0" applyAlignment="0" applyProtection="0"/>
    <xf numFmtId="0" fontId="105" fillId="62" borderId="194">
      <alignment horizontal="right" vertical="center"/>
    </xf>
    <xf numFmtId="0" fontId="7" fillId="58" borderId="0" applyNumberFormat="0" applyBorder="0" applyAlignment="0" applyProtection="0"/>
    <xf numFmtId="0" fontId="7" fillId="50" borderId="0" applyNumberFormat="0" applyBorder="0" applyAlignment="0" applyProtection="0"/>
    <xf numFmtId="4" fontId="102" fillId="61" borderId="194"/>
    <xf numFmtId="0" fontId="102" fillId="62" borderId="195">
      <alignment horizontal="left" vertical="center"/>
    </xf>
    <xf numFmtId="0" fontId="126" fillId="84" borderId="191" applyNumberFormat="0" applyAlignment="0" applyProtection="0"/>
    <xf numFmtId="4" fontId="105" fillId="62" borderId="194">
      <alignment horizontal="right" vertical="center"/>
    </xf>
    <xf numFmtId="0" fontId="103" fillId="60" borderId="195">
      <alignment horizontal="right" vertical="center"/>
    </xf>
    <xf numFmtId="0" fontId="7" fillId="37" borderId="0" applyNumberFormat="0" applyBorder="0" applyAlignment="0" applyProtection="0"/>
    <xf numFmtId="0" fontId="102" fillId="0" borderId="194" applyNumberFormat="0" applyFill="0" applyAlignment="0" applyProtection="0"/>
    <xf numFmtId="4" fontId="103" fillId="60" borderId="195">
      <alignment horizontal="right" vertical="center"/>
    </xf>
    <xf numFmtId="4" fontId="103" fillId="60" borderId="196">
      <alignment horizontal="right" vertical="center"/>
    </xf>
    <xf numFmtId="0" fontId="105" fillId="62" borderId="194">
      <alignment horizontal="right" vertical="center"/>
    </xf>
    <xf numFmtId="0" fontId="7" fillId="54" borderId="0" applyNumberFormat="0" applyBorder="0" applyAlignment="0" applyProtection="0"/>
    <xf numFmtId="0" fontId="142" fillId="84" borderId="190" applyNumberFormat="0" applyAlignment="0" applyProtection="0"/>
    <xf numFmtId="0" fontId="130" fillId="0" borderId="192" applyNumberFormat="0" applyFill="0" applyAlignment="0" applyProtection="0"/>
    <xf numFmtId="0" fontId="130" fillId="0" borderId="192" applyNumberFormat="0" applyFill="0" applyAlignment="0" applyProtection="0"/>
    <xf numFmtId="0" fontId="102" fillId="0" borderId="194">
      <alignment horizontal="right" vertical="center"/>
    </xf>
    <xf numFmtId="0" fontId="126" fillId="84" borderId="191" applyNumberFormat="0" applyAlignment="0" applyProtection="0"/>
    <xf numFmtId="0" fontId="142" fillId="84" borderId="190" applyNumberFormat="0" applyAlignment="0" applyProtection="0"/>
    <xf numFmtId="0" fontId="126" fillId="84" borderId="191" applyNumberFormat="0" applyAlignment="0" applyProtection="0"/>
    <xf numFmtId="4" fontId="103" fillId="60" borderId="194">
      <alignment horizontal="right" vertical="center"/>
    </xf>
    <xf numFmtId="0" fontId="145" fillId="0" borderId="192" applyNumberFormat="0" applyFill="0" applyAlignment="0" applyProtection="0"/>
    <xf numFmtId="0" fontId="130" fillId="0" borderId="192" applyNumberFormat="0" applyFill="0" applyAlignment="0" applyProtection="0"/>
    <xf numFmtId="4" fontId="105" fillId="62" borderId="194">
      <alignment horizontal="right" vertical="center"/>
    </xf>
    <xf numFmtId="0" fontId="126" fillId="84" borderId="191" applyNumberFormat="0" applyAlignment="0" applyProtection="0"/>
    <xf numFmtId="0" fontId="102" fillId="61" borderId="194"/>
    <xf numFmtId="0" fontId="138" fillId="71" borderId="191" applyNumberFormat="0" applyAlignment="0" applyProtection="0"/>
    <xf numFmtId="0" fontId="123" fillId="84" borderId="190" applyNumberFormat="0" applyAlignment="0" applyProtection="0"/>
    <xf numFmtId="0" fontId="145" fillId="0" borderId="192" applyNumberFormat="0" applyFill="0" applyAlignment="0" applyProtection="0"/>
    <xf numFmtId="0" fontId="103" fillId="62" borderId="194">
      <alignment horizontal="right" vertical="center"/>
    </xf>
    <xf numFmtId="0" fontId="145" fillId="0" borderId="192" applyNumberFormat="0" applyFill="0" applyAlignment="0" applyProtection="0"/>
    <xf numFmtId="0" fontId="145" fillId="0" borderId="192" applyNumberFormat="0" applyFill="0" applyAlignment="0" applyProtection="0"/>
    <xf numFmtId="0" fontId="116" fillId="33" borderId="65" applyNumberFormat="0" applyAlignment="0" applyProtection="0"/>
    <xf numFmtId="0" fontId="125" fillId="84" borderId="191" applyNumberFormat="0" applyAlignment="0" applyProtection="0"/>
    <xf numFmtId="0" fontId="102" fillId="60" borderId="197">
      <alignment horizontal="left" vertical="center" wrapText="1" indent="2"/>
    </xf>
    <xf numFmtId="0" fontId="102" fillId="61" borderId="194"/>
    <xf numFmtId="4" fontId="103" fillId="60" borderId="196">
      <alignment horizontal="right" vertical="center"/>
    </xf>
    <xf numFmtId="0" fontId="7" fillId="42" borderId="0" applyNumberFormat="0" applyBorder="0" applyAlignment="0" applyProtection="0"/>
    <xf numFmtId="4" fontId="103" fillId="60" borderId="195">
      <alignment horizontal="right" vertical="center"/>
    </xf>
    <xf numFmtId="4" fontId="102" fillId="0" borderId="194" applyFill="0" applyBorder="0" applyProtection="0">
      <alignment horizontal="right" vertical="center"/>
    </xf>
    <xf numFmtId="4" fontId="102" fillId="0" borderId="194" applyFill="0" applyBorder="0" applyProtection="0">
      <alignment horizontal="right" vertical="center"/>
    </xf>
    <xf numFmtId="0" fontId="142" fillId="84" borderId="190" applyNumberFormat="0" applyAlignment="0" applyProtection="0"/>
    <xf numFmtId="0" fontId="102" fillId="0" borderId="197">
      <alignment horizontal="left" vertical="center" wrapText="1" indent="2"/>
    </xf>
    <xf numFmtId="4" fontId="102" fillId="0" borderId="194">
      <alignment horizontal="right" vertical="center"/>
    </xf>
    <xf numFmtId="0" fontId="103" fillId="62" borderId="194">
      <alignment horizontal="right" vertical="center"/>
    </xf>
    <xf numFmtId="0" fontId="123" fillId="84" borderId="190" applyNumberFormat="0" applyAlignment="0" applyProtection="0"/>
    <xf numFmtId="49" fontId="101" fillId="0" borderId="194" applyNumberFormat="0" applyFill="0" applyBorder="0" applyProtection="0">
      <alignment horizontal="left" vertical="center"/>
    </xf>
    <xf numFmtId="0" fontId="126" fillId="84" borderId="191" applyNumberFormat="0" applyAlignment="0" applyProtection="0"/>
    <xf numFmtId="0" fontId="130" fillId="0" borderId="192" applyNumberFormat="0" applyFill="0" applyAlignment="0" applyProtection="0"/>
    <xf numFmtId="0" fontId="102" fillId="60" borderId="197">
      <alignment horizontal="left" vertical="center" wrapText="1" indent="2"/>
    </xf>
    <xf numFmtId="4" fontId="103" fillId="60" borderId="194">
      <alignment horizontal="right" vertical="center"/>
    </xf>
    <xf numFmtId="0" fontId="126" fillId="84" borderId="191" applyNumberFormat="0" applyAlignment="0" applyProtection="0"/>
    <xf numFmtId="0" fontId="130" fillId="0" borderId="192" applyNumberFormat="0" applyFill="0" applyAlignment="0" applyProtection="0"/>
    <xf numFmtId="4" fontId="103" fillId="60" borderId="194">
      <alignment horizontal="right" vertical="center"/>
    </xf>
    <xf numFmtId="0" fontId="129" fillId="71" borderId="191" applyNumberFormat="0" applyAlignment="0" applyProtection="0"/>
    <xf numFmtId="0" fontId="102" fillId="0" borderId="197">
      <alignment horizontal="left" vertical="center" wrapText="1" indent="2"/>
    </xf>
    <xf numFmtId="0" fontId="102" fillId="60" borderId="197">
      <alignment horizontal="left" vertical="center" wrapText="1" indent="2"/>
    </xf>
    <xf numFmtId="166" fontId="102" fillId="88" borderId="194" applyNumberFormat="0" applyFont="0" applyBorder="0" applyAlignment="0" applyProtection="0">
      <alignment horizontal="right" vertical="center"/>
    </xf>
    <xf numFmtId="4" fontId="102" fillId="0" borderId="194" applyFill="0" applyBorder="0" applyProtection="0">
      <alignment horizontal="right" vertical="center"/>
    </xf>
    <xf numFmtId="0" fontId="7" fillId="46" borderId="0" applyNumberFormat="0" applyBorder="0" applyAlignment="0" applyProtection="0"/>
    <xf numFmtId="0" fontId="103" fillId="60" borderId="194">
      <alignment horizontal="right" vertical="center"/>
    </xf>
    <xf numFmtId="0" fontId="103" fillId="60" borderId="194">
      <alignment horizontal="right" vertical="center"/>
    </xf>
    <xf numFmtId="0" fontId="103" fillId="60" borderId="195">
      <alignment horizontal="right" vertical="center"/>
    </xf>
    <xf numFmtId="49" fontId="101" fillId="0" borderId="194" applyNumberFormat="0" applyFill="0" applyBorder="0" applyProtection="0">
      <alignment horizontal="left" vertical="center"/>
    </xf>
    <xf numFmtId="4" fontId="103" fillId="60" borderId="194">
      <alignment horizontal="right" vertical="center"/>
    </xf>
    <xf numFmtId="0" fontId="103" fillId="60" borderId="194">
      <alignment horizontal="right" vertical="center"/>
    </xf>
    <xf numFmtId="0" fontId="103" fillId="60" borderId="195">
      <alignment horizontal="right" vertical="center"/>
    </xf>
    <xf numFmtId="0" fontId="138" fillId="71" borderId="191" applyNumberFormat="0" applyAlignment="0" applyProtection="0"/>
    <xf numFmtId="0" fontId="129" fillId="71" borderId="191" applyNumberFormat="0" applyAlignment="0" applyProtection="0"/>
    <xf numFmtId="0" fontId="102" fillId="62" borderId="195">
      <alignment horizontal="left" vertical="center"/>
    </xf>
    <xf numFmtId="0" fontId="103" fillId="62" borderId="194">
      <alignment horizontal="right" vertical="center"/>
    </xf>
    <xf numFmtId="4" fontId="102" fillId="0" borderId="194" applyFill="0" applyBorder="0" applyProtection="0">
      <alignment horizontal="right" vertical="center"/>
    </xf>
    <xf numFmtId="0" fontId="130" fillId="0" borderId="192" applyNumberFormat="0" applyFill="0" applyAlignment="0" applyProtection="0"/>
    <xf numFmtId="0" fontId="102" fillId="60" borderId="197">
      <alignment horizontal="left" vertical="center" wrapText="1" indent="2"/>
    </xf>
    <xf numFmtId="4" fontId="102" fillId="0" borderId="194" applyFill="0" applyBorder="0" applyProtection="0">
      <alignment horizontal="right" vertical="center"/>
    </xf>
    <xf numFmtId="0" fontId="120" fillId="87" borderId="193" applyNumberFormat="0" applyFont="0" applyAlignment="0" applyProtection="0"/>
    <xf numFmtId="49" fontId="102" fillId="0" borderId="195" applyNumberFormat="0" applyFont="0" applyFill="0" applyBorder="0" applyProtection="0">
      <alignment horizontal="left" vertical="center" indent="5"/>
    </xf>
    <xf numFmtId="0" fontId="138" fillId="71" borderId="191" applyNumberFormat="0" applyAlignment="0" applyProtection="0"/>
    <xf numFmtId="0" fontId="119" fillId="0" borderId="70" applyNumberFormat="0" applyFill="0" applyAlignment="0" applyProtection="0"/>
    <xf numFmtId="0" fontId="103" fillId="60" borderId="196">
      <alignment horizontal="right" vertical="center"/>
    </xf>
    <xf numFmtId="0" fontId="145" fillId="0" borderId="192" applyNumberFormat="0" applyFill="0" applyAlignment="0" applyProtection="0"/>
    <xf numFmtId="0" fontId="126" fillId="84" borderId="191" applyNumberFormat="0" applyAlignment="0" applyProtection="0"/>
    <xf numFmtId="0" fontId="142" fillId="84" borderId="190" applyNumberFormat="0" applyAlignment="0" applyProtection="0"/>
    <xf numFmtId="0" fontId="125" fillId="84" borderId="191" applyNumberFormat="0" applyAlignment="0" applyProtection="0"/>
    <xf numFmtId="4" fontId="103" fillId="62" borderId="194">
      <alignment horizontal="right" vertical="center"/>
    </xf>
    <xf numFmtId="0" fontId="138" fillId="71" borderId="191" applyNumberFormat="0" applyAlignment="0" applyProtection="0"/>
    <xf numFmtId="4" fontId="103" fillId="62" borderId="194">
      <alignment horizontal="right" vertical="center"/>
    </xf>
    <xf numFmtId="0" fontId="138" fillId="71" borderId="191" applyNumberFormat="0" applyAlignment="0" applyProtection="0"/>
    <xf numFmtId="49" fontId="101" fillId="0" borderId="194" applyNumberFormat="0" applyFill="0" applyBorder="0" applyProtection="0">
      <alignment horizontal="left" vertical="center"/>
    </xf>
    <xf numFmtId="0" fontId="103" fillId="60" borderId="195">
      <alignment horizontal="right" vertical="center"/>
    </xf>
    <xf numFmtId="4" fontId="103" fillId="60" borderId="194">
      <alignment horizontal="right" vertical="center"/>
    </xf>
    <xf numFmtId="4" fontId="105" fillId="62" borderId="194">
      <alignment horizontal="right" vertical="center"/>
    </xf>
    <xf numFmtId="4" fontId="103" fillId="60" borderId="195">
      <alignment horizontal="right" vertical="center"/>
    </xf>
    <xf numFmtId="0" fontId="102" fillId="0" borderId="194">
      <alignment horizontal="right" vertical="center"/>
    </xf>
    <xf numFmtId="0" fontId="102" fillId="0" borderId="194">
      <alignment horizontal="right" vertical="center"/>
    </xf>
    <xf numFmtId="0" fontId="103" fillId="62" borderId="194">
      <alignment horizontal="right" vertical="center"/>
    </xf>
    <xf numFmtId="4" fontId="103" fillId="60" borderId="195">
      <alignment horizontal="right" vertical="center"/>
    </xf>
    <xf numFmtId="0" fontId="103" fillId="62" borderId="194">
      <alignment horizontal="right" vertical="center"/>
    </xf>
    <xf numFmtId="166" fontId="102" fillId="88" borderId="194" applyNumberFormat="0" applyFont="0" applyBorder="0" applyAlignment="0" applyProtection="0">
      <alignment horizontal="right" vertical="center"/>
    </xf>
    <xf numFmtId="0" fontId="126" fillId="84" borderId="191" applyNumberFormat="0" applyAlignment="0" applyProtection="0"/>
    <xf numFmtId="4" fontId="103" fillId="60" borderId="194">
      <alignment horizontal="right" vertical="center"/>
    </xf>
    <xf numFmtId="0" fontId="7" fillId="57" borderId="0" applyNumberFormat="0" applyBorder="0" applyAlignment="0" applyProtection="0"/>
    <xf numFmtId="0" fontId="7" fillId="49" borderId="0" applyNumberFormat="0" applyBorder="0" applyAlignment="0" applyProtection="0"/>
    <xf numFmtId="0" fontId="102" fillId="61" borderId="194"/>
    <xf numFmtId="49" fontId="102" fillId="0" borderId="195" applyNumberFormat="0" applyFont="0" applyFill="0" applyBorder="0" applyProtection="0">
      <alignment horizontal="left" vertical="center" indent="5"/>
    </xf>
    <xf numFmtId="4" fontId="102" fillId="0" borderId="194" applyFill="0" applyBorder="0" applyProtection="0">
      <alignment horizontal="right" vertical="center"/>
    </xf>
    <xf numFmtId="0" fontId="103" fillId="60" borderId="194">
      <alignment horizontal="right" vertical="center"/>
    </xf>
    <xf numFmtId="4" fontId="103" fillId="60" borderId="194">
      <alignment horizontal="right" vertical="center"/>
    </xf>
    <xf numFmtId="49" fontId="101" fillId="0" borderId="194" applyNumberFormat="0" applyFill="0" applyBorder="0" applyProtection="0">
      <alignment horizontal="left" vertical="center"/>
    </xf>
    <xf numFmtId="0" fontId="120" fillId="87" borderId="193" applyNumberFormat="0" applyFont="0" applyAlignment="0" applyProtection="0"/>
    <xf numFmtId="0" fontId="126" fillId="84" borderId="191" applyNumberFormat="0" applyAlignment="0" applyProtection="0"/>
    <xf numFmtId="0" fontId="48" fillId="43" borderId="0" applyNumberFormat="0" applyBorder="0" applyAlignment="0" applyProtection="0"/>
    <xf numFmtId="4" fontId="103" fillId="60" borderId="194">
      <alignment horizontal="right" vertical="center"/>
    </xf>
    <xf numFmtId="0" fontId="7" fillId="53" borderId="0" applyNumberFormat="0" applyBorder="0" applyAlignment="0" applyProtection="0"/>
    <xf numFmtId="0" fontId="102" fillId="0" borderId="194" applyNumberFormat="0" applyFill="0" applyAlignment="0" applyProtection="0"/>
    <xf numFmtId="0" fontId="102" fillId="0" borderId="194" applyNumberFormat="0" applyFill="0" applyAlignment="0" applyProtection="0"/>
    <xf numFmtId="0" fontId="125" fillId="84" borderId="191" applyNumberFormat="0" applyAlignment="0" applyProtection="0"/>
    <xf numFmtId="0" fontId="129" fillId="71" borderId="191" applyNumberFormat="0" applyAlignment="0" applyProtection="0"/>
    <xf numFmtId="0" fontId="125" fillId="84" borderId="191" applyNumberFormat="0" applyAlignment="0" applyProtection="0"/>
    <xf numFmtId="0" fontId="120" fillId="87" borderId="193" applyNumberFormat="0" applyFont="0" applyAlignment="0" applyProtection="0"/>
    <xf numFmtId="0" fontId="129" fillId="71" borderId="191" applyNumberFormat="0" applyAlignment="0" applyProtection="0"/>
    <xf numFmtId="4" fontId="103" fillId="62" borderId="194">
      <alignment horizontal="right" vertical="center"/>
    </xf>
    <xf numFmtId="4" fontId="102" fillId="61" borderId="194"/>
    <xf numFmtId="166" fontId="102" fillId="88" borderId="194" applyNumberFormat="0" applyFont="0" applyBorder="0" applyAlignment="0" applyProtection="0">
      <alignment horizontal="right" vertical="center"/>
    </xf>
    <xf numFmtId="0" fontId="105" fillId="62" borderId="194">
      <alignment horizontal="right" vertical="center"/>
    </xf>
    <xf numFmtId="4" fontId="103" fillId="60" borderId="196">
      <alignment horizontal="right" vertical="center"/>
    </xf>
    <xf numFmtId="0" fontId="102" fillId="60" borderId="197">
      <alignment horizontal="left" vertical="center" wrapText="1" indent="2"/>
    </xf>
    <xf numFmtId="0" fontId="138" fillId="71" borderId="191" applyNumberFormat="0" applyAlignment="0" applyProtection="0"/>
    <xf numFmtId="0" fontId="138" fillId="71" borderId="191" applyNumberFormat="0" applyAlignment="0" applyProtection="0"/>
    <xf numFmtId="0" fontId="130" fillId="0" borderId="192" applyNumberFormat="0" applyFill="0" applyAlignment="0" applyProtection="0"/>
    <xf numFmtId="0" fontId="117" fillId="0" borderId="0" applyNumberFormat="0" applyFill="0" applyBorder="0" applyAlignment="0" applyProtection="0"/>
    <xf numFmtId="0" fontId="48" fillId="55" borderId="0" applyNumberFormat="0" applyBorder="0" applyAlignment="0" applyProtection="0"/>
    <xf numFmtId="0" fontId="130" fillId="0" borderId="192" applyNumberFormat="0" applyFill="0" applyAlignment="0" applyProtection="0"/>
    <xf numFmtId="0" fontId="125" fillId="84" borderId="191" applyNumberFormat="0" applyAlignment="0" applyProtection="0"/>
    <xf numFmtId="0" fontId="142" fillId="84" borderId="190" applyNumberFormat="0" applyAlignment="0" applyProtection="0"/>
    <xf numFmtId="0" fontId="142" fillId="84" borderId="190" applyNumberFormat="0" applyAlignment="0" applyProtection="0"/>
    <xf numFmtId="0" fontId="115" fillId="33" borderId="66" applyNumberFormat="0" applyAlignment="0" applyProtection="0"/>
    <xf numFmtId="0" fontId="126" fillId="84" borderId="191" applyNumberFormat="0" applyAlignment="0" applyProtection="0"/>
    <xf numFmtId="0" fontId="102" fillId="60" borderId="197">
      <alignment horizontal="left" vertical="center" wrapText="1" indent="2"/>
    </xf>
    <xf numFmtId="0" fontId="103" fillId="60" borderId="196">
      <alignment horizontal="right" vertical="center"/>
    </xf>
    <xf numFmtId="0" fontId="7" fillId="41" borderId="0" applyNumberFormat="0" applyBorder="0" applyAlignment="0" applyProtection="0"/>
    <xf numFmtId="0" fontId="120" fillId="87" borderId="193" applyNumberFormat="0" applyFont="0" applyAlignment="0" applyProtection="0"/>
    <xf numFmtId="0" fontId="102" fillId="0" borderId="194" applyNumberFormat="0" applyFill="0" applyAlignment="0" applyProtection="0"/>
    <xf numFmtId="49" fontId="102" fillId="0" borderId="194" applyNumberFormat="0" applyFont="0" applyFill="0" applyBorder="0" applyProtection="0">
      <alignment horizontal="left" vertical="center" indent="2"/>
    </xf>
    <xf numFmtId="0" fontId="102" fillId="0" borderId="197">
      <alignment horizontal="left" vertical="center" wrapText="1" indent="2"/>
    </xf>
    <xf numFmtId="0" fontId="126" fillId="84" borderId="191" applyNumberFormat="0" applyAlignment="0" applyProtection="0"/>
    <xf numFmtId="0" fontId="102" fillId="0" borderId="194" applyNumberFormat="0" applyFill="0" applyAlignment="0" applyProtection="0"/>
    <xf numFmtId="4" fontId="105" fillId="62" borderId="194">
      <alignment horizontal="right" vertical="center"/>
    </xf>
    <xf numFmtId="0" fontId="102" fillId="0" borderId="197">
      <alignment horizontal="left" vertical="center" wrapText="1" indent="2"/>
    </xf>
    <xf numFmtId="0" fontId="48" fillId="47" borderId="0" applyNumberFormat="0" applyBorder="0" applyAlignment="0" applyProtection="0"/>
    <xf numFmtId="4" fontId="102" fillId="61" borderId="194"/>
    <xf numFmtId="0" fontId="126" fillId="84" borderId="191" applyNumberFormat="0" applyAlignment="0" applyProtection="0"/>
    <xf numFmtId="0" fontId="126" fillId="84" borderId="191" applyNumberFormat="0" applyAlignment="0" applyProtection="0"/>
    <xf numFmtId="0" fontId="102" fillId="0" borderId="197">
      <alignment horizontal="left" vertical="center" wrapText="1" indent="2"/>
    </xf>
    <xf numFmtId="0" fontId="103" fillId="60" borderId="194">
      <alignment horizontal="right" vertical="center"/>
    </xf>
    <xf numFmtId="0" fontId="129" fillId="71" borderId="191" applyNumberFormat="0" applyAlignment="0" applyProtection="0"/>
    <xf numFmtId="0" fontId="126" fillId="84" borderId="191" applyNumberFormat="0" applyAlignment="0" applyProtection="0"/>
    <xf numFmtId="0" fontId="103" fillId="60" borderId="194">
      <alignment horizontal="right" vertical="center"/>
    </xf>
    <xf numFmtId="49" fontId="101" fillId="0" borderId="194" applyNumberFormat="0" applyFill="0" applyBorder="0" applyProtection="0">
      <alignment horizontal="left" vertical="center"/>
    </xf>
    <xf numFmtId="0" fontId="120" fillId="87" borderId="193" applyNumberFormat="0" applyFont="0" applyAlignment="0" applyProtection="0"/>
    <xf numFmtId="0" fontId="125" fillId="84" borderId="191" applyNumberFormat="0" applyAlignment="0" applyProtection="0"/>
    <xf numFmtId="0" fontId="130" fillId="0" borderId="192" applyNumberFormat="0" applyFill="0" applyAlignment="0" applyProtection="0"/>
    <xf numFmtId="0" fontId="102" fillId="61" borderId="194"/>
    <xf numFmtId="4" fontId="102" fillId="61" borderId="194"/>
    <xf numFmtId="4" fontId="103" fillId="60" borderId="194">
      <alignment horizontal="right" vertical="center"/>
    </xf>
    <xf numFmtId="0" fontId="105" fillId="62" borderId="194">
      <alignment horizontal="right" vertical="center"/>
    </xf>
    <xf numFmtId="0" fontId="129" fillId="71" borderId="191" applyNumberFormat="0" applyAlignment="0" applyProtection="0"/>
    <xf numFmtId="0" fontId="126" fillId="84" borderId="191" applyNumberFormat="0" applyAlignment="0" applyProtection="0"/>
    <xf numFmtId="4" fontId="102" fillId="0" borderId="194">
      <alignment horizontal="right" vertical="center"/>
    </xf>
    <xf numFmtId="0" fontId="102" fillId="60" borderId="197">
      <alignment horizontal="left" vertical="center" wrapText="1" indent="2"/>
    </xf>
    <xf numFmtId="0" fontId="102" fillId="0" borderId="197">
      <alignment horizontal="left" vertical="center" wrapText="1" indent="2"/>
    </xf>
    <xf numFmtId="0" fontId="142" fillId="84" borderId="190" applyNumberFormat="0" applyAlignment="0" applyProtection="0"/>
    <xf numFmtId="0" fontId="138" fillId="71" borderId="191" applyNumberFormat="0" applyAlignment="0" applyProtection="0"/>
    <xf numFmtId="0" fontId="125" fillId="84" borderId="191" applyNumberFormat="0" applyAlignment="0" applyProtection="0"/>
    <xf numFmtId="0" fontId="123" fillId="84" borderId="190" applyNumberFormat="0" applyAlignment="0" applyProtection="0"/>
    <xf numFmtId="0" fontId="103" fillId="60" borderId="196">
      <alignment horizontal="right" vertical="center"/>
    </xf>
    <xf numFmtId="0" fontId="105" fillId="62" borderId="194">
      <alignment horizontal="right" vertical="center"/>
    </xf>
    <xf numFmtId="4" fontId="103" fillId="62" borderId="194">
      <alignment horizontal="right" vertical="center"/>
    </xf>
    <xf numFmtId="4" fontId="103" fillId="60" borderId="194">
      <alignment horizontal="right" vertical="center"/>
    </xf>
    <xf numFmtId="49" fontId="102" fillId="0" borderId="195" applyNumberFormat="0" applyFont="0" applyFill="0" applyBorder="0" applyProtection="0">
      <alignment horizontal="left" vertical="center" indent="5"/>
    </xf>
    <xf numFmtId="4" fontId="102" fillId="0" borderId="194" applyFill="0" applyBorder="0" applyProtection="0">
      <alignment horizontal="right" vertical="center"/>
    </xf>
    <xf numFmtId="4" fontId="103" fillId="62" borderId="194">
      <alignment horizontal="right" vertical="center"/>
    </xf>
    <xf numFmtId="0" fontId="138" fillId="71" borderId="191" applyNumberFormat="0" applyAlignment="0" applyProtection="0"/>
    <xf numFmtId="0" fontId="129" fillId="71" borderId="191" applyNumberFormat="0" applyAlignment="0" applyProtection="0"/>
    <xf numFmtId="0" fontId="125" fillId="84" borderId="191" applyNumberFormat="0" applyAlignment="0" applyProtection="0"/>
    <xf numFmtId="0" fontId="102" fillId="60" borderId="197">
      <alignment horizontal="left" vertical="center" wrapText="1" indent="2"/>
    </xf>
    <xf numFmtId="0" fontId="102" fillId="0" borderId="197">
      <alignment horizontal="left" vertical="center" wrapText="1" indent="2"/>
    </xf>
    <xf numFmtId="0" fontId="102" fillId="60" borderId="197">
      <alignment horizontal="left" vertical="center" wrapText="1" indent="2"/>
    </xf>
    <xf numFmtId="0" fontId="102" fillId="60" borderId="189">
      <alignment horizontal="left" vertical="center" wrapText="1" indent="2"/>
    </xf>
    <xf numFmtId="0" fontId="126" fillId="84" borderId="183" applyNumberFormat="0" applyAlignment="0" applyProtection="0"/>
    <xf numFmtId="0" fontId="116" fillId="33" borderId="65" applyNumberFormat="0" applyAlignment="0" applyProtection="0"/>
    <xf numFmtId="49" fontId="102" fillId="0" borderId="187" applyNumberFormat="0" applyFont="0" applyFill="0" applyBorder="0" applyProtection="0">
      <alignment horizontal="left" vertical="center" indent="5"/>
    </xf>
    <xf numFmtId="4" fontId="103" fillId="60" borderId="188">
      <alignment horizontal="right" vertical="center"/>
    </xf>
    <xf numFmtId="0" fontId="102" fillId="60" borderId="189">
      <alignment horizontal="left" vertical="center" wrapText="1" indent="2"/>
    </xf>
    <xf numFmtId="0" fontId="103" fillId="60" borderId="186">
      <alignment horizontal="right" vertical="center"/>
    </xf>
    <xf numFmtId="4" fontId="102" fillId="0" borderId="186">
      <alignment horizontal="right" vertical="center"/>
    </xf>
    <xf numFmtId="0" fontId="105" fillId="62" borderId="186">
      <alignment horizontal="right" vertical="center"/>
    </xf>
    <xf numFmtId="4" fontId="102" fillId="61" borderId="186"/>
    <xf numFmtId="0" fontId="129" fillId="71" borderId="183" applyNumberFormat="0" applyAlignment="0" applyProtection="0"/>
    <xf numFmtId="4" fontId="103" fillId="60" borderId="187">
      <alignment horizontal="right" vertical="center"/>
    </xf>
    <xf numFmtId="0" fontId="126" fillId="84" borderId="183" applyNumberFormat="0" applyAlignment="0" applyProtection="0"/>
    <xf numFmtId="0" fontId="48" fillId="47" borderId="0" applyNumberFormat="0" applyBorder="0" applyAlignment="0" applyProtection="0"/>
    <xf numFmtId="0" fontId="115" fillId="33" borderId="66" applyNumberFormat="0" applyAlignment="0" applyProtection="0"/>
    <xf numFmtId="0" fontId="116" fillId="33" borderId="65" applyNumberFormat="0" applyAlignment="0" applyProtection="0"/>
    <xf numFmtId="0" fontId="103" fillId="62" borderId="186">
      <alignment horizontal="right" vertical="center"/>
    </xf>
    <xf numFmtId="0" fontId="123" fillId="84" borderId="182" applyNumberFormat="0" applyAlignment="0" applyProtection="0"/>
    <xf numFmtId="0" fontId="117" fillId="0" borderId="0" applyNumberFormat="0" applyFill="0" applyBorder="0" applyAlignment="0" applyProtection="0"/>
    <xf numFmtId="0" fontId="142" fillId="84" borderId="182" applyNumberFormat="0" applyAlignment="0" applyProtection="0"/>
    <xf numFmtId="0" fontId="118" fillId="0" borderId="0" applyNumberFormat="0" applyFill="0" applyBorder="0" applyAlignment="0" applyProtection="0"/>
    <xf numFmtId="0" fontId="119" fillId="0" borderId="70" applyNumberFormat="0" applyFill="0" applyAlignment="0" applyProtection="0"/>
    <xf numFmtId="49" fontId="101" fillId="0" borderId="186" applyNumberFormat="0" applyFill="0" applyBorder="0" applyProtection="0">
      <alignment horizontal="left" vertical="center"/>
    </xf>
    <xf numFmtId="0" fontId="7" fillId="37" borderId="0" applyNumberFormat="0" applyBorder="0" applyAlignment="0" applyProtection="0"/>
    <xf numFmtId="0" fontId="7" fillId="38" borderId="0" applyNumberFormat="0" applyBorder="0" applyAlignment="0" applyProtection="0"/>
    <xf numFmtId="0" fontId="48"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8" fillId="47" borderId="0" applyNumberFormat="0" applyBorder="0" applyAlignment="0" applyProtection="0"/>
    <xf numFmtId="0" fontId="120" fillId="87" borderId="185" applyNumberFormat="0" applyFont="0" applyAlignment="0" applyProtection="0"/>
    <xf numFmtId="0" fontId="7" fillId="49" borderId="0" applyNumberFormat="0" applyBorder="0" applyAlignment="0" applyProtection="0"/>
    <xf numFmtId="0" fontId="7" fillId="50" borderId="0" applyNumberFormat="0" applyBorder="0" applyAlignment="0" applyProtection="0"/>
    <xf numFmtId="0" fontId="48" fillId="51" borderId="0" applyNumberFormat="0" applyBorder="0" applyAlignment="0" applyProtection="0"/>
    <xf numFmtId="4" fontId="103" fillId="60" borderId="186">
      <alignment horizontal="right" vertical="center"/>
    </xf>
    <xf numFmtId="0" fontId="7" fillId="53"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8" fillId="59" borderId="0" applyNumberFormat="0" applyBorder="0" applyAlignment="0" applyProtection="0"/>
    <xf numFmtId="0" fontId="123" fillId="84" borderId="182" applyNumberFormat="0" applyAlignment="0" applyProtection="0"/>
    <xf numFmtId="0" fontId="138" fillId="71" borderId="183" applyNumberFormat="0" applyAlignment="0" applyProtection="0"/>
    <xf numFmtId="0" fontId="102" fillId="61" borderId="186"/>
    <xf numFmtId="0" fontId="126" fillId="84" borderId="183" applyNumberFormat="0" applyAlignment="0" applyProtection="0"/>
    <xf numFmtId="0" fontId="145" fillId="0" borderId="184" applyNumberFormat="0" applyFill="0" applyAlignment="0" applyProtection="0"/>
    <xf numFmtId="0" fontId="105" fillId="62" borderId="186">
      <alignment horizontal="right" vertical="center"/>
    </xf>
    <xf numFmtId="0" fontId="120" fillId="87" borderId="185" applyNumberFormat="0" applyFont="0" applyAlignment="0" applyProtection="0"/>
    <xf numFmtId="0" fontId="103" fillId="62" borderId="186">
      <alignment horizontal="right" vertical="center"/>
    </xf>
    <xf numFmtId="0" fontId="48" fillId="59" borderId="0" applyNumberFormat="0" applyBorder="0" applyAlignment="0" applyProtection="0"/>
    <xf numFmtId="0" fontId="103" fillId="60" borderId="188">
      <alignment horizontal="right" vertical="center"/>
    </xf>
    <xf numFmtId="4" fontId="102" fillId="61" borderId="186"/>
    <xf numFmtId="0" fontId="118" fillId="0" borderId="0" applyNumberFormat="0" applyFill="0" applyBorder="0" applyAlignment="0" applyProtection="0"/>
    <xf numFmtId="49" fontId="102" fillId="0" borderId="186" applyNumberFormat="0" applyFont="0" applyFill="0" applyBorder="0" applyProtection="0">
      <alignment horizontal="left" vertical="center" indent="2"/>
    </xf>
    <xf numFmtId="0" fontId="129" fillId="71" borderId="183" applyNumberFormat="0" applyAlignment="0" applyProtection="0"/>
    <xf numFmtId="4" fontId="103" fillId="60" borderId="188">
      <alignment horizontal="right" vertical="center"/>
    </xf>
    <xf numFmtId="4" fontId="102" fillId="61" borderId="186"/>
    <xf numFmtId="4" fontId="102" fillId="61" borderId="186"/>
    <xf numFmtId="0" fontId="126" fillId="84" borderId="183" applyNumberFormat="0" applyAlignment="0" applyProtection="0"/>
    <xf numFmtId="4" fontId="103" fillId="60" borderId="186">
      <alignment horizontal="right" vertical="center"/>
    </xf>
    <xf numFmtId="49" fontId="101" fillId="0" borderId="186" applyNumberFormat="0" applyFill="0" applyBorder="0" applyProtection="0">
      <alignment horizontal="left" vertical="center"/>
    </xf>
    <xf numFmtId="0" fontId="7" fillId="49" borderId="0" applyNumberFormat="0" applyBorder="0" applyAlignment="0" applyProtection="0"/>
    <xf numFmtId="4" fontId="103" fillId="60" borderId="186">
      <alignment horizontal="right" vertical="center"/>
    </xf>
    <xf numFmtId="0" fontId="8" fillId="87" borderId="185" applyNumberFormat="0" applyFont="0" applyAlignment="0" applyProtection="0"/>
    <xf numFmtId="0" fontId="145" fillId="0" borderId="184" applyNumberFormat="0" applyFill="0" applyAlignment="0" applyProtection="0"/>
    <xf numFmtId="0" fontId="103" fillId="60" borderId="186">
      <alignment horizontal="right" vertical="center"/>
    </xf>
    <xf numFmtId="0" fontId="7" fillId="49" borderId="0" applyNumberFormat="0" applyBorder="0" applyAlignment="0" applyProtection="0"/>
    <xf numFmtId="0" fontId="145" fillId="0" borderId="184" applyNumberFormat="0" applyFill="0" applyAlignment="0" applyProtection="0"/>
    <xf numFmtId="0" fontId="115" fillId="33" borderId="66" applyNumberFormat="0" applyAlignment="0" applyProtection="0"/>
    <xf numFmtId="0" fontId="103" fillId="60" borderId="187">
      <alignment horizontal="right" vertical="center"/>
    </xf>
    <xf numFmtId="4" fontId="103" fillId="60" borderId="187">
      <alignment horizontal="right" vertical="center"/>
    </xf>
    <xf numFmtId="0" fontId="102" fillId="62" borderId="187">
      <alignment horizontal="left" vertical="center"/>
    </xf>
    <xf numFmtId="0" fontId="142" fillId="84" borderId="182" applyNumberFormat="0" applyAlignment="0" applyProtection="0"/>
    <xf numFmtId="0" fontId="120" fillId="87" borderId="185" applyNumberFormat="0" applyFont="0" applyAlignment="0" applyProtection="0"/>
    <xf numFmtId="0" fontId="126" fillId="84" borderId="183" applyNumberFormat="0" applyAlignment="0" applyProtection="0"/>
    <xf numFmtId="0" fontId="138" fillId="71" borderId="183" applyNumberFormat="0" applyAlignment="0" applyProtection="0"/>
    <xf numFmtId="49" fontId="102" fillId="0" borderId="186" applyNumberFormat="0" applyFont="0" applyFill="0" applyBorder="0" applyProtection="0">
      <alignment horizontal="left" vertical="center" indent="2"/>
    </xf>
    <xf numFmtId="0" fontId="123" fillId="84" borderId="182" applyNumberFormat="0" applyAlignment="0" applyProtection="0"/>
    <xf numFmtId="0" fontId="48" fillId="39" borderId="0" applyNumberFormat="0" applyBorder="0" applyAlignment="0" applyProtection="0"/>
    <xf numFmtId="0" fontId="103" fillId="60" borderId="186">
      <alignment horizontal="right" vertical="center"/>
    </xf>
    <xf numFmtId="0" fontId="130" fillId="0" borderId="184" applyNumberFormat="0" applyFill="0" applyAlignment="0" applyProtection="0"/>
    <xf numFmtId="4" fontId="102" fillId="0" borderId="186">
      <alignment horizontal="right" vertical="center"/>
    </xf>
    <xf numFmtId="0" fontId="102" fillId="62" borderId="187">
      <alignment horizontal="left" vertical="center"/>
    </xf>
    <xf numFmtId="0" fontId="142" fillId="84" borderId="182" applyNumberFormat="0" applyAlignment="0" applyProtection="0"/>
    <xf numFmtId="0" fontId="129" fillId="71" borderId="183" applyNumberFormat="0" applyAlignment="0" applyProtection="0"/>
    <xf numFmtId="4" fontId="102" fillId="61" borderId="186"/>
    <xf numFmtId="0" fontId="138" fillId="71" borderId="183" applyNumberFormat="0" applyAlignment="0" applyProtection="0"/>
    <xf numFmtId="0" fontId="7" fillId="38" borderId="0" applyNumberFormat="0" applyBorder="0" applyAlignment="0" applyProtection="0"/>
    <xf numFmtId="0" fontId="48" fillId="39" borderId="0" applyNumberFormat="0" applyBorder="0" applyAlignment="0" applyProtection="0"/>
    <xf numFmtId="4" fontId="102" fillId="0" borderId="186">
      <alignment horizontal="right" vertical="center"/>
    </xf>
    <xf numFmtId="0" fontId="125" fillId="84" borderId="183" applyNumberFormat="0" applyAlignment="0" applyProtection="0"/>
    <xf numFmtId="0" fontId="138" fillId="71" borderId="183" applyNumberFormat="0" applyAlignment="0" applyProtection="0"/>
    <xf numFmtId="0" fontId="102" fillId="60" borderId="189">
      <alignment horizontal="left" vertical="center" wrapText="1" indent="2"/>
    </xf>
    <xf numFmtId="4" fontId="102" fillId="0" borderId="186" applyFill="0" applyBorder="0" applyProtection="0">
      <alignment horizontal="right" vertical="center"/>
    </xf>
    <xf numFmtId="0" fontId="102" fillId="60" borderId="189">
      <alignment horizontal="left" vertical="center" wrapText="1" indent="2"/>
    </xf>
    <xf numFmtId="4" fontId="103" fillId="62" borderId="186">
      <alignment horizontal="right" vertical="center"/>
    </xf>
    <xf numFmtId="0" fontId="120" fillId="87" borderId="185" applyNumberFormat="0" applyFont="0" applyAlignment="0" applyProtection="0"/>
    <xf numFmtId="0" fontId="138" fillId="71" borderId="183" applyNumberFormat="0" applyAlignment="0" applyProtection="0"/>
    <xf numFmtId="0" fontId="142" fillId="84" borderId="182" applyNumberFormat="0" applyAlignment="0" applyProtection="0"/>
    <xf numFmtId="4" fontId="105" fillId="62" borderId="186">
      <alignment horizontal="right" vertical="center"/>
    </xf>
    <xf numFmtId="166" fontId="102" fillId="88" borderId="186" applyNumberFormat="0" applyFont="0" applyBorder="0" applyAlignment="0" applyProtection="0">
      <alignment horizontal="right" vertical="center"/>
    </xf>
    <xf numFmtId="0" fontId="102" fillId="0" borderId="186" applyNumberFormat="0" applyFill="0" applyAlignment="0" applyProtection="0"/>
    <xf numFmtId="0" fontId="145" fillId="0" borderId="184" applyNumberFormat="0" applyFill="0" applyAlignment="0" applyProtection="0"/>
    <xf numFmtId="0" fontId="102" fillId="0" borderId="189">
      <alignment horizontal="left" vertical="center" wrapText="1" indent="2"/>
    </xf>
    <xf numFmtId="0" fontId="8" fillId="87" borderId="185" applyNumberFormat="0" applyFont="0" applyAlignment="0" applyProtection="0"/>
    <xf numFmtId="0" fontId="123" fillId="84" borderId="182" applyNumberFormat="0" applyAlignment="0" applyProtection="0"/>
    <xf numFmtId="4" fontId="103" fillId="62" borderId="186">
      <alignment horizontal="right" vertical="center"/>
    </xf>
    <xf numFmtId="4" fontId="103" fillId="60" borderId="188">
      <alignment horizontal="right" vertical="center"/>
    </xf>
    <xf numFmtId="0" fontId="130" fillId="0" borderId="184" applyNumberFormat="0" applyFill="0" applyAlignment="0" applyProtection="0"/>
    <xf numFmtId="0" fontId="8" fillId="87" borderId="185" applyNumberFormat="0" applyFont="0" applyAlignment="0" applyProtection="0"/>
    <xf numFmtId="0" fontId="103" fillId="60" borderId="188">
      <alignment horizontal="right" vertical="center"/>
    </xf>
    <xf numFmtId="0" fontId="103" fillId="60" borderId="186">
      <alignment horizontal="right" vertical="center"/>
    </xf>
    <xf numFmtId="0" fontId="102" fillId="61" borderId="186"/>
    <xf numFmtId="4" fontId="102" fillId="61" borderId="186"/>
    <xf numFmtId="0" fontId="102" fillId="0" borderId="189">
      <alignment horizontal="left" vertical="center" wrapText="1" indent="2"/>
    </xf>
    <xf numFmtId="0" fontId="119" fillId="0" borderId="70" applyNumberFormat="0" applyFill="0" applyAlignment="0" applyProtection="0"/>
    <xf numFmtId="0" fontId="126" fillId="84" borderId="183" applyNumberFormat="0" applyAlignment="0" applyProtection="0"/>
    <xf numFmtId="0" fontId="103" fillId="62" borderId="186">
      <alignment horizontal="right" vertical="center"/>
    </xf>
    <xf numFmtId="0" fontId="123" fillId="84" borderId="182" applyNumberFormat="0" applyAlignment="0" applyProtection="0"/>
    <xf numFmtId="0" fontId="103" fillId="60" borderId="188">
      <alignment horizontal="right" vertical="center"/>
    </xf>
    <xf numFmtId="0" fontId="118" fillId="0" borderId="0" applyNumberFormat="0" applyFill="0" applyBorder="0" applyAlignment="0" applyProtection="0"/>
    <xf numFmtId="0" fontId="7" fillId="57" borderId="0" applyNumberFormat="0" applyBorder="0" applyAlignment="0" applyProtection="0"/>
    <xf numFmtId="0" fontId="7" fillId="45" borderId="0" applyNumberFormat="0" applyBorder="0" applyAlignment="0" applyProtection="0"/>
    <xf numFmtId="49" fontId="102" fillId="0" borderId="186" applyNumberFormat="0" applyFont="0" applyFill="0" applyBorder="0" applyProtection="0">
      <alignment horizontal="left" vertical="center" indent="2"/>
    </xf>
    <xf numFmtId="0" fontId="7" fillId="46" borderId="0" applyNumberFormat="0" applyBorder="0" applyAlignment="0" applyProtection="0"/>
    <xf numFmtId="0" fontId="115" fillId="33" borderId="66" applyNumberFormat="0" applyAlignment="0" applyProtection="0"/>
    <xf numFmtId="4" fontId="102" fillId="0" borderId="186">
      <alignment horizontal="right" vertical="center"/>
    </xf>
    <xf numFmtId="0" fontId="142" fillId="84" borderId="182" applyNumberFormat="0" applyAlignment="0" applyProtection="0"/>
    <xf numFmtId="0" fontId="103" fillId="62" borderId="186">
      <alignment horizontal="right" vertical="center"/>
    </xf>
    <xf numFmtId="0" fontId="103" fillId="60" borderId="186">
      <alignment horizontal="right" vertical="center"/>
    </xf>
    <xf numFmtId="0" fontId="145" fillId="0" borderId="184" applyNumberFormat="0" applyFill="0" applyAlignment="0" applyProtection="0"/>
    <xf numFmtId="0" fontId="48" fillId="43" borderId="0" applyNumberFormat="0" applyBorder="0" applyAlignment="0" applyProtection="0"/>
    <xf numFmtId="0" fontId="102" fillId="61" borderId="186"/>
    <xf numFmtId="0" fontId="138" fillId="71" borderId="183" applyNumberFormat="0" applyAlignment="0" applyProtection="0"/>
    <xf numFmtId="4" fontId="102" fillId="0" borderId="186">
      <alignment horizontal="right" vertical="center"/>
    </xf>
    <xf numFmtId="0" fontId="145" fillId="0" borderId="184" applyNumberFormat="0" applyFill="0" applyAlignment="0" applyProtection="0"/>
    <xf numFmtId="4" fontId="103" fillId="60" borderId="187">
      <alignment horizontal="right" vertical="center"/>
    </xf>
    <xf numFmtId="0" fontId="130" fillId="0" borderId="184" applyNumberFormat="0" applyFill="0" applyAlignment="0" applyProtection="0"/>
    <xf numFmtId="0" fontId="117" fillId="0" borderId="0" applyNumberFormat="0" applyFill="0" applyBorder="0" applyAlignment="0" applyProtection="0"/>
    <xf numFmtId="0" fontId="126" fillId="84" borderId="183" applyNumberFormat="0" applyAlignment="0" applyProtection="0"/>
    <xf numFmtId="0" fontId="142" fillId="84" borderId="182" applyNumberFormat="0" applyAlignment="0" applyProtection="0"/>
    <xf numFmtId="4" fontId="105" fillId="62" borderId="186">
      <alignment horizontal="right" vertical="center"/>
    </xf>
    <xf numFmtId="0" fontId="8" fillId="87" borderId="185" applyNumberFormat="0" applyFont="0" applyAlignment="0" applyProtection="0"/>
    <xf numFmtId="0" fontId="118" fillId="0" borderId="0" applyNumberFormat="0" applyFill="0" applyBorder="0" applyAlignment="0" applyProtection="0"/>
    <xf numFmtId="0" fontId="142" fillId="84" borderId="182" applyNumberFormat="0" applyAlignment="0" applyProtection="0"/>
    <xf numFmtId="4" fontId="102" fillId="61" borderId="186"/>
    <xf numFmtId="0" fontId="48" fillId="59" borderId="0" applyNumberFormat="0" applyBorder="0" applyAlignment="0" applyProtection="0"/>
    <xf numFmtId="0" fontId="119" fillId="0" borderId="70" applyNumberFormat="0" applyFill="0" applyAlignment="0" applyProtection="0"/>
    <xf numFmtId="0" fontId="130" fillId="0" borderId="184" applyNumberFormat="0" applyFill="0" applyAlignment="0" applyProtection="0"/>
    <xf numFmtId="0" fontId="103" fillId="60" borderId="186">
      <alignment horizontal="right" vertical="center"/>
    </xf>
    <xf numFmtId="0" fontId="138" fillId="71" borderId="183" applyNumberFormat="0" applyAlignment="0" applyProtection="0"/>
    <xf numFmtId="0" fontId="123" fillId="84" borderId="182" applyNumberFormat="0" applyAlignment="0" applyProtection="0"/>
    <xf numFmtId="4" fontId="103" fillId="60" borderId="186">
      <alignment horizontal="right" vertical="center"/>
    </xf>
    <xf numFmtId="0" fontId="130" fillId="0" borderId="184" applyNumberFormat="0" applyFill="0" applyAlignment="0" applyProtection="0"/>
    <xf numFmtId="0" fontId="126" fillId="84" borderId="183" applyNumberFormat="0" applyAlignment="0" applyProtection="0"/>
    <xf numFmtId="4" fontId="103" fillId="60" borderId="187">
      <alignment horizontal="right" vertical="center"/>
    </xf>
    <xf numFmtId="0" fontId="102" fillId="60" borderId="189">
      <alignment horizontal="left" vertical="center" wrapText="1" indent="2"/>
    </xf>
    <xf numFmtId="49" fontId="101" fillId="0" borderId="186" applyNumberFormat="0" applyFill="0" applyBorder="0" applyProtection="0">
      <alignment horizontal="left" vertical="center"/>
    </xf>
    <xf numFmtId="0" fontId="138" fillId="71" borderId="183" applyNumberFormat="0" applyAlignment="0" applyProtection="0"/>
    <xf numFmtId="0" fontId="102" fillId="62" borderId="187">
      <alignment horizontal="left" vertical="center"/>
    </xf>
    <xf numFmtId="0" fontId="126" fillId="84" borderId="183" applyNumberFormat="0" applyAlignment="0" applyProtection="0"/>
    <xf numFmtId="0" fontId="125" fillId="84" borderId="183" applyNumberFormat="0" applyAlignment="0" applyProtection="0"/>
    <xf numFmtId="0" fontId="102" fillId="0" borderId="189">
      <alignment horizontal="left" vertical="center" wrapText="1" indent="2"/>
    </xf>
    <xf numFmtId="4" fontId="102" fillId="0" borderId="186" applyFill="0" applyBorder="0" applyProtection="0">
      <alignment horizontal="right" vertical="center"/>
    </xf>
    <xf numFmtId="4" fontId="103" fillId="60" borderId="187">
      <alignment horizontal="right" vertical="center"/>
    </xf>
    <xf numFmtId="0" fontId="138" fillId="71" borderId="183" applyNumberFormat="0" applyAlignment="0" applyProtection="0"/>
    <xf numFmtId="0" fontId="7" fillId="46" borderId="0" applyNumberFormat="0" applyBorder="0" applyAlignment="0" applyProtection="0"/>
    <xf numFmtId="0" fontId="123" fillId="84" borderId="182" applyNumberFormat="0" applyAlignment="0" applyProtection="0"/>
    <xf numFmtId="0" fontId="126" fillId="84" borderId="183" applyNumberFormat="0" applyAlignment="0" applyProtection="0"/>
    <xf numFmtId="0" fontId="48" fillId="51" borderId="0" applyNumberFormat="0" applyBorder="0" applyAlignment="0" applyProtection="0"/>
    <xf numFmtId="0" fontId="103" fillId="60" borderId="187">
      <alignment horizontal="right" vertical="center"/>
    </xf>
    <xf numFmtId="0" fontId="142" fillId="84" borderId="182" applyNumberFormat="0" applyAlignment="0" applyProtection="0"/>
    <xf numFmtId="0" fontId="116" fillId="33" borderId="65" applyNumberFormat="0" applyAlignment="0" applyProtection="0"/>
    <xf numFmtId="0" fontId="117" fillId="0" borderId="0" applyNumberFormat="0" applyFill="0" applyBorder="0" applyAlignment="0" applyProtection="0"/>
    <xf numFmtId="0" fontId="8" fillId="87" borderId="185" applyNumberFormat="0" applyFont="0" applyAlignment="0" applyProtection="0"/>
    <xf numFmtId="49" fontId="101" fillId="0" borderId="186" applyNumberFormat="0" applyFill="0" applyBorder="0" applyProtection="0">
      <alignment horizontal="left" vertical="center"/>
    </xf>
    <xf numFmtId="4" fontId="102" fillId="61" borderId="186"/>
    <xf numFmtId="49" fontId="102" fillId="0" borderId="187" applyNumberFormat="0" applyFont="0" applyFill="0" applyBorder="0" applyProtection="0">
      <alignment horizontal="left" vertical="center" indent="5"/>
    </xf>
    <xf numFmtId="0" fontId="103" fillId="60" borderId="186">
      <alignment horizontal="right" vertical="center"/>
    </xf>
    <xf numFmtId="49" fontId="102" fillId="0" borderId="187" applyNumberFormat="0" applyFont="0" applyFill="0" applyBorder="0" applyProtection="0">
      <alignment horizontal="left" vertical="center" indent="5"/>
    </xf>
    <xf numFmtId="0" fontId="126" fillId="84" borderId="183" applyNumberFormat="0" applyAlignment="0" applyProtection="0"/>
    <xf numFmtId="0" fontId="102" fillId="60" borderId="189">
      <alignment horizontal="left" vertical="center" wrapText="1" indent="2"/>
    </xf>
    <xf numFmtId="0" fontId="102" fillId="60" borderId="189">
      <alignment horizontal="left" vertical="center" wrapText="1" indent="2"/>
    </xf>
    <xf numFmtId="0" fontId="48" fillId="55" borderId="0" applyNumberFormat="0" applyBorder="0" applyAlignment="0" applyProtection="0"/>
    <xf numFmtId="4" fontId="102" fillId="61" borderId="186"/>
    <xf numFmtId="0" fontId="129" fillId="71" borderId="183" applyNumberFormat="0" applyAlignment="0" applyProtection="0"/>
    <xf numFmtId="4" fontId="103" fillId="60" borderId="187">
      <alignment horizontal="right" vertical="center"/>
    </xf>
    <xf numFmtId="0" fontId="102" fillId="0" borderId="186" applyNumberFormat="0" applyFill="0" applyAlignment="0" applyProtection="0"/>
    <xf numFmtId="0" fontId="103" fillId="60" borderId="186">
      <alignment horizontal="right" vertical="center"/>
    </xf>
    <xf numFmtId="0" fontId="102" fillId="0" borderId="186">
      <alignment horizontal="right" vertical="center"/>
    </xf>
    <xf numFmtId="4" fontId="103" fillId="62" borderId="186">
      <alignment horizontal="right" vertical="center"/>
    </xf>
    <xf numFmtId="0" fontId="145" fillId="0" borderId="184" applyNumberFormat="0" applyFill="0" applyAlignment="0" applyProtection="0"/>
    <xf numFmtId="0" fontId="138" fillId="71" borderId="183" applyNumberFormat="0" applyAlignment="0" applyProtection="0"/>
    <xf numFmtId="4" fontId="103" fillId="60" borderId="186">
      <alignment horizontal="right" vertical="center"/>
    </xf>
    <xf numFmtId="4" fontId="103" fillId="60" borderId="186">
      <alignment horizontal="right" vertical="center"/>
    </xf>
    <xf numFmtId="0" fontId="142" fillId="84" borderId="182" applyNumberFormat="0" applyAlignment="0" applyProtection="0"/>
    <xf numFmtId="0" fontId="138" fillId="71" borderId="183" applyNumberFormat="0" applyAlignment="0" applyProtection="0"/>
    <xf numFmtId="49" fontId="101" fillId="0" borderId="186" applyNumberFormat="0" applyFill="0" applyBorder="0" applyProtection="0">
      <alignment horizontal="left" vertical="center"/>
    </xf>
    <xf numFmtId="0" fontId="129" fillId="71" borderId="183" applyNumberFormat="0" applyAlignment="0" applyProtection="0"/>
    <xf numFmtId="0" fontId="126" fillId="84" borderId="183" applyNumberFormat="0" applyAlignment="0" applyProtection="0"/>
    <xf numFmtId="0" fontId="120" fillId="87" borderId="185" applyNumberFormat="0" applyFont="0" applyAlignment="0" applyProtection="0"/>
    <xf numFmtId="0" fontId="102" fillId="0" borderId="189">
      <alignment horizontal="left" vertical="center" wrapText="1" indent="2"/>
    </xf>
    <xf numFmtId="49" fontId="101" fillId="0" borderId="186" applyNumberFormat="0" applyFill="0" applyBorder="0" applyProtection="0">
      <alignment horizontal="left" vertical="center"/>
    </xf>
    <xf numFmtId="0" fontId="145" fillId="0" borderId="184" applyNumberFormat="0" applyFill="0" applyAlignment="0" applyProtection="0"/>
    <xf numFmtId="0" fontId="126" fillId="84" borderId="183" applyNumberFormat="0" applyAlignment="0" applyProtection="0"/>
    <xf numFmtId="4" fontId="102" fillId="61" borderId="186"/>
    <xf numFmtId="49" fontId="101" fillId="0" borderId="186" applyNumberFormat="0" applyFill="0" applyBorder="0" applyProtection="0">
      <alignment horizontal="left" vertical="center"/>
    </xf>
    <xf numFmtId="0" fontId="145" fillId="0" borderId="184" applyNumberFormat="0" applyFill="0" applyAlignment="0" applyProtection="0"/>
    <xf numFmtId="0" fontId="129" fillId="71" borderId="183" applyNumberFormat="0" applyAlignment="0" applyProtection="0"/>
    <xf numFmtId="0" fontId="102" fillId="0" borderId="189">
      <alignment horizontal="left" vertical="center" wrapText="1" indent="2"/>
    </xf>
    <xf numFmtId="0" fontId="129" fillId="71" borderId="183" applyNumberFormat="0" applyAlignment="0" applyProtection="0"/>
    <xf numFmtId="0" fontId="7" fillId="53" borderId="0" applyNumberFormat="0" applyBorder="0" applyAlignment="0" applyProtection="0"/>
    <xf numFmtId="0" fontId="120" fillId="87" borderId="185" applyNumberFormat="0" applyFont="0" applyAlignment="0" applyProtection="0"/>
    <xf numFmtId="0" fontId="103" fillId="62" borderId="186">
      <alignment horizontal="right" vertical="center"/>
    </xf>
    <xf numFmtId="0" fontId="126" fillId="84" borderId="183" applyNumberFormat="0" applyAlignment="0" applyProtection="0"/>
    <xf numFmtId="0" fontId="126" fillId="84" borderId="183" applyNumberFormat="0" applyAlignment="0" applyProtection="0"/>
    <xf numFmtId="0" fontId="125" fillId="84" borderId="183" applyNumberFormat="0" applyAlignment="0" applyProtection="0"/>
    <xf numFmtId="0" fontId="138" fillId="71" borderId="183" applyNumberFormat="0" applyAlignment="0" applyProtection="0"/>
    <xf numFmtId="0" fontId="126" fillId="84" borderId="183" applyNumberFormat="0" applyAlignment="0" applyProtection="0"/>
    <xf numFmtId="0" fontId="102" fillId="0" borderId="186">
      <alignment horizontal="right" vertical="center"/>
    </xf>
    <xf numFmtId="0" fontId="130" fillId="0" borderId="184" applyNumberFormat="0" applyFill="0" applyAlignment="0" applyProtection="0"/>
    <xf numFmtId="166" fontId="102" fillId="88" borderId="186" applyNumberFormat="0" applyFont="0" applyBorder="0" applyAlignment="0" applyProtection="0">
      <alignment horizontal="right" vertical="center"/>
    </xf>
    <xf numFmtId="0" fontId="145" fillId="0" borderId="184" applyNumberFormat="0" applyFill="0" applyAlignment="0" applyProtection="0"/>
    <xf numFmtId="0" fontId="102" fillId="0" borderId="189">
      <alignment horizontal="left" vertical="center" wrapText="1" indent="2"/>
    </xf>
    <xf numFmtId="0" fontId="103" fillId="60" borderId="186">
      <alignment horizontal="right" vertical="center"/>
    </xf>
    <xf numFmtId="0" fontId="103" fillId="62" borderId="186">
      <alignment horizontal="right" vertical="center"/>
    </xf>
    <xf numFmtId="49" fontId="102" fillId="0" borderId="186" applyNumberFormat="0" applyFont="0" applyFill="0" applyBorder="0" applyProtection="0">
      <alignment horizontal="left" vertical="center" indent="2"/>
    </xf>
    <xf numFmtId="4" fontId="103" fillId="60" borderId="187">
      <alignment horizontal="right" vertical="center"/>
    </xf>
    <xf numFmtId="0" fontId="138" fillId="71" borderId="183" applyNumberFormat="0" applyAlignment="0" applyProtection="0"/>
    <xf numFmtId="0" fontId="115" fillId="33" borderId="66" applyNumberFormat="0" applyAlignment="0" applyProtection="0"/>
    <xf numFmtId="0" fontId="103" fillId="60" borderId="186">
      <alignment horizontal="right" vertical="center"/>
    </xf>
    <xf numFmtId="0" fontId="125" fillId="84" borderId="183" applyNumberFormat="0" applyAlignment="0" applyProtection="0"/>
    <xf numFmtId="4" fontId="102" fillId="0" borderId="186">
      <alignment horizontal="right" vertical="center"/>
    </xf>
    <xf numFmtId="0" fontId="7" fillId="45" borderId="0" applyNumberFormat="0" applyBorder="0" applyAlignment="0" applyProtection="0"/>
    <xf numFmtId="0" fontId="138" fillId="71" borderId="183" applyNumberFormat="0" applyAlignment="0" applyProtection="0"/>
    <xf numFmtId="0" fontId="7" fillId="50" borderId="0" applyNumberFormat="0" applyBorder="0" applyAlignment="0" applyProtection="0"/>
    <xf numFmtId="4" fontId="103" fillId="60" borderId="188">
      <alignment horizontal="right" vertical="center"/>
    </xf>
    <xf numFmtId="0" fontId="129" fillId="71" borderId="183" applyNumberFormat="0" applyAlignment="0" applyProtection="0"/>
    <xf numFmtId="0" fontId="129" fillId="71" borderId="183" applyNumberFormat="0" applyAlignment="0" applyProtection="0"/>
    <xf numFmtId="0" fontId="102" fillId="61" borderId="186"/>
    <xf numFmtId="0" fontId="102" fillId="60" borderId="189">
      <alignment horizontal="left" vertical="center" wrapText="1" indent="2"/>
    </xf>
    <xf numFmtId="0" fontId="7" fillId="58" borderId="0" applyNumberFormat="0" applyBorder="0" applyAlignment="0" applyProtection="0"/>
    <xf numFmtId="166" fontId="102" fillId="88" borderId="186" applyNumberFormat="0" applyFont="0" applyBorder="0" applyAlignment="0" applyProtection="0">
      <alignment horizontal="right" vertical="center"/>
    </xf>
    <xf numFmtId="0" fontId="125" fillId="84" borderId="183" applyNumberFormat="0" applyAlignment="0" applyProtection="0"/>
    <xf numFmtId="0" fontId="102" fillId="0" borderId="186" applyNumberFormat="0" applyFill="0" applyAlignment="0" applyProtection="0"/>
    <xf numFmtId="4" fontId="105" fillId="62" borderId="186">
      <alignment horizontal="right" vertical="center"/>
    </xf>
    <xf numFmtId="0" fontId="120" fillId="87" borderId="185" applyNumberFormat="0" applyFont="0" applyAlignment="0" applyProtection="0"/>
    <xf numFmtId="0" fontId="48" fillId="51" borderId="0" applyNumberFormat="0" applyBorder="0" applyAlignment="0" applyProtection="0"/>
    <xf numFmtId="0" fontId="145" fillId="0" borderId="184" applyNumberFormat="0" applyFill="0" applyAlignment="0" applyProtection="0"/>
    <xf numFmtId="0" fontId="130" fillId="0" borderId="184" applyNumberFormat="0" applyFill="0" applyAlignment="0" applyProtection="0"/>
    <xf numFmtId="0" fontId="103" fillId="60" borderId="187">
      <alignment horizontal="right" vertical="center"/>
    </xf>
    <xf numFmtId="0" fontId="126" fillId="84" borderId="183" applyNumberFormat="0" applyAlignment="0" applyProtection="0"/>
    <xf numFmtId="0" fontId="142" fillId="84" borderId="182" applyNumberFormat="0" applyAlignment="0" applyProtection="0"/>
    <xf numFmtId="0" fontId="142" fillId="84" borderId="182" applyNumberFormat="0" applyAlignment="0" applyProtection="0"/>
    <xf numFmtId="0" fontId="102" fillId="0" borderId="186" applyNumberFormat="0" applyFill="0" applyAlignment="0" applyProtection="0"/>
    <xf numFmtId="0" fontId="126" fillId="84" borderId="183" applyNumberFormat="0" applyAlignment="0" applyProtection="0"/>
    <xf numFmtId="0" fontId="105" fillId="62" borderId="186">
      <alignment horizontal="right" vertical="center"/>
    </xf>
    <xf numFmtId="0" fontId="103" fillId="60" borderId="186">
      <alignment horizontal="right" vertical="center"/>
    </xf>
    <xf numFmtId="4" fontId="103" fillId="60" borderId="188">
      <alignment horizontal="right" vertical="center"/>
    </xf>
    <xf numFmtId="0" fontId="103" fillId="60" borderId="188">
      <alignment horizontal="right" vertical="center"/>
    </xf>
    <xf numFmtId="0" fontId="48" fillId="47" borderId="0" applyNumberFormat="0" applyBorder="0" applyAlignment="0" applyProtection="0"/>
    <xf numFmtId="0" fontId="102" fillId="0" borderId="186" applyNumberFormat="0" applyFill="0" applyAlignment="0" applyProtection="0"/>
    <xf numFmtId="0" fontId="102" fillId="62" borderId="187">
      <alignment horizontal="left" vertical="center"/>
    </xf>
    <xf numFmtId="0" fontId="129" fillId="71" borderId="183" applyNumberFormat="0" applyAlignment="0" applyProtection="0"/>
    <xf numFmtId="49" fontId="102" fillId="0" borderId="186" applyNumberFormat="0" applyFont="0" applyFill="0" applyBorder="0" applyProtection="0">
      <alignment horizontal="left" vertical="center" indent="2"/>
    </xf>
    <xf numFmtId="0" fontId="48" fillId="59" borderId="0" applyNumberFormat="0" applyBorder="0" applyAlignment="0" applyProtection="0"/>
    <xf numFmtId="0" fontId="103" fillId="62" borderId="186">
      <alignment horizontal="right" vertical="center"/>
    </xf>
    <xf numFmtId="0" fontId="103" fillId="60" borderId="186">
      <alignment horizontal="right" vertical="center"/>
    </xf>
    <xf numFmtId="0" fontId="142" fillId="84" borderId="182" applyNumberFormat="0" applyAlignment="0" applyProtection="0"/>
    <xf numFmtId="166" fontId="102" fillId="88" borderId="186" applyNumberFormat="0" applyFont="0" applyBorder="0" applyAlignment="0" applyProtection="0">
      <alignment horizontal="right" vertical="center"/>
    </xf>
    <xf numFmtId="0" fontId="8" fillId="87" borderId="185" applyNumberFormat="0" applyFont="0" applyAlignment="0" applyProtection="0"/>
    <xf numFmtId="49" fontId="101" fillId="0" borderId="186" applyNumberFormat="0" applyFill="0" applyBorder="0" applyProtection="0">
      <alignment horizontal="left" vertical="center"/>
    </xf>
    <xf numFmtId="4" fontId="103" fillId="62" borderId="186">
      <alignment horizontal="right" vertical="center"/>
    </xf>
    <xf numFmtId="0" fontId="125" fillId="84" borderId="183" applyNumberFormat="0" applyAlignment="0" applyProtection="0"/>
    <xf numFmtId="0" fontId="145" fillId="0" borderId="184" applyNumberFormat="0" applyFill="0" applyAlignment="0" applyProtection="0"/>
    <xf numFmtId="0" fontId="120" fillId="87" borderId="185" applyNumberFormat="0" applyFont="0" applyAlignment="0" applyProtection="0"/>
    <xf numFmtId="0" fontId="102" fillId="61" borderId="186"/>
    <xf numFmtId="0" fontId="102" fillId="0" borderId="189">
      <alignment horizontal="left" vertical="center" wrapText="1" indent="2"/>
    </xf>
    <xf numFmtId="4" fontId="102" fillId="0" borderId="186" applyFill="0" applyBorder="0" applyProtection="0">
      <alignment horizontal="right" vertical="center"/>
    </xf>
    <xf numFmtId="0" fontId="7" fillId="46" borderId="0" applyNumberFormat="0" applyBorder="0" applyAlignment="0" applyProtection="0"/>
    <xf numFmtId="0" fontId="102" fillId="0" borderId="186">
      <alignment horizontal="right" vertical="center"/>
    </xf>
    <xf numFmtId="4" fontId="103" fillId="60" borderId="186">
      <alignment horizontal="right" vertical="center"/>
    </xf>
    <xf numFmtId="0" fontId="7" fillId="41" borderId="0" applyNumberFormat="0" applyBorder="0" applyAlignment="0" applyProtection="0"/>
    <xf numFmtId="49" fontId="102" fillId="0" borderId="186" applyNumberFormat="0" applyFont="0" applyFill="0" applyBorder="0" applyProtection="0">
      <alignment horizontal="left" vertical="center" indent="2"/>
    </xf>
    <xf numFmtId="0" fontId="7" fillId="45" borderId="0" applyNumberFormat="0" applyBorder="0" applyAlignment="0" applyProtection="0"/>
    <xf numFmtId="4" fontId="105" fillId="62" borderId="186">
      <alignment horizontal="right" vertical="center"/>
    </xf>
    <xf numFmtId="0" fontId="125" fillId="84" borderId="183" applyNumberFormat="0" applyAlignment="0" applyProtection="0"/>
    <xf numFmtId="4" fontId="102" fillId="0" borderId="186" applyFill="0" applyBorder="0" applyProtection="0">
      <alignment horizontal="right" vertical="center"/>
    </xf>
    <xf numFmtId="0" fontId="102" fillId="0" borderId="189">
      <alignment horizontal="left" vertical="center" wrapText="1" indent="2"/>
    </xf>
    <xf numFmtId="4" fontId="105" fillId="62" borderId="186">
      <alignment horizontal="right" vertical="center"/>
    </xf>
    <xf numFmtId="4" fontId="105" fillId="62" borderId="186">
      <alignment horizontal="right" vertical="center"/>
    </xf>
    <xf numFmtId="0" fontId="126" fillId="84" borderId="183" applyNumberFormat="0" applyAlignment="0" applyProtection="0"/>
    <xf numFmtId="0" fontId="120" fillId="87" borderId="185" applyNumberFormat="0" applyFont="0" applyAlignment="0" applyProtection="0"/>
    <xf numFmtId="0" fontId="125" fillId="84" borderId="183" applyNumberFormat="0" applyAlignment="0" applyProtection="0"/>
    <xf numFmtId="0" fontId="103" fillId="60" borderId="186">
      <alignment horizontal="right" vertical="center"/>
    </xf>
    <xf numFmtId="0" fontId="145" fillId="0" borderId="184" applyNumberFormat="0" applyFill="0" applyAlignment="0" applyProtection="0"/>
    <xf numFmtId="4" fontId="103" fillId="60" borderId="188">
      <alignment horizontal="right" vertical="center"/>
    </xf>
    <xf numFmtId="0" fontId="130" fillId="0" borderId="184" applyNumberFormat="0" applyFill="0" applyAlignment="0" applyProtection="0"/>
    <xf numFmtId="0" fontId="117" fillId="0" borderId="0" applyNumberFormat="0" applyFill="0" applyBorder="0" applyAlignment="0" applyProtection="0"/>
    <xf numFmtId="0" fontId="123" fillId="84" borderId="182" applyNumberFormat="0" applyAlignment="0" applyProtection="0"/>
    <xf numFmtId="0" fontId="123" fillId="84" borderId="182" applyNumberFormat="0" applyAlignment="0" applyProtection="0"/>
    <xf numFmtId="0" fontId="126" fillId="84" borderId="183" applyNumberFormat="0" applyAlignment="0" applyProtection="0"/>
    <xf numFmtId="4" fontId="105" fillId="62" borderId="186">
      <alignment horizontal="right" vertical="center"/>
    </xf>
    <xf numFmtId="0" fontId="102" fillId="0" borderId="186">
      <alignment horizontal="right" vertical="center"/>
    </xf>
    <xf numFmtId="0" fontId="115" fillId="33" borderId="66" applyNumberFormat="0" applyAlignment="0" applyProtection="0"/>
    <xf numFmtId="0" fontId="102" fillId="0" borderId="186">
      <alignment horizontal="right" vertical="center"/>
    </xf>
    <xf numFmtId="4" fontId="102" fillId="0" borderId="186" applyFill="0" applyBorder="0" applyProtection="0">
      <alignment horizontal="right" vertical="center"/>
    </xf>
    <xf numFmtId="0" fontId="48" fillId="51" borderId="0" applyNumberFormat="0" applyBorder="0" applyAlignment="0" applyProtection="0"/>
    <xf numFmtId="0" fontId="102" fillId="0" borderId="186">
      <alignment horizontal="right" vertical="center"/>
    </xf>
    <xf numFmtId="0" fontId="103" fillId="60" borderId="187">
      <alignment horizontal="right" vertical="center"/>
    </xf>
    <xf numFmtId="0" fontId="103" fillId="60" borderId="187">
      <alignment horizontal="right" vertical="center"/>
    </xf>
    <xf numFmtId="4" fontId="103" fillId="60" borderId="186">
      <alignment horizontal="right" vertical="center"/>
    </xf>
    <xf numFmtId="4" fontId="103" fillId="60" borderId="186">
      <alignment horizontal="right" vertical="center"/>
    </xf>
    <xf numFmtId="0" fontId="116" fillId="33" borderId="65" applyNumberFormat="0" applyAlignment="0" applyProtection="0"/>
    <xf numFmtId="0" fontId="48" fillId="51" borderId="0" applyNumberFormat="0" applyBorder="0" applyAlignment="0" applyProtection="0"/>
    <xf numFmtId="0" fontId="125" fillId="84" borderId="183" applyNumberFormat="0" applyAlignment="0" applyProtection="0"/>
    <xf numFmtId="49" fontId="102" fillId="0" borderId="187" applyNumberFormat="0" applyFont="0" applyFill="0" applyBorder="0" applyProtection="0">
      <alignment horizontal="left" vertical="center" indent="5"/>
    </xf>
    <xf numFmtId="4" fontId="103" fillId="60" borderId="187">
      <alignment horizontal="right" vertical="center"/>
    </xf>
    <xf numFmtId="0" fontId="7" fillId="57" borderId="0" applyNumberFormat="0" applyBorder="0" applyAlignment="0" applyProtection="0"/>
    <xf numFmtId="49" fontId="101" fillId="0" borderId="186" applyNumberFormat="0" applyFill="0" applyBorder="0" applyProtection="0">
      <alignment horizontal="left" vertical="center"/>
    </xf>
    <xf numFmtId="4" fontId="103" fillId="60" borderId="188">
      <alignment horizontal="right" vertical="center"/>
    </xf>
    <xf numFmtId="166" fontId="102" fillId="88" borderId="186" applyNumberFormat="0" applyFont="0" applyBorder="0" applyAlignment="0" applyProtection="0">
      <alignment horizontal="right" vertical="center"/>
    </xf>
    <xf numFmtId="0" fontId="126" fillId="84" borderId="183" applyNumberFormat="0" applyAlignment="0" applyProtection="0"/>
    <xf numFmtId="0" fontId="102" fillId="0" borderId="189">
      <alignment horizontal="left" vertical="center" wrapText="1" indent="2"/>
    </xf>
    <xf numFmtId="0" fontId="102" fillId="0" borderId="186" applyNumberFormat="0" applyFill="0" applyAlignment="0" applyProtection="0"/>
    <xf numFmtId="0" fontId="145" fillId="0" borderId="184" applyNumberFormat="0" applyFill="0" applyAlignment="0" applyProtection="0"/>
    <xf numFmtId="0" fontId="129" fillId="71" borderId="183" applyNumberFormat="0" applyAlignment="0" applyProtection="0"/>
    <xf numFmtId="0" fontId="102" fillId="61" borderId="186"/>
    <xf numFmtId="49" fontId="101" fillId="0" borderId="186" applyNumberFormat="0" applyFill="0" applyBorder="0" applyProtection="0">
      <alignment horizontal="left" vertical="center"/>
    </xf>
    <xf numFmtId="0" fontId="123" fillId="84" borderId="182" applyNumberFormat="0" applyAlignment="0" applyProtection="0"/>
    <xf numFmtId="0" fontId="115" fillId="33" borderId="66" applyNumberFormat="0" applyAlignment="0" applyProtection="0"/>
    <xf numFmtId="0" fontId="123" fillId="84" borderId="182" applyNumberFormat="0" applyAlignment="0" applyProtection="0"/>
    <xf numFmtId="4" fontId="103" fillId="60" borderId="186">
      <alignment horizontal="right" vertical="center"/>
    </xf>
    <xf numFmtId="0" fontId="103" fillId="60" borderId="187">
      <alignment horizontal="right" vertical="center"/>
    </xf>
    <xf numFmtId="0" fontId="145" fillId="0" borderId="184" applyNumberFormat="0" applyFill="0" applyAlignment="0" applyProtection="0"/>
    <xf numFmtId="0" fontId="138" fillId="71" borderId="183" applyNumberFormat="0" applyAlignment="0" applyProtection="0"/>
    <xf numFmtId="4" fontId="103" fillId="60" borderId="187">
      <alignment horizontal="right" vertical="center"/>
    </xf>
    <xf numFmtId="0" fontId="7" fillId="57" borderId="0" applyNumberFormat="0" applyBorder="0" applyAlignment="0" applyProtection="0"/>
    <xf numFmtId="0" fontId="103" fillId="60" borderId="186">
      <alignment horizontal="right" vertical="center"/>
    </xf>
    <xf numFmtId="0" fontId="142" fillId="84" borderId="182" applyNumberFormat="0" applyAlignment="0" applyProtection="0"/>
    <xf numFmtId="0" fontId="126" fillId="84" borderId="183" applyNumberFormat="0" applyAlignment="0" applyProtection="0"/>
    <xf numFmtId="0" fontId="102" fillId="0" borderId="189">
      <alignment horizontal="left" vertical="center" wrapText="1" indent="2"/>
    </xf>
    <xf numFmtId="4" fontId="103" fillId="62" borderId="186">
      <alignment horizontal="right" vertical="center"/>
    </xf>
    <xf numFmtId="0" fontId="103" fillId="60" borderId="188">
      <alignment horizontal="right" vertical="center"/>
    </xf>
    <xf numFmtId="0" fontId="145" fillId="0" borderId="184" applyNumberFormat="0" applyFill="0" applyAlignment="0" applyProtection="0"/>
    <xf numFmtId="0" fontId="130" fillId="0" borderId="184" applyNumberFormat="0" applyFill="0" applyAlignment="0" applyProtection="0"/>
    <xf numFmtId="4" fontId="102" fillId="0" borderId="186" applyFill="0" applyBorder="0" applyProtection="0">
      <alignment horizontal="right" vertical="center"/>
    </xf>
    <xf numFmtId="166" fontId="102" fillId="88" borderId="186" applyNumberFormat="0" applyFont="0" applyBorder="0" applyAlignment="0" applyProtection="0">
      <alignment horizontal="right" vertical="center"/>
    </xf>
    <xf numFmtId="0" fontId="7" fillId="41" borderId="0" applyNumberFormat="0" applyBorder="0" applyAlignment="0" applyProtection="0"/>
    <xf numFmtId="4" fontId="103" fillId="60" borderId="188">
      <alignment horizontal="right" vertical="center"/>
    </xf>
    <xf numFmtId="0" fontId="7" fillId="37" borderId="0" applyNumberFormat="0" applyBorder="0" applyAlignment="0" applyProtection="0"/>
    <xf numFmtId="49" fontId="102" fillId="0" borderId="186" applyNumberFormat="0" applyFont="0" applyFill="0" applyBorder="0" applyProtection="0">
      <alignment horizontal="left" vertical="center" indent="2"/>
    </xf>
    <xf numFmtId="0" fontId="125" fillId="84" borderId="183" applyNumberFormat="0" applyAlignment="0" applyProtection="0"/>
    <xf numFmtId="4" fontId="102" fillId="0" borderId="186" applyFill="0" applyBorder="0" applyProtection="0">
      <alignment horizontal="right" vertical="center"/>
    </xf>
    <xf numFmtId="0" fontId="102" fillId="62" borderId="187">
      <alignment horizontal="left" vertical="center"/>
    </xf>
    <xf numFmtId="4" fontId="102" fillId="61" borderId="186"/>
    <xf numFmtId="4" fontId="103" fillId="60" borderId="186">
      <alignment horizontal="right" vertical="center"/>
    </xf>
    <xf numFmtId="0" fontId="105" fillId="62" borderId="186">
      <alignment horizontal="right" vertical="center"/>
    </xf>
    <xf numFmtId="0" fontId="103" fillId="60" borderId="188">
      <alignment horizontal="right" vertical="center"/>
    </xf>
    <xf numFmtId="49" fontId="102" fillId="0" borderId="187" applyNumberFormat="0" applyFont="0" applyFill="0" applyBorder="0" applyProtection="0">
      <alignment horizontal="left" vertical="center" indent="5"/>
    </xf>
    <xf numFmtId="0" fontId="145" fillId="0" borderId="184" applyNumberFormat="0" applyFill="0" applyAlignment="0" applyProtection="0"/>
    <xf numFmtId="4" fontId="103" fillId="60" borderId="186">
      <alignment horizontal="right" vertical="center"/>
    </xf>
    <xf numFmtId="0" fontId="138" fillId="71" borderId="183" applyNumberFormat="0" applyAlignment="0" applyProtection="0"/>
    <xf numFmtId="0" fontId="103" fillId="60" borderId="187">
      <alignment horizontal="right" vertical="center"/>
    </xf>
    <xf numFmtId="0" fontId="120" fillId="87" borderId="185" applyNumberFormat="0" applyFont="0" applyAlignment="0" applyProtection="0"/>
    <xf numFmtId="0" fontId="138" fillId="71" borderId="183" applyNumberFormat="0" applyAlignment="0" applyProtection="0"/>
    <xf numFmtId="0" fontId="130" fillId="0" borderId="184" applyNumberFormat="0" applyFill="0" applyAlignment="0" applyProtection="0"/>
    <xf numFmtId="0" fontId="103" fillId="60" borderId="186">
      <alignment horizontal="right" vertical="center"/>
    </xf>
    <xf numFmtId="4" fontId="103" fillId="62" borderId="186">
      <alignment horizontal="right" vertical="center"/>
    </xf>
    <xf numFmtId="0" fontId="102" fillId="0" borderId="186">
      <alignment horizontal="right" vertical="center"/>
    </xf>
    <xf numFmtId="4" fontId="102" fillId="61" borderId="186"/>
    <xf numFmtId="4" fontId="103" fillId="60" borderId="188">
      <alignment horizontal="right" vertical="center"/>
    </xf>
    <xf numFmtId="0" fontId="48" fillId="39" borderId="0" applyNumberFormat="0" applyBorder="0" applyAlignment="0" applyProtection="0"/>
    <xf numFmtId="0" fontId="138" fillId="71" borderId="183" applyNumberFormat="0" applyAlignment="0" applyProtection="0"/>
    <xf numFmtId="4" fontId="103" fillId="60" borderId="187">
      <alignment horizontal="right" vertical="center"/>
    </xf>
    <xf numFmtId="4" fontId="102" fillId="0" borderId="186">
      <alignment horizontal="right" vertical="center"/>
    </xf>
    <xf numFmtId="49" fontId="102" fillId="0" borderId="186" applyNumberFormat="0" applyFont="0" applyFill="0" applyBorder="0" applyProtection="0">
      <alignment horizontal="left" vertical="center" indent="2"/>
    </xf>
    <xf numFmtId="0" fontId="129" fillId="71" borderId="183" applyNumberFormat="0" applyAlignment="0" applyProtection="0"/>
    <xf numFmtId="49" fontId="102" fillId="0" borderId="186" applyNumberFormat="0" applyFont="0" applyFill="0" applyBorder="0" applyProtection="0">
      <alignment horizontal="left" vertical="center" indent="2"/>
    </xf>
    <xf numFmtId="4" fontId="103" fillId="62" borderId="186">
      <alignment horizontal="right" vertical="center"/>
    </xf>
    <xf numFmtId="0" fontId="7" fillId="49" borderId="0" applyNumberFormat="0" applyBorder="0" applyAlignment="0" applyProtection="0"/>
    <xf numFmtId="0" fontId="145" fillId="0" borderId="184" applyNumberFormat="0" applyFill="0" applyAlignment="0" applyProtection="0"/>
    <xf numFmtId="4" fontId="102" fillId="0" borderId="186">
      <alignment horizontal="right" vertical="center"/>
    </xf>
    <xf numFmtId="4" fontId="105" fillId="62" borderId="186">
      <alignment horizontal="right" vertical="center"/>
    </xf>
    <xf numFmtId="0" fontId="7" fillId="50" borderId="0" applyNumberFormat="0" applyBorder="0" applyAlignment="0" applyProtection="0"/>
    <xf numFmtId="0" fontId="7" fillId="37" borderId="0" applyNumberFormat="0" applyBorder="0" applyAlignment="0" applyProtection="0"/>
    <xf numFmtId="4" fontId="102" fillId="0" borderId="186">
      <alignment horizontal="right" vertical="center"/>
    </xf>
    <xf numFmtId="0" fontId="129" fillId="71" borderId="183" applyNumberFormat="0" applyAlignment="0" applyProtection="0"/>
    <xf numFmtId="4" fontId="102" fillId="0" borderId="186" applyFill="0" applyBorder="0" applyProtection="0">
      <alignment horizontal="right" vertical="center"/>
    </xf>
    <xf numFmtId="0" fontId="123" fillId="84" borderId="182" applyNumberFormat="0" applyAlignment="0" applyProtection="0"/>
    <xf numFmtId="4" fontId="103" fillId="60" borderId="186">
      <alignment horizontal="right" vertical="center"/>
    </xf>
    <xf numFmtId="0" fontId="48" fillId="43" borderId="0" applyNumberFormat="0" applyBorder="0" applyAlignment="0" applyProtection="0"/>
    <xf numFmtId="0" fontId="126" fillId="84" borderId="183" applyNumberFormat="0" applyAlignment="0" applyProtection="0"/>
    <xf numFmtId="0" fontId="48" fillId="43" borderId="0" applyNumberFormat="0" applyBorder="0" applyAlignment="0" applyProtection="0"/>
    <xf numFmtId="0" fontId="7" fillId="58" borderId="0" applyNumberFormat="0" applyBorder="0" applyAlignment="0" applyProtection="0"/>
    <xf numFmtId="4" fontId="103" fillId="60" borderId="187">
      <alignment horizontal="right" vertical="center"/>
    </xf>
    <xf numFmtId="0" fontId="102" fillId="0" borderId="189">
      <alignment horizontal="left" vertical="center" wrapText="1" indent="2"/>
    </xf>
    <xf numFmtId="0" fontId="126" fillId="84" borderId="183" applyNumberFormat="0" applyAlignment="0" applyProtection="0"/>
    <xf numFmtId="0" fontId="102" fillId="62" borderId="187">
      <alignment horizontal="left" vertical="center"/>
    </xf>
    <xf numFmtId="0" fontId="145" fillId="0" borderId="184" applyNumberFormat="0" applyFill="0" applyAlignment="0" applyProtection="0"/>
    <xf numFmtId="49" fontId="101" fillId="0" borderId="186" applyNumberFormat="0" applyFill="0" applyBorder="0" applyProtection="0">
      <alignment horizontal="left" vertical="center"/>
    </xf>
    <xf numFmtId="0" fontId="7" fillId="50" borderId="0" applyNumberFormat="0" applyBorder="0" applyAlignment="0" applyProtection="0"/>
    <xf numFmtId="0" fontId="103" fillId="60" borderId="186">
      <alignment horizontal="right" vertical="center"/>
    </xf>
    <xf numFmtId="0" fontId="7" fillId="54" borderId="0" applyNumberFormat="0" applyBorder="0" applyAlignment="0" applyProtection="0"/>
    <xf numFmtId="0" fontId="102" fillId="0" borderId="189">
      <alignment horizontal="left" vertical="center" wrapText="1" indent="2"/>
    </xf>
    <xf numFmtId="0" fontId="7" fillId="50" borderId="0" applyNumberFormat="0" applyBorder="0" applyAlignment="0" applyProtection="0"/>
    <xf numFmtId="0" fontId="142" fillId="84" borderId="182" applyNumberFormat="0" applyAlignment="0" applyProtection="0"/>
    <xf numFmtId="0" fontId="145" fillId="0" borderId="184" applyNumberFormat="0" applyFill="0" applyAlignment="0" applyProtection="0"/>
    <xf numFmtId="0" fontId="119" fillId="0" borderId="70" applyNumberFormat="0" applyFill="0" applyAlignment="0" applyProtection="0"/>
    <xf numFmtId="0" fontId="120" fillId="87" borderId="185" applyNumberFormat="0" applyFont="0" applyAlignment="0" applyProtection="0"/>
    <xf numFmtId="166" fontId="102" fillId="88" borderId="186" applyNumberFormat="0" applyFont="0" applyBorder="0" applyAlignment="0" applyProtection="0">
      <alignment horizontal="right" vertical="center"/>
    </xf>
    <xf numFmtId="0" fontId="102" fillId="61" borderId="186"/>
    <xf numFmtId="0" fontId="142" fillId="84" borderId="182" applyNumberFormat="0" applyAlignment="0" applyProtection="0"/>
    <xf numFmtId="0" fontId="145" fillId="0" borderId="184" applyNumberFormat="0" applyFill="0" applyAlignment="0" applyProtection="0"/>
    <xf numFmtId="0" fontId="125" fillId="84" borderId="183" applyNumberFormat="0" applyAlignment="0" applyProtection="0"/>
    <xf numFmtId="0" fontId="120" fillId="87" borderId="185" applyNumberFormat="0" applyFont="0" applyAlignment="0" applyProtection="0"/>
    <xf numFmtId="0" fontId="102" fillId="0" borderId="186" applyNumberFormat="0" applyFill="0" applyAlignment="0" applyProtection="0"/>
    <xf numFmtId="0" fontId="103" fillId="60" borderId="186">
      <alignment horizontal="right" vertical="center"/>
    </xf>
    <xf numFmtId="49" fontId="102" fillId="0" borderId="187" applyNumberFormat="0" applyFont="0" applyFill="0" applyBorder="0" applyProtection="0">
      <alignment horizontal="left" vertical="center" indent="5"/>
    </xf>
    <xf numFmtId="0" fontId="117" fillId="0" borderId="0" applyNumberFormat="0" applyFill="0" applyBorder="0" applyAlignment="0" applyProtection="0"/>
    <xf numFmtId="0" fontId="102" fillId="0" borderId="186" applyNumberFormat="0" applyFill="0" applyAlignment="0" applyProtection="0"/>
    <xf numFmtId="0" fontId="138" fillId="71" borderId="183" applyNumberFormat="0" applyAlignment="0" applyProtection="0"/>
    <xf numFmtId="0" fontId="126" fillId="84" borderId="183" applyNumberFormat="0" applyAlignment="0" applyProtection="0"/>
    <xf numFmtId="4" fontId="103" fillId="60" borderId="188">
      <alignment horizontal="right" vertical="center"/>
    </xf>
    <xf numFmtId="0" fontId="48" fillId="39" borderId="0" applyNumberFormat="0" applyBorder="0" applyAlignment="0" applyProtection="0"/>
    <xf numFmtId="0" fontId="102" fillId="0" borderId="186">
      <alignment horizontal="right" vertical="center"/>
    </xf>
    <xf numFmtId="0" fontId="102" fillId="60" borderId="189">
      <alignment horizontal="left" vertical="center" wrapText="1" indent="2"/>
    </xf>
    <xf numFmtId="4" fontId="103" fillId="60" borderId="188">
      <alignment horizontal="right" vertical="center"/>
    </xf>
    <xf numFmtId="0" fontId="126" fillId="84" borderId="183" applyNumberFormat="0" applyAlignment="0" applyProtection="0"/>
    <xf numFmtId="0" fontId="120" fillId="87" borderId="185" applyNumberFormat="0" applyFont="0" applyAlignment="0" applyProtection="0"/>
    <xf numFmtId="0" fontId="103" fillId="60" borderId="188">
      <alignment horizontal="right" vertical="center"/>
    </xf>
    <xf numFmtId="0" fontId="126" fillId="84" borderId="183" applyNumberFormat="0" applyAlignment="0" applyProtection="0"/>
    <xf numFmtId="49" fontId="101" fillId="0" borderId="186" applyNumberFormat="0" applyFill="0" applyBorder="0" applyProtection="0">
      <alignment horizontal="left" vertical="center"/>
    </xf>
    <xf numFmtId="0" fontId="120" fillId="87" borderId="185" applyNumberFormat="0" applyFont="0" applyAlignment="0" applyProtection="0"/>
    <xf numFmtId="0" fontId="119" fillId="0" borderId="70" applyNumberFormat="0" applyFill="0" applyAlignment="0" applyProtection="0"/>
    <xf numFmtId="0" fontId="7" fillId="42" borderId="0" applyNumberFormat="0" applyBorder="0" applyAlignment="0" applyProtection="0"/>
    <xf numFmtId="0" fontId="8" fillId="87" borderId="185" applyNumberFormat="0" applyFont="0" applyAlignment="0" applyProtection="0"/>
    <xf numFmtId="0" fontId="102" fillId="0" borderId="186">
      <alignment horizontal="right" vertical="center"/>
    </xf>
    <xf numFmtId="0" fontId="126" fillId="84" borderId="183" applyNumberFormat="0" applyAlignment="0" applyProtection="0"/>
    <xf numFmtId="0" fontId="138" fillId="71" borderId="183" applyNumberFormat="0" applyAlignment="0" applyProtection="0"/>
    <xf numFmtId="0" fontId="130" fillId="0" borderId="184" applyNumberFormat="0" applyFill="0" applyAlignment="0" applyProtection="0"/>
    <xf numFmtId="0" fontId="103" fillId="62" borderId="186">
      <alignment horizontal="right" vertical="center"/>
    </xf>
    <xf numFmtId="0" fontId="105" fillId="62" borderId="186">
      <alignment horizontal="right" vertical="center"/>
    </xf>
    <xf numFmtId="0" fontId="120" fillId="87" borderId="185" applyNumberFormat="0" applyFont="0" applyAlignment="0" applyProtection="0"/>
    <xf numFmtId="4" fontId="103" fillId="60" borderId="186">
      <alignment horizontal="right" vertical="center"/>
    </xf>
    <xf numFmtId="0" fontId="138" fillId="71" borderId="183" applyNumberFormat="0" applyAlignment="0" applyProtection="0"/>
    <xf numFmtId="0" fontId="126" fillId="84" borderId="183" applyNumberFormat="0" applyAlignment="0" applyProtection="0"/>
    <xf numFmtId="0" fontId="103" fillId="60" borderId="186">
      <alignment horizontal="right" vertical="center"/>
    </xf>
    <xf numFmtId="0" fontId="102" fillId="60" borderId="189">
      <alignment horizontal="left" vertical="center" wrapText="1" indent="2"/>
    </xf>
    <xf numFmtId="0" fontId="145" fillId="0" borderId="184" applyNumberFormat="0" applyFill="0" applyAlignment="0" applyProtection="0"/>
    <xf numFmtId="0" fontId="120" fillId="87" borderId="185" applyNumberFormat="0" applyFont="0" applyAlignment="0" applyProtection="0"/>
    <xf numFmtId="0" fontId="7" fillId="54" borderId="0" applyNumberFormat="0" applyBorder="0" applyAlignment="0" applyProtection="0"/>
    <xf numFmtId="0" fontId="145" fillId="0" borderId="184" applyNumberFormat="0" applyFill="0" applyAlignment="0" applyProtection="0"/>
    <xf numFmtId="49" fontId="102" fillId="0" borderId="186" applyNumberFormat="0" applyFont="0" applyFill="0" applyBorder="0" applyProtection="0">
      <alignment horizontal="left" vertical="center" indent="2"/>
    </xf>
    <xf numFmtId="0" fontId="138" fillId="71" borderId="183" applyNumberFormat="0" applyAlignment="0" applyProtection="0"/>
    <xf numFmtId="0" fontId="102" fillId="61" borderId="186"/>
    <xf numFmtId="0" fontId="102" fillId="0" borderId="189">
      <alignment horizontal="left" vertical="center" wrapText="1" indent="2"/>
    </xf>
    <xf numFmtId="0" fontId="102" fillId="0" borderId="189">
      <alignment horizontal="left" vertical="center" wrapText="1" indent="2"/>
    </xf>
    <xf numFmtId="0" fontId="125" fillId="84" borderId="183" applyNumberFormat="0" applyAlignment="0" applyProtection="0"/>
    <xf numFmtId="0" fontId="8" fillId="87" borderId="185" applyNumberFormat="0" applyFont="0" applyAlignment="0" applyProtection="0"/>
    <xf numFmtId="0" fontId="103" fillId="62" borderId="186">
      <alignment horizontal="right" vertical="center"/>
    </xf>
    <xf numFmtId="0" fontId="142" fillId="84" borderId="182" applyNumberFormat="0" applyAlignment="0" applyProtection="0"/>
    <xf numFmtId="0" fontId="123" fillId="84" borderId="182" applyNumberFormat="0" applyAlignment="0" applyProtection="0"/>
    <xf numFmtId="0" fontId="7" fillId="37" borderId="0" applyNumberFormat="0" applyBorder="0" applyAlignment="0" applyProtection="0"/>
    <xf numFmtId="0" fontId="138" fillId="71" borderId="183" applyNumberFormat="0" applyAlignment="0" applyProtection="0"/>
    <xf numFmtId="0" fontId="102" fillId="60" borderId="189">
      <alignment horizontal="left" vertical="center" wrapText="1" indent="2"/>
    </xf>
    <xf numFmtId="0" fontId="142" fillId="84" borderId="182" applyNumberFormat="0" applyAlignment="0" applyProtection="0"/>
    <xf numFmtId="0" fontId="142" fillId="84" borderId="182" applyNumberFormat="0" applyAlignment="0" applyProtection="0"/>
    <xf numFmtId="0" fontId="8" fillId="87" borderId="185" applyNumberFormat="0" applyFont="0" applyAlignment="0" applyProtection="0"/>
    <xf numFmtId="0" fontId="145" fillId="0" borderId="184" applyNumberFormat="0" applyFill="0" applyAlignment="0" applyProtection="0"/>
    <xf numFmtId="0" fontId="7" fillId="58" borderId="0" applyNumberFormat="0" applyBorder="0" applyAlignment="0" applyProtection="0"/>
    <xf numFmtId="0" fontId="103" fillId="62" borderId="186">
      <alignment horizontal="right" vertical="center"/>
    </xf>
    <xf numFmtId="4" fontId="103" fillId="60" borderId="186">
      <alignment horizontal="right" vertical="center"/>
    </xf>
    <xf numFmtId="49" fontId="102" fillId="0" borderId="187" applyNumberFormat="0" applyFont="0" applyFill="0" applyBorder="0" applyProtection="0">
      <alignment horizontal="left" vertical="center" indent="5"/>
    </xf>
    <xf numFmtId="0" fontId="7" fillId="46" borderId="0" applyNumberFormat="0" applyBorder="0" applyAlignment="0" applyProtection="0"/>
    <xf numFmtId="0" fontId="102" fillId="60" borderId="189">
      <alignment horizontal="left" vertical="center" wrapText="1" indent="2"/>
    </xf>
    <xf numFmtId="49" fontId="101" fillId="0" borderId="186" applyNumberFormat="0" applyFill="0" applyBorder="0" applyProtection="0">
      <alignment horizontal="left" vertical="center"/>
    </xf>
    <xf numFmtId="0" fontId="7" fillId="53" borderId="0" applyNumberFormat="0" applyBorder="0" applyAlignment="0" applyProtection="0"/>
    <xf numFmtId="0" fontId="102" fillId="0" borderId="186">
      <alignment horizontal="right" vertical="center"/>
    </xf>
    <xf numFmtId="4" fontId="102" fillId="0" borderId="186">
      <alignment horizontal="right" vertical="center"/>
    </xf>
    <xf numFmtId="0" fontId="7" fillId="42" borderId="0" applyNumberFormat="0" applyBorder="0" applyAlignment="0" applyProtection="0"/>
    <xf numFmtId="0" fontId="102" fillId="0" borderId="186">
      <alignment horizontal="right" vertical="center"/>
    </xf>
    <xf numFmtId="0" fontId="103" fillId="60" borderId="187">
      <alignment horizontal="right" vertical="center"/>
    </xf>
    <xf numFmtId="0" fontId="125" fillId="84" borderId="183" applyNumberFormat="0" applyAlignment="0" applyProtection="0"/>
    <xf numFmtId="0" fontId="120" fillId="87" borderId="185" applyNumberFormat="0" applyFont="0" applyAlignment="0" applyProtection="0"/>
    <xf numFmtId="4" fontId="103" fillId="60" borderId="186">
      <alignment horizontal="right" vertical="center"/>
    </xf>
    <xf numFmtId="0" fontId="102" fillId="62" borderId="187">
      <alignment horizontal="left" vertical="center"/>
    </xf>
    <xf numFmtId="0" fontId="103" fillId="60" borderId="186">
      <alignment horizontal="right" vertical="center"/>
    </xf>
    <xf numFmtId="0" fontId="7" fillId="45" borderId="0" applyNumberFormat="0" applyBorder="0" applyAlignment="0" applyProtection="0"/>
    <xf numFmtId="0" fontId="7" fillId="38" borderId="0" applyNumberFormat="0" applyBorder="0" applyAlignment="0" applyProtection="0"/>
    <xf numFmtId="49" fontId="102" fillId="0" borderId="186" applyNumberFormat="0" applyFont="0" applyFill="0" applyBorder="0" applyProtection="0">
      <alignment horizontal="left" vertical="center" indent="2"/>
    </xf>
    <xf numFmtId="0" fontId="105" fillId="62" borderId="186">
      <alignment horizontal="right" vertical="center"/>
    </xf>
    <xf numFmtId="0" fontId="123" fillId="84" borderId="182" applyNumberFormat="0" applyAlignment="0" applyProtection="0"/>
    <xf numFmtId="0" fontId="7" fillId="57" borderId="0" applyNumberFormat="0" applyBorder="0" applyAlignment="0" applyProtection="0"/>
    <xf numFmtId="0" fontId="125" fillId="84" borderId="183" applyNumberFormat="0" applyAlignment="0" applyProtection="0"/>
    <xf numFmtId="0" fontId="130" fillId="0" borderId="184" applyNumberFormat="0" applyFill="0" applyAlignment="0" applyProtection="0"/>
    <xf numFmtId="0" fontId="102" fillId="0" borderId="189">
      <alignment horizontal="left" vertical="center" wrapText="1" indent="2"/>
    </xf>
    <xf numFmtId="0" fontId="102" fillId="0" borderId="186" applyNumberFormat="0" applyFill="0" applyAlignment="0" applyProtection="0"/>
    <xf numFmtId="0" fontId="7" fillId="41" borderId="0" applyNumberFormat="0" applyBorder="0" applyAlignment="0" applyProtection="0"/>
    <xf numFmtId="0" fontId="102" fillId="62" borderId="187">
      <alignment horizontal="left" vertical="center"/>
    </xf>
    <xf numFmtId="0" fontId="48" fillId="55" borderId="0" applyNumberFormat="0" applyBorder="0" applyAlignment="0" applyProtection="0"/>
    <xf numFmtId="0" fontId="120" fillId="87" borderId="185" applyNumberFormat="0" applyFont="0" applyAlignment="0" applyProtection="0"/>
    <xf numFmtId="0" fontId="126" fillId="84" borderId="183" applyNumberFormat="0" applyAlignment="0" applyProtection="0"/>
    <xf numFmtId="4" fontId="103" fillId="62" borderId="186">
      <alignment horizontal="right" vertical="center"/>
    </xf>
    <xf numFmtId="0" fontId="130" fillId="0" borderId="184" applyNumberFormat="0" applyFill="0" applyAlignment="0" applyProtection="0"/>
    <xf numFmtId="4" fontId="103" fillId="62" borderId="186">
      <alignment horizontal="right" vertical="center"/>
    </xf>
    <xf numFmtId="0" fontId="103" fillId="60" borderId="186">
      <alignment horizontal="right" vertical="center"/>
    </xf>
    <xf numFmtId="4" fontId="102" fillId="61" borderId="186"/>
    <xf numFmtId="4" fontId="105" fillId="62" borderId="186">
      <alignment horizontal="right" vertical="center"/>
    </xf>
    <xf numFmtId="0" fontId="102" fillId="61" borderId="186"/>
    <xf numFmtId="0" fontId="48" fillId="39" borderId="0" applyNumberFormat="0" applyBorder="0" applyAlignment="0" applyProtection="0"/>
    <xf numFmtId="0" fontId="120" fillId="87" borderId="185" applyNumberFormat="0" applyFont="0" applyAlignment="0" applyProtection="0"/>
    <xf numFmtId="0" fontId="102" fillId="0" borderId="186" applyNumberFormat="0" applyFill="0" applyAlignment="0" applyProtection="0"/>
    <xf numFmtId="0" fontId="145" fillId="0" borderId="184" applyNumberFormat="0" applyFill="0" applyAlignment="0" applyProtection="0"/>
    <xf numFmtId="0" fontId="48" fillId="43" borderId="0" applyNumberFormat="0" applyBorder="0" applyAlignment="0" applyProtection="0"/>
    <xf numFmtId="4" fontId="103" fillId="60" borderId="186">
      <alignment horizontal="right" vertical="center"/>
    </xf>
    <xf numFmtId="0" fontId="142" fillId="84" borderId="182" applyNumberFormat="0" applyAlignment="0" applyProtection="0"/>
    <xf numFmtId="0" fontId="103" fillId="60" borderId="186">
      <alignment horizontal="right" vertical="center"/>
    </xf>
    <xf numFmtId="0" fontId="103" fillId="60" borderId="187">
      <alignment horizontal="right" vertical="center"/>
    </xf>
    <xf numFmtId="0" fontId="103" fillId="60" borderId="187">
      <alignment horizontal="right" vertical="center"/>
    </xf>
    <xf numFmtId="0" fontId="103" fillId="60" borderId="186">
      <alignment horizontal="right" vertical="center"/>
    </xf>
    <xf numFmtId="4" fontId="103" fillId="60" borderId="186">
      <alignment horizontal="right" vertical="center"/>
    </xf>
    <xf numFmtId="0" fontId="120" fillId="87" borderId="185" applyNumberFormat="0" applyFont="0" applyAlignment="0" applyProtection="0"/>
    <xf numFmtId="0" fontId="130" fillId="0" borderId="184" applyNumberFormat="0" applyFill="0" applyAlignment="0" applyProtection="0"/>
    <xf numFmtId="4" fontId="102" fillId="61" borderId="186"/>
    <xf numFmtId="0" fontId="145" fillId="0" borderId="184" applyNumberFormat="0" applyFill="0" applyAlignment="0" applyProtection="0"/>
    <xf numFmtId="4" fontId="103" fillId="60" borderId="188">
      <alignment horizontal="right" vertical="center"/>
    </xf>
    <xf numFmtId="0" fontId="125" fillId="84" borderId="183" applyNumberFormat="0" applyAlignment="0" applyProtection="0"/>
    <xf numFmtId="4" fontId="103" fillId="60" borderId="186">
      <alignment horizontal="right" vertical="center"/>
    </xf>
    <xf numFmtId="0" fontId="145" fillId="0" borderId="184" applyNumberFormat="0" applyFill="0" applyAlignment="0" applyProtection="0"/>
    <xf numFmtId="0" fontId="126" fillId="84" borderId="183" applyNumberFormat="0" applyAlignment="0" applyProtection="0"/>
    <xf numFmtId="0" fontId="117" fillId="0" borderId="0" applyNumberFormat="0" applyFill="0" applyBorder="0" applyAlignment="0" applyProtection="0"/>
    <xf numFmtId="0" fontId="48" fillId="55" borderId="0" applyNumberFormat="0" applyBorder="0" applyAlignment="0" applyProtection="0"/>
    <xf numFmtId="0" fontId="145" fillId="0" borderId="184" applyNumberFormat="0" applyFill="0" applyAlignment="0" applyProtection="0"/>
    <xf numFmtId="0" fontId="138" fillId="71" borderId="183" applyNumberFormat="0" applyAlignment="0" applyProtection="0"/>
    <xf numFmtId="0" fontId="138" fillId="71" borderId="183" applyNumberFormat="0" applyAlignment="0" applyProtection="0"/>
    <xf numFmtId="4" fontId="102" fillId="0" borderId="186" applyFill="0" applyBorder="0" applyProtection="0">
      <alignment horizontal="right" vertical="center"/>
    </xf>
    <xf numFmtId="4" fontId="102" fillId="61" borderId="186"/>
    <xf numFmtId="0" fontId="105" fillId="62" borderId="186">
      <alignment horizontal="right" vertical="center"/>
    </xf>
    <xf numFmtId="0" fontId="126" fillId="84" borderId="183" applyNumberFormat="0" applyAlignment="0" applyProtection="0"/>
    <xf numFmtId="0" fontId="116" fillId="33" borderId="65" applyNumberFormat="0" applyAlignment="0" applyProtection="0"/>
    <xf numFmtId="0" fontId="138" fillId="71" borderId="183" applyNumberFormat="0" applyAlignment="0" applyProtection="0"/>
    <xf numFmtId="0" fontId="142" fillId="84" borderId="182" applyNumberFormat="0" applyAlignment="0" applyProtection="0"/>
    <xf numFmtId="0" fontId="7" fillId="42" borderId="0" applyNumberFormat="0" applyBorder="0" applyAlignment="0" applyProtection="0"/>
    <xf numFmtId="0" fontId="145" fillId="0" borderId="184" applyNumberFormat="0" applyFill="0" applyAlignment="0" applyProtection="0"/>
    <xf numFmtId="0" fontId="142" fillId="84" borderId="182" applyNumberFormat="0" applyAlignment="0" applyProtection="0"/>
    <xf numFmtId="0" fontId="103" fillId="60" borderId="186">
      <alignment horizontal="right" vertical="center"/>
    </xf>
    <xf numFmtId="0" fontId="120" fillId="87" borderId="185" applyNumberFormat="0" applyFont="0" applyAlignment="0" applyProtection="0"/>
    <xf numFmtId="0" fontId="142" fillId="84" borderId="182" applyNumberFormat="0" applyAlignment="0" applyProtection="0"/>
    <xf numFmtId="0" fontId="145" fillId="0" borderId="184" applyNumberFormat="0" applyFill="0" applyAlignment="0" applyProtection="0"/>
    <xf numFmtId="49" fontId="101" fillId="0" borderId="186" applyNumberFormat="0" applyFill="0" applyBorder="0" applyProtection="0">
      <alignment horizontal="left" vertical="center"/>
    </xf>
    <xf numFmtId="0" fontId="7" fillId="49" borderId="0" applyNumberFormat="0" applyBorder="0" applyAlignment="0" applyProtection="0"/>
    <xf numFmtId="0" fontId="105" fillId="62" borderId="186">
      <alignment horizontal="right" vertical="center"/>
    </xf>
    <xf numFmtId="0" fontId="48" fillId="59" borderId="0" applyNumberFormat="0" applyBorder="0" applyAlignment="0" applyProtection="0"/>
    <xf numFmtId="0" fontId="129" fillId="71" borderId="183" applyNumberFormat="0" applyAlignment="0" applyProtection="0"/>
    <xf numFmtId="0" fontId="103" fillId="60" borderId="186">
      <alignment horizontal="right" vertical="center"/>
    </xf>
    <xf numFmtId="0" fontId="102" fillId="60" borderId="189">
      <alignment horizontal="left" vertical="center" wrapText="1" indent="2"/>
    </xf>
    <xf numFmtId="0" fontId="126" fillId="84" borderId="183" applyNumberFormat="0" applyAlignment="0" applyProtection="0"/>
    <xf numFmtId="0" fontId="7" fillId="41" borderId="0" applyNumberFormat="0" applyBorder="0" applyAlignment="0" applyProtection="0"/>
    <xf numFmtId="0" fontId="7" fillId="58" borderId="0" applyNumberFormat="0" applyBorder="0" applyAlignment="0" applyProtection="0"/>
    <xf numFmtId="0" fontId="125" fillId="84" borderId="183" applyNumberFormat="0" applyAlignment="0" applyProtection="0"/>
    <xf numFmtId="0" fontId="103" fillId="62" borderId="186">
      <alignment horizontal="right" vertical="center"/>
    </xf>
    <xf numFmtId="0" fontId="145" fillId="0" borderId="184" applyNumberFormat="0" applyFill="0" applyAlignment="0" applyProtection="0"/>
    <xf numFmtId="0" fontId="126" fillId="84" borderId="183" applyNumberFormat="0" applyAlignment="0" applyProtection="0"/>
    <xf numFmtId="4" fontId="105" fillId="62" borderId="186">
      <alignment horizontal="right" vertical="center"/>
    </xf>
    <xf numFmtId="0" fontId="102" fillId="0" borderId="189">
      <alignment horizontal="left" vertical="center" wrapText="1" indent="2"/>
    </xf>
    <xf numFmtId="0" fontId="48" fillId="47" borderId="0" applyNumberFormat="0" applyBorder="0" applyAlignment="0" applyProtection="0"/>
    <xf numFmtId="0" fontId="142" fillId="84" borderId="182" applyNumberFormat="0" applyAlignment="0" applyProtection="0"/>
    <xf numFmtId="4" fontId="103" fillId="60" borderId="187">
      <alignment horizontal="right" vertical="center"/>
    </xf>
    <xf numFmtId="4" fontId="103" fillId="60" borderId="188">
      <alignment horizontal="right" vertical="center"/>
    </xf>
    <xf numFmtId="0" fontId="130" fillId="0" borderId="184" applyNumberFormat="0" applyFill="0" applyAlignment="0" applyProtection="0"/>
    <xf numFmtId="4" fontId="103" fillId="60" borderId="186">
      <alignment horizontal="right" vertical="center"/>
    </xf>
    <xf numFmtId="0" fontId="138" fillId="71" borderId="183" applyNumberFormat="0" applyAlignment="0" applyProtection="0"/>
    <xf numFmtId="0" fontId="7" fillId="38" borderId="0" applyNumberFormat="0" applyBorder="0" applyAlignment="0" applyProtection="0"/>
    <xf numFmtId="0" fontId="126" fillId="84" borderId="183" applyNumberFormat="0" applyAlignment="0" applyProtection="0"/>
    <xf numFmtId="0" fontId="7" fillId="54" borderId="0" applyNumberFormat="0" applyBorder="0" applyAlignment="0" applyProtection="0"/>
    <xf numFmtId="0" fontId="103" fillId="60" borderId="188">
      <alignment horizontal="right" vertical="center"/>
    </xf>
    <xf numFmtId="0" fontId="103" fillId="60" borderId="186">
      <alignment horizontal="right" vertical="center"/>
    </xf>
    <xf numFmtId="0" fontId="102" fillId="60" borderId="189">
      <alignment horizontal="left" vertical="center" wrapText="1" indent="2"/>
    </xf>
    <xf numFmtId="0" fontId="7" fillId="37" borderId="0" applyNumberFormat="0" applyBorder="0" applyAlignment="0" applyProtection="0"/>
    <xf numFmtId="0" fontId="103" fillId="60" borderId="186">
      <alignment horizontal="right" vertical="center"/>
    </xf>
    <xf numFmtId="0" fontId="118" fillId="0" borderId="0" applyNumberFormat="0" applyFill="0" applyBorder="0" applyAlignment="0" applyProtection="0"/>
    <xf numFmtId="4" fontId="103" fillId="60" borderId="186">
      <alignment horizontal="right" vertical="center"/>
    </xf>
    <xf numFmtId="0" fontId="142" fillId="84" borderId="182" applyNumberFormat="0" applyAlignment="0" applyProtection="0"/>
    <xf numFmtId="0" fontId="123" fillId="84" borderId="182" applyNumberFormat="0" applyAlignment="0" applyProtection="0"/>
    <xf numFmtId="0" fontId="48" fillId="47" borderId="0" applyNumberFormat="0" applyBorder="0" applyAlignment="0" applyProtection="0"/>
    <xf numFmtId="0" fontId="105" fillId="62" borderId="186">
      <alignment horizontal="right" vertical="center"/>
    </xf>
    <xf numFmtId="0" fontId="130" fillId="0" borderId="184" applyNumberFormat="0" applyFill="0" applyAlignment="0" applyProtection="0"/>
    <xf numFmtId="0" fontId="102" fillId="60" borderId="189">
      <alignment horizontal="left" vertical="center" wrapText="1" indent="2"/>
    </xf>
    <xf numFmtId="0" fontId="103" fillId="60" borderId="186">
      <alignment horizontal="right" vertical="center"/>
    </xf>
    <xf numFmtId="4" fontId="103" fillId="60" borderId="187">
      <alignment horizontal="right" vertical="center"/>
    </xf>
    <xf numFmtId="0" fontId="103" fillId="60" borderId="186">
      <alignment horizontal="right" vertical="center"/>
    </xf>
    <xf numFmtId="0" fontId="129" fillId="71" borderId="183" applyNumberFormat="0" applyAlignment="0" applyProtection="0"/>
    <xf numFmtId="0" fontId="129" fillId="71" borderId="183" applyNumberFormat="0" applyAlignment="0" applyProtection="0"/>
    <xf numFmtId="0" fontId="102" fillId="0" borderId="189">
      <alignment horizontal="left" vertical="center" wrapText="1" indent="2"/>
    </xf>
    <xf numFmtId="0" fontId="125" fillId="84" borderId="183" applyNumberFormat="0" applyAlignment="0" applyProtection="0"/>
    <xf numFmtId="4" fontId="103" fillId="62" borderId="186">
      <alignment horizontal="right" vertical="center"/>
    </xf>
    <xf numFmtId="0" fontId="7" fillId="53" borderId="0" applyNumberFormat="0" applyBorder="0" applyAlignment="0" applyProtection="0"/>
    <xf numFmtId="0" fontId="103" fillId="60" borderId="188">
      <alignment horizontal="right" vertical="center"/>
    </xf>
    <xf numFmtId="0" fontId="102" fillId="61" borderId="186"/>
    <xf numFmtId="0" fontId="48" fillId="43" borderId="0" applyNumberFormat="0" applyBorder="0" applyAlignment="0" applyProtection="0"/>
    <xf numFmtId="0" fontId="130" fillId="0" borderId="184" applyNumberFormat="0" applyFill="0" applyAlignment="0" applyProtection="0"/>
    <xf numFmtId="0" fontId="7" fillId="42" borderId="0" applyNumberFormat="0" applyBorder="0" applyAlignment="0" applyProtection="0"/>
    <xf numFmtId="49" fontId="102" fillId="0" borderId="187" applyNumberFormat="0" applyFont="0" applyFill="0" applyBorder="0" applyProtection="0">
      <alignment horizontal="left" vertical="center" indent="5"/>
    </xf>
    <xf numFmtId="49" fontId="102" fillId="0" borderId="186" applyNumberFormat="0" applyFont="0" applyFill="0" applyBorder="0" applyProtection="0">
      <alignment horizontal="left" vertical="center" indent="2"/>
    </xf>
    <xf numFmtId="0" fontId="138" fillId="71" borderId="183" applyNumberFormat="0" applyAlignment="0" applyProtection="0"/>
    <xf numFmtId="0" fontId="142" fillId="84" borderId="182" applyNumberFormat="0" applyAlignment="0" applyProtection="0"/>
    <xf numFmtId="0" fontId="130" fillId="0" borderId="184" applyNumberFormat="0" applyFill="0" applyAlignment="0" applyProtection="0"/>
    <xf numFmtId="4" fontId="102" fillId="0" borderId="186">
      <alignment horizontal="right" vertical="center"/>
    </xf>
    <xf numFmtId="0" fontId="103" fillId="60" borderId="187">
      <alignment horizontal="right" vertical="center"/>
    </xf>
    <xf numFmtId="0" fontId="145" fillId="0" borderId="184" applyNumberFormat="0" applyFill="0" applyAlignment="0" applyProtection="0"/>
    <xf numFmtId="4" fontId="102" fillId="0" borderId="186">
      <alignment horizontal="right" vertical="center"/>
    </xf>
    <xf numFmtId="0" fontId="7" fillId="53" borderId="0" applyNumberFormat="0" applyBorder="0" applyAlignment="0" applyProtection="0"/>
    <xf numFmtId="0" fontId="103" fillId="62" borderId="186">
      <alignment horizontal="right" vertical="center"/>
    </xf>
    <xf numFmtId="4" fontId="103" fillId="60" borderId="186">
      <alignment horizontal="right" vertical="center"/>
    </xf>
    <xf numFmtId="0" fontId="102" fillId="0" borderId="186">
      <alignment horizontal="right" vertical="center"/>
    </xf>
    <xf numFmtId="0" fontId="7" fillId="50" borderId="0" applyNumberFormat="0" applyBorder="0" applyAlignment="0" applyProtection="0"/>
    <xf numFmtId="0" fontId="102" fillId="0" borderId="189">
      <alignment horizontal="left" vertical="center" wrapText="1" indent="2"/>
    </xf>
    <xf numFmtId="0" fontId="130" fillId="0" borderId="184" applyNumberFormat="0" applyFill="0" applyAlignment="0" applyProtection="0"/>
    <xf numFmtId="0" fontId="138" fillId="71" borderId="183" applyNumberFormat="0" applyAlignment="0" applyProtection="0"/>
    <xf numFmtId="4" fontId="103" fillId="60" borderId="188">
      <alignment horizontal="right" vertical="center"/>
    </xf>
    <xf numFmtId="0" fontId="145" fillId="0" borderId="184" applyNumberFormat="0" applyFill="0" applyAlignment="0" applyProtection="0"/>
    <xf numFmtId="0" fontId="103" fillId="60" borderId="188">
      <alignment horizontal="right" vertical="center"/>
    </xf>
    <xf numFmtId="0" fontId="102" fillId="0" borderId="186" applyNumberFormat="0" applyFill="0" applyAlignment="0" applyProtection="0"/>
    <xf numFmtId="0" fontId="126" fillId="84" borderId="183" applyNumberFormat="0" applyAlignment="0" applyProtection="0"/>
    <xf numFmtId="0" fontId="129" fillId="71" borderId="183" applyNumberFormat="0" applyAlignment="0" applyProtection="0"/>
    <xf numFmtId="166" fontId="102" fillId="88" borderId="186" applyNumberFormat="0" applyFont="0" applyBorder="0" applyAlignment="0" applyProtection="0">
      <alignment horizontal="right" vertical="center"/>
    </xf>
    <xf numFmtId="0" fontId="145" fillId="0" borderId="184" applyNumberFormat="0" applyFill="0" applyAlignment="0" applyProtection="0"/>
    <xf numFmtId="0" fontId="125" fillId="84" borderId="183" applyNumberFormat="0" applyAlignment="0" applyProtection="0"/>
    <xf numFmtId="166" fontId="102" fillId="88" borderId="186" applyNumberFormat="0" applyFont="0" applyBorder="0" applyAlignment="0" applyProtection="0">
      <alignment horizontal="right" vertical="center"/>
    </xf>
    <xf numFmtId="166" fontId="102" fillId="88" borderId="186" applyNumberFormat="0" applyFont="0" applyBorder="0" applyAlignment="0" applyProtection="0">
      <alignment horizontal="right" vertical="center"/>
    </xf>
    <xf numFmtId="0" fontId="103" fillId="60" borderId="188">
      <alignment horizontal="right" vertical="center"/>
    </xf>
    <xf numFmtId="4" fontId="105" fillId="62" borderId="186">
      <alignment horizontal="right" vertical="center"/>
    </xf>
    <xf numFmtId="0" fontId="125" fillId="84" borderId="183" applyNumberFormat="0" applyAlignment="0" applyProtection="0"/>
    <xf numFmtId="0" fontId="103" fillId="62" borderId="186">
      <alignment horizontal="right" vertical="center"/>
    </xf>
    <xf numFmtId="0" fontId="129" fillId="71" borderId="183" applyNumberFormat="0" applyAlignment="0" applyProtection="0"/>
    <xf numFmtId="0" fontId="7" fillId="38" borderId="0" applyNumberFormat="0" applyBorder="0" applyAlignment="0" applyProtection="0"/>
    <xf numFmtId="0" fontId="145" fillId="0" borderId="184" applyNumberFormat="0" applyFill="0" applyAlignment="0" applyProtection="0"/>
    <xf numFmtId="0" fontId="103" fillId="60" borderId="186">
      <alignment horizontal="right" vertical="center"/>
    </xf>
    <xf numFmtId="0" fontId="103" fillId="60" borderId="186">
      <alignment horizontal="right" vertical="center"/>
    </xf>
    <xf numFmtId="4" fontId="105" fillId="62" borderId="186">
      <alignment horizontal="right" vertical="center"/>
    </xf>
    <xf numFmtId="0" fontId="103" fillId="62" borderId="186">
      <alignment horizontal="right" vertical="center"/>
    </xf>
    <xf numFmtId="4" fontId="103" fillId="62" borderId="186">
      <alignment horizontal="right" vertical="center"/>
    </xf>
    <xf numFmtId="0" fontId="105" fillId="62" borderId="186">
      <alignment horizontal="right" vertical="center"/>
    </xf>
    <xf numFmtId="4" fontId="105" fillId="62" borderId="186">
      <alignment horizontal="right" vertical="center"/>
    </xf>
    <xf numFmtId="0" fontId="103" fillId="60" borderId="186">
      <alignment horizontal="right" vertical="center"/>
    </xf>
    <xf numFmtId="4" fontId="103" fillId="60" borderId="186">
      <alignment horizontal="right" vertical="center"/>
    </xf>
    <xf numFmtId="0" fontId="103" fillId="60" borderId="186">
      <alignment horizontal="right" vertical="center"/>
    </xf>
    <xf numFmtId="4" fontId="103" fillId="60" borderId="186">
      <alignment horizontal="right" vertical="center"/>
    </xf>
    <xf numFmtId="0" fontId="103" fillId="60" borderId="187">
      <alignment horizontal="right" vertical="center"/>
    </xf>
    <xf numFmtId="4" fontId="103" fillId="60" borderId="187">
      <alignment horizontal="right" vertical="center"/>
    </xf>
    <xf numFmtId="0" fontId="103" fillId="60" borderId="188">
      <alignment horizontal="right" vertical="center"/>
    </xf>
    <xf numFmtId="4" fontId="103" fillId="60" borderId="188">
      <alignment horizontal="right" vertical="center"/>
    </xf>
    <xf numFmtId="0" fontId="126" fillId="84" borderId="183" applyNumberFormat="0" applyAlignment="0" applyProtection="0"/>
    <xf numFmtId="0" fontId="102" fillId="60" borderId="189">
      <alignment horizontal="left" vertical="center" wrapText="1" indent="2"/>
    </xf>
    <xf numFmtId="0" fontId="102" fillId="0" borderId="189">
      <alignment horizontal="left" vertical="center" wrapText="1" indent="2"/>
    </xf>
    <xf numFmtId="0" fontId="102" fillId="62" borderId="187">
      <alignment horizontal="left" vertical="center"/>
    </xf>
    <xf numFmtId="0" fontId="138" fillId="71" borderId="183" applyNumberFormat="0" applyAlignment="0" applyProtection="0"/>
    <xf numFmtId="0" fontId="102" fillId="0" borderId="186">
      <alignment horizontal="right" vertical="center"/>
    </xf>
    <xf numFmtId="4" fontId="102" fillId="0" borderId="186">
      <alignment horizontal="right" vertical="center"/>
    </xf>
    <xf numFmtId="0" fontId="102" fillId="0" borderId="186" applyNumberFormat="0" applyFill="0" applyAlignment="0" applyProtection="0"/>
    <xf numFmtId="0" fontId="142" fillId="84" borderId="182" applyNumberFormat="0" applyAlignment="0" applyProtection="0"/>
    <xf numFmtId="166" fontId="102" fillId="88" borderId="186" applyNumberFormat="0" applyFont="0" applyBorder="0" applyAlignment="0" applyProtection="0">
      <alignment horizontal="right" vertical="center"/>
    </xf>
    <xf numFmtId="0" fontId="102" fillId="61" borderId="186"/>
    <xf numFmtId="4" fontId="102" fillId="61" borderId="186"/>
    <xf numFmtId="0" fontId="145" fillId="0" borderId="184" applyNumberFormat="0" applyFill="0" applyAlignment="0" applyProtection="0"/>
    <xf numFmtId="0" fontId="8" fillId="87" borderId="185" applyNumberFormat="0" applyFont="0" applyAlignment="0" applyProtection="0"/>
    <xf numFmtId="0" fontId="120" fillId="87" borderId="185" applyNumberFormat="0" applyFont="0" applyAlignment="0" applyProtection="0"/>
    <xf numFmtId="0" fontId="102" fillId="0" borderId="186" applyNumberFormat="0" applyFill="0" applyAlignment="0" applyProtection="0"/>
    <xf numFmtId="0" fontId="130" fillId="0" borderId="184" applyNumberFormat="0" applyFill="0" applyAlignment="0" applyProtection="0"/>
    <xf numFmtId="0" fontId="145" fillId="0" borderId="184" applyNumberFormat="0" applyFill="0" applyAlignment="0" applyProtection="0"/>
    <xf numFmtId="0" fontId="129" fillId="71" borderId="183" applyNumberFormat="0" applyAlignment="0" applyProtection="0"/>
    <xf numFmtId="0" fontId="126" fillId="84" borderId="183" applyNumberFormat="0" applyAlignment="0" applyProtection="0"/>
    <xf numFmtId="4" fontId="105" fillId="62" borderId="186">
      <alignment horizontal="right" vertical="center"/>
    </xf>
    <xf numFmtId="0" fontId="103" fillId="62" borderId="186">
      <alignment horizontal="right" vertical="center"/>
    </xf>
    <xf numFmtId="166" fontId="102" fillId="88" borderId="186" applyNumberFormat="0" applyFont="0" applyBorder="0" applyAlignment="0" applyProtection="0">
      <alignment horizontal="right" vertical="center"/>
    </xf>
    <xf numFmtId="0" fontId="130" fillId="0" borderId="184" applyNumberFormat="0" applyFill="0" applyAlignment="0" applyProtection="0"/>
    <xf numFmtId="49" fontId="102" fillId="0" borderId="186" applyNumberFormat="0" applyFont="0" applyFill="0" applyBorder="0" applyProtection="0">
      <alignment horizontal="left" vertical="center" indent="2"/>
    </xf>
    <xf numFmtId="49" fontId="102" fillId="0" borderId="187" applyNumberFormat="0" applyFont="0" applyFill="0" applyBorder="0" applyProtection="0">
      <alignment horizontal="left" vertical="center" indent="5"/>
    </xf>
    <xf numFmtId="49" fontId="102" fillId="0" borderId="186" applyNumberFormat="0" applyFont="0" applyFill="0" applyBorder="0" applyProtection="0">
      <alignment horizontal="left" vertical="center" indent="2"/>
    </xf>
    <xf numFmtId="4" fontId="102" fillId="0" borderId="186" applyFill="0" applyBorder="0" applyProtection="0">
      <alignment horizontal="right" vertical="center"/>
    </xf>
    <xf numFmtId="49" fontId="101" fillId="0" borderId="186" applyNumberFormat="0" applyFill="0" applyBorder="0" applyProtection="0">
      <alignment horizontal="left" vertical="center"/>
    </xf>
    <xf numFmtId="0" fontId="102" fillId="0" borderId="189">
      <alignment horizontal="left" vertical="center" wrapText="1" indent="2"/>
    </xf>
    <xf numFmtId="0" fontId="142" fillId="84" borderId="182" applyNumberFormat="0" applyAlignment="0" applyProtection="0"/>
    <xf numFmtId="0" fontId="103" fillId="60" borderId="188">
      <alignment horizontal="right" vertical="center"/>
    </xf>
    <xf numFmtId="0" fontId="129" fillId="71" borderId="183" applyNumberFormat="0" applyAlignment="0" applyProtection="0"/>
    <xf numFmtId="0" fontId="103" fillId="60" borderId="188">
      <alignment horizontal="right" vertical="center"/>
    </xf>
    <xf numFmtId="4" fontId="103" fillId="60" borderId="186">
      <alignment horizontal="right" vertical="center"/>
    </xf>
    <xf numFmtId="0" fontId="103" fillId="60" borderId="186">
      <alignment horizontal="right" vertical="center"/>
    </xf>
    <xf numFmtId="0" fontId="123" fillId="84" borderId="182" applyNumberFormat="0" applyAlignment="0" applyProtection="0"/>
    <xf numFmtId="0" fontId="125" fillId="84" borderId="183" applyNumberFormat="0" applyAlignment="0" applyProtection="0"/>
    <xf numFmtId="0" fontId="130" fillId="0" borderId="184" applyNumberFormat="0" applyFill="0" applyAlignment="0" applyProtection="0"/>
    <xf numFmtId="0" fontId="102" fillId="61" borderId="186"/>
    <xf numFmtId="4" fontId="102" fillId="61" borderId="186"/>
    <xf numFmtId="4" fontId="103" fillId="60" borderId="186">
      <alignment horizontal="right" vertical="center"/>
    </xf>
    <xf numFmtId="0" fontId="105" fillId="62" borderId="186">
      <alignment horizontal="right" vertical="center"/>
    </xf>
    <xf numFmtId="0" fontId="129" fillId="71" borderId="183" applyNumberFormat="0" applyAlignment="0" applyProtection="0"/>
    <xf numFmtId="0" fontId="126" fillId="84" borderId="183" applyNumberFormat="0" applyAlignment="0" applyProtection="0"/>
    <xf numFmtId="4" fontId="102" fillId="0" borderId="186">
      <alignment horizontal="right" vertical="center"/>
    </xf>
    <xf numFmtId="0" fontId="102" fillId="60" borderId="189">
      <alignment horizontal="left" vertical="center" wrapText="1" indent="2"/>
    </xf>
    <xf numFmtId="0" fontId="102" fillId="0" borderId="189">
      <alignment horizontal="left" vertical="center" wrapText="1" indent="2"/>
    </xf>
    <xf numFmtId="0" fontId="142" fillId="84" borderId="182" applyNumberFormat="0" applyAlignment="0" applyProtection="0"/>
    <xf numFmtId="0" fontId="138" fillId="71" borderId="183" applyNumberFormat="0" applyAlignment="0" applyProtection="0"/>
    <xf numFmtId="0" fontId="125" fillId="84" borderId="183" applyNumberFormat="0" applyAlignment="0" applyProtection="0"/>
    <xf numFmtId="0" fontId="123" fillId="84" borderId="182" applyNumberFormat="0" applyAlignment="0" applyProtection="0"/>
    <xf numFmtId="0" fontId="103" fillId="60" borderId="188">
      <alignment horizontal="right" vertical="center"/>
    </xf>
    <xf numFmtId="0" fontId="105" fillId="62" borderId="186">
      <alignment horizontal="right" vertical="center"/>
    </xf>
    <xf numFmtId="4" fontId="103" fillId="62" borderId="186">
      <alignment horizontal="right" vertical="center"/>
    </xf>
    <xf numFmtId="4" fontId="103" fillId="60" borderId="186">
      <alignment horizontal="right" vertical="center"/>
    </xf>
    <xf numFmtId="49" fontId="102" fillId="0" borderId="187" applyNumberFormat="0" applyFont="0" applyFill="0" applyBorder="0" applyProtection="0">
      <alignment horizontal="left" vertical="center" indent="5"/>
    </xf>
    <xf numFmtId="4" fontId="102" fillId="0" borderId="186" applyFill="0" applyBorder="0" applyProtection="0">
      <alignment horizontal="right" vertical="center"/>
    </xf>
    <xf numFmtId="4" fontId="103" fillId="62" borderId="186">
      <alignment horizontal="right" vertical="center"/>
    </xf>
    <xf numFmtId="0" fontId="138" fillId="71" borderId="183" applyNumberFormat="0" applyAlignment="0" applyProtection="0"/>
    <xf numFmtId="0" fontId="129" fillId="71" borderId="183" applyNumberFormat="0" applyAlignment="0" applyProtection="0"/>
    <xf numFmtId="0" fontId="125" fillId="84" borderId="183" applyNumberFormat="0" applyAlignment="0" applyProtection="0"/>
    <xf numFmtId="0" fontId="102" fillId="60" borderId="189">
      <alignment horizontal="left" vertical="center" wrapText="1" indent="2"/>
    </xf>
    <xf numFmtId="0" fontId="102" fillId="0" borderId="189">
      <alignment horizontal="left" vertical="center" wrapText="1" indent="2"/>
    </xf>
    <xf numFmtId="0" fontId="102" fillId="60" borderId="189">
      <alignment horizontal="left" vertical="center" wrapText="1" indent="2"/>
    </xf>
    <xf numFmtId="0" fontId="8" fillId="87" borderId="185" applyNumberFormat="0" applyFont="0" applyAlignment="0" applyProtection="0"/>
    <xf numFmtId="0" fontId="105" fillId="62" borderId="186">
      <alignment horizontal="right" vertical="center"/>
    </xf>
    <xf numFmtId="4" fontId="103" fillId="60" borderId="186">
      <alignment horizontal="right" vertical="center"/>
    </xf>
    <xf numFmtId="0" fontId="103" fillId="60" borderId="186">
      <alignment horizontal="right" vertical="center"/>
    </xf>
    <xf numFmtId="4" fontId="105" fillId="62" borderId="186">
      <alignment horizontal="right" vertical="center"/>
    </xf>
    <xf numFmtId="0" fontId="120" fillId="87" borderId="185" applyNumberFormat="0" applyFont="0" applyAlignment="0" applyProtection="0"/>
    <xf numFmtId="0" fontId="142" fillId="84" borderId="182" applyNumberFormat="0" applyAlignment="0" applyProtection="0"/>
    <xf numFmtId="0" fontId="138" fillId="71" borderId="183" applyNumberFormat="0" applyAlignment="0" applyProtection="0"/>
    <xf numFmtId="0" fontId="120" fillId="87" borderId="185" applyNumberFormat="0" applyFont="0" applyAlignment="0" applyProtection="0"/>
    <xf numFmtId="0" fontId="8" fillId="87" borderId="185" applyNumberFormat="0" applyFont="0" applyAlignment="0" applyProtection="0"/>
    <xf numFmtId="4" fontId="103" fillId="62" borderId="186">
      <alignment horizontal="right" vertical="center"/>
    </xf>
    <xf numFmtId="0" fontId="123" fillId="84" borderId="182" applyNumberFormat="0" applyAlignment="0" applyProtection="0"/>
    <xf numFmtId="4" fontId="103" fillId="62" borderId="186">
      <alignment horizontal="right" vertical="center"/>
    </xf>
    <xf numFmtId="0" fontId="103" fillId="60" borderId="186">
      <alignment horizontal="right" vertical="center"/>
    </xf>
    <xf numFmtId="49" fontId="102" fillId="0" borderId="187" applyNumberFormat="0" applyFont="0" applyFill="0" applyBorder="0" applyProtection="0">
      <alignment horizontal="left" vertical="center" indent="5"/>
    </xf>
    <xf numFmtId="0" fontId="102" fillId="0" borderId="189">
      <alignment horizontal="left" vertical="center" wrapText="1" indent="2"/>
    </xf>
    <xf numFmtId="0" fontId="138" fillId="71" borderId="183" applyNumberFormat="0" applyAlignment="0" applyProtection="0"/>
    <xf numFmtId="4" fontId="103" fillId="60" borderId="186">
      <alignment horizontal="right" vertical="center"/>
    </xf>
    <xf numFmtId="0" fontId="102" fillId="61" borderId="186"/>
    <xf numFmtId="0" fontId="142" fillId="84" borderId="182" applyNumberFormat="0" applyAlignment="0" applyProtection="0"/>
    <xf numFmtId="0" fontId="102" fillId="0" borderId="189">
      <alignment horizontal="left" vertical="center" wrapText="1" indent="2"/>
    </xf>
    <xf numFmtId="0" fontId="102" fillId="60" borderId="189">
      <alignment horizontal="left" vertical="center" wrapText="1" indent="2"/>
    </xf>
    <xf numFmtId="0" fontId="102" fillId="62" borderId="187">
      <alignment horizontal="left" vertical="center"/>
    </xf>
    <xf numFmtId="49" fontId="101" fillId="0" borderId="186" applyNumberFormat="0" applyFill="0" applyBorder="0" applyProtection="0">
      <alignment horizontal="left" vertical="center"/>
    </xf>
    <xf numFmtId="0" fontId="145" fillId="0" borderId="184" applyNumberFormat="0" applyFill="0" applyAlignment="0" applyProtection="0"/>
    <xf numFmtId="49" fontId="102" fillId="0" borderId="186" applyNumberFormat="0" applyFont="0" applyFill="0" applyBorder="0" applyProtection="0">
      <alignment horizontal="left" vertical="center" indent="2"/>
    </xf>
    <xf numFmtId="0" fontId="102" fillId="0" borderId="189">
      <alignment horizontal="left" vertical="center" wrapText="1" indent="2"/>
    </xf>
    <xf numFmtId="4" fontId="102" fillId="0" borderId="186" applyFill="0" applyBorder="0" applyProtection="0">
      <alignment horizontal="right" vertical="center"/>
    </xf>
    <xf numFmtId="0" fontId="102" fillId="62" borderId="187">
      <alignment horizontal="left" vertical="center"/>
    </xf>
    <xf numFmtId="0" fontId="103" fillId="60" borderId="186">
      <alignment horizontal="right" vertical="center"/>
    </xf>
    <xf numFmtId="0" fontId="102" fillId="0" borderId="186" applyNumberFormat="0" applyFill="0" applyAlignment="0" applyProtection="0"/>
    <xf numFmtId="49" fontId="102" fillId="0" borderId="186" applyNumberFormat="0" applyFont="0" applyFill="0" applyBorder="0" applyProtection="0">
      <alignment horizontal="left" vertical="center" indent="2"/>
    </xf>
    <xf numFmtId="0" fontId="48" fillId="55" borderId="0" applyNumberFormat="0" applyBorder="0" applyAlignment="0" applyProtection="0"/>
    <xf numFmtId="4" fontId="102" fillId="0" borderId="186">
      <alignment horizontal="right" vertical="center"/>
    </xf>
    <xf numFmtId="0" fontId="120" fillId="87" borderId="185" applyNumberFormat="0" applyFont="0" applyAlignment="0" applyProtection="0"/>
    <xf numFmtId="0" fontId="102" fillId="0" borderId="186">
      <alignment horizontal="right" vertical="center"/>
    </xf>
    <xf numFmtId="0" fontId="103" fillId="60" borderId="186">
      <alignment horizontal="right" vertical="center"/>
    </xf>
    <xf numFmtId="4" fontId="103" fillId="60" borderId="186">
      <alignment horizontal="right" vertical="center"/>
    </xf>
    <xf numFmtId="0" fontId="102" fillId="60" borderId="189">
      <alignment horizontal="left" vertical="center" wrapText="1" indent="2"/>
    </xf>
    <xf numFmtId="0" fontId="7" fillId="42" borderId="0" applyNumberFormat="0" applyBorder="0" applyAlignment="0" applyProtection="0"/>
    <xf numFmtId="0" fontId="102" fillId="61" borderId="186"/>
    <xf numFmtId="0" fontId="126" fillId="84" borderId="183" applyNumberFormat="0" applyAlignment="0" applyProtection="0"/>
    <xf numFmtId="4" fontId="102" fillId="0" borderId="186" applyFill="0" applyBorder="0" applyProtection="0">
      <alignment horizontal="right" vertical="center"/>
    </xf>
    <xf numFmtId="0" fontId="125" fillId="84" borderId="183" applyNumberFormat="0" applyAlignment="0" applyProtection="0"/>
    <xf numFmtId="0" fontId="145" fillId="0" borderId="184" applyNumberFormat="0" applyFill="0" applyAlignment="0" applyProtection="0"/>
    <xf numFmtId="49" fontId="101" fillId="0" borderId="186" applyNumberFormat="0" applyFill="0" applyBorder="0" applyProtection="0">
      <alignment horizontal="left" vertical="center"/>
    </xf>
    <xf numFmtId="0" fontId="7" fillId="49" borderId="0" applyNumberFormat="0" applyBorder="0" applyAlignment="0" applyProtection="0"/>
    <xf numFmtId="0" fontId="102" fillId="0" borderId="189">
      <alignment horizontal="left" vertical="center" wrapText="1" indent="2"/>
    </xf>
    <xf numFmtId="0" fontId="48" fillId="59" borderId="0" applyNumberFormat="0" applyBorder="0" applyAlignment="0" applyProtection="0"/>
    <xf numFmtId="0" fontId="8" fillId="87" borderId="185" applyNumberFormat="0" applyFont="0" applyAlignment="0" applyProtection="0"/>
    <xf numFmtId="0" fontId="103" fillId="62" borderId="186">
      <alignment horizontal="right" vertical="center"/>
    </xf>
    <xf numFmtId="4" fontId="105" fillId="62" borderId="186">
      <alignment horizontal="right" vertical="center"/>
    </xf>
    <xf numFmtId="166" fontId="102" fillId="88" borderId="186" applyNumberFormat="0" applyFont="0" applyBorder="0" applyAlignment="0" applyProtection="0">
      <alignment horizontal="right" vertical="center"/>
    </xf>
    <xf numFmtId="0" fontId="8" fillId="87" borderId="185" applyNumberFormat="0" applyFont="0" applyAlignment="0" applyProtection="0"/>
    <xf numFmtId="0" fontId="138" fillId="71" borderId="183" applyNumberFormat="0" applyAlignment="0" applyProtection="0"/>
    <xf numFmtId="0" fontId="138" fillId="71" borderId="183" applyNumberFormat="0" applyAlignment="0" applyProtection="0"/>
    <xf numFmtId="0" fontId="145" fillId="0" borderId="184" applyNumberFormat="0" applyFill="0" applyAlignment="0" applyProtection="0"/>
    <xf numFmtId="49" fontId="101" fillId="0" borderId="186" applyNumberFormat="0" applyFill="0" applyBorder="0" applyProtection="0">
      <alignment horizontal="left" vertical="center"/>
    </xf>
    <xf numFmtId="0" fontId="103" fillId="60" borderId="187">
      <alignment horizontal="right" vertical="center"/>
    </xf>
    <xf numFmtId="0" fontId="102" fillId="0" borderId="186">
      <alignment horizontal="right" vertical="center"/>
    </xf>
    <xf numFmtId="0" fontId="130" fillId="0" borderId="184" applyNumberFormat="0" applyFill="0" applyAlignment="0" applyProtection="0"/>
    <xf numFmtId="0" fontId="8" fillId="87" borderId="185" applyNumberFormat="0" applyFont="0" applyAlignment="0" applyProtection="0"/>
    <xf numFmtId="0" fontId="145" fillId="0" borderId="184" applyNumberFormat="0" applyFill="0" applyAlignment="0" applyProtection="0"/>
    <xf numFmtId="0" fontId="126" fillId="84" borderId="183" applyNumberFormat="0" applyAlignment="0" applyProtection="0"/>
    <xf numFmtId="0" fontId="7" fillId="38" borderId="0" applyNumberFormat="0" applyBorder="0" applyAlignment="0" applyProtection="0"/>
    <xf numFmtId="166" fontId="102" fillId="88" borderId="186" applyNumberFormat="0" applyFont="0" applyBorder="0" applyAlignment="0" applyProtection="0">
      <alignment horizontal="right" vertical="center"/>
    </xf>
    <xf numFmtId="0" fontId="145" fillId="0" borderId="184" applyNumberFormat="0" applyFill="0" applyAlignment="0" applyProtection="0"/>
    <xf numFmtId="49" fontId="102" fillId="0" borderId="186" applyNumberFormat="0" applyFont="0" applyFill="0" applyBorder="0" applyProtection="0">
      <alignment horizontal="left" vertical="center" indent="2"/>
    </xf>
    <xf numFmtId="0" fontId="118" fillId="0" borderId="0" applyNumberFormat="0" applyFill="0" applyBorder="0" applyAlignment="0" applyProtection="0"/>
    <xf numFmtId="4" fontId="102" fillId="0" borderId="186">
      <alignment horizontal="right" vertical="center"/>
    </xf>
    <xf numFmtId="0" fontId="130" fillId="0" borderId="184" applyNumberFormat="0" applyFill="0" applyAlignment="0" applyProtection="0"/>
    <xf numFmtId="0" fontId="138" fillId="71" borderId="183" applyNumberFormat="0" applyAlignment="0" applyProtection="0"/>
    <xf numFmtId="0" fontId="48" fillId="47" borderId="0" applyNumberFormat="0" applyBorder="0" applyAlignment="0" applyProtection="0"/>
    <xf numFmtId="4" fontId="102" fillId="0" borderId="186" applyFill="0" applyBorder="0" applyProtection="0">
      <alignment horizontal="right" vertical="center"/>
    </xf>
    <xf numFmtId="0" fontId="102" fillId="62" borderId="187">
      <alignment horizontal="left" vertical="center"/>
    </xf>
    <xf numFmtId="0" fontId="129" fillId="71" borderId="183" applyNumberFormat="0" applyAlignment="0" applyProtection="0"/>
    <xf numFmtId="0" fontId="105" fillId="62" borderId="186">
      <alignment horizontal="right" vertical="center"/>
    </xf>
    <xf numFmtId="4" fontId="102" fillId="61" borderId="186"/>
    <xf numFmtId="0" fontId="102" fillId="60" borderId="189">
      <alignment horizontal="left" vertical="center" wrapText="1" indent="2"/>
    </xf>
    <xf numFmtId="49" fontId="102" fillId="0" borderId="186" applyNumberFormat="0" applyFont="0" applyFill="0" applyBorder="0" applyProtection="0">
      <alignment horizontal="left" vertical="center" indent="2"/>
    </xf>
    <xf numFmtId="0" fontId="138" fillId="71" borderId="183" applyNumberFormat="0" applyAlignment="0" applyProtection="0"/>
    <xf numFmtId="0" fontId="7" fillId="53" borderId="0" applyNumberFormat="0" applyBorder="0" applyAlignment="0" applyProtection="0"/>
    <xf numFmtId="0" fontId="105" fillId="62" borderId="186">
      <alignment horizontal="right" vertical="center"/>
    </xf>
    <xf numFmtId="0" fontId="129" fillId="71" borderId="183" applyNumberFormat="0" applyAlignment="0" applyProtection="0"/>
    <xf numFmtId="166" fontId="102" fillId="88" borderId="186" applyNumberFormat="0" applyFont="0" applyBorder="0" applyAlignment="0" applyProtection="0">
      <alignment horizontal="right" vertical="center"/>
    </xf>
    <xf numFmtId="0" fontId="129" fillId="71" borderId="183" applyNumberFormat="0" applyAlignment="0" applyProtection="0"/>
    <xf numFmtId="4" fontId="102" fillId="0" borderId="186">
      <alignment horizontal="right" vertical="center"/>
    </xf>
    <xf numFmtId="49" fontId="102" fillId="0" borderId="186" applyNumberFormat="0" applyFont="0" applyFill="0" applyBorder="0" applyProtection="0">
      <alignment horizontal="left" vertical="center" indent="2"/>
    </xf>
    <xf numFmtId="166" fontId="102" fillId="88" borderId="186" applyNumberFormat="0" applyFont="0" applyBorder="0" applyAlignment="0" applyProtection="0">
      <alignment horizontal="right" vertical="center"/>
    </xf>
    <xf numFmtId="49" fontId="101" fillId="0" borderId="186" applyNumberFormat="0" applyFill="0" applyBorder="0" applyProtection="0">
      <alignment horizontal="left" vertical="center"/>
    </xf>
    <xf numFmtId="4" fontId="103" fillId="60" borderId="186">
      <alignment horizontal="right" vertical="center"/>
    </xf>
    <xf numFmtId="0" fontId="103" fillId="60" borderId="186">
      <alignment horizontal="right" vertical="center"/>
    </xf>
    <xf numFmtId="0" fontId="102" fillId="0" borderId="186">
      <alignment horizontal="right" vertical="center"/>
    </xf>
    <xf numFmtId="0" fontId="102" fillId="0" borderId="186">
      <alignment horizontal="right" vertical="center"/>
    </xf>
    <xf numFmtId="0" fontId="7" fillId="57" borderId="0" applyNumberFormat="0" applyBorder="0" applyAlignment="0" applyProtection="0"/>
    <xf numFmtId="0" fontId="48" fillId="51" borderId="0" applyNumberFormat="0" applyBorder="0" applyAlignment="0" applyProtection="0"/>
    <xf numFmtId="0" fontId="7" fillId="45" borderId="0" applyNumberFormat="0" applyBorder="0" applyAlignment="0" applyProtection="0"/>
    <xf numFmtId="0" fontId="105" fillId="62" borderId="186">
      <alignment horizontal="right" vertical="center"/>
    </xf>
    <xf numFmtId="4" fontId="103" fillId="60" borderId="188">
      <alignment horizontal="right" vertical="center"/>
    </xf>
    <xf numFmtId="0" fontId="102" fillId="60" borderId="189">
      <alignment horizontal="left" vertical="center" wrapText="1" indent="2"/>
    </xf>
    <xf numFmtId="0" fontId="138" fillId="71" borderId="183" applyNumberFormat="0" applyAlignment="0" applyProtection="0"/>
    <xf numFmtId="0" fontId="138" fillId="71" borderId="183" applyNumberFormat="0" applyAlignment="0" applyProtection="0"/>
    <xf numFmtId="0" fontId="120" fillId="87" borderId="185" applyNumberFormat="0" applyFont="0" applyAlignment="0" applyProtection="0"/>
    <xf numFmtId="0" fontId="102" fillId="60" borderId="189">
      <alignment horizontal="left" vertical="center" wrapText="1" indent="2"/>
    </xf>
    <xf numFmtId="0" fontId="120" fillId="87" borderId="185" applyNumberFormat="0" applyFont="0" applyAlignment="0" applyProtection="0"/>
    <xf numFmtId="0" fontId="102" fillId="0" borderId="186" applyNumberFormat="0" applyFill="0" applyAlignment="0" applyProtection="0"/>
    <xf numFmtId="0" fontId="142" fillId="84" borderId="182" applyNumberFormat="0" applyAlignment="0" applyProtection="0"/>
    <xf numFmtId="4" fontId="103" fillId="60" borderId="186">
      <alignment horizontal="right" vertical="center"/>
    </xf>
    <xf numFmtId="4" fontId="102" fillId="61" borderId="186"/>
    <xf numFmtId="0" fontId="145" fillId="0" borderId="184" applyNumberFormat="0" applyFill="0" applyAlignment="0" applyProtection="0"/>
    <xf numFmtId="0" fontId="123" fillId="84" borderId="182" applyNumberFormat="0" applyAlignment="0" applyProtection="0"/>
    <xf numFmtId="0" fontId="125" fillId="84" borderId="183" applyNumberFormat="0" applyAlignment="0" applyProtection="0"/>
    <xf numFmtId="0" fontId="126" fillId="84" borderId="183" applyNumberFormat="0" applyAlignment="0" applyProtection="0"/>
    <xf numFmtId="0" fontId="142" fillId="84" borderId="182" applyNumberFormat="0" applyAlignment="0" applyProtection="0"/>
    <xf numFmtId="4" fontId="102" fillId="0" borderId="186" applyFill="0" applyBorder="0" applyProtection="0">
      <alignment horizontal="right" vertical="center"/>
    </xf>
    <xf numFmtId="0" fontId="138" fillId="71" borderId="183" applyNumberFormat="0" applyAlignment="0" applyProtection="0"/>
    <xf numFmtId="0" fontId="103" fillId="62" borderId="186">
      <alignment horizontal="right" vertical="center"/>
    </xf>
    <xf numFmtId="0" fontId="119" fillId="0" borderId="70" applyNumberFormat="0" applyFill="0" applyAlignment="0" applyProtection="0"/>
    <xf numFmtId="0" fontId="145" fillId="0" borderId="184" applyNumberFormat="0" applyFill="0" applyAlignment="0" applyProtection="0"/>
    <xf numFmtId="4" fontId="103" fillId="60" borderId="186">
      <alignment horizontal="right" vertical="center"/>
    </xf>
    <xf numFmtId="0" fontId="102" fillId="60" borderId="189">
      <alignment horizontal="left" vertical="center" wrapText="1" indent="2"/>
    </xf>
    <xf numFmtId="0" fontId="126" fillId="84" borderId="183" applyNumberFormat="0" applyAlignment="0" applyProtection="0"/>
    <xf numFmtId="0" fontId="103" fillId="60" borderId="186">
      <alignment horizontal="right" vertical="center"/>
    </xf>
    <xf numFmtId="166" fontId="102" fillId="88" borderId="186" applyNumberFormat="0" applyFont="0" applyBorder="0" applyAlignment="0" applyProtection="0">
      <alignment horizontal="right" vertical="center"/>
    </xf>
    <xf numFmtId="0" fontId="8" fillId="87" borderId="185" applyNumberFormat="0" applyFont="0" applyAlignment="0" applyProtection="0"/>
    <xf numFmtId="0" fontId="102" fillId="60" borderId="189">
      <alignment horizontal="left" vertical="center" wrapText="1" indent="2"/>
    </xf>
    <xf numFmtId="0" fontId="138" fillId="71" borderId="183" applyNumberFormat="0" applyAlignment="0" applyProtection="0"/>
    <xf numFmtId="0" fontId="145" fillId="0" borderId="184" applyNumberFormat="0" applyFill="0" applyAlignment="0" applyProtection="0"/>
    <xf numFmtId="0" fontId="138" fillId="71" borderId="183" applyNumberFormat="0" applyAlignment="0" applyProtection="0"/>
    <xf numFmtId="0" fontId="130" fillId="0" borderId="184" applyNumberFormat="0" applyFill="0" applyAlignment="0" applyProtection="0"/>
    <xf numFmtId="0" fontId="103" fillId="62" borderId="186">
      <alignment horizontal="right" vertical="center"/>
    </xf>
    <xf numFmtId="0" fontId="120" fillId="87" borderId="185" applyNumberFormat="0" applyFont="0" applyAlignment="0" applyProtection="0"/>
    <xf numFmtId="0" fontId="129" fillId="71" borderId="183" applyNumberFormat="0" applyAlignment="0" applyProtection="0"/>
    <xf numFmtId="0" fontId="102" fillId="0" borderId="189">
      <alignment horizontal="left" vertical="center" wrapText="1" indent="2"/>
    </xf>
    <xf numFmtId="4" fontId="103" fillId="60" borderId="186">
      <alignment horizontal="right" vertical="center"/>
    </xf>
    <xf numFmtId="0" fontId="120" fillId="87" borderId="185" applyNumberFormat="0" applyFont="0" applyAlignment="0" applyProtection="0"/>
    <xf numFmtId="0" fontId="123" fillId="84" borderId="182" applyNumberFormat="0" applyAlignment="0" applyProtection="0"/>
    <xf numFmtId="0" fontId="7" fillId="54" borderId="0" applyNumberFormat="0" applyBorder="0" applyAlignment="0" applyProtection="0"/>
    <xf numFmtId="0" fontId="126" fillId="84" borderId="183" applyNumberFormat="0" applyAlignment="0" applyProtection="0"/>
    <xf numFmtId="0" fontId="138" fillId="71" borderId="183" applyNumberFormat="0" applyAlignment="0" applyProtection="0"/>
    <xf numFmtId="4" fontId="102" fillId="0" borderId="186">
      <alignment horizontal="right" vertical="center"/>
    </xf>
    <xf numFmtId="4" fontId="105" fillId="62" borderId="186">
      <alignment horizontal="right" vertical="center"/>
    </xf>
    <xf numFmtId="0" fontId="126" fillId="84" borderId="183" applyNumberFormat="0" applyAlignment="0" applyProtection="0"/>
    <xf numFmtId="0" fontId="7" fillId="41" borderId="0" applyNumberFormat="0" applyBorder="0" applyAlignment="0" applyProtection="0"/>
    <xf numFmtId="4" fontId="103" fillId="60" borderId="186">
      <alignment horizontal="right" vertical="center"/>
    </xf>
    <xf numFmtId="0" fontId="102" fillId="0" borderId="186" applyNumberFormat="0" applyFill="0" applyAlignment="0" applyProtection="0"/>
    <xf numFmtId="0" fontId="102" fillId="61" borderId="186"/>
    <xf numFmtId="0" fontId="142" fillId="84" borderId="182" applyNumberFormat="0" applyAlignment="0" applyProtection="0"/>
    <xf numFmtId="4" fontId="102" fillId="0" borderId="186" applyFill="0" applyBorder="0" applyProtection="0">
      <alignment horizontal="right" vertical="center"/>
    </xf>
    <xf numFmtId="0" fontId="102" fillId="60" borderId="189">
      <alignment horizontal="left" vertical="center" wrapText="1" indent="2"/>
    </xf>
    <xf numFmtId="0" fontId="7" fillId="58" borderId="0" applyNumberFormat="0" applyBorder="0" applyAlignment="0" applyProtection="0"/>
    <xf numFmtId="0" fontId="145" fillId="0" borderId="184" applyNumberFormat="0" applyFill="0" applyAlignment="0" applyProtection="0"/>
    <xf numFmtId="4" fontId="105" fillId="62" borderId="186">
      <alignment horizontal="right" vertical="center"/>
    </xf>
    <xf numFmtId="0" fontId="105" fillId="62" borderId="186">
      <alignment horizontal="right" vertical="center"/>
    </xf>
    <xf numFmtId="0" fontId="102" fillId="0" borderId="186" applyNumberFormat="0" applyFill="0" applyAlignment="0" applyProtection="0"/>
    <xf numFmtId="0" fontId="120" fillId="87" borderId="185" applyNumberFormat="0" applyFont="0" applyAlignment="0" applyProtection="0"/>
    <xf numFmtId="0" fontId="142" fillId="84" borderId="182" applyNumberFormat="0" applyAlignment="0" applyProtection="0"/>
    <xf numFmtId="0" fontId="130" fillId="0" borderId="184" applyNumberFormat="0" applyFill="0" applyAlignment="0" applyProtection="0"/>
    <xf numFmtId="4" fontId="102" fillId="0" borderId="186" applyFill="0" applyBorder="0" applyProtection="0">
      <alignment horizontal="right" vertical="center"/>
    </xf>
    <xf numFmtId="4" fontId="103" fillId="60" borderId="186">
      <alignment horizontal="right" vertical="center"/>
    </xf>
    <xf numFmtId="0" fontId="138" fillId="71" borderId="183" applyNumberFormat="0" applyAlignment="0" applyProtection="0"/>
    <xf numFmtId="4" fontId="103" fillId="62" borderId="186">
      <alignment horizontal="right" vertical="center"/>
    </xf>
    <xf numFmtId="0" fontId="103" fillId="60" borderId="186">
      <alignment horizontal="right" vertical="center"/>
    </xf>
    <xf numFmtId="0" fontId="126" fillId="84" borderId="183" applyNumberFormat="0" applyAlignment="0" applyProtection="0"/>
    <xf numFmtId="0" fontId="102" fillId="60" borderId="189">
      <alignment horizontal="left" vertical="center" wrapText="1" indent="2"/>
    </xf>
    <xf numFmtId="0" fontId="7" fillId="37" borderId="0" applyNumberFormat="0" applyBorder="0" applyAlignment="0" applyProtection="0"/>
    <xf numFmtId="0" fontId="138" fillId="71" borderId="183" applyNumberFormat="0" applyAlignment="0" applyProtection="0"/>
    <xf numFmtId="0" fontId="142" fillId="84" borderId="182" applyNumberFormat="0" applyAlignment="0" applyProtection="0"/>
    <xf numFmtId="0" fontId="130" fillId="0" borderId="184" applyNumberFormat="0" applyFill="0" applyAlignment="0" applyProtection="0"/>
    <xf numFmtId="0" fontId="102" fillId="0" borderId="186">
      <alignment horizontal="right" vertical="center"/>
    </xf>
    <xf numFmtId="4" fontId="103" fillId="62" borderId="186">
      <alignment horizontal="right" vertical="center"/>
    </xf>
    <xf numFmtId="0" fontId="102" fillId="62" borderId="187">
      <alignment horizontal="left" vertical="center"/>
    </xf>
    <xf numFmtId="0" fontId="7" fillId="46" borderId="0" applyNumberFormat="0" applyBorder="0" applyAlignment="0" applyProtection="0"/>
    <xf numFmtId="0" fontId="102" fillId="0" borderId="186" applyNumberFormat="0" applyFill="0" applyAlignment="0" applyProtection="0"/>
    <xf numFmtId="0" fontId="102" fillId="0" borderId="189">
      <alignment horizontal="left" vertical="center" wrapText="1" indent="2"/>
    </xf>
    <xf numFmtId="49" fontId="102" fillId="0" borderId="187" applyNumberFormat="0" applyFont="0" applyFill="0" applyBorder="0" applyProtection="0">
      <alignment horizontal="left" vertical="center" indent="5"/>
    </xf>
    <xf numFmtId="0" fontId="103" fillId="60" borderId="188">
      <alignment horizontal="right" vertical="center"/>
    </xf>
    <xf numFmtId="0" fontId="103" fillId="60" borderId="188">
      <alignment horizontal="right" vertical="center"/>
    </xf>
    <xf numFmtId="0" fontId="145" fillId="0" borderId="184" applyNumberFormat="0" applyFill="0" applyAlignment="0" applyProtection="0"/>
    <xf numFmtId="0" fontId="125" fillId="84" borderId="183" applyNumberFormat="0" applyAlignment="0" applyProtection="0"/>
    <xf numFmtId="49" fontId="102" fillId="0" borderId="187" applyNumberFormat="0" applyFont="0" applyFill="0" applyBorder="0" applyProtection="0">
      <alignment horizontal="left" vertical="center" indent="5"/>
    </xf>
    <xf numFmtId="0" fontId="130" fillId="0" borderId="184" applyNumberFormat="0" applyFill="0" applyAlignment="0" applyProtection="0"/>
    <xf numFmtId="4" fontId="103" fillId="60" borderId="186">
      <alignment horizontal="right" vertical="center"/>
    </xf>
    <xf numFmtId="4" fontId="105" fillId="62" borderId="186">
      <alignment horizontal="right" vertical="center"/>
    </xf>
    <xf numFmtId="0" fontId="102" fillId="61" borderId="186"/>
    <xf numFmtId="0" fontId="126" fillId="84" borderId="183" applyNumberFormat="0" applyAlignment="0" applyProtection="0"/>
    <xf numFmtId="0" fontId="102" fillId="0" borderId="186">
      <alignment horizontal="right" vertical="center"/>
    </xf>
    <xf numFmtId="0" fontId="130" fillId="0" borderId="184" applyNumberFormat="0" applyFill="0" applyAlignment="0" applyProtection="0"/>
    <xf numFmtId="0" fontId="102" fillId="61" borderId="186"/>
    <xf numFmtId="4" fontId="102" fillId="0" borderId="186" applyFill="0" applyBorder="0" applyProtection="0">
      <alignment horizontal="right" vertical="center"/>
    </xf>
    <xf numFmtId="4" fontId="103" fillId="60" borderId="188">
      <alignment horizontal="right" vertical="center"/>
    </xf>
    <xf numFmtId="0" fontId="105" fillId="62" borderId="186">
      <alignment horizontal="right" vertical="center"/>
    </xf>
    <xf numFmtId="0" fontId="129" fillId="71" borderId="183" applyNumberFormat="0" applyAlignment="0" applyProtection="0"/>
    <xf numFmtId="0" fontId="126" fillId="84" borderId="183" applyNumberFormat="0" applyAlignment="0" applyProtection="0"/>
    <xf numFmtId="4" fontId="102" fillId="0" borderId="186">
      <alignment horizontal="right" vertical="center"/>
    </xf>
    <xf numFmtId="0" fontId="102" fillId="60" borderId="189">
      <alignment horizontal="left" vertical="center" wrapText="1" indent="2"/>
    </xf>
    <xf numFmtId="0" fontId="102" fillId="0" borderId="189">
      <alignment horizontal="left" vertical="center" wrapText="1" indent="2"/>
    </xf>
    <xf numFmtId="0" fontId="142" fillId="84" borderId="182" applyNumberFormat="0" applyAlignment="0" applyProtection="0"/>
    <xf numFmtId="0" fontId="138" fillId="71" borderId="183" applyNumberFormat="0" applyAlignment="0" applyProtection="0"/>
    <xf numFmtId="0" fontId="125" fillId="84" borderId="183" applyNumberFormat="0" applyAlignment="0" applyProtection="0"/>
    <xf numFmtId="0" fontId="123" fillId="84" borderId="182" applyNumberFormat="0" applyAlignment="0" applyProtection="0"/>
    <xf numFmtId="0" fontId="103" fillId="60" borderId="188">
      <alignment horizontal="right" vertical="center"/>
    </xf>
    <xf numFmtId="0" fontId="105" fillId="62" borderId="186">
      <alignment horizontal="right" vertical="center"/>
    </xf>
    <xf numFmtId="4" fontId="103" fillId="62" borderId="186">
      <alignment horizontal="right" vertical="center"/>
    </xf>
    <xf numFmtId="4" fontId="103" fillId="60" borderId="186">
      <alignment horizontal="right" vertical="center"/>
    </xf>
    <xf numFmtId="49" fontId="102" fillId="0" borderId="187" applyNumberFormat="0" applyFont="0" applyFill="0" applyBorder="0" applyProtection="0">
      <alignment horizontal="left" vertical="center" indent="5"/>
    </xf>
    <xf numFmtId="4" fontId="102" fillId="0" borderId="186" applyFill="0" applyBorder="0" applyProtection="0">
      <alignment horizontal="right" vertical="center"/>
    </xf>
    <xf numFmtId="4" fontId="103" fillId="62" borderId="186">
      <alignment horizontal="right" vertical="center"/>
    </xf>
    <xf numFmtId="0" fontId="138" fillId="71" borderId="183" applyNumberFormat="0" applyAlignment="0" applyProtection="0"/>
    <xf numFmtId="0" fontId="129" fillId="71" borderId="183" applyNumberFormat="0" applyAlignment="0" applyProtection="0"/>
    <xf numFmtId="0" fontId="125" fillId="84" borderId="183" applyNumberFormat="0" applyAlignment="0" applyProtection="0"/>
    <xf numFmtId="0" fontId="102" fillId="60" borderId="189">
      <alignment horizontal="left" vertical="center" wrapText="1" indent="2"/>
    </xf>
    <xf numFmtId="0" fontId="102" fillId="0" borderId="189">
      <alignment horizontal="left" vertical="center" wrapText="1" indent="2"/>
    </xf>
    <xf numFmtId="0" fontId="102" fillId="60" borderId="189">
      <alignment horizontal="left" vertical="center" wrapText="1" indent="2"/>
    </xf>
    <xf numFmtId="0" fontId="116" fillId="33" borderId="65" applyNumberFormat="0" applyAlignment="0" applyProtection="0"/>
    <xf numFmtId="4" fontId="103" fillId="60" borderId="210">
      <alignment horizontal="right" vertical="center"/>
    </xf>
    <xf numFmtId="0" fontId="8" fillId="87" borderId="185" applyNumberFormat="0" applyFont="0" applyAlignment="0" applyProtection="0"/>
    <xf numFmtId="49" fontId="101" fillId="0" borderId="217" applyNumberFormat="0" applyFill="0" applyBorder="0" applyProtection="0">
      <alignment horizontal="left" vertical="center"/>
    </xf>
    <xf numFmtId="0" fontId="116" fillId="33" borderId="65" applyNumberFormat="0" applyAlignment="0" applyProtection="0"/>
    <xf numFmtId="0" fontId="8" fillId="87" borderId="185" applyNumberFormat="0" applyFont="0" applyAlignment="0" applyProtection="0"/>
    <xf numFmtId="4" fontId="102" fillId="61" borderId="186"/>
    <xf numFmtId="0" fontId="48" fillId="43" borderId="0" applyNumberFormat="0" applyBorder="0" applyAlignment="0" applyProtection="0"/>
    <xf numFmtId="0" fontId="142" fillId="84" borderId="182" applyNumberFormat="0" applyAlignment="0" applyProtection="0"/>
    <xf numFmtId="0" fontId="48" fillId="39" borderId="0" applyNumberFormat="0" applyBorder="0" applyAlignment="0" applyProtection="0"/>
    <xf numFmtId="0" fontId="145" fillId="0" borderId="184" applyNumberFormat="0" applyFill="0" applyAlignment="0" applyProtection="0"/>
    <xf numFmtId="49" fontId="101" fillId="0" borderId="186" applyNumberFormat="0" applyFill="0" applyBorder="0" applyProtection="0">
      <alignment horizontal="left" vertical="center"/>
    </xf>
    <xf numFmtId="166" fontId="102" fillId="88" borderId="186" applyNumberFormat="0" applyFont="0" applyBorder="0" applyAlignment="0" applyProtection="0">
      <alignment horizontal="right" vertical="center"/>
    </xf>
    <xf numFmtId="49" fontId="102" fillId="0" borderId="187" applyNumberFormat="0" applyFont="0" applyFill="0" applyBorder="0" applyProtection="0">
      <alignment horizontal="left" vertical="center" indent="5"/>
    </xf>
    <xf numFmtId="0" fontId="7" fillId="46" borderId="0" applyNumberFormat="0" applyBorder="0" applyAlignment="0" applyProtection="0"/>
    <xf numFmtId="0" fontId="142" fillId="84" borderId="182" applyNumberFormat="0" applyAlignment="0" applyProtection="0"/>
    <xf numFmtId="0" fontId="115" fillId="33" borderId="66" applyNumberFormat="0" applyAlignment="0" applyProtection="0"/>
    <xf numFmtId="0" fontId="116" fillId="33" borderId="65" applyNumberFormat="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19"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8"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8"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8"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8" fillId="59" borderId="0" applyNumberFormat="0" applyBorder="0" applyAlignment="0" applyProtection="0"/>
    <xf numFmtId="0" fontId="7" fillId="37" borderId="0" applyNumberFormat="0" applyBorder="0" applyAlignment="0" applyProtection="0"/>
    <xf numFmtId="0" fontId="102" fillId="0" borderId="189">
      <alignment horizontal="left" vertical="center" wrapText="1" indent="2"/>
    </xf>
    <xf numFmtId="0" fontId="125" fillId="84" borderId="183" applyNumberFormat="0" applyAlignment="0" applyProtection="0"/>
    <xf numFmtId="4" fontId="102" fillId="0" borderId="186" applyFill="0" applyBorder="0" applyProtection="0">
      <alignment horizontal="right" vertical="center"/>
    </xf>
    <xf numFmtId="49" fontId="102" fillId="0" borderId="186" applyNumberFormat="0" applyFont="0" applyFill="0" applyBorder="0" applyProtection="0">
      <alignment horizontal="left" vertical="center" indent="2"/>
    </xf>
    <xf numFmtId="0" fontId="126" fillId="84" borderId="183" applyNumberFormat="0" applyAlignment="0" applyProtection="0"/>
    <xf numFmtId="0" fontId="103" fillId="62" borderId="217">
      <alignment horizontal="right" vertical="center"/>
    </xf>
    <xf numFmtId="0" fontId="138" fillId="71" borderId="183" applyNumberFormat="0" applyAlignment="0" applyProtection="0"/>
    <xf numFmtId="0" fontId="126" fillId="84" borderId="183" applyNumberFormat="0" applyAlignment="0" applyProtection="0"/>
    <xf numFmtId="0" fontId="48" fillId="47"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119" fillId="0" borderId="70" applyNumberFormat="0" applyFill="0" applyAlignment="0" applyProtection="0"/>
    <xf numFmtId="0" fontId="118" fillId="0" borderId="0" applyNumberFormat="0" applyFill="0" applyBorder="0" applyAlignment="0" applyProtection="0"/>
    <xf numFmtId="0" fontId="116" fillId="33" borderId="65" applyNumberFormat="0" applyAlignment="0" applyProtection="0"/>
    <xf numFmtId="0" fontId="115" fillId="33" borderId="66" applyNumberFormat="0" applyAlignment="0" applyProtection="0"/>
    <xf numFmtId="0" fontId="120" fillId="87" borderId="185" applyNumberFormat="0" applyFont="0" applyAlignment="0" applyProtection="0"/>
    <xf numFmtId="0" fontId="8" fillId="87" borderId="185" applyNumberFormat="0" applyFont="0" applyAlignment="0" applyProtection="0"/>
    <xf numFmtId="0" fontId="117" fillId="0" borderId="0" applyNumberFormat="0" applyFill="0" applyBorder="0" applyAlignment="0" applyProtection="0"/>
    <xf numFmtId="0" fontId="102" fillId="60" borderId="189">
      <alignment horizontal="left" vertical="center" wrapText="1" indent="2"/>
    </xf>
    <xf numFmtId="0" fontId="123" fillId="84" borderId="182" applyNumberFormat="0" applyAlignment="0" applyProtection="0"/>
    <xf numFmtId="0" fontId="126" fillId="84" borderId="183" applyNumberFormat="0" applyAlignment="0" applyProtection="0"/>
    <xf numFmtId="0" fontId="138" fillId="71" borderId="183" applyNumberFormat="0" applyAlignment="0" applyProtection="0"/>
    <xf numFmtId="0" fontId="7" fillId="53" borderId="0" applyNumberFormat="0" applyBorder="0" applyAlignment="0" applyProtection="0"/>
    <xf numFmtId="0" fontId="120" fillId="87" borderId="185" applyNumberFormat="0" applyFont="0" applyAlignment="0" applyProtection="0"/>
    <xf numFmtId="0" fontId="103" fillId="62" borderId="186">
      <alignment horizontal="right" vertical="center"/>
    </xf>
    <xf numFmtId="4" fontId="103" fillId="62" borderId="186">
      <alignment horizontal="right" vertical="center"/>
    </xf>
    <xf numFmtId="0" fontId="105" fillId="62" borderId="186">
      <alignment horizontal="right" vertical="center"/>
    </xf>
    <xf numFmtId="4" fontId="105" fillId="62" borderId="186">
      <alignment horizontal="right" vertical="center"/>
    </xf>
    <xf numFmtId="0" fontId="103" fillId="60" borderId="186">
      <alignment horizontal="right" vertical="center"/>
    </xf>
    <xf numFmtId="4" fontId="103" fillId="60" borderId="186">
      <alignment horizontal="right" vertical="center"/>
    </xf>
    <xf numFmtId="0" fontId="103" fillId="60" borderId="186">
      <alignment horizontal="right" vertical="center"/>
    </xf>
    <xf numFmtId="4" fontId="103" fillId="60" borderId="186">
      <alignment horizontal="right" vertical="center"/>
    </xf>
    <xf numFmtId="0" fontId="103" fillId="60" borderId="187">
      <alignment horizontal="right" vertical="center"/>
    </xf>
    <xf numFmtId="4" fontId="103" fillId="60" borderId="187">
      <alignment horizontal="right" vertical="center"/>
    </xf>
    <xf numFmtId="0" fontId="103" fillId="60" borderId="188">
      <alignment horizontal="right" vertical="center"/>
    </xf>
    <xf numFmtId="4" fontId="103" fillId="60" borderId="188">
      <alignment horizontal="right" vertical="center"/>
    </xf>
    <xf numFmtId="0" fontId="126" fillId="84" borderId="183" applyNumberFormat="0" applyAlignment="0" applyProtection="0"/>
    <xf numFmtId="0" fontId="102" fillId="60" borderId="189">
      <alignment horizontal="left" vertical="center" wrapText="1" indent="2"/>
    </xf>
    <xf numFmtId="0" fontId="102" fillId="0" borderId="189">
      <alignment horizontal="left" vertical="center" wrapText="1" indent="2"/>
    </xf>
    <xf numFmtId="0" fontId="102" fillId="62" borderId="187">
      <alignment horizontal="left" vertical="center"/>
    </xf>
    <xf numFmtId="0" fontId="138" fillId="71" borderId="183" applyNumberFormat="0" applyAlignment="0" applyProtection="0"/>
    <xf numFmtId="0" fontId="102" fillId="0" borderId="186">
      <alignment horizontal="right" vertical="center"/>
    </xf>
    <xf numFmtId="4" fontId="102" fillId="0" borderId="186">
      <alignment horizontal="right" vertical="center"/>
    </xf>
    <xf numFmtId="0" fontId="102" fillId="0" borderId="186" applyNumberFormat="0" applyFill="0" applyAlignment="0" applyProtection="0"/>
    <xf numFmtId="166" fontId="102" fillId="88" borderId="186" applyNumberFormat="0" applyFont="0" applyBorder="0" applyAlignment="0" applyProtection="0">
      <alignment horizontal="right" vertical="center"/>
    </xf>
    <xf numFmtId="0" fontId="102" fillId="61" borderId="186"/>
    <xf numFmtId="4" fontId="102" fillId="61" borderId="186"/>
    <xf numFmtId="0" fontId="102" fillId="60" borderId="189">
      <alignment horizontal="left" vertical="center" wrapText="1" indent="2"/>
    </xf>
    <xf numFmtId="0" fontId="7" fillId="54" borderId="0" applyNumberFormat="0" applyBorder="0" applyAlignment="0" applyProtection="0"/>
    <xf numFmtId="0" fontId="8" fillId="87" borderId="185" applyNumberFormat="0" applyFont="0" applyAlignment="0" applyProtection="0"/>
    <xf numFmtId="0" fontId="120" fillId="87" borderId="185" applyNumberFormat="0" applyFont="0" applyAlignment="0" applyProtection="0"/>
    <xf numFmtId="0" fontId="138" fillId="71" borderId="183" applyNumberFormat="0" applyAlignment="0" applyProtection="0"/>
    <xf numFmtId="0" fontId="145" fillId="0" borderId="184" applyNumberFormat="0" applyFill="0" applyAlignment="0" applyProtection="0"/>
    <xf numFmtId="0" fontId="7" fillId="58" borderId="0" applyNumberFormat="0" applyBorder="0" applyAlignment="0" applyProtection="0"/>
    <xf numFmtId="0" fontId="7" fillId="50" borderId="0" applyNumberFormat="0" applyBorder="0" applyAlignment="0" applyProtection="0"/>
    <xf numFmtId="0" fontId="120" fillId="87" borderId="185" applyNumberFormat="0" applyFont="0" applyAlignment="0" applyProtection="0"/>
    <xf numFmtId="0" fontId="138" fillId="71" borderId="183" applyNumberFormat="0" applyAlignment="0" applyProtection="0"/>
    <xf numFmtId="49" fontId="102" fillId="0" borderId="186" applyNumberFormat="0" applyFont="0" applyFill="0" applyBorder="0" applyProtection="0">
      <alignment horizontal="left" vertical="center" indent="2"/>
    </xf>
    <xf numFmtId="49" fontId="102" fillId="0" borderId="187" applyNumberFormat="0" applyFont="0" applyFill="0" applyBorder="0" applyProtection="0">
      <alignment horizontal="left" vertical="center" indent="5"/>
    </xf>
    <xf numFmtId="0" fontId="130" fillId="0" borderId="184" applyNumberFormat="0" applyFill="0" applyAlignment="0" applyProtection="0"/>
    <xf numFmtId="4" fontId="102" fillId="0" borderId="186" applyFill="0" applyBorder="0" applyProtection="0">
      <alignment horizontal="right" vertical="center"/>
    </xf>
    <xf numFmtId="49" fontId="101" fillId="0" borderId="186" applyNumberFormat="0" applyFill="0" applyBorder="0" applyProtection="0">
      <alignment horizontal="left" vertical="center"/>
    </xf>
    <xf numFmtId="0" fontId="145" fillId="0" borderId="184" applyNumberFormat="0" applyFill="0" applyAlignment="0" applyProtection="0"/>
    <xf numFmtId="0" fontId="102" fillId="61" borderId="186"/>
    <xf numFmtId="0" fontId="129" fillId="71" borderId="183" applyNumberFormat="0" applyAlignment="0" applyProtection="0"/>
    <xf numFmtId="0" fontId="125" fillId="84" borderId="183" applyNumberFormat="0" applyAlignment="0" applyProtection="0"/>
    <xf numFmtId="0" fontId="102" fillId="0" borderId="186" applyNumberFormat="0" applyFill="0" applyAlignment="0" applyProtection="0"/>
    <xf numFmtId="0" fontId="129" fillId="71" borderId="183" applyNumberFormat="0" applyAlignment="0" applyProtection="0"/>
    <xf numFmtId="0" fontId="48" fillId="51" borderId="0" applyNumberFormat="0" applyBorder="0" applyAlignment="0" applyProtection="0"/>
    <xf numFmtId="0" fontId="7" fillId="45" borderId="0" applyNumberFormat="0" applyBorder="0" applyAlignment="0" applyProtection="0"/>
    <xf numFmtId="0" fontId="7" fillId="38" borderId="0" applyNumberFormat="0" applyBorder="0" applyAlignment="0" applyProtection="0"/>
    <xf numFmtId="0" fontId="102" fillId="60" borderId="189">
      <alignment horizontal="left" vertical="center" wrapText="1" indent="2"/>
    </xf>
    <xf numFmtId="0" fontId="102" fillId="0" borderId="189">
      <alignment horizontal="left" vertical="center" wrapText="1" indent="2"/>
    </xf>
    <xf numFmtId="0" fontId="142" fillId="84" borderId="182" applyNumberFormat="0" applyAlignment="0" applyProtection="0"/>
    <xf numFmtId="0" fontId="126" fillId="84" borderId="183" applyNumberFormat="0" applyAlignment="0" applyProtection="0"/>
    <xf numFmtId="0" fontId="48" fillId="55" borderId="0" applyNumberFormat="0" applyBorder="0" applyAlignment="0" applyProtection="0"/>
    <xf numFmtId="0" fontId="48" fillId="59" borderId="0" applyNumberFormat="0" applyBorder="0" applyAlignment="0" applyProtection="0"/>
    <xf numFmtId="0" fontId="7" fillId="57" borderId="0" applyNumberFormat="0" applyBorder="0" applyAlignment="0" applyProtection="0"/>
    <xf numFmtId="0" fontId="7" fillId="49" borderId="0" applyNumberFormat="0" applyBorder="0" applyAlignment="0" applyProtection="0"/>
    <xf numFmtId="4" fontId="103" fillId="60" borderId="186">
      <alignment horizontal="right" vertical="center"/>
    </xf>
    <xf numFmtId="0" fontId="102" fillId="61" borderId="186"/>
    <xf numFmtId="0" fontId="125" fillId="84" borderId="183" applyNumberFormat="0" applyAlignment="0" applyProtection="0"/>
    <xf numFmtId="0" fontId="103" fillId="62" borderId="186">
      <alignment horizontal="right" vertical="center"/>
    </xf>
    <xf numFmtId="0" fontId="102" fillId="0" borderId="186">
      <alignment horizontal="right" vertical="center"/>
    </xf>
    <xf numFmtId="0" fontId="102" fillId="62" borderId="187">
      <alignment horizontal="left" vertical="center"/>
    </xf>
    <xf numFmtId="0" fontId="138" fillId="71" borderId="183" applyNumberFormat="0" applyAlignment="0" applyProtection="0"/>
    <xf numFmtId="166" fontId="102" fillId="88" borderId="186" applyNumberFormat="0" applyFont="0" applyBorder="0" applyAlignment="0" applyProtection="0">
      <alignment horizontal="right" vertical="center"/>
    </xf>
    <xf numFmtId="0" fontId="120" fillId="87" borderId="185" applyNumberFormat="0" applyFont="0" applyAlignment="0" applyProtection="0"/>
    <xf numFmtId="0" fontId="102" fillId="0" borderId="189">
      <alignment horizontal="left" vertical="center" wrapText="1" indent="2"/>
    </xf>
    <xf numFmtId="4" fontId="102" fillId="61" borderId="186"/>
    <xf numFmtId="49" fontId="101" fillId="0" borderId="186" applyNumberFormat="0" applyFill="0" applyBorder="0" applyProtection="0">
      <alignment horizontal="left" vertical="center"/>
    </xf>
    <xf numFmtId="0" fontId="102" fillId="0" borderId="186">
      <alignment horizontal="right" vertical="center"/>
    </xf>
    <xf numFmtId="4" fontId="103" fillId="60" borderId="188">
      <alignment horizontal="right" vertical="center"/>
    </xf>
    <xf numFmtId="4" fontId="103" fillId="60" borderId="186">
      <alignment horizontal="right" vertical="center"/>
    </xf>
    <xf numFmtId="4" fontId="103" fillId="60" borderId="186">
      <alignment horizontal="right" vertical="center"/>
    </xf>
    <xf numFmtId="0" fontId="105" fillId="62" borderId="186">
      <alignment horizontal="right" vertical="center"/>
    </xf>
    <xf numFmtId="0" fontId="103" fillId="62" borderId="186">
      <alignment horizontal="right" vertical="center"/>
    </xf>
    <xf numFmtId="49" fontId="102" fillId="0" borderId="186" applyNumberFormat="0" applyFont="0" applyFill="0" applyBorder="0" applyProtection="0">
      <alignment horizontal="left" vertical="center" indent="2"/>
    </xf>
    <xf numFmtId="0" fontId="138" fillId="71" borderId="183" applyNumberFormat="0" applyAlignment="0" applyProtection="0"/>
    <xf numFmtId="49" fontId="102" fillId="0" borderId="186" applyNumberFormat="0" applyFont="0" applyFill="0" applyBorder="0" applyProtection="0">
      <alignment horizontal="left" vertical="center" indent="2"/>
    </xf>
    <xf numFmtId="0" fontId="129" fillId="71" borderId="183" applyNumberFormat="0" applyAlignment="0" applyProtection="0"/>
    <xf numFmtId="4" fontId="102" fillId="0" borderId="186" applyFill="0" applyBorder="0" applyProtection="0">
      <alignment horizontal="right" vertical="center"/>
    </xf>
    <xf numFmtId="0" fontId="126" fillId="84" borderId="183" applyNumberFormat="0" applyAlignment="0" applyProtection="0"/>
    <xf numFmtId="0" fontId="103" fillId="60" borderId="188">
      <alignment horizontal="right" vertical="center"/>
    </xf>
    <xf numFmtId="0" fontId="102" fillId="0" borderId="186" applyNumberFormat="0" applyFill="0" applyAlignment="0" applyProtection="0"/>
    <xf numFmtId="4" fontId="102" fillId="0" borderId="186">
      <alignment horizontal="right" vertical="center"/>
    </xf>
    <xf numFmtId="0" fontId="102" fillId="0" borderId="186">
      <alignment horizontal="right" vertical="center"/>
    </xf>
    <xf numFmtId="0" fontId="138" fillId="71" borderId="183" applyNumberFormat="0" applyAlignment="0" applyProtection="0"/>
    <xf numFmtId="0" fontId="125" fillId="84" borderId="183" applyNumberFormat="0" applyAlignment="0" applyProtection="0"/>
    <xf numFmtId="0" fontId="102" fillId="60" borderId="189">
      <alignment horizontal="left" vertical="center" wrapText="1" indent="2"/>
    </xf>
    <xf numFmtId="0" fontId="126" fillId="84" borderId="183" applyNumberFormat="0" applyAlignment="0" applyProtection="0"/>
    <xf numFmtId="0" fontId="126" fillId="84" borderId="183" applyNumberFormat="0" applyAlignment="0" applyProtection="0"/>
    <xf numFmtId="4" fontId="103" fillId="60" borderId="187">
      <alignment horizontal="right" vertical="center"/>
    </xf>
    <xf numFmtId="0" fontId="103" fillId="60" borderId="187">
      <alignment horizontal="right" vertical="center"/>
    </xf>
    <xf numFmtId="0" fontId="103" fillId="60" borderId="186">
      <alignment horizontal="right" vertical="center"/>
    </xf>
    <xf numFmtId="4" fontId="105" fillId="62" borderId="186">
      <alignment horizontal="right" vertical="center"/>
    </xf>
    <xf numFmtId="0" fontId="129" fillId="71" borderId="183" applyNumberFormat="0" applyAlignment="0" applyProtection="0"/>
    <xf numFmtId="4" fontId="103" fillId="60" borderId="186">
      <alignment horizontal="right" vertical="center"/>
    </xf>
    <xf numFmtId="0" fontId="120" fillId="87" borderId="185" applyNumberFormat="0" applyFont="0" applyAlignment="0" applyProtection="0"/>
    <xf numFmtId="0" fontId="138" fillId="71" borderId="183" applyNumberFormat="0" applyAlignment="0" applyProtection="0"/>
    <xf numFmtId="49" fontId="101" fillId="0" borderId="186" applyNumberFormat="0" applyFill="0" applyBorder="0" applyProtection="0">
      <alignment horizontal="left" vertical="center"/>
    </xf>
    <xf numFmtId="0" fontId="102" fillId="60" borderId="189">
      <alignment horizontal="left" vertical="center" wrapText="1" indent="2"/>
    </xf>
    <xf numFmtId="0" fontId="126" fillId="84" borderId="183" applyNumberFormat="0" applyAlignment="0" applyProtection="0"/>
    <xf numFmtId="0" fontId="102" fillId="0" borderId="189">
      <alignment horizontal="left" vertical="center" wrapText="1" indent="2"/>
    </xf>
    <xf numFmtId="0" fontId="120" fillId="87" borderId="185" applyNumberFormat="0" applyFont="0" applyAlignment="0" applyProtection="0"/>
    <xf numFmtId="0" fontId="8" fillId="87" borderId="185" applyNumberFormat="0" applyFont="0" applyAlignment="0" applyProtection="0"/>
    <xf numFmtId="0" fontId="103" fillId="60" borderId="187">
      <alignment horizontal="right" vertical="center"/>
    </xf>
    <xf numFmtId="4" fontId="102" fillId="61" borderId="186"/>
    <xf numFmtId="0" fontId="103" fillId="60" borderId="186">
      <alignment horizontal="right" vertical="center"/>
    </xf>
    <xf numFmtId="4" fontId="103" fillId="60" borderId="188">
      <alignment horizontal="right" vertical="center"/>
    </xf>
    <xf numFmtId="0" fontId="125" fillId="84" borderId="183" applyNumberFormat="0" applyAlignment="0" applyProtection="0"/>
    <xf numFmtId="0" fontId="103" fillId="60" borderId="187">
      <alignment horizontal="right" vertical="center"/>
    </xf>
    <xf numFmtId="0" fontId="126" fillId="84" borderId="183" applyNumberFormat="0" applyAlignment="0" applyProtection="0"/>
    <xf numFmtId="0" fontId="120" fillId="87" borderId="185" applyNumberFormat="0" applyFont="0" applyAlignment="0" applyProtection="0"/>
    <xf numFmtId="4" fontId="103" fillId="60" borderId="187">
      <alignment horizontal="right" vertical="center"/>
    </xf>
    <xf numFmtId="0" fontId="102" fillId="60" borderId="189">
      <alignment horizontal="left" vertical="center" wrapText="1" indent="2"/>
    </xf>
    <xf numFmtId="0" fontId="102" fillId="61" borderId="186"/>
    <xf numFmtId="166" fontId="102" fillId="88" borderId="186" applyNumberFormat="0" applyFont="0" applyBorder="0" applyAlignment="0" applyProtection="0">
      <alignment horizontal="right" vertical="center"/>
    </xf>
    <xf numFmtId="0" fontId="102" fillId="0" borderId="186" applyNumberFormat="0" applyFill="0" applyAlignment="0" applyProtection="0"/>
    <xf numFmtId="4" fontId="102" fillId="0" borderId="186" applyFill="0" applyBorder="0" applyProtection="0">
      <alignment horizontal="right" vertical="center"/>
    </xf>
    <xf numFmtId="4" fontId="103" fillId="62" borderId="186">
      <alignment horizontal="right" vertical="center"/>
    </xf>
    <xf numFmtId="0" fontId="102" fillId="0" borderId="186">
      <alignment horizontal="right" vertical="center"/>
    </xf>
    <xf numFmtId="49" fontId="101" fillId="0" borderId="186" applyNumberFormat="0" applyFill="0" applyBorder="0" applyProtection="0">
      <alignment horizontal="left" vertical="center"/>
    </xf>
    <xf numFmtId="49" fontId="102" fillId="0" borderId="187" applyNumberFormat="0" applyFont="0" applyFill="0" applyBorder="0" applyProtection="0">
      <alignment horizontal="left" vertical="center" indent="5"/>
    </xf>
    <xf numFmtId="0" fontId="102" fillId="62" borderId="187">
      <alignment horizontal="left" vertical="center"/>
    </xf>
    <xf numFmtId="0" fontId="126" fillId="84" borderId="183" applyNumberFormat="0" applyAlignment="0" applyProtection="0"/>
    <xf numFmtId="4" fontId="103" fillId="60" borderId="188">
      <alignment horizontal="right" vertical="center"/>
    </xf>
    <xf numFmtId="0" fontId="138" fillId="71" borderId="183" applyNumberFormat="0" applyAlignment="0" applyProtection="0"/>
    <xf numFmtId="0" fontId="138" fillId="71" borderId="183" applyNumberFormat="0" applyAlignment="0" applyProtection="0"/>
    <xf numFmtId="0" fontId="120" fillId="87" borderId="185" applyNumberFormat="0" applyFont="0" applyAlignment="0" applyProtection="0"/>
    <xf numFmtId="0" fontId="103" fillId="60" borderId="186">
      <alignment horizontal="right" vertical="center"/>
    </xf>
    <xf numFmtId="0" fontId="8" fillId="87" borderId="185" applyNumberFormat="0" applyFont="0" applyAlignment="0" applyProtection="0"/>
    <xf numFmtId="4" fontId="102" fillId="0" borderId="186">
      <alignment horizontal="right" vertical="center"/>
    </xf>
    <xf numFmtId="0" fontId="103" fillId="60" borderId="186">
      <alignment horizontal="right" vertical="center"/>
    </xf>
    <xf numFmtId="0" fontId="103" fillId="60" borderId="186">
      <alignment horizontal="right" vertical="center"/>
    </xf>
    <xf numFmtId="4" fontId="105" fillId="62" borderId="186">
      <alignment horizontal="right" vertical="center"/>
    </xf>
    <xf numFmtId="0" fontId="103" fillId="62" borderId="186">
      <alignment horizontal="right" vertical="center"/>
    </xf>
    <xf numFmtId="4" fontId="103" fillId="62" borderId="186">
      <alignment horizontal="right" vertical="center"/>
    </xf>
    <xf numFmtId="0" fontId="105" fillId="62" borderId="186">
      <alignment horizontal="right" vertical="center"/>
    </xf>
    <xf numFmtId="4" fontId="105" fillId="62" borderId="186">
      <alignment horizontal="right" vertical="center"/>
    </xf>
    <xf numFmtId="0" fontId="103" fillId="60" borderId="186">
      <alignment horizontal="right" vertical="center"/>
    </xf>
    <xf numFmtId="4" fontId="103" fillId="60" borderId="186">
      <alignment horizontal="right" vertical="center"/>
    </xf>
    <xf numFmtId="0" fontId="103" fillId="60" borderId="186">
      <alignment horizontal="right" vertical="center"/>
    </xf>
    <xf numFmtId="4" fontId="103" fillId="60" borderId="186">
      <alignment horizontal="right" vertical="center"/>
    </xf>
    <xf numFmtId="0" fontId="103" fillId="60" borderId="187">
      <alignment horizontal="right" vertical="center"/>
    </xf>
    <xf numFmtId="4" fontId="103" fillId="60" borderId="187">
      <alignment horizontal="right" vertical="center"/>
    </xf>
    <xf numFmtId="0" fontId="103" fillId="60" borderId="188">
      <alignment horizontal="right" vertical="center"/>
    </xf>
    <xf numFmtId="4" fontId="103" fillId="60" borderId="188">
      <alignment horizontal="right" vertical="center"/>
    </xf>
    <xf numFmtId="0" fontId="126" fillId="84" borderId="183" applyNumberFormat="0" applyAlignment="0" applyProtection="0"/>
    <xf numFmtId="0" fontId="102" fillId="60" borderId="189">
      <alignment horizontal="left" vertical="center" wrapText="1" indent="2"/>
    </xf>
    <xf numFmtId="0" fontId="102" fillId="0" borderId="189">
      <alignment horizontal="left" vertical="center" wrapText="1" indent="2"/>
    </xf>
    <xf numFmtId="0" fontId="102" fillId="62" borderId="187">
      <alignment horizontal="left" vertical="center"/>
    </xf>
    <xf numFmtId="0" fontId="138" fillId="71" borderId="183" applyNumberFormat="0" applyAlignment="0" applyProtection="0"/>
    <xf numFmtId="0" fontId="102" fillId="0" borderId="186">
      <alignment horizontal="right" vertical="center"/>
    </xf>
    <xf numFmtId="4" fontId="102" fillId="0" borderId="186">
      <alignment horizontal="right" vertical="center"/>
    </xf>
    <xf numFmtId="0" fontId="102" fillId="0" borderId="186" applyNumberFormat="0" applyFill="0" applyAlignment="0" applyProtection="0"/>
    <xf numFmtId="166" fontId="102" fillId="88" borderId="186" applyNumberFormat="0" applyFont="0" applyBorder="0" applyAlignment="0" applyProtection="0">
      <alignment horizontal="right" vertical="center"/>
    </xf>
    <xf numFmtId="0" fontId="102" fillId="61" borderId="186"/>
    <xf numFmtId="4" fontId="102" fillId="61" borderId="186"/>
    <xf numFmtId="0" fontId="126" fillId="84" borderId="183" applyNumberFormat="0" applyAlignment="0" applyProtection="0"/>
    <xf numFmtId="0" fontId="8" fillId="87" borderId="185" applyNumberFormat="0" applyFont="0" applyAlignment="0" applyProtection="0"/>
    <xf numFmtId="0" fontId="120" fillId="87" borderId="185" applyNumberFormat="0" applyFont="0" applyAlignment="0" applyProtection="0"/>
    <xf numFmtId="0" fontId="102" fillId="0" borderId="186" applyNumberFormat="0" applyFill="0" applyAlignment="0" applyProtection="0"/>
    <xf numFmtId="4" fontId="105" fillId="62" borderId="186">
      <alignment horizontal="right" vertical="center"/>
    </xf>
    <xf numFmtId="0" fontId="129" fillId="71" borderId="183" applyNumberFormat="0" applyAlignment="0" applyProtection="0"/>
    <xf numFmtId="0" fontId="126" fillId="84" borderId="183" applyNumberFormat="0" applyAlignment="0" applyProtection="0"/>
    <xf numFmtId="4" fontId="105" fillId="62" borderId="186">
      <alignment horizontal="right" vertical="center"/>
    </xf>
    <xf numFmtId="0" fontId="103" fillId="62" borderId="186">
      <alignment horizontal="right" vertical="center"/>
    </xf>
    <xf numFmtId="166" fontId="102" fillId="88" borderId="186" applyNumberFormat="0" applyFont="0" applyBorder="0" applyAlignment="0" applyProtection="0">
      <alignment horizontal="right" vertical="center"/>
    </xf>
    <xf numFmtId="4" fontId="103" fillId="62" borderId="186">
      <alignment horizontal="right" vertical="center"/>
    </xf>
    <xf numFmtId="49" fontId="102" fillId="0" borderId="186" applyNumberFormat="0" applyFont="0" applyFill="0" applyBorder="0" applyProtection="0">
      <alignment horizontal="left" vertical="center" indent="2"/>
    </xf>
    <xf numFmtId="49" fontId="102" fillId="0" borderId="187" applyNumberFormat="0" applyFont="0" applyFill="0" applyBorder="0" applyProtection="0">
      <alignment horizontal="left" vertical="center" indent="5"/>
    </xf>
    <xf numFmtId="49" fontId="102" fillId="0" borderId="186" applyNumberFormat="0" applyFont="0" applyFill="0" applyBorder="0" applyProtection="0">
      <alignment horizontal="left" vertical="center" indent="2"/>
    </xf>
    <xf numFmtId="4" fontId="102" fillId="0" borderId="186" applyFill="0" applyBorder="0" applyProtection="0">
      <alignment horizontal="right" vertical="center"/>
    </xf>
    <xf numFmtId="49" fontId="101" fillId="0" borderId="186" applyNumberFormat="0" applyFill="0" applyBorder="0" applyProtection="0">
      <alignment horizontal="left" vertical="center"/>
    </xf>
    <xf numFmtId="0" fontId="102" fillId="0" borderId="189">
      <alignment horizontal="left" vertical="center" wrapText="1" indent="2"/>
    </xf>
    <xf numFmtId="0" fontId="103" fillId="60" borderId="188">
      <alignment horizontal="right" vertical="center"/>
    </xf>
    <xf numFmtId="0" fontId="129" fillId="71" borderId="183" applyNumberFormat="0" applyAlignment="0" applyProtection="0"/>
    <xf numFmtId="0" fontId="103" fillId="60" borderId="188">
      <alignment horizontal="right" vertical="center"/>
    </xf>
    <xf numFmtId="4" fontId="103" fillId="60" borderId="186">
      <alignment horizontal="right" vertical="center"/>
    </xf>
    <xf numFmtId="0" fontId="103" fillId="60" borderId="186">
      <alignment horizontal="right" vertical="center"/>
    </xf>
    <xf numFmtId="0" fontId="125" fillId="84" borderId="183" applyNumberFormat="0" applyAlignment="0" applyProtection="0"/>
    <xf numFmtId="0" fontId="102" fillId="61" borderId="186"/>
    <xf numFmtId="4" fontId="102" fillId="61" borderId="186"/>
    <xf numFmtId="4" fontId="103" fillId="60" borderId="186">
      <alignment horizontal="right" vertical="center"/>
    </xf>
    <xf numFmtId="0" fontId="105" fillId="62" borderId="186">
      <alignment horizontal="right" vertical="center"/>
    </xf>
    <xf numFmtId="0" fontId="129" fillId="71" borderId="183" applyNumberFormat="0" applyAlignment="0" applyProtection="0"/>
    <xf numFmtId="0" fontId="126" fillId="84" borderId="183" applyNumberFormat="0" applyAlignment="0" applyProtection="0"/>
    <xf numFmtId="4" fontId="102" fillId="0" borderId="186">
      <alignment horizontal="right" vertical="center"/>
    </xf>
    <xf numFmtId="0" fontId="102" fillId="60" borderId="189">
      <alignment horizontal="left" vertical="center" wrapText="1" indent="2"/>
    </xf>
    <xf numFmtId="0" fontId="102" fillId="0" borderId="189">
      <alignment horizontal="left" vertical="center" wrapText="1" indent="2"/>
    </xf>
    <xf numFmtId="0" fontId="138" fillId="71" borderId="183" applyNumberFormat="0" applyAlignment="0" applyProtection="0"/>
    <xf numFmtId="0" fontId="125" fillId="84" borderId="183" applyNumberFormat="0" applyAlignment="0" applyProtection="0"/>
    <xf numFmtId="0" fontId="103" fillId="60" borderId="188">
      <alignment horizontal="right" vertical="center"/>
    </xf>
    <xf numFmtId="0" fontId="105" fillId="62" borderId="186">
      <alignment horizontal="right" vertical="center"/>
    </xf>
    <xf numFmtId="4" fontId="103" fillId="62" borderId="186">
      <alignment horizontal="right" vertical="center"/>
    </xf>
    <xf numFmtId="4" fontId="103" fillId="60" borderId="186">
      <alignment horizontal="right" vertical="center"/>
    </xf>
    <xf numFmtId="49" fontId="102" fillId="0" borderId="187" applyNumberFormat="0" applyFont="0" applyFill="0" applyBorder="0" applyProtection="0">
      <alignment horizontal="left" vertical="center" indent="5"/>
    </xf>
    <xf numFmtId="4" fontId="102" fillId="0" borderId="186" applyFill="0" applyBorder="0" applyProtection="0">
      <alignment horizontal="right" vertical="center"/>
    </xf>
    <xf numFmtId="4" fontId="103" fillId="62" borderId="186">
      <alignment horizontal="right" vertical="center"/>
    </xf>
    <xf numFmtId="0" fontId="138" fillId="71" borderId="183" applyNumberFormat="0" applyAlignment="0" applyProtection="0"/>
    <xf numFmtId="0" fontId="129" fillId="71" borderId="183" applyNumberFormat="0" applyAlignment="0" applyProtection="0"/>
    <xf numFmtId="0" fontId="125" fillId="84" borderId="183" applyNumberFormat="0" applyAlignment="0" applyProtection="0"/>
    <xf numFmtId="0" fontId="102" fillId="60" borderId="189">
      <alignment horizontal="left" vertical="center" wrapText="1" indent="2"/>
    </xf>
    <xf numFmtId="0" fontId="102" fillId="0" borderId="189">
      <alignment horizontal="left" vertical="center" wrapText="1" indent="2"/>
    </xf>
    <xf numFmtId="0" fontId="102" fillId="60" borderId="189">
      <alignment horizontal="left" vertical="center" wrapText="1" indent="2"/>
    </xf>
    <xf numFmtId="0" fontId="102" fillId="0" borderId="189">
      <alignment horizontal="left" vertical="center" wrapText="1" indent="2"/>
    </xf>
    <xf numFmtId="0" fontId="125" fillId="84" borderId="183" applyNumberFormat="0" applyAlignment="0" applyProtection="0"/>
    <xf numFmtId="0" fontId="126" fillId="84" borderId="183" applyNumberFormat="0" applyAlignment="0" applyProtection="0"/>
    <xf numFmtId="0" fontId="129" fillId="71" borderId="183" applyNumberFormat="0" applyAlignment="0" applyProtection="0"/>
    <xf numFmtId="0" fontId="138" fillId="71" borderId="183" applyNumberFormat="0" applyAlignment="0" applyProtection="0"/>
    <xf numFmtId="0" fontId="120" fillId="87" borderId="185" applyNumberFormat="0" applyFont="0" applyAlignment="0" applyProtection="0"/>
    <xf numFmtId="0" fontId="8" fillId="87" borderId="185" applyNumberFormat="0" applyFont="0" applyAlignment="0" applyProtection="0"/>
    <xf numFmtId="0" fontId="126" fillId="84" borderId="183" applyNumberFormat="0" applyAlignment="0" applyProtection="0"/>
    <xf numFmtId="0" fontId="138" fillId="71" borderId="183" applyNumberFormat="0" applyAlignment="0" applyProtection="0"/>
    <xf numFmtId="0" fontId="120" fillId="87" borderId="185" applyNumberFormat="0" applyFont="0" applyAlignment="0" applyProtection="0"/>
    <xf numFmtId="0" fontId="126" fillId="84" borderId="183" applyNumberFormat="0" applyAlignment="0" applyProtection="0"/>
    <xf numFmtId="0" fontId="138" fillId="71" borderId="183" applyNumberFormat="0" applyAlignment="0" applyProtection="0"/>
    <xf numFmtId="0" fontId="103" fillId="60" borderId="186">
      <alignment horizontal="right" vertical="center"/>
    </xf>
    <xf numFmtId="0" fontId="125" fillId="84" borderId="183" applyNumberFormat="0" applyAlignment="0" applyProtection="0"/>
    <xf numFmtId="0" fontId="102" fillId="0" borderId="189">
      <alignment horizontal="left" vertical="center" wrapText="1" indent="2"/>
    </xf>
    <xf numFmtId="49" fontId="102" fillId="0" borderId="186" applyNumberFormat="0" applyFont="0" applyFill="0" applyBorder="0" applyProtection="0">
      <alignment horizontal="left" vertical="center" indent="2"/>
    </xf>
    <xf numFmtId="0" fontId="103" fillId="62" borderId="186">
      <alignment horizontal="right" vertical="center"/>
    </xf>
    <xf numFmtId="4" fontId="103" fillId="62" borderId="186">
      <alignment horizontal="right" vertical="center"/>
    </xf>
    <xf numFmtId="0" fontId="105" fillId="62" borderId="186">
      <alignment horizontal="right" vertical="center"/>
    </xf>
    <xf numFmtId="4" fontId="105" fillId="62" borderId="186">
      <alignment horizontal="right" vertical="center"/>
    </xf>
    <xf numFmtId="0" fontId="103" fillId="60" borderId="186">
      <alignment horizontal="right" vertical="center"/>
    </xf>
    <xf numFmtId="4" fontId="103" fillId="60" borderId="186">
      <alignment horizontal="right" vertical="center"/>
    </xf>
    <xf numFmtId="0" fontId="103" fillId="60" borderId="186">
      <alignment horizontal="right" vertical="center"/>
    </xf>
    <xf numFmtId="4" fontId="103" fillId="60" borderId="186">
      <alignment horizontal="right" vertical="center"/>
    </xf>
    <xf numFmtId="0" fontId="129" fillId="71" borderId="183" applyNumberFormat="0" applyAlignment="0" applyProtection="0"/>
    <xf numFmtId="0" fontId="102" fillId="0" borderId="186">
      <alignment horizontal="right" vertical="center"/>
    </xf>
    <xf numFmtId="4" fontId="102" fillId="0" borderId="186">
      <alignment horizontal="right" vertical="center"/>
    </xf>
    <xf numFmtId="4" fontId="102" fillId="0" borderId="186" applyFill="0" applyBorder="0" applyProtection="0">
      <alignment horizontal="right" vertical="center"/>
    </xf>
    <xf numFmtId="49" fontId="101" fillId="0" borderId="186" applyNumberFormat="0" applyFill="0" applyBorder="0" applyProtection="0">
      <alignment horizontal="left" vertical="center"/>
    </xf>
    <xf numFmtId="0" fontId="102" fillId="0" borderId="186" applyNumberFormat="0" applyFill="0" applyAlignment="0" applyProtection="0"/>
    <xf numFmtId="166" fontId="102" fillId="88" borderId="186" applyNumberFormat="0" applyFont="0" applyBorder="0" applyAlignment="0" applyProtection="0">
      <alignment horizontal="right" vertical="center"/>
    </xf>
    <xf numFmtId="0" fontId="102" fillId="61" borderId="186"/>
    <xf numFmtId="4" fontId="102" fillId="61" borderId="186"/>
    <xf numFmtId="4" fontId="103" fillId="60" borderId="186">
      <alignment horizontal="right" vertical="center"/>
    </xf>
    <xf numFmtId="0" fontId="102" fillId="61" borderId="186"/>
    <xf numFmtId="0" fontId="125" fillId="84" borderId="183" applyNumberFormat="0" applyAlignment="0" applyProtection="0"/>
    <xf numFmtId="0" fontId="103" fillId="62" borderId="186">
      <alignment horizontal="right" vertical="center"/>
    </xf>
    <xf numFmtId="0" fontId="102" fillId="0" borderId="186">
      <alignment horizontal="right" vertical="center"/>
    </xf>
    <xf numFmtId="0" fontId="102" fillId="62" borderId="187">
      <alignment horizontal="left" vertical="center"/>
    </xf>
    <xf numFmtId="0" fontId="138" fillId="71" borderId="183" applyNumberFormat="0" applyAlignment="0" applyProtection="0"/>
    <xf numFmtId="166" fontId="102" fillId="88" borderId="186" applyNumberFormat="0" applyFont="0" applyBorder="0" applyAlignment="0" applyProtection="0">
      <alignment horizontal="right" vertical="center"/>
    </xf>
    <xf numFmtId="0" fontId="120" fillId="87" borderId="185" applyNumberFormat="0" applyFont="0" applyAlignment="0" applyProtection="0"/>
    <xf numFmtId="0" fontId="102" fillId="0" borderId="189">
      <alignment horizontal="left" vertical="center" wrapText="1" indent="2"/>
    </xf>
    <xf numFmtId="4" fontId="102" fillId="61" borderId="186"/>
    <xf numFmtId="49" fontId="101" fillId="0" borderId="186" applyNumberFormat="0" applyFill="0" applyBorder="0" applyProtection="0">
      <alignment horizontal="left" vertical="center"/>
    </xf>
    <xf numFmtId="0" fontId="102" fillId="0" borderId="186">
      <alignment horizontal="right" vertical="center"/>
    </xf>
    <xf numFmtId="4" fontId="103" fillId="60" borderId="188">
      <alignment horizontal="right" vertical="center"/>
    </xf>
    <xf numFmtId="4" fontId="103" fillId="60" borderId="186">
      <alignment horizontal="right" vertical="center"/>
    </xf>
    <xf numFmtId="4" fontId="103" fillId="60" borderId="186">
      <alignment horizontal="right" vertical="center"/>
    </xf>
    <xf numFmtId="0" fontId="105" fillId="62" borderId="186">
      <alignment horizontal="right" vertical="center"/>
    </xf>
    <xf numFmtId="0" fontId="103" fillId="62" borderId="186">
      <alignment horizontal="right" vertical="center"/>
    </xf>
    <xf numFmtId="49" fontId="102" fillId="0" borderId="186" applyNumberFormat="0" applyFont="0" applyFill="0" applyBorder="0" applyProtection="0">
      <alignment horizontal="left" vertical="center" indent="2"/>
    </xf>
    <xf numFmtId="0" fontId="138" fillId="71" borderId="183" applyNumberFormat="0" applyAlignment="0" applyProtection="0"/>
    <xf numFmtId="49" fontId="102" fillId="0" borderId="186" applyNumberFormat="0" applyFont="0" applyFill="0" applyBorder="0" applyProtection="0">
      <alignment horizontal="left" vertical="center" indent="2"/>
    </xf>
    <xf numFmtId="0" fontId="129" fillId="71" borderId="183" applyNumberFormat="0" applyAlignment="0" applyProtection="0"/>
    <xf numFmtId="4" fontId="102" fillId="0" borderId="186" applyFill="0" applyBorder="0" applyProtection="0">
      <alignment horizontal="right" vertical="center"/>
    </xf>
    <xf numFmtId="0" fontId="126" fillId="84" borderId="183" applyNumberFormat="0" applyAlignment="0" applyProtection="0"/>
    <xf numFmtId="4" fontId="103" fillId="60" borderId="187">
      <alignment horizontal="right" vertical="center"/>
    </xf>
    <xf numFmtId="0" fontId="102" fillId="0" borderId="186" applyNumberFormat="0" applyFill="0" applyAlignment="0" applyProtection="0"/>
    <xf numFmtId="4" fontId="102" fillId="0" borderId="186">
      <alignment horizontal="right" vertical="center"/>
    </xf>
    <xf numFmtId="0" fontId="102" fillId="0" borderId="186">
      <alignment horizontal="right" vertical="center"/>
    </xf>
    <xf numFmtId="0" fontId="138" fillId="71" borderId="183" applyNumberFormat="0" applyAlignment="0" applyProtection="0"/>
    <xf numFmtId="0" fontId="125" fillId="84" borderId="183" applyNumberFormat="0" applyAlignment="0" applyProtection="0"/>
    <xf numFmtId="0" fontId="102" fillId="60" borderId="189">
      <alignment horizontal="left" vertical="center" wrapText="1" indent="2"/>
    </xf>
    <xf numFmtId="0" fontId="126" fillId="84" borderId="183" applyNumberFormat="0" applyAlignment="0" applyProtection="0"/>
    <xf numFmtId="0" fontId="126" fillId="84" borderId="183" applyNumberFormat="0" applyAlignment="0" applyProtection="0"/>
    <xf numFmtId="4" fontId="103" fillId="60" borderId="187">
      <alignment horizontal="right" vertical="center"/>
    </xf>
    <xf numFmtId="0" fontId="103" fillId="60" borderId="187">
      <alignment horizontal="right" vertical="center"/>
    </xf>
    <xf numFmtId="0" fontId="103" fillId="60" borderId="186">
      <alignment horizontal="right" vertical="center"/>
    </xf>
    <xf numFmtId="4" fontId="105" fillId="62" borderId="186">
      <alignment horizontal="right" vertical="center"/>
    </xf>
    <xf numFmtId="0" fontId="129" fillId="71" borderId="183" applyNumberFormat="0" applyAlignment="0" applyProtection="0"/>
    <xf numFmtId="0" fontId="103" fillId="60" borderId="186">
      <alignment horizontal="right" vertical="center"/>
    </xf>
    <xf numFmtId="0" fontId="120" fillId="87" borderId="185" applyNumberFormat="0" applyFont="0" applyAlignment="0" applyProtection="0"/>
    <xf numFmtId="0" fontId="138" fillId="71" borderId="183" applyNumberFormat="0" applyAlignment="0" applyProtection="0"/>
    <xf numFmtId="49" fontId="101" fillId="0" borderId="186" applyNumberFormat="0" applyFill="0" applyBorder="0" applyProtection="0">
      <alignment horizontal="left" vertical="center"/>
    </xf>
    <xf numFmtId="0" fontId="102" fillId="60" borderId="189">
      <alignment horizontal="left" vertical="center" wrapText="1" indent="2"/>
    </xf>
    <xf numFmtId="0" fontId="126" fillId="84" borderId="183" applyNumberFormat="0" applyAlignment="0" applyProtection="0"/>
    <xf numFmtId="0" fontId="102" fillId="0" borderId="189">
      <alignment horizontal="left" vertical="center" wrapText="1" indent="2"/>
    </xf>
    <xf numFmtId="0" fontId="120" fillId="87" borderId="185" applyNumberFormat="0" applyFont="0" applyAlignment="0" applyProtection="0"/>
    <xf numFmtId="0" fontId="8" fillId="87" borderId="185" applyNumberFormat="0" applyFont="0" applyAlignment="0" applyProtection="0"/>
    <xf numFmtId="4" fontId="103" fillId="60" borderId="186">
      <alignment horizontal="right" vertical="center"/>
    </xf>
    <xf numFmtId="4" fontId="102" fillId="61" borderId="186"/>
    <xf numFmtId="0" fontId="103" fillId="60" borderId="186">
      <alignment horizontal="right" vertical="center"/>
    </xf>
    <xf numFmtId="4" fontId="103" fillId="60" borderId="188">
      <alignment horizontal="right" vertical="center"/>
    </xf>
    <xf numFmtId="0" fontId="125" fillId="84" borderId="183" applyNumberFormat="0" applyAlignment="0" applyProtection="0"/>
    <xf numFmtId="0" fontId="103" fillId="60" borderId="187">
      <alignment horizontal="right" vertical="center"/>
    </xf>
    <xf numFmtId="0" fontId="126" fillId="84" borderId="183" applyNumberFormat="0" applyAlignment="0" applyProtection="0"/>
    <xf numFmtId="0" fontId="102" fillId="62" borderId="187">
      <alignment horizontal="left" vertical="center"/>
    </xf>
    <xf numFmtId="0" fontId="120" fillId="87" borderId="185" applyNumberFormat="0" applyFont="0" applyAlignment="0" applyProtection="0"/>
    <xf numFmtId="4" fontId="103" fillId="60" borderId="187">
      <alignment horizontal="right" vertical="center"/>
    </xf>
    <xf numFmtId="0" fontId="102" fillId="60" borderId="189">
      <alignment horizontal="left" vertical="center" wrapText="1" indent="2"/>
    </xf>
    <xf numFmtId="0" fontId="102" fillId="61" borderId="186"/>
    <xf numFmtId="166" fontId="102" fillId="88" borderId="186" applyNumberFormat="0" applyFont="0" applyBorder="0" applyAlignment="0" applyProtection="0">
      <alignment horizontal="right" vertical="center"/>
    </xf>
    <xf numFmtId="0" fontId="102" fillId="0" borderId="186" applyNumberFormat="0" applyFill="0" applyAlignment="0" applyProtection="0"/>
    <xf numFmtId="4" fontId="102" fillId="0" borderId="186" applyFill="0" applyBorder="0" applyProtection="0">
      <alignment horizontal="right" vertical="center"/>
    </xf>
    <xf numFmtId="4" fontId="103" fillId="62" borderId="186">
      <alignment horizontal="right" vertical="center"/>
    </xf>
    <xf numFmtId="0" fontId="138" fillId="71" borderId="183" applyNumberFormat="0" applyAlignment="0" applyProtection="0"/>
    <xf numFmtId="49" fontId="101" fillId="0" borderId="186" applyNumberFormat="0" applyFill="0" applyBorder="0" applyProtection="0">
      <alignment horizontal="left" vertical="center"/>
    </xf>
    <xf numFmtId="49" fontId="102" fillId="0" borderId="187" applyNumberFormat="0" applyFont="0" applyFill="0" applyBorder="0" applyProtection="0">
      <alignment horizontal="left" vertical="center" indent="5"/>
    </xf>
    <xf numFmtId="0" fontId="102" fillId="62" borderId="187">
      <alignment horizontal="left" vertical="center"/>
    </xf>
    <xf numFmtId="0" fontId="126" fillId="84" borderId="183" applyNumberFormat="0" applyAlignment="0" applyProtection="0"/>
    <xf numFmtId="4" fontId="103" fillId="60" borderId="188">
      <alignment horizontal="right" vertical="center"/>
    </xf>
    <xf numFmtId="0" fontId="138" fillId="71" borderId="183" applyNumberFormat="0" applyAlignment="0" applyProtection="0"/>
    <xf numFmtId="0" fontId="138" fillId="71" borderId="183" applyNumberFormat="0" applyAlignment="0" applyProtection="0"/>
    <xf numFmtId="0" fontId="120" fillId="87" borderId="185" applyNumberFormat="0" applyFont="0" applyAlignment="0" applyProtection="0"/>
    <xf numFmtId="0" fontId="103" fillId="60" borderId="186">
      <alignment horizontal="right" vertical="center"/>
    </xf>
    <xf numFmtId="0" fontId="8" fillId="87" borderId="185" applyNumberFormat="0" applyFont="0" applyAlignment="0" applyProtection="0"/>
    <xf numFmtId="4" fontId="102" fillId="0" borderId="186">
      <alignment horizontal="right" vertical="center"/>
    </xf>
    <xf numFmtId="0" fontId="103" fillId="60" borderId="186">
      <alignment horizontal="right" vertical="center"/>
    </xf>
    <xf numFmtId="0" fontId="103" fillId="60" borderId="186">
      <alignment horizontal="right" vertical="center"/>
    </xf>
    <xf numFmtId="4" fontId="105" fillId="62" borderId="186">
      <alignment horizontal="right" vertical="center"/>
    </xf>
    <xf numFmtId="0" fontId="103" fillId="62" borderId="186">
      <alignment horizontal="right" vertical="center"/>
    </xf>
    <xf numFmtId="4" fontId="103" fillId="62" borderId="186">
      <alignment horizontal="right" vertical="center"/>
    </xf>
    <xf numFmtId="0" fontId="105" fillId="62" borderId="186">
      <alignment horizontal="right" vertical="center"/>
    </xf>
    <xf numFmtId="4" fontId="105" fillId="62" borderId="186">
      <alignment horizontal="right" vertical="center"/>
    </xf>
    <xf numFmtId="0" fontId="103" fillId="60" borderId="186">
      <alignment horizontal="right" vertical="center"/>
    </xf>
    <xf numFmtId="4" fontId="103" fillId="60" borderId="186">
      <alignment horizontal="right" vertical="center"/>
    </xf>
    <xf numFmtId="0" fontId="103" fillId="60" borderId="186">
      <alignment horizontal="right" vertical="center"/>
    </xf>
    <xf numFmtId="4" fontId="103" fillId="60" borderId="186">
      <alignment horizontal="right" vertical="center"/>
    </xf>
    <xf numFmtId="0" fontId="103" fillId="60" borderId="187">
      <alignment horizontal="right" vertical="center"/>
    </xf>
    <xf numFmtId="4" fontId="103" fillId="60" borderId="187">
      <alignment horizontal="right" vertical="center"/>
    </xf>
    <xf numFmtId="0" fontId="103" fillId="60" borderId="188">
      <alignment horizontal="right" vertical="center"/>
    </xf>
    <xf numFmtId="4" fontId="103" fillId="60" borderId="188">
      <alignment horizontal="right" vertical="center"/>
    </xf>
    <xf numFmtId="0" fontId="126" fillId="84" borderId="183" applyNumberFormat="0" applyAlignment="0" applyProtection="0"/>
    <xf numFmtId="0" fontId="102" fillId="60" borderId="189">
      <alignment horizontal="left" vertical="center" wrapText="1" indent="2"/>
    </xf>
    <xf numFmtId="0" fontId="102" fillId="0" borderId="189">
      <alignment horizontal="left" vertical="center" wrapText="1" indent="2"/>
    </xf>
    <xf numFmtId="0" fontId="102" fillId="62" borderId="187">
      <alignment horizontal="left" vertical="center"/>
    </xf>
    <xf numFmtId="0" fontId="138" fillId="71" borderId="183" applyNumberFormat="0" applyAlignment="0" applyProtection="0"/>
    <xf numFmtId="0" fontId="102" fillId="0" borderId="186">
      <alignment horizontal="right" vertical="center"/>
    </xf>
    <xf numFmtId="4" fontId="102" fillId="0" borderId="186">
      <alignment horizontal="right" vertical="center"/>
    </xf>
    <xf numFmtId="0" fontId="102" fillId="0" borderId="186" applyNumberFormat="0" applyFill="0" applyAlignment="0" applyProtection="0"/>
    <xf numFmtId="166" fontId="102" fillId="88" borderId="186" applyNumberFormat="0" applyFont="0" applyBorder="0" applyAlignment="0" applyProtection="0">
      <alignment horizontal="right" vertical="center"/>
    </xf>
    <xf numFmtId="0" fontId="102" fillId="61" borderId="186"/>
    <xf numFmtId="4" fontId="102" fillId="61" borderId="186"/>
    <xf numFmtId="4" fontId="103" fillId="60" borderId="188">
      <alignment horizontal="right" vertical="center"/>
    </xf>
    <xf numFmtId="0" fontId="8" fillId="87" borderId="185" applyNumberFormat="0" applyFont="0" applyAlignment="0" applyProtection="0"/>
    <xf numFmtId="0" fontId="120" fillId="87" borderId="185" applyNumberFormat="0" applyFont="0" applyAlignment="0" applyProtection="0"/>
    <xf numFmtId="0" fontId="102" fillId="0" borderId="186" applyNumberFormat="0" applyFill="0" applyAlignment="0" applyProtection="0"/>
    <xf numFmtId="0" fontId="105" fillId="62" borderId="186">
      <alignment horizontal="right" vertical="center"/>
    </xf>
    <xf numFmtId="0" fontId="129" fillId="71" borderId="183" applyNumberFormat="0" applyAlignment="0" applyProtection="0"/>
    <xf numFmtId="0" fontId="126" fillId="84" borderId="183" applyNumberFormat="0" applyAlignment="0" applyProtection="0"/>
    <xf numFmtId="4" fontId="105" fillId="62" borderId="186">
      <alignment horizontal="right" vertical="center"/>
    </xf>
    <xf numFmtId="0" fontId="103" fillId="62" borderId="186">
      <alignment horizontal="right" vertical="center"/>
    </xf>
    <xf numFmtId="166" fontId="102" fillId="88" borderId="186" applyNumberFormat="0" applyFont="0" applyBorder="0" applyAlignment="0" applyProtection="0">
      <alignment horizontal="right" vertical="center"/>
    </xf>
    <xf numFmtId="0" fontId="103" fillId="62" borderId="186">
      <alignment horizontal="right" vertical="center"/>
    </xf>
    <xf numFmtId="49" fontId="102" fillId="0" borderId="186" applyNumberFormat="0" applyFont="0" applyFill="0" applyBorder="0" applyProtection="0">
      <alignment horizontal="left" vertical="center" indent="2"/>
    </xf>
    <xf numFmtId="49" fontId="102" fillId="0" borderId="187" applyNumberFormat="0" applyFont="0" applyFill="0" applyBorder="0" applyProtection="0">
      <alignment horizontal="left" vertical="center" indent="5"/>
    </xf>
    <xf numFmtId="49" fontId="102" fillId="0" borderId="186" applyNumberFormat="0" applyFont="0" applyFill="0" applyBorder="0" applyProtection="0">
      <alignment horizontal="left" vertical="center" indent="2"/>
    </xf>
    <xf numFmtId="4" fontId="102" fillId="0" borderId="186" applyFill="0" applyBorder="0" applyProtection="0">
      <alignment horizontal="right" vertical="center"/>
    </xf>
    <xf numFmtId="49" fontId="101" fillId="0" borderId="186" applyNumberFormat="0" applyFill="0" applyBorder="0" applyProtection="0">
      <alignment horizontal="left" vertical="center"/>
    </xf>
    <xf numFmtId="0" fontId="102" fillId="0" borderId="189">
      <alignment horizontal="left" vertical="center" wrapText="1" indent="2"/>
    </xf>
    <xf numFmtId="0" fontId="103" fillId="60" borderId="188">
      <alignment horizontal="right" vertical="center"/>
    </xf>
    <xf numFmtId="0" fontId="129" fillId="71" borderId="183" applyNumberFormat="0" applyAlignment="0" applyProtection="0"/>
    <xf numFmtId="0" fontId="103" fillId="60" borderId="188">
      <alignment horizontal="right" vertical="center"/>
    </xf>
    <xf numFmtId="4" fontId="103" fillId="60" borderId="186">
      <alignment horizontal="right" vertical="center"/>
    </xf>
    <xf numFmtId="0" fontId="103" fillId="60" borderId="186">
      <alignment horizontal="right" vertical="center"/>
    </xf>
    <xf numFmtId="0" fontId="125" fillId="84" borderId="183" applyNumberFormat="0" applyAlignment="0" applyProtection="0"/>
    <xf numFmtId="4" fontId="102" fillId="0" borderId="186">
      <alignment horizontal="right" vertical="center"/>
    </xf>
    <xf numFmtId="0" fontId="102" fillId="61" borderId="186"/>
    <xf numFmtId="4" fontId="102" fillId="61" borderId="186"/>
    <xf numFmtId="4" fontId="103" fillId="60" borderId="186">
      <alignment horizontal="right" vertical="center"/>
    </xf>
    <xf numFmtId="0" fontId="105" fillId="62" borderId="186">
      <alignment horizontal="right" vertical="center"/>
    </xf>
    <xf numFmtId="0" fontId="129" fillId="71" borderId="183" applyNumberFormat="0" applyAlignment="0" applyProtection="0"/>
    <xf numFmtId="0" fontId="126" fillId="84" borderId="183" applyNumberFormat="0" applyAlignment="0" applyProtection="0"/>
    <xf numFmtId="4" fontId="102" fillId="0" borderId="186">
      <alignment horizontal="right" vertical="center"/>
    </xf>
    <xf numFmtId="0" fontId="102" fillId="60" borderId="189">
      <alignment horizontal="left" vertical="center" wrapText="1" indent="2"/>
    </xf>
    <xf numFmtId="0" fontId="102" fillId="0" borderId="189">
      <alignment horizontal="left" vertical="center" wrapText="1" indent="2"/>
    </xf>
    <xf numFmtId="0" fontId="138" fillId="71" borderId="183" applyNumberFormat="0" applyAlignment="0" applyProtection="0"/>
    <xf numFmtId="0" fontId="125" fillId="84" borderId="183" applyNumberFormat="0" applyAlignment="0" applyProtection="0"/>
    <xf numFmtId="0" fontId="103" fillId="60" borderId="188">
      <alignment horizontal="right" vertical="center"/>
    </xf>
    <xf numFmtId="0" fontId="105" fillId="62" borderId="186">
      <alignment horizontal="right" vertical="center"/>
    </xf>
    <xf numFmtId="4" fontId="103" fillId="62" borderId="186">
      <alignment horizontal="right" vertical="center"/>
    </xf>
    <xf numFmtId="4" fontId="103" fillId="60" borderId="186">
      <alignment horizontal="right" vertical="center"/>
    </xf>
    <xf numFmtId="49" fontId="102" fillId="0" borderId="187" applyNumberFormat="0" applyFont="0" applyFill="0" applyBorder="0" applyProtection="0">
      <alignment horizontal="left" vertical="center" indent="5"/>
    </xf>
    <xf numFmtId="4" fontId="102" fillId="0" borderId="186" applyFill="0" applyBorder="0" applyProtection="0">
      <alignment horizontal="right" vertical="center"/>
    </xf>
    <xf numFmtId="4" fontId="103" fillId="62" borderId="186">
      <alignment horizontal="right" vertical="center"/>
    </xf>
    <xf numFmtId="0" fontId="138" fillId="71" borderId="183" applyNumberFormat="0" applyAlignment="0" applyProtection="0"/>
    <xf numFmtId="0" fontId="129" fillId="71" borderId="183" applyNumberFormat="0" applyAlignment="0" applyProtection="0"/>
    <xf numFmtId="0" fontId="125" fillId="84" borderId="183" applyNumberFormat="0" applyAlignment="0" applyProtection="0"/>
    <xf numFmtId="0" fontId="102" fillId="60" borderId="189">
      <alignment horizontal="left" vertical="center" wrapText="1" indent="2"/>
    </xf>
    <xf numFmtId="0" fontId="102" fillId="0" borderId="189">
      <alignment horizontal="left" vertical="center" wrapText="1" indent="2"/>
    </xf>
    <xf numFmtId="0" fontId="102" fillId="60" borderId="189">
      <alignment horizontal="left" vertical="center" wrapText="1" indent="2"/>
    </xf>
    <xf numFmtId="4" fontId="103" fillId="60" borderId="186">
      <alignment horizontal="right" vertical="center"/>
    </xf>
    <xf numFmtId="0" fontId="102" fillId="61" borderId="186"/>
    <xf numFmtId="0" fontId="125" fillId="84" borderId="183" applyNumberFormat="0" applyAlignment="0" applyProtection="0"/>
    <xf numFmtId="0" fontId="103" fillId="62" borderId="186">
      <alignment horizontal="right" vertical="center"/>
    </xf>
    <xf numFmtId="0" fontId="102" fillId="0" borderId="186">
      <alignment horizontal="right" vertical="center"/>
    </xf>
    <xf numFmtId="0" fontId="145" fillId="0" borderId="184" applyNumberFormat="0" applyFill="0" applyAlignment="0" applyProtection="0"/>
    <xf numFmtId="0" fontId="102" fillId="62" borderId="187">
      <alignment horizontal="left" vertical="center"/>
    </xf>
    <xf numFmtId="0" fontId="138" fillId="71" borderId="183" applyNumberFormat="0" applyAlignment="0" applyProtection="0"/>
    <xf numFmtId="166" fontId="102" fillId="88" borderId="186" applyNumberFormat="0" applyFont="0" applyBorder="0" applyAlignment="0" applyProtection="0">
      <alignment horizontal="right" vertical="center"/>
    </xf>
    <xf numFmtId="0" fontId="120" fillId="87" borderId="185" applyNumberFormat="0" applyFont="0" applyAlignment="0" applyProtection="0"/>
    <xf numFmtId="0" fontId="102" fillId="0" borderId="189">
      <alignment horizontal="left" vertical="center" wrapText="1" indent="2"/>
    </xf>
    <xf numFmtId="4" fontId="102" fillId="61" borderId="186"/>
    <xf numFmtId="49" fontId="101" fillId="0" borderId="186" applyNumberFormat="0" applyFill="0" applyBorder="0" applyProtection="0">
      <alignment horizontal="left" vertical="center"/>
    </xf>
    <xf numFmtId="0" fontId="102" fillId="0" borderId="186">
      <alignment horizontal="right" vertical="center"/>
    </xf>
    <xf numFmtId="4" fontId="103" fillId="60" borderId="188">
      <alignment horizontal="right" vertical="center"/>
    </xf>
    <xf numFmtId="4" fontId="103" fillId="60" borderId="186">
      <alignment horizontal="right" vertical="center"/>
    </xf>
    <xf numFmtId="4" fontId="103" fillId="60" borderId="186">
      <alignment horizontal="right" vertical="center"/>
    </xf>
    <xf numFmtId="0" fontId="105" fillId="62" borderId="186">
      <alignment horizontal="right" vertical="center"/>
    </xf>
    <xf numFmtId="0" fontId="103" fillId="62" borderId="186">
      <alignment horizontal="right" vertical="center"/>
    </xf>
    <xf numFmtId="49" fontId="102" fillId="0" borderId="186" applyNumberFormat="0" applyFont="0" applyFill="0" applyBorder="0" applyProtection="0">
      <alignment horizontal="left" vertical="center" indent="2"/>
    </xf>
    <xf numFmtId="0" fontId="138" fillId="71" borderId="183" applyNumberFormat="0" applyAlignment="0" applyProtection="0"/>
    <xf numFmtId="0" fontId="123" fillId="84" borderId="182" applyNumberFormat="0" applyAlignment="0" applyProtection="0"/>
    <xf numFmtId="49" fontId="102" fillId="0" borderId="186" applyNumberFormat="0" applyFont="0" applyFill="0" applyBorder="0" applyProtection="0">
      <alignment horizontal="left" vertical="center" indent="2"/>
    </xf>
    <xf numFmtId="0" fontId="129" fillId="71" borderId="183" applyNumberFormat="0" applyAlignment="0" applyProtection="0"/>
    <xf numFmtId="4" fontId="102" fillId="0" borderId="186" applyFill="0" applyBorder="0" applyProtection="0">
      <alignment horizontal="right" vertical="center"/>
    </xf>
    <xf numFmtId="0" fontId="126" fillId="84" borderId="183" applyNumberFormat="0" applyAlignment="0" applyProtection="0"/>
    <xf numFmtId="0" fontId="145" fillId="0" borderId="184" applyNumberFormat="0" applyFill="0" applyAlignment="0" applyProtection="0"/>
    <xf numFmtId="0" fontId="142" fillId="84" borderId="182" applyNumberFormat="0" applyAlignment="0" applyProtection="0"/>
    <xf numFmtId="0" fontId="102" fillId="0" borderId="186" applyNumberFormat="0" applyFill="0" applyAlignment="0" applyProtection="0"/>
    <xf numFmtId="4" fontId="102" fillId="0" borderId="186">
      <alignment horizontal="right" vertical="center"/>
    </xf>
    <xf numFmtId="0" fontId="102" fillId="0" borderId="186">
      <alignment horizontal="right" vertical="center"/>
    </xf>
    <xf numFmtId="0" fontId="138" fillId="71" borderId="183" applyNumberFormat="0" applyAlignment="0" applyProtection="0"/>
    <xf numFmtId="0" fontId="123" fillId="84" borderId="182" applyNumberFormat="0" applyAlignment="0" applyProtection="0"/>
    <xf numFmtId="0" fontId="125" fillId="84" borderId="183" applyNumberFormat="0" applyAlignment="0" applyProtection="0"/>
    <xf numFmtId="0" fontId="102" fillId="60" borderId="189">
      <alignment horizontal="left" vertical="center" wrapText="1" indent="2"/>
    </xf>
    <xf numFmtId="0" fontId="126" fillId="84" borderId="183" applyNumberFormat="0" applyAlignment="0" applyProtection="0"/>
    <xf numFmtId="0" fontId="126" fillId="84" borderId="183" applyNumberFormat="0" applyAlignment="0" applyProtection="0"/>
    <xf numFmtId="4" fontId="103" fillId="60" borderId="187">
      <alignment horizontal="right" vertical="center"/>
    </xf>
    <xf numFmtId="0" fontId="103" fillId="60" borderId="187">
      <alignment horizontal="right" vertical="center"/>
    </xf>
    <xf numFmtId="0" fontId="103" fillId="60" borderId="186">
      <alignment horizontal="right" vertical="center"/>
    </xf>
    <xf numFmtId="4" fontId="105" fillId="62" borderId="186">
      <alignment horizontal="right" vertical="center"/>
    </xf>
    <xf numFmtId="0" fontId="129" fillId="71" borderId="183" applyNumberFormat="0" applyAlignment="0" applyProtection="0"/>
    <xf numFmtId="0" fontId="130" fillId="0" borderId="184" applyNumberFormat="0" applyFill="0" applyAlignment="0" applyProtection="0"/>
    <xf numFmtId="0" fontId="145" fillId="0" borderId="184" applyNumberFormat="0" applyFill="0" applyAlignment="0" applyProtection="0"/>
    <xf numFmtId="0" fontId="120" fillId="87" borderId="185" applyNumberFormat="0" applyFont="0" applyAlignment="0" applyProtection="0"/>
    <xf numFmtId="0" fontId="138" fillId="71" borderId="183" applyNumberFormat="0" applyAlignment="0" applyProtection="0"/>
    <xf numFmtId="49" fontId="101" fillId="0" borderId="186" applyNumberFormat="0" applyFill="0" applyBorder="0" applyProtection="0">
      <alignment horizontal="left" vertical="center"/>
    </xf>
    <xf numFmtId="0" fontId="102" fillId="60" borderId="189">
      <alignment horizontal="left" vertical="center" wrapText="1" indent="2"/>
    </xf>
    <xf numFmtId="0" fontId="126" fillId="84" borderId="183" applyNumberFormat="0" applyAlignment="0" applyProtection="0"/>
    <xf numFmtId="0" fontId="102" fillId="0" borderId="189">
      <alignment horizontal="left" vertical="center" wrapText="1" indent="2"/>
    </xf>
    <xf numFmtId="0" fontId="120" fillId="87" borderId="185" applyNumberFormat="0" applyFont="0" applyAlignment="0" applyProtection="0"/>
    <xf numFmtId="0" fontId="8" fillId="87" borderId="185" applyNumberFormat="0" applyFont="0" applyAlignment="0" applyProtection="0"/>
    <xf numFmtId="0" fontId="142" fillId="84" borderId="182" applyNumberFormat="0" applyAlignment="0" applyProtection="0"/>
    <xf numFmtId="0" fontId="145" fillId="0" borderId="184" applyNumberFormat="0" applyFill="0" applyAlignment="0" applyProtection="0"/>
    <xf numFmtId="4" fontId="102" fillId="61" borderId="186"/>
    <xf numFmtId="0" fontId="103" fillId="60" borderId="186">
      <alignment horizontal="right" vertical="center"/>
    </xf>
    <xf numFmtId="0" fontId="145" fillId="0" borderId="184" applyNumberFormat="0" applyFill="0" applyAlignment="0" applyProtection="0"/>
    <xf numFmtId="4" fontId="103" fillId="60" borderId="188">
      <alignment horizontal="right" vertical="center"/>
    </xf>
    <xf numFmtId="0" fontId="125" fillId="84" borderId="183" applyNumberFormat="0" applyAlignment="0" applyProtection="0"/>
    <xf numFmtId="0" fontId="103" fillId="60" borderId="187">
      <alignment horizontal="right" vertical="center"/>
    </xf>
    <xf numFmtId="0" fontId="126" fillId="84" borderId="183" applyNumberFormat="0" applyAlignment="0" applyProtection="0"/>
    <xf numFmtId="0" fontId="130" fillId="0" borderId="184" applyNumberFormat="0" applyFill="0" applyAlignment="0" applyProtection="0"/>
    <xf numFmtId="0" fontId="120" fillId="87" borderId="185" applyNumberFormat="0" applyFont="0" applyAlignment="0" applyProtection="0"/>
    <xf numFmtId="4" fontId="103" fillId="60" borderId="187">
      <alignment horizontal="right" vertical="center"/>
    </xf>
    <xf numFmtId="0" fontId="102" fillId="60" borderId="189">
      <alignment horizontal="left" vertical="center" wrapText="1" indent="2"/>
    </xf>
    <xf numFmtId="0" fontId="102" fillId="61" borderId="186"/>
    <xf numFmtId="166" fontId="102" fillId="88" borderId="186" applyNumberFormat="0" applyFont="0" applyBorder="0" applyAlignment="0" applyProtection="0">
      <alignment horizontal="right" vertical="center"/>
    </xf>
    <xf numFmtId="0" fontId="102" fillId="0" borderId="186" applyNumberFormat="0" applyFill="0" applyAlignment="0" applyProtection="0"/>
    <xf numFmtId="4" fontId="102" fillId="0" borderId="186" applyFill="0" applyBorder="0" applyProtection="0">
      <alignment horizontal="right" vertical="center"/>
    </xf>
    <xf numFmtId="4" fontId="103" fillId="62" borderId="186">
      <alignment horizontal="right" vertical="center"/>
    </xf>
    <xf numFmtId="0" fontId="130" fillId="0" borderId="184" applyNumberFormat="0" applyFill="0" applyAlignment="0" applyProtection="0"/>
    <xf numFmtId="49" fontId="101" fillId="0" borderId="186" applyNumberFormat="0" applyFill="0" applyBorder="0" applyProtection="0">
      <alignment horizontal="left" vertical="center"/>
    </xf>
    <xf numFmtId="49" fontId="102" fillId="0" borderId="187" applyNumberFormat="0" applyFont="0" applyFill="0" applyBorder="0" applyProtection="0">
      <alignment horizontal="left" vertical="center" indent="5"/>
    </xf>
    <xf numFmtId="0" fontId="102" fillId="62" borderId="187">
      <alignment horizontal="left" vertical="center"/>
    </xf>
    <xf numFmtId="0" fontId="126" fillId="84" borderId="183" applyNumberFormat="0" applyAlignment="0" applyProtection="0"/>
    <xf numFmtId="4" fontId="103" fillId="60" borderId="188">
      <alignment horizontal="right" vertical="center"/>
    </xf>
    <xf numFmtId="0" fontId="138" fillId="71" borderId="183" applyNumberFormat="0" applyAlignment="0" applyProtection="0"/>
    <xf numFmtId="0" fontId="138" fillId="71" borderId="183" applyNumberFormat="0" applyAlignment="0" applyProtection="0"/>
    <xf numFmtId="0" fontId="120" fillId="87" borderId="185" applyNumberFormat="0" applyFont="0" applyAlignment="0" applyProtection="0"/>
    <xf numFmtId="0" fontId="142" fillId="84" borderId="182" applyNumberFormat="0" applyAlignment="0" applyProtection="0"/>
    <xf numFmtId="0" fontId="145" fillId="0" borderId="184" applyNumberFormat="0" applyFill="0" applyAlignment="0" applyProtection="0"/>
    <xf numFmtId="0" fontId="103" fillId="60" borderId="186">
      <alignment horizontal="right" vertical="center"/>
    </xf>
    <xf numFmtId="0" fontId="8" fillId="87" borderId="185" applyNumberFormat="0" applyFont="0" applyAlignment="0" applyProtection="0"/>
    <xf numFmtId="4" fontId="102" fillId="0" borderId="186">
      <alignment horizontal="right" vertical="center"/>
    </xf>
    <xf numFmtId="0" fontId="145" fillId="0" borderId="184" applyNumberFormat="0" applyFill="0" applyAlignment="0" applyProtection="0"/>
    <xf numFmtId="0" fontId="103" fillId="60" borderId="186">
      <alignment horizontal="right" vertical="center"/>
    </xf>
    <xf numFmtId="0" fontId="103" fillId="60" borderId="186">
      <alignment horizontal="right" vertical="center"/>
    </xf>
    <xf numFmtId="4" fontId="105" fillId="62" borderId="186">
      <alignment horizontal="right" vertical="center"/>
    </xf>
    <xf numFmtId="0" fontId="103" fillId="62" borderId="186">
      <alignment horizontal="right" vertical="center"/>
    </xf>
    <xf numFmtId="4" fontId="103" fillId="62" borderId="186">
      <alignment horizontal="right" vertical="center"/>
    </xf>
    <xf numFmtId="0" fontId="105" fillId="62" borderId="186">
      <alignment horizontal="right" vertical="center"/>
    </xf>
    <xf numFmtId="4" fontId="105" fillId="62" borderId="186">
      <alignment horizontal="right" vertical="center"/>
    </xf>
    <xf numFmtId="0" fontId="103" fillId="60" borderId="186">
      <alignment horizontal="right" vertical="center"/>
    </xf>
    <xf numFmtId="4" fontId="103" fillId="60" borderId="186">
      <alignment horizontal="right" vertical="center"/>
    </xf>
    <xf numFmtId="0" fontId="103" fillId="60" borderId="186">
      <alignment horizontal="right" vertical="center"/>
    </xf>
    <xf numFmtId="4" fontId="103" fillId="60" borderId="186">
      <alignment horizontal="right" vertical="center"/>
    </xf>
    <xf numFmtId="0" fontId="103" fillId="60" borderId="187">
      <alignment horizontal="right" vertical="center"/>
    </xf>
    <xf numFmtId="4" fontId="103" fillId="60" borderId="187">
      <alignment horizontal="right" vertical="center"/>
    </xf>
    <xf numFmtId="0" fontId="103" fillId="60" borderId="188">
      <alignment horizontal="right" vertical="center"/>
    </xf>
    <xf numFmtId="4" fontId="103" fillId="60" borderId="188">
      <alignment horizontal="right" vertical="center"/>
    </xf>
    <xf numFmtId="0" fontId="126" fillId="84" borderId="183" applyNumberFormat="0" applyAlignment="0" applyProtection="0"/>
    <xf numFmtId="0" fontId="102" fillId="60" borderId="189">
      <alignment horizontal="left" vertical="center" wrapText="1" indent="2"/>
    </xf>
    <xf numFmtId="0" fontId="102" fillId="0" borderId="189">
      <alignment horizontal="left" vertical="center" wrapText="1" indent="2"/>
    </xf>
    <xf numFmtId="0" fontId="102" fillId="62" borderId="187">
      <alignment horizontal="left" vertical="center"/>
    </xf>
    <xf numFmtId="0" fontId="138" fillId="71" borderId="183" applyNumberFormat="0" applyAlignment="0" applyProtection="0"/>
    <xf numFmtId="0" fontId="102" fillId="0" borderId="186">
      <alignment horizontal="right" vertical="center"/>
    </xf>
    <xf numFmtId="4" fontId="102" fillId="0" borderId="186">
      <alignment horizontal="right" vertical="center"/>
    </xf>
    <xf numFmtId="0" fontId="102" fillId="0" borderId="186" applyNumberFormat="0" applyFill="0" applyAlignment="0" applyProtection="0"/>
    <xf numFmtId="0" fontId="142" fillId="84" borderId="182" applyNumberFormat="0" applyAlignment="0" applyProtection="0"/>
    <xf numFmtId="166" fontId="102" fillId="88" borderId="186" applyNumberFormat="0" applyFont="0" applyBorder="0" applyAlignment="0" applyProtection="0">
      <alignment horizontal="right" vertical="center"/>
    </xf>
    <xf numFmtId="0" fontId="102" fillId="61" borderId="186"/>
    <xf numFmtId="4" fontId="102" fillId="61" borderId="186"/>
    <xf numFmtId="0" fontId="145" fillId="0" borderId="184" applyNumberFormat="0" applyFill="0" applyAlignment="0" applyProtection="0"/>
    <xf numFmtId="0" fontId="8" fillId="87" borderId="185" applyNumberFormat="0" applyFont="0" applyAlignment="0" applyProtection="0"/>
    <xf numFmtId="0" fontId="120" fillId="87" borderId="185" applyNumberFormat="0" applyFont="0" applyAlignment="0" applyProtection="0"/>
    <xf numFmtId="0" fontId="102" fillId="0" borderId="186" applyNumberFormat="0" applyFill="0" applyAlignment="0" applyProtection="0"/>
    <xf numFmtId="0" fontId="130" fillId="0" borderId="184" applyNumberFormat="0" applyFill="0" applyAlignment="0" applyProtection="0"/>
    <xf numFmtId="0" fontId="145" fillId="0" borderId="184" applyNumberFormat="0" applyFill="0" applyAlignment="0" applyProtection="0"/>
    <xf numFmtId="0" fontId="129" fillId="71" borderId="183" applyNumberFormat="0" applyAlignment="0" applyProtection="0"/>
    <xf numFmtId="0" fontId="126" fillId="84" borderId="183" applyNumberFormat="0" applyAlignment="0" applyProtection="0"/>
    <xf numFmtId="4" fontId="105" fillId="62" borderId="186">
      <alignment horizontal="right" vertical="center"/>
    </xf>
    <xf numFmtId="0" fontId="103" fillId="62" borderId="186">
      <alignment horizontal="right" vertical="center"/>
    </xf>
    <xf numFmtId="166" fontId="102" fillId="88" borderId="186" applyNumberFormat="0" applyFont="0" applyBorder="0" applyAlignment="0" applyProtection="0">
      <alignment horizontal="right" vertical="center"/>
    </xf>
    <xf numFmtId="0" fontId="130" fillId="0" borderId="184" applyNumberFormat="0" applyFill="0" applyAlignment="0" applyProtection="0"/>
    <xf numFmtId="49" fontId="102" fillId="0" borderId="186" applyNumberFormat="0" applyFont="0" applyFill="0" applyBorder="0" applyProtection="0">
      <alignment horizontal="left" vertical="center" indent="2"/>
    </xf>
    <xf numFmtId="49" fontId="102" fillId="0" borderId="187" applyNumberFormat="0" applyFont="0" applyFill="0" applyBorder="0" applyProtection="0">
      <alignment horizontal="left" vertical="center" indent="5"/>
    </xf>
    <xf numFmtId="49" fontId="102" fillId="0" borderId="186" applyNumberFormat="0" applyFont="0" applyFill="0" applyBorder="0" applyProtection="0">
      <alignment horizontal="left" vertical="center" indent="2"/>
    </xf>
    <xf numFmtId="4" fontId="102" fillId="0" borderId="186" applyFill="0" applyBorder="0" applyProtection="0">
      <alignment horizontal="right" vertical="center"/>
    </xf>
    <xf numFmtId="49" fontId="101" fillId="0" borderId="186" applyNumberFormat="0" applyFill="0" applyBorder="0" applyProtection="0">
      <alignment horizontal="left" vertical="center"/>
    </xf>
    <xf numFmtId="0" fontId="102" fillId="0" borderId="189">
      <alignment horizontal="left" vertical="center" wrapText="1" indent="2"/>
    </xf>
    <xf numFmtId="0" fontId="142" fillId="84" borderId="182" applyNumberFormat="0" applyAlignment="0" applyProtection="0"/>
    <xf numFmtId="0" fontId="103" fillId="60" borderId="188">
      <alignment horizontal="right" vertical="center"/>
    </xf>
    <xf numFmtId="0" fontId="129" fillId="71" borderId="183" applyNumberFormat="0" applyAlignment="0" applyProtection="0"/>
    <xf numFmtId="0" fontId="103" fillId="60" borderId="188">
      <alignment horizontal="right" vertical="center"/>
    </xf>
    <xf numFmtId="4" fontId="103" fillId="60" borderId="186">
      <alignment horizontal="right" vertical="center"/>
    </xf>
    <xf numFmtId="0" fontId="103" fillId="60" borderId="186">
      <alignment horizontal="right" vertical="center"/>
    </xf>
    <xf numFmtId="0" fontId="123" fillId="84" borderId="182" applyNumberFormat="0" applyAlignment="0" applyProtection="0"/>
    <xf numFmtId="0" fontId="125" fillId="84" borderId="183" applyNumberFormat="0" applyAlignment="0" applyProtection="0"/>
    <xf numFmtId="0" fontId="130" fillId="0" borderId="184" applyNumberFormat="0" applyFill="0" applyAlignment="0" applyProtection="0"/>
    <xf numFmtId="0" fontId="102" fillId="61" borderId="186"/>
    <xf numFmtId="4" fontId="102" fillId="61" borderId="186"/>
    <xf numFmtId="4" fontId="103" fillId="60" borderId="186">
      <alignment horizontal="right" vertical="center"/>
    </xf>
    <xf numFmtId="0" fontId="105" fillId="62" borderId="186">
      <alignment horizontal="right" vertical="center"/>
    </xf>
    <xf numFmtId="0" fontId="129" fillId="71" borderId="183" applyNumberFormat="0" applyAlignment="0" applyProtection="0"/>
    <xf numFmtId="0" fontId="126" fillId="84" borderId="183" applyNumberFormat="0" applyAlignment="0" applyProtection="0"/>
    <xf numFmtId="4" fontId="102" fillId="0" borderId="186">
      <alignment horizontal="right" vertical="center"/>
    </xf>
    <xf numFmtId="0" fontId="102" fillId="60" borderId="189">
      <alignment horizontal="left" vertical="center" wrapText="1" indent="2"/>
    </xf>
    <xf numFmtId="0" fontId="102" fillId="0" borderId="189">
      <alignment horizontal="left" vertical="center" wrapText="1" indent="2"/>
    </xf>
    <xf numFmtId="0" fontId="142" fillId="84" borderId="182" applyNumberFormat="0" applyAlignment="0" applyProtection="0"/>
    <xf numFmtId="0" fontId="138" fillId="71" borderId="183" applyNumberFormat="0" applyAlignment="0" applyProtection="0"/>
    <xf numFmtId="0" fontId="125" fillId="84" borderId="183" applyNumberFormat="0" applyAlignment="0" applyProtection="0"/>
    <xf numFmtId="0" fontId="123" fillId="84" borderId="182" applyNumberFormat="0" applyAlignment="0" applyProtection="0"/>
    <xf numFmtId="0" fontId="103" fillId="60" borderId="188">
      <alignment horizontal="right" vertical="center"/>
    </xf>
    <xf numFmtId="0" fontId="105" fillId="62" borderId="186">
      <alignment horizontal="right" vertical="center"/>
    </xf>
    <xf numFmtId="4" fontId="103" fillId="62" borderId="186">
      <alignment horizontal="right" vertical="center"/>
    </xf>
    <xf numFmtId="4" fontId="103" fillId="60" borderId="186">
      <alignment horizontal="right" vertical="center"/>
    </xf>
    <xf numFmtId="49" fontId="102" fillId="0" borderId="187" applyNumberFormat="0" applyFont="0" applyFill="0" applyBorder="0" applyProtection="0">
      <alignment horizontal="left" vertical="center" indent="5"/>
    </xf>
    <xf numFmtId="4" fontId="102" fillId="0" borderId="186" applyFill="0" applyBorder="0" applyProtection="0">
      <alignment horizontal="right" vertical="center"/>
    </xf>
    <xf numFmtId="4" fontId="103" fillId="62" borderId="186">
      <alignment horizontal="right" vertical="center"/>
    </xf>
    <xf numFmtId="0" fontId="138" fillId="71" borderId="183" applyNumberFormat="0" applyAlignment="0" applyProtection="0"/>
    <xf numFmtId="0" fontId="129" fillId="71" borderId="183" applyNumberFormat="0" applyAlignment="0" applyProtection="0"/>
    <xf numFmtId="0" fontId="125" fillId="84" borderId="183" applyNumberFormat="0" applyAlignment="0" applyProtection="0"/>
    <xf numFmtId="0" fontId="102" fillId="60" borderId="189">
      <alignment horizontal="left" vertical="center" wrapText="1" indent="2"/>
    </xf>
    <xf numFmtId="0" fontId="102" fillId="0" borderId="189">
      <alignment horizontal="left" vertical="center" wrapText="1" indent="2"/>
    </xf>
    <xf numFmtId="0" fontId="102" fillId="60" borderId="189">
      <alignment horizontal="left" vertical="center" wrapText="1" indent="2"/>
    </xf>
    <xf numFmtId="0" fontId="102" fillId="0" borderId="189">
      <alignment horizontal="left" vertical="center" wrapText="1" indent="2"/>
    </xf>
    <xf numFmtId="0" fontId="123" fillId="84" borderId="182" applyNumberFormat="0" applyAlignment="0" applyProtection="0"/>
    <xf numFmtId="0" fontId="125" fillId="84" borderId="183" applyNumberFormat="0" applyAlignment="0" applyProtection="0"/>
    <xf numFmtId="0" fontId="126" fillId="84" borderId="183" applyNumberFormat="0" applyAlignment="0" applyProtection="0"/>
    <xf numFmtId="0" fontId="129" fillId="71" borderId="183" applyNumberFormat="0" applyAlignment="0" applyProtection="0"/>
    <xf numFmtId="0" fontId="130" fillId="0" borderId="184" applyNumberFormat="0" applyFill="0" applyAlignment="0" applyProtection="0"/>
    <xf numFmtId="0" fontId="138" fillId="71" borderId="183" applyNumberFormat="0" applyAlignment="0" applyProtection="0"/>
    <xf numFmtId="0" fontId="120" fillId="87" borderId="185" applyNumberFormat="0" applyFont="0" applyAlignment="0" applyProtection="0"/>
    <xf numFmtId="0" fontId="8" fillId="87" borderId="185" applyNumberFormat="0" applyFont="0" applyAlignment="0" applyProtection="0"/>
    <xf numFmtId="0" fontId="142" fillId="84" borderId="182" applyNumberFormat="0" applyAlignment="0" applyProtection="0"/>
    <xf numFmtId="0" fontId="145" fillId="0" borderId="184" applyNumberFormat="0" applyFill="0" applyAlignment="0" applyProtection="0"/>
    <xf numFmtId="0" fontId="126" fillId="84" borderId="183" applyNumberFormat="0" applyAlignment="0" applyProtection="0"/>
    <xf numFmtId="0" fontId="138" fillId="71" borderId="183" applyNumberFormat="0" applyAlignment="0" applyProtection="0"/>
    <xf numFmtId="0" fontId="120" fillId="87" borderId="185" applyNumberFormat="0" applyFont="0" applyAlignment="0" applyProtection="0"/>
    <xf numFmtId="0" fontId="142" fillId="84" borderId="182" applyNumberFormat="0" applyAlignment="0" applyProtection="0"/>
    <xf numFmtId="0" fontId="145" fillId="0" borderId="184" applyNumberFormat="0" applyFill="0" applyAlignment="0" applyProtection="0"/>
    <xf numFmtId="0" fontId="126" fillId="84" borderId="183" applyNumberFormat="0" applyAlignment="0" applyProtection="0"/>
    <xf numFmtId="0" fontId="138" fillId="71" borderId="183" applyNumberFormat="0" applyAlignment="0" applyProtection="0"/>
    <xf numFmtId="0" fontId="142" fillId="84" borderId="182" applyNumberFormat="0" applyAlignment="0" applyProtection="0"/>
    <xf numFmtId="0" fontId="145" fillId="0" borderId="184" applyNumberFormat="0" applyFill="0" applyAlignment="0" applyProtection="0"/>
    <xf numFmtId="0" fontId="123" fillId="84" borderId="182" applyNumberFormat="0" applyAlignment="0" applyProtection="0"/>
    <xf numFmtId="0" fontId="125" fillId="84" borderId="183" applyNumberFormat="0" applyAlignment="0" applyProtection="0"/>
    <xf numFmtId="0" fontId="130" fillId="0" borderId="184" applyNumberFormat="0" applyFill="0" applyAlignment="0" applyProtection="0"/>
    <xf numFmtId="49" fontId="102" fillId="0" borderId="186" applyNumberFormat="0" applyFont="0" applyFill="0" applyBorder="0" applyProtection="0">
      <alignment horizontal="left" vertical="center" indent="2"/>
    </xf>
    <xf numFmtId="0" fontId="103" fillId="62" borderId="186">
      <alignment horizontal="right" vertical="center"/>
    </xf>
    <xf numFmtId="4" fontId="103" fillId="62" borderId="186">
      <alignment horizontal="right" vertical="center"/>
    </xf>
    <xf numFmtId="0" fontId="105" fillId="62" borderId="186">
      <alignment horizontal="right" vertical="center"/>
    </xf>
    <xf numFmtId="4" fontId="105" fillId="62" borderId="186">
      <alignment horizontal="right" vertical="center"/>
    </xf>
    <xf numFmtId="0" fontId="103" fillId="60" borderId="186">
      <alignment horizontal="right" vertical="center"/>
    </xf>
    <xf numFmtId="4" fontId="103" fillId="60" borderId="186">
      <alignment horizontal="right" vertical="center"/>
    </xf>
    <xf numFmtId="0" fontId="103" fillId="60" borderId="186">
      <alignment horizontal="right" vertical="center"/>
    </xf>
    <xf numFmtId="4" fontId="103" fillId="60" borderId="186">
      <alignment horizontal="right" vertical="center"/>
    </xf>
    <xf numFmtId="0" fontId="129" fillId="71" borderId="183" applyNumberFormat="0" applyAlignment="0" applyProtection="0"/>
    <xf numFmtId="0" fontId="102" fillId="0" borderId="186">
      <alignment horizontal="right" vertical="center"/>
    </xf>
    <xf numFmtId="4" fontId="102" fillId="0" borderId="186">
      <alignment horizontal="right" vertical="center"/>
    </xf>
    <xf numFmtId="4" fontId="102" fillId="0" borderId="186" applyFill="0" applyBorder="0" applyProtection="0">
      <alignment horizontal="right" vertical="center"/>
    </xf>
    <xf numFmtId="49" fontId="101" fillId="0" borderId="186" applyNumberFormat="0" applyFill="0" applyBorder="0" applyProtection="0">
      <alignment horizontal="left" vertical="center"/>
    </xf>
    <xf numFmtId="0" fontId="102" fillId="0" borderId="186" applyNumberFormat="0" applyFill="0" applyAlignment="0" applyProtection="0"/>
    <xf numFmtId="166" fontId="102" fillId="88" borderId="186" applyNumberFormat="0" applyFont="0" applyBorder="0" applyAlignment="0" applyProtection="0">
      <alignment horizontal="right" vertical="center"/>
    </xf>
    <xf numFmtId="0" fontId="102" fillId="61" borderId="186"/>
    <xf numFmtId="4" fontId="102" fillId="61" borderId="186"/>
    <xf numFmtId="4" fontId="103" fillId="60" borderId="186">
      <alignment horizontal="right" vertical="center"/>
    </xf>
    <xf numFmtId="0" fontId="102" fillId="61" borderId="186"/>
    <xf numFmtId="0" fontId="125" fillId="84" borderId="183" applyNumberFormat="0" applyAlignment="0" applyProtection="0"/>
    <xf numFmtId="0" fontId="103" fillId="62" borderId="186">
      <alignment horizontal="right" vertical="center"/>
    </xf>
    <xf numFmtId="0" fontId="102" fillId="0" borderId="186">
      <alignment horizontal="right" vertical="center"/>
    </xf>
    <xf numFmtId="0" fontId="145" fillId="0" borderId="184" applyNumberFormat="0" applyFill="0" applyAlignment="0" applyProtection="0"/>
    <xf numFmtId="0" fontId="102" fillId="62" borderId="187">
      <alignment horizontal="left" vertical="center"/>
    </xf>
    <xf numFmtId="0" fontId="138" fillId="71" borderId="183" applyNumberFormat="0" applyAlignment="0" applyProtection="0"/>
    <xf numFmtId="166" fontId="102" fillId="88" borderId="186" applyNumberFormat="0" applyFont="0" applyBorder="0" applyAlignment="0" applyProtection="0">
      <alignment horizontal="right" vertical="center"/>
    </xf>
    <xf numFmtId="0" fontId="120" fillId="87" borderId="185" applyNumberFormat="0" applyFont="0" applyAlignment="0" applyProtection="0"/>
    <xf numFmtId="0" fontId="102" fillId="0" borderId="189">
      <alignment horizontal="left" vertical="center" wrapText="1" indent="2"/>
    </xf>
    <xf numFmtId="4" fontId="102" fillId="61" borderId="186"/>
    <xf numFmtId="49" fontId="101" fillId="0" borderId="186" applyNumberFormat="0" applyFill="0" applyBorder="0" applyProtection="0">
      <alignment horizontal="left" vertical="center"/>
    </xf>
    <xf numFmtId="0" fontId="102" fillId="0" borderId="186">
      <alignment horizontal="right" vertical="center"/>
    </xf>
    <xf numFmtId="4" fontId="103" fillId="60" borderId="188">
      <alignment horizontal="right" vertical="center"/>
    </xf>
    <xf numFmtId="4" fontId="103" fillId="60" borderId="186">
      <alignment horizontal="right" vertical="center"/>
    </xf>
    <xf numFmtId="4" fontId="103" fillId="60" borderId="186">
      <alignment horizontal="right" vertical="center"/>
    </xf>
    <xf numFmtId="0" fontId="105" fillId="62" borderId="186">
      <alignment horizontal="right" vertical="center"/>
    </xf>
    <xf numFmtId="0" fontId="103" fillId="62" borderId="186">
      <alignment horizontal="right" vertical="center"/>
    </xf>
    <xf numFmtId="49" fontId="102" fillId="0" borderId="186" applyNumberFormat="0" applyFont="0" applyFill="0" applyBorder="0" applyProtection="0">
      <alignment horizontal="left" vertical="center" indent="2"/>
    </xf>
    <xf numFmtId="0" fontId="138" fillId="71" borderId="183" applyNumberFormat="0" applyAlignment="0" applyProtection="0"/>
    <xf numFmtId="0" fontId="123" fillId="84" borderId="182" applyNumberFormat="0" applyAlignment="0" applyProtection="0"/>
    <xf numFmtId="49" fontId="102" fillId="0" borderId="186" applyNumberFormat="0" applyFont="0" applyFill="0" applyBorder="0" applyProtection="0">
      <alignment horizontal="left" vertical="center" indent="2"/>
    </xf>
    <xf numFmtId="0" fontId="129" fillId="71" borderId="183" applyNumberFormat="0" applyAlignment="0" applyProtection="0"/>
    <xf numFmtId="4" fontId="102" fillId="0" borderId="186" applyFill="0" applyBorder="0" applyProtection="0">
      <alignment horizontal="right" vertical="center"/>
    </xf>
    <xf numFmtId="0" fontId="126" fillId="84" borderId="183" applyNumberFormat="0" applyAlignment="0" applyProtection="0"/>
    <xf numFmtId="0" fontId="145" fillId="0" borderId="184" applyNumberFormat="0" applyFill="0" applyAlignment="0" applyProtection="0"/>
    <xf numFmtId="0" fontId="142" fillId="84" borderId="182" applyNumberFormat="0" applyAlignment="0" applyProtection="0"/>
    <xf numFmtId="0" fontId="102" fillId="0" borderId="186" applyNumberFormat="0" applyFill="0" applyAlignment="0" applyProtection="0"/>
    <xf numFmtId="4" fontId="102" fillId="0" borderId="186">
      <alignment horizontal="right" vertical="center"/>
    </xf>
    <xf numFmtId="0" fontId="102" fillId="0" borderId="186">
      <alignment horizontal="right" vertical="center"/>
    </xf>
    <xf numFmtId="0" fontId="138" fillId="71" borderId="183" applyNumberFormat="0" applyAlignment="0" applyProtection="0"/>
    <xf numFmtId="0" fontId="123" fillId="84" borderId="182" applyNumberFormat="0" applyAlignment="0" applyProtection="0"/>
    <xf numFmtId="0" fontId="125" fillId="84" borderId="183" applyNumberFormat="0" applyAlignment="0" applyProtection="0"/>
    <xf numFmtId="0" fontId="102" fillId="60" borderId="189">
      <alignment horizontal="left" vertical="center" wrapText="1" indent="2"/>
    </xf>
    <xf numFmtId="0" fontId="126" fillId="84" borderId="183" applyNumberFormat="0" applyAlignment="0" applyProtection="0"/>
    <xf numFmtId="0" fontId="126" fillId="84" borderId="183" applyNumberFormat="0" applyAlignment="0" applyProtection="0"/>
    <xf numFmtId="4" fontId="103" fillId="60" borderId="187">
      <alignment horizontal="right" vertical="center"/>
    </xf>
    <xf numFmtId="0" fontId="103" fillId="60" borderId="187">
      <alignment horizontal="right" vertical="center"/>
    </xf>
    <xf numFmtId="0" fontId="103" fillId="60" borderId="186">
      <alignment horizontal="right" vertical="center"/>
    </xf>
    <xf numFmtId="4" fontId="105" fillId="62" borderId="186">
      <alignment horizontal="right" vertical="center"/>
    </xf>
    <xf numFmtId="0" fontId="129" fillId="71" borderId="183" applyNumberFormat="0" applyAlignment="0" applyProtection="0"/>
    <xf numFmtId="0" fontId="130" fillId="0" borderId="184" applyNumberFormat="0" applyFill="0" applyAlignment="0" applyProtection="0"/>
    <xf numFmtId="0" fontId="145" fillId="0" borderId="184" applyNumberFormat="0" applyFill="0" applyAlignment="0" applyProtection="0"/>
    <xf numFmtId="0" fontId="120" fillId="87" borderId="185" applyNumberFormat="0" applyFont="0" applyAlignment="0" applyProtection="0"/>
    <xf numFmtId="0" fontId="138" fillId="71" borderId="183" applyNumberFormat="0" applyAlignment="0" applyProtection="0"/>
    <xf numFmtId="49" fontId="101" fillId="0" borderId="186" applyNumberFormat="0" applyFill="0" applyBorder="0" applyProtection="0">
      <alignment horizontal="left" vertical="center"/>
    </xf>
    <xf numFmtId="0" fontId="102" fillId="60" borderId="189">
      <alignment horizontal="left" vertical="center" wrapText="1" indent="2"/>
    </xf>
    <xf numFmtId="0" fontId="126" fillId="84" borderId="183" applyNumberFormat="0" applyAlignment="0" applyProtection="0"/>
    <xf numFmtId="0" fontId="102" fillId="0" borderId="189">
      <alignment horizontal="left" vertical="center" wrapText="1" indent="2"/>
    </xf>
    <xf numFmtId="0" fontId="120" fillId="87" borderId="185" applyNumberFormat="0" applyFont="0" applyAlignment="0" applyProtection="0"/>
    <xf numFmtId="0" fontId="8" fillId="87" borderId="185" applyNumberFormat="0" applyFont="0" applyAlignment="0" applyProtection="0"/>
    <xf numFmtId="0" fontId="142" fillId="84" borderId="182" applyNumberFormat="0" applyAlignment="0" applyProtection="0"/>
    <xf numFmtId="0" fontId="145" fillId="0" borderId="184" applyNumberFormat="0" applyFill="0" applyAlignment="0" applyProtection="0"/>
    <xf numFmtId="4" fontId="102" fillId="61" borderId="186"/>
    <xf numFmtId="0" fontId="103" fillId="60" borderId="186">
      <alignment horizontal="right" vertical="center"/>
    </xf>
    <xf numFmtId="0" fontId="145" fillId="0" borderId="184" applyNumberFormat="0" applyFill="0" applyAlignment="0" applyProtection="0"/>
    <xf numFmtId="4" fontId="103" fillId="60" borderId="188">
      <alignment horizontal="right" vertical="center"/>
    </xf>
    <xf numFmtId="0" fontId="125" fillId="84" borderId="183" applyNumberFormat="0" applyAlignment="0" applyProtection="0"/>
    <xf numFmtId="0" fontId="103" fillId="60" borderId="187">
      <alignment horizontal="right" vertical="center"/>
    </xf>
    <xf numFmtId="0" fontId="126" fillId="84" borderId="183" applyNumberFormat="0" applyAlignment="0" applyProtection="0"/>
    <xf numFmtId="0" fontId="130" fillId="0" borderId="184" applyNumberFormat="0" applyFill="0" applyAlignment="0" applyProtection="0"/>
    <xf numFmtId="0" fontId="120" fillId="87" borderId="185" applyNumberFormat="0" applyFont="0" applyAlignment="0" applyProtection="0"/>
    <xf numFmtId="4" fontId="103" fillId="60" borderId="187">
      <alignment horizontal="right" vertical="center"/>
    </xf>
    <xf numFmtId="0" fontId="102" fillId="60" borderId="189">
      <alignment horizontal="left" vertical="center" wrapText="1" indent="2"/>
    </xf>
    <xf numFmtId="0" fontId="102" fillId="61" borderId="186"/>
    <xf numFmtId="166" fontId="102" fillId="88" borderId="186" applyNumberFormat="0" applyFont="0" applyBorder="0" applyAlignment="0" applyProtection="0">
      <alignment horizontal="right" vertical="center"/>
    </xf>
    <xf numFmtId="0" fontId="102" fillId="0" borderId="186" applyNumberFormat="0" applyFill="0" applyAlignment="0" applyProtection="0"/>
    <xf numFmtId="4" fontId="102" fillId="0" borderId="186" applyFill="0" applyBorder="0" applyProtection="0">
      <alignment horizontal="right" vertical="center"/>
    </xf>
    <xf numFmtId="4" fontId="103" fillId="62" borderId="186">
      <alignment horizontal="right" vertical="center"/>
    </xf>
    <xf numFmtId="0" fontId="130" fillId="0" borderId="184" applyNumberFormat="0" applyFill="0" applyAlignment="0" applyProtection="0"/>
    <xf numFmtId="49" fontId="101" fillId="0" borderId="186" applyNumberFormat="0" applyFill="0" applyBorder="0" applyProtection="0">
      <alignment horizontal="left" vertical="center"/>
    </xf>
    <xf numFmtId="49" fontId="102" fillId="0" borderId="187" applyNumberFormat="0" applyFont="0" applyFill="0" applyBorder="0" applyProtection="0">
      <alignment horizontal="left" vertical="center" indent="5"/>
    </xf>
    <xf numFmtId="0" fontId="102" fillId="62" borderId="187">
      <alignment horizontal="left" vertical="center"/>
    </xf>
    <xf numFmtId="0" fontId="126" fillId="84" borderId="183" applyNumberFormat="0" applyAlignment="0" applyProtection="0"/>
    <xf numFmtId="4" fontId="103" fillId="60" borderId="188">
      <alignment horizontal="right" vertical="center"/>
    </xf>
    <xf numFmtId="0" fontId="138" fillId="71" borderId="183" applyNumberFormat="0" applyAlignment="0" applyProtection="0"/>
    <xf numFmtId="0" fontId="138" fillId="71" borderId="183" applyNumberFormat="0" applyAlignment="0" applyProtection="0"/>
    <xf numFmtId="0" fontId="120" fillId="87" borderId="185" applyNumberFormat="0" applyFont="0" applyAlignment="0" applyProtection="0"/>
    <xf numFmtId="0" fontId="142" fillId="84" borderId="182" applyNumberFormat="0" applyAlignment="0" applyProtection="0"/>
    <xf numFmtId="0" fontId="145" fillId="0" borderId="184" applyNumberFormat="0" applyFill="0" applyAlignment="0" applyProtection="0"/>
    <xf numFmtId="0" fontId="103" fillId="60" borderId="186">
      <alignment horizontal="right" vertical="center"/>
    </xf>
    <xf numFmtId="0" fontId="8" fillId="87" borderId="185" applyNumberFormat="0" applyFont="0" applyAlignment="0" applyProtection="0"/>
    <xf numFmtId="4" fontId="102" fillId="0" borderId="186">
      <alignment horizontal="right" vertical="center"/>
    </xf>
    <xf numFmtId="0" fontId="145" fillId="0" borderId="184" applyNumberFormat="0" applyFill="0" applyAlignment="0" applyProtection="0"/>
    <xf numFmtId="0" fontId="103" fillId="60" borderId="186">
      <alignment horizontal="right" vertical="center"/>
    </xf>
    <xf numFmtId="0" fontId="103" fillId="60" borderId="186">
      <alignment horizontal="right" vertical="center"/>
    </xf>
    <xf numFmtId="4" fontId="105" fillId="62" borderId="186">
      <alignment horizontal="right" vertical="center"/>
    </xf>
    <xf numFmtId="0" fontId="103" fillId="62" borderId="186">
      <alignment horizontal="right" vertical="center"/>
    </xf>
    <xf numFmtId="4" fontId="103" fillId="62" borderId="186">
      <alignment horizontal="right" vertical="center"/>
    </xf>
    <xf numFmtId="0" fontId="105" fillId="62" borderId="186">
      <alignment horizontal="right" vertical="center"/>
    </xf>
    <xf numFmtId="4" fontId="105" fillId="62" borderId="186">
      <alignment horizontal="right" vertical="center"/>
    </xf>
    <xf numFmtId="0" fontId="103" fillId="60" borderId="186">
      <alignment horizontal="right" vertical="center"/>
    </xf>
    <xf numFmtId="4" fontId="103" fillId="60" borderId="186">
      <alignment horizontal="right" vertical="center"/>
    </xf>
    <xf numFmtId="0" fontId="103" fillId="60" borderId="186">
      <alignment horizontal="right" vertical="center"/>
    </xf>
    <xf numFmtId="4" fontId="103" fillId="60" borderId="186">
      <alignment horizontal="right" vertical="center"/>
    </xf>
    <xf numFmtId="0" fontId="103" fillId="60" borderId="187">
      <alignment horizontal="right" vertical="center"/>
    </xf>
    <xf numFmtId="4" fontId="103" fillId="60" borderId="187">
      <alignment horizontal="right" vertical="center"/>
    </xf>
    <xf numFmtId="0" fontId="103" fillId="60" borderId="188">
      <alignment horizontal="right" vertical="center"/>
    </xf>
    <xf numFmtId="4" fontId="103" fillId="60" borderId="188">
      <alignment horizontal="right" vertical="center"/>
    </xf>
    <xf numFmtId="0" fontId="126" fillId="84" borderId="183" applyNumberFormat="0" applyAlignment="0" applyProtection="0"/>
    <xf numFmtId="0" fontId="102" fillId="60" borderId="189">
      <alignment horizontal="left" vertical="center" wrapText="1" indent="2"/>
    </xf>
    <xf numFmtId="0" fontId="102" fillId="0" borderId="189">
      <alignment horizontal="left" vertical="center" wrapText="1" indent="2"/>
    </xf>
    <xf numFmtId="0" fontId="102" fillId="62" borderId="187">
      <alignment horizontal="left" vertical="center"/>
    </xf>
    <xf numFmtId="0" fontId="138" fillId="71" borderId="183" applyNumberFormat="0" applyAlignment="0" applyProtection="0"/>
    <xf numFmtId="0" fontId="102" fillId="0" borderId="186">
      <alignment horizontal="right" vertical="center"/>
    </xf>
    <xf numFmtId="4" fontId="102" fillId="0" borderId="186">
      <alignment horizontal="right" vertical="center"/>
    </xf>
    <xf numFmtId="0" fontId="102" fillId="0" borderId="186" applyNumberFormat="0" applyFill="0" applyAlignment="0" applyProtection="0"/>
    <xf numFmtId="0" fontId="142" fillId="84" borderId="182" applyNumberFormat="0" applyAlignment="0" applyProtection="0"/>
    <xf numFmtId="166" fontId="102" fillId="88" borderId="186" applyNumberFormat="0" applyFont="0" applyBorder="0" applyAlignment="0" applyProtection="0">
      <alignment horizontal="right" vertical="center"/>
    </xf>
    <xf numFmtId="0" fontId="102" fillId="61" borderId="186"/>
    <xf numFmtId="4" fontId="102" fillId="61" borderId="186"/>
    <xf numFmtId="0" fontId="145" fillId="0" borderId="184" applyNumberFormat="0" applyFill="0" applyAlignment="0" applyProtection="0"/>
    <xf numFmtId="0" fontId="8" fillId="87" borderId="185" applyNumberFormat="0" applyFont="0" applyAlignment="0" applyProtection="0"/>
    <xf numFmtId="0" fontId="120" fillId="87" borderId="185" applyNumberFormat="0" applyFont="0" applyAlignment="0" applyProtection="0"/>
    <xf numFmtId="0" fontId="102" fillId="0" borderId="186" applyNumberFormat="0" applyFill="0" applyAlignment="0" applyProtection="0"/>
    <xf numFmtId="0" fontId="130" fillId="0" borderId="184" applyNumberFormat="0" applyFill="0" applyAlignment="0" applyProtection="0"/>
    <xf numFmtId="0" fontId="145" fillId="0" borderId="184" applyNumberFormat="0" applyFill="0" applyAlignment="0" applyProtection="0"/>
    <xf numFmtId="0" fontId="129" fillId="71" borderId="183" applyNumberFormat="0" applyAlignment="0" applyProtection="0"/>
    <xf numFmtId="0" fontId="126" fillId="84" borderId="183" applyNumberFormat="0" applyAlignment="0" applyProtection="0"/>
    <xf numFmtId="4" fontId="105" fillId="62" borderId="186">
      <alignment horizontal="right" vertical="center"/>
    </xf>
    <xf numFmtId="0" fontId="103" fillId="62" borderId="186">
      <alignment horizontal="right" vertical="center"/>
    </xf>
    <xf numFmtId="166" fontId="102" fillId="88" borderId="186" applyNumberFormat="0" applyFont="0" applyBorder="0" applyAlignment="0" applyProtection="0">
      <alignment horizontal="right" vertical="center"/>
    </xf>
    <xf numFmtId="0" fontId="130" fillId="0" borderId="184" applyNumberFormat="0" applyFill="0" applyAlignment="0" applyProtection="0"/>
    <xf numFmtId="49" fontId="102" fillId="0" borderId="186" applyNumberFormat="0" applyFont="0" applyFill="0" applyBorder="0" applyProtection="0">
      <alignment horizontal="left" vertical="center" indent="2"/>
    </xf>
    <xf numFmtId="49" fontId="102" fillId="0" borderId="187" applyNumberFormat="0" applyFont="0" applyFill="0" applyBorder="0" applyProtection="0">
      <alignment horizontal="left" vertical="center" indent="5"/>
    </xf>
    <xf numFmtId="49" fontId="102" fillId="0" borderId="186" applyNumberFormat="0" applyFont="0" applyFill="0" applyBorder="0" applyProtection="0">
      <alignment horizontal="left" vertical="center" indent="2"/>
    </xf>
    <xf numFmtId="4" fontId="102" fillId="0" borderId="186" applyFill="0" applyBorder="0" applyProtection="0">
      <alignment horizontal="right" vertical="center"/>
    </xf>
    <xf numFmtId="49" fontId="101" fillId="0" borderId="186" applyNumberFormat="0" applyFill="0" applyBorder="0" applyProtection="0">
      <alignment horizontal="left" vertical="center"/>
    </xf>
    <xf numFmtId="0" fontId="102" fillId="0" borderId="189">
      <alignment horizontal="left" vertical="center" wrapText="1" indent="2"/>
    </xf>
    <xf numFmtId="0" fontId="142" fillId="84" borderId="182" applyNumberFormat="0" applyAlignment="0" applyProtection="0"/>
    <xf numFmtId="0" fontId="103" fillId="60" borderId="188">
      <alignment horizontal="right" vertical="center"/>
    </xf>
    <xf numFmtId="0" fontId="129" fillId="71" borderId="183" applyNumberFormat="0" applyAlignment="0" applyProtection="0"/>
    <xf numFmtId="0" fontId="103" fillId="60" borderId="188">
      <alignment horizontal="right" vertical="center"/>
    </xf>
    <xf numFmtId="4" fontId="103" fillId="60" borderId="186">
      <alignment horizontal="right" vertical="center"/>
    </xf>
    <xf numFmtId="0" fontId="103" fillId="60" borderId="186">
      <alignment horizontal="right" vertical="center"/>
    </xf>
    <xf numFmtId="0" fontId="123" fillId="84" borderId="182" applyNumberFormat="0" applyAlignment="0" applyProtection="0"/>
    <xf numFmtId="0" fontId="125" fillId="84" borderId="183" applyNumberFormat="0" applyAlignment="0" applyProtection="0"/>
    <xf numFmtId="0" fontId="130" fillId="0" borderId="184" applyNumberFormat="0" applyFill="0" applyAlignment="0" applyProtection="0"/>
    <xf numFmtId="0" fontId="102" fillId="61" borderId="186"/>
    <xf numFmtId="4" fontId="102" fillId="61" borderId="186"/>
    <xf numFmtId="4" fontId="103" fillId="60" borderId="186">
      <alignment horizontal="right" vertical="center"/>
    </xf>
    <xf numFmtId="0" fontId="105" fillId="62" borderId="186">
      <alignment horizontal="right" vertical="center"/>
    </xf>
    <xf numFmtId="0" fontId="129" fillId="71" borderId="183" applyNumberFormat="0" applyAlignment="0" applyProtection="0"/>
    <xf numFmtId="0" fontId="126" fillId="84" borderId="183" applyNumberFormat="0" applyAlignment="0" applyProtection="0"/>
    <xf numFmtId="4" fontId="102" fillId="0" borderId="186">
      <alignment horizontal="right" vertical="center"/>
    </xf>
    <xf numFmtId="0" fontId="102" fillId="60" borderId="189">
      <alignment horizontal="left" vertical="center" wrapText="1" indent="2"/>
    </xf>
    <xf numFmtId="0" fontId="102" fillId="0" borderId="189">
      <alignment horizontal="left" vertical="center" wrapText="1" indent="2"/>
    </xf>
    <xf numFmtId="0" fontId="142" fillId="84" borderId="182" applyNumberFormat="0" applyAlignment="0" applyProtection="0"/>
    <xf numFmtId="0" fontId="138" fillId="71" borderId="183" applyNumberFormat="0" applyAlignment="0" applyProtection="0"/>
    <xf numFmtId="0" fontId="125" fillId="84" borderId="183" applyNumberFormat="0" applyAlignment="0" applyProtection="0"/>
    <xf numFmtId="0" fontId="123" fillId="84" borderId="182" applyNumberFormat="0" applyAlignment="0" applyProtection="0"/>
    <xf numFmtId="0" fontId="103" fillId="60" borderId="188">
      <alignment horizontal="right" vertical="center"/>
    </xf>
    <xf numFmtId="0" fontId="105" fillId="62" borderId="186">
      <alignment horizontal="right" vertical="center"/>
    </xf>
    <xf numFmtId="4" fontId="103" fillId="62" borderId="186">
      <alignment horizontal="right" vertical="center"/>
    </xf>
    <xf numFmtId="4" fontId="103" fillId="60" borderId="186">
      <alignment horizontal="right" vertical="center"/>
    </xf>
    <xf numFmtId="49" fontId="102" fillId="0" borderId="187" applyNumberFormat="0" applyFont="0" applyFill="0" applyBorder="0" applyProtection="0">
      <alignment horizontal="left" vertical="center" indent="5"/>
    </xf>
    <xf numFmtId="4" fontId="102" fillId="0" borderId="186" applyFill="0" applyBorder="0" applyProtection="0">
      <alignment horizontal="right" vertical="center"/>
    </xf>
    <xf numFmtId="4" fontId="103" fillId="62" borderId="186">
      <alignment horizontal="right" vertical="center"/>
    </xf>
    <xf numFmtId="0" fontId="138" fillId="71" borderId="183" applyNumberFormat="0" applyAlignment="0" applyProtection="0"/>
    <xf numFmtId="0" fontId="129" fillId="71" borderId="183" applyNumberFormat="0" applyAlignment="0" applyProtection="0"/>
    <xf numFmtId="0" fontId="125" fillId="84" borderId="183" applyNumberFormat="0" applyAlignment="0" applyProtection="0"/>
    <xf numFmtId="0" fontId="102" fillId="60" borderId="189">
      <alignment horizontal="left" vertical="center" wrapText="1" indent="2"/>
    </xf>
    <xf numFmtId="0" fontId="102" fillId="0" borderId="189">
      <alignment horizontal="left" vertical="center" wrapText="1" indent="2"/>
    </xf>
    <xf numFmtId="0" fontId="102" fillId="60" borderId="189">
      <alignment horizontal="left" vertical="center" wrapText="1" indent="2"/>
    </xf>
    <xf numFmtId="0" fontId="48" fillId="39" borderId="0" applyNumberFormat="0" applyBorder="0" applyAlignment="0" applyProtection="0"/>
    <xf numFmtId="166" fontId="102" fillId="88" borderId="202" applyNumberFormat="0" applyFont="0" applyBorder="0" applyAlignment="0" applyProtection="0">
      <alignment horizontal="right" vertical="center"/>
    </xf>
    <xf numFmtId="0" fontId="7" fillId="53" borderId="0" applyNumberFormat="0" applyBorder="0" applyAlignment="0" applyProtection="0"/>
    <xf numFmtId="49" fontId="102" fillId="0" borderId="202" applyNumberFormat="0" applyFont="0" applyFill="0" applyBorder="0" applyProtection="0">
      <alignment horizontal="left" vertical="center" indent="2"/>
    </xf>
    <xf numFmtId="0" fontId="103" fillId="60" borderId="203">
      <alignment horizontal="right" vertical="center"/>
    </xf>
    <xf numFmtId="0" fontId="102" fillId="0" borderId="202">
      <alignment horizontal="right" vertical="center"/>
    </xf>
    <xf numFmtId="4" fontId="102" fillId="61" borderId="202"/>
    <xf numFmtId="0" fontId="125" fillId="84" borderId="199" applyNumberFormat="0" applyAlignment="0" applyProtection="0"/>
    <xf numFmtId="0" fontId="138" fillId="71" borderId="199" applyNumberFormat="0" applyAlignment="0" applyProtection="0"/>
    <xf numFmtId="4" fontId="103" fillId="60" borderId="203">
      <alignment horizontal="right" vertical="center"/>
    </xf>
    <xf numFmtId="4" fontId="103" fillId="60" borderId="202">
      <alignment horizontal="right" vertical="center"/>
    </xf>
    <xf numFmtId="0" fontId="142" fillId="84" borderId="198" applyNumberFormat="0" applyAlignment="0" applyProtection="0"/>
    <xf numFmtId="4" fontId="102" fillId="0" borderId="202">
      <alignment horizontal="right" vertical="center"/>
    </xf>
    <xf numFmtId="4" fontId="103" fillId="60" borderId="204">
      <alignment horizontal="right" vertical="center"/>
    </xf>
    <xf numFmtId="0" fontId="103" fillId="60" borderId="202">
      <alignment horizontal="right" vertical="center"/>
    </xf>
    <xf numFmtId="0" fontId="102" fillId="0" borderId="202">
      <alignment horizontal="right" vertical="center"/>
    </xf>
    <xf numFmtId="0" fontId="48" fillId="55" borderId="0" applyNumberFormat="0" applyBorder="0" applyAlignment="0" applyProtection="0"/>
    <xf numFmtId="0" fontId="102" fillId="60" borderId="205">
      <alignment horizontal="left" vertical="center" wrapText="1" indent="2"/>
    </xf>
    <xf numFmtId="4" fontId="103" fillId="62" borderId="202">
      <alignment horizontal="right" vertical="center"/>
    </xf>
    <xf numFmtId="0" fontId="102" fillId="61" borderId="202"/>
    <xf numFmtId="49" fontId="102" fillId="0" borderId="202" applyNumberFormat="0" applyFont="0" applyFill="0" applyBorder="0" applyProtection="0">
      <alignment horizontal="left" vertical="center" indent="2"/>
    </xf>
    <xf numFmtId="166" fontId="102" fillId="88" borderId="202" applyNumberFormat="0" applyFont="0" applyBorder="0" applyAlignment="0" applyProtection="0">
      <alignment horizontal="right" vertical="center"/>
    </xf>
    <xf numFmtId="0" fontId="8" fillId="87" borderId="201" applyNumberFormat="0" applyFont="0" applyAlignment="0" applyProtection="0"/>
    <xf numFmtId="0" fontId="138" fillId="71" borderId="199" applyNumberFormat="0" applyAlignment="0" applyProtection="0"/>
    <xf numFmtId="0" fontId="120" fillId="87" borderId="201" applyNumberFormat="0" applyFont="0" applyAlignment="0" applyProtection="0"/>
    <xf numFmtId="0" fontId="102" fillId="0" borderId="202" applyNumberFormat="0" applyFill="0" applyAlignment="0" applyProtection="0"/>
    <xf numFmtId="0" fontId="115" fillId="33" borderId="66" applyNumberFormat="0" applyAlignment="0" applyProtection="0"/>
    <xf numFmtId="0" fontId="116" fillId="33" borderId="65" applyNumberFormat="0" applyAlignment="0" applyProtection="0"/>
    <xf numFmtId="0" fontId="145" fillId="0" borderId="200" applyNumberFormat="0" applyFill="0" applyAlignment="0" applyProtection="0"/>
    <xf numFmtId="0" fontId="117" fillId="0" borderId="0" applyNumberFormat="0" applyFill="0" applyBorder="0" applyAlignment="0" applyProtection="0"/>
    <xf numFmtId="0" fontId="102" fillId="0" borderId="202">
      <alignment horizontal="right" vertical="center"/>
    </xf>
    <xf numFmtId="0" fontId="118" fillId="0" borderId="0" applyNumberFormat="0" applyFill="0" applyBorder="0" applyAlignment="0" applyProtection="0"/>
    <xf numFmtId="0" fontId="119"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8"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8"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8"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8" fillId="59" borderId="0" applyNumberFormat="0" applyBorder="0" applyAlignment="0" applyProtection="0"/>
    <xf numFmtId="0" fontId="102" fillId="0" borderId="186" applyNumberFormat="0" applyFill="0" applyAlignment="0" applyProtection="0"/>
    <xf numFmtId="0" fontId="103" fillId="60" borderId="186">
      <alignment horizontal="right" vertical="center"/>
    </xf>
    <xf numFmtId="0" fontId="103" fillId="60" borderId="186">
      <alignment horizontal="right" vertical="center"/>
    </xf>
    <xf numFmtId="0" fontId="103" fillId="60" borderId="202">
      <alignment horizontal="right" vertical="center"/>
    </xf>
    <xf numFmtId="0" fontId="102" fillId="0" borderId="186">
      <alignment horizontal="right" vertical="center"/>
    </xf>
    <xf numFmtId="0" fontId="105" fillId="62" borderId="186">
      <alignment horizontal="right" vertical="center"/>
    </xf>
    <xf numFmtId="0" fontId="102" fillId="61" borderId="186"/>
    <xf numFmtId="0" fontId="103" fillId="62" borderId="186">
      <alignment horizontal="right" vertical="center"/>
    </xf>
    <xf numFmtId="0" fontId="129" fillId="71" borderId="199" applyNumberFormat="0" applyAlignment="0" applyProtection="0"/>
    <xf numFmtId="0" fontId="123" fillId="84" borderId="198" applyNumberFormat="0" applyAlignment="0" applyProtection="0"/>
    <xf numFmtId="0" fontId="103" fillId="60" borderId="202">
      <alignment horizontal="right" vertical="center"/>
    </xf>
    <xf numFmtId="4" fontId="102" fillId="61" borderId="202"/>
    <xf numFmtId="0" fontId="125" fillId="84" borderId="199" applyNumberFormat="0" applyAlignment="0" applyProtection="0"/>
    <xf numFmtId="0" fontId="120" fillId="87" borderId="201" applyNumberFormat="0" applyFont="0" applyAlignment="0" applyProtection="0"/>
    <xf numFmtId="0" fontId="103" fillId="60" borderId="202">
      <alignment horizontal="right" vertical="center"/>
    </xf>
    <xf numFmtId="0" fontId="103" fillId="60" borderId="204">
      <alignment horizontal="right" vertical="center"/>
    </xf>
    <xf numFmtId="0" fontId="126" fillId="84" borderId="199" applyNumberFormat="0" applyAlignment="0" applyProtection="0"/>
    <xf numFmtId="0" fontId="102" fillId="0" borderId="205">
      <alignment horizontal="left" vertical="center" wrapText="1" indent="2"/>
    </xf>
    <xf numFmtId="4" fontId="102" fillId="0" borderId="202" applyFill="0" applyBorder="0" applyProtection="0">
      <alignment horizontal="right" vertical="center"/>
    </xf>
    <xf numFmtId="0" fontId="125" fillId="84" borderId="199" applyNumberFormat="0" applyAlignment="0" applyProtection="0"/>
    <xf numFmtId="0" fontId="126" fillId="84" borderId="199" applyNumberFormat="0" applyAlignment="0" applyProtection="0"/>
    <xf numFmtId="49" fontId="101" fillId="0" borderId="202" applyNumberFormat="0" applyFill="0" applyBorder="0" applyProtection="0">
      <alignment horizontal="left" vertical="center"/>
    </xf>
    <xf numFmtId="0" fontId="48" fillId="43" borderId="0" applyNumberFormat="0" applyBorder="0" applyAlignment="0" applyProtection="0"/>
    <xf numFmtId="0" fontId="103" fillId="62" borderId="202">
      <alignment horizontal="right" vertical="center"/>
    </xf>
    <xf numFmtId="0" fontId="102" fillId="0" borderId="205">
      <alignment horizontal="left" vertical="center" wrapText="1" indent="2"/>
    </xf>
    <xf numFmtId="0" fontId="103" fillId="60" borderId="203">
      <alignment horizontal="right" vertical="center"/>
    </xf>
    <xf numFmtId="4" fontId="102" fillId="61" borderId="202"/>
    <xf numFmtId="4" fontId="103" fillId="62" borderId="202">
      <alignment horizontal="right" vertical="center"/>
    </xf>
    <xf numFmtId="49" fontId="101" fillId="0" borderId="202" applyNumberFormat="0" applyFill="0" applyBorder="0" applyProtection="0">
      <alignment horizontal="left" vertical="center"/>
    </xf>
    <xf numFmtId="0" fontId="126" fillId="84" borderId="199" applyNumberFormat="0" applyAlignment="0" applyProtection="0"/>
    <xf numFmtId="0" fontId="103" fillId="60" borderId="203">
      <alignment horizontal="right" vertical="center"/>
    </xf>
    <xf numFmtId="0" fontId="130" fillId="0" borderId="200" applyNumberFormat="0" applyFill="0" applyAlignment="0" applyProtection="0"/>
    <xf numFmtId="4" fontId="103" fillId="62" borderId="202">
      <alignment horizontal="right" vertical="center"/>
    </xf>
    <xf numFmtId="4" fontId="105" fillId="62" borderId="202">
      <alignment horizontal="right" vertical="center"/>
    </xf>
    <xf numFmtId="4" fontId="103" fillId="60" borderId="202">
      <alignment horizontal="right" vertical="center"/>
    </xf>
    <xf numFmtId="4" fontId="103" fillId="60" borderId="202">
      <alignment horizontal="right" vertical="center"/>
    </xf>
    <xf numFmtId="4" fontId="103" fillId="60" borderId="203">
      <alignment horizontal="right" vertical="center"/>
    </xf>
    <xf numFmtId="0" fontId="142" fillId="84" borderId="198" applyNumberFormat="0" applyAlignment="0" applyProtection="0"/>
    <xf numFmtId="0" fontId="126" fillId="84" borderId="199" applyNumberFormat="0" applyAlignment="0" applyProtection="0"/>
    <xf numFmtId="0" fontId="129" fillId="71" borderId="199" applyNumberFormat="0" applyAlignment="0" applyProtection="0"/>
    <xf numFmtId="0" fontId="138" fillId="71" borderId="214" applyNumberFormat="0" applyAlignment="0" applyProtection="0"/>
    <xf numFmtId="0" fontId="105" fillId="62" borderId="217">
      <alignment horizontal="right" vertical="center"/>
    </xf>
    <xf numFmtId="0" fontId="138" fillId="71" borderId="199" applyNumberFormat="0" applyAlignment="0" applyProtection="0"/>
    <xf numFmtId="4" fontId="103" fillId="60" borderId="203">
      <alignment horizontal="right" vertical="center"/>
    </xf>
    <xf numFmtId="0" fontId="145" fillId="0" borderId="200" applyNumberFormat="0" applyFill="0" applyAlignment="0" applyProtection="0"/>
    <xf numFmtId="0" fontId="138" fillId="71" borderId="199" applyNumberFormat="0" applyAlignment="0" applyProtection="0"/>
    <xf numFmtId="0" fontId="138" fillId="71" borderId="199" applyNumberFormat="0" applyAlignment="0" applyProtection="0"/>
    <xf numFmtId="4" fontId="102" fillId="0" borderId="202">
      <alignment horizontal="right" vertical="center"/>
    </xf>
    <xf numFmtId="0" fontId="130" fillId="0" borderId="200" applyNumberFormat="0" applyFill="0" applyAlignment="0" applyProtection="0"/>
    <xf numFmtId="0" fontId="138" fillId="71" borderId="199" applyNumberFormat="0" applyAlignment="0" applyProtection="0"/>
    <xf numFmtId="4" fontId="102" fillId="61" borderId="202"/>
    <xf numFmtId="0" fontId="126" fillId="84" borderId="199" applyNumberFormat="0" applyAlignment="0" applyProtection="0"/>
    <xf numFmtId="4" fontId="102" fillId="0" borderId="186" applyFill="0" applyBorder="0" applyProtection="0">
      <alignment horizontal="right" vertical="center"/>
    </xf>
    <xf numFmtId="4" fontId="103" fillId="60" borderId="202">
      <alignment horizontal="right" vertical="center"/>
    </xf>
    <xf numFmtId="0" fontId="116" fillId="33" borderId="65" applyNumberFormat="0" applyAlignment="0" applyProtection="0"/>
    <xf numFmtId="0" fontId="145" fillId="0" borderId="208" applyNumberFormat="0" applyFill="0" applyAlignment="0" applyProtection="0"/>
    <xf numFmtId="0" fontId="120" fillId="87" borderId="201" applyNumberFormat="0" applyFont="0" applyAlignment="0" applyProtection="0"/>
    <xf numFmtId="0" fontId="8" fillId="87" borderId="201" applyNumberFormat="0" applyFont="0" applyAlignment="0" applyProtection="0"/>
    <xf numFmtId="0" fontId="142" fillId="84" borderId="198" applyNumberFormat="0" applyAlignment="0" applyProtection="0"/>
    <xf numFmtId="0" fontId="115" fillId="33" borderId="66" applyNumberFormat="0" applyAlignment="0" applyProtection="0"/>
    <xf numFmtId="4" fontId="102" fillId="61" borderId="202"/>
    <xf numFmtId="0" fontId="130" fillId="0" borderId="200" applyNumberFormat="0" applyFill="0" applyAlignment="0" applyProtection="0"/>
    <xf numFmtId="0" fontId="105" fillId="62" borderId="202">
      <alignment horizontal="right" vertical="center"/>
    </xf>
    <xf numFmtId="0" fontId="145" fillId="0" borderId="200" applyNumberFormat="0" applyFill="0" applyAlignment="0" applyProtection="0"/>
    <xf numFmtId="0" fontId="123" fillId="84" borderId="198" applyNumberFormat="0" applyAlignment="0" applyProtection="0"/>
    <xf numFmtId="0" fontId="102" fillId="0" borderId="202">
      <alignment horizontal="right" vertical="center"/>
    </xf>
    <xf numFmtId="0" fontId="102" fillId="61" borderId="202"/>
    <xf numFmtId="4" fontId="103" fillId="60" borderId="202">
      <alignment horizontal="right" vertical="center"/>
    </xf>
    <xf numFmtId="0" fontId="103" fillId="62" borderId="202">
      <alignment horizontal="right" vertical="center"/>
    </xf>
    <xf numFmtId="4" fontId="103" fillId="60" borderId="203">
      <alignment horizontal="right" vertical="center"/>
    </xf>
    <xf numFmtId="0" fontId="126" fillId="84" borderId="199" applyNumberFormat="0" applyAlignment="0" applyProtection="0"/>
    <xf numFmtId="0" fontId="142" fillId="84" borderId="198" applyNumberFormat="0" applyAlignment="0" applyProtection="0"/>
    <xf numFmtId="0" fontId="145" fillId="0" borderId="200" applyNumberFormat="0" applyFill="0" applyAlignment="0" applyProtection="0"/>
    <xf numFmtId="0" fontId="126" fillId="84" borderId="199" applyNumberFormat="0" applyAlignment="0" applyProtection="0"/>
    <xf numFmtId="0" fontId="105" fillId="62" borderId="202">
      <alignment horizontal="right" vertical="center"/>
    </xf>
    <xf numFmtId="0" fontId="103" fillId="60" borderId="202">
      <alignment horizontal="right" vertical="center"/>
    </xf>
    <xf numFmtId="0" fontId="126" fillId="84" borderId="199" applyNumberFormat="0" applyAlignment="0" applyProtection="0"/>
    <xf numFmtId="0" fontId="123" fillId="84" borderId="198" applyNumberFormat="0" applyAlignment="0" applyProtection="0"/>
    <xf numFmtId="0" fontId="142" fillId="84" borderId="198" applyNumberFormat="0" applyAlignment="0" applyProtection="0"/>
    <xf numFmtId="4" fontId="103" fillId="60" borderId="202">
      <alignment horizontal="right" vertical="center"/>
    </xf>
    <xf numFmtId="0" fontId="102" fillId="61" borderId="202"/>
    <xf numFmtId="4" fontId="103" fillId="60" borderId="204">
      <alignment horizontal="right" vertical="center"/>
    </xf>
    <xf numFmtId="0" fontId="126" fillId="84" borderId="199" applyNumberFormat="0" applyAlignment="0" applyProtection="0"/>
    <xf numFmtId="4" fontId="103" fillId="60" borderId="202">
      <alignment horizontal="right" vertical="center"/>
    </xf>
    <xf numFmtId="0" fontId="102" fillId="60" borderId="205">
      <alignment horizontal="left" vertical="center" wrapText="1" indent="2"/>
    </xf>
    <xf numFmtId="0" fontId="103" fillId="60" borderId="202">
      <alignment horizontal="right" vertical="center"/>
    </xf>
    <xf numFmtId="0" fontId="102" fillId="60" borderId="205">
      <alignment horizontal="left" vertical="center" wrapText="1" indent="2"/>
    </xf>
    <xf numFmtId="0" fontId="142" fillId="84" borderId="198" applyNumberFormat="0" applyAlignment="0" applyProtection="0"/>
    <xf numFmtId="0" fontId="103" fillId="60" borderId="202">
      <alignment horizontal="right" vertical="center"/>
    </xf>
    <xf numFmtId="0" fontId="129" fillId="71" borderId="199" applyNumberFormat="0" applyAlignment="0" applyProtection="0"/>
    <xf numFmtId="0" fontId="138" fillId="71" borderId="199" applyNumberFormat="0" applyAlignment="0" applyProtection="0"/>
    <xf numFmtId="0" fontId="126" fillId="84" borderId="199" applyNumberFormat="0" applyAlignment="0" applyProtection="0"/>
    <xf numFmtId="0" fontId="120" fillId="87" borderId="201" applyNumberFormat="0" applyFont="0" applyAlignment="0" applyProtection="0"/>
    <xf numFmtId="0" fontId="142" fillId="84" borderId="198" applyNumberFormat="0" applyAlignment="0" applyProtection="0"/>
    <xf numFmtId="0" fontId="145" fillId="0" borderId="200" applyNumberFormat="0" applyFill="0" applyAlignment="0" applyProtection="0"/>
    <xf numFmtId="0" fontId="120" fillId="87" borderId="201" applyNumberFormat="0" applyFont="0" applyAlignment="0" applyProtection="0"/>
    <xf numFmtId="0" fontId="129" fillId="71" borderId="199" applyNumberFormat="0" applyAlignment="0" applyProtection="0"/>
    <xf numFmtId="4" fontId="102" fillId="61" borderId="202"/>
    <xf numFmtId="0" fontId="103" fillId="60" borderId="202">
      <alignment horizontal="right" vertical="center"/>
    </xf>
    <xf numFmtId="0" fontId="102" fillId="61" borderId="202"/>
    <xf numFmtId="0" fontId="48" fillId="47" borderId="0" applyNumberFormat="0" applyBorder="0" applyAlignment="0" applyProtection="0"/>
    <xf numFmtId="0" fontId="102" fillId="0" borderId="205">
      <alignment horizontal="left" vertical="center" wrapText="1" indent="2"/>
    </xf>
    <xf numFmtId="0" fontId="117" fillId="0" borderId="0" applyNumberFormat="0" applyFill="0" applyBorder="0" applyAlignment="0" applyProtection="0"/>
    <xf numFmtId="0" fontId="103" fillId="62" borderId="202">
      <alignment horizontal="right" vertical="center"/>
    </xf>
    <xf numFmtId="4" fontId="103" fillId="62" borderId="202">
      <alignment horizontal="right" vertical="center"/>
    </xf>
    <xf numFmtId="0" fontId="105" fillId="62" borderId="202">
      <alignment horizontal="right" vertical="center"/>
    </xf>
    <xf numFmtId="4" fontId="105" fillId="62" borderId="202">
      <alignment horizontal="right" vertical="center"/>
    </xf>
    <xf numFmtId="0" fontId="103" fillId="60" borderId="202">
      <alignment horizontal="right" vertical="center"/>
    </xf>
    <xf numFmtId="4" fontId="103" fillId="60" borderId="202">
      <alignment horizontal="right" vertical="center"/>
    </xf>
    <xf numFmtId="0" fontId="103" fillId="60" borderId="202">
      <alignment horizontal="right" vertical="center"/>
    </xf>
    <xf numFmtId="4" fontId="103" fillId="60" borderId="202">
      <alignment horizontal="right" vertical="center"/>
    </xf>
    <xf numFmtId="0" fontId="103" fillId="60" borderId="203">
      <alignment horizontal="right" vertical="center"/>
    </xf>
    <xf numFmtId="4" fontId="103" fillId="60" borderId="203">
      <alignment horizontal="right" vertical="center"/>
    </xf>
    <xf numFmtId="0" fontId="103" fillId="60" borderId="204">
      <alignment horizontal="right" vertical="center"/>
    </xf>
    <xf numFmtId="4" fontId="103" fillId="60" borderId="204">
      <alignment horizontal="right" vertical="center"/>
    </xf>
    <xf numFmtId="0" fontId="126" fillId="84" borderId="199" applyNumberFormat="0" applyAlignment="0" applyProtection="0"/>
    <xf numFmtId="0" fontId="102" fillId="60" borderId="205">
      <alignment horizontal="left" vertical="center" wrapText="1" indent="2"/>
    </xf>
    <xf numFmtId="0" fontId="102" fillId="0" borderId="205">
      <alignment horizontal="left" vertical="center" wrapText="1" indent="2"/>
    </xf>
    <xf numFmtId="0" fontId="102" fillId="62" borderId="203">
      <alignment horizontal="left" vertical="center"/>
    </xf>
    <xf numFmtId="0" fontId="102" fillId="0" borderId="202" applyNumberFormat="0" applyFill="0" applyAlignment="0" applyProtection="0"/>
    <xf numFmtId="0" fontId="138" fillId="71" borderId="199" applyNumberFormat="0" applyAlignment="0" applyProtection="0"/>
    <xf numFmtId="0" fontId="102" fillId="0" borderId="202">
      <alignment horizontal="right" vertical="center"/>
    </xf>
    <xf numFmtId="4" fontId="102" fillId="0" borderId="202">
      <alignment horizontal="right" vertical="center"/>
    </xf>
    <xf numFmtId="0" fontId="103" fillId="60" borderId="203">
      <alignment horizontal="right" vertical="center"/>
    </xf>
    <xf numFmtId="0" fontId="102" fillId="0" borderId="202" applyNumberFormat="0" applyFill="0" applyAlignment="0" applyProtection="0"/>
    <xf numFmtId="0" fontId="142" fillId="84" borderId="198" applyNumberFormat="0" applyAlignment="0" applyProtection="0"/>
    <xf numFmtId="166" fontId="102" fillId="88" borderId="202" applyNumberFormat="0" applyFont="0" applyBorder="0" applyAlignment="0" applyProtection="0">
      <alignment horizontal="right" vertical="center"/>
    </xf>
    <xf numFmtId="0" fontId="102" fillId="61" borderId="202"/>
    <xf numFmtId="4" fontId="102" fillId="61" borderId="202"/>
    <xf numFmtId="0" fontId="145" fillId="0" borderId="200" applyNumberFormat="0" applyFill="0" applyAlignment="0" applyProtection="0"/>
    <xf numFmtId="0" fontId="145" fillId="0" borderId="200" applyNumberFormat="0" applyFill="0" applyAlignment="0" applyProtection="0"/>
    <xf numFmtId="4" fontId="103" fillId="60" borderId="202">
      <alignment horizontal="right" vertical="center"/>
    </xf>
    <xf numFmtId="0" fontId="7" fillId="54" borderId="0" applyNumberFormat="0" applyBorder="0" applyAlignment="0" applyProtection="0"/>
    <xf numFmtId="49" fontId="101" fillId="0" borderId="202" applyNumberFormat="0" applyFill="0" applyBorder="0" applyProtection="0">
      <alignment horizontal="left" vertical="center"/>
    </xf>
    <xf numFmtId="0" fontId="126" fillId="84" borderId="199" applyNumberFormat="0" applyAlignment="0" applyProtection="0"/>
    <xf numFmtId="0" fontId="102" fillId="0" borderId="205">
      <alignment horizontal="left" vertical="center" wrapText="1" indent="2"/>
    </xf>
    <xf numFmtId="0" fontId="7" fillId="53" borderId="0" applyNumberFormat="0" applyBorder="0" applyAlignment="0" applyProtection="0"/>
    <xf numFmtId="0" fontId="126" fillId="84" borderId="199" applyNumberFormat="0" applyAlignment="0" applyProtection="0"/>
    <xf numFmtId="0" fontId="7" fillId="50" borderId="0" applyNumberFormat="0" applyBorder="0" applyAlignment="0" applyProtection="0"/>
    <xf numFmtId="0" fontId="129" fillId="71" borderId="199" applyNumberFormat="0" applyAlignment="0" applyProtection="0"/>
    <xf numFmtId="0" fontId="142" fillId="84" borderId="198" applyNumberFormat="0" applyAlignment="0" applyProtection="0"/>
    <xf numFmtId="0" fontId="145" fillId="0" borderId="200" applyNumberFormat="0" applyFill="0" applyAlignment="0" applyProtection="0"/>
    <xf numFmtId="0" fontId="120" fillId="87" borderId="201" applyNumberFormat="0" applyFont="0" applyAlignment="0" applyProtection="0"/>
    <xf numFmtId="0" fontId="103" fillId="62" borderId="202">
      <alignment horizontal="right" vertical="center"/>
    </xf>
    <xf numFmtId="0" fontId="115" fillId="33" borderId="66" applyNumberFormat="0" applyAlignment="0" applyProtection="0"/>
    <xf numFmtId="0" fontId="7" fillId="45" borderId="0" applyNumberFormat="0" applyBorder="0" applyAlignment="0" applyProtection="0"/>
    <xf numFmtId="0" fontId="119" fillId="0" borderId="70" applyNumberFormat="0" applyFill="0" applyAlignment="0" applyProtection="0"/>
    <xf numFmtId="0" fontId="103" fillId="60" borderId="203">
      <alignment horizontal="right" vertical="center"/>
    </xf>
    <xf numFmtId="0" fontId="48" fillId="59" borderId="0" applyNumberFormat="0" applyBorder="0" applyAlignment="0" applyProtection="0"/>
    <xf numFmtId="0" fontId="126" fillId="84" borderId="199" applyNumberFormat="0" applyAlignment="0" applyProtection="0"/>
    <xf numFmtId="0" fontId="105" fillId="62" borderId="202">
      <alignment horizontal="right" vertical="center"/>
    </xf>
    <xf numFmtId="0" fontId="103" fillId="62" borderId="202">
      <alignment horizontal="right" vertical="center"/>
    </xf>
    <xf numFmtId="0" fontId="145" fillId="0" borderId="200" applyNumberFormat="0" applyFill="0" applyAlignment="0" applyProtection="0"/>
    <xf numFmtId="0" fontId="8" fillId="87" borderId="201" applyNumberFormat="0" applyFont="0" applyAlignment="0" applyProtection="0"/>
    <xf numFmtId="0" fontId="120" fillId="87" borderId="201" applyNumberFormat="0" applyFont="0" applyAlignment="0" applyProtection="0"/>
    <xf numFmtId="0" fontId="102" fillId="62" borderId="203">
      <alignment horizontal="left" vertical="center"/>
    </xf>
    <xf numFmtId="0" fontId="103" fillId="60" borderId="202">
      <alignment horizontal="right" vertical="center"/>
    </xf>
    <xf numFmtId="0" fontId="130" fillId="0" borderId="200" applyNumberFormat="0" applyFill="0" applyAlignment="0" applyProtection="0"/>
    <xf numFmtId="0" fontId="125" fillId="84" borderId="199" applyNumberFormat="0" applyAlignment="0" applyProtection="0"/>
    <xf numFmtId="0" fontId="7" fillId="41" borderId="0" applyNumberFormat="0" applyBorder="0" applyAlignment="0" applyProtection="0"/>
    <xf numFmtId="0" fontId="48" fillId="51" borderId="0" applyNumberFormat="0" applyBorder="0" applyAlignment="0" applyProtection="0"/>
    <xf numFmtId="0" fontId="118" fillId="0" borderId="0" applyNumberFormat="0" applyFill="0" applyBorder="0" applyAlignment="0" applyProtection="0"/>
    <xf numFmtId="49" fontId="102" fillId="0" borderId="202" applyNumberFormat="0" applyFont="0" applyFill="0" applyBorder="0" applyProtection="0">
      <alignment horizontal="left" vertical="center" indent="2"/>
    </xf>
    <xf numFmtId="49" fontId="102" fillId="0" borderId="202" applyNumberFormat="0" applyFont="0" applyFill="0" applyBorder="0" applyProtection="0">
      <alignment horizontal="left" vertical="center" indent="2"/>
    </xf>
    <xf numFmtId="49" fontId="102" fillId="0" borderId="203" applyNumberFormat="0" applyFont="0" applyFill="0" applyBorder="0" applyProtection="0">
      <alignment horizontal="left" vertical="center" indent="5"/>
    </xf>
    <xf numFmtId="0" fontId="103" fillId="60" borderId="202">
      <alignment horizontal="right" vertical="center"/>
    </xf>
    <xf numFmtId="0" fontId="102" fillId="0" borderId="202" applyNumberFormat="0" applyFill="0" applyAlignment="0" applyProtection="0"/>
    <xf numFmtId="0" fontId="129" fillId="71" borderId="199" applyNumberFormat="0" applyAlignment="0" applyProtection="0"/>
    <xf numFmtId="4" fontId="103" fillId="60" borderId="204">
      <alignment horizontal="right" vertical="center"/>
    </xf>
    <xf numFmtId="4" fontId="102" fillId="61" borderId="202"/>
    <xf numFmtId="4" fontId="102" fillId="0" borderId="202" applyFill="0" applyBorder="0" applyProtection="0">
      <alignment horizontal="right" vertical="center"/>
    </xf>
    <xf numFmtId="49" fontId="101" fillId="0" borderId="202" applyNumberFormat="0" applyFill="0" applyBorder="0" applyProtection="0">
      <alignment horizontal="left" vertical="center"/>
    </xf>
    <xf numFmtId="4" fontId="103" fillId="60" borderId="204">
      <alignment horizontal="right" vertical="center"/>
    </xf>
    <xf numFmtId="49" fontId="101" fillId="0" borderId="202" applyNumberFormat="0" applyFill="0" applyBorder="0" applyProtection="0">
      <alignment horizontal="left" vertical="center"/>
    </xf>
    <xf numFmtId="0" fontId="102" fillId="0" borderId="205">
      <alignment horizontal="left" vertical="center" wrapText="1" indent="2"/>
    </xf>
    <xf numFmtId="0" fontId="103" fillId="60" borderId="202">
      <alignment horizontal="right" vertical="center"/>
    </xf>
    <xf numFmtId="4" fontId="105" fillId="62" borderId="202">
      <alignment horizontal="right" vertical="center"/>
    </xf>
    <xf numFmtId="4" fontId="105" fillId="62" borderId="202">
      <alignment horizontal="right" vertical="center"/>
    </xf>
    <xf numFmtId="0" fontId="123" fillId="84" borderId="198" applyNumberFormat="0" applyAlignment="0" applyProtection="0"/>
    <xf numFmtId="0" fontId="123" fillId="84" borderId="198" applyNumberFormat="0" applyAlignment="0" applyProtection="0"/>
    <xf numFmtId="0" fontId="103" fillId="62" borderId="202">
      <alignment horizontal="right" vertical="center"/>
    </xf>
    <xf numFmtId="0" fontId="138" fillId="71" borderId="199" applyNumberFormat="0" applyAlignment="0" applyProtection="0"/>
    <xf numFmtId="0" fontId="125" fillId="84" borderId="199" applyNumberFormat="0" applyAlignment="0" applyProtection="0"/>
    <xf numFmtId="49" fontId="102" fillId="0" borderId="203" applyNumberFormat="0" applyFont="0" applyFill="0" applyBorder="0" applyProtection="0">
      <alignment horizontal="left" vertical="center" indent="5"/>
    </xf>
    <xf numFmtId="0" fontId="103" fillId="60" borderId="204">
      <alignment horizontal="right" vertical="center"/>
    </xf>
    <xf numFmtId="0" fontId="125" fillId="84" borderId="199" applyNumberFormat="0" applyAlignment="0" applyProtection="0"/>
    <xf numFmtId="0" fontId="102" fillId="62" borderId="203">
      <alignment horizontal="left" vertical="center"/>
    </xf>
    <xf numFmtId="0" fontId="123" fillId="84" borderId="198" applyNumberFormat="0" applyAlignment="0" applyProtection="0"/>
    <xf numFmtId="0" fontId="125" fillId="84" borderId="199" applyNumberFormat="0" applyAlignment="0" applyProtection="0"/>
    <xf numFmtId="0" fontId="130" fillId="0" borderId="200" applyNumberFormat="0" applyFill="0" applyAlignment="0" applyProtection="0"/>
    <xf numFmtId="0" fontId="126" fillId="84" borderId="199" applyNumberFormat="0" applyAlignment="0" applyProtection="0"/>
    <xf numFmtId="0" fontId="48" fillId="59" borderId="0" applyNumberFormat="0" applyBorder="0" applyAlignment="0" applyProtection="0"/>
    <xf numFmtId="0" fontId="115" fillId="33" borderId="66" applyNumberFormat="0" applyAlignment="0" applyProtection="0"/>
    <xf numFmtId="0" fontId="7" fillId="57" borderId="0" applyNumberFormat="0" applyBorder="0" applyAlignment="0" applyProtection="0"/>
    <xf numFmtId="0" fontId="103" fillId="60" borderId="204">
      <alignment horizontal="right" vertical="center"/>
    </xf>
    <xf numFmtId="0" fontId="102" fillId="0" borderId="202" applyNumberFormat="0" applyFill="0" applyAlignment="0" applyProtection="0"/>
    <xf numFmtId="0" fontId="102" fillId="0" borderId="205">
      <alignment horizontal="left" vertical="center" wrapText="1" indent="2"/>
    </xf>
    <xf numFmtId="0" fontId="48" fillId="39" borderId="0" applyNumberFormat="0" applyBorder="0" applyAlignment="0" applyProtection="0"/>
    <xf numFmtId="0" fontId="102" fillId="0" borderId="205">
      <alignment horizontal="left" vertical="center" wrapText="1" indent="2"/>
    </xf>
    <xf numFmtId="4" fontId="102" fillId="0" borderId="202">
      <alignment horizontal="right" vertical="center"/>
    </xf>
    <xf numFmtId="0" fontId="103" fillId="60" borderId="202">
      <alignment horizontal="right" vertical="center"/>
    </xf>
    <xf numFmtId="0" fontId="142" fillId="84" borderId="198" applyNumberFormat="0" applyAlignment="0" applyProtection="0"/>
    <xf numFmtId="0" fontId="130" fillId="0" borderId="200" applyNumberFormat="0" applyFill="0" applyAlignment="0" applyProtection="0"/>
    <xf numFmtId="0" fontId="129" fillId="71" borderId="199" applyNumberFormat="0" applyAlignment="0" applyProtection="0"/>
    <xf numFmtId="4" fontId="103" fillId="60" borderId="203">
      <alignment horizontal="right" vertical="center"/>
    </xf>
    <xf numFmtId="0" fontId="130" fillId="0" borderId="200" applyNumberFormat="0" applyFill="0" applyAlignment="0" applyProtection="0"/>
    <xf numFmtId="4" fontId="105" fillId="62" borderId="202">
      <alignment horizontal="right" vertical="center"/>
    </xf>
    <xf numFmtId="0" fontId="48" fillId="39" borderId="0" applyNumberFormat="0" applyBorder="0" applyAlignment="0" applyProtection="0"/>
    <xf numFmtId="4" fontId="103" fillId="60" borderId="202">
      <alignment horizontal="right" vertical="center"/>
    </xf>
    <xf numFmtId="0" fontId="103" fillId="62" borderId="202">
      <alignment horizontal="right" vertical="center"/>
    </xf>
    <xf numFmtId="0" fontId="120" fillId="87" borderId="201" applyNumberFormat="0" applyFont="0" applyAlignment="0" applyProtection="0"/>
    <xf numFmtId="0" fontId="125" fillId="84" borderId="199" applyNumberFormat="0" applyAlignment="0" applyProtection="0"/>
    <xf numFmtId="0" fontId="102" fillId="60" borderId="205">
      <alignment horizontal="left" vertical="center" wrapText="1" indent="2"/>
    </xf>
    <xf numFmtId="0" fontId="102" fillId="0" borderId="205">
      <alignment horizontal="left" vertical="center" wrapText="1" indent="2"/>
    </xf>
    <xf numFmtId="0" fontId="116" fillId="33" borderId="65" applyNumberFormat="0" applyAlignment="0" applyProtection="0"/>
    <xf numFmtId="0" fontId="125" fillId="84" borderId="199" applyNumberFormat="0" applyAlignment="0" applyProtection="0"/>
    <xf numFmtId="49" fontId="102" fillId="0" borderId="203" applyNumberFormat="0" applyFont="0" applyFill="0" applyBorder="0" applyProtection="0">
      <alignment horizontal="left" vertical="center" indent="5"/>
    </xf>
    <xf numFmtId="0" fontId="7" fillId="49" borderId="0" applyNumberFormat="0" applyBorder="0" applyAlignment="0" applyProtection="0"/>
    <xf numFmtId="0" fontId="7" fillId="57" borderId="0" applyNumberFormat="0" applyBorder="0" applyAlignment="0" applyProtection="0"/>
    <xf numFmtId="49" fontId="101" fillId="0" borderId="202" applyNumberFormat="0" applyFill="0" applyBorder="0" applyProtection="0">
      <alignment horizontal="left" vertical="center"/>
    </xf>
    <xf numFmtId="4" fontId="102" fillId="61" borderId="202"/>
    <xf numFmtId="0" fontId="145" fillId="0" borderId="200" applyNumberFormat="0" applyFill="0" applyAlignment="0" applyProtection="0"/>
    <xf numFmtId="0" fontId="142" fillId="84" borderId="198" applyNumberFormat="0" applyAlignment="0" applyProtection="0"/>
    <xf numFmtId="4" fontId="105" fillId="62" borderId="202">
      <alignment horizontal="right" vertical="center"/>
    </xf>
    <xf numFmtId="0" fontId="120" fillId="87" borderId="201" applyNumberFormat="0" applyFont="0" applyAlignment="0" applyProtection="0"/>
    <xf numFmtId="0" fontId="138" fillId="71" borderId="199" applyNumberFormat="0" applyAlignment="0" applyProtection="0"/>
    <xf numFmtId="49" fontId="101" fillId="0" borderId="202" applyNumberFormat="0" applyFill="0" applyBorder="0" applyProtection="0">
      <alignment horizontal="left" vertical="center"/>
    </xf>
    <xf numFmtId="166" fontId="102" fillId="88" borderId="202" applyNumberFormat="0" applyFont="0" applyBorder="0" applyAlignment="0" applyProtection="0">
      <alignment horizontal="right" vertical="center"/>
    </xf>
    <xf numFmtId="49" fontId="102" fillId="0" borderId="202" applyNumberFormat="0" applyFont="0" applyFill="0" applyBorder="0" applyProtection="0">
      <alignment horizontal="left" vertical="center" indent="2"/>
    </xf>
    <xf numFmtId="0" fontId="123" fillId="84" borderId="198" applyNumberFormat="0" applyAlignment="0" applyProtection="0"/>
    <xf numFmtId="4" fontId="102" fillId="0" borderId="202">
      <alignment horizontal="right" vertical="center"/>
    </xf>
    <xf numFmtId="0" fontId="103" fillId="60" borderId="203">
      <alignment horizontal="right" vertical="center"/>
    </xf>
    <xf numFmtId="0" fontId="130" fillId="0" borderId="200" applyNumberFormat="0" applyFill="0" applyAlignment="0" applyProtection="0"/>
    <xf numFmtId="0" fontId="145" fillId="0" borderId="200" applyNumberFormat="0" applyFill="0" applyAlignment="0" applyProtection="0"/>
    <xf numFmtId="0" fontId="8" fillId="87" borderId="201" applyNumberFormat="0" applyFont="0" applyAlignment="0" applyProtection="0"/>
    <xf numFmtId="4" fontId="103" fillId="60" borderId="204">
      <alignment horizontal="right" vertical="center"/>
    </xf>
    <xf numFmtId="0" fontId="126" fillId="84" borderId="199" applyNumberFormat="0" applyAlignment="0" applyProtection="0"/>
    <xf numFmtId="0" fontId="145" fillId="0" borderId="200" applyNumberFormat="0" applyFill="0" applyAlignment="0" applyProtection="0"/>
    <xf numFmtId="0" fontId="145" fillId="0" borderId="200" applyNumberFormat="0" applyFill="0" applyAlignment="0" applyProtection="0"/>
    <xf numFmtId="0" fontId="103" fillId="62" borderId="202">
      <alignment horizontal="right" vertical="center"/>
    </xf>
    <xf numFmtId="0" fontId="120" fillId="87" borderId="201" applyNumberFormat="0" applyFont="0" applyAlignment="0" applyProtection="0"/>
    <xf numFmtId="0" fontId="125" fillId="84" borderId="199" applyNumberFormat="0" applyAlignment="0" applyProtection="0"/>
    <xf numFmtId="4" fontId="102" fillId="0" borderId="202" applyFill="0" applyBorder="0" applyProtection="0">
      <alignment horizontal="right" vertical="center"/>
    </xf>
    <xf numFmtId="49" fontId="102" fillId="0" borderId="203" applyNumberFormat="0" applyFont="0" applyFill="0" applyBorder="0" applyProtection="0">
      <alignment horizontal="left" vertical="center" indent="5"/>
    </xf>
    <xf numFmtId="4" fontId="103" fillId="62" borderId="202">
      <alignment horizontal="right" vertical="center"/>
    </xf>
    <xf numFmtId="4" fontId="103" fillId="60" borderId="203">
      <alignment horizontal="right" vertical="center"/>
    </xf>
    <xf numFmtId="0" fontId="129" fillId="71" borderId="199" applyNumberFormat="0" applyAlignment="0" applyProtection="0"/>
    <xf numFmtId="0" fontId="7" fillId="58" borderId="0" applyNumberFormat="0" applyBorder="0" applyAlignment="0" applyProtection="0"/>
    <xf numFmtId="0" fontId="7" fillId="37"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8" fillId="47"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38" borderId="0" applyNumberFormat="0" applyBorder="0" applyAlignment="0" applyProtection="0"/>
    <xf numFmtId="0" fontId="116" fillId="33" borderId="65" applyNumberFormat="0" applyAlignment="0" applyProtection="0"/>
    <xf numFmtId="0" fontId="117" fillId="0" borderId="0" applyNumberFormat="0" applyFill="0" applyBorder="0" applyAlignment="0" applyProtection="0"/>
    <xf numFmtId="0" fontId="7" fillId="50" borderId="0" applyNumberFormat="0" applyBorder="0" applyAlignment="0" applyProtection="0"/>
    <xf numFmtId="0" fontId="117" fillId="0" borderId="0" applyNumberFormat="0" applyFill="0" applyBorder="0" applyAlignment="0" applyProtection="0"/>
    <xf numFmtId="4" fontId="103" fillId="60" borderId="202">
      <alignment horizontal="right" vertical="center"/>
    </xf>
    <xf numFmtId="0" fontId="102" fillId="61" borderId="202"/>
    <xf numFmtId="0" fontId="125" fillId="84" borderId="199" applyNumberFormat="0" applyAlignment="0" applyProtection="0"/>
    <xf numFmtId="0" fontId="103" fillId="62" borderId="202">
      <alignment horizontal="right" vertical="center"/>
    </xf>
    <xf numFmtId="0" fontId="102" fillId="0" borderId="202">
      <alignment horizontal="right" vertical="center"/>
    </xf>
    <xf numFmtId="0" fontId="145" fillId="0" borderId="200" applyNumberFormat="0" applyFill="0" applyAlignment="0" applyProtection="0"/>
    <xf numFmtId="0" fontId="102" fillId="62" borderId="203">
      <alignment horizontal="left" vertical="center"/>
    </xf>
    <xf numFmtId="0" fontId="138" fillId="71" borderId="199" applyNumberFormat="0" applyAlignment="0" applyProtection="0"/>
    <xf numFmtId="166" fontId="102" fillId="88" borderId="202" applyNumberFormat="0" applyFont="0" applyBorder="0" applyAlignment="0" applyProtection="0">
      <alignment horizontal="right" vertical="center"/>
    </xf>
    <xf numFmtId="0" fontId="120" fillId="87" borderId="201" applyNumberFormat="0" applyFont="0" applyAlignment="0" applyProtection="0"/>
    <xf numFmtId="0" fontId="102" fillId="0" borderId="205">
      <alignment horizontal="left" vertical="center" wrapText="1" indent="2"/>
    </xf>
    <xf numFmtId="4" fontId="102" fillId="61" borderId="202"/>
    <xf numFmtId="49" fontId="101" fillId="0" borderId="202" applyNumberFormat="0" applyFill="0" applyBorder="0" applyProtection="0">
      <alignment horizontal="left" vertical="center"/>
    </xf>
    <xf numFmtId="0" fontId="102" fillId="0" borderId="202">
      <alignment horizontal="right" vertical="center"/>
    </xf>
    <xf numFmtId="4" fontId="103" fillId="60" borderId="204">
      <alignment horizontal="right" vertical="center"/>
    </xf>
    <xf numFmtId="4" fontId="103" fillId="60" borderId="202">
      <alignment horizontal="right" vertical="center"/>
    </xf>
    <xf numFmtId="4" fontId="103" fillId="60" borderId="202">
      <alignment horizontal="right" vertical="center"/>
    </xf>
    <xf numFmtId="0" fontId="105" fillId="62" borderId="202">
      <alignment horizontal="right" vertical="center"/>
    </xf>
    <xf numFmtId="0" fontId="103" fillId="62" borderId="202">
      <alignment horizontal="right" vertical="center"/>
    </xf>
    <xf numFmtId="49" fontId="102" fillId="0" borderId="202" applyNumberFormat="0" applyFont="0" applyFill="0" applyBorder="0" applyProtection="0">
      <alignment horizontal="left" vertical="center" indent="2"/>
    </xf>
    <xf numFmtId="0" fontId="138" fillId="71" borderId="199" applyNumberFormat="0" applyAlignment="0" applyProtection="0"/>
    <xf numFmtId="0" fontId="123" fillId="84" borderId="198" applyNumberFormat="0" applyAlignment="0" applyProtection="0"/>
    <xf numFmtId="49" fontId="102" fillId="0" borderId="202" applyNumberFormat="0" applyFont="0" applyFill="0" applyBorder="0" applyProtection="0">
      <alignment horizontal="left" vertical="center" indent="2"/>
    </xf>
    <xf numFmtId="0" fontId="129" fillId="71" borderId="199" applyNumberFormat="0" applyAlignment="0" applyProtection="0"/>
    <xf numFmtId="4" fontId="102" fillId="0" borderId="202" applyFill="0" applyBorder="0" applyProtection="0">
      <alignment horizontal="right" vertical="center"/>
    </xf>
    <xf numFmtId="0" fontId="126" fillId="84" borderId="199" applyNumberFormat="0" applyAlignment="0" applyProtection="0"/>
    <xf numFmtId="0" fontId="145" fillId="0" borderId="200" applyNumberFormat="0" applyFill="0" applyAlignment="0" applyProtection="0"/>
    <xf numFmtId="0" fontId="142" fillId="84" borderId="198" applyNumberFormat="0" applyAlignment="0" applyProtection="0"/>
    <xf numFmtId="0" fontId="102" fillId="0" borderId="202" applyNumberFormat="0" applyFill="0" applyAlignment="0" applyProtection="0"/>
    <xf numFmtId="4" fontId="102" fillId="0" borderId="202">
      <alignment horizontal="right" vertical="center"/>
    </xf>
    <xf numFmtId="0" fontId="102" fillId="0" borderId="202">
      <alignment horizontal="right" vertical="center"/>
    </xf>
    <xf numFmtId="0" fontId="138" fillId="71" borderId="199" applyNumberFormat="0" applyAlignment="0" applyProtection="0"/>
    <xf numFmtId="0" fontId="123" fillId="84" borderId="198" applyNumberFormat="0" applyAlignment="0" applyProtection="0"/>
    <xf numFmtId="0" fontId="125" fillId="84" borderId="199" applyNumberFormat="0" applyAlignment="0" applyProtection="0"/>
    <xf numFmtId="0" fontId="102" fillId="60" borderId="205">
      <alignment horizontal="left" vertical="center" wrapText="1" indent="2"/>
    </xf>
    <xf numFmtId="0" fontId="126" fillId="84" borderId="199" applyNumberFormat="0" applyAlignment="0" applyProtection="0"/>
    <xf numFmtId="0" fontId="126" fillId="84" borderId="199" applyNumberFormat="0" applyAlignment="0" applyProtection="0"/>
    <xf numFmtId="4" fontId="103" fillId="60" borderId="203">
      <alignment horizontal="right" vertical="center"/>
    </xf>
    <xf numFmtId="0" fontId="103" fillId="60" borderId="203">
      <alignment horizontal="right" vertical="center"/>
    </xf>
    <xf numFmtId="0" fontId="103" fillId="60" borderId="202">
      <alignment horizontal="right" vertical="center"/>
    </xf>
    <xf numFmtId="4" fontId="105" fillId="62" borderId="202">
      <alignment horizontal="right" vertical="center"/>
    </xf>
    <xf numFmtId="0" fontId="129" fillId="71" borderId="199" applyNumberFormat="0" applyAlignment="0" applyProtection="0"/>
    <xf numFmtId="0" fontId="130" fillId="0" borderId="200" applyNumberFormat="0" applyFill="0" applyAlignment="0" applyProtection="0"/>
    <xf numFmtId="0" fontId="145" fillId="0" borderId="200" applyNumberFormat="0" applyFill="0" applyAlignment="0" applyProtection="0"/>
    <xf numFmtId="0" fontId="120" fillId="87" borderId="201" applyNumberFormat="0" applyFont="0" applyAlignment="0" applyProtection="0"/>
    <xf numFmtId="0" fontId="138" fillId="71" borderId="199" applyNumberFormat="0" applyAlignment="0" applyProtection="0"/>
    <xf numFmtId="49" fontId="101" fillId="0" borderId="202" applyNumberFormat="0" applyFill="0" applyBorder="0" applyProtection="0">
      <alignment horizontal="left" vertical="center"/>
    </xf>
    <xf numFmtId="0" fontId="102" fillId="60" borderId="205">
      <alignment horizontal="left" vertical="center" wrapText="1" indent="2"/>
    </xf>
    <xf numFmtId="0" fontId="126" fillId="84" borderId="199" applyNumberFormat="0" applyAlignment="0" applyProtection="0"/>
    <xf numFmtId="0" fontId="102" fillId="0" borderId="205">
      <alignment horizontal="left" vertical="center" wrapText="1" indent="2"/>
    </xf>
    <xf numFmtId="0" fontId="120" fillId="87" borderId="201" applyNumberFormat="0" applyFont="0" applyAlignment="0" applyProtection="0"/>
    <xf numFmtId="0" fontId="8" fillId="87" borderId="201" applyNumberFormat="0" applyFont="0" applyAlignment="0" applyProtection="0"/>
    <xf numFmtId="0" fontId="142" fillId="84" borderId="198" applyNumberFormat="0" applyAlignment="0" applyProtection="0"/>
    <xf numFmtId="0" fontId="145" fillId="0" borderId="200" applyNumberFormat="0" applyFill="0" applyAlignment="0" applyProtection="0"/>
    <xf numFmtId="4" fontId="102" fillId="61" borderId="202"/>
    <xf numFmtId="0" fontId="103" fillId="60" borderId="202">
      <alignment horizontal="right" vertical="center"/>
    </xf>
    <xf numFmtId="0" fontId="145" fillId="0" borderId="200" applyNumberFormat="0" applyFill="0" applyAlignment="0" applyProtection="0"/>
    <xf numFmtId="4" fontId="103" fillId="60" borderId="204">
      <alignment horizontal="right" vertical="center"/>
    </xf>
    <xf numFmtId="0" fontId="125" fillId="84" borderId="199" applyNumberFormat="0" applyAlignment="0" applyProtection="0"/>
    <xf numFmtId="0" fontId="103" fillId="60" borderId="203">
      <alignment horizontal="right" vertical="center"/>
    </xf>
    <xf numFmtId="0" fontId="126" fillId="84" borderId="199" applyNumberFormat="0" applyAlignment="0" applyProtection="0"/>
    <xf numFmtId="0" fontId="130" fillId="0" borderId="200" applyNumberFormat="0" applyFill="0" applyAlignment="0" applyProtection="0"/>
    <xf numFmtId="0" fontId="120" fillId="87" borderId="201" applyNumberFormat="0" applyFont="0" applyAlignment="0" applyProtection="0"/>
    <xf numFmtId="4" fontId="103" fillId="60" borderId="203">
      <alignment horizontal="right" vertical="center"/>
    </xf>
    <xf numFmtId="0" fontId="102" fillId="60" borderId="205">
      <alignment horizontal="left" vertical="center" wrapText="1" indent="2"/>
    </xf>
    <xf numFmtId="0" fontId="102" fillId="61" borderId="202"/>
    <xf numFmtId="166" fontId="102" fillId="88" borderId="202" applyNumberFormat="0" applyFont="0" applyBorder="0" applyAlignment="0" applyProtection="0">
      <alignment horizontal="right" vertical="center"/>
    </xf>
    <xf numFmtId="0" fontId="102" fillId="0" borderId="202" applyNumberFormat="0" applyFill="0" applyAlignment="0" applyProtection="0"/>
    <xf numFmtId="4" fontId="102" fillId="0" borderId="202" applyFill="0" applyBorder="0" applyProtection="0">
      <alignment horizontal="right" vertical="center"/>
    </xf>
    <xf numFmtId="4" fontId="103" fillId="62" borderId="202">
      <alignment horizontal="right" vertical="center"/>
    </xf>
    <xf numFmtId="0" fontId="130" fillId="0" borderId="200" applyNumberFormat="0" applyFill="0" applyAlignment="0" applyProtection="0"/>
    <xf numFmtId="49" fontId="101" fillId="0" borderId="202" applyNumberFormat="0" applyFill="0" applyBorder="0" applyProtection="0">
      <alignment horizontal="left" vertical="center"/>
    </xf>
    <xf numFmtId="49" fontId="102" fillId="0" borderId="203" applyNumberFormat="0" applyFont="0" applyFill="0" applyBorder="0" applyProtection="0">
      <alignment horizontal="left" vertical="center" indent="5"/>
    </xf>
    <xf numFmtId="0" fontId="102" fillId="62" borderId="203">
      <alignment horizontal="left" vertical="center"/>
    </xf>
    <xf numFmtId="0" fontId="126" fillId="84" borderId="199" applyNumberFormat="0" applyAlignment="0" applyProtection="0"/>
    <xf numFmtId="4" fontId="103" fillId="60" borderId="204">
      <alignment horizontal="right" vertical="center"/>
    </xf>
    <xf numFmtId="0" fontId="138" fillId="71" borderId="199" applyNumberFormat="0" applyAlignment="0" applyProtection="0"/>
    <xf numFmtId="0" fontId="138" fillId="71" borderId="199" applyNumberFormat="0" applyAlignment="0" applyProtection="0"/>
    <xf numFmtId="0" fontId="120" fillId="87" borderId="201" applyNumberFormat="0" applyFont="0" applyAlignment="0" applyProtection="0"/>
    <xf numFmtId="0" fontId="142" fillId="84" borderId="198" applyNumberFormat="0" applyAlignment="0" applyProtection="0"/>
    <xf numFmtId="0" fontId="145" fillId="0" borderId="200" applyNumberFormat="0" applyFill="0" applyAlignment="0" applyProtection="0"/>
    <xf numFmtId="0" fontId="103" fillId="60" borderId="202">
      <alignment horizontal="right" vertical="center"/>
    </xf>
    <xf numFmtId="0" fontId="8" fillId="87" borderId="201" applyNumberFormat="0" applyFont="0" applyAlignment="0" applyProtection="0"/>
    <xf numFmtId="4" fontId="102" fillId="0" borderId="202">
      <alignment horizontal="right" vertical="center"/>
    </xf>
    <xf numFmtId="0" fontId="145" fillId="0" borderId="200" applyNumberFormat="0" applyFill="0" applyAlignment="0" applyProtection="0"/>
    <xf numFmtId="0" fontId="103" fillId="60" borderId="202">
      <alignment horizontal="right" vertical="center"/>
    </xf>
    <xf numFmtId="0" fontId="103" fillId="60" borderId="202">
      <alignment horizontal="right" vertical="center"/>
    </xf>
    <xf numFmtId="4" fontId="105" fillId="62" borderId="202">
      <alignment horizontal="right" vertical="center"/>
    </xf>
    <xf numFmtId="0" fontId="103" fillId="62" borderId="202">
      <alignment horizontal="right" vertical="center"/>
    </xf>
    <xf numFmtId="4" fontId="103" fillId="62" borderId="202">
      <alignment horizontal="right" vertical="center"/>
    </xf>
    <xf numFmtId="0" fontId="105" fillId="62" borderId="202">
      <alignment horizontal="right" vertical="center"/>
    </xf>
    <xf numFmtId="4" fontId="105" fillId="62" borderId="202">
      <alignment horizontal="right" vertical="center"/>
    </xf>
    <xf numFmtId="0" fontId="103" fillId="60" borderId="202">
      <alignment horizontal="right" vertical="center"/>
    </xf>
    <xf numFmtId="4" fontId="103" fillId="60" borderId="202">
      <alignment horizontal="right" vertical="center"/>
    </xf>
    <xf numFmtId="0" fontId="103" fillId="60" borderId="202">
      <alignment horizontal="right" vertical="center"/>
    </xf>
    <xf numFmtId="4" fontId="103" fillId="60" borderId="202">
      <alignment horizontal="right" vertical="center"/>
    </xf>
    <xf numFmtId="0" fontId="103" fillId="60" borderId="203">
      <alignment horizontal="right" vertical="center"/>
    </xf>
    <xf numFmtId="4" fontId="103" fillId="60" borderId="203">
      <alignment horizontal="right" vertical="center"/>
    </xf>
    <xf numFmtId="0" fontId="103" fillId="60" borderId="204">
      <alignment horizontal="right" vertical="center"/>
    </xf>
    <xf numFmtId="4" fontId="103" fillId="60" borderId="204">
      <alignment horizontal="right" vertical="center"/>
    </xf>
    <xf numFmtId="0" fontId="126" fillId="84" borderId="199" applyNumberFormat="0" applyAlignment="0" applyProtection="0"/>
    <xf numFmtId="0" fontId="102" fillId="60" borderId="205">
      <alignment horizontal="left" vertical="center" wrapText="1" indent="2"/>
    </xf>
    <xf numFmtId="0" fontId="102" fillId="0" borderId="205">
      <alignment horizontal="left" vertical="center" wrapText="1" indent="2"/>
    </xf>
    <xf numFmtId="0" fontId="102" fillId="62" borderId="203">
      <alignment horizontal="left" vertical="center"/>
    </xf>
    <xf numFmtId="0" fontId="138" fillId="71" borderId="199" applyNumberFormat="0" applyAlignment="0" applyProtection="0"/>
    <xf numFmtId="0" fontId="102" fillId="0" borderId="202">
      <alignment horizontal="right" vertical="center"/>
    </xf>
    <xf numFmtId="4" fontId="102" fillId="0" borderId="202">
      <alignment horizontal="right" vertical="center"/>
    </xf>
    <xf numFmtId="0" fontId="102" fillId="0" borderId="202" applyNumberFormat="0" applyFill="0" applyAlignment="0" applyProtection="0"/>
    <xf numFmtId="0" fontId="142" fillId="84" borderId="198" applyNumberFormat="0" applyAlignment="0" applyProtection="0"/>
    <xf numFmtId="166" fontId="102" fillId="88" borderId="202" applyNumberFormat="0" applyFont="0" applyBorder="0" applyAlignment="0" applyProtection="0">
      <alignment horizontal="right" vertical="center"/>
    </xf>
    <xf numFmtId="0" fontId="102" fillId="61" borderId="202"/>
    <xf numFmtId="4" fontId="102" fillId="61" borderId="202"/>
    <xf numFmtId="0" fontId="145" fillId="0" borderId="200" applyNumberFormat="0" applyFill="0" applyAlignment="0" applyProtection="0"/>
    <xf numFmtId="0" fontId="8" fillId="87" borderId="201" applyNumberFormat="0" applyFont="0" applyAlignment="0" applyProtection="0"/>
    <xf numFmtId="0" fontId="120" fillId="87" borderId="201" applyNumberFormat="0" applyFont="0" applyAlignment="0" applyProtection="0"/>
    <xf numFmtId="0" fontId="102" fillId="0" borderId="202" applyNumberFormat="0" applyFill="0" applyAlignment="0" applyProtection="0"/>
    <xf numFmtId="0" fontId="130" fillId="0" borderId="200" applyNumberFormat="0" applyFill="0" applyAlignment="0" applyProtection="0"/>
    <xf numFmtId="0" fontId="145" fillId="0" borderId="200" applyNumberFormat="0" applyFill="0" applyAlignment="0" applyProtection="0"/>
    <xf numFmtId="0" fontId="129" fillId="71" borderId="199" applyNumberFormat="0" applyAlignment="0" applyProtection="0"/>
    <xf numFmtId="0" fontId="126" fillId="84" borderId="199" applyNumberFormat="0" applyAlignment="0" applyProtection="0"/>
    <xf numFmtId="4" fontId="105" fillId="62" borderId="202">
      <alignment horizontal="right" vertical="center"/>
    </xf>
    <xf numFmtId="0" fontId="103" fillId="62" borderId="202">
      <alignment horizontal="right" vertical="center"/>
    </xf>
    <xf numFmtId="166" fontId="102" fillId="88" borderId="202" applyNumberFormat="0" applyFont="0" applyBorder="0" applyAlignment="0" applyProtection="0">
      <alignment horizontal="right" vertical="center"/>
    </xf>
    <xf numFmtId="0" fontId="130" fillId="0" borderId="200" applyNumberFormat="0" applyFill="0" applyAlignment="0" applyProtection="0"/>
    <xf numFmtId="49" fontId="102" fillId="0" borderId="202" applyNumberFormat="0" applyFont="0" applyFill="0" applyBorder="0" applyProtection="0">
      <alignment horizontal="left" vertical="center" indent="2"/>
    </xf>
    <xf numFmtId="49" fontId="102" fillId="0" borderId="203" applyNumberFormat="0" applyFont="0" applyFill="0" applyBorder="0" applyProtection="0">
      <alignment horizontal="left" vertical="center" indent="5"/>
    </xf>
    <xf numFmtId="49" fontId="102" fillId="0" borderId="202" applyNumberFormat="0" applyFont="0" applyFill="0" applyBorder="0" applyProtection="0">
      <alignment horizontal="left" vertical="center" indent="2"/>
    </xf>
    <xf numFmtId="4" fontId="102" fillId="0" borderId="202" applyFill="0" applyBorder="0" applyProtection="0">
      <alignment horizontal="right" vertical="center"/>
    </xf>
    <xf numFmtId="49" fontId="101" fillId="0" borderId="202" applyNumberFormat="0" applyFill="0" applyBorder="0" applyProtection="0">
      <alignment horizontal="left" vertical="center"/>
    </xf>
    <xf numFmtId="0" fontId="102" fillId="0" borderId="205">
      <alignment horizontal="left" vertical="center" wrapText="1" indent="2"/>
    </xf>
    <xf numFmtId="0" fontId="142" fillId="84" borderId="198" applyNumberFormat="0" applyAlignment="0" applyProtection="0"/>
    <xf numFmtId="0" fontId="103" fillId="60" borderId="204">
      <alignment horizontal="right" vertical="center"/>
    </xf>
    <xf numFmtId="0" fontId="129" fillId="71" borderId="199" applyNumberFormat="0" applyAlignment="0" applyProtection="0"/>
    <xf numFmtId="0" fontId="103" fillId="60" borderId="204">
      <alignment horizontal="right" vertical="center"/>
    </xf>
    <xf numFmtId="4" fontId="103" fillId="60" borderId="202">
      <alignment horizontal="right" vertical="center"/>
    </xf>
    <xf numFmtId="0" fontId="103" fillId="60" borderId="202">
      <alignment horizontal="right" vertical="center"/>
    </xf>
    <xf numFmtId="0" fontId="123" fillId="84" borderId="198" applyNumberFormat="0" applyAlignment="0" applyProtection="0"/>
    <xf numFmtId="0" fontId="125" fillId="84" borderId="199" applyNumberFormat="0" applyAlignment="0" applyProtection="0"/>
    <xf numFmtId="0" fontId="130" fillId="0" borderId="200" applyNumberFormat="0" applyFill="0" applyAlignment="0" applyProtection="0"/>
    <xf numFmtId="0" fontId="102" fillId="61" borderId="202"/>
    <xf numFmtId="4" fontId="102" fillId="61" borderId="202"/>
    <xf numFmtId="4" fontId="103" fillId="60" borderId="202">
      <alignment horizontal="right" vertical="center"/>
    </xf>
    <xf numFmtId="0" fontId="105" fillId="62" borderId="202">
      <alignment horizontal="right" vertical="center"/>
    </xf>
    <xf numFmtId="0" fontId="129" fillId="71" borderId="199" applyNumberFormat="0" applyAlignment="0" applyProtection="0"/>
    <xf numFmtId="0" fontId="126" fillId="84" borderId="199" applyNumberFormat="0" applyAlignment="0" applyProtection="0"/>
    <xf numFmtId="4" fontId="102" fillId="0" borderId="202">
      <alignment horizontal="right" vertical="center"/>
    </xf>
    <xf numFmtId="0" fontId="102" fillId="60" borderId="205">
      <alignment horizontal="left" vertical="center" wrapText="1" indent="2"/>
    </xf>
    <xf numFmtId="0" fontId="102" fillId="0" borderId="205">
      <alignment horizontal="left" vertical="center" wrapText="1" indent="2"/>
    </xf>
    <xf numFmtId="0" fontId="142" fillId="84" borderId="198" applyNumberFormat="0" applyAlignment="0" applyProtection="0"/>
    <xf numFmtId="0" fontId="138" fillId="71" borderId="199" applyNumberFormat="0" applyAlignment="0" applyProtection="0"/>
    <xf numFmtId="0" fontId="125" fillId="84" borderId="199" applyNumberFormat="0" applyAlignment="0" applyProtection="0"/>
    <xf numFmtId="0" fontId="123" fillId="84" borderId="198" applyNumberFormat="0" applyAlignment="0" applyProtection="0"/>
    <xf numFmtId="0" fontId="103" fillId="60" borderId="204">
      <alignment horizontal="right" vertical="center"/>
    </xf>
    <xf numFmtId="0" fontId="105" fillId="62" borderId="202">
      <alignment horizontal="right" vertical="center"/>
    </xf>
    <xf numFmtId="4" fontId="103" fillId="62" borderId="202">
      <alignment horizontal="right" vertical="center"/>
    </xf>
    <xf numFmtId="4" fontId="103" fillId="60" borderId="202">
      <alignment horizontal="right" vertical="center"/>
    </xf>
    <xf numFmtId="49" fontId="102" fillId="0" borderId="203" applyNumberFormat="0" applyFont="0" applyFill="0" applyBorder="0" applyProtection="0">
      <alignment horizontal="left" vertical="center" indent="5"/>
    </xf>
    <xf numFmtId="4" fontId="102" fillId="0" borderId="202" applyFill="0" applyBorder="0" applyProtection="0">
      <alignment horizontal="right" vertical="center"/>
    </xf>
    <xf numFmtId="4" fontId="103" fillId="62" borderId="202">
      <alignment horizontal="right" vertical="center"/>
    </xf>
    <xf numFmtId="0" fontId="138" fillId="71" borderId="199" applyNumberFormat="0" applyAlignment="0" applyProtection="0"/>
    <xf numFmtId="0" fontId="129" fillId="71" borderId="199" applyNumberFormat="0" applyAlignment="0" applyProtection="0"/>
    <xf numFmtId="0" fontId="125" fillId="84" borderId="199" applyNumberFormat="0" applyAlignment="0" applyProtection="0"/>
    <xf numFmtId="0" fontId="102" fillId="60" borderId="205">
      <alignment horizontal="left" vertical="center" wrapText="1" indent="2"/>
    </xf>
    <xf numFmtId="0" fontId="102" fillId="0" borderId="205">
      <alignment horizontal="left" vertical="center" wrapText="1" indent="2"/>
    </xf>
    <xf numFmtId="0" fontId="102" fillId="60" borderId="205">
      <alignment horizontal="left" vertical="center" wrapText="1" indent="2"/>
    </xf>
    <xf numFmtId="0" fontId="102" fillId="0" borderId="205">
      <alignment horizontal="left" vertical="center" wrapText="1" indent="2"/>
    </xf>
    <xf numFmtId="0" fontId="123" fillId="84" borderId="198" applyNumberFormat="0" applyAlignment="0" applyProtection="0"/>
    <xf numFmtId="0" fontId="125" fillId="84" borderId="199" applyNumberFormat="0" applyAlignment="0" applyProtection="0"/>
    <xf numFmtId="0" fontId="126" fillId="84" borderId="199" applyNumberFormat="0" applyAlignment="0" applyProtection="0"/>
    <xf numFmtId="0" fontId="129" fillId="71" borderId="199" applyNumberFormat="0" applyAlignment="0" applyProtection="0"/>
    <xf numFmtId="0" fontId="130" fillId="0" borderId="200" applyNumberFormat="0" applyFill="0" applyAlignment="0" applyProtection="0"/>
    <xf numFmtId="0" fontId="138" fillId="71" borderId="199" applyNumberFormat="0" applyAlignment="0" applyProtection="0"/>
    <xf numFmtId="0" fontId="120" fillId="87" borderId="201" applyNumberFormat="0" applyFont="0" applyAlignment="0" applyProtection="0"/>
    <xf numFmtId="0" fontId="8" fillId="87" borderId="201" applyNumberFormat="0" applyFont="0" applyAlignment="0" applyProtection="0"/>
    <xf numFmtId="0" fontId="142" fillId="84" borderId="198" applyNumberFormat="0" applyAlignment="0" applyProtection="0"/>
    <xf numFmtId="0" fontId="145" fillId="0" borderId="200" applyNumberFormat="0" applyFill="0" applyAlignment="0" applyProtection="0"/>
    <xf numFmtId="0" fontId="126" fillId="84" borderId="199" applyNumberFormat="0" applyAlignment="0" applyProtection="0"/>
    <xf numFmtId="0" fontId="138" fillId="71" borderId="199" applyNumberFormat="0" applyAlignment="0" applyProtection="0"/>
    <xf numFmtId="0" fontId="120" fillId="87" borderId="201" applyNumberFormat="0" applyFont="0" applyAlignment="0" applyProtection="0"/>
    <xf numFmtId="0" fontId="142" fillId="84" borderId="198" applyNumberFormat="0" applyAlignment="0" applyProtection="0"/>
    <xf numFmtId="0" fontId="145" fillId="0" borderId="200" applyNumberFormat="0" applyFill="0" applyAlignment="0" applyProtection="0"/>
    <xf numFmtId="0" fontId="129" fillId="71" borderId="199" applyNumberFormat="0" applyAlignment="0" applyProtection="0"/>
    <xf numFmtId="4" fontId="103" fillId="60" borderId="203">
      <alignment horizontal="right" vertical="center"/>
    </xf>
    <xf numFmtId="0" fontId="145" fillId="0" borderId="200" applyNumberFormat="0" applyFill="0" applyAlignment="0" applyProtection="0"/>
    <xf numFmtId="0" fontId="102" fillId="61" borderId="202"/>
    <xf numFmtId="0" fontId="126" fillId="84" borderId="199" applyNumberFormat="0" applyAlignment="0" applyProtection="0"/>
    <xf numFmtId="0" fontId="138" fillId="71" borderId="199" applyNumberFormat="0" applyAlignment="0" applyProtection="0"/>
    <xf numFmtId="0" fontId="142" fillId="84" borderId="198" applyNumberFormat="0" applyAlignment="0" applyProtection="0"/>
    <xf numFmtId="0" fontId="145" fillId="0" borderId="200" applyNumberFormat="0" applyFill="0" applyAlignment="0" applyProtection="0"/>
    <xf numFmtId="0" fontId="7" fillId="37" borderId="0" applyNumberFormat="0" applyBorder="0" applyAlignment="0" applyProtection="0"/>
    <xf numFmtId="0" fontId="123" fillId="84" borderId="198" applyNumberFormat="0" applyAlignment="0" applyProtection="0"/>
    <xf numFmtId="0" fontId="125" fillId="84" borderId="199" applyNumberFormat="0" applyAlignment="0" applyProtection="0"/>
    <xf numFmtId="0" fontId="130" fillId="0" borderId="200" applyNumberFormat="0" applyFill="0" applyAlignment="0" applyProtection="0"/>
    <xf numFmtId="49" fontId="102" fillId="0" borderId="202" applyNumberFormat="0" applyFont="0" applyFill="0" applyBorder="0" applyProtection="0">
      <alignment horizontal="left" vertical="center" indent="2"/>
    </xf>
    <xf numFmtId="0" fontId="103" fillId="62" borderId="202">
      <alignment horizontal="right" vertical="center"/>
    </xf>
    <xf numFmtId="4" fontId="103" fillId="62" borderId="202">
      <alignment horizontal="right" vertical="center"/>
    </xf>
    <xf numFmtId="0" fontId="105" fillId="62" borderId="202">
      <alignment horizontal="right" vertical="center"/>
    </xf>
    <xf numFmtId="4" fontId="105" fillId="62" borderId="202">
      <alignment horizontal="right" vertical="center"/>
    </xf>
    <xf numFmtId="0" fontId="103" fillId="60" borderId="202">
      <alignment horizontal="right" vertical="center"/>
    </xf>
    <xf numFmtId="4" fontId="103" fillId="60" borderId="202">
      <alignment horizontal="right" vertical="center"/>
    </xf>
    <xf numFmtId="0" fontId="103" fillId="60" borderId="202">
      <alignment horizontal="right" vertical="center"/>
    </xf>
    <xf numFmtId="4" fontId="103" fillId="60" borderId="202">
      <alignment horizontal="right" vertical="center"/>
    </xf>
    <xf numFmtId="0" fontId="129" fillId="71" borderId="199" applyNumberFormat="0" applyAlignment="0" applyProtection="0"/>
    <xf numFmtId="0" fontId="102" fillId="0" borderId="202">
      <alignment horizontal="right" vertical="center"/>
    </xf>
    <xf numFmtId="4" fontId="102" fillId="0" borderId="202">
      <alignment horizontal="right" vertical="center"/>
    </xf>
    <xf numFmtId="4" fontId="102" fillId="0" borderId="202" applyFill="0" applyBorder="0" applyProtection="0">
      <alignment horizontal="right" vertical="center"/>
    </xf>
    <xf numFmtId="49" fontId="101" fillId="0" borderId="202" applyNumberFormat="0" applyFill="0" applyBorder="0" applyProtection="0">
      <alignment horizontal="left" vertical="center"/>
    </xf>
    <xf numFmtId="0" fontId="102" fillId="0" borderId="202" applyNumberFormat="0" applyFill="0" applyAlignment="0" applyProtection="0"/>
    <xf numFmtId="166" fontId="102" fillId="88" borderId="202" applyNumberFormat="0" applyFont="0" applyBorder="0" applyAlignment="0" applyProtection="0">
      <alignment horizontal="right" vertical="center"/>
    </xf>
    <xf numFmtId="0" fontId="102" fillId="61" borderId="202"/>
    <xf numFmtId="4" fontId="102" fillId="61" borderId="202"/>
    <xf numFmtId="4" fontId="103" fillId="60" borderId="202">
      <alignment horizontal="right" vertical="center"/>
    </xf>
    <xf numFmtId="0" fontId="102" fillId="61" borderId="202"/>
    <xf numFmtId="0" fontId="125" fillId="84" borderId="199" applyNumberFormat="0" applyAlignment="0" applyProtection="0"/>
    <xf numFmtId="0" fontId="103" fillId="62" borderId="202">
      <alignment horizontal="right" vertical="center"/>
    </xf>
    <xf numFmtId="0" fontId="102" fillId="0" borderId="202">
      <alignment horizontal="right" vertical="center"/>
    </xf>
    <xf numFmtId="0" fontId="145" fillId="0" borderId="200" applyNumberFormat="0" applyFill="0" applyAlignment="0" applyProtection="0"/>
    <xf numFmtId="0" fontId="102" fillId="62" borderId="203">
      <alignment horizontal="left" vertical="center"/>
    </xf>
    <xf numFmtId="0" fontId="138" fillId="71" borderId="199" applyNumberFormat="0" applyAlignment="0" applyProtection="0"/>
    <xf numFmtId="166" fontId="102" fillId="88" borderId="202" applyNumberFormat="0" applyFont="0" applyBorder="0" applyAlignment="0" applyProtection="0">
      <alignment horizontal="right" vertical="center"/>
    </xf>
    <xf numFmtId="0" fontId="120" fillId="87" borderId="201" applyNumberFormat="0" applyFont="0" applyAlignment="0" applyProtection="0"/>
    <xf numFmtId="0" fontId="102" fillId="0" borderId="205">
      <alignment horizontal="left" vertical="center" wrapText="1" indent="2"/>
    </xf>
    <xf numFmtId="4" fontId="102" fillId="61" borderId="202"/>
    <xf numFmtId="49" fontId="101" fillId="0" borderId="202" applyNumberFormat="0" applyFill="0" applyBorder="0" applyProtection="0">
      <alignment horizontal="left" vertical="center"/>
    </xf>
    <xf numFmtId="0" fontId="102" fillId="0" borderId="202">
      <alignment horizontal="right" vertical="center"/>
    </xf>
    <xf numFmtId="4" fontId="103" fillId="60" borderId="204">
      <alignment horizontal="right" vertical="center"/>
    </xf>
    <xf numFmtId="4" fontId="103" fillId="60" borderId="202">
      <alignment horizontal="right" vertical="center"/>
    </xf>
    <xf numFmtId="4" fontId="103" fillId="60" borderId="202">
      <alignment horizontal="right" vertical="center"/>
    </xf>
    <xf numFmtId="0" fontId="105" fillId="62" borderId="202">
      <alignment horizontal="right" vertical="center"/>
    </xf>
    <xf numFmtId="0" fontId="103" fillId="62" borderId="202">
      <alignment horizontal="right" vertical="center"/>
    </xf>
    <xf numFmtId="49" fontId="102" fillId="0" borderId="202" applyNumberFormat="0" applyFont="0" applyFill="0" applyBorder="0" applyProtection="0">
      <alignment horizontal="left" vertical="center" indent="2"/>
    </xf>
    <xf numFmtId="0" fontId="138" fillId="71" borderId="199" applyNumberFormat="0" applyAlignment="0" applyProtection="0"/>
    <xf numFmtId="0" fontId="123" fillId="84" borderId="198" applyNumberFormat="0" applyAlignment="0" applyProtection="0"/>
    <xf numFmtId="49" fontId="102" fillId="0" borderId="202" applyNumberFormat="0" applyFont="0" applyFill="0" applyBorder="0" applyProtection="0">
      <alignment horizontal="left" vertical="center" indent="2"/>
    </xf>
    <xf numFmtId="0" fontId="129" fillId="71" borderId="199" applyNumberFormat="0" applyAlignment="0" applyProtection="0"/>
    <xf numFmtId="4" fontId="102" fillId="0" borderId="202" applyFill="0" applyBorder="0" applyProtection="0">
      <alignment horizontal="right" vertical="center"/>
    </xf>
    <xf numFmtId="0" fontId="126" fillId="84" borderId="199" applyNumberFormat="0" applyAlignment="0" applyProtection="0"/>
    <xf numFmtId="0" fontId="145" fillId="0" borderId="200" applyNumberFormat="0" applyFill="0" applyAlignment="0" applyProtection="0"/>
    <xf numFmtId="0" fontId="142" fillId="84" borderId="198" applyNumberFormat="0" applyAlignment="0" applyProtection="0"/>
    <xf numFmtId="0" fontId="102" fillId="0" borderId="202" applyNumberFormat="0" applyFill="0" applyAlignment="0" applyProtection="0"/>
    <xf numFmtId="4" fontId="102" fillId="0" borderId="202">
      <alignment horizontal="right" vertical="center"/>
    </xf>
    <xf numFmtId="0" fontId="102" fillId="0" borderId="202">
      <alignment horizontal="right" vertical="center"/>
    </xf>
    <xf numFmtId="0" fontId="138" fillId="71" borderId="199" applyNumberFormat="0" applyAlignment="0" applyProtection="0"/>
    <xf numFmtId="0" fontId="123" fillId="84" borderId="198" applyNumberFormat="0" applyAlignment="0" applyProtection="0"/>
    <xf numFmtId="0" fontId="125" fillId="84" borderId="199" applyNumberFormat="0" applyAlignment="0" applyProtection="0"/>
    <xf numFmtId="0" fontId="102" fillId="60" borderId="205">
      <alignment horizontal="left" vertical="center" wrapText="1" indent="2"/>
    </xf>
    <xf numFmtId="0" fontId="126" fillId="84" borderId="199" applyNumberFormat="0" applyAlignment="0" applyProtection="0"/>
    <xf numFmtId="0" fontId="126" fillId="84" borderId="199" applyNumberFormat="0" applyAlignment="0" applyProtection="0"/>
    <xf numFmtId="4" fontId="103" fillId="60" borderId="203">
      <alignment horizontal="right" vertical="center"/>
    </xf>
    <xf numFmtId="0" fontId="103" fillId="60" borderId="203">
      <alignment horizontal="right" vertical="center"/>
    </xf>
    <xf numFmtId="0" fontId="103" fillId="60" borderId="202">
      <alignment horizontal="right" vertical="center"/>
    </xf>
    <xf numFmtId="4" fontId="105" fillId="62" borderId="202">
      <alignment horizontal="right" vertical="center"/>
    </xf>
    <xf numFmtId="0" fontId="129" fillId="71" borderId="199" applyNumberFormat="0" applyAlignment="0" applyProtection="0"/>
    <xf numFmtId="0" fontId="130" fillId="0" borderId="200" applyNumberFormat="0" applyFill="0" applyAlignment="0" applyProtection="0"/>
    <xf numFmtId="0" fontId="145" fillId="0" borderId="200" applyNumberFormat="0" applyFill="0" applyAlignment="0" applyProtection="0"/>
    <xf numFmtId="0" fontId="120" fillId="87" borderId="201" applyNumberFormat="0" applyFont="0" applyAlignment="0" applyProtection="0"/>
    <xf numFmtId="0" fontId="138" fillId="71" borderId="199" applyNumberFormat="0" applyAlignment="0" applyProtection="0"/>
    <xf numFmtId="49" fontId="101" fillId="0" borderId="202" applyNumberFormat="0" applyFill="0" applyBorder="0" applyProtection="0">
      <alignment horizontal="left" vertical="center"/>
    </xf>
    <xf numFmtId="0" fontId="102" fillId="60" borderId="205">
      <alignment horizontal="left" vertical="center" wrapText="1" indent="2"/>
    </xf>
    <xf numFmtId="0" fontId="126" fillId="84" borderId="199" applyNumberFormat="0" applyAlignment="0" applyProtection="0"/>
    <xf numFmtId="0" fontId="102" fillId="0" borderId="205">
      <alignment horizontal="left" vertical="center" wrapText="1" indent="2"/>
    </xf>
    <xf numFmtId="0" fontId="120" fillId="87" borderId="201" applyNumberFormat="0" applyFont="0" applyAlignment="0" applyProtection="0"/>
    <xf numFmtId="0" fontId="8" fillId="87" borderId="201" applyNumberFormat="0" applyFont="0" applyAlignment="0" applyProtection="0"/>
    <xf numFmtId="0" fontId="142" fillId="84" borderId="198" applyNumberFormat="0" applyAlignment="0" applyProtection="0"/>
    <xf numFmtId="0" fontId="145" fillId="0" borderId="200" applyNumberFormat="0" applyFill="0" applyAlignment="0" applyProtection="0"/>
    <xf numFmtId="4" fontId="102" fillId="61" borderId="202"/>
    <xf numFmtId="0" fontId="103" fillId="60" borderId="202">
      <alignment horizontal="right" vertical="center"/>
    </xf>
    <xf numFmtId="0" fontId="145" fillId="0" borderId="200" applyNumberFormat="0" applyFill="0" applyAlignment="0" applyProtection="0"/>
    <xf numFmtId="4" fontId="103" fillId="60" borderId="204">
      <alignment horizontal="right" vertical="center"/>
    </xf>
    <xf numFmtId="0" fontId="125" fillId="84" borderId="199" applyNumberFormat="0" applyAlignment="0" applyProtection="0"/>
    <xf numFmtId="0" fontId="103" fillId="60" borderId="203">
      <alignment horizontal="right" vertical="center"/>
    </xf>
    <xf numFmtId="0" fontId="126" fillId="84" borderId="199" applyNumberFormat="0" applyAlignment="0" applyProtection="0"/>
    <xf numFmtId="0" fontId="130" fillId="0" borderId="200" applyNumberFormat="0" applyFill="0" applyAlignment="0" applyProtection="0"/>
    <xf numFmtId="0" fontId="120" fillId="87" borderId="201" applyNumberFormat="0" applyFont="0" applyAlignment="0" applyProtection="0"/>
    <xf numFmtId="4" fontId="103" fillId="60" borderId="203">
      <alignment horizontal="right" vertical="center"/>
    </xf>
    <xf numFmtId="0" fontId="102" fillId="60" borderId="205">
      <alignment horizontal="left" vertical="center" wrapText="1" indent="2"/>
    </xf>
    <xf numFmtId="0" fontId="102" fillId="61" borderId="202"/>
    <xf numFmtId="166" fontId="102" fillId="88" borderId="202" applyNumberFormat="0" applyFont="0" applyBorder="0" applyAlignment="0" applyProtection="0">
      <alignment horizontal="right" vertical="center"/>
    </xf>
    <xf numFmtId="0" fontId="102" fillId="0" borderId="202" applyNumberFormat="0" applyFill="0" applyAlignment="0" applyProtection="0"/>
    <xf numFmtId="4" fontId="102" fillId="0" borderId="202" applyFill="0" applyBorder="0" applyProtection="0">
      <alignment horizontal="right" vertical="center"/>
    </xf>
    <xf numFmtId="4" fontId="103" fillId="62" borderId="202">
      <alignment horizontal="right" vertical="center"/>
    </xf>
    <xf numFmtId="0" fontId="130" fillId="0" borderId="200" applyNumberFormat="0" applyFill="0" applyAlignment="0" applyProtection="0"/>
    <xf numFmtId="49" fontId="101" fillId="0" borderId="202" applyNumberFormat="0" applyFill="0" applyBorder="0" applyProtection="0">
      <alignment horizontal="left" vertical="center"/>
    </xf>
    <xf numFmtId="49" fontId="102" fillId="0" borderId="203" applyNumberFormat="0" applyFont="0" applyFill="0" applyBorder="0" applyProtection="0">
      <alignment horizontal="left" vertical="center" indent="5"/>
    </xf>
    <xf numFmtId="0" fontId="102" fillId="62" borderId="203">
      <alignment horizontal="left" vertical="center"/>
    </xf>
    <xf numFmtId="0" fontId="126" fillId="84" borderId="199" applyNumberFormat="0" applyAlignment="0" applyProtection="0"/>
    <xf numFmtId="4" fontId="103" fillId="60" borderId="204">
      <alignment horizontal="right" vertical="center"/>
    </xf>
    <xf numFmtId="0" fontId="138" fillId="71" borderId="199" applyNumberFormat="0" applyAlignment="0" applyProtection="0"/>
    <xf numFmtId="0" fontId="138" fillId="71" borderId="199" applyNumberFormat="0" applyAlignment="0" applyProtection="0"/>
    <xf numFmtId="0" fontId="120" fillId="87" borderId="201" applyNumberFormat="0" applyFont="0" applyAlignment="0" applyProtection="0"/>
    <xf numFmtId="0" fontId="142" fillId="84" borderId="198" applyNumberFormat="0" applyAlignment="0" applyProtection="0"/>
    <xf numFmtId="0" fontId="145" fillId="0" borderId="200" applyNumberFormat="0" applyFill="0" applyAlignment="0" applyProtection="0"/>
    <xf numFmtId="0" fontId="103" fillId="60" borderId="202">
      <alignment horizontal="right" vertical="center"/>
    </xf>
    <xf numFmtId="0" fontId="8" fillId="87" borderId="201" applyNumberFormat="0" applyFont="0" applyAlignment="0" applyProtection="0"/>
    <xf numFmtId="4" fontId="102" fillId="0" borderId="202">
      <alignment horizontal="right" vertical="center"/>
    </xf>
    <xf numFmtId="0" fontId="145" fillId="0" borderId="200" applyNumberFormat="0" applyFill="0" applyAlignment="0" applyProtection="0"/>
    <xf numFmtId="0" fontId="103" fillId="60" borderId="202">
      <alignment horizontal="right" vertical="center"/>
    </xf>
    <xf numFmtId="0" fontId="103" fillId="60" borderId="202">
      <alignment horizontal="right" vertical="center"/>
    </xf>
    <xf numFmtId="4" fontId="105" fillId="62" borderId="202">
      <alignment horizontal="right" vertical="center"/>
    </xf>
    <xf numFmtId="0" fontId="103" fillId="62" borderId="202">
      <alignment horizontal="right" vertical="center"/>
    </xf>
    <xf numFmtId="4" fontId="103" fillId="62" borderId="202">
      <alignment horizontal="right" vertical="center"/>
    </xf>
    <xf numFmtId="0" fontId="105" fillId="62" borderId="202">
      <alignment horizontal="right" vertical="center"/>
    </xf>
    <xf numFmtId="4" fontId="105" fillId="62" borderId="202">
      <alignment horizontal="right" vertical="center"/>
    </xf>
    <xf numFmtId="0" fontId="103" fillId="60" borderId="202">
      <alignment horizontal="right" vertical="center"/>
    </xf>
    <xf numFmtId="4" fontId="103" fillId="60" borderId="202">
      <alignment horizontal="right" vertical="center"/>
    </xf>
    <xf numFmtId="0" fontId="103" fillId="60" borderId="202">
      <alignment horizontal="right" vertical="center"/>
    </xf>
    <xf numFmtId="4" fontId="103" fillId="60" borderId="202">
      <alignment horizontal="right" vertical="center"/>
    </xf>
    <xf numFmtId="0" fontId="103" fillId="60" borderId="203">
      <alignment horizontal="right" vertical="center"/>
    </xf>
    <xf numFmtId="4" fontId="103" fillId="60" borderId="203">
      <alignment horizontal="right" vertical="center"/>
    </xf>
    <xf numFmtId="0" fontId="103" fillId="60" borderId="204">
      <alignment horizontal="right" vertical="center"/>
    </xf>
    <xf numFmtId="4" fontId="103" fillId="60" borderId="204">
      <alignment horizontal="right" vertical="center"/>
    </xf>
    <xf numFmtId="0" fontId="126" fillId="84" borderId="199" applyNumberFormat="0" applyAlignment="0" applyProtection="0"/>
    <xf numFmtId="0" fontId="102" fillId="60" borderId="205">
      <alignment horizontal="left" vertical="center" wrapText="1" indent="2"/>
    </xf>
    <xf numFmtId="0" fontId="102" fillId="0" borderId="205">
      <alignment horizontal="left" vertical="center" wrapText="1" indent="2"/>
    </xf>
    <xf numFmtId="0" fontId="102" fillId="62" borderId="203">
      <alignment horizontal="left" vertical="center"/>
    </xf>
    <xf numFmtId="0" fontId="138" fillId="71" borderId="199" applyNumberFormat="0" applyAlignment="0" applyProtection="0"/>
    <xf numFmtId="0" fontId="102" fillId="0" borderId="202">
      <alignment horizontal="right" vertical="center"/>
    </xf>
    <xf numFmtId="4" fontId="102" fillId="0" borderId="202">
      <alignment horizontal="right" vertical="center"/>
    </xf>
    <xf numFmtId="0" fontId="102" fillId="0" borderId="202" applyNumberFormat="0" applyFill="0" applyAlignment="0" applyProtection="0"/>
    <xf numFmtId="0" fontId="142" fillId="84" borderId="198" applyNumberFormat="0" applyAlignment="0" applyProtection="0"/>
    <xf numFmtId="166" fontId="102" fillId="88" borderId="202" applyNumberFormat="0" applyFont="0" applyBorder="0" applyAlignment="0" applyProtection="0">
      <alignment horizontal="right" vertical="center"/>
    </xf>
    <xf numFmtId="0" fontId="102" fillId="61" borderId="202"/>
    <xf numFmtId="4" fontId="102" fillId="61" borderId="202"/>
    <xf numFmtId="0" fontId="145" fillId="0" borderId="200" applyNumberFormat="0" applyFill="0" applyAlignment="0" applyProtection="0"/>
    <xf numFmtId="0" fontId="8" fillId="87" borderId="201" applyNumberFormat="0" applyFont="0" applyAlignment="0" applyProtection="0"/>
    <xf numFmtId="0" fontId="120" fillId="87" borderId="201" applyNumberFormat="0" applyFont="0" applyAlignment="0" applyProtection="0"/>
    <xf numFmtId="0" fontId="102" fillId="0" borderId="202" applyNumberFormat="0" applyFill="0" applyAlignment="0" applyProtection="0"/>
    <xf numFmtId="0" fontId="130" fillId="0" borderId="200" applyNumberFormat="0" applyFill="0" applyAlignment="0" applyProtection="0"/>
    <xf numFmtId="0" fontId="145" fillId="0" borderId="200" applyNumberFormat="0" applyFill="0" applyAlignment="0" applyProtection="0"/>
    <xf numFmtId="0" fontId="129" fillId="71" borderId="199" applyNumberFormat="0" applyAlignment="0" applyProtection="0"/>
    <xf numFmtId="0" fontId="126" fillId="84" borderId="199" applyNumberFormat="0" applyAlignment="0" applyProtection="0"/>
    <xf numFmtId="4" fontId="105" fillId="62" borderId="202">
      <alignment horizontal="right" vertical="center"/>
    </xf>
    <xf numFmtId="0" fontId="103" fillId="62" borderId="202">
      <alignment horizontal="right" vertical="center"/>
    </xf>
    <xf numFmtId="166" fontId="102" fillId="88" borderId="202" applyNumberFormat="0" applyFont="0" applyBorder="0" applyAlignment="0" applyProtection="0">
      <alignment horizontal="right" vertical="center"/>
    </xf>
    <xf numFmtId="0" fontId="130" fillId="0" borderId="200" applyNumberFormat="0" applyFill="0" applyAlignment="0" applyProtection="0"/>
    <xf numFmtId="49" fontId="102" fillId="0" borderId="202" applyNumberFormat="0" applyFont="0" applyFill="0" applyBorder="0" applyProtection="0">
      <alignment horizontal="left" vertical="center" indent="2"/>
    </xf>
    <xf numFmtId="49" fontId="102" fillId="0" borderId="203" applyNumberFormat="0" applyFont="0" applyFill="0" applyBorder="0" applyProtection="0">
      <alignment horizontal="left" vertical="center" indent="5"/>
    </xf>
    <xf numFmtId="49" fontId="102" fillId="0" borderId="202" applyNumberFormat="0" applyFont="0" applyFill="0" applyBorder="0" applyProtection="0">
      <alignment horizontal="left" vertical="center" indent="2"/>
    </xf>
    <xf numFmtId="4" fontId="102" fillId="0" borderId="202" applyFill="0" applyBorder="0" applyProtection="0">
      <alignment horizontal="right" vertical="center"/>
    </xf>
    <xf numFmtId="49" fontId="101" fillId="0" borderId="202" applyNumberFormat="0" applyFill="0" applyBorder="0" applyProtection="0">
      <alignment horizontal="left" vertical="center"/>
    </xf>
    <xf numFmtId="0" fontId="102" fillId="0" borderId="205">
      <alignment horizontal="left" vertical="center" wrapText="1" indent="2"/>
    </xf>
    <xf numFmtId="0" fontId="142" fillId="84" borderId="198" applyNumberFormat="0" applyAlignment="0" applyProtection="0"/>
    <xf numFmtId="0" fontId="103" fillId="60" borderId="204">
      <alignment horizontal="right" vertical="center"/>
    </xf>
    <xf numFmtId="0" fontId="129" fillId="71" borderId="199" applyNumberFormat="0" applyAlignment="0" applyProtection="0"/>
    <xf numFmtId="0" fontId="103" fillId="60" borderId="204">
      <alignment horizontal="right" vertical="center"/>
    </xf>
    <xf numFmtId="4" fontId="103" fillId="60" borderId="202">
      <alignment horizontal="right" vertical="center"/>
    </xf>
    <xf numFmtId="0" fontId="103" fillId="60" borderId="202">
      <alignment horizontal="right" vertical="center"/>
    </xf>
    <xf numFmtId="0" fontId="123" fillId="84" borderId="198" applyNumberFormat="0" applyAlignment="0" applyProtection="0"/>
    <xf numFmtId="0" fontId="125" fillId="84" borderId="199" applyNumberFormat="0" applyAlignment="0" applyProtection="0"/>
    <xf numFmtId="0" fontId="130" fillId="0" borderId="200" applyNumberFormat="0" applyFill="0" applyAlignment="0" applyProtection="0"/>
    <xf numFmtId="0" fontId="102" fillId="61" borderId="202"/>
    <xf numFmtId="4" fontId="102" fillId="61" borderId="202"/>
    <xf numFmtId="4" fontId="103" fillId="60" borderId="202">
      <alignment horizontal="right" vertical="center"/>
    </xf>
    <xf numFmtId="0" fontId="105" fillId="62" borderId="202">
      <alignment horizontal="right" vertical="center"/>
    </xf>
    <xf numFmtId="0" fontId="129" fillId="71" borderId="199" applyNumberFormat="0" applyAlignment="0" applyProtection="0"/>
    <xf numFmtId="0" fontId="126" fillId="84" borderId="199" applyNumberFormat="0" applyAlignment="0" applyProtection="0"/>
    <xf numFmtId="4" fontId="102" fillId="0" borderId="202">
      <alignment horizontal="right" vertical="center"/>
    </xf>
    <xf numFmtId="0" fontId="102" fillId="60" borderId="205">
      <alignment horizontal="left" vertical="center" wrapText="1" indent="2"/>
    </xf>
    <xf numFmtId="0" fontId="102" fillId="0" borderId="205">
      <alignment horizontal="left" vertical="center" wrapText="1" indent="2"/>
    </xf>
    <xf numFmtId="0" fontId="142" fillId="84" borderId="198" applyNumberFormat="0" applyAlignment="0" applyProtection="0"/>
    <xf numFmtId="0" fontId="138" fillId="71" borderId="199" applyNumberFormat="0" applyAlignment="0" applyProtection="0"/>
    <xf numFmtId="0" fontId="125" fillId="84" borderId="199" applyNumberFormat="0" applyAlignment="0" applyProtection="0"/>
    <xf numFmtId="0" fontId="123" fillId="84" borderId="198" applyNumberFormat="0" applyAlignment="0" applyProtection="0"/>
    <xf numFmtId="0" fontId="103" fillId="60" borderId="204">
      <alignment horizontal="right" vertical="center"/>
    </xf>
    <xf numFmtId="0" fontId="105" fillId="62" borderId="202">
      <alignment horizontal="right" vertical="center"/>
    </xf>
    <xf numFmtId="4" fontId="103" fillId="62" borderId="202">
      <alignment horizontal="right" vertical="center"/>
    </xf>
    <xf numFmtId="4" fontId="103" fillId="60" borderId="202">
      <alignment horizontal="right" vertical="center"/>
    </xf>
    <xf numFmtId="49" fontId="102" fillId="0" borderId="203" applyNumberFormat="0" applyFont="0" applyFill="0" applyBorder="0" applyProtection="0">
      <alignment horizontal="left" vertical="center" indent="5"/>
    </xf>
    <xf numFmtId="4" fontId="102" fillId="0" borderId="202" applyFill="0" applyBorder="0" applyProtection="0">
      <alignment horizontal="right" vertical="center"/>
    </xf>
    <xf numFmtId="4" fontId="103" fillId="62" borderId="202">
      <alignment horizontal="right" vertical="center"/>
    </xf>
    <xf numFmtId="0" fontId="138" fillId="71" borderId="199" applyNumberFormat="0" applyAlignment="0" applyProtection="0"/>
    <xf numFmtId="0" fontId="129" fillId="71" borderId="199" applyNumberFormat="0" applyAlignment="0" applyProtection="0"/>
    <xf numFmtId="0" fontId="125" fillId="84" borderId="199" applyNumberFormat="0" applyAlignment="0" applyProtection="0"/>
    <xf numFmtId="0" fontId="102" fillId="60" borderId="205">
      <alignment horizontal="left" vertical="center" wrapText="1" indent="2"/>
    </xf>
    <xf numFmtId="0" fontId="102" fillId="0" borderId="205">
      <alignment horizontal="left" vertical="center" wrapText="1" indent="2"/>
    </xf>
    <xf numFmtId="0" fontId="102" fillId="60" borderId="205">
      <alignment horizontal="left" vertical="center" wrapText="1" indent="2"/>
    </xf>
    <xf numFmtId="166" fontId="102" fillId="88" borderId="202" applyNumberFormat="0" applyFont="0" applyBorder="0" applyAlignment="0" applyProtection="0">
      <alignment horizontal="right" vertical="center"/>
    </xf>
    <xf numFmtId="0" fontId="103" fillId="60" borderId="204">
      <alignment horizontal="right" vertical="center"/>
    </xf>
    <xf numFmtId="0" fontId="103" fillId="60" borderId="204">
      <alignment horizontal="right" vertical="center"/>
    </xf>
    <xf numFmtId="0" fontId="102" fillId="0" borderId="202" applyNumberFormat="0" applyFill="0" applyAlignment="0" applyProtection="0"/>
    <xf numFmtId="4" fontId="103" fillId="60" borderId="204">
      <alignment horizontal="right" vertical="center"/>
    </xf>
    <xf numFmtId="0" fontId="103" fillId="60" borderId="202">
      <alignment horizontal="right" vertical="center"/>
    </xf>
    <xf numFmtId="0" fontId="7" fillId="54" borderId="0" applyNumberFormat="0" applyBorder="0" applyAlignment="0" applyProtection="0"/>
    <xf numFmtId="49" fontId="102" fillId="0" borderId="202" applyNumberFormat="0" applyFont="0" applyFill="0" applyBorder="0" applyProtection="0">
      <alignment horizontal="left" vertical="center" indent="2"/>
    </xf>
    <xf numFmtId="0" fontId="48" fillId="43" borderId="0" applyNumberFormat="0" applyBorder="0" applyAlignment="0" applyProtection="0"/>
    <xf numFmtId="0" fontId="103" fillId="60" borderId="204">
      <alignment horizontal="right" vertical="center"/>
    </xf>
    <xf numFmtId="4" fontId="102" fillId="0" borderId="202">
      <alignment horizontal="right" vertical="center"/>
    </xf>
    <xf numFmtId="166" fontId="102" fillId="88" borderId="202" applyNumberFormat="0" applyFont="0" applyBorder="0" applyAlignment="0" applyProtection="0">
      <alignment horizontal="right" vertical="center"/>
    </xf>
    <xf numFmtId="0" fontId="102" fillId="62" borderId="203">
      <alignment horizontal="left" vertical="center"/>
    </xf>
    <xf numFmtId="0" fontId="102" fillId="60" borderId="205">
      <alignment horizontal="left" vertical="center" wrapText="1" indent="2"/>
    </xf>
    <xf numFmtId="4" fontId="103" fillId="60" borderId="204">
      <alignment horizontal="right" vertical="center"/>
    </xf>
    <xf numFmtId="0" fontId="105" fillId="62" borderId="202">
      <alignment horizontal="right" vertical="center"/>
    </xf>
    <xf numFmtId="4" fontId="103" fillId="60" borderId="202">
      <alignment horizontal="right" vertical="center"/>
    </xf>
    <xf numFmtId="0" fontId="103" fillId="60" borderId="202">
      <alignment horizontal="right" vertical="center"/>
    </xf>
    <xf numFmtId="4" fontId="105" fillId="62" borderId="202">
      <alignment horizontal="right" vertical="center"/>
    </xf>
    <xf numFmtId="0" fontId="120" fillId="87" borderId="201" applyNumberFormat="0" applyFont="0" applyAlignment="0" applyProtection="0"/>
    <xf numFmtId="0" fontId="7" fillId="38" borderId="0" applyNumberFormat="0" applyBorder="0" applyAlignment="0" applyProtection="0"/>
    <xf numFmtId="0" fontId="120" fillId="87" borderId="201" applyNumberFormat="0" applyFont="0" applyAlignment="0" applyProtection="0"/>
    <xf numFmtId="0" fontId="8" fillId="87" borderId="201" applyNumberFormat="0" applyFont="0" applyAlignment="0" applyProtection="0"/>
    <xf numFmtId="0" fontId="118" fillId="0" borderId="0" applyNumberFormat="0" applyFill="0" applyBorder="0" applyAlignment="0" applyProtection="0"/>
    <xf numFmtId="4" fontId="103" fillId="62" borderId="202">
      <alignment horizontal="right" vertical="center"/>
    </xf>
    <xf numFmtId="0" fontId="123" fillId="84" borderId="198" applyNumberFormat="0" applyAlignment="0" applyProtection="0"/>
    <xf numFmtId="4" fontId="103" fillId="62" borderId="202">
      <alignment horizontal="right" vertical="center"/>
    </xf>
    <xf numFmtId="0" fontId="119" fillId="0" borderId="70" applyNumberFormat="0" applyFill="0" applyAlignment="0" applyProtection="0"/>
    <xf numFmtId="0" fontId="103" fillId="60" borderId="202">
      <alignment horizontal="right" vertical="center"/>
    </xf>
    <xf numFmtId="49" fontId="102" fillId="0" borderId="203" applyNumberFormat="0" applyFont="0" applyFill="0" applyBorder="0" applyProtection="0">
      <alignment horizontal="left" vertical="center" indent="5"/>
    </xf>
    <xf numFmtId="0" fontId="102" fillId="0" borderId="205">
      <alignment horizontal="left" vertical="center" wrapText="1" indent="2"/>
    </xf>
    <xf numFmtId="0" fontId="138" fillId="71" borderId="199" applyNumberFormat="0" applyAlignment="0" applyProtection="0"/>
    <xf numFmtId="4" fontId="103" fillId="60" borderId="202">
      <alignment horizontal="right" vertical="center"/>
    </xf>
    <xf numFmtId="0" fontId="102" fillId="61" borderId="202"/>
    <xf numFmtId="0" fontId="142" fillId="84" borderId="198" applyNumberFormat="0" applyAlignment="0" applyProtection="0"/>
    <xf numFmtId="0" fontId="102" fillId="0" borderId="205">
      <alignment horizontal="left" vertical="center" wrapText="1" indent="2"/>
    </xf>
    <xf numFmtId="0" fontId="102" fillId="60" borderId="205">
      <alignment horizontal="left" vertical="center" wrapText="1" indent="2"/>
    </xf>
    <xf numFmtId="0" fontId="102" fillId="62" borderId="203">
      <alignment horizontal="left" vertical="center"/>
    </xf>
    <xf numFmtId="49" fontId="101" fillId="0" borderId="202" applyNumberFormat="0" applyFill="0" applyBorder="0" applyProtection="0">
      <alignment horizontal="left" vertical="center"/>
    </xf>
    <xf numFmtId="0" fontId="48" fillId="51" borderId="0" applyNumberFormat="0" applyBorder="0" applyAlignment="0" applyProtection="0"/>
    <xf numFmtId="0" fontId="115" fillId="33" borderId="66" applyNumberFormat="0" applyAlignment="0" applyProtection="0"/>
    <xf numFmtId="0" fontId="145" fillId="0" borderId="200" applyNumberFormat="0" applyFill="0" applyAlignment="0" applyProtection="0"/>
    <xf numFmtId="49" fontId="102" fillId="0" borderId="202" applyNumberFormat="0" applyFont="0" applyFill="0" applyBorder="0" applyProtection="0">
      <alignment horizontal="left" vertical="center" indent="2"/>
    </xf>
    <xf numFmtId="0" fontId="102" fillId="0" borderId="205">
      <alignment horizontal="left" vertical="center" wrapText="1" indent="2"/>
    </xf>
    <xf numFmtId="4" fontId="102" fillId="0" borderId="202" applyFill="0" applyBorder="0" applyProtection="0">
      <alignment horizontal="right" vertical="center"/>
    </xf>
    <xf numFmtId="0" fontId="102" fillId="62" borderId="203">
      <alignment horizontal="left" vertical="center"/>
    </xf>
    <xf numFmtId="0" fontId="103" fillId="60" borderId="202">
      <alignment horizontal="right" vertical="center"/>
    </xf>
    <xf numFmtId="0" fontId="102" fillId="0" borderId="202" applyNumberFormat="0" applyFill="0" applyAlignment="0" applyProtection="0"/>
    <xf numFmtId="49" fontId="102" fillId="0" borderId="202" applyNumberFormat="0" applyFont="0" applyFill="0" applyBorder="0" applyProtection="0">
      <alignment horizontal="left" vertical="center" indent="2"/>
    </xf>
    <xf numFmtId="0" fontId="48" fillId="55" borderId="0" applyNumberFormat="0" applyBorder="0" applyAlignment="0" applyProtection="0"/>
    <xf numFmtId="4" fontId="102" fillId="0" borderId="202">
      <alignment horizontal="right" vertical="center"/>
    </xf>
    <xf numFmtId="0" fontId="120" fillId="87" borderId="201" applyNumberFormat="0" applyFont="0" applyAlignment="0" applyProtection="0"/>
    <xf numFmtId="0" fontId="102" fillId="0" borderId="202">
      <alignment horizontal="right" vertical="center"/>
    </xf>
    <xf numFmtId="0" fontId="103" fillId="60" borderId="202">
      <alignment horizontal="right" vertical="center"/>
    </xf>
    <xf numFmtId="4" fontId="103" fillId="60" borderId="202">
      <alignment horizontal="right" vertical="center"/>
    </xf>
    <xf numFmtId="0" fontId="102" fillId="60" borderId="205">
      <alignment horizontal="left" vertical="center" wrapText="1" indent="2"/>
    </xf>
    <xf numFmtId="0" fontId="7" fillId="42" borderId="0" applyNumberFormat="0" applyBorder="0" applyAlignment="0" applyProtection="0"/>
    <xf numFmtId="0" fontId="102" fillId="61" borderId="202"/>
    <xf numFmtId="4" fontId="102" fillId="0" borderId="202" applyFill="0" applyBorder="0" applyProtection="0">
      <alignment horizontal="right" vertical="center"/>
    </xf>
    <xf numFmtId="0" fontId="125" fillId="84" borderId="199" applyNumberFormat="0" applyAlignment="0" applyProtection="0"/>
    <xf numFmtId="0" fontId="145" fillId="0" borderId="200" applyNumberFormat="0" applyFill="0" applyAlignment="0" applyProtection="0"/>
    <xf numFmtId="49" fontId="101" fillId="0" borderId="202" applyNumberFormat="0" applyFill="0" applyBorder="0" applyProtection="0">
      <alignment horizontal="left" vertical="center"/>
    </xf>
    <xf numFmtId="0" fontId="7" fillId="49" borderId="0" applyNumberFormat="0" applyBorder="0" applyAlignment="0" applyProtection="0"/>
    <xf numFmtId="0" fontId="102" fillId="0" borderId="205">
      <alignment horizontal="left" vertical="center" wrapText="1" indent="2"/>
    </xf>
    <xf numFmtId="0" fontId="48" fillId="59" borderId="0" applyNumberFormat="0" applyBorder="0" applyAlignment="0" applyProtection="0"/>
    <xf numFmtId="0" fontId="7" fillId="46" borderId="0" applyNumberFormat="0" applyBorder="0" applyAlignment="0" applyProtection="0"/>
    <xf numFmtId="0" fontId="8" fillId="87" borderId="201" applyNumberFormat="0" applyFont="0" applyAlignment="0" applyProtection="0"/>
    <xf numFmtId="0" fontId="103" fillId="62" borderId="202">
      <alignment horizontal="right" vertical="center"/>
    </xf>
    <xf numFmtId="4" fontId="105" fillId="62" borderId="202">
      <alignment horizontal="right" vertical="center"/>
    </xf>
    <xf numFmtId="166" fontId="102" fillId="88" borderId="202" applyNumberFormat="0" applyFont="0" applyBorder="0" applyAlignment="0" applyProtection="0">
      <alignment horizontal="right" vertical="center"/>
    </xf>
    <xf numFmtId="0" fontId="8" fillId="87" borderId="201" applyNumberFormat="0" applyFont="0" applyAlignment="0" applyProtection="0"/>
    <xf numFmtId="0" fontId="138" fillId="71" borderId="199" applyNumberFormat="0" applyAlignment="0" applyProtection="0"/>
    <xf numFmtId="0" fontId="138" fillId="71" borderId="199" applyNumberFormat="0" applyAlignment="0" applyProtection="0"/>
    <xf numFmtId="0" fontId="145" fillId="0" borderId="200" applyNumberFormat="0" applyFill="0" applyAlignment="0" applyProtection="0"/>
    <xf numFmtId="49" fontId="101" fillId="0" borderId="202" applyNumberFormat="0" applyFill="0" applyBorder="0" applyProtection="0">
      <alignment horizontal="left" vertical="center"/>
    </xf>
    <xf numFmtId="0" fontId="103" fillId="60" borderId="203">
      <alignment horizontal="right" vertical="center"/>
    </xf>
    <xf numFmtId="0" fontId="102" fillId="0" borderId="202">
      <alignment horizontal="right" vertical="center"/>
    </xf>
    <xf numFmtId="0" fontId="130" fillId="0" borderId="200" applyNumberFormat="0" applyFill="0" applyAlignment="0" applyProtection="0"/>
    <xf numFmtId="0" fontId="8" fillId="87" borderId="201" applyNumberFormat="0" applyFont="0" applyAlignment="0" applyProtection="0"/>
    <xf numFmtId="0" fontId="145" fillId="0" borderId="200" applyNumberFormat="0" applyFill="0" applyAlignment="0" applyProtection="0"/>
    <xf numFmtId="0" fontId="126" fillId="84" borderId="199" applyNumberFormat="0" applyAlignment="0" applyProtection="0"/>
    <xf numFmtId="0" fontId="7" fillId="38" borderId="0" applyNumberFormat="0" applyBorder="0" applyAlignment="0" applyProtection="0"/>
    <xf numFmtId="166" fontId="102" fillId="88" borderId="202" applyNumberFormat="0" applyFont="0" applyBorder="0" applyAlignment="0" applyProtection="0">
      <alignment horizontal="right" vertical="center"/>
    </xf>
    <xf numFmtId="0" fontId="145" fillId="0" borderId="200" applyNumberFormat="0" applyFill="0" applyAlignment="0" applyProtection="0"/>
    <xf numFmtId="49" fontId="102" fillId="0" borderId="202" applyNumberFormat="0" applyFont="0" applyFill="0" applyBorder="0" applyProtection="0">
      <alignment horizontal="left" vertical="center" indent="2"/>
    </xf>
    <xf numFmtId="0" fontId="118" fillId="0" borderId="0" applyNumberFormat="0" applyFill="0" applyBorder="0" applyAlignment="0" applyProtection="0"/>
    <xf numFmtId="4" fontId="102" fillId="0" borderId="202">
      <alignment horizontal="right" vertical="center"/>
    </xf>
    <xf numFmtId="0" fontId="130" fillId="0" borderId="200" applyNumberFormat="0" applyFill="0" applyAlignment="0" applyProtection="0"/>
    <xf numFmtId="0" fontId="138" fillId="71" borderId="199" applyNumberFormat="0" applyAlignment="0" applyProtection="0"/>
    <xf numFmtId="0" fontId="48" fillId="47" borderId="0" applyNumberFormat="0" applyBorder="0" applyAlignment="0" applyProtection="0"/>
    <xf numFmtId="4" fontId="102" fillId="0" borderId="202" applyFill="0" applyBorder="0" applyProtection="0">
      <alignment horizontal="right" vertical="center"/>
    </xf>
    <xf numFmtId="0" fontId="102" fillId="62" borderId="203">
      <alignment horizontal="left" vertical="center"/>
    </xf>
    <xf numFmtId="0" fontId="129" fillId="71" borderId="199" applyNumberFormat="0" applyAlignment="0" applyProtection="0"/>
    <xf numFmtId="0" fontId="105" fillId="62" borderId="202">
      <alignment horizontal="right" vertical="center"/>
    </xf>
    <xf numFmtId="4" fontId="102" fillId="61" borderId="202"/>
    <xf numFmtId="0" fontId="102" fillId="60" borderId="205">
      <alignment horizontal="left" vertical="center" wrapText="1" indent="2"/>
    </xf>
    <xf numFmtId="49" fontId="102" fillId="0" borderId="202" applyNumberFormat="0" applyFont="0" applyFill="0" applyBorder="0" applyProtection="0">
      <alignment horizontal="left" vertical="center" indent="2"/>
    </xf>
    <xf numFmtId="0" fontId="138" fillId="71" borderId="199" applyNumberFormat="0" applyAlignment="0" applyProtection="0"/>
    <xf numFmtId="0" fontId="48" fillId="55" borderId="0" applyNumberFormat="0" applyBorder="0" applyAlignment="0" applyProtection="0"/>
    <xf numFmtId="0" fontId="7" fillId="53" borderId="0" applyNumberFormat="0" applyBorder="0" applyAlignment="0" applyProtection="0"/>
    <xf numFmtId="0" fontId="105" fillId="62" borderId="202">
      <alignment horizontal="right" vertical="center"/>
    </xf>
    <xf numFmtId="0" fontId="129" fillId="71" borderId="199" applyNumberFormat="0" applyAlignment="0" applyProtection="0"/>
    <xf numFmtId="166" fontId="102" fillId="88" borderId="202" applyNumberFormat="0" applyFont="0" applyBorder="0" applyAlignment="0" applyProtection="0">
      <alignment horizontal="right" vertical="center"/>
    </xf>
    <xf numFmtId="0" fontId="129" fillId="71" borderId="199" applyNumberFormat="0" applyAlignment="0" applyProtection="0"/>
    <xf numFmtId="4" fontId="102" fillId="0" borderId="202">
      <alignment horizontal="right" vertical="center"/>
    </xf>
    <xf numFmtId="49" fontId="102" fillId="0" borderId="202" applyNumberFormat="0" applyFont="0" applyFill="0" applyBorder="0" applyProtection="0">
      <alignment horizontal="left" vertical="center" indent="2"/>
    </xf>
    <xf numFmtId="166" fontId="102" fillId="88" borderId="202" applyNumberFormat="0" applyFont="0" applyBorder="0" applyAlignment="0" applyProtection="0">
      <alignment horizontal="right" vertical="center"/>
    </xf>
    <xf numFmtId="49" fontId="101" fillId="0" borderId="202" applyNumberFormat="0" applyFill="0" applyBorder="0" applyProtection="0">
      <alignment horizontal="left" vertical="center"/>
    </xf>
    <xf numFmtId="4" fontId="103" fillId="60" borderId="202">
      <alignment horizontal="right" vertical="center"/>
    </xf>
    <xf numFmtId="0" fontId="103" fillId="60" borderId="202">
      <alignment horizontal="right" vertical="center"/>
    </xf>
    <xf numFmtId="0" fontId="102" fillId="0" borderId="202">
      <alignment horizontal="right" vertical="center"/>
    </xf>
    <xf numFmtId="0" fontId="102" fillId="0" borderId="202">
      <alignment horizontal="right" vertical="center"/>
    </xf>
    <xf numFmtId="0" fontId="7" fillId="57" borderId="0" applyNumberFormat="0" applyBorder="0" applyAlignment="0" applyProtection="0"/>
    <xf numFmtId="0" fontId="48" fillId="51" borderId="0" applyNumberFormat="0" applyBorder="0" applyAlignment="0" applyProtection="0"/>
    <xf numFmtId="0" fontId="7" fillId="45" borderId="0" applyNumberFormat="0" applyBorder="0" applyAlignment="0" applyProtection="0"/>
    <xf numFmtId="0" fontId="105" fillId="62" borderId="202">
      <alignment horizontal="right" vertical="center"/>
    </xf>
    <xf numFmtId="4" fontId="103" fillId="60" borderId="204">
      <alignment horizontal="right" vertical="center"/>
    </xf>
    <xf numFmtId="0" fontId="102" fillId="60" borderId="205">
      <alignment horizontal="left" vertical="center" wrapText="1" indent="2"/>
    </xf>
    <xf numFmtId="0" fontId="138" fillId="71" borderId="199" applyNumberFormat="0" applyAlignment="0" applyProtection="0"/>
    <xf numFmtId="0" fontId="138" fillId="71" borderId="199" applyNumberFormat="0" applyAlignment="0" applyProtection="0"/>
    <xf numFmtId="0" fontId="7" fillId="41" borderId="0" applyNumberFormat="0" applyBorder="0" applyAlignment="0" applyProtection="0"/>
    <xf numFmtId="0" fontId="120" fillId="87" borderId="201" applyNumberFormat="0" applyFont="0" applyAlignment="0" applyProtection="0"/>
    <xf numFmtId="0" fontId="102" fillId="60" borderId="205">
      <alignment horizontal="left" vertical="center" wrapText="1" indent="2"/>
    </xf>
    <xf numFmtId="0" fontId="120" fillId="87" borderId="201" applyNumberFormat="0" applyFont="0" applyAlignment="0" applyProtection="0"/>
    <xf numFmtId="0" fontId="102" fillId="0" borderId="202" applyNumberFormat="0" applyFill="0" applyAlignment="0" applyProtection="0"/>
    <xf numFmtId="0" fontId="142" fillId="84" borderId="198" applyNumberFormat="0" applyAlignment="0" applyProtection="0"/>
    <xf numFmtId="4" fontId="103" fillId="60" borderId="202">
      <alignment horizontal="right" vertical="center"/>
    </xf>
    <xf numFmtId="4" fontId="102" fillId="61" borderId="202"/>
    <xf numFmtId="0" fontId="145" fillId="0" borderId="200" applyNumberFormat="0" applyFill="0" applyAlignment="0" applyProtection="0"/>
    <xf numFmtId="0" fontId="123" fillId="84" borderId="198" applyNumberFormat="0" applyAlignment="0" applyProtection="0"/>
    <xf numFmtId="0" fontId="125" fillId="84" borderId="199" applyNumberFormat="0" applyAlignment="0" applyProtection="0"/>
    <xf numFmtId="0" fontId="126" fillId="84" borderId="199" applyNumberFormat="0" applyAlignment="0" applyProtection="0"/>
    <xf numFmtId="0" fontId="142" fillId="84" borderId="198" applyNumberFormat="0" applyAlignment="0" applyProtection="0"/>
    <xf numFmtId="4" fontId="102" fillId="0" borderId="202" applyFill="0" applyBorder="0" applyProtection="0">
      <alignment horizontal="right" vertical="center"/>
    </xf>
    <xf numFmtId="0" fontId="138" fillId="71" borderId="199" applyNumberFormat="0" applyAlignment="0" applyProtection="0"/>
    <xf numFmtId="0" fontId="103" fillId="62" borderId="202">
      <alignment horizontal="right" vertical="center"/>
    </xf>
    <xf numFmtId="0" fontId="7" fillId="42" borderId="0" applyNumberFormat="0" applyBorder="0" applyAlignment="0" applyProtection="0"/>
    <xf numFmtId="0" fontId="119" fillId="0" borderId="70" applyNumberFormat="0" applyFill="0" applyAlignment="0" applyProtection="0"/>
    <xf numFmtId="0" fontId="145" fillId="0" borderId="200" applyNumberFormat="0" applyFill="0" applyAlignment="0" applyProtection="0"/>
    <xf numFmtId="4" fontId="103" fillId="60" borderId="202">
      <alignment horizontal="right" vertical="center"/>
    </xf>
    <xf numFmtId="0" fontId="102" fillId="60" borderId="205">
      <alignment horizontal="left" vertical="center" wrapText="1" indent="2"/>
    </xf>
    <xf numFmtId="0" fontId="126" fillId="84" borderId="199" applyNumberFormat="0" applyAlignment="0" applyProtection="0"/>
    <xf numFmtId="0" fontId="103" fillId="60" borderId="202">
      <alignment horizontal="right" vertical="center"/>
    </xf>
    <xf numFmtId="166" fontId="102" fillId="88" borderId="202" applyNumberFormat="0" applyFont="0" applyBorder="0" applyAlignment="0" applyProtection="0">
      <alignment horizontal="right" vertical="center"/>
    </xf>
    <xf numFmtId="0" fontId="8" fillId="87" borderId="201" applyNumberFormat="0" applyFont="0" applyAlignment="0" applyProtection="0"/>
    <xf numFmtId="0" fontId="102" fillId="60" borderId="205">
      <alignment horizontal="left" vertical="center" wrapText="1" indent="2"/>
    </xf>
    <xf numFmtId="0" fontId="145" fillId="0" borderId="200" applyNumberFormat="0" applyFill="0" applyAlignment="0" applyProtection="0"/>
    <xf numFmtId="0" fontId="138" fillId="71" borderId="199" applyNumberFormat="0" applyAlignment="0" applyProtection="0"/>
    <xf numFmtId="0" fontId="7" fillId="58" borderId="0" applyNumberFormat="0" applyBorder="0" applyAlignment="0" applyProtection="0"/>
    <xf numFmtId="0" fontId="130" fillId="0" borderId="200" applyNumberFormat="0" applyFill="0" applyAlignment="0" applyProtection="0"/>
    <xf numFmtId="0" fontId="103" fillId="62" borderId="202">
      <alignment horizontal="right" vertical="center"/>
    </xf>
    <xf numFmtId="0" fontId="120" fillId="87" borderId="201" applyNumberFormat="0" applyFont="0" applyAlignment="0" applyProtection="0"/>
    <xf numFmtId="0" fontId="129" fillId="71" borderId="199" applyNumberFormat="0" applyAlignment="0" applyProtection="0"/>
    <xf numFmtId="0" fontId="102" fillId="0" borderId="205">
      <alignment horizontal="left" vertical="center" wrapText="1" indent="2"/>
    </xf>
    <xf numFmtId="4" fontId="103" fillId="60" borderId="202">
      <alignment horizontal="right" vertical="center"/>
    </xf>
    <xf numFmtId="0" fontId="120" fillId="87" borderId="201" applyNumberFormat="0" applyFont="0" applyAlignment="0" applyProtection="0"/>
    <xf numFmtId="0" fontId="123" fillId="84" borderId="198" applyNumberFormat="0" applyAlignment="0" applyProtection="0"/>
    <xf numFmtId="0" fontId="7" fillId="54" borderId="0" applyNumberFormat="0" applyBorder="0" applyAlignment="0" applyProtection="0"/>
    <xf numFmtId="0" fontId="126" fillId="84" borderId="199" applyNumberFormat="0" applyAlignment="0" applyProtection="0"/>
    <xf numFmtId="0" fontId="138" fillId="71" borderId="199" applyNumberFormat="0" applyAlignment="0" applyProtection="0"/>
    <xf numFmtId="4" fontId="102" fillId="0" borderId="202">
      <alignment horizontal="right" vertical="center"/>
    </xf>
    <xf numFmtId="4" fontId="105" fillId="62" borderId="202">
      <alignment horizontal="right" vertical="center"/>
    </xf>
    <xf numFmtId="0" fontId="126" fillId="84" borderId="199" applyNumberFormat="0" applyAlignment="0" applyProtection="0"/>
    <xf numFmtId="0" fontId="7" fillId="45" borderId="0" applyNumberFormat="0" applyBorder="0" applyAlignment="0" applyProtection="0"/>
    <xf numFmtId="0" fontId="7" fillId="41" borderId="0" applyNumberFormat="0" applyBorder="0" applyAlignment="0" applyProtection="0"/>
    <xf numFmtId="4" fontId="103" fillId="60" borderId="202">
      <alignment horizontal="right" vertical="center"/>
    </xf>
    <xf numFmtId="0" fontId="102" fillId="0" borderId="202" applyNumberFormat="0" applyFill="0" applyAlignment="0" applyProtection="0"/>
    <xf numFmtId="0" fontId="102" fillId="61" borderId="202"/>
    <xf numFmtId="0" fontId="142" fillId="84" borderId="198" applyNumberFormat="0" applyAlignment="0" applyProtection="0"/>
    <xf numFmtId="4" fontId="102" fillId="0" borderId="202" applyFill="0" applyBorder="0" applyProtection="0">
      <alignment horizontal="right" vertical="center"/>
    </xf>
    <xf numFmtId="0" fontId="102" fillId="60" borderId="205">
      <alignment horizontal="left" vertical="center" wrapText="1" indent="2"/>
    </xf>
    <xf numFmtId="0" fontId="7" fillId="58" borderId="0" applyNumberFormat="0" applyBorder="0" applyAlignment="0" applyProtection="0"/>
    <xf numFmtId="0" fontId="145" fillId="0" borderId="200" applyNumberFormat="0" applyFill="0" applyAlignment="0" applyProtection="0"/>
    <xf numFmtId="4" fontId="105" fillId="62" borderId="202">
      <alignment horizontal="right" vertical="center"/>
    </xf>
    <xf numFmtId="0" fontId="105" fillId="62" borderId="202">
      <alignment horizontal="right" vertical="center"/>
    </xf>
    <xf numFmtId="0" fontId="102" fillId="0" borderId="202" applyNumberFormat="0" applyFill="0" applyAlignment="0" applyProtection="0"/>
    <xf numFmtId="0" fontId="120" fillId="87" borderId="201" applyNumberFormat="0" applyFont="0" applyAlignment="0" applyProtection="0"/>
    <xf numFmtId="0" fontId="142" fillId="84" borderId="198" applyNumberFormat="0" applyAlignment="0" applyProtection="0"/>
    <xf numFmtId="0" fontId="130" fillId="0" borderId="200" applyNumberFormat="0" applyFill="0" applyAlignment="0" applyProtection="0"/>
    <xf numFmtId="4" fontId="102" fillId="0" borderId="202" applyFill="0" applyBorder="0" applyProtection="0">
      <alignment horizontal="right" vertical="center"/>
    </xf>
    <xf numFmtId="4" fontId="103" fillId="60" borderId="202">
      <alignment horizontal="right" vertical="center"/>
    </xf>
    <xf numFmtId="0" fontId="138" fillId="71" borderId="199" applyNumberFormat="0" applyAlignment="0" applyProtection="0"/>
    <xf numFmtId="4" fontId="103" fillId="62" borderId="202">
      <alignment horizontal="right" vertical="center"/>
    </xf>
    <xf numFmtId="0" fontId="103" fillId="60" borderId="202">
      <alignment horizontal="right" vertical="center"/>
    </xf>
    <xf numFmtId="0" fontId="126" fillId="84" borderId="199" applyNumberFormat="0" applyAlignment="0" applyProtection="0"/>
    <xf numFmtId="0" fontId="102" fillId="60" borderId="205">
      <alignment horizontal="left" vertical="center" wrapText="1" indent="2"/>
    </xf>
    <xf numFmtId="0" fontId="7" fillId="37" borderId="0" applyNumberFormat="0" applyBorder="0" applyAlignment="0" applyProtection="0"/>
    <xf numFmtId="0" fontId="138" fillId="71" borderId="199" applyNumberFormat="0" applyAlignment="0" applyProtection="0"/>
    <xf numFmtId="0" fontId="142" fillId="84" borderId="198" applyNumberFormat="0" applyAlignment="0" applyProtection="0"/>
    <xf numFmtId="0" fontId="130" fillId="0" borderId="200" applyNumberFormat="0" applyFill="0" applyAlignment="0" applyProtection="0"/>
    <xf numFmtId="0" fontId="102" fillId="0" borderId="202">
      <alignment horizontal="right" vertical="center"/>
    </xf>
    <xf numFmtId="4" fontId="103" fillId="62" borderId="202">
      <alignment horizontal="right" vertical="center"/>
    </xf>
    <xf numFmtId="0" fontId="102" fillId="62" borderId="203">
      <alignment horizontal="left" vertical="center"/>
    </xf>
    <xf numFmtId="0" fontId="7" fillId="46" borderId="0" applyNumberFormat="0" applyBorder="0" applyAlignment="0" applyProtection="0"/>
    <xf numFmtId="0" fontId="102" fillId="0" borderId="202" applyNumberFormat="0" applyFill="0" applyAlignment="0" applyProtection="0"/>
    <xf numFmtId="0" fontId="102" fillId="0" borderId="205">
      <alignment horizontal="left" vertical="center" wrapText="1" indent="2"/>
    </xf>
    <xf numFmtId="49" fontId="102" fillId="0" borderId="203" applyNumberFormat="0" applyFont="0" applyFill="0" applyBorder="0" applyProtection="0">
      <alignment horizontal="left" vertical="center" indent="5"/>
    </xf>
    <xf numFmtId="0" fontId="103" fillId="60" borderId="204">
      <alignment horizontal="right" vertical="center"/>
    </xf>
    <xf numFmtId="0" fontId="103" fillId="60" borderId="204">
      <alignment horizontal="right" vertical="center"/>
    </xf>
    <xf numFmtId="0" fontId="145" fillId="0" borderId="200" applyNumberFormat="0" applyFill="0" applyAlignment="0" applyProtection="0"/>
    <xf numFmtId="0" fontId="125" fillId="84" borderId="199" applyNumberFormat="0" applyAlignment="0" applyProtection="0"/>
    <xf numFmtId="49" fontId="102" fillId="0" borderId="203" applyNumberFormat="0" applyFont="0" applyFill="0" applyBorder="0" applyProtection="0">
      <alignment horizontal="left" vertical="center" indent="5"/>
    </xf>
    <xf numFmtId="0" fontId="130" fillId="0" borderId="200" applyNumberFormat="0" applyFill="0" applyAlignment="0" applyProtection="0"/>
    <xf numFmtId="4" fontId="103" fillId="60" borderId="202">
      <alignment horizontal="right" vertical="center"/>
    </xf>
    <xf numFmtId="4" fontId="105" fillId="62" borderId="202">
      <alignment horizontal="right" vertical="center"/>
    </xf>
    <xf numFmtId="0" fontId="102" fillId="61" borderId="202"/>
    <xf numFmtId="0" fontId="126" fillId="84" borderId="199" applyNumberFormat="0" applyAlignment="0" applyProtection="0"/>
    <xf numFmtId="0" fontId="102" fillId="0" borderId="202">
      <alignment horizontal="right" vertical="center"/>
    </xf>
    <xf numFmtId="0" fontId="130" fillId="0" borderId="200" applyNumberFormat="0" applyFill="0" applyAlignment="0" applyProtection="0"/>
    <xf numFmtId="0" fontId="102" fillId="61" borderId="202"/>
    <xf numFmtId="4" fontId="102" fillId="0" borderId="202" applyFill="0" applyBorder="0" applyProtection="0">
      <alignment horizontal="right" vertical="center"/>
    </xf>
    <xf numFmtId="4" fontId="103" fillId="60" borderId="204">
      <alignment horizontal="right" vertical="center"/>
    </xf>
    <xf numFmtId="0" fontId="105" fillId="62" borderId="202">
      <alignment horizontal="right" vertical="center"/>
    </xf>
    <xf numFmtId="0" fontId="129" fillId="71" borderId="199" applyNumberFormat="0" applyAlignment="0" applyProtection="0"/>
    <xf numFmtId="0" fontId="126" fillId="84" borderId="199" applyNumberFormat="0" applyAlignment="0" applyProtection="0"/>
    <xf numFmtId="4" fontId="102" fillId="0" borderId="202">
      <alignment horizontal="right" vertical="center"/>
    </xf>
    <xf numFmtId="0" fontId="102" fillId="60" borderId="205">
      <alignment horizontal="left" vertical="center" wrapText="1" indent="2"/>
    </xf>
    <xf numFmtId="0" fontId="102" fillId="0" borderId="205">
      <alignment horizontal="left" vertical="center" wrapText="1" indent="2"/>
    </xf>
    <xf numFmtId="0" fontId="142" fillId="84" borderId="198" applyNumberFormat="0" applyAlignment="0" applyProtection="0"/>
    <xf numFmtId="0" fontId="138" fillId="71" borderId="199" applyNumberFormat="0" applyAlignment="0" applyProtection="0"/>
    <xf numFmtId="0" fontId="125" fillId="84" borderId="199" applyNumberFormat="0" applyAlignment="0" applyProtection="0"/>
    <xf numFmtId="0" fontId="123" fillId="84" borderId="198" applyNumberFormat="0" applyAlignment="0" applyProtection="0"/>
    <xf numFmtId="0" fontId="103" fillId="60" borderId="204">
      <alignment horizontal="right" vertical="center"/>
    </xf>
    <xf numFmtId="0" fontId="105" fillId="62" borderId="202">
      <alignment horizontal="right" vertical="center"/>
    </xf>
    <xf numFmtId="4" fontId="103" fillId="62" borderId="202">
      <alignment horizontal="right" vertical="center"/>
    </xf>
    <xf numFmtId="4" fontId="103" fillId="60" borderId="202">
      <alignment horizontal="right" vertical="center"/>
    </xf>
    <xf numFmtId="49" fontId="102" fillId="0" borderId="203" applyNumberFormat="0" applyFont="0" applyFill="0" applyBorder="0" applyProtection="0">
      <alignment horizontal="left" vertical="center" indent="5"/>
    </xf>
    <xf numFmtId="4" fontId="102" fillId="0" borderId="202" applyFill="0" applyBorder="0" applyProtection="0">
      <alignment horizontal="right" vertical="center"/>
    </xf>
    <xf numFmtId="4" fontId="103" fillId="62" borderId="202">
      <alignment horizontal="right" vertical="center"/>
    </xf>
    <xf numFmtId="0" fontId="138" fillId="71" borderId="199" applyNumberFormat="0" applyAlignment="0" applyProtection="0"/>
    <xf numFmtId="0" fontId="129" fillId="71" borderId="199" applyNumberFormat="0" applyAlignment="0" applyProtection="0"/>
    <xf numFmtId="0" fontId="125" fillId="84" borderId="199" applyNumberFormat="0" applyAlignment="0" applyProtection="0"/>
    <xf numFmtId="0" fontId="102" fillId="60" borderId="205">
      <alignment horizontal="left" vertical="center" wrapText="1" indent="2"/>
    </xf>
    <xf numFmtId="0" fontId="102" fillId="0" borderId="205">
      <alignment horizontal="left" vertical="center" wrapText="1" indent="2"/>
    </xf>
    <xf numFmtId="0" fontId="102" fillId="60" borderId="205">
      <alignment horizontal="left" vertical="center" wrapText="1" indent="2"/>
    </xf>
    <xf numFmtId="0" fontId="102" fillId="61" borderId="217"/>
    <xf numFmtId="0" fontId="129" fillId="71" borderId="214" applyNumberFormat="0" applyAlignment="0" applyProtection="0"/>
    <xf numFmtId="166" fontId="102" fillId="88" borderId="210" applyNumberFormat="0" applyFont="0" applyBorder="0" applyAlignment="0" applyProtection="0">
      <alignment horizontal="right" vertical="center"/>
    </xf>
    <xf numFmtId="4" fontId="102" fillId="0" borderId="210" applyFill="0" applyBorder="0" applyProtection="0">
      <alignment horizontal="right" vertical="center"/>
    </xf>
    <xf numFmtId="0" fontId="142" fillId="84" borderId="206" applyNumberFormat="0" applyAlignment="0" applyProtection="0"/>
    <xf numFmtId="0" fontId="102" fillId="61" borderId="210"/>
    <xf numFmtId="0" fontId="103" fillId="60" borderId="194">
      <alignment horizontal="right" vertical="center"/>
    </xf>
    <xf numFmtId="4" fontId="105" fillId="62" borderId="217">
      <alignment horizontal="right" vertical="center"/>
    </xf>
    <xf numFmtId="4" fontId="103" fillId="60" borderId="217">
      <alignment horizontal="right" vertical="center"/>
    </xf>
    <xf numFmtId="0" fontId="102" fillId="0" borderId="217" applyNumberFormat="0" applyFill="0" applyAlignment="0" applyProtection="0"/>
    <xf numFmtId="0" fontId="138" fillId="71" borderId="207" applyNumberFormat="0" applyAlignment="0" applyProtection="0"/>
    <xf numFmtId="4" fontId="102" fillId="61" borderId="217"/>
    <xf numFmtId="0" fontId="102" fillId="0" borderId="220">
      <alignment horizontal="left" vertical="center" wrapText="1" indent="2"/>
    </xf>
    <xf numFmtId="4" fontId="105" fillId="62" borderId="217">
      <alignment horizontal="right" vertical="center"/>
    </xf>
    <xf numFmtId="0" fontId="125" fillId="84" borderId="214" applyNumberFormat="0" applyAlignment="0" applyProtection="0"/>
    <xf numFmtId="0" fontId="129" fillId="71" borderId="214" applyNumberFormat="0" applyAlignment="0" applyProtection="0"/>
    <xf numFmtId="4" fontId="102" fillId="0" borderId="210" applyFill="0" applyBorder="0" applyProtection="0">
      <alignment horizontal="right" vertical="center"/>
    </xf>
    <xf numFmtId="0" fontId="105" fillId="62" borderId="217">
      <alignment horizontal="right" vertical="center"/>
    </xf>
    <xf numFmtId="0" fontId="7" fillId="54" borderId="0" applyNumberFormat="0" applyBorder="0" applyAlignment="0" applyProtection="0"/>
    <xf numFmtId="0" fontId="102" fillId="61" borderId="210"/>
    <xf numFmtId="0" fontId="102" fillId="0" borderId="220">
      <alignment horizontal="left" vertical="center" wrapText="1" indent="2"/>
    </xf>
    <xf numFmtId="0" fontId="142" fillId="84" borderId="221" applyNumberFormat="0" applyAlignment="0" applyProtection="0"/>
    <xf numFmtId="0" fontId="102" fillId="0" borderId="217">
      <alignment horizontal="right" vertical="center"/>
    </xf>
    <xf numFmtId="0" fontId="123" fillId="84" borderId="221" applyNumberFormat="0" applyAlignment="0" applyProtection="0"/>
    <xf numFmtId="0" fontId="119" fillId="0" borderId="70" applyNumberFormat="0" applyFill="0" applyAlignment="0" applyProtection="0"/>
    <xf numFmtId="0" fontId="102" fillId="0" borderId="217">
      <alignment horizontal="right" vertical="center"/>
    </xf>
    <xf numFmtId="4" fontId="102" fillId="0" borderId="217" applyFill="0" applyBorder="0" applyProtection="0">
      <alignment horizontal="right" vertical="center"/>
    </xf>
    <xf numFmtId="0" fontId="103" fillId="60" borderId="212">
      <alignment horizontal="right" vertical="center"/>
    </xf>
    <xf numFmtId="0" fontId="130" fillId="0" borderId="215" applyNumberFormat="0" applyFill="0" applyAlignment="0" applyProtection="0"/>
    <xf numFmtId="4" fontId="102" fillId="0" borderId="210" applyFill="0" applyBorder="0" applyProtection="0">
      <alignment horizontal="right" vertical="center"/>
    </xf>
    <xf numFmtId="0" fontId="126" fillId="84" borderId="199" applyNumberFormat="0" applyAlignment="0" applyProtection="0"/>
    <xf numFmtId="0" fontId="103" fillId="60" borderId="202">
      <alignment horizontal="right" vertical="center"/>
    </xf>
    <xf numFmtId="0" fontId="145" fillId="0" borderId="200" applyNumberFormat="0" applyFill="0" applyAlignment="0" applyProtection="0"/>
    <xf numFmtId="0" fontId="103" fillId="60" borderId="204">
      <alignment horizontal="right" vertical="center"/>
    </xf>
    <xf numFmtId="0" fontId="145" fillId="0" borderId="200" applyNumberFormat="0" applyFill="0" applyAlignment="0" applyProtection="0"/>
    <xf numFmtId="0" fontId="103" fillId="60" borderId="202">
      <alignment horizontal="right" vertical="center"/>
    </xf>
    <xf numFmtId="4" fontId="105" fillId="62" borderId="202">
      <alignment horizontal="right" vertical="center"/>
    </xf>
    <xf numFmtId="4" fontId="102" fillId="61" borderId="202"/>
    <xf numFmtId="49" fontId="102" fillId="0" borderId="203" applyNumberFormat="0" applyFont="0" applyFill="0" applyBorder="0" applyProtection="0">
      <alignment horizontal="left" vertical="center" indent="5"/>
    </xf>
    <xf numFmtId="0" fontId="142" fillId="84" borderId="198" applyNumberFormat="0" applyAlignment="0" applyProtection="0"/>
    <xf numFmtId="4" fontId="103" fillId="60" borderId="203">
      <alignment horizontal="right" vertical="center"/>
    </xf>
    <xf numFmtId="49" fontId="102" fillId="0" borderId="202" applyNumberFormat="0" applyFont="0" applyFill="0" applyBorder="0" applyProtection="0">
      <alignment horizontal="left" vertical="center" indent="2"/>
    </xf>
    <xf numFmtId="0" fontId="48" fillId="51" borderId="0" applyNumberFormat="0" applyBorder="0" applyAlignment="0" applyProtection="0"/>
    <xf numFmtId="0" fontId="48" fillId="39" borderId="0" applyNumberFormat="0" applyBorder="0" applyAlignment="0" applyProtection="0"/>
    <xf numFmtId="0" fontId="102" fillId="0" borderId="202">
      <alignment horizontal="right" vertical="center"/>
    </xf>
    <xf numFmtId="0" fontId="138" fillId="71" borderId="199" applyNumberFormat="0" applyAlignment="0" applyProtection="0"/>
    <xf numFmtId="0" fontId="103" fillId="60" borderId="202">
      <alignment horizontal="right" vertical="center"/>
    </xf>
    <xf numFmtId="49" fontId="101" fillId="0" borderId="202" applyNumberFormat="0" applyFill="0" applyBorder="0" applyProtection="0">
      <alignment horizontal="left" vertical="center"/>
    </xf>
    <xf numFmtId="0" fontId="102" fillId="0" borderId="202">
      <alignment horizontal="right" vertical="center"/>
    </xf>
    <xf numFmtId="0" fontId="102" fillId="61" borderId="202"/>
    <xf numFmtId="0" fontId="115" fillId="33" borderId="66" applyNumberFormat="0" applyAlignment="0" applyProtection="0"/>
    <xf numFmtId="0" fontId="116" fillId="33" borderId="65" applyNumberFormat="0" applyAlignment="0" applyProtection="0"/>
    <xf numFmtId="4" fontId="103" fillId="60" borderId="202">
      <alignment horizontal="right" vertical="center"/>
    </xf>
    <xf numFmtId="0" fontId="117" fillId="0" borderId="0" applyNumberFormat="0" applyFill="0" applyBorder="0" applyAlignment="0" applyProtection="0"/>
    <xf numFmtId="166" fontId="102" fillId="88" borderId="202" applyNumberFormat="0" applyFont="0" applyBorder="0" applyAlignment="0" applyProtection="0">
      <alignment horizontal="right" vertical="center"/>
    </xf>
    <xf numFmtId="0" fontId="118" fillId="0" borderId="0" applyNumberFormat="0" applyFill="0" applyBorder="0" applyAlignment="0" applyProtection="0"/>
    <xf numFmtId="0" fontId="119"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8"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8"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8"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8" fillId="59" borderId="0" applyNumberFormat="0" applyBorder="0" applyAlignment="0" applyProtection="0"/>
    <xf numFmtId="0" fontId="120" fillId="87" borderId="201" applyNumberFormat="0" applyFont="0" applyAlignment="0" applyProtection="0"/>
    <xf numFmtId="0" fontId="8" fillId="87" borderId="201" applyNumberFormat="0" applyFont="0" applyAlignment="0" applyProtection="0"/>
    <xf numFmtId="0" fontId="103" fillId="60" borderId="202">
      <alignment horizontal="right" vertical="center"/>
    </xf>
    <xf numFmtId="0" fontId="138" fillId="71" borderId="199" applyNumberFormat="0" applyAlignment="0" applyProtection="0"/>
    <xf numFmtId="0" fontId="126" fillId="84" borderId="199" applyNumberFormat="0" applyAlignment="0" applyProtection="0"/>
    <xf numFmtId="0" fontId="138" fillId="71" borderId="199" applyNumberFormat="0" applyAlignment="0" applyProtection="0"/>
    <xf numFmtId="166" fontId="102" fillId="88" borderId="202" applyNumberFormat="0" applyFont="0" applyBorder="0" applyAlignment="0" applyProtection="0">
      <alignment horizontal="right" vertical="center"/>
    </xf>
    <xf numFmtId="0" fontId="102" fillId="0" borderId="202" applyNumberFormat="0" applyFill="0" applyAlignment="0" applyProtection="0"/>
    <xf numFmtId="0" fontId="102" fillId="0" borderId="202">
      <alignment horizontal="right" vertical="center"/>
    </xf>
    <xf numFmtId="49" fontId="102" fillId="0" borderId="202" applyNumberFormat="0" applyFont="0" applyFill="0" applyBorder="0" applyProtection="0">
      <alignment horizontal="left" vertical="center" indent="2"/>
    </xf>
    <xf numFmtId="49" fontId="101" fillId="0" borderId="202" applyNumberFormat="0" applyFill="0" applyBorder="0" applyProtection="0">
      <alignment horizontal="left" vertical="center"/>
    </xf>
    <xf numFmtId="0" fontId="129" fillId="71" borderId="199" applyNumberFormat="0" applyAlignment="0" applyProtection="0"/>
    <xf numFmtId="0" fontId="102" fillId="0" borderId="205">
      <alignment horizontal="left" vertical="center" wrapText="1" indent="2"/>
    </xf>
    <xf numFmtId="0" fontId="138" fillId="71" borderId="199" applyNumberFormat="0" applyAlignment="0" applyProtection="0"/>
    <xf numFmtId="0" fontId="102" fillId="61" borderId="202"/>
    <xf numFmtId="0" fontId="105" fillId="62" borderId="202">
      <alignment horizontal="right" vertical="center"/>
    </xf>
    <xf numFmtId="4" fontId="102" fillId="0" borderId="202">
      <alignment horizontal="right" vertical="center"/>
    </xf>
    <xf numFmtId="0" fontId="102" fillId="0" borderId="202" applyNumberFormat="0" applyFill="0" applyAlignment="0" applyProtection="0"/>
    <xf numFmtId="49" fontId="102" fillId="0" borderId="202" applyNumberFormat="0" applyFont="0" applyFill="0" applyBorder="0" applyProtection="0">
      <alignment horizontal="left" vertical="center" indent="2"/>
    </xf>
    <xf numFmtId="4" fontId="102" fillId="0" borderId="202">
      <alignment horizontal="right" vertical="center"/>
    </xf>
    <xf numFmtId="0" fontId="145" fillId="0" borderId="200" applyNumberFormat="0" applyFill="0" applyAlignment="0" applyProtection="0"/>
    <xf numFmtId="0" fontId="129" fillId="71" borderId="199" applyNumberFormat="0" applyAlignment="0" applyProtection="0"/>
    <xf numFmtId="4" fontId="102" fillId="0" borderId="202">
      <alignment horizontal="right" vertical="center"/>
    </xf>
    <xf numFmtId="49" fontId="102" fillId="0" borderId="202" applyNumberFormat="0" applyFont="0" applyFill="0" applyBorder="0" applyProtection="0">
      <alignment horizontal="left" vertical="center" indent="2"/>
    </xf>
    <xf numFmtId="49" fontId="101" fillId="0" borderId="202" applyNumberFormat="0" applyFill="0" applyBorder="0" applyProtection="0">
      <alignment horizontal="left" vertical="center"/>
    </xf>
    <xf numFmtId="0" fontId="126" fillId="84" borderId="199" applyNumberFormat="0" applyAlignment="0" applyProtection="0"/>
    <xf numFmtId="4" fontId="102" fillId="61" borderId="202"/>
    <xf numFmtId="0" fontId="126" fillId="84" borderId="199" applyNumberFormat="0" applyAlignment="0" applyProtection="0"/>
    <xf numFmtId="0" fontId="145" fillId="0" borderId="200" applyNumberFormat="0" applyFill="0" applyAlignment="0" applyProtection="0"/>
    <xf numFmtId="4" fontId="103" fillId="60" borderId="217">
      <alignment horizontal="right" vertical="center"/>
    </xf>
    <xf numFmtId="0" fontId="103" fillId="62" borderId="202">
      <alignment horizontal="right" vertical="center"/>
    </xf>
    <xf numFmtId="0" fontId="138" fillId="71" borderId="207" applyNumberFormat="0" applyAlignment="0" applyProtection="0"/>
    <xf numFmtId="0" fontId="130" fillId="0" borderId="200" applyNumberFormat="0" applyFill="0" applyAlignment="0" applyProtection="0"/>
    <xf numFmtId="0" fontId="7" fillId="45" borderId="0" applyNumberFormat="0" applyBorder="0" applyAlignment="0" applyProtection="0"/>
    <xf numFmtId="0" fontId="105" fillId="62" borderId="202">
      <alignment horizontal="right" vertical="center"/>
    </xf>
    <xf numFmtId="0" fontId="138" fillId="71" borderId="199" applyNumberFormat="0" applyAlignment="0" applyProtection="0"/>
    <xf numFmtId="4" fontId="102" fillId="0" borderId="202">
      <alignment horizontal="right" vertical="center"/>
    </xf>
    <xf numFmtId="0" fontId="126" fillId="84" borderId="199" applyNumberFormat="0" applyAlignment="0" applyProtection="0"/>
    <xf numFmtId="0" fontId="130" fillId="0" borderId="200" applyNumberFormat="0" applyFill="0" applyAlignment="0" applyProtection="0"/>
    <xf numFmtId="0" fontId="138" fillId="71" borderId="199" applyNumberFormat="0" applyAlignment="0" applyProtection="0"/>
    <xf numFmtId="0" fontId="8" fillId="87" borderId="201" applyNumberFormat="0" applyFont="0" applyAlignment="0" applyProtection="0"/>
    <xf numFmtId="0" fontId="102" fillId="0" borderId="202" applyNumberFormat="0" applyFill="0" applyAlignment="0" applyProtection="0"/>
    <xf numFmtId="0" fontId="126" fillId="84" borderId="199" applyNumberFormat="0" applyAlignment="0" applyProtection="0"/>
    <xf numFmtId="0" fontId="125" fillId="84" borderId="199" applyNumberFormat="0" applyAlignment="0" applyProtection="0"/>
    <xf numFmtId="0" fontId="48" fillId="59" borderId="0" applyNumberFormat="0" applyBorder="0" applyAlignment="0" applyProtection="0"/>
    <xf numFmtId="0" fontId="125" fillId="84" borderId="199" applyNumberFormat="0" applyAlignment="0" applyProtection="0"/>
    <xf numFmtId="4" fontId="103" fillId="62" borderId="202">
      <alignment horizontal="right" vertical="center"/>
    </xf>
    <xf numFmtId="0" fontId="103" fillId="60" borderId="202">
      <alignment horizontal="right" vertical="center"/>
    </xf>
    <xf numFmtId="0" fontId="123" fillId="84" borderId="198" applyNumberFormat="0" applyAlignment="0" applyProtection="0"/>
    <xf numFmtId="0" fontId="120" fillId="87" borderId="201" applyNumberFormat="0" applyFont="0" applyAlignment="0" applyProtection="0"/>
    <xf numFmtId="0" fontId="120" fillId="87" borderId="201" applyNumberFormat="0" applyFont="0" applyAlignment="0" applyProtection="0"/>
    <xf numFmtId="0" fontId="8" fillId="87" borderId="201" applyNumberFormat="0" applyFont="0" applyAlignment="0" applyProtection="0"/>
    <xf numFmtId="0" fontId="142" fillId="84" borderId="198" applyNumberFormat="0" applyAlignment="0" applyProtection="0"/>
    <xf numFmtId="0" fontId="102" fillId="0" borderId="202">
      <alignment horizontal="right" vertical="center"/>
    </xf>
    <xf numFmtId="0" fontId="103" fillId="60" borderId="204">
      <alignment horizontal="right" vertical="center"/>
    </xf>
    <xf numFmtId="0" fontId="125" fillId="84" borderId="199" applyNumberFormat="0" applyAlignment="0" applyProtection="0"/>
    <xf numFmtId="0" fontId="145" fillId="0" borderId="200" applyNumberFormat="0" applyFill="0" applyAlignment="0" applyProtection="0"/>
    <xf numFmtId="4" fontId="102" fillId="61" borderId="202"/>
    <xf numFmtId="4" fontId="103" fillId="60" borderId="202">
      <alignment horizontal="right" vertical="center"/>
    </xf>
    <xf numFmtId="0" fontId="123" fillId="84" borderId="198" applyNumberFormat="0" applyAlignment="0" applyProtection="0"/>
    <xf numFmtId="4" fontId="102" fillId="0" borderId="202">
      <alignment horizontal="right" vertical="center"/>
    </xf>
    <xf numFmtId="4" fontId="102" fillId="61" borderId="202"/>
    <xf numFmtId="0" fontId="138" fillId="71" borderId="199" applyNumberFormat="0" applyAlignment="0" applyProtection="0"/>
    <xf numFmtId="0" fontId="8" fillId="87" borderId="201" applyNumberFormat="0" applyFont="0" applyAlignment="0" applyProtection="0"/>
    <xf numFmtId="4" fontId="105" fillId="62" borderId="202">
      <alignment horizontal="right" vertical="center"/>
    </xf>
    <xf numFmtId="4" fontId="102" fillId="0" borderId="202">
      <alignment horizontal="right" vertical="center"/>
    </xf>
    <xf numFmtId="49" fontId="102" fillId="0" borderId="202" applyNumberFormat="0" applyFont="0" applyFill="0" applyBorder="0" applyProtection="0">
      <alignment horizontal="left" vertical="center" indent="2"/>
    </xf>
    <xf numFmtId="0" fontId="142" fillId="84" borderId="198" applyNumberFormat="0" applyAlignment="0" applyProtection="0"/>
    <xf numFmtId="4" fontId="103" fillId="60" borderId="202">
      <alignment horizontal="right" vertical="center"/>
    </xf>
    <xf numFmtId="0" fontId="145" fillId="0" borderId="200" applyNumberFormat="0" applyFill="0" applyAlignment="0" applyProtection="0"/>
    <xf numFmtId="0" fontId="120" fillId="87" borderId="201" applyNumberFormat="0" applyFont="0" applyAlignment="0" applyProtection="0"/>
    <xf numFmtId="0" fontId="126" fillId="84" borderId="199" applyNumberFormat="0" applyAlignment="0" applyProtection="0"/>
    <xf numFmtId="0" fontId="145" fillId="0" borderId="200" applyNumberFormat="0" applyFill="0" applyAlignment="0" applyProtection="0"/>
    <xf numFmtId="0" fontId="129" fillId="71" borderId="199" applyNumberFormat="0" applyAlignment="0" applyProtection="0"/>
    <xf numFmtId="0" fontId="123" fillId="84" borderId="198" applyNumberFormat="0" applyAlignment="0" applyProtection="0"/>
    <xf numFmtId="0" fontId="103" fillId="60" borderId="203">
      <alignment horizontal="right" vertical="center"/>
    </xf>
    <xf numFmtId="0" fontId="120" fillId="87" borderId="201" applyNumberFormat="0" applyFont="0" applyAlignment="0" applyProtection="0"/>
    <xf numFmtId="0" fontId="138" fillId="71" borderId="199" applyNumberFormat="0" applyAlignment="0" applyProtection="0"/>
    <xf numFmtId="0" fontId="102" fillId="62" borderId="203">
      <alignment horizontal="left" vertical="center"/>
    </xf>
    <xf numFmtId="0" fontId="120" fillId="87" borderId="201" applyNumberFormat="0" applyFont="0" applyAlignment="0" applyProtection="0"/>
    <xf numFmtId="0" fontId="142" fillId="84" borderId="198" applyNumberFormat="0" applyAlignment="0" applyProtection="0"/>
    <xf numFmtId="0" fontId="145" fillId="0" borderId="200" applyNumberFormat="0" applyFill="0" applyAlignment="0" applyProtection="0"/>
    <xf numFmtId="0" fontId="103" fillId="60" borderId="202">
      <alignment horizontal="right" vertical="center"/>
    </xf>
    <xf numFmtId="0" fontId="102" fillId="60" borderId="205">
      <alignment horizontal="left" vertical="center" wrapText="1" indent="2"/>
    </xf>
    <xf numFmtId="0" fontId="130" fillId="0" borderId="200" applyNumberFormat="0" applyFill="0" applyAlignment="0" applyProtection="0"/>
    <xf numFmtId="4" fontId="103" fillId="60" borderId="202">
      <alignment horizontal="right" vertical="center"/>
    </xf>
    <xf numFmtId="0" fontId="145" fillId="0" borderId="200" applyNumberFormat="0" applyFill="0" applyAlignment="0" applyProtection="0"/>
    <xf numFmtId="0" fontId="102" fillId="0" borderId="205">
      <alignment horizontal="left" vertical="center" wrapText="1" indent="2"/>
    </xf>
    <xf numFmtId="0" fontId="145" fillId="0" borderId="200" applyNumberFormat="0" applyFill="0" applyAlignment="0" applyProtection="0"/>
    <xf numFmtId="4" fontId="103" fillId="60" borderId="204">
      <alignment horizontal="right" vertical="center"/>
    </xf>
    <xf numFmtId="4" fontId="105" fillId="62" borderId="202">
      <alignment horizontal="right" vertical="center"/>
    </xf>
    <xf numFmtId="4" fontId="105" fillId="62" borderId="202">
      <alignment horizontal="right" vertical="center"/>
    </xf>
    <xf numFmtId="4" fontId="103" fillId="60" borderId="202">
      <alignment horizontal="right" vertical="center"/>
    </xf>
    <xf numFmtId="49" fontId="102" fillId="0" borderId="202" applyNumberFormat="0" applyFont="0" applyFill="0" applyBorder="0" applyProtection="0">
      <alignment horizontal="left" vertical="center" indent="2"/>
    </xf>
    <xf numFmtId="0" fontId="126" fillId="84" borderId="199" applyNumberFormat="0" applyAlignment="0" applyProtection="0"/>
    <xf numFmtId="0" fontId="138" fillId="71" borderId="199" applyNumberFormat="0" applyAlignment="0" applyProtection="0"/>
    <xf numFmtId="0" fontId="102" fillId="0" borderId="205">
      <alignment horizontal="left" vertical="center" wrapText="1" indent="2"/>
    </xf>
    <xf numFmtId="0" fontId="103" fillId="62" borderId="202">
      <alignment horizontal="right" vertical="center"/>
    </xf>
    <xf numFmtId="4" fontId="103" fillId="62" borderId="202">
      <alignment horizontal="right" vertical="center"/>
    </xf>
    <xf numFmtId="0" fontId="105" fillId="62" borderId="202">
      <alignment horizontal="right" vertical="center"/>
    </xf>
    <xf numFmtId="4" fontId="105" fillId="62" borderId="202">
      <alignment horizontal="right" vertical="center"/>
    </xf>
    <xf numFmtId="0" fontId="103" fillId="60" borderId="202">
      <alignment horizontal="right" vertical="center"/>
    </xf>
    <xf numFmtId="4" fontId="103" fillId="60" borderId="202">
      <alignment horizontal="right" vertical="center"/>
    </xf>
    <xf numFmtId="0" fontId="103" fillId="60" borderId="202">
      <alignment horizontal="right" vertical="center"/>
    </xf>
    <xf numFmtId="4" fontId="103" fillId="60" borderId="202">
      <alignment horizontal="right" vertical="center"/>
    </xf>
    <xf numFmtId="0" fontId="103" fillId="60" borderId="203">
      <alignment horizontal="right" vertical="center"/>
    </xf>
    <xf numFmtId="4" fontId="103" fillId="60" borderId="203">
      <alignment horizontal="right" vertical="center"/>
    </xf>
    <xf numFmtId="0" fontId="103" fillId="60" borderId="204">
      <alignment horizontal="right" vertical="center"/>
    </xf>
    <xf numFmtId="4" fontId="103" fillId="60" borderId="204">
      <alignment horizontal="right" vertical="center"/>
    </xf>
    <xf numFmtId="0" fontId="126" fillId="84" borderId="199" applyNumberFormat="0" applyAlignment="0" applyProtection="0"/>
    <xf numFmtId="0" fontId="102" fillId="60" borderId="205">
      <alignment horizontal="left" vertical="center" wrapText="1" indent="2"/>
    </xf>
    <xf numFmtId="0" fontId="102" fillId="0" borderId="205">
      <alignment horizontal="left" vertical="center" wrapText="1" indent="2"/>
    </xf>
    <xf numFmtId="0" fontId="102" fillId="62" borderId="203">
      <alignment horizontal="left" vertical="center"/>
    </xf>
    <xf numFmtId="0" fontId="138" fillId="71" borderId="199" applyNumberFormat="0" applyAlignment="0" applyProtection="0"/>
    <xf numFmtId="0" fontId="102" fillId="0" borderId="202">
      <alignment horizontal="right" vertical="center"/>
    </xf>
    <xf numFmtId="4" fontId="102" fillId="0" borderId="202">
      <alignment horizontal="right" vertical="center"/>
    </xf>
    <xf numFmtId="0" fontId="138" fillId="71" borderId="199" applyNumberFormat="0" applyAlignment="0" applyProtection="0"/>
    <xf numFmtId="0" fontId="102" fillId="0" borderId="202" applyNumberFormat="0" applyFill="0" applyAlignment="0" applyProtection="0"/>
    <xf numFmtId="0" fontId="142" fillId="84" borderId="198" applyNumberFormat="0" applyAlignment="0" applyProtection="0"/>
    <xf numFmtId="166" fontId="102" fillId="88" borderId="202" applyNumberFormat="0" applyFont="0" applyBorder="0" applyAlignment="0" applyProtection="0">
      <alignment horizontal="right" vertical="center"/>
    </xf>
    <xf numFmtId="0" fontId="102" fillId="61" borderId="202"/>
    <xf numFmtId="4" fontId="102" fillId="61" borderId="202"/>
    <xf numFmtId="0" fontId="145" fillId="0" borderId="200" applyNumberFormat="0" applyFill="0" applyAlignment="0" applyProtection="0"/>
    <xf numFmtId="4" fontId="102" fillId="61" borderId="202"/>
    <xf numFmtId="0" fontId="48" fillId="59" borderId="0" applyNumberFormat="0" applyBorder="0" applyAlignment="0" applyProtection="0"/>
    <xf numFmtId="0" fontId="102" fillId="0" borderId="202">
      <alignment horizontal="right" vertical="center"/>
    </xf>
    <xf numFmtId="49" fontId="102" fillId="0" borderId="203" applyNumberFormat="0" applyFont="0" applyFill="0" applyBorder="0" applyProtection="0">
      <alignment horizontal="left" vertical="center" indent="5"/>
    </xf>
    <xf numFmtId="4" fontId="102" fillId="0" borderId="202">
      <alignment horizontal="right" vertical="center"/>
    </xf>
    <xf numFmtId="0" fontId="7" fillId="41" borderId="0" applyNumberFormat="0" applyBorder="0" applyAlignment="0" applyProtection="0"/>
    <xf numFmtId="0" fontId="103" fillId="60" borderId="202">
      <alignment horizontal="right" vertical="center"/>
    </xf>
    <xf numFmtId="0" fontId="7" fillId="58" borderId="0" applyNumberFormat="0" applyBorder="0" applyAlignment="0" applyProtection="0"/>
    <xf numFmtId="0" fontId="125" fillId="84" borderId="199" applyNumberFormat="0" applyAlignment="0" applyProtection="0"/>
    <xf numFmtId="4" fontId="105" fillId="62" borderId="202">
      <alignment horizontal="right" vertical="center"/>
    </xf>
    <xf numFmtId="0" fontId="103" fillId="62" borderId="202">
      <alignment horizontal="right" vertical="center"/>
    </xf>
    <xf numFmtId="0" fontId="145" fillId="0" borderId="200" applyNumberFormat="0" applyFill="0" applyAlignment="0" applyProtection="0"/>
    <xf numFmtId="4" fontId="103" fillId="62" borderId="202">
      <alignment horizontal="right" vertical="center"/>
    </xf>
    <xf numFmtId="0" fontId="126" fillId="84" borderId="199" applyNumberFormat="0" applyAlignment="0" applyProtection="0"/>
    <xf numFmtId="0" fontId="102" fillId="0" borderId="202" applyNumberFormat="0" applyFill="0" applyAlignment="0" applyProtection="0"/>
    <xf numFmtId="0" fontId="7" fillId="50" borderId="0" applyNumberFormat="0" applyBorder="0" applyAlignment="0" applyProtection="0"/>
    <xf numFmtId="0" fontId="7" fillId="57" borderId="0" applyNumberFormat="0" applyBorder="0" applyAlignment="0" applyProtection="0"/>
    <xf numFmtId="166" fontId="102" fillId="88" borderId="202" applyNumberFormat="0" applyFont="0" applyBorder="0" applyAlignment="0" applyProtection="0">
      <alignment horizontal="right" vertical="center"/>
    </xf>
    <xf numFmtId="0" fontId="138" fillId="71" borderId="199" applyNumberFormat="0" applyAlignment="0" applyProtection="0"/>
    <xf numFmtId="4" fontId="103" fillId="60" borderId="202">
      <alignment horizontal="right" vertical="center"/>
    </xf>
    <xf numFmtId="0" fontId="129" fillId="71" borderId="199" applyNumberFormat="0" applyAlignment="0" applyProtection="0"/>
    <xf numFmtId="0" fontId="8" fillId="87" borderId="201" applyNumberFormat="0" applyFont="0" applyAlignment="0" applyProtection="0"/>
    <xf numFmtId="0" fontId="138" fillId="71" borderId="199" applyNumberFormat="0" applyAlignment="0" applyProtection="0"/>
    <xf numFmtId="0" fontId="138" fillId="71" borderId="199" applyNumberFormat="0" applyAlignment="0" applyProtection="0"/>
    <xf numFmtId="0" fontId="145" fillId="0" borderId="200" applyNumberFormat="0" applyFill="0" applyAlignment="0" applyProtection="0"/>
    <xf numFmtId="4" fontId="103" fillId="60" borderId="203">
      <alignment horizontal="right" vertical="center"/>
    </xf>
    <xf numFmtId="0" fontId="130" fillId="0" borderId="200" applyNumberFormat="0" applyFill="0" applyAlignment="0" applyProtection="0"/>
    <xf numFmtId="0" fontId="120" fillId="87" borderId="201" applyNumberFormat="0" applyFont="0" applyAlignment="0" applyProtection="0"/>
    <xf numFmtId="0" fontId="142" fillId="84" borderId="198" applyNumberFormat="0" applyAlignment="0" applyProtection="0"/>
    <xf numFmtId="166" fontId="102" fillId="88" borderId="202" applyNumberFormat="0" applyFont="0" applyBorder="0" applyAlignment="0" applyProtection="0">
      <alignment horizontal="right" vertical="center"/>
    </xf>
    <xf numFmtId="0" fontId="116" fillId="33" borderId="65" applyNumberFormat="0" applyAlignment="0" applyProtection="0"/>
    <xf numFmtId="0" fontId="7" fillId="46" borderId="0" applyNumberFormat="0" applyBorder="0" applyAlignment="0" applyProtection="0"/>
    <xf numFmtId="0" fontId="7" fillId="53" borderId="0" applyNumberFormat="0" applyBorder="0" applyAlignment="0" applyProtection="0"/>
    <xf numFmtId="0" fontId="7" fillId="49" borderId="0" applyNumberFormat="0" applyBorder="0" applyAlignment="0" applyProtection="0"/>
    <xf numFmtId="0" fontId="48" fillId="39" borderId="0" applyNumberFormat="0" applyBorder="0" applyAlignment="0" applyProtection="0"/>
    <xf numFmtId="0" fontId="117" fillId="0" borderId="0" applyNumberFormat="0" applyFill="0" applyBorder="0" applyAlignment="0" applyProtection="0"/>
    <xf numFmtId="0" fontId="120" fillId="87" borderId="201" applyNumberFormat="0" applyFont="0" applyAlignment="0" applyProtection="0"/>
    <xf numFmtId="0" fontId="8" fillId="87" borderId="201" applyNumberFormat="0" applyFont="0" applyAlignment="0" applyProtection="0"/>
    <xf numFmtId="49" fontId="102" fillId="0" borderId="202" applyNumberFormat="0" applyFont="0" applyFill="0" applyBorder="0" applyProtection="0">
      <alignment horizontal="left" vertical="center" indent="2"/>
    </xf>
    <xf numFmtId="49" fontId="102" fillId="0" borderId="203" applyNumberFormat="0" applyFont="0" applyFill="0" applyBorder="0" applyProtection="0">
      <alignment horizontal="left" vertical="center" indent="5"/>
    </xf>
    <xf numFmtId="0" fontId="126" fillId="84" borderId="199" applyNumberFormat="0" applyAlignment="0" applyProtection="0"/>
    <xf numFmtId="0" fontId="123" fillId="84" borderId="198" applyNumberFormat="0" applyAlignment="0" applyProtection="0"/>
    <xf numFmtId="0" fontId="102" fillId="60" borderId="205">
      <alignment horizontal="left" vertical="center" wrapText="1" indent="2"/>
    </xf>
    <xf numFmtId="4" fontId="102" fillId="0" borderId="202" applyFill="0" applyBorder="0" applyProtection="0">
      <alignment horizontal="right" vertical="center"/>
    </xf>
    <xf numFmtId="49" fontId="101" fillId="0" borderId="202" applyNumberFormat="0" applyFill="0" applyBorder="0" applyProtection="0">
      <alignment horizontal="left" vertical="center"/>
    </xf>
    <xf numFmtId="0" fontId="142" fillId="84" borderId="198" applyNumberFormat="0" applyAlignment="0" applyProtection="0"/>
    <xf numFmtId="0" fontId="145" fillId="0" borderId="200" applyNumberFormat="0" applyFill="0" applyAlignment="0" applyProtection="0"/>
    <xf numFmtId="0" fontId="102" fillId="60" borderId="205">
      <alignment horizontal="left" vertical="center" wrapText="1" indent="2"/>
    </xf>
    <xf numFmtId="4" fontId="105" fillId="62" borderId="202">
      <alignment horizontal="right" vertical="center"/>
    </xf>
    <xf numFmtId="49" fontId="102" fillId="0" borderId="203" applyNumberFormat="0" applyFont="0" applyFill="0" applyBorder="0" applyProtection="0">
      <alignment horizontal="left" vertical="center" indent="5"/>
    </xf>
    <xf numFmtId="0" fontId="125" fillId="84" borderId="199" applyNumberFormat="0" applyAlignment="0" applyProtection="0"/>
    <xf numFmtId="0" fontId="103" fillId="60" borderId="202">
      <alignment horizontal="right" vertical="center"/>
    </xf>
    <xf numFmtId="0" fontId="125" fillId="84" borderId="199" applyNumberFormat="0" applyAlignment="0" applyProtection="0"/>
    <xf numFmtId="0" fontId="103" fillId="60" borderId="202">
      <alignment horizontal="right" vertical="center"/>
    </xf>
    <xf numFmtId="0" fontId="102" fillId="0" borderId="205">
      <alignment horizontal="left" vertical="center" wrapText="1" indent="2"/>
    </xf>
    <xf numFmtId="49" fontId="101" fillId="0" borderId="202" applyNumberFormat="0" applyFill="0" applyBorder="0" applyProtection="0">
      <alignment horizontal="left" vertical="center"/>
    </xf>
    <xf numFmtId="0" fontId="102" fillId="60" borderId="205">
      <alignment horizontal="left" vertical="center" wrapText="1" indent="2"/>
    </xf>
    <xf numFmtId="0" fontId="8" fillId="87" borderId="201" applyNumberFormat="0" applyFont="0" applyAlignment="0" applyProtection="0"/>
    <xf numFmtId="0" fontId="103" fillId="60" borderId="202">
      <alignment horizontal="right" vertical="center"/>
    </xf>
    <xf numFmtId="0" fontId="103" fillId="60" borderId="202">
      <alignment horizontal="right" vertical="center"/>
    </xf>
    <xf numFmtId="4" fontId="103" fillId="62" borderId="202">
      <alignment horizontal="right" vertical="center"/>
    </xf>
    <xf numFmtId="4" fontId="103" fillId="60" borderId="202">
      <alignment horizontal="right" vertical="center"/>
    </xf>
    <xf numFmtId="4" fontId="103" fillId="60" borderId="202">
      <alignment horizontal="right" vertical="center"/>
    </xf>
    <xf numFmtId="49" fontId="102" fillId="0" borderId="202" applyNumberFormat="0" applyFont="0" applyFill="0" applyBorder="0" applyProtection="0">
      <alignment horizontal="left" vertical="center" indent="2"/>
    </xf>
    <xf numFmtId="0" fontId="102" fillId="0" borderId="202" applyNumberFormat="0" applyFill="0" applyAlignment="0" applyProtection="0"/>
    <xf numFmtId="166" fontId="102" fillId="88" borderId="202" applyNumberFormat="0" applyFont="0" applyBorder="0" applyAlignment="0" applyProtection="0">
      <alignment horizontal="right" vertical="center"/>
    </xf>
    <xf numFmtId="0" fontId="123" fillId="84" borderId="198" applyNumberFormat="0" applyAlignment="0" applyProtection="0"/>
    <xf numFmtId="0" fontId="125" fillId="84" borderId="199" applyNumberFormat="0" applyAlignment="0" applyProtection="0"/>
    <xf numFmtId="0" fontId="130" fillId="0" borderId="200" applyNumberFormat="0" applyFill="0" applyAlignment="0" applyProtection="0"/>
    <xf numFmtId="0" fontId="125" fillId="84" borderId="199" applyNumberFormat="0" applyAlignment="0" applyProtection="0"/>
    <xf numFmtId="0" fontId="130" fillId="0" borderId="200" applyNumberFormat="0" applyFill="0" applyAlignment="0" applyProtection="0"/>
    <xf numFmtId="0" fontId="120" fillId="87" borderId="201" applyNumberFormat="0" applyFont="0" applyAlignment="0" applyProtection="0"/>
    <xf numFmtId="0" fontId="102" fillId="60" borderId="205">
      <alignment horizontal="left" vertical="center" wrapText="1" indent="2"/>
    </xf>
    <xf numFmtId="0" fontId="118" fillId="0" borderId="0" applyNumberFormat="0" applyFill="0" applyBorder="0" applyAlignment="0" applyProtection="0"/>
    <xf numFmtId="0" fontId="102" fillId="60" borderId="205">
      <alignment horizontal="left" vertical="center" wrapText="1" indent="2"/>
    </xf>
    <xf numFmtId="0" fontId="120" fillId="87" borderId="201" applyNumberFormat="0" applyFont="0" applyAlignment="0" applyProtection="0"/>
    <xf numFmtId="0" fontId="105" fillId="62" borderId="202">
      <alignment horizontal="right" vertical="center"/>
    </xf>
    <xf numFmtId="49" fontId="102" fillId="0" borderId="203" applyNumberFormat="0" applyFont="0" applyFill="0" applyBorder="0" applyProtection="0">
      <alignment horizontal="left" vertical="center" indent="5"/>
    </xf>
    <xf numFmtId="0" fontId="103" fillId="60" borderId="204">
      <alignment horizontal="right" vertical="center"/>
    </xf>
    <xf numFmtId="0" fontId="129" fillId="71" borderId="199" applyNumberFormat="0" applyAlignment="0" applyProtection="0"/>
    <xf numFmtId="0" fontId="103" fillId="62" borderId="202">
      <alignment horizontal="right" vertical="center"/>
    </xf>
    <xf numFmtId="0" fontId="8" fillId="87" borderId="201" applyNumberFormat="0" applyFont="0" applyAlignment="0" applyProtection="0"/>
    <xf numFmtId="0" fontId="123" fillId="84" borderId="198" applyNumberFormat="0" applyAlignment="0" applyProtection="0"/>
    <xf numFmtId="0" fontId="102" fillId="0" borderId="205">
      <alignment horizontal="left" vertical="center" wrapText="1" indent="2"/>
    </xf>
    <xf numFmtId="4" fontId="102" fillId="61" borderId="202"/>
    <xf numFmtId="4" fontId="103" fillId="60" borderId="204">
      <alignment horizontal="right" vertical="center"/>
    </xf>
    <xf numFmtId="0" fontId="129" fillId="71" borderId="199" applyNumberFormat="0" applyAlignment="0" applyProtection="0"/>
    <xf numFmtId="0" fontId="103" fillId="60" borderId="204">
      <alignment horizontal="right" vertical="center"/>
    </xf>
    <xf numFmtId="0" fontId="102" fillId="60" borderId="205">
      <alignment horizontal="left" vertical="center" wrapText="1" indent="2"/>
    </xf>
    <xf numFmtId="0" fontId="102" fillId="0" borderId="205">
      <alignment horizontal="left" vertical="center" wrapText="1" indent="2"/>
    </xf>
    <xf numFmtId="0" fontId="102" fillId="62" borderId="203">
      <alignment horizontal="left" vertical="center"/>
    </xf>
    <xf numFmtId="0" fontId="145" fillId="0" borderId="200" applyNumberFormat="0" applyFill="0" applyAlignment="0" applyProtection="0"/>
    <xf numFmtId="0" fontId="142" fillId="84" borderId="198" applyNumberFormat="0" applyAlignment="0" applyProtection="0"/>
    <xf numFmtId="0" fontId="142" fillId="84" borderId="198" applyNumberFormat="0" applyAlignment="0" applyProtection="0"/>
    <xf numFmtId="0" fontId="102" fillId="61" borderId="202"/>
    <xf numFmtId="0" fontId="102" fillId="0" borderId="205">
      <alignment horizontal="left" vertical="center" wrapText="1" indent="2"/>
    </xf>
    <xf numFmtId="0" fontId="102" fillId="62" borderId="203">
      <alignment horizontal="left" vertical="center"/>
    </xf>
    <xf numFmtId="0" fontId="126" fillId="84" borderId="199" applyNumberFormat="0" applyAlignment="0" applyProtection="0"/>
    <xf numFmtId="4" fontId="103" fillId="60" borderId="204">
      <alignment horizontal="right" vertical="center"/>
    </xf>
    <xf numFmtId="49" fontId="101" fillId="0" borderId="202" applyNumberFormat="0" applyFill="0" applyBorder="0" applyProtection="0">
      <alignment horizontal="left" vertical="center"/>
    </xf>
    <xf numFmtId="0" fontId="103" fillId="62" borderId="202">
      <alignment horizontal="right" vertical="center"/>
    </xf>
    <xf numFmtId="4" fontId="102" fillId="0" borderId="202" applyFill="0" applyBorder="0" applyProtection="0">
      <alignment horizontal="right" vertical="center"/>
    </xf>
    <xf numFmtId="0" fontId="103" fillId="60" borderId="202">
      <alignment horizontal="right" vertical="center"/>
    </xf>
    <xf numFmtId="4" fontId="102" fillId="0" borderId="202" applyFill="0" applyBorder="0" applyProtection="0">
      <alignment horizontal="right" vertical="center"/>
    </xf>
    <xf numFmtId="0" fontId="129" fillId="71" borderId="199" applyNumberFormat="0" applyAlignment="0" applyProtection="0"/>
    <xf numFmtId="0" fontId="103" fillId="60" borderId="202">
      <alignment horizontal="right" vertical="center"/>
    </xf>
    <xf numFmtId="0" fontId="138" fillId="71" borderId="199" applyNumberFormat="0" applyAlignment="0" applyProtection="0"/>
    <xf numFmtId="4" fontId="103" fillId="60" borderId="204">
      <alignment horizontal="right" vertical="center"/>
    </xf>
    <xf numFmtId="0" fontId="102" fillId="62" borderId="203">
      <alignment horizontal="left" vertical="center"/>
    </xf>
    <xf numFmtId="0" fontId="142" fillId="84" borderId="198" applyNumberFormat="0" applyAlignment="0" applyProtection="0"/>
    <xf numFmtId="0" fontId="129" fillId="71" borderId="199" applyNumberFormat="0" applyAlignment="0" applyProtection="0"/>
    <xf numFmtId="0" fontId="145" fillId="0" borderId="200" applyNumberFormat="0" applyFill="0" applyAlignment="0" applyProtection="0"/>
    <xf numFmtId="166" fontId="102" fillId="88" borderId="202" applyNumberFormat="0" applyFont="0" applyBorder="0" applyAlignment="0" applyProtection="0">
      <alignment horizontal="right" vertical="center"/>
    </xf>
    <xf numFmtId="0" fontId="130" fillId="0" borderId="200" applyNumberFormat="0" applyFill="0" applyAlignment="0" applyProtection="0"/>
    <xf numFmtId="0" fontId="145" fillId="0" borderId="200" applyNumberFormat="0" applyFill="0" applyAlignment="0" applyProtection="0"/>
    <xf numFmtId="4" fontId="102" fillId="0" borderId="202">
      <alignment horizontal="right" vertical="center"/>
    </xf>
    <xf numFmtId="0" fontId="7" fillId="42" borderId="0" applyNumberFormat="0" applyBorder="0" applyAlignment="0" applyProtection="0"/>
    <xf numFmtId="0" fontId="48" fillId="51"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48" fillId="47" borderId="0" applyNumberFormat="0" applyBorder="0" applyAlignment="0" applyProtection="0"/>
    <xf numFmtId="0" fontId="7" fillId="45" borderId="0" applyNumberFormat="0" applyBorder="0" applyAlignment="0" applyProtection="0"/>
    <xf numFmtId="0" fontId="48" fillId="43" borderId="0" applyNumberFormat="0" applyBorder="0" applyAlignment="0" applyProtection="0"/>
    <xf numFmtId="0" fontId="118" fillId="0" borderId="0" applyNumberFormat="0" applyFill="0" applyBorder="0" applyAlignment="0" applyProtection="0"/>
    <xf numFmtId="0" fontId="7" fillId="37" borderId="0" applyNumberFormat="0" applyBorder="0" applyAlignment="0" applyProtection="0"/>
    <xf numFmtId="0" fontId="7" fillId="38" borderId="0" applyNumberFormat="0" applyBorder="0" applyAlignment="0" applyProtection="0"/>
    <xf numFmtId="0" fontId="119" fillId="0" borderId="70" applyNumberFormat="0" applyFill="0" applyAlignment="0" applyProtection="0"/>
    <xf numFmtId="0" fontId="115" fillId="33" borderId="66" applyNumberFormat="0" applyAlignment="0" applyProtection="0"/>
    <xf numFmtId="4" fontId="102" fillId="0" borderId="202" applyFill="0" applyBorder="0" applyProtection="0">
      <alignment horizontal="right" vertical="center"/>
    </xf>
    <xf numFmtId="4" fontId="103" fillId="60" borderId="202">
      <alignment horizontal="right" vertical="center"/>
    </xf>
    <xf numFmtId="0" fontId="102" fillId="61" borderId="202"/>
    <xf numFmtId="0" fontId="125" fillId="84" borderId="199" applyNumberFormat="0" applyAlignment="0" applyProtection="0"/>
    <xf numFmtId="0" fontId="103" fillId="62" borderId="202">
      <alignment horizontal="right" vertical="center"/>
    </xf>
    <xf numFmtId="0" fontId="102" fillId="0" borderId="202">
      <alignment horizontal="right" vertical="center"/>
    </xf>
    <xf numFmtId="0" fontId="145" fillId="0" borderId="200" applyNumberFormat="0" applyFill="0" applyAlignment="0" applyProtection="0"/>
    <xf numFmtId="0" fontId="102" fillId="62" borderId="203">
      <alignment horizontal="left" vertical="center"/>
    </xf>
    <xf numFmtId="0" fontId="138" fillId="71" borderId="199" applyNumberFormat="0" applyAlignment="0" applyProtection="0"/>
    <xf numFmtId="166" fontId="102" fillId="88" borderId="202" applyNumberFormat="0" applyFont="0" applyBorder="0" applyAlignment="0" applyProtection="0">
      <alignment horizontal="right" vertical="center"/>
    </xf>
    <xf numFmtId="0" fontId="120" fillId="87" borderId="201" applyNumberFormat="0" applyFont="0" applyAlignment="0" applyProtection="0"/>
    <xf numFmtId="0" fontId="102" fillId="0" borderId="205">
      <alignment horizontal="left" vertical="center" wrapText="1" indent="2"/>
    </xf>
    <xf numFmtId="4" fontId="102" fillId="61" borderId="202"/>
    <xf numFmtId="49" fontId="101" fillId="0" borderId="202" applyNumberFormat="0" applyFill="0" applyBorder="0" applyProtection="0">
      <alignment horizontal="left" vertical="center"/>
    </xf>
    <xf numFmtId="0" fontId="102" fillId="0" borderId="202">
      <alignment horizontal="right" vertical="center"/>
    </xf>
    <xf numFmtId="4" fontId="103" fillId="60" borderId="204">
      <alignment horizontal="right" vertical="center"/>
    </xf>
    <xf numFmtId="4" fontId="103" fillId="60" borderId="202">
      <alignment horizontal="right" vertical="center"/>
    </xf>
    <xf numFmtId="4" fontId="103" fillId="60" borderId="202">
      <alignment horizontal="right" vertical="center"/>
    </xf>
    <xf numFmtId="0" fontId="105" fillId="62" borderId="202">
      <alignment horizontal="right" vertical="center"/>
    </xf>
    <xf numFmtId="0" fontId="103" fillId="62" borderId="202">
      <alignment horizontal="right" vertical="center"/>
    </xf>
    <xf numFmtId="49" fontId="102" fillId="0" borderId="202" applyNumberFormat="0" applyFont="0" applyFill="0" applyBorder="0" applyProtection="0">
      <alignment horizontal="left" vertical="center" indent="2"/>
    </xf>
    <xf numFmtId="0" fontId="138" fillId="71" borderId="199" applyNumberFormat="0" applyAlignment="0" applyProtection="0"/>
    <xf numFmtId="0" fontId="123" fillId="84" borderId="198" applyNumberFormat="0" applyAlignment="0" applyProtection="0"/>
    <xf numFmtId="49" fontId="102" fillId="0" borderId="202" applyNumberFormat="0" applyFont="0" applyFill="0" applyBorder="0" applyProtection="0">
      <alignment horizontal="left" vertical="center" indent="2"/>
    </xf>
    <xf numFmtId="0" fontId="129" fillId="71" borderId="199" applyNumberFormat="0" applyAlignment="0" applyProtection="0"/>
    <xf numFmtId="4" fontId="102" fillId="0" borderId="202" applyFill="0" applyBorder="0" applyProtection="0">
      <alignment horizontal="right" vertical="center"/>
    </xf>
    <xf numFmtId="0" fontId="126" fillId="84" borderId="199" applyNumberFormat="0" applyAlignment="0" applyProtection="0"/>
    <xf numFmtId="0" fontId="145" fillId="0" borderId="200" applyNumberFormat="0" applyFill="0" applyAlignment="0" applyProtection="0"/>
    <xf numFmtId="0" fontId="142" fillId="84" borderId="198" applyNumberFormat="0" applyAlignment="0" applyProtection="0"/>
    <xf numFmtId="0" fontId="102" fillId="0" borderId="202" applyNumberFormat="0" applyFill="0" applyAlignment="0" applyProtection="0"/>
    <xf numFmtId="4" fontId="102" fillId="0" borderId="202">
      <alignment horizontal="right" vertical="center"/>
    </xf>
    <xf numFmtId="0" fontId="102" fillId="0" borderId="202">
      <alignment horizontal="right" vertical="center"/>
    </xf>
    <xf numFmtId="0" fontId="138" fillId="71" borderId="199" applyNumberFormat="0" applyAlignment="0" applyProtection="0"/>
    <xf numFmtId="0" fontId="123" fillId="84" borderId="198" applyNumberFormat="0" applyAlignment="0" applyProtection="0"/>
    <xf numFmtId="0" fontId="125" fillId="84" borderId="199" applyNumberFormat="0" applyAlignment="0" applyProtection="0"/>
    <xf numFmtId="0" fontId="102" fillId="60" borderId="205">
      <alignment horizontal="left" vertical="center" wrapText="1" indent="2"/>
    </xf>
    <xf numFmtId="0" fontId="126" fillId="84" borderId="199" applyNumberFormat="0" applyAlignment="0" applyProtection="0"/>
    <xf numFmtId="0" fontId="126" fillId="84" borderId="199" applyNumberFormat="0" applyAlignment="0" applyProtection="0"/>
    <xf numFmtId="4" fontId="103" fillId="60" borderId="203">
      <alignment horizontal="right" vertical="center"/>
    </xf>
    <xf numFmtId="0" fontId="103" fillId="60" borderId="203">
      <alignment horizontal="right" vertical="center"/>
    </xf>
    <xf numFmtId="0" fontId="103" fillId="60" borderId="202">
      <alignment horizontal="right" vertical="center"/>
    </xf>
    <xf numFmtId="4" fontId="105" fillId="62" borderId="202">
      <alignment horizontal="right" vertical="center"/>
    </xf>
    <xf numFmtId="0" fontId="129" fillId="71" borderId="199" applyNumberFormat="0" applyAlignment="0" applyProtection="0"/>
    <xf numFmtId="0" fontId="130" fillId="0" borderId="200" applyNumberFormat="0" applyFill="0" applyAlignment="0" applyProtection="0"/>
    <xf numFmtId="0" fontId="145" fillId="0" borderId="200" applyNumberFormat="0" applyFill="0" applyAlignment="0" applyProtection="0"/>
    <xf numFmtId="0" fontId="120" fillId="87" borderId="201" applyNumberFormat="0" applyFont="0" applyAlignment="0" applyProtection="0"/>
    <xf numFmtId="0" fontId="138" fillId="71" borderId="199" applyNumberFormat="0" applyAlignment="0" applyProtection="0"/>
    <xf numFmtId="49" fontId="101" fillId="0" borderId="202" applyNumberFormat="0" applyFill="0" applyBorder="0" applyProtection="0">
      <alignment horizontal="left" vertical="center"/>
    </xf>
    <xf numFmtId="0" fontId="102" fillId="60" borderId="205">
      <alignment horizontal="left" vertical="center" wrapText="1" indent="2"/>
    </xf>
    <xf numFmtId="0" fontId="126" fillId="84" borderId="199" applyNumberFormat="0" applyAlignment="0" applyProtection="0"/>
    <xf numFmtId="0" fontId="102" fillId="0" borderId="205">
      <alignment horizontal="left" vertical="center" wrapText="1" indent="2"/>
    </xf>
    <xf numFmtId="0" fontId="120" fillId="87" borderId="201" applyNumberFormat="0" applyFont="0" applyAlignment="0" applyProtection="0"/>
    <xf numFmtId="0" fontId="8" fillId="87" borderId="201" applyNumberFormat="0" applyFont="0" applyAlignment="0" applyProtection="0"/>
    <xf numFmtId="0" fontId="142" fillId="84" borderId="198" applyNumberFormat="0" applyAlignment="0" applyProtection="0"/>
    <xf numFmtId="0" fontId="145" fillId="0" borderId="200" applyNumberFormat="0" applyFill="0" applyAlignment="0" applyProtection="0"/>
    <xf numFmtId="4" fontId="102" fillId="61" borderId="202"/>
    <xf numFmtId="0" fontId="103" fillId="60" borderId="202">
      <alignment horizontal="right" vertical="center"/>
    </xf>
    <xf numFmtId="0" fontId="145" fillId="0" borderId="200" applyNumberFormat="0" applyFill="0" applyAlignment="0" applyProtection="0"/>
    <xf numFmtId="4" fontId="103" fillId="60" borderId="204">
      <alignment horizontal="right" vertical="center"/>
    </xf>
    <xf numFmtId="0" fontId="125" fillId="84" borderId="199" applyNumberFormat="0" applyAlignment="0" applyProtection="0"/>
    <xf numFmtId="0" fontId="103" fillId="60" borderId="203">
      <alignment horizontal="right" vertical="center"/>
    </xf>
    <xf numFmtId="0" fontId="126" fillId="84" borderId="199" applyNumberFormat="0" applyAlignment="0" applyProtection="0"/>
    <xf numFmtId="0" fontId="130" fillId="0" borderId="200" applyNumberFormat="0" applyFill="0" applyAlignment="0" applyProtection="0"/>
    <xf numFmtId="0" fontId="120" fillId="87" borderId="201" applyNumberFormat="0" applyFont="0" applyAlignment="0" applyProtection="0"/>
    <xf numFmtId="4" fontId="103" fillId="60" borderId="203">
      <alignment horizontal="right" vertical="center"/>
    </xf>
    <xf numFmtId="0" fontId="102" fillId="60" borderId="205">
      <alignment horizontal="left" vertical="center" wrapText="1" indent="2"/>
    </xf>
    <xf numFmtId="0" fontId="102" fillId="61" borderId="202"/>
    <xf numFmtId="166" fontId="102" fillId="88" borderId="202" applyNumberFormat="0" applyFont="0" applyBorder="0" applyAlignment="0" applyProtection="0">
      <alignment horizontal="right" vertical="center"/>
    </xf>
    <xf numFmtId="0" fontId="102" fillId="0" borderId="202" applyNumberFormat="0" applyFill="0" applyAlignment="0" applyProtection="0"/>
    <xf numFmtId="4" fontId="102" fillId="0" borderId="202" applyFill="0" applyBorder="0" applyProtection="0">
      <alignment horizontal="right" vertical="center"/>
    </xf>
    <xf numFmtId="4" fontId="103" fillId="62" borderId="202">
      <alignment horizontal="right" vertical="center"/>
    </xf>
    <xf numFmtId="0" fontId="130" fillId="0" borderId="200" applyNumberFormat="0" applyFill="0" applyAlignment="0" applyProtection="0"/>
    <xf numFmtId="49" fontId="101" fillId="0" borderId="202" applyNumberFormat="0" applyFill="0" applyBorder="0" applyProtection="0">
      <alignment horizontal="left" vertical="center"/>
    </xf>
    <xf numFmtId="49" fontId="102" fillId="0" borderId="203" applyNumberFormat="0" applyFont="0" applyFill="0" applyBorder="0" applyProtection="0">
      <alignment horizontal="left" vertical="center" indent="5"/>
    </xf>
    <xf numFmtId="0" fontId="102" fillId="62" borderId="203">
      <alignment horizontal="left" vertical="center"/>
    </xf>
    <xf numFmtId="0" fontId="126" fillId="84" borderId="199" applyNumberFormat="0" applyAlignment="0" applyProtection="0"/>
    <xf numFmtId="4" fontId="103" fillId="60" borderId="204">
      <alignment horizontal="right" vertical="center"/>
    </xf>
    <xf numFmtId="0" fontId="138" fillId="71" borderId="199" applyNumberFormat="0" applyAlignment="0" applyProtection="0"/>
    <xf numFmtId="0" fontId="138" fillId="71" borderId="199" applyNumberFormat="0" applyAlignment="0" applyProtection="0"/>
    <xf numFmtId="0" fontId="120" fillId="87" borderId="201" applyNumberFormat="0" applyFont="0" applyAlignment="0" applyProtection="0"/>
    <xf numFmtId="0" fontId="142" fillId="84" borderId="198" applyNumberFormat="0" applyAlignment="0" applyProtection="0"/>
    <xf numFmtId="0" fontId="145" fillId="0" borderId="200" applyNumberFormat="0" applyFill="0" applyAlignment="0" applyProtection="0"/>
    <xf numFmtId="0" fontId="103" fillId="60" borderId="202">
      <alignment horizontal="right" vertical="center"/>
    </xf>
    <xf numFmtId="0" fontId="8" fillId="87" borderId="201" applyNumberFormat="0" applyFont="0" applyAlignment="0" applyProtection="0"/>
    <xf numFmtId="4" fontId="102" fillId="0" borderId="202">
      <alignment horizontal="right" vertical="center"/>
    </xf>
    <xf numFmtId="0" fontId="145" fillId="0" borderId="200" applyNumberFormat="0" applyFill="0" applyAlignment="0" applyProtection="0"/>
    <xf numFmtId="0" fontId="103" fillId="60" borderId="202">
      <alignment horizontal="right" vertical="center"/>
    </xf>
    <xf numFmtId="0" fontId="103" fillId="60" borderId="202">
      <alignment horizontal="right" vertical="center"/>
    </xf>
    <xf numFmtId="4" fontId="105" fillId="62" borderId="202">
      <alignment horizontal="right" vertical="center"/>
    </xf>
    <xf numFmtId="0" fontId="103" fillId="62" borderId="202">
      <alignment horizontal="right" vertical="center"/>
    </xf>
    <xf numFmtId="4" fontId="103" fillId="62" borderId="202">
      <alignment horizontal="right" vertical="center"/>
    </xf>
    <xf numFmtId="0" fontId="105" fillId="62" borderId="202">
      <alignment horizontal="right" vertical="center"/>
    </xf>
    <xf numFmtId="4" fontId="105" fillId="62" borderId="202">
      <alignment horizontal="right" vertical="center"/>
    </xf>
    <xf numFmtId="0" fontId="103" fillId="60" borderId="202">
      <alignment horizontal="right" vertical="center"/>
    </xf>
    <xf numFmtId="4" fontId="103" fillId="60" borderId="202">
      <alignment horizontal="right" vertical="center"/>
    </xf>
    <xf numFmtId="0" fontId="103" fillId="60" borderId="202">
      <alignment horizontal="right" vertical="center"/>
    </xf>
    <xf numFmtId="4" fontId="103" fillId="60" borderId="202">
      <alignment horizontal="right" vertical="center"/>
    </xf>
    <xf numFmtId="0" fontId="103" fillId="60" borderId="203">
      <alignment horizontal="right" vertical="center"/>
    </xf>
    <xf numFmtId="4" fontId="103" fillId="60" borderId="203">
      <alignment horizontal="right" vertical="center"/>
    </xf>
    <xf numFmtId="0" fontId="103" fillId="60" borderId="204">
      <alignment horizontal="right" vertical="center"/>
    </xf>
    <xf numFmtId="4" fontId="103" fillId="60" borderId="204">
      <alignment horizontal="right" vertical="center"/>
    </xf>
    <xf numFmtId="0" fontId="126" fillId="84" borderId="199" applyNumberFormat="0" applyAlignment="0" applyProtection="0"/>
    <xf numFmtId="0" fontId="102" fillId="60" borderId="205">
      <alignment horizontal="left" vertical="center" wrapText="1" indent="2"/>
    </xf>
    <xf numFmtId="0" fontId="102" fillId="0" borderId="205">
      <alignment horizontal="left" vertical="center" wrapText="1" indent="2"/>
    </xf>
    <xf numFmtId="0" fontId="102" fillId="62" borderId="203">
      <alignment horizontal="left" vertical="center"/>
    </xf>
    <xf numFmtId="0" fontId="138" fillId="71" borderId="199" applyNumberFormat="0" applyAlignment="0" applyProtection="0"/>
    <xf numFmtId="0" fontId="102" fillId="0" borderId="202">
      <alignment horizontal="right" vertical="center"/>
    </xf>
    <xf numFmtId="4" fontId="102" fillId="0" borderId="202">
      <alignment horizontal="right" vertical="center"/>
    </xf>
    <xf numFmtId="0" fontId="102" fillId="0" borderId="202" applyNumberFormat="0" applyFill="0" applyAlignment="0" applyProtection="0"/>
    <xf numFmtId="0" fontId="142" fillId="84" borderId="198" applyNumberFormat="0" applyAlignment="0" applyProtection="0"/>
    <xf numFmtId="166" fontId="102" fillId="88" borderId="202" applyNumberFormat="0" applyFont="0" applyBorder="0" applyAlignment="0" applyProtection="0">
      <alignment horizontal="right" vertical="center"/>
    </xf>
    <xf numFmtId="0" fontId="102" fillId="61" borderId="202"/>
    <xf numFmtId="4" fontId="102" fillId="61" borderId="202"/>
    <xf numFmtId="0" fontId="145" fillId="0" borderId="200" applyNumberFormat="0" applyFill="0" applyAlignment="0" applyProtection="0"/>
    <xf numFmtId="0" fontId="8" fillId="87" borderId="201" applyNumberFormat="0" applyFont="0" applyAlignment="0" applyProtection="0"/>
    <xf numFmtId="0" fontId="120" fillId="87" borderId="201" applyNumberFormat="0" applyFont="0" applyAlignment="0" applyProtection="0"/>
    <xf numFmtId="0" fontId="102" fillId="0" borderId="202" applyNumberFormat="0" applyFill="0" applyAlignment="0" applyProtection="0"/>
    <xf numFmtId="0" fontId="130" fillId="0" borderId="200" applyNumberFormat="0" applyFill="0" applyAlignment="0" applyProtection="0"/>
    <xf numFmtId="0" fontId="145" fillId="0" borderId="200" applyNumberFormat="0" applyFill="0" applyAlignment="0" applyProtection="0"/>
    <xf numFmtId="0" fontId="129" fillId="71" borderId="199" applyNumberFormat="0" applyAlignment="0" applyProtection="0"/>
    <xf numFmtId="0" fontId="126" fillId="84" borderId="199" applyNumberFormat="0" applyAlignment="0" applyProtection="0"/>
    <xf numFmtId="4" fontId="105" fillId="62" borderId="202">
      <alignment horizontal="right" vertical="center"/>
    </xf>
    <xf numFmtId="0" fontId="103" fillId="62" borderId="202">
      <alignment horizontal="right" vertical="center"/>
    </xf>
    <xf numFmtId="166" fontId="102" fillId="88" borderId="202" applyNumberFormat="0" applyFont="0" applyBorder="0" applyAlignment="0" applyProtection="0">
      <alignment horizontal="right" vertical="center"/>
    </xf>
    <xf numFmtId="0" fontId="130" fillId="0" borderId="200" applyNumberFormat="0" applyFill="0" applyAlignment="0" applyProtection="0"/>
    <xf numFmtId="49" fontId="102" fillId="0" borderId="202" applyNumberFormat="0" applyFont="0" applyFill="0" applyBorder="0" applyProtection="0">
      <alignment horizontal="left" vertical="center" indent="2"/>
    </xf>
    <xf numFmtId="49" fontId="102" fillId="0" borderId="203" applyNumberFormat="0" applyFont="0" applyFill="0" applyBorder="0" applyProtection="0">
      <alignment horizontal="left" vertical="center" indent="5"/>
    </xf>
    <xf numFmtId="49" fontId="102" fillId="0" borderId="202" applyNumberFormat="0" applyFont="0" applyFill="0" applyBorder="0" applyProtection="0">
      <alignment horizontal="left" vertical="center" indent="2"/>
    </xf>
    <xf numFmtId="4" fontId="102" fillId="0" borderId="202" applyFill="0" applyBorder="0" applyProtection="0">
      <alignment horizontal="right" vertical="center"/>
    </xf>
    <xf numFmtId="49" fontId="101" fillId="0" borderId="202" applyNumberFormat="0" applyFill="0" applyBorder="0" applyProtection="0">
      <alignment horizontal="left" vertical="center"/>
    </xf>
    <xf numFmtId="0" fontId="102" fillId="0" borderId="205">
      <alignment horizontal="left" vertical="center" wrapText="1" indent="2"/>
    </xf>
    <xf numFmtId="0" fontId="142" fillId="84" borderId="198" applyNumberFormat="0" applyAlignment="0" applyProtection="0"/>
    <xf numFmtId="0" fontId="103" fillId="60" borderId="204">
      <alignment horizontal="right" vertical="center"/>
    </xf>
    <xf numFmtId="0" fontId="129" fillId="71" borderId="199" applyNumberFormat="0" applyAlignment="0" applyProtection="0"/>
    <xf numFmtId="0" fontId="103" fillId="60" borderId="204">
      <alignment horizontal="right" vertical="center"/>
    </xf>
    <xf numFmtId="4" fontId="103" fillId="60" borderId="202">
      <alignment horizontal="right" vertical="center"/>
    </xf>
    <xf numFmtId="0" fontId="103" fillId="60" borderId="202">
      <alignment horizontal="right" vertical="center"/>
    </xf>
    <xf numFmtId="0" fontId="123" fillId="84" borderId="198" applyNumberFormat="0" applyAlignment="0" applyProtection="0"/>
    <xf numFmtId="0" fontId="125" fillId="84" borderId="199" applyNumberFormat="0" applyAlignment="0" applyProtection="0"/>
    <xf numFmtId="0" fontId="130" fillId="0" borderId="200" applyNumberFormat="0" applyFill="0" applyAlignment="0" applyProtection="0"/>
    <xf numFmtId="0" fontId="102" fillId="61" borderId="202"/>
    <xf numFmtId="4" fontId="102" fillId="61" borderId="202"/>
    <xf numFmtId="4" fontId="103" fillId="60" borderId="202">
      <alignment horizontal="right" vertical="center"/>
    </xf>
    <xf numFmtId="0" fontId="105" fillId="62" borderId="202">
      <alignment horizontal="right" vertical="center"/>
    </xf>
    <xf numFmtId="0" fontId="129" fillId="71" borderId="199" applyNumberFormat="0" applyAlignment="0" applyProtection="0"/>
    <xf numFmtId="0" fontId="126" fillId="84" borderId="199" applyNumberFormat="0" applyAlignment="0" applyProtection="0"/>
    <xf numFmtId="4" fontId="102" fillId="0" borderId="202">
      <alignment horizontal="right" vertical="center"/>
    </xf>
    <xf numFmtId="0" fontId="102" fillId="60" borderId="205">
      <alignment horizontal="left" vertical="center" wrapText="1" indent="2"/>
    </xf>
    <xf numFmtId="0" fontId="102" fillId="0" borderId="205">
      <alignment horizontal="left" vertical="center" wrapText="1" indent="2"/>
    </xf>
    <xf numFmtId="0" fontId="142" fillId="84" borderId="198" applyNumberFormat="0" applyAlignment="0" applyProtection="0"/>
    <xf numFmtId="0" fontId="138" fillId="71" borderId="199" applyNumberFormat="0" applyAlignment="0" applyProtection="0"/>
    <xf numFmtId="0" fontId="125" fillId="84" borderId="199" applyNumberFormat="0" applyAlignment="0" applyProtection="0"/>
    <xf numFmtId="0" fontId="123" fillId="84" borderId="198" applyNumberFormat="0" applyAlignment="0" applyProtection="0"/>
    <xf numFmtId="0" fontId="103" fillId="60" borderId="204">
      <alignment horizontal="right" vertical="center"/>
    </xf>
    <xf numFmtId="0" fontId="105" fillId="62" borderId="202">
      <alignment horizontal="right" vertical="center"/>
    </xf>
    <xf numFmtId="4" fontId="103" fillId="62" borderId="202">
      <alignment horizontal="right" vertical="center"/>
    </xf>
    <xf numFmtId="4" fontId="103" fillId="60" borderId="202">
      <alignment horizontal="right" vertical="center"/>
    </xf>
    <xf numFmtId="49" fontId="102" fillId="0" borderId="203" applyNumberFormat="0" applyFont="0" applyFill="0" applyBorder="0" applyProtection="0">
      <alignment horizontal="left" vertical="center" indent="5"/>
    </xf>
    <xf numFmtId="4" fontId="102" fillId="0" borderId="202" applyFill="0" applyBorder="0" applyProtection="0">
      <alignment horizontal="right" vertical="center"/>
    </xf>
    <xf numFmtId="4" fontId="103" fillId="62" borderId="202">
      <alignment horizontal="right" vertical="center"/>
    </xf>
    <xf numFmtId="0" fontId="138" fillId="71" borderId="199" applyNumberFormat="0" applyAlignment="0" applyProtection="0"/>
    <xf numFmtId="0" fontId="129" fillId="71" borderId="199" applyNumberFormat="0" applyAlignment="0" applyProtection="0"/>
    <xf numFmtId="0" fontId="125" fillId="84" borderId="199" applyNumberFormat="0" applyAlignment="0" applyProtection="0"/>
    <xf numFmtId="0" fontId="102" fillId="60" borderId="205">
      <alignment horizontal="left" vertical="center" wrapText="1" indent="2"/>
    </xf>
    <xf numFmtId="0" fontId="102" fillId="0" borderId="205">
      <alignment horizontal="left" vertical="center" wrapText="1" indent="2"/>
    </xf>
    <xf numFmtId="0" fontId="102" fillId="60" borderId="205">
      <alignment horizontal="left" vertical="center" wrapText="1" indent="2"/>
    </xf>
    <xf numFmtId="0" fontId="102" fillId="0" borderId="205">
      <alignment horizontal="left" vertical="center" wrapText="1" indent="2"/>
    </xf>
    <xf numFmtId="0" fontId="123" fillId="84" borderId="198" applyNumberFormat="0" applyAlignment="0" applyProtection="0"/>
    <xf numFmtId="0" fontId="125" fillId="84" borderId="199" applyNumberFormat="0" applyAlignment="0" applyProtection="0"/>
    <xf numFmtId="0" fontId="126" fillId="84" borderId="199" applyNumberFormat="0" applyAlignment="0" applyProtection="0"/>
    <xf numFmtId="0" fontId="129" fillId="71" borderId="199" applyNumberFormat="0" applyAlignment="0" applyProtection="0"/>
    <xf numFmtId="0" fontId="130" fillId="0" borderId="200" applyNumberFormat="0" applyFill="0" applyAlignment="0" applyProtection="0"/>
    <xf numFmtId="0" fontId="138" fillId="71" borderId="199" applyNumberFormat="0" applyAlignment="0" applyProtection="0"/>
    <xf numFmtId="0" fontId="120" fillId="87" borderId="201" applyNumberFormat="0" applyFont="0" applyAlignment="0" applyProtection="0"/>
    <xf numFmtId="0" fontId="8" fillId="87" borderId="201" applyNumberFormat="0" applyFont="0" applyAlignment="0" applyProtection="0"/>
    <xf numFmtId="0" fontId="142" fillId="84" borderId="198" applyNumberFormat="0" applyAlignment="0" applyProtection="0"/>
    <xf numFmtId="0" fontId="145" fillId="0" borderId="200" applyNumberFormat="0" applyFill="0" applyAlignment="0" applyProtection="0"/>
    <xf numFmtId="0" fontId="126" fillId="84" borderId="199" applyNumberFormat="0" applyAlignment="0" applyProtection="0"/>
    <xf numFmtId="0" fontId="138" fillId="71" borderId="199" applyNumberFormat="0" applyAlignment="0" applyProtection="0"/>
    <xf numFmtId="0" fontId="120" fillId="87" borderId="201" applyNumberFormat="0" applyFont="0" applyAlignment="0" applyProtection="0"/>
    <xf numFmtId="0" fontId="142" fillId="84" borderId="198" applyNumberFormat="0" applyAlignment="0" applyProtection="0"/>
    <xf numFmtId="0" fontId="145" fillId="0" borderId="200" applyNumberFormat="0" applyFill="0" applyAlignment="0" applyProtection="0"/>
    <xf numFmtId="49" fontId="102" fillId="0" borderId="202" applyNumberFormat="0" applyFont="0" applyFill="0" applyBorder="0" applyProtection="0">
      <alignment horizontal="left" vertical="center" indent="2"/>
    </xf>
    <xf numFmtId="166" fontId="102" fillId="88" borderId="202" applyNumberFormat="0" applyFont="0" applyBorder="0" applyAlignment="0" applyProtection="0">
      <alignment horizontal="right" vertical="center"/>
    </xf>
    <xf numFmtId="0" fontId="126" fillId="84" borderId="199" applyNumberFormat="0" applyAlignment="0" applyProtection="0"/>
    <xf numFmtId="0" fontId="102" fillId="0" borderId="205">
      <alignment horizontal="left" vertical="center" wrapText="1" indent="2"/>
    </xf>
    <xf numFmtId="0" fontId="138" fillId="71" borderId="199" applyNumberFormat="0" applyAlignment="0" applyProtection="0"/>
    <xf numFmtId="0" fontId="142" fillId="84" borderId="198" applyNumberFormat="0" applyAlignment="0" applyProtection="0"/>
    <xf numFmtId="0" fontId="145" fillId="0" borderId="200" applyNumberFormat="0" applyFill="0" applyAlignment="0" applyProtection="0"/>
    <xf numFmtId="0" fontId="123" fillId="84" borderId="198" applyNumberFormat="0" applyAlignment="0" applyProtection="0"/>
    <xf numFmtId="0" fontId="125" fillId="84" borderId="199" applyNumberFormat="0" applyAlignment="0" applyProtection="0"/>
    <xf numFmtId="0" fontId="130" fillId="0" borderId="200" applyNumberFormat="0" applyFill="0" applyAlignment="0" applyProtection="0"/>
    <xf numFmtId="49" fontId="102" fillId="0" borderId="202" applyNumberFormat="0" applyFont="0" applyFill="0" applyBorder="0" applyProtection="0">
      <alignment horizontal="left" vertical="center" indent="2"/>
    </xf>
    <xf numFmtId="0" fontId="103" fillId="62" borderId="202">
      <alignment horizontal="right" vertical="center"/>
    </xf>
    <xf numFmtId="4" fontId="103" fillId="62" borderId="202">
      <alignment horizontal="right" vertical="center"/>
    </xf>
    <xf numFmtId="0" fontId="105" fillId="62" borderId="202">
      <alignment horizontal="right" vertical="center"/>
    </xf>
    <xf numFmtId="4" fontId="105" fillId="62" borderId="202">
      <alignment horizontal="right" vertical="center"/>
    </xf>
    <xf numFmtId="0" fontId="103" fillId="60" borderId="202">
      <alignment horizontal="right" vertical="center"/>
    </xf>
    <xf numFmtId="4" fontId="103" fillId="60" borderId="202">
      <alignment horizontal="right" vertical="center"/>
    </xf>
    <xf numFmtId="0" fontId="103" fillId="60" borderId="202">
      <alignment horizontal="right" vertical="center"/>
    </xf>
    <xf numFmtId="4" fontId="103" fillId="60" borderId="202">
      <alignment horizontal="right" vertical="center"/>
    </xf>
    <xf numFmtId="0" fontId="129" fillId="71" borderId="199" applyNumberFormat="0" applyAlignment="0" applyProtection="0"/>
    <xf numFmtId="0" fontId="102" fillId="0" borderId="202">
      <alignment horizontal="right" vertical="center"/>
    </xf>
    <xf numFmtId="4" fontId="102" fillId="0" borderId="202">
      <alignment horizontal="right" vertical="center"/>
    </xf>
    <xf numFmtId="4" fontId="102" fillId="0" borderId="202" applyFill="0" applyBorder="0" applyProtection="0">
      <alignment horizontal="right" vertical="center"/>
    </xf>
    <xf numFmtId="49" fontId="101" fillId="0" borderId="202" applyNumberFormat="0" applyFill="0" applyBorder="0" applyProtection="0">
      <alignment horizontal="left" vertical="center"/>
    </xf>
    <xf numFmtId="0" fontId="102" fillId="0" borderId="202" applyNumberFormat="0" applyFill="0" applyAlignment="0" applyProtection="0"/>
    <xf numFmtId="166" fontId="102" fillId="88" borderId="202" applyNumberFormat="0" applyFont="0" applyBorder="0" applyAlignment="0" applyProtection="0">
      <alignment horizontal="right" vertical="center"/>
    </xf>
    <xf numFmtId="0" fontId="102" fillId="61" borderId="202"/>
    <xf numFmtId="4" fontId="102" fillId="61" borderId="202"/>
    <xf numFmtId="4" fontId="103" fillId="60" borderId="202">
      <alignment horizontal="right" vertical="center"/>
    </xf>
    <xf numFmtId="0" fontId="102" fillId="61" borderId="202"/>
    <xf numFmtId="0" fontId="125" fillId="84" borderId="199" applyNumberFormat="0" applyAlignment="0" applyProtection="0"/>
    <xf numFmtId="0" fontId="103" fillId="62" borderId="202">
      <alignment horizontal="right" vertical="center"/>
    </xf>
    <xf numFmtId="0" fontId="102" fillId="0" borderId="202">
      <alignment horizontal="right" vertical="center"/>
    </xf>
    <xf numFmtId="0" fontId="145" fillId="0" borderId="200" applyNumberFormat="0" applyFill="0" applyAlignment="0" applyProtection="0"/>
    <xf numFmtId="0" fontId="102" fillId="62" borderId="203">
      <alignment horizontal="left" vertical="center"/>
    </xf>
    <xf numFmtId="0" fontId="138" fillId="71" borderId="199" applyNumberFormat="0" applyAlignment="0" applyProtection="0"/>
    <xf numFmtId="166" fontId="102" fillId="88" borderId="202" applyNumberFormat="0" applyFont="0" applyBorder="0" applyAlignment="0" applyProtection="0">
      <alignment horizontal="right" vertical="center"/>
    </xf>
    <xf numFmtId="0" fontId="120" fillId="87" borderId="201" applyNumberFormat="0" applyFont="0" applyAlignment="0" applyProtection="0"/>
    <xf numFmtId="0" fontId="102" fillId="0" borderId="205">
      <alignment horizontal="left" vertical="center" wrapText="1" indent="2"/>
    </xf>
    <xf numFmtId="4" fontId="102" fillId="61" borderId="202"/>
    <xf numFmtId="49" fontId="101" fillId="0" borderId="202" applyNumberFormat="0" applyFill="0" applyBorder="0" applyProtection="0">
      <alignment horizontal="left" vertical="center"/>
    </xf>
    <xf numFmtId="0" fontId="102" fillId="0" borderId="202">
      <alignment horizontal="right" vertical="center"/>
    </xf>
    <xf numFmtId="4" fontId="103" fillId="60" borderId="204">
      <alignment horizontal="right" vertical="center"/>
    </xf>
    <xf numFmtId="4" fontId="103" fillId="60" borderId="202">
      <alignment horizontal="right" vertical="center"/>
    </xf>
    <xf numFmtId="4" fontId="103" fillId="60" borderId="202">
      <alignment horizontal="right" vertical="center"/>
    </xf>
    <xf numFmtId="0" fontId="105" fillId="62" borderId="202">
      <alignment horizontal="right" vertical="center"/>
    </xf>
    <xf numFmtId="0" fontId="103" fillId="62" borderId="202">
      <alignment horizontal="right" vertical="center"/>
    </xf>
    <xf numFmtId="49" fontId="102" fillId="0" borderId="202" applyNumberFormat="0" applyFont="0" applyFill="0" applyBorder="0" applyProtection="0">
      <alignment horizontal="left" vertical="center" indent="2"/>
    </xf>
    <xf numFmtId="0" fontId="138" fillId="71" borderId="199" applyNumberFormat="0" applyAlignment="0" applyProtection="0"/>
    <xf numFmtId="0" fontId="123" fillId="84" borderId="198" applyNumberFormat="0" applyAlignment="0" applyProtection="0"/>
    <xf numFmtId="49" fontId="102" fillId="0" borderId="202" applyNumberFormat="0" applyFont="0" applyFill="0" applyBorder="0" applyProtection="0">
      <alignment horizontal="left" vertical="center" indent="2"/>
    </xf>
    <xf numFmtId="0" fontId="129" fillId="71" borderId="199" applyNumberFormat="0" applyAlignment="0" applyProtection="0"/>
    <xf numFmtId="4" fontId="102" fillId="0" borderId="202" applyFill="0" applyBorder="0" applyProtection="0">
      <alignment horizontal="right" vertical="center"/>
    </xf>
    <xf numFmtId="0" fontId="126" fillId="84" borderId="199" applyNumberFormat="0" applyAlignment="0" applyProtection="0"/>
    <xf numFmtId="0" fontId="145" fillId="0" borderId="200" applyNumberFormat="0" applyFill="0" applyAlignment="0" applyProtection="0"/>
    <xf numFmtId="0" fontId="142" fillId="84" borderId="198" applyNumberFormat="0" applyAlignment="0" applyProtection="0"/>
    <xf numFmtId="0" fontId="102" fillId="0" borderId="202" applyNumberFormat="0" applyFill="0" applyAlignment="0" applyProtection="0"/>
    <xf numFmtId="4" fontId="102" fillId="0" borderId="202">
      <alignment horizontal="right" vertical="center"/>
    </xf>
    <xf numFmtId="0" fontId="102" fillId="0" borderId="202">
      <alignment horizontal="right" vertical="center"/>
    </xf>
    <xf numFmtId="0" fontId="138" fillId="71" borderId="199" applyNumberFormat="0" applyAlignment="0" applyProtection="0"/>
    <xf numFmtId="0" fontId="123" fillId="84" borderId="198" applyNumberFormat="0" applyAlignment="0" applyProtection="0"/>
    <xf numFmtId="0" fontId="125" fillId="84" borderId="199" applyNumberFormat="0" applyAlignment="0" applyProtection="0"/>
    <xf numFmtId="0" fontId="102" fillId="60" borderId="205">
      <alignment horizontal="left" vertical="center" wrapText="1" indent="2"/>
    </xf>
    <xf numFmtId="0" fontId="126" fillId="84" borderId="199" applyNumberFormat="0" applyAlignment="0" applyProtection="0"/>
    <xf numFmtId="0" fontId="126" fillId="84" borderId="199" applyNumberFormat="0" applyAlignment="0" applyProtection="0"/>
    <xf numFmtId="4" fontId="103" fillId="60" borderId="203">
      <alignment horizontal="right" vertical="center"/>
    </xf>
    <xf numFmtId="0" fontId="103" fillId="60" borderId="203">
      <alignment horizontal="right" vertical="center"/>
    </xf>
    <xf numFmtId="0" fontId="103" fillId="60" borderId="202">
      <alignment horizontal="right" vertical="center"/>
    </xf>
    <xf numFmtId="4" fontId="105" fillId="62" borderId="202">
      <alignment horizontal="right" vertical="center"/>
    </xf>
    <xf numFmtId="0" fontId="129" fillId="71" borderId="199" applyNumberFormat="0" applyAlignment="0" applyProtection="0"/>
    <xf numFmtId="0" fontId="130" fillId="0" borderId="200" applyNumberFormat="0" applyFill="0" applyAlignment="0" applyProtection="0"/>
    <xf numFmtId="0" fontId="145" fillId="0" borderId="200" applyNumberFormat="0" applyFill="0" applyAlignment="0" applyProtection="0"/>
    <xf numFmtId="0" fontId="120" fillId="87" borderId="201" applyNumberFormat="0" applyFont="0" applyAlignment="0" applyProtection="0"/>
    <xf numFmtId="0" fontId="138" fillId="71" borderId="199" applyNumberFormat="0" applyAlignment="0" applyProtection="0"/>
    <xf numFmtId="49" fontId="101" fillId="0" borderId="202" applyNumberFormat="0" applyFill="0" applyBorder="0" applyProtection="0">
      <alignment horizontal="left" vertical="center"/>
    </xf>
    <xf numFmtId="0" fontId="102" fillId="60" borderId="205">
      <alignment horizontal="left" vertical="center" wrapText="1" indent="2"/>
    </xf>
    <xf numFmtId="0" fontId="126" fillId="84" borderId="199" applyNumberFormat="0" applyAlignment="0" applyProtection="0"/>
    <xf numFmtId="0" fontId="102" fillId="0" borderId="205">
      <alignment horizontal="left" vertical="center" wrapText="1" indent="2"/>
    </xf>
    <xf numFmtId="0" fontId="120" fillId="87" borderId="201" applyNumberFormat="0" applyFont="0" applyAlignment="0" applyProtection="0"/>
    <xf numFmtId="0" fontId="8" fillId="87" borderId="201" applyNumberFormat="0" applyFont="0" applyAlignment="0" applyProtection="0"/>
    <xf numFmtId="0" fontId="142" fillId="84" borderId="198" applyNumberFormat="0" applyAlignment="0" applyProtection="0"/>
    <xf numFmtId="0" fontId="145" fillId="0" borderId="200" applyNumberFormat="0" applyFill="0" applyAlignment="0" applyProtection="0"/>
    <xf numFmtId="4" fontId="102" fillId="61" borderId="202"/>
    <xf numFmtId="0" fontId="103" fillId="60" borderId="202">
      <alignment horizontal="right" vertical="center"/>
    </xf>
    <xf numFmtId="0" fontId="145" fillId="0" borderId="200" applyNumberFormat="0" applyFill="0" applyAlignment="0" applyProtection="0"/>
    <xf numFmtId="4" fontId="103" fillId="60" borderId="204">
      <alignment horizontal="right" vertical="center"/>
    </xf>
    <xf numFmtId="0" fontId="125" fillId="84" borderId="199" applyNumberFormat="0" applyAlignment="0" applyProtection="0"/>
    <xf numFmtId="0" fontId="103" fillId="60" borderId="203">
      <alignment horizontal="right" vertical="center"/>
    </xf>
    <xf numFmtId="0" fontId="126" fillId="84" borderId="199" applyNumberFormat="0" applyAlignment="0" applyProtection="0"/>
    <xf numFmtId="0" fontId="130" fillId="0" borderId="200" applyNumberFormat="0" applyFill="0" applyAlignment="0" applyProtection="0"/>
    <xf numFmtId="0" fontId="120" fillId="87" borderId="201" applyNumberFormat="0" applyFont="0" applyAlignment="0" applyProtection="0"/>
    <xf numFmtId="4" fontId="103" fillId="60" borderId="203">
      <alignment horizontal="right" vertical="center"/>
    </xf>
    <xf numFmtId="0" fontId="102" fillId="60" borderId="205">
      <alignment horizontal="left" vertical="center" wrapText="1" indent="2"/>
    </xf>
    <xf numFmtId="0" fontId="102" fillId="61" borderId="202"/>
    <xf numFmtId="166" fontId="102" fillId="88" borderId="202" applyNumberFormat="0" applyFont="0" applyBorder="0" applyAlignment="0" applyProtection="0">
      <alignment horizontal="right" vertical="center"/>
    </xf>
    <xf numFmtId="0" fontId="102" fillId="0" borderId="202" applyNumberFormat="0" applyFill="0" applyAlignment="0" applyProtection="0"/>
    <xf numFmtId="4" fontId="102" fillId="0" borderId="202" applyFill="0" applyBorder="0" applyProtection="0">
      <alignment horizontal="right" vertical="center"/>
    </xf>
    <xf numFmtId="4" fontId="103" fillId="62" borderId="202">
      <alignment horizontal="right" vertical="center"/>
    </xf>
    <xf numFmtId="0" fontId="130" fillId="0" borderId="200" applyNumberFormat="0" applyFill="0" applyAlignment="0" applyProtection="0"/>
    <xf numFmtId="49" fontId="101" fillId="0" borderId="202" applyNumberFormat="0" applyFill="0" applyBorder="0" applyProtection="0">
      <alignment horizontal="left" vertical="center"/>
    </xf>
    <xf numFmtId="49" fontId="102" fillId="0" borderId="203" applyNumberFormat="0" applyFont="0" applyFill="0" applyBorder="0" applyProtection="0">
      <alignment horizontal="left" vertical="center" indent="5"/>
    </xf>
    <xf numFmtId="0" fontId="102" fillId="62" borderId="203">
      <alignment horizontal="left" vertical="center"/>
    </xf>
    <xf numFmtId="0" fontId="126" fillId="84" borderId="199" applyNumberFormat="0" applyAlignment="0" applyProtection="0"/>
    <xf numFmtId="4" fontId="103" fillId="60" borderId="204">
      <alignment horizontal="right" vertical="center"/>
    </xf>
    <xf numFmtId="0" fontId="138" fillId="71" borderId="199" applyNumberFormat="0" applyAlignment="0" applyProtection="0"/>
    <xf numFmtId="0" fontId="138" fillId="71" borderId="199" applyNumberFormat="0" applyAlignment="0" applyProtection="0"/>
    <xf numFmtId="0" fontId="120" fillId="87" borderId="201" applyNumberFormat="0" applyFont="0" applyAlignment="0" applyProtection="0"/>
    <xf numFmtId="0" fontId="142" fillId="84" borderId="198" applyNumberFormat="0" applyAlignment="0" applyProtection="0"/>
    <xf numFmtId="0" fontId="145" fillId="0" borderId="200" applyNumberFormat="0" applyFill="0" applyAlignment="0" applyProtection="0"/>
    <xf numFmtId="0" fontId="103" fillId="60" borderId="202">
      <alignment horizontal="right" vertical="center"/>
    </xf>
    <xf numFmtId="0" fontId="8" fillId="87" borderId="201" applyNumberFormat="0" applyFont="0" applyAlignment="0" applyProtection="0"/>
    <xf numFmtId="4" fontId="102" fillId="0" borderId="202">
      <alignment horizontal="right" vertical="center"/>
    </xf>
    <xf numFmtId="0" fontId="145" fillId="0" borderId="200" applyNumberFormat="0" applyFill="0" applyAlignment="0" applyProtection="0"/>
    <xf numFmtId="0" fontId="103" fillId="60" borderId="202">
      <alignment horizontal="right" vertical="center"/>
    </xf>
    <xf numFmtId="0" fontId="103" fillId="60" borderId="202">
      <alignment horizontal="right" vertical="center"/>
    </xf>
    <xf numFmtId="4" fontId="105" fillId="62" borderId="202">
      <alignment horizontal="right" vertical="center"/>
    </xf>
    <xf numFmtId="0" fontId="103" fillId="62" borderId="202">
      <alignment horizontal="right" vertical="center"/>
    </xf>
    <xf numFmtId="4" fontId="103" fillId="62" borderId="202">
      <alignment horizontal="right" vertical="center"/>
    </xf>
    <xf numFmtId="0" fontId="105" fillId="62" borderId="202">
      <alignment horizontal="right" vertical="center"/>
    </xf>
    <xf numFmtId="4" fontId="105" fillId="62" borderId="202">
      <alignment horizontal="right" vertical="center"/>
    </xf>
    <xf numFmtId="0" fontId="103" fillId="60" borderId="202">
      <alignment horizontal="right" vertical="center"/>
    </xf>
    <xf numFmtId="4" fontId="103" fillId="60" borderId="202">
      <alignment horizontal="right" vertical="center"/>
    </xf>
    <xf numFmtId="0" fontId="103" fillId="60" borderId="202">
      <alignment horizontal="right" vertical="center"/>
    </xf>
    <xf numFmtId="4" fontId="103" fillId="60" borderId="202">
      <alignment horizontal="right" vertical="center"/>
    </xf>
    <xf numFmtId="0" fontId="103" fillId="60" borderId="203">
      <alignment horizontal="right" vertical="center"/>
    </xf>
    <xf numFmtId="4" fontId="103" fillId="60" borderId="203">
      <alignment horizontal="right" vertical="center"/>
    </xf>
    <xf numFmtId="0" fontId="103" fillId="60" borderId="204">
      <alignment horizontal="right" vertical="center"/>
    </xf>
    <xf numFmtId="4" fontId="103" fillId="60" borderId="204">
      <alignment horizontal="right" vertical="center"/>
    </xf>
    <xf numFmtId="0" fontId="126" fillId="84" borderId="199" applyNumberFormat="0" applyAlignment="0" applyProtection="0"/>
    <xf numFmtId="0" fontId="102" fillId="60" borderId="205">
      <alignment horizontal="left" vertical="center" wrapText="1" indent="2"/>
    </xf>
    <xf numFmtId="0" fontId="102" fillId="0" borderId="205">
      <alignment horizontal="left" vertical="center" wrapText="1" indent="2"/>
    </xf>
    <xf numFmtId="0" fontId="102" fillId="62" borderId="203">
      <alignment horizontal="left" vertical="center"/>
    </xf>
    <xf numFmtId="0" fontId="138" fillId="71" borderId="199" applyNumberFormat="0" applyAlignment="0" applyProtection="0"/>
    <xf numFmtId="0" fontId="102" fillId="0" borderId="202">
      <alignment horizontal="right" vertical="center"/>
    </xf>
    <xf numFmtId="4" fontId="102" fillId="0" borderId="202">
      <alignment horizontal="right" vertical="center"/>
    </xf>
    <xf numFmtId="0" fontId="102" fillId="0" borderId="202" applyNumberFormat="0" applyFill="0" applyAlignment="0" applyProtection="0"/>
    <xf numFmtId="0" fontId="142" fillId="84" borderId="198" applyNumberFormat="0" applyAlignment="0" applyProtection="0"/>
    <xf numFmtId="166" fontId="102" fillId="88" borderId="202" applyNumberFormat="0" applyFont="0" applyBorder="0" applyAlignment="0" applyProtection="0">
      <alignment horizontal="right" vertical="center"/>
    </xf>
    <xf numFmtId="0" fontId="102" fillId="61" borderId="202"/>
    <xf numFmtId="4" fontId="102" fillId="61" borderId="202"/>
    <xf numFmtId="0" fontId="145" fillId="0" borderId="200" applyNumberFormat="0" applyFill="0" applyAlignment="0" applyProtection="0"/>
    <xf numFmtId="0" fontId="8" fillId="87" borderId="201" applyNumberFormat="0" applyFont="0" applyAlignment="0" applyProtection="0"/>
    <xf numFmtId="0" fontId="120" fillId="87" borderId="201" applyNumberFormat="0" applyFont="0" applyAlignment="0" applyProtection="0"/>
    <xf numFmtId="0" fontId="102" fillId="0" borderId="202" applyNumberFormat="0" applyFill="0" applyAlignment="0" applyProtection="0"/>
    <xf numFmtId="0" fontId="130" fillId="0" borderId="200" applyNumberFormat="0" applyFill="0" applyAlignment="0" applyProtection="0"/>
    <xf numFmtId="0" fontId="145" fillId="0" borderId="200" applyNumberFormat="0" applyFill="0" applyAlignment="0" applyProtection="0"/>
    <xf numFmtId="0" fontId="129" fillId="71" borderId="199" applyNumberFormat="0" applyAlignment="0" applyProtection="0"/>
    <xf numFmtId="0" fontId="126" fillId="84" borderId="199" applyNumberFormat="0" applyAlignment="0" applyProtection="0"/>
    <xf numFmtId="4" fontId="105" fillId="62" borderId="202">
      <alignment horizontal="right" vertical="center"/>
    </xf>
    <xf numFmtId="0" fontId="103" fillId="62" borderId="202">
      <alignment horizontal="right" vertical="center"/>
    </xf>
    <xf numFmtId="166" fontId="102" fillId="88" borderId="202" applyNumberFormat="0" applyFont="0" applyBorder="0" applyAlignment="0" applyProtection="0">
      <alignment horizontal="right" vertical="center"/>
    </xf>
    <xf numFmtId="0" fontId="130" fillId="0" borderId="200" applyNumberFormat="0" applyFill="0" applyAlignment="0" applyProtection="0"/>
    <xf numFmtId="49" fontId="102" fillId="0" borderId="202" applyNumberFormat="0" applyFont="0" applyFill="0" applyBorder="0" applyProtection="0">
      <alignment horizontal="left" vertical="center" indent="2"/>
    </xf>
    <xf numFmtId="49" fontId="102" fillId="0" borderId="203" applyNumberFormat="0" applyFont="0" applyFill="0" applyBorder="0" applyProtection="0">
      <alignment horizontal="left" vertical="center" indent="5"/>
    </xf>
    <xf numFmtId="49" fontId="102" fillId="0" borderId="202" applyNumberFormat="0" applyFont="0" applyFill="0" applyBorder="0" applyProtection="0">
      <alignment horizontal="left" vertical="center" indent="2"/>
    </xf>
    <xf numFmtId="4" fontId="102" fillId="0" borderId="202" applyFill="0" applyBorder="0" applyProtection="0">
      <alignment horizontal="right" vertical="center"/>
    </xf>
    <xf numFmtId="49" fontId="101" fillId="0" borderId="202" applyNumberFormat="0" applyFill="0" applyBorder="0" applyProtection="0">
      <alignment horizontal="left" vertical="center"/>
    </xf>
    <xf numFmtId="0" fontId="102" fillId="0" borderId="205">
      <alignment horizontal="left" vertical="center" wrapText="1" indent="2"/>
    </xf>
    <xf numFmtId="0" fontId="142" fillId="84" borderId="198" applyNumberFormat="0" applyAlignment="0" applyProtection="0"/>
    <xf numFmtId="0" fontId="103" fillId="60" borderId="204">
      <alignment horizontal="right" vertical="center"/>
    </xf>
    <xf numFmtId="0" fontId="129" fillId="71" borderId="199" applyNumberFormat="0" applyAlignment="0" applyProtection="0"/>
    <xf numFmtId="0" fontId="103" fillId="60" borderId="204">
      <alignment horizontal="right" vertical="center"/>
    </xf>
    <xf numFmtId="4" fontId="103" fillId="60" borderId="202">
      <alignment horizontal="right" vertical="center"/>
    </xf>
    <xf numFmtId="0" fontId="103" fillId="60" borderId="202">
      <alignment horizontal="right" vertical="center"/>
    </xf>
    <xf numFmtId="0" fontId="123" fillId="84" borderId="198" applyNumberFormat="0" applyAlignment="0" applyProtection="0"/>
    <xf numFmtId="0" fontId="125" fillId="84" borderId="199" applyNumberFormat="0" applyAlignment="0" applyProtection="0"/>
    <xf numFmtId="0" fontId="130" fillId="0" borderId="200" applyNumberFormat="0" applyFill="0" applyAlignment="0" applyProtection="0"/>
    <xf numFmtId="0" fontId="102" fillId="61" borderId="202"/>
    <xf numFmtId="4" fontId="102" fillId="61" borderId="202"/>
    <xf numFmtId="4" fontId="103" fillId="60" borderId="202">
      <alignment horizontal="right" vertical="center"/>
    </xf>
    <xf numFmtId="0" fontId="105" fillId="62" borderId="202">
      <alignment horizontal="right" vertical="center"/>
    </xf>
    <xf numFmtId="0" fontId="129" fillId="71" borderId="199" applyNumberFormat="0" applyAlignment="0" applyProtection="0"/>
    <xf numFmtId="0" fontId="126" fillId="84" borderId="199" applyNumberFormat="0" applyAlignment="0" applyProtection="0"/>
    <xf numFmtId="4" fontId="102" fillId="0" borderId="202">
      <alignment horizontal="right" vertical="center"/>
    </xf>
    <xf numFmtId="0" fontId="102" fillId="60" borderId="205">
      <alignment horizontal="left" vertical="center" wrapText="1" indent="2"/>
    </xf>
    <xf numFmtId="0" fontId="102" fillId="0" borderId="205">
      <alignment horizontal="left" vertical="center" wrapText="1" indent="2"/>
    </xf>
    <xf numFmtId="0" fontId="142" fillId="84" borderId="198" applyNumberFormat="0" applyAlignment="0" applyProtection="0"/>
    <xf numFmtId="0" fontId="138" fillId="71" borderId="199" applyNumberFormat="0" applyAlignment="0" applyProtection="0"/>
    <xf numFmtId="0" fontId="125" fillId="84" borderId="199" applyNumberFormat="0" applyAlignment="0" applyProtection="0"/>
    <xf numFmtId="0" fontId="123" fillId="84" borderId="198" applyNumberFormat="0" applyAlignment="0" applyProtection="0"/>
    <xf numFmtId="0" fontId="103" fillId="60" borderId="204">
      <alignment horizontal="right" vertical="center"/>
    </xf>
    <xf numFmtId="0" fontId="105" fillId="62" borderId="202">
      <alignment horizontal="right" vertical="center"/>
    </xf>
    <xf numFmtId="4" fontId="103" fillId="62" borderId="202">
      <alignment horizontal="right" vertical="center"/>
    </xf>
    <xf numFmtId="4" fontId="103" fillId="60" borderId="202">
      <alignment horizontal="right" vertical="center"/>
    </xf>
    <xf numFmtId="49" fontId="102" fillId="0" borderId="203" applyNumberFormat="0" applyFont="0" applyFill="0" applyBorder="0" applyProtection="0">
      <alignment horizontal="left" vertical="center" indent="5"/>
    </xf>
    <xf numFmtId="4" fontId="102" fillId="0" borderId="202" applyFill="0" applyBorder="0" applyProtection="0">
      <alignment horizontal="right" vertical="center"/>
    </xf>
    <xf numFmtId="4" fontId="103" fillId="62" borderId="202">
      <alignment horizontal="right" vertical="center"/>
    </xf>
    <xf numFmtId="0" fontId="138" fillId="71" borderId="199" applyNumberFormat="0" applyAlignment="0" applyProtection="0"/>
    <xf numFmtId="0" fontId="129" fillId="71" borderId="199" applyNumberFormat="0" applyAlignment="0" applyProtection="0"/>
    <xf numFmtId="0" fontId="125" fillId="84" borderId="199" applyNumberFormat="0" applyAlignment="0" applyProtection="0"/>
    <xf numFmtId="0" fontId="102" fillId="60" borderId="205">
      <alignment horizontal="left" vertical="center" wrapText="1" indent="2"/>
    </xf>
    <xf numFmtId="0" fontId="102" fillId="0" borderId="205">
      <alignment horizontal="left" vertical="center" wrapText="1" indent="2"/>
    </xf>
    <xf numFmtId="0" fontId="102" fillId="60" borderId="205">
      <alignment horizontal="left" vertical="center" wrapText="1" indent="2"/>
    </xf>
    <xf numFmtId="0" fontId="145" fillId="0" borderId="200" applyNumberFormat="0" applyFill="0" applyAlignment="0" applyProtection="0"/>
    <xf numFmtId="0" fontId="102" fillId="61" borderId="202"/>
    <xf numFmtId="4" fontId="103" fillId="60" borderId="202">
      <alignment horizontal="right" vertical="center"/>
    </xf>
    <xf numFmtId="0" fontId="7" fillId="38" borderId="0" applyNumberFormat="0" applyBorder="0" applyAlignment="0" applyProtection="0"/>
    <xf numFmtId="4" fontId="103" fillId="60" borderId="202">
      <alignment horizontal="right" vertical="center"/>
    </xf>
    <xf numFmtId="0" fontId="102" fillId="0" borderId="205">
      <alignment horizontal="left" vertical="center" wrapText="1" indent="2"/>
    </xf>
    <xf numFmtId="0" fontId="138" fillId="71" borderId="199" applyNumberFormat="0" applyAlignment="0" applyProtection="0"/>
    <xf numFmtId="0" fontId="102" fillId="0" borderId="202">
      <alignment horizontal="right" vertical="center"/>
    </xf>
    <xf numFmtId="0" fontId="102" fillId="62" borderId="203">
      <alignment horizontal="left" vertical="center"/>
    </xf>
    <xf numFmtId="0" fontId="103" fillId="60" borderId="204">
      <alignment horizontal="right" vertical="center"/>
    </xf>
    <xf numFmtId="4" fontId="103" fillId="60" borderId="204">
      <alignment horizontal="right" vertical="center"/>
    </xf>
    <xf numFmtId="0" fontId="103" fillId="60" borderId="203">
      <alignment horizontal="right" vertical="center"/>
    </xf>
    <xf numFmtId="0" fontId="103" fillId="60" borderId="202">
      <alignment horizontal="right" vertical="center"/>
    </xf>
    <xf numFmtId="0" fontId="103" fillId="62" borderId="202">
      <alignment horizontal="right" vertical="center"/>
    </xf>
    <xf numFmtId="4" fontId="103" fillId="62" borderId="202">
      <alignment horizontal="right" vertical="center"/>
    </xf>
    <xf numFmtId="0" fontId="145" fillId="0" borderId="200" applyNumberFormat="0" applyFill="0" applyAlignment="0" applyProtection="0"/>
    <xf numFmtId="0" fontId="120" fillId="87" borderId="201" applyNumberFormat="0" applyFont="0" applyAlignment="0" applyProtection="0"/>
    <xf numFmtId="0" fontId="138" fillId="71" borderId="199" applyNumberFormat="0" applyAlignment="0" applyProtection="0"/>
    <xf numFmtId="0" fontId="120" fillId="87" borderId="201" applyNumberFormat="0" applyFont="0" applyAlignment="0" applyProtection="0"/>
    <xf numFmtId="0" fontId="145" fillId="0" borderId="200" applyNumberFormat="0" applyFill="0" applyAlignment="0" applyProtection="0"/>
    <xf numFmtId="0" fontId="8" fillId="87" borderId="201" applyNumberFormat="0" applyFont="0" applyAlignment="0" applyProtection="0"/>
    <xf numFmtId="0" fontId="105" fillId="62" borderId="202">
      <alignment horizontal="right" vertical="center"/>
    </xf>
    <xf numFmtId="0" fontId="142" fillId="84" borderId="198" applyNumberFormat="0" applyAlignment="0" applyProtection="0"/>
    <xf numFmtId="0" fontId="123" fillId="84" borderId="198" applyNumberFormat="0" applyAlignment="0" applyProtection="0"/>
    <xf numFmtId="0" fontId="145" fillId="0" borderId="200" applyNumberFormat="0" applyFill="0" applyAlignment="0" applyProtection="0"/>
    <xf numFmtId="0" fontId="123" fillId="84" borderId="198" applyNumberFormat="0" applyAlignment="0" applyProtection="0"/>
    <xf numFmtId="0" fontId="120" fillId="87" borderId="201" applyNumberFormat="0" applyFont="0" applyAlignment="0" applyProtection="0"/>
    <xf numFmtId="0" fontId="105" fillId="62" borderId="202">
      <alignment horizontal="right" vertical="center"/>
    </xf>
    <xf numFmtId="0" fontId="102" fillId="0" borderId="202">
      <alignment horizontal="right" vertical="center"/>
    </xf>
    <xf numFmtId="0" fontId="102" fillId="60" borderId="205">
      <alignment horizontal="left" vertical="center" wrapText="1" indent="2"/>
    </xf>
    <xf numFmtId="4" fontId="103" fillId="60" borderId="203">
      <alignment horizontal="right" vertical="center"/>
    </xf>
    <xf numFmtId="0" fontId="102" fillId="61" borderId="202"/>
    <xf numFmtId="0" fontId="129" fillId="71" borderId="199" applyNumberFormat="0" applyAlignment="0" applyProtection="0"/>
    <xf numFmtId="0" fontId="103" fillId="60" borderId="203">
      <alignment horizontal="right" vertical="center"/>
    </xf>
    <xf numFmtId="4" fontId="103" fillId="60" borderId="204">
      <alignment horizontal="right" vertical="center"/>
    </xf>
    <xf numFmtId="0" fontId="145" fillId="0" borderId="200" applyNumberFormat="0" applyFill="0" applyAlignment="0" applyProtection="0"/>
    <xf numFmtId="49" fontId="102" fillId="0" borderId="202" applyNumberFormat="0" applyFont="0" applyFill="0" applyBorder="0" applyProtection="0">
      <alignment horizontal="left" vertical="center" indent="2"/>
    </xf>
    <xf numFmtId="0" fontId="103" fillId="60" borderId="204">
      <alignment horizontal="right" vertical="center"/>
    </xf>
    <xf numFmtId="4" fontId="103" fillId="62" borderId="202">
      <alignment horizontal="right" vertical="center"/>
    </xf>
    <xf numFmtId="0" fontId="102" fillId="61" borderId="202"/>
    <xf numFmtId="0" fontId="138" fillId="71" borderId="199" applyNumberFormat="0" applyAlignment="0" applyProtection="0"/>
    <xf numFmtId="0" fontId="105" fillId="62" borderId="202">
      <alignment horizontal="right" vertical="center"/>
    </xf>
    <xf numFmtId="0" fontId="7" fillId="58" borderId="0" applyNumberFormat="0" applyBorder="0" applyAlignment="0" applyProtection="0"/>
    <xf numFmtId="0" fontId="7" fillId="50" borderId="0" applyNumberFormat="0" applyBorder="0" applyAlignment="0" applyProtection="0"/>
    <xf numFmtId="4" fontId="102" fillId="61" borderId="202"/>
    <xf numFmtId="0" fontId="102" fillId="62" borderId="203">
      <alignment horizontal="left" vertical="center"/>
    </xf>
    <xf numFmtId="0" fontId="126" fillId="84" borderId="199" applyNumberFormat="0" applyAlignment="0" applyProtection="0"/>
    <xf numFmtId="4" fontId="105" fillId="62" borderId="202">
      <alignment horizontal="right" vertical="center"/>
    </xf>
    <xf numFmtId="0" fontId="103" fillId="60" borderId="203">
      <alignment horizontal="right" vertical="center"/>
    </xf>
    <xf numFmtId="0" fontId="7" fillId="37" borderId="0" applyNumberFormat="0" applyBorder="0" applyAlignment="0" applyProtection="0"/>
    <xf numFmtId="0" fontId="102" fillId="0" borderId="202" applyNumberFormat="0" applyFill="0" applyAlignment="0" applyProtection="0"/>
    <xf numFmtId="4" fontId="103" fillId="60" borderId="203">
      <alignment horizontal="right" vertical="center"/>
    </xf>
    <xf numFmtId="4" fontId="103" fillId="60" borderId="204">
      <alignment horizontal="right" vertical="center"/>
    </xf>
    <xf numFmtId="0" fontId="105" fillId="62" borderId="202">
      <alignment horizontal="right" vertical="center"/>
    </xf>
    <xf numFmtId="0" fontId="7" fillId="54" borderId="0" applyNumberFormat="0" applyBorder="0" applyAlignment="0" applyProtection="0"/>
    <xf numFmtId="0" fontId="142" fillId="84" borderId="198" applyNumberFormat="0" applyAlignment="0" applyProtection="0"/>
    <xf numFmtId="0" fontId="130" fillId="0" borderId="200" applyNumberFormat="0" applyFill="0" applyAlignment="0" applyProtection="0"/>
    <xf numFmtId="0" fontId="130" fillId="0" borderId="200" applyNumberFormat="0" applyFill="0" applyAlignment="0" applyProtection="0"/>
    <xf numFmtId="0" fontId="102" fillId="0" borderId="202">
      <alignment horizontal="right" vertical="center"/>
    </xf>
    <xf numFmtId="0" fontId="126" fillId="84" borderId="199" applyNumberFormat="0" applyAlignment="0" applyProtection="0"/>
    <xf numFmtId="0" fontId="142" fillId="84" borderId="198" applyNumberFormat="0" applyAlignment="0" applyProtection="0"/>
    <xf numFmtId="0" fontId="126" fillId="84" borderId="199" applyNumberFormat="0" applyAlignment="0" applyProtection="0"/>
    <xf numFmtId="4" fontId="103" fillId="60" borderId="202">
      <alignment horizontal="right" vertical="center"/>
    </xf>
    <xf numFmtId="0" fontId="145" fillId="0" borderId="200" applyNumberFormat="0" applyFill="0" applyAlignment="0" applyProtection="0"/>
    <xf numFmtId="0" fontId="130" fillId="0" borderId="200" applyNumberFormat="0" applyFill="0" applyAlignment="0" applyProtection="0"/>
    <xf numFmtId="4" fontId="105" fillId="62" borderId="202">
      <alignment horizontal="right" vertical="center"/>
    </xf>
    <xf numFmtId="0" fontId="126" fillId="84" borderId="199" applyNumberFormat="0" applyAlignment="0" applyProtection="0"/>
    <xf numFmtId="0" fontId="102" fillId="61" borderId="202"/>
    <xf numFmtId="0" fontId="138" fillId="71" borderId="199" applyNumberFormat="0" applyAlignment="0" applyProtection="0"/>
    <xf numFmtId="0" fontId="123" fillId="84" borderId="198" applyNumberFormat="0" applyAlignment="0" applyProtection="0"/>
    <xf numFmtId="0" fontId="145" fillId="0" borderId="200" applyNumberFormat="0" applyFill="0" applyAlignment="0" applyProtection="0"/>
    <xf numFmtId="0" fontId="103" fillId="62" borderId="202">
      <alignment horizontal="right" vertical="center"/>
    </xf>
    <xf numFmtId="0" fontId="145" fillId="0" borderId="200" applyNumberFormat="0" applyFill="0" applyAlignment="0" applyProtection="0"/>
    <xf numFmtId="0" fontId="145" fillId="0" borderId="200" applyNumberFormat="0" applyFill="0" applyAlignment="0" applyProtection="0"/>
    <xf numFmtId="0" fontId="116" fillId="33" borderId="65" applyNumberFormat="0" applyAlignment="0" applyProtection="0"/>
    <xf numFmtId="0" fontId="125" fillId="84" borderId="199" applyNumberFormat="0" applyAlignment="0" applyProtection="0"/>
    <xf numFmtId="0" fontId="102" fillId="60" borderId="205">
      <alignment horizontal="left" vertical="center" wrapText="1" indent="2"/>
    </xf>
    <xf numFmtId="0" fontId="102" fillId="61" borderId="202"/>
    <xf numFmtId="4" fontId="103" fillId="60" borderId="204">
      <alignment horizontal="right" vertical="center"/>
    </xf>
    <xf numFmtId="0" fontId="7" fillId="42" borderId="0" applyNumberFormat="0" applyBorder="0" applyAlignment="0" applyProtection="0"/>
    <xf numFmtId="4" fontId="103" fillId="60" borderId="203">
      <alignment horizontal="right" vertical="center"/>
    </xf>
    <xf numFmtId="4" fontId="102" fillId="0" borderId="202" applyFill="0" applyBorder="0" applyProtection="0">
      <alignment horizontal="right" vertical="center"/>
    </xf>
    <xf numFmtId="4" fontId="102" fillId="0" borderId="202" applyFill="0" applyBorder="0" applyProtection="0">
      <alignment horizontal="right" vertical="center"/>
    </xf>
    <xf numFmtId="0" fontId="142" fillId="84" borderId="198" applyNumberFormat="0" applyAlignment="0" applyProtection="0"/>
    <xf numFmtId="0" fontId="102" fillId="0" borderId="205">
      <alignment horizontal="left" vertical="center" wrapText="1" indent="2"/>
    </xf>
    <xf numFmtId="4" fontId="102" fillId="0" borderId="202">
      <alignment horizontal="right" vertical="center"/>
    </xf>
    <xf numFmtId="0" fontId="103" fillId="62" borderId="202">
      <alignment horizontal="right" vertical="center"/>
    </xf>
    <xf numFmtId="0" fontId="123" fillId="84" borderId="198" applyNumberFormat="0" applyAlignment="0" applyProtection="0"/>
    <xf numFmtId="49" fontId="101" fillId="0" borderId="202" applyNumberFormat="0" applyFill="0" applyBorder="0" applyProtection="0">
      <alignment horizontal="left" vertical="center"/>
    </xf>
    <xf numFmtId="0" fontId="126" fillId="84" borderId="199" applyNumberFormat="0" applyAlignment="0" applyProtection="0"/>
    <xf numFmtId="0" fontId="130" fillId="0" borderId="200" applyNumberFormat="0" applyFill="0" applyAlignment="0" applyProtection="0"/>
    <xf numFmtId="0" fontId="102" fillId="60" borderId="205">
      <alignment horizontal="left" vertical="center" wrapText="1" indent="2"/>
    </xf>
    <xf numFmtId="4" fontId="103" fillId="60" borderId="202">
      <alignment horizontal="right" vertical="center"/>
    </xf>
    <xf numFmtId="0" fontId="126" fillId="84" borderId="199" applyNumberFormat="0" applyAlignment="0" applyProtection="0"/>
    <xf numFmtId="0" fontId="130" fillId="0" borderId="200" applyNumberFormat="0" applyFill="0" applyAlignment="0" applyProtection="0"/>
    <xf numFmtId="4" fontId="103" fillId="60" borderId="202">
      <alignment horizontal="right" vertical="center"/>
    </xf>
    <xf numFmtId="0" fontId="129" fillId="71" borderId="199" applyNumberFormat="0" applyAlignment="0" applyProtection="0"/>
    <xf numFmtId="0" fontId="102" fillId="0" borderId="205">
      <alignment horizontal="left" vertical="center" wrapText="1" indent="2"/>
    </xf>
    <xf numFmtId="0" fontId="102" fillId="60" borderId="205">
      <alignment horizontal="left" vertical="center" wrapText="1" indent="2"/>
    </xf>
    <xf numFmtId="166" fontId="102" fillId="88" borderId="202" applyNumberFormat="0" applyFont="0" applyBorder="0" applyAlignment="0" applyProtection="0">
      <alignment horizontal="right" vertical="center"/>
    </xf>
    <xf numFmtId="4" fontId="102" fillId="0" borderId="202" applyFill="0" applyBorder="0" applyProtection="0">
      <alignment horizontal="right" vertical="center"/>
    </xf>
    <xf numFmtId="0" fontId="7" fillId="46" borderId="0" applyNumberFormat="0" applyBorder="0" applyAlignment="0" applyProtection="0"/>
    <xf numFmtId="0" fontId="103" fillId="60" borderId="202">
      <alignment horizontal="right" vertical="center"/>
    </xf>
    <xf numFmtId="0" fontId="103" fillId="60" borderId="202">
      <alignment horizontal="right" vertical="center"/>
    </xf>
    <xf numFmtId="0" fontId="103" fillId="60" borderId="203">
      <alignment horizontal="right" vertical="center"/>
    </xf>
    <xf numFmtId="49" fontId="101" fillId="0" borderId="202" applyNumberFormat="0" applyFill="0" applyBorder="0" applyProtection="0">
      <alignment horizontal="left" vertical="center"/>
    </xf>
    <xf numFmtId="4" fontId="103" fillId="60" borderId="202">
      <alignment horizontal="right" vertical="center"/>
    </xf>
    <xf numFmtId="0" fontId="103" fillId="60" borderId="202">
      <alignment horizontal="right" vertical="center"/>
    </xf>
    <xf numFmtId="0" fontId="103" fillId="60" borderId="203">
      <alignment horizontal="right" vertical="center"/>
    </xf>
    <xf numFmtId="0" fontId="138" fillId="71" borderId="199" applyNumberFormat="0" applyAlignment="0" applyProtection="0"/>
    <xf numFmtId="0" fontId="129" fillId="71" borderId="199" applyNumberFormat="0" applyAlignment="0" applyProtection="0"/>
    <xf numFmtId="0" fontId="102" fillId="62" borderId="203">
      <alignment horizontal="left" vertical="center"/>
    </xf>
    <xf numFmtId="0" fontId="103" fillId="62" borderId="202">
      <alignment horizontal="right" vertical="center"/>
    </xf>
    <xf numFmtId="4" fontId="102" fillId="0" borderId="202" applyFill="0" applyBorder="0" applyProtection="0">
      <alignment horizontal="right" vertical="center"/>
    </xf>
    <xf numFmtId="0" fontId="130" fillId="0" borderId="200" applyNumberFormat="0" applyFill="0" applyAlignment="0" applyProtection="0"/>
    <xf numFmtId="0" fontId="102" fillId="60" borderId="205">
      <alignment horizontal="left" vertical="center" wrapText="1" indent="2"/>
    </xf>
    <xf numFmtId="4" fontId="102" fillId="0" borderId="202" applyFill="0" applyBorder="0" applyProtection="0">
      <alignment horizontal="right" vertical="center"/>
    </xf>
    <xf numFmtId="0" fontId="120" fillId="87" borderId="201" applyNumberFormat="0" applyFont="0" applyAlignment="0" applyProtection="0"/>
    <xf numFmtId="49" fontId="102" fillId="0" borderId="203" applyNumberFormat="0" applyFont="0" applyFill="0" applyBorder="0" applyProtection="0">
      <alignment horizontal="left" vertical="center" indent="5"/>
    </xf>
    <xf numFmtId="0" fontId="138" fillId="71" borderId="199" applyNumberFormat="0" applyAlignment="0" applyProtection="0"/>
    <xf numFmtId="0" fontId="119" fillId="0" borderId="70" applyNumberFormat="0" applyFill="0" applyAlignment="0" applyProtection="0"/>
    <xf numFmtId="0" fontId="103" fillId="60" borderId="204">
      <alignment horizontal="right" vertical="center"/>
    </xf>
    <xf numFmtId="0" fontId="145" fillId="0" borderId="200" applyNumberFormat="0" applyFill="0" applyAlignment="0" applyProtection="0"/>
    <xf numFmtId="0" fontId="126" fillId="84" borderId="199" applyNumberFormat="0" applyAlignment="0" applyProtection="0"/>
    <xf numFmtId="0" fontId="142" fillId="84" borderId="198" applyNumberFormat="0" applyAlignment="0" applyProtection="0"/>
    <xf numFmtId="0" fontId="125" fillId="84" borderId="199" applyNumberFormat="0" applyAlignment="0" applyProtection="0"/>
    <xf numFmtId="4" fontId="103" fillId="62" borderId="202">
      <alignment horizontal="right" vertical="center"/>
    </xf>
    <xf numFmtId="0" fontId="138" fillId="71" borderId="199" applyNumberFormat="0" applyAlignment="0" applyProtection="0"/>
    <xf numFmtId="4" fontId="103" fillId="62" borderId="202">
      <alignment horizontal="right" vertical="center"/>
    </xf>
    <xf numFmtId="0" fontId="138" fillId="71" borderId="199" applyNumberFormat="0" applyAlignment="0" applyProtection="0"/>
    <xf numFmtId="49" fontId="101" fillId="0" borderId="202" applyNumberFormat="0" applyFill="0" applyBorder="0" applyProtection="0">
      <alignment horizontal="left" vertical="center"/>
    </xf>
    <xf numFmtId="0" fontId="103" fillId="60" borderId="203">
      <alignment horizontal="right" vertical="center"/>
    </xf>
    <xf numFmtId="4" fontId="103" fillId="60" borderId="202">
      <alignment horizontal="right" vertical="center"/>
    </xf>
    <xf numFmtId="4" fontId="105" fillId="62" borderId="202">
      <alignment horizontal="right" vertical="center"/>
    </xf>
    <xf numFmtId="4" fontId="103" fillId="60" borderId="203">
      <alignment horizontal="right" vertical="center"/>
    </xf>
    <xf numFmtId="0" fontId="102" fillId="0" borderId="202">
      <alignment horizontal="right" vertical="center"/>
    </xf>
    <xf numFmtId="0" fontId="102" fillId="0" borderId="202">
      <alignment horizontal="right" vertical="center"/>
    </xf>
    <xf numFmtId="0" fontId="103" fillId="62" borderId="202">
      <alignment horizontal="right" vertical="center"/>
    </xf>
    <xf numFmtId="4" fontId="103" fillId="60" borderId="203">
      <alignment horizontal="right" vertical="center"/>
    </xf>
    <xf numFmtId="0" fontId="103" fillId="62" borderId="202">
      <alignment horizontal="right" vertical="center"/>
    </xf>
    <xf numFmtId="166" fontId="102" fillId="88" borderId="202" applyNumberFormat="0" applyFont="0" applyBorder="0" applyAlignment="0" applyProtection="0">
      <alignment horizontal="right" vertical="center"/>
    </xf>
    <xf numFmtId="0" fontId="126" fillId="84" borderId="199" applyNumberFormat="0" applyAlignment="0" applyProtection="0"/>
    <xf numFmtId="4" fontId="103" fillId="60" borderId="202">
      <alignment horizontal="right" vertical="center"/>
    </xf>
    <xf numFmtId="0" fontId="7" fillId="57" borderId="0" applyNumberFormat="0" applyBorder="0" applyAlignment="0" applyProtection="0"/>
    <xf numFmtId="0" fontId="7" fillId="49" borderId="0" applyNumberFormat="0" applyBorder="0" applyAlignment="0" applyProtection="0"/>
    <xf numFmtId="0" fontId="102" fillId="61" borderId="202"/>
    <xf numFmtId="49" fontId="102" fillId="0" borderId="203" applyNumberFormat="0" applyFont="0" applyFill="0" applyBorder="0" applyProtection="0">
      <alignment horizontal="left" vertical="center" indent="5"/>
    </xf>
    <xf numFmtId="4" fontId="102" fillId="0" borderId="202" applyFill="0" applyBorder="0" applyProtection="0">
      <alignment horizontal="right" vertical="center"/>
    </xf>
    <xf numFmtId="0" fontId="103" fillId="60" borderId="202">
      <alignment horizontal="right" vertical="center"/>
    </xf>
    <xf numFmtId="4" fontId="103" fillId="60" borderId="202">
      <alignment horizontal="right" vertical="center"/>
    </xf>
    <xf numFmtId="49" fontId="101" fillId="0" borderId="202" applyNumberFormat="0" applyFill="0" applyBorder="0" applyProtection="0">
      <alignment horizontal="left" vertical="center"/>
    </xf>
    <xf numFmtId="0" fontId="120" fillId="87" borderId="201" applyNumberFormat="0" applyFont="0" applyAlignment="0" applyProtection="0"/>
    <xf numFmtId="0" fontId="126" fillId="84" borderId="199" applyNumberFormat="0" applyAlignment="0" applyProtection="0"/>
    <xf numFmtId="0" fontId="48" fillId="43" borderId="0" applyNumberFormat="0" applyBorder="0" applyAlignment="0" applyProtection="0"/>
    <xf numFmtId="4" fontId="103" fillId="60" borderId="202">
      <alignment horizontal="right" vertical="center"/>
    </xf>
    <xf numFmtId="0" fontId="7" fillId="53" borderId="0" applyNumberFormat="0" applyBorder="0" applyAlignment="0" applyProtection="0"/>
    <xf numFmtId="0" fontId="102" fillId="0" borderId="202" applyNumberFormat="0" applyFill="0" applyAlignment="0" applyProtection="0"/>
    <xf numFmtId="0" fontId="102" fillId="0" borderId="202" applyNumberFormat="0" applyFill="0" applyAlignment="0" applyProtection="0"/>
    <xf numFmtId="0" fontId="125" fillId="84" borderId="199" applyNumberFormat="0" applyAlignment="0" applyProtection="0"/>
    <xf numFmtId="0" fontId="129" fillId="71" borderId="199" applyNumberFormat="0" applyAlignment="0" applyProtection="0"/>
    <xf numFmtId="0" fontId="125" fillId="84" borderId="199" applyNumberFormat="0" applyAlignment="0" applyProtection="0"/>
    <xf numFmtId="0" fontId="120" fillId="87" borderId="201" applyNumberFormat="0" applyFont="0" applyAlignment="0" applyProtection="0"/>
    <xf numFmtId="0" fontId="129" fillId="71" borderId="199" applyNumberFormat="0" applyAlignment="0" applyProtection="0"/>
    <xf numFmtId="4" fontId="103" fillId="62" borderId="202">
      <alignment horizontal="right" vertical="center"/>
    </xf>
    <xf numFmtId="4" fontId="102" fillId="61" borderId="202"/>
    <xf numFmtId="166" fontId="102" fillId="88" borderId="202" applyNumberFormat="0" applyFont="0" applyBorder="0" applyAlignment="0" applyProtection="0">
      <alignment horizontal="right" vertical="center"/>
    </xf>
    <xf numFmtId="0" fontId="105" fillId="62" borderId="202">
      <alignment horizontal="right" vertical="center"/>
    </xf>
    <xf numFmtId="4" fontId="103" fillId="60" borderId="204">
      <alignment horizontal="right" vertical="center"/>
    </xf>
    <xf numFmtId="0" fontId="102" fillId="60" borderId="205">
      <alignment horizontal="left" vertical="center" wrapText="1" indent="2"/>
    </xf>
    <xf numFmtId="0" fontId="138" fillId="71" borderId="199" applyNumberFormat="0" applyAlignment="0" applyProtection="0"/>
    <xf numFmtId="0" fontId="138" fillId="71" borderId="199" applyNumberFormat="0" applyAlignment="0" applyProtection="0"/>
    <xf numFmtId="0" fontId="130" fillId="0" borderId="200" applyNumberFormat="0" applyFill="0" applyAlignment="0" applyProtection="0"/>
    <xf numFmtId="0" fontId="117" fillId="0" borderId="0" applyNumberFormat="0" applyFill="0" applyBorder="0" applyAlignment="0" applyProtection="0"/>
    <xf numFmtId="0" fontId="48" fillId="55" borderId="0" applyNumberFormat="0" applyBorder="0" applyAlignment="0" applyProtection="0"/>
    <xf numFmtId="0" fontId="130" fillId="0" borderId="200" applyNumberFormat="0" applyFill="0" applyAlignment="0" applyProtection="0"/>
    <xf numFmtId="0" fontId="125" fillId="84" borderId="199" applyNumberFormat="0" applyAlignment="0" applyProtection="0"/>
    <xf numFmtId="0" fontId="142" fillId="84" borderId="198" applyNumberFormat="0" applyAlignment="0" applyProtection="0"/>
    <xf numFmtId="0" fontId="142" fillId="84" borderId="198" applyNumberFormat="0" applyAlignment="0" applyProtection="0"/>
    <xf numFmtId="0" fontId="115" fillId="33" borderId="66" applyNumberFormat="0" applyAlignment="0" applyProtection="0"/>
    <xf numFmtId="0" fontId="126" fillId="84" borderId="199" applyNumberFormat="0" applyAlignment="0" applyProtection="0"/>
    <xf numFmtId="0" fontId="102" fillId="60" borderId="205">
      <alignment horizontal="left" vertical="center" wrapText="1" indent="2"/>
    </xf>
    <xf numFmtId="0" fontId="103" fillId="60" borderId="204">
      <alignment horizontal="right" vertical="center"/>
    </xf>
    <xf numFmtId="0" fontId="7" fillId="41" borderId="0" applyNumberFormat="0" applyBorder="0" applyAlignment="0" applyProtection="0"/>
    <xf numFmtId="0" fontId="120" fillId="87" borderId="201" applyNumberFormat="0" applyFont="0" applyAlignment="0" applyProtection="0"/>
    <xf numFmtId="0" fontId="102" fillId="0" borderId="202" applyNumberFormat="0" applyFill="0" applyAlignment="0" applyProtection="0"/>
    <xf numFmtId="49" fontId="102" fillId="0" borderId="202" applyNumberFormat="0" applyFont="0" applyFill="0" applyBorder="0" applyProtection="0">
      <alignment horizontal="left" vertical="center" indent="2"/>
    </xf>
    <xf numFmtId="0" fontId="102" fillId="0" borderId="205">
      <alignment horizontal="left" vertical="center" wrapText="1" indent="2"/>
    </xf>
    <xf numFmtId="0" fontId="126" fillId="84" borderId="199" applyNumberFormat="0" applyAlignment="0" applyProtection="0"/>
    <xf numFmtId="0" fontId="102" fillId="0" borderId="202" applyNumberFormat="0" applyFill="0" applyAlignment="0" applyProtection="0"/>
    <xf numFmtId="4" fontId="105" fillId="62" borderId="202">
      <alignment horizontal="right" vertical="center"/>
    </xf>
    <xf numFmtId="0" fontId="102" fillId="0" borderId="205">
      <alignment horizontal="left" vertical="center" wrapText="1" indent="2"/>
    </xf>
    <xf numFmtId="0" fontId="48" fillId="47" borderId="0" applyNumberFormat="0" applyBorder="0" applyAlignment="0" applyProtection="0"/>
    <xf numFmtId="4" fontId="102" fillId="61" borderId="202"/>
    <xf numFmtId="0" fontId="126" fillId="84" borderId="199" applyNumberFormat="0" applyAlignment="0" applyProtection="0"/>
    <xf numFmtId="0" fontId="126" fillId="84" borderId="199" applyNumberFormat="0" applyAlignment="0" applyProtection="0"/>
    <xf numFmtId="0" fontId="102" fillId="0" borderId="205">
      <alignment horizontal="left" vertical="center" wrapText="1" indent="2"/>
    </xf>
    <xf numFmtId="0" fontId="103" fillId="60" borderId="202">
      <alignment horizontal="right" vertical="center"/>
    </xf>
    <xf numFmtId="0" fontId="129" fillId="71" borderId="199" applyNumberFormat="0" applyAlignment="0" applyProtection="0"/>
    <xf numFmtId="0" fontId="126" fillId="84" borderId="199" applyNumberFormat="0" applyAlignment="0" applyProtection="0"/>
    <xf numFmtId="0" fontId="103" fillId="60" borderId="202">
      <alignment horizontal="right" vertical="center"/>
    </xf>
    <xf numFmtId="49" fontId="101" fillId="0" borderId="202" applyNumberFormat="0" applyFill="0" applyBorder="0" applyProtection="0">
      <alignment horizontal="left" vertical="center"/>
    </xf>
    <xf numFmtId="0" fontId="120" fillId="87" borderId="201" applyNumberFormat="0" applyFont="0" applyAlignment="0" applyProtection="0"/>
    <xf numFmtId="0" fontId="125" fillId="84" borderId="199" applyNumberFormat="0" applyAlignment="0" applyProtection="0"/>
    <xf numFmtId="0" fontId="130" fillId="0" borderId="200" applyNumberFormat="0" applyFill="0" applyAlignment="0" applyProtection="0"/>
    <xf numFmtId="0" fontId="102" fillId="61" borderId="202"/>
    <xf numFmtId="4" fontId="102" fillId="61" borderId="202"/>
    <xf numFmtId="4" fontId="103" fillId="60" borderId="202">
      <alignment horizontal="right" vertical="center"/>
    </xf>
    <xf numFmtId="0" fontId="105" fillId="62" borderId="202">
      <alignment horizontal="right" vertical="center"/>
    </xf>
    <xf numFmtId="0" fontId="129" fillId="71" borderId="199" applyNumberFormat="0" applyAlignment="0" applyProtection="0"/>
    <xf numFmtId="0" fontId="126" fillId="84" borderId="199" applyNumberFormat="0" applyAlignment="0" applyProtection="0"/>
    <xf numFmtId="4" fontId="102" fillId="0" borderId="202">
      <alignment horizontal="right" vertical="center"/>
    </xf>
    <xf numFmtId="0" fontId="102" fillId="60" borderId="205">
      <alignment horizontal="left" vertical="center" wrapText="1" indent="2"/>
    </xf>
    <xf numFmtId="0" fontId="102" fillId="0" borderId="205">
      <alignment horizontal="left" vertical="center" wrapText="1" indent="2"/>
    </xf>
    <xf numFmtId="0" fontId="142" fillId="84" borderId="198" applyNumberFormat="0" applyAlignment="0" applyProtection="0"/>
    <xf numFmtId="0" fontId="138" fillId="71" borderId="199" applyNumberFormat="0" applyAlignment="0" applyProtection="0"/>
    <xf numFmtId="0" fontId="125" fillId="84" borderId="199" applyNumberFormat="0" applyAlignment="0" applyProtection="0"/>
    <xf numFmtId="0" fontId="123" fillId="84" borderId="198" applyNumberFormat="0" applyAlignment="0" applyProtection="0"/>
    <xf numFmtId="0" fontId="103" fillId="60" borderId="204">
      <alignment horizontal="right" vertical="center"/>
    </xf>
    <xf numFmtId="0" fontId="105" fillId="62" borderId="202">
      <alignment horizontal="right" vertical="center"/>
    </xf>
    <xf numFmtId="4" fontId="103" fillId="62" borderId="202">
      <alignment horizontal="right" vertical="center"/>
    </xf>
    <xf numFmtId="4" fontId="103" fillId="60" borderId="202">
      <alignment horizontal="right" vertical="center"/>
    </xf>
    <xf numFmtId="49" fontId="102" fillId="0" borderId="203" applyNumberFormat="0" applyFont="0" applyFill="0" applyBorder="0" applyProtection="0">
      <alignment horizontal="left" vertical="center" indent="5"/>
    </xf>
    <xf numFmtId="4" fontId="102" fillId="0" borderId="202" applyFill="0" applyBorder="0" applyProtection="0">
      <alignment horizontal="right" vertical="center"/>
    </xf>
    <xf numFmtId="4" fontId="103" fillId="62" borderId="202">
      <alignment horizontal="right" vertical="center"/>
    </xf>
    <xf numFmtId="0" fontId="138" fillId="71" borderId="199" applyNumberFormat="0" applyAlignment="0" applyProtection="0"/>
    <xf numFmtId="0" fontId="129" fillId="71" borderId="199" applyNumberFormat="0" applyAlignment="0" applyProtection="0"/>
    <xf numFmtId="0" fontId="125" fillId="84" borderId="199" applyNumberFormat="0" applyAlignment="0" applyProtection="0"/>
    <xf numFmtId="0" fontId="102" fillId="60" borderId="205">
      <alignment horizontal="left" vertical="center" wrapText="1" indent="2"/>
    </xf>
    <xf numFmtId="0" fontId="102" fillId="0" borderId="205">
      <alignment horizontal="left" vertical="center" wrapText="1" indent="2"/>
    </xf>
    <xf numFmtId="0" fontId="102" fillId="60" borderId="205">
      <alignment horizontal="left" vertical="center" wrapText="1" indent="2"/>
    </xf>
    <xf numFmtId="166" fontId="102" fillId="88" borderId="202" applyNumberFormat="0" applyFont="0" applyBorder="0" applyAlignment="0" applyProtection="0">
      <alignment horizontal="right" vertical="center"/>
    </xf>
    <xf numFmtId="0" fontId="48" fillId="55" borderId="0" applyNumberFormat="0" applyBorder="0" applyAlignment="0" applyProtection="0"/>
    <xf numFmtId="0" fontId="102" fillId="61" borderId="202"/>
    <xf numFmtId="4" fontId="103" fillId="60" borderId="202">
      <alignment horizontal="right" vertical="center"/>
    </xf>
    <xf numFmtId="0" fontId="102" fillId="61" borderId="202"/>
    <xf numFmtId="4" fontId="102" fillId="61" borderId="202"/>
    <xf numFmtId="0" fontId="129" fillId="71" borderId="214" applyNumberFormat="0" applyAlignment="0" applyProtection="0"/>
    <xf numFmtId="0" fontId="120" fillId="87" borderId="216" applyNumberFormat="0" applyFont="0" applyAlignment="0" applyProtection="0"/>
    <xf numFmtId="49" fontId="102" fillId="0" borderId="202" applyNumberFormat="0" applyFont="0" applyFill="0" applyBorder="0" applyProtection="0">
      <alignment horizontal="left" vertical="center" indent="2"/>
    </xf>
    <xf numFmtId="4" fontId="103" fillId="60" borderId="202">
      <alignment horizontal="right" vertical="center"/>
    </xf>
    <xf numFmtId="0" fontId="7" fillId="38" borderId="0" applyNumberFormat="0" applyBorder="0" applyAlignment="0" applyProtection="0"/>
    <xf numFmtId="49" fontId="102" fillId="0" borderId="211" applyNumberFormat="0" applyFont="0" applyFill="0" applyBorder="0" applyProtection="0">
      <alignment horizontal="left" vertical="center" indent="5"/>
    </xf>
    <xf numFmtId="0" fontId="116" fillId="33" borderId="65" applyNumberFormat="0" applyAlignment="0" applyProtection="0"/>
    <xf numFmtId="0" fontId="129" fillId="71" borderId="207" applyNumberFormat="0" applyAlignment="0" applyProtection="0"/>
    <xf numFmtId="0" fontId="130" fillId="0" borderId="215" applyNumberFormat="0" applyFill="0" applyAlignment="0" applyProtection="0"/>
    <xf numFmtId="0" fontId="123" fillId="84" borderId="206" applyNumberFormat="0" applyAlignment="0" applyProtection="0"/>
    <xf numFmtId="0" fontId="103" fillId="60" borderId="202">
      <alignment horizontal="right" vertical="center"/>
    </xf>
    <xf numFmtId="4" fontId="102" fillId="0" borderId="202">
      <alignment horizontal="right" vertical="center"/>
    </xf>
    <xf numFmtId="0" fontId="105" fillId="62" borderId="202">
      <alignment horizontal="right" vertical="center"/>
    </xf>
    <xf numFmtId="4" fontId="102" fillId="61" borderId="202"/>
    <xf numFmtId="0" fontId="145" fillId="0" borderId="215" applyNumberFormat="0" applyFill="0" applyAlignment="0" applyProtection="0"/>
    <xf numFmtId="0" fontId="145" fillId="0" borderId="208" applyNumberFormat="0" applyFill="0" applyAlignment="0" applyProtection="0"/>
    <xf numFmtId="0" fontId="103" fillId="60" borderId="218">
      <alignment horizontal="right" vertical="center"/>
    </xf>
    <xf numFmtId="0" fontId="48" fillId="47" borderId="0" applyNumberFormat="0" applyBorder="0" applyAlignment="0" applyProtection="0"/>
    <xf numFmtId="0" fontId="115" fillId="33" borderId="66" applyNumberFormat="0" applyAlignment="0" applyProtection="0"/>
    <xf numFmtId="0" fontId="116" fillId="33" borderId="65" applyNumberFormat="0" applyAlignment="0" applyProtection="0"/>
    <xf numFmtId="0" fontId="103" fillId="62" borderId="202">
      <alignment horizontal="right" vertical="center"/>
    </xf>
    <xf numFmtId="0" fontId="48" fillId="39" borderId="0" applyNumberFormat="0" applyBorder="0" applyAlignment="0" applyProtection="0"/>
    <xf numFmtId="0" fontId="117" fillId="0" borderId="0" applyNumberFormat="0" applyFill="0" applyBorder="0" applyAlignment="0" applyProtection="0"/>
    <xf numFmtId="0" fontId="145" fillId="0" borderId="215" applyNumberFormat="0" applyFill="0" applyAlignment="0" applyProtection="0"/>
    <xf numFmtId="0" fontId="118" fillId="0" borderId="0" applyNumberFormat="0" applyFill="0" applyBorder="0" applyAlignment="0" applyProtection="0"/>
    <xf numFmtId="0" fontId="119" fillId="0" borderId="70" applyNumberFormat="0" applyFill="0" applyAlignment="0" applyProtection="0"/>
    <xf numFmtId="49" fontId="101" fillId="0" borderId="202" applyNumberFormat="0" applyFill="0" applyBorder="0" applyProtection="0">
      <alignment horizontal="left" vertical="center"/>
    </xf>
    <xf numFmtId="0" fontId="7" fillId="37" borderId="0" applyNumberFormat="0" applyBorder="0" applyAlignment="0" applyProtection="0"/>
    <xf numFmtId="0" fontId="7" fillId="38" borderId="0" applyNumberFormat="0" applyBorder="0" applyAlignment="0" applyProtection="0"/>
    <xf numFmtId="0" fontId="48"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8"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8" fillId="51" borderId="0" applyNumberFormat="0" applyBorder="0" applyAlignment="0" applyProtection="0"/>
    <xf numFmtId="4" fontId="103" fillId="60" borderId="202">
      <alignment horizontal="right" vertical="center"/>
    </xf>
    <xf numFmtId="0" fontId="7" fillId="53"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8" fillId="59" borderId="0" applyNumberFormat="0" applyBorder="0" applyAlignment="0" applyProtection="0"/>
    <xf numFmtId="4" fontId="103" fillId="60" borderId="212">
      <alignment horizontal="right" vertical="center"/>
    </xf>
    <xf numFmtId="4" fontId="102" fillId="61" borderId="217"/>
    <xf numFmtId="0" fontId="102" fillId="61" borderId="202"/>
    <xf numFmtId="0" fontId="130" fillId="0" borderId="208" applyNumberFormat="0" applyFill="0" applyAlignment="0" applyProtection="0"/>
    <xf numFmtId="0" fontId="126" fillId="84" borderId="214" applyNumberFormat="0" applyAlignment="0" applyProtection="0"/>
    <xf numFmtId="0" fontId="105" fillId="62" borderId="202">
      <alignment horizontal="right" vertical="center"/>
    </xf>
    <xf numFmtId="4" fontId="103" fillId="60" borderId="218">
      <alignment horizontal="right" vertical="center"/>
    </xf>
    <xf numFmtId="0" fontId="103" fillId="62" borderId="202">
      <alignment horizontal="right" vertical="center"/>
    </xf>
    <xf numFmtId="0" fontId="48" fillId="59" borderId="0" applyNumberFormat="0" applyBorder="0" applyAlignment="0" applyProtection="0"/>
    <xf numFmtId="0" fontId="102" fillId="0" borderId="213">
      <alignment horizontal="left" vertical="center" wrapText="1" indent="2"/>
    </xf>
    <xf numFmtId="4" fontId="102" fillId="61" borderId="202"/>
    <xf numFmtId="0" fontId="118" fillId="0" borderId="0" applyNumberFormat="0" applyFill="0" applyBorder="0" applyAlignment="0" applyProtection="0"/>
    <xf numFmtId="49" fontId="102" fillId="0" borderId="202" applyNumberFormat="0" applyFont="0" applyFill="0" applyBorder="0" applyProtection="0">
      <alignment horizontal="left" vertical="center" indent="2"/>
    </xf>
    <xf numFmtId="0" fontId="138" fillId="71" borderId="214" applyNumberFormat="0" applyAlignment="0" applyProtection="0"/>
    <xf numFmtId="0" fontId="48" fillId="43" borderId="0" applyNumberFormat="0" applyBorder="0" applyAlignment="0" applyProtection="0"/>
    <xf numFmtId="4" fontId="102" fillId="61" borderId="202"/>
    <xf numFmtId="4" fontId="102" fillId="61" borderId="202"/>
    <xf numFmtId="0" fontId="123" fillId="84" borderId="206" applyNumberFormat="0" applyAlignment="0" applyProtection="0"/>
    <xf numFmtId="4" fontId="103" fillId="60" borderId="202">
      <alignment horizontal="right" vertical="center"/>
    </xf>
    <xf numFmtId="49" fontId="101" fillId="0" borderId="202" applyNumberFormat="0" applyFill="0" applyBorder="0" applyProtection="0">
      <alignment horizontal="left" vertical="center"/>
    </xf>
    <xf numFmtId="0" fontId="7" fillId="49" borderId="0" applyNumberFormat="0" applyBorder="0" applyAlignment="0" applyProtection="0"/>
    <xf numFmtId="4" fontId="103" fillId="60" borderId="202">
      <alignment horizontal="right" vertical="center"/>
    </xf>
    <xf numFmtId="0" fontId="145" fillId="0" borderId="215" applyNumberFormat="0" applyFill="0" applyAlignment="0" applyProtection="0"/>
    <xf numFmtId="49" fontId="101" fillId="0" borderId="217" applyNumberFormat="0" applyFill="0" applyBorder="0" applyProtection="0">
      <alignment horizontal="left" vertical="center"/>
    </xf>
    <xf numFmtId="0" fontId="103" fillId="60" borderId="202">
      <alignment horizontal="right" vertical="center"/>
    </xf>
    <xf numFmtId="0" fontId="7" fillId="49" borderId="0" applyNumberFormat="0" applyBorder="0" applyAlignment="0" applyProtection="0"/>
    <xf numFmtId="0" fontId="115" fillId="33" borderId="66" applyNumberFormat="0" applyAlignment="0" applyProtection="0"/>
    <xf numFmtId="0" fontId="129" fillId="71" borderId="214" applyNumberFormat="0" applyAlignment="0" applyProtection="0"/>
    <xf numFmtId="0" fontId="142" fillId="84" borderId="206" applyNumberFormat="0" applyAlignment="0" applyProtection="0"/>
    <xf numFmtId="0" fontId="138" fillId="71" borderId="214" applyNumberFormat="0" applyAlignment="0" applyProtection="0"/>
    <xf numFmtId="0" fontId="142" fillId="84" borderId="206" applyNumberFormat="0" applyAlignment="0" applyProtection="0"/>
    <xf numFmtId="0" fontId="129" fillId="71" borderId="214" applyNumberFormat="0" applyAlignment="0" applyProtection="0"/>
    <xf numFmtId="0" fontId="145" fillId="0" borderId="215" applyNumberFormat="0" applyFill="0" applyAlignment="0" applyProtection="0"/>
    <xf numFmtId="49" fontId="102" fillId="0" borderId="202" applyNumberFormat="0" applyFont="0" applyFill="0" applyBorder="0" applyProtection="0">
      <alignment horizontal="left" vertical="center" indent="2"/>
    </xf>
    <xf numFmtId="0" fontId="7" fillId="50" borderId="0" applyNumberFormat="0" applyBorder="0" applyAlignment="0" applyProtection="0"/>
    <xf numFmtId="0" fontId="48" fillId="39" borderId="0" applyNumberFormat="0" applyBorder="0" applyAlignment="0" applyProtection="0"/>
    <xf numFmtId="0" fontId="103" fillId="60" borderId="202">
      <alignment horizontal="right" vertical="center"/>
    </xf>
    <xf numFmtId="4" fontId="103" fillId="60" borderId="219">
      <alignment horizontal="right" vertical="center"/>
    </xf>
    <xf numFmtId="4" fontId="102" fillId="0" borderId="202">
      <alignment horizontal="right" vertical="center"/>
    </xf>
    <xf numFmtId="4" fontId="103" fillId="62" borderId="217">
      <alignment horizontal="right" vertical="center"/>
    </xf>
    <xf numFmtId="0" fontId="145" fillId="0" borderId="215" applyNumberFormat="0" applyFill="0" applyAlignment="0" applyProtection="0"/>
    <xf numFmtId="4" fontId="105" fillId="62" borderId="217">
      <alignment horizontal="right" vertical="center"/>
    </xf>
    <xf numFmtId="4" fontId="102" fillId="61" borderId="202"/>
    <xf numFmtId="4" fontId="103" fillId="60" borderId="219">
      <alignment horizontal="right" vertical="center"/>
    </xf>
    <xf numFmtId="0" fontId="7" fillId="38" borderId="0" applyNumberFormat="0" applyBorder="0" applyAlignment="0" applyProtection="0"/>
    <xf numFmtId="0" fontId="48" fillId="39" borderId="0" applyNumberFormat="0" applyBorder="0" applyAlignment="0" applyProtection="0"/>
    <xf numFmtId="4" fontId="102" fillId="0" borderId="202">
      <alignment horizontal="right" vertical="center"/>
    </xf>
    <xf numFmtId="4" fontId="103" fillId="60" borderId="212">
      <alignment horizontal="right" vertical="center"/>
    </xf>
    <xf numFmtId="0" fontId="120" fillId="87" borderId="216" applyNumberFormat="0" applyFont="0" applyAlignment="0" applyProtection="0"/>
    <xf numFmtId="4" fontId="102" fillId="0" borderId="217" applyFill="0" applyBorder="0" applyProtection="0">
      <alignment horizontal="right" vertical="center"/>
    </xf>
    <xf numFmtId="4" fontId="102" fillId="0" borderId="202" applyFill="0" applyBorder="0" applyProtection="0">
      <alignment horizontal="right" vertical="center"/>
    </xf>
    <xf numFmtId="0" fontId="142" fillId="84" borderId="206" applyNumberFormat="0" applyAlignment="0" applyProtection="0"/>
    <xf numFmtId="4" fontId="103" fillId="62" borderId="202">
      <alignment horizontal="right" vertical="center"/>
    </xf>
    <xf numFmtId="0" fontId="138" fillId="71" borderId="214" applyNumberFormat="0" applyAlignment="0" applyProtection="0"/>
    <xf numFmtId="4" fontId="105" fillId="62" borderId="202">
      <alignment horizontal="right" vertical="center"/>
    </xf>
    <xf numFmtId="166" fontId="102" fillId="88" borderId="202" applyNumberFormat="0" applyFont="0" applyBorder="0" applyAlignment="0" applyProtection="0">
      <alignment horizontal="right" vertical="center"/>
    </xf>
    <xf numFmtId="0" fontId="102" fillId="0" borderId="202" applyNumberFormat="0" applyFill="0" applyAlignment="0" applyProtection="0"/>
    <xf numFmtId="0" fontId="145" fillId="0" borderId="215" applyNumberFormat="0" applyFill="0" applyAlignment="0" applyProtection="0"/>
    <xf numFmtId="0" fontId="102" fillId="60" borderId="220">
      <alignment horizontal="left" vertical="center" wrapText="1" indent="2"/>
    </xf>
    <xf numFmtId="4" fontId="103" fillId="62" borderId="217">
      <alignment horizontal="right" vertical="center"/>
    </xf>
    <xf numFmtId="4" fontId="103" fillId="62" borderId="202">
      <alignment horizontal="right" vertical="center"/>
    </xf>
    <xf numFmtId="0" fontId="138" fillId="71" borderId="214" applyNumberFormat="0" applyAlignment="0" applyProtection="0"/>
    <xf numFmtId="4" fontId="103" fillId="62" borderId="217">
      <alignment horizontal="right" vertical="center"/>
    </xf>
    <xf numFmtId="0" fontId="123" fillId="84" borderId="206" applyNumberFormat="0" applyAlignment="0" applyProtection="0"/>
    <xf numFmtId="0" fontId="103" fillId="60" borderId="202">
      <alignment horizontal="right" vertical="center"/>
    </xf>
    <xf numFmtId="0" fontId="102" fillId="61" borderId="202"/>
    <xf numFmtId="4" fontId="102" fillId="61" borderId="202"/>
    <xf numFmtId="0" fontId="129" fillId="71" borderId="214" applyNumberFormat="0" applyAlignment="0" applyProtection="0"/>
    <xf numFmtId="0" fontId="119" fillId="0" borderId="70" applyNumberFormat="0" applyFill="0" applyAlignment="0" applyProtection="0"/>
    <xf numFmtId="0" fontId="130" fillId="0" borderId="208" applyNumberFormat="0" applyFill="0" applyAlignment="0" applyProtection="0"/>
    <xf numFmtId="0" fontId="103" fillId="62" borderId="202">
      <alignment horizontal="right" vertical="center"/>
    </xf>
    <xf numFmtId="0" fontId="7" fillId="58" borderId="0" applyNumberFormat="0" applyBorder="0" applyAlignment="0" applyProtection="0"/>
    <xf numFmtId="4" fontId="103" fillId="60" borderId="217">
      <alignment horizontal="right" vertical="center"/>
    </xf>
    <xf numFmtId="0" fontId="118" fillId="0" borderId="0" applyNumberFormat="0" applyFill="0" applyBorder="0" applyAlignment="0" applyProtection="0"/>
    <xf numFmtId="0" fontId="7" fillId="57" borderId="0" applyNumberFormat="0" applyBorder="0" applyAlignment="0" applyProtection="0"/>
    <xf numFmtId="0" fontId="7" fillId="45" borderId="0" applyNumberFormat="0" applyBorder="0" applyAlignment="0" applyProtection="0"/>
    <xf numFmtId="49" fontId="102" fillId="0" borderId="202" applyNumberFormat="0" applyFont="0" applyFill="0" applyBorder="0" applyProtection="0">
      <alignment horizontal="left" vertical="center" indent="2"/>
    </xf>
    <xf numFmtId="0" fontId="7" fillId="46" borderId="0" applyNumberFormat="0" applyBorder="0" applyAlignment="0" applyProtection="0"/>
    <xf numFmtId="0" fontId="115" fillId="33" borderId="66" applyNumberFormat="0" applyAlignment="0" applyProtection="0"/>
    <xf numFmtId="4" fontId="102" fillId="0" borderId="202">
      <alignment horizontal="right" vertical="center"/>
    </xf>
    <xf numFmtId="0" fontId="103" fillId="62" borderId="202">
      <alignment horizontal="right" vertical="center"/>
    </xf>
    <xf numFmtId="0" fontId="103" fillId="60" borderId="202">
      <alignment horizontal="right" vertical="center"/>
    </xf>
    <xf numFmtId="0" fontId="48" fillId="43" borderId="0" applyNumberFormat="0" applyBorder="0" applyAlignment="0" applyProtection="0"/>
    <xf numFmtId="0" fontId="102" fillId="61" borderId="202"/>
    <xf numFmtId="0" fontId="126" fillId="84" borderId="214" applyNumberFormat="0" applyAlignment="0" applyProtection="0"/>
    <xf numFmtId="4" fontId="102" fillId="0" borderId="202">
      <alignment horizontal="right" vertical="center"/>
    </xf>
    <xf numFmtId="0" fontId="145" fillId="0" borderId="215" applyNumberFormat="0" applyFill="0" applyAlignment="0" applyProtection="0"/>
    <xf numFmtId="0" fontId="103" fillId="60" borderId="210">
      <alignment horizontal="right" vertical="center"/>
    </xf>
    <xf numFmtId="0" fontId="126" fillId="84" borderId="214" applyNumberFormat="0" applyAlignment="0" applyProtection="0"/>
    <xf numFmtId="0" fontId="117" fillId="0" borderId="0" applyNumberFormat="0" applyFill="0" applyBorder="0" applyAlignment="0" applyProtection="0"/>
    <xf numFmtId="4" fontId="103" fillId="60" borderId="219">
      <alignment horizontal="right" vertical="center"/>
    </xf>
    <xf numFmtId="0" fontId="7" fillId="54" borderId="0" applyNumberFormat="0" applyBorder="0" applyAlignment="0" applyProtection="0"/>
    <xf numFmtId="4" fontId="105" fillId="62" borderId="202">
      <alignment horizontal="right" vertical="center"/>
    </xf>
    <xf numFmtId="0" fontId="118" fillId="0" borderId="0" applyNumberFormat="0" applyFill="0" applyBorder="0" applyAlignment="0" applyProtection="0"/>
    <xf numFmtId="4" fontId="102" fillId="61" borderId="202"/>
    <xf numFmtId="0" fontId="48" fillId="59" borderId="0" applyNumberFormat="0" applyBorder="0" applyAlignment="0" applyProtection="0"/>
    <xf numFmtId="0" fontId="119" fillId="0" borderId="70" applyNumberFormat="0" applyFill="0" applyAlignment="0" applyProtection="0"/>
    <xf numFmtId="0" fontId="120" fillId="87" borderId="216" applyNumberFormat="0" applyFont="0" applyAlignment="0" applyProtection="0"/>
    <xf numFmtId="0" fontId="103" fillId="60" borderId="202">
      <alignment horizontal="right" vertical="center"/>
    </xf>
    <xf numFmtId="0" fontId="126" fillId="84" borderId="214" applyNumberFormat="0" applyAlignment="0" applyProtection="0"/>
    <xf numFmtId="4" fontId="103" fillId="60" borderId="202">
      <alignment horizontal="right" vertical="center"/>
    </xf>
    <xf numFmtId="0" fontId="102" fillId="0" borderId="220">
      <alignment horizontal="left" vertical="center" wrapText="1" indent="2"/>
    </xf>
    <xf numFmtId="0" fontId="126" fillId="84" borderId="214" applyNumberFormat="0" applyAlignment="0" applyProtection="0"/>
    <xf numFmtId="0" fontId="102" fillId="0" borderId="220">
      <alignment horizontal="left" vertical="center" wrapText="1" indent="2"/>
    </xf>
    <xf numFmtId="0" fontId="102" fillId="0" borderId="220">
      <alignment horizontal="left" vertical="center" wrapText="1" indent="2"/>
    </xf>
    <xf numFmtId="49" fontId="101" fillId="0" borderId="202" applyNumberFormat="0" applyFill="0" applyBorder="0" applyProtection="0">
      <alignment horizontal="left" vertical="center"/>
    </xf>
    <xf numFmtId="0" fontId="102" fillId="60" borderId="220">
      <alignment horizontal="left" vertical="center" wrapText="1" indent="2"/>
    </xf>
    <xf numFmtId="4" fontId="102" fillId="0" borderId="217">
      <alignment horizontal="right" vertical="center"/>
    </xf>
    <xf numFmtId="4" fontId="105" fillId="62" borderId="217">
      <alignment horizontal="right" vertical="center"/>
    </xf>
    <xf numFmtId="0" fontId="48" fillId="39" borderId="0" applyNumberFormat="0" applyBorder="0" applyAlignment="0" applyProtection="0"/>
    <xf numFmtId="4" fontId="102" fillId="0" borderId="202" applyFill="0" applyBorder="0" applyProtection="0">
      <alignment horizontal="right" vertical="center"/>
    </xf>
    <xf numFmtId="4" fontId="102" fillId="0" borderId="210">
      <alignment horizontal="right" vertical="center"/>
    </xf>
    <xf numFmtId="0" fontId="105" fillId="62" borderId="217">
      <alignment horizontal="right" vertical="center"/>
    </xf>
    <xf numFmtId="0" fontId="7" fillId="46" borderId="0" applyNumberFormat="0" applyBorder="0" applyAlignment="0" applyProtection="0"/>
    <xf numFmtId="4" fontId="103" fillId="60" borderId="211">
      <alignment horizontal="right" vertical="center"/>
    </xf>
    <xf numFmtId="0" fontId="103" fillId="60" borderId="218">
      <alignment horizontal="right" vertical="center"/>
    </xf>
    <xf numFmtId="0" fontId="48" fillId="51" borderId="0" applyNumberFormat="0" applyBorder="0" applyAlignment="0" applyProtection="0"/>
    <xf numFmtId="0" fontId="142" fillId="84" borderId="206" applyNumberFormat="0" applyAlignment="0" applyProtection="0"/>
    <xf numFmtId="0" fontId="116" fillId="33" borderId="65" applyNumberFormat="0" applyAlignment="0" applyProtection="0"/>
    <xf numFmtId="0" fontId="117" fillId="0" borderId="0" applyNumberFormat="0" applyFill="0" applyBorder="0" applyAlignment="0" applyProtection="0"/>
    <xf numFmtId="49" fontId="101" fillId="0" borderId="202" applyNumberFormat="0" applyFill="0" applyBorder="0" applyProtection="0">
      <alignment horizontal="left" vertical="center"/>
    </xf>
    <xf numFmtId="4" fontId="102" fillId="61" borderId="202"/>
    <xf numFmtId="0" fontId="138" fillId="71" borderId="207" applyNumberFormat="0" applyAlignment="0" applyProtection="0"/>
    <xf numFmtId="0" fontId="103" fillId="60" borderId="202">
      <alignment horizontal="right" vertical="center"/>
    </xf>
    <xf numFmtId="4" fontId="102" fillId="61" borderId="210"/>
    <xf numFmtId="166" fontId="102" fillId="88" borderId="217" applyNumberFormat="0" applyFont="0" applyBorder="0" applyAlignment="0" applyProtection="0">
      <alignment horizontal="right" vertical="center"/>
    </xf>
    <xf numFmtId="0" fontId="102" fillId="0" borderId="220">
      <alignment horizontal="left" vertical="center" wrapText="1" indent="2"/>
    </xf>
    <xf numFmtId="0" fontId="48" fillId="39" borderId="0" applyNumberFormat="0" applyBorder="0" applyAlignment="0" applyProtection="0"/>
    <xf numFmtId="0" fontId="48" fillId="55" borderId="0" applyNumberFormat="0" applyBorder="0" applyAlignment="0" applyProtection="0"/>
    <xf numFmtId="4" fontId="102" fillId="61" borderId="202"/>
    <xf numFmtId="0" fontId="126" fillId="84" borderId="214" applyNumberFormat="0" applyAlignment="0" applyProtection="0"/>
    <xf numFmtId="0" fontId="48" fillId="43" borderId="0" applyNumberFormat="0" applyBorder="0" applyAlignment="0" applyProtection="0"/>
    <xf numFmtId="0" fontId="102" fillId="0" borderId="202" applyNumberFormat="0" applyFill="0" applyAlignment="0" applyProtection="0"/>
    <xf numFmtId="0" fontId="103" fillId="60" borderId="202">
      <alignment horizontal="right" vertical="center"/>
    </xf>
    <xf numFmtId="0" fontId="102" fillId="0" borderId="202">
      <alignment horizontal="right" vertical="center"/>
    </xf>
    <xf numFmtId="4" fontId="103" fillId="62" borderId="202">
      <alignment horizontal="right" vertical="center"/>
    </xf>
    <xf numFmtId="0" fontId="145" fillId="0" borderId="215" applyNumberFormat="0" applyFill="0" applyAlignment="0" applyProtection="0"/>
    <xf numFmtId="0" fontId="102" fillId="60" borderId="220">
      <alignment horizontal="left" vertical="center" wrapText="1" indent="2"/>
    </xf>
    <xf numFmtId="4" fontId="103" fillId="60" borderId="202">
      <alignment horizontal="right" vertical="center"/>
    </xf>
    <xf numFmtId="4" fontId="103" fillId="60" borderId="202">
      <alignment horizontal="right" vertical="center"/>
    </xf>
    <xf numFmtId="0" fontId="145" fillId="0" borderId="215" applyNumberFormat="0" applyFill="0" applyAlignment="0" applyProtection="0"/>
    <xf numFmtId="49" fontId="101" fillId="0" borderId="202" applyNumberFormat="0" applyFill="0" applyBorder="0" applyProtection="0">
      <alignment horizontal="left" vertical="center"/>
    </xf>
    <xf numFmtId="0" fontId="130" fillId="0" borderId="215" applyNumberFormat="0" applyFill="0" applyAlignment="0" applyProtection="0"/>
    <xf numFmtId="0" fontId="115" fillId="33" borderId="66" applyNumberFormat="0" applyAlignment="0" applyProtection="0"/>
    <xf numFmtId="0" fontId="115" fillId="33" borderId="66" applyNumberFormat="0" applyAlignment="0" applyProtection="0"/>
    <xf numFmtId="49" fontId="101" fillId="0" borderId="202" applyNumberFormat="0" applyFill="0" applyBorder="0" applyProtection="0">
      <alignment horizontal="left" vertical="center"/>
    </xf>
    <xf numFmtId="0" fontId="120" fillId="87" borderId="216" applyNumberFormat="0" applyFont="0" applyAlignment="0" applyProtection="0"/>
    <xf numFmtId="0" fontId="103" fillId="62" borderId="210">
      <alignment horizontal="right" vertical="center"/>
    </xf>
    <xf numFmtId="4" fontId="102" fillId="61" borderId="202"/>
    <xf numFmtId="49" fontId="101" fillId="0" borderId="202" applyNumberFormat="0" applyFill="0" applyBorder="0" applyProtection="0">
      <alignment horizontal="left" vertical="center"/>
    </xf>
    <xf numFmtId="0" fontId="125" fillId="84" borderId="207" applyNumberFormat="0" applyAlignment="0" applyProtection="0"/>
    <xf numFmtId="0" fontId="103" fillId="60" borderId="217">
      <alignment horizontal="right" vertical="center"/>
    </xf>
    <xf numFmtId="0" fontId="145" fillId="0" borderId="208" applyNumberFormat="0" applyFill="0" applyAlignment="0" applyProtection="0"/>
    <xf numFmtId="0" fontId="8" fillId="87" borderId="216" applyNumberFormat="0" applyFont="0" applyAlignment="0" applyProtection="0"/>
    <xf numFmtId="0" fontId="7" fillId="53" borderId="0" applyNumberFormat="0" applyBorder="0" applyAlignment="0" applyProtection="0"/>
    <xf numFmtId="0" fontId="103" fillId="62" borderId="202">
      <alignment horizontal="right" vertical="center"/>
    </xf>
    <xf numFmtId="0" fontId="142" fillId="84" borderId="221" applyNumberFormat="0" applyAlignment="0" applyProtection="0"/>
    <xf numFmtId="0" fontId="123" fillId="84" borderId="221" applyNumberFormat="0" applyAlignment="0" applyProtection="0"/>
    <xf numFmtId="0" fontId="103" fillId="60" borderId="217">
      <alignment horizontal="right" vertical="center"/>
    </xf>
    <xf numFmtId="0" fontId="102" fillId="60" borderId="220">
      <alignment horizontal="left" vertical="center" wrapText="1" indent="2"/>
    </xf>
    <xf numFmtId="0" fontId="129" fillId="71" borderId="207" applyNumberFormat="0" applyAlignment="0" applyProtection="0"/>
    <xf numFmtId="0" fontId="102" fillId="0" borderId="202">
      <alignment horizontal="right" vertical="center"/>
    </xf>
    <xf numFmtId="166" fontId="102" fillId="88" borderId="217" applyNumberFormat="0" applyFont="0" applyBorder="0" applyAlignment="0" applyProtection="0">
      <alignment horizontal="right" vertical="center"/>
    </xf>
    <xf numFmtId="166" fontId="102" fillId="88" borderId="202" applyNumberFormat="0" applyFont="0" applyBorder="0" applyAlignment="0" applyProtection="0">
      <alignment horizontal="right" vertical="center"/>
    </xf>
    <xf numFmtId="166" fontId="102" fillId="88" borderId="217" applyNumberFormat="0" applyFont="0" applyBorder="0" applyAlignment="0" applyProtection="0">
      <alignment horizontal="right" vertical="center"/>
    </xf>
    <xf numFmtId="0" fontId="126" fillId="84" borderId="214" applyNumberFormat="0" applyAlignment="0" applyProtection="0"/>
    <xf numFmtId="0" fontId="103" fillId="60" borderId="202">
      <alignment horizontal="right" vertical="center"/>
    </xf>
    <xf numFmtId="0" fontId="103" fillId="62" borderId="202">
      <alignment horizontal="right" vertical="center"/>
    </xf>
    <xf numFmtId="49" fontId="102" fillId="0" borderId="202" applyNumberFormat="0" applyFont="0" applyFill="0" applyBorder="0" applyProtection="0">
      <alignment horizontal="left" vertical="center" indent="2"/>
    </xf>
    <xf numFmtId="0" fontId="7" fillId="53" borderId="0" applyNumberFormat="0" applyBorder="0" applyAlignment="0" applyProtection="0"/>
    <xf numFmtId="0" fontId="102" fillId="60" borderId="220">
      <alignment horizontal="left" vertical="center" wrapText="1" indent="2"/>
    </xf>
    <xf numFmtId="0" fontId="115" fillId="33" borderId="66" applyNumberFormat="0" applyAlignment="0" applyProtection="0"/>
    <xf numFmtId="0" fontId="103" fillId="60" borderId="202">
      <alignment horizontal="right" vertical="center"/>
    </xf>
    <xf numFmtId="0" fontId="130" fillId="0" borderId="215" applyNumberFormat="0" applyFill="0" applyAlignment="0" applyProtection="0"/>
    <xf numFmtId="4" fontId="102" fillId="0" borderId="202">
      <alignment horizontal="right" vertical="center"/>
    </xf>
    <xf numFmtId="0" fontId="7" fillId="45" borderId="0" applyNumberFormat="0" applyBorder="0" applyAlignment="0" applyProtection="0"/>
    <xf numFmtId="0" fontId="103" fillId="60" borderId="217">
      <alignment horizontal="right" vertical="center"/>
    </xf>
    <xf numFmtId="0" fontId="7" fillId="50" borderId="0" applyNumberFormat="0" applyBorder="0" applyAlignment="0" applyProtection="0"/>
    <xf numFmtId="0" fontId="102" fillId="61" borderId="217"/>
    <xf numFmtId="0" fontId="8" fillId="87" borderId="216" applyNumberFormat="0" applyFont="0" applyAlignment="0" applyProtection="0"/>
    <xf numFmtId="0" fontId="138" fillId="71" borderId="214" applyNumberFormat="0" applyAlignment="0" applyProtection="0"/>
    <xf numFmtId="0" fontId="102" fillId="61" borderId="202"/>
    <xf numFmtId="0" fontId="138" fillId="71" borderId="207" applyNumberFormat="0" applyAlignment="0" applyProtection="0"/>
    <xf numFmtId="0" fontId="7" fillId="58" borderId="0" applyNumberFormat="0" applyBorder="0" applyAlignment="0" applyProtection="0"/>
    <xf numFmtId="166" fontId="102" fillId="88" borderId="202" applyNumberFormat="0" applyFont="0" applyBorder="0" applyAlignment="0" applyProtection="0">
      <alignment horizontal="right" vertical="center"/>
    </xf>
    <xf numFmtId="0" fontId="7" fillId="57" borderId="0" applyNumberFormat="0" applyBorder="0" applyAlignment="0" applyProtection="0"/>
    <xf numFmtId="0" fontId="102" fillId="0" borderId="202" applyNumberFormat="0" applyFill="0" applyAlignment="0" applyProtection="0"/>
    <xf numFmtId="4" fontId="105" fillId="62" borderId="202">
      <alignment horizontal="right" vertical="center"/>
    </xf>
    <xf numFmtId="0" fontId="138" fillId="71" borderId="214" applyNumberFormat="0" applyAlignment="0" applyProtection="0"/>
    <xf numFmtId="0" fontId="48" fillId="51" borderId="0" applyNumberFormat="0" applyBorder="0" applyAlignment="0" applyProtection="0"/>
    <xf numFmtId="0" fontId="102" fillId="62" borderId="218">
      <alignment horizontal="left" vertical="center"/>
    </xf>
    <xf numFmtId="0" fontId="7" fillId="58" borderId="0" applyNumberFormat="0" applyBorder="0" applyAlignment="0" applyProtection="0"/>
    <xf numFmtId="0" fontId="102" fillId="0" borderId="220">
      <alignment horizontal="left" vertical="center" wrapText="1" indent="2"/>
    </xf>
    <xf numFmtId="0" fontId="102" fillId="0" borderId="202" applyNumberFormat="0" applyFill="0" applyAlignment="0" applyProtection="0"/>
    <xf numFmtId="0" fontId="103" fillId="60" borderId="217">
      <alignment horizontal="right" vertical="center"/>
    </xf>
    <xf numFmtId="0" fontId="105" fillId="62" borderId="202">
      <alignment horizontal="right" vertical="center"/>
    </xf>
    <xf numFmtId="0" fontId="103" fillId="60" borderId="202">
      <alignment horizontal="right" vertical="center"/>
    </xf>
    <xf numFmtId="0" fontId="103" fillId="60" borderId="211">
      <alignment horizontal="right" vertical="center"/>
    </xf>
    <xf numFmtId="0" fontId="102" fillId="0" borderId="210" applyNumberFormat="0" applyFill="0" applyAlignment="0" applyProtection="0"/>
    <xf numFmtId="0" fontId="48" fillId="47" borderId="0" applyNumberFormat="0" applyBorder="0" applyAlignment="0" applyProtection="0"/>
    <xf numFmtId="0" fontId="102" fillId="0" borderId="202" applyNumberFormat="0" applyFill="0" applyAlignment="0" applyProtection="0"/>
    <xf numFmtId="0" fontId="126" fillId="84" borderId="214" applyNumberFormat="0" applyAlignment="0" applyProtection="0"/>
    <xf numFmtId="4" fontId="102" fillId="61" borderId="217"/>
    <xf numFmtId="49" fontId="102" fillId="0" borderId="202" applyNumberFormat="0" applyFont="0" applyFill="0" applyBorder="0" applyProtection="0">
      <alignment horizontal="left" vertical="center" indent="2"/>
    </xf>
    <xf numFmtId="0" fontId="48" fillId="59" borderId="0" applyNumberFormat="0" applyBorder="0" applyAlignment="0" applyProtection="0"/>
    <xf numFmtId="0" fontId="103" fillId="62" borderId="202">
      <alignment horizontal="right" vertical="center"/>
    </xf>
    <xf numFmtId="0" fontId="103" fillId="60" borderId="202">
      <alignment horizontal="right" vertical="center"/>
    </xf>
    <xf numFmtId="49" fontId="101" fillId="0" borderId="217" applyNumberFormat="0" applyFill="0" applyBorder="0" applyProtection="0">
      <alignment horizontal="left" vertical="center"/>
    </xf>
    <xf numFmtId="166" fontId="102" fillId="88" borderId="202" applyNumberFormat="0" applyFont="0" applyBorder="0" applyAlignment="0" applyProtection="0">
      <alignment horizontal="right" vertical="center"/>
    </xf>
    <xf numFmtId="49" fontId="101" fillId="0" borderId="202" applyNumberFormat="0" applyFill="0" applyBorder="0" applyProtection="0">
      <alignment horizontal="left" vertical="center"/>
    </xf>
    <xf numFmtId="4" fontId="103" fillId="62" borderId="202">
      <alignment horizontal="right" vertical="center"/>
    </xf>
    <xf numFmtId="0" fontId="138" fillId="71" borderId="214" applyNumberFormat="0" applyAlignment="0" applyProtection="0"/>
    <xf numFmtId="0" fontId="103" fillId="60" borderId="211">
      <alignment horizontal="right" vertical="center"/>
    </xf>
    <xf numFmtId="0" fontId="102" fillId="61" borderId="202"/>
    <xf numFmtId="4" fontId="103" fillId="60" borderId="212">
      <alignment horizontal="right" vertical="center"/>
    </xf>
    <xf numFmtId="4" fontId="102" fillId="0" borderId="202" applyFill="0" applyBorder="0" applyProtection="0">
      <alignment horizontal="right" vertical="center"/>
    </xf>
    <xf numFmtId="0" fontId="7" fillId="46" borderId="0" applyNumberFormat="0" applyBorder="0" applyAlignment="0" applyProtection="0"/>
    <xf numFmtId="0" fontId="102" fillId="0" borderId="202">
      <alignment horizontal="right" vertical="center"/>
    </xf>
    <xf numFmtId="4" fontId="103" fillId="60" borderId="202">
      <alignment horizontal="right" vertical="center"/>
    </xf>
    <xf numFmtId="0" fontId="7" fillId="41" borderId="0" applyNumberFormat="0" applyBorder="0" applyAlignment="0" applyProtection="0"/>
    <xf numFmtId="49" fontId="102" fillId="0" borderId="202" applyNumberFormat="0" applyFont="0" applyFill="0" applyBorder="0" applyProtection="0">
      <alignment horizontal="left" vertical="center" indent="2"/>
    </xf>
    <xf numFmtId="0" fontId="7" fillId="45" borderId="0" applyNumberFormat="0" applyBorder="0" applyAlignment="0" applyProtection="0"/>
    <xf numFmtId="4" fontId="105" fillId="62" borderId="202">
      <alignment horizontal="right" vertical="center"/>
    </xf>
    <xf numFmtId="0" fontId="102" fillId="0" borderId="213">
      <alignment horizontal="left" vertical="center" wrapText="1" indent="2"/>
    </xf>
    <xf numFmtId="4" fontId="102" fillId="0" borderId="202" applyFill="0" applyBorder="0" applyProtection="0">
      <alignment horizontal="right" vertical="center"/>
    </xf>
    <xf numFmtId="0" fontId="103" fillId="62" borderId="210">
      <alignment horizontal="right" vertical="center"/>
    </xf>
    <xf numFmtId="4" fontId="105" fillId="62" borderId="202">
      <alignment horizontal="right" vertical="center"/>
    </xf>
    <xf numFmtId="4" fontId="105" fillId="62" borderId="202">
      <alignment horizontal="right" vertical="center"/>
    </xf>
    <xf numFmtId="0" fontId="126" fillId="84" borderId="207" applyNumberFormat="0" applyAlignment="0" applyProtection="0"/>
    <xf numFmtId="0" fontId="102" fillId="0" borderId="217">
      <alignment horizontal="right" vertical="center"/>
    </xf>
    <xf numFmtId="0" fontId="103" fillId="60" borderId="202">
      <alignment horizontal="right" vertical="center"/>
    </xf>
    <xf numFmtId="0" fontId="48" fillId="39" borderId="0" applyNumberFormat="0" applyBorder="0" applyAlignment="0" applyProtection="0"/>
    <xf numFmtId="0" fontId="103" fillId="60" borderId="219">
      <alignment horizontal="right" vertical="center"/>
    </xf>
    <xf numFmtId="0" fontId="117" fillId="0" borderId="0" applyNumberFormat="0" applyFill="0" applyBorder="0" applyAlignment="0" applyProtection="0"/>
    <xf numFmtId="0" fontId="119" fillId="0" borderId="70" applyNumberFormat="0" applyFill="0" applyAlignment="0" applyProtection="0"/>
    <xf numFmtId="0" fontId="7" fillId="49" borderId="0" applyNumberFormat="0" applyBorder="0" applyAlignment="0" applyProtection="0"/>
    <xf numFmtId="0" fontId="126" fillId="84" borderId="214" applyNumberFormat="0" applyAlignment="0" applyProtection="0"/>
    <xf numFmtId="4" fontId="105" fillId="62" borderId="202">
      <alignment horizontal="right" vertical="center"/>
    </xf>
    <xf numFmtId="0" fontId="102" fillId="0" borderId="202">
      <alignment horizontal="right" vertical="center"/>
    </xf>
    <xf numFmtId="0" fontId="115" fillId="33" borderId="66" applyNumberFormat="0" applyAlignment="0" applyProtection="0"/>
    <xf numFmtId="0" fontId="102" fillId="0" borderId="202">
      <alignment horizontal="right" vertical="center"/>
    </xf>
    <xf numFmtId="4" fontId="102" fillId="0" borderId="202" applyFill="0" applyBorder="0" applyProtection="0">
      <alignment horizontal="right" vertical="center"/>
    </xf>
    <xf numFmtId="0" fontId="48" fillId="51" borderId="0" applyNumberFormat="0" applyBorder="0" applyAlignment="0" applyProtection="0"/>
    <xf numFmtId="0" fontId="102" fillId="0" borderId="202">
      <alignment horizontal="right" vertical="center"/>
    </xf>
    <xf numFmtId="0" fontId="130" fillId="0" borderId="215" applyNumberFormat="0" applyFill="0" applyAlignment="0" applyProtection="0"/>
    <xf numFmtId="0" fontId="125" fillId="84" borderId="207" applyNumberFormat="0" applyAlignment="0" applyProtection="0"/>
    <xf numFmtId="4" fontId="103" fillId="60" borderId="202">
      <alignment horizontal="right" vertical="center"/>
    </xf>
    <xf numFmtId="4" fontId="103" fillId="60" borderId="202">
      <alignment horizontal="right" vertical="center"/>
    </xf>
    <xf numFmtId="0" fontId="116" fillId="33" borderId="65" applyNumberFormat="0" applyAlignment="0" applyProtection="0"/>
    <xf numFmtId="0" fontId="48" fillId="51" borderId="0" applyNumberFormat="0" applyBorder="0" applyAlignment="0" applyProtection="0"/>
    <xf numFmtId="49" fontId="102" fillId="0" borderId="211" applyNumberFormat="0" applyFont="0" applyFill="0" applyBorder="0" applyProtection="0">
      <alignment horizontal="left" vertical="center" indent="5"/>
    </xf>
    <xf numFmtId="0" fontId="102" fillId="0" borderId="210" applyNumberFormat="0" applyFill="0" applyAlignment="0" applyProtection="0"/>
    <xf numFmtId="0" fontId="130" fillId="0" borderId="208" applyNumberFormat="0" applyFill="0" applyAlignment="0" applyProtection="0"/>
    <xf numFmtId="0" fontId="7" fillId="57" borderId="0" applyNumberFormat="0" applyBorder="0" applyAlignment="0" applyProtection="0"/>
    <xf numFmtId="49" fontId="101" fillId="0" borderId="202" applyNumberFormat="0" applyFill="0" applyBorder="0" applyProtection="0">
      <alignment horizontal="left" vertical="center"/>
    </xf>
    <xf numFmtId="4" fontId="103" fillId="62" borderId="217">
      <alignment horizontal="right" vertical="center"/>
    </xf>
    <xf numFmtId="166" fontId="102" fillId="88" borderId="202" applyNumberFormat="0" applyFont="0" applyBorder="0" applyAlignment="0" applyProtection="0">
      <alignment horizontal="right" vertical="center"/>
    </xf>
    <xf numFmtId="49" fontId="102" fillId="0" borderId="218" applyNumberFormat="0" applyFont="0" applyFill="0" applyBorder="0" applyProtection="0">
      <alignment horizontal="left" vertical="center" indent="5"/>
    </xf>
    <xf numFmtId="0" fontId="105" fillId="62" borderId="217">
      <alignment horizontal="right" vertical="center"/>
    </xf>
    <xf numFmtId="0" fontId="102" fillId="0" borderId="202" applyNumberFormat="0" applyFill="0" applyAlignment="0" applyProtection="0"/>
    <xf numFmtId="0" fontId="102" fillId="61" borderId="202"/>
    <xf numFmtId="49" fontId="101" fillId="0" borderId="202" applyNumberFormat="0" applyFill="0" applyBorder="0" applyProtection="0">
      <alignment horizontal="left" vertical="center"/>
    </xf>
    <xf numFmtId="0" fontId="103" fillId="62" borderId="210">
      <alignment horizontal="right" vertical="center"/>
    </xf>
    <xf numFmtId="0" fontId="115" fillId="33" borderId="66" applyNumberFormat="0" applyAlignment="0" applyProtection="0"/>
    <xf numFmtId="0" fontId="138" fillId="71" borderId="214" applyNumberFormat="0" applyAlignment="0" applyProtection="0"/>
    <xf numFmtId="4" fontId="103" fillId="60" borderId="202">
      <alignment horizontal="right" vertical="center"/>
    </xf>
    <xf numFmtId="0" fontId="103" fillId="60" borderId="217">
      <alignment horizontal="right" vertical="center"/>
    </xf>
    <xf numFmtId="0" fontId="102" fillId="61" borderId="217"/>
    <xf numFmtId="0" fontId="129" fillId="71" borderId="214" applyNumberFormat="0" applyAlignment="0" applyProtection="0"/>
    <xf numFmtId="0" fontId="7" fillId="57" borderId="0" applyNumberFormat="0" applyBorder="0" applyAlignment="0" applyProtection="0"/>
    <xf numFmtId="0" fontId="103" fillId="60" borderId="202">
      <alignment horizontal="right" vertical="center"/>
    </xf>
    <xf numFmtId="4" fontId="102" fillId="61" borderId="210"/>
    <xf numFmtId="0" fontId="48" fillId="55" borderId="0" applyNumberFormat="0" applyBorder="0" applyAlignment="0" applyProtection="0"/>
    <xf numFmtId="4" fontId="103" fillId="62" borderId="202">
      <alignment horizontal="right" vertical="center"/>
    </xf>
    <xf numFmtId="0" fontId="103" fillId="60" borderId="218">
      <alignment horizontal="right" vertical="center"/>
    </xf>
    <xf numFmtId="4" fontId="103" fillId="60" borderId="217">
      <alignment horizontal="right" vertical="center"/>
    </xf>
    <xf numFmtId="4" fontId="102" fillId="0" borderId="202" applyFill="0" applyBorder="0" applyProtection="0">
      <alignment horizontal="right" vertical="center"/>
    </xf>
    <xf numFmtId="166" fontId="102" fillId="88" borderId="202" applyNumberFormat="0" applyFont="0" applyBorder="0" applyAlignment="0" applyProtection="0">
      <alignment horizontal="right" vertical="center"/>
    </xf>
    <xf numFmtId="0" fontId="7" fillId="41" borderId="0" applyNumberFormat="0" applyBorder="0" applyAlignment="0" applyProtection="0"/>
    <xf numFmtId="0" fontId="130" fillId="0" borderId="215" applyNumberFormat="0" applyFill="0" applyAlignment="0" applyProtection="0"/>
    <xf numFmtId="0" fontId="7" fillId="37" borderId="0" applyNumberFormat="0" applyBorder="0" applyAlignment="0" applyProtection="0"/>
    <xf numFmtId="49" fontId="102" fillId="0" borderId="202" applyNumberFormat="0" applyFont="0" applyFill="0" applyBorder="0" applyProtection="0">
      <alignment horizontal="left" vertical="center" indent="2"/>
    </xf>
    <xf numFmtId="0" fontId="7" fillId="37" borderId="0" applyNumberFormat="0" applyBorder="0" applyAlignment="0" applyProtection="0"/>
    <xf numFmtId="4" fontId="102" fillId="0" borderId="202" applyFill="0" applyBorder="0" applyProtection="0">
      <alignment horizontal="right" vertical="center"/>
    </xf>
    <xf numFmtId="0" fontId="105" fillId="62" borderId="217">
      <alignment horizontal="right" vertical="center"/>
    </xf>
    <xf numFmtId="4" fontId="102" fillId="61" borderId="202"/>
    <xf numFmtId="4" fontId="103" fillId="60" borderId="202">
      <alignment horizontal="right" vertical="center"/>
    </xf>
    <xf numFmtId="0" fontId="105" fillId="62" borderId="202">
      <alignment horizontal="right" vertical="center"/>
    </xf>
    <xf numFmtId="0" fontId="7" fillId="41" borderId="0" applyNumberFormat="0" applyBorder="0" applyAlignment="0" applyProtection="0"/>
    <xf numFmtId="4" fontId="103" fillId="60" borderId="212">
      <alignment horizontal="right" vertical="center"/>
    </xf>
    <xf numFmtId="4" fontId="103" fillId="60" borderId="202">
      <alignment horizontal="right" vertical="center"/>
    </xf>
    <xf numFmtId="0" fontId="102" fillId="62" borderId="218">
      <alignment horizontal="left" vertical="center"/>
    </xf>
    <xf numFmtId="0" fontId="103" fillId="60" borderId="217">
      <alignment horizontal="right" vertical="center"/>
    </xf>
    <xf numFmtId="0" fontId="126" fillId="84" borderId="214" applyNumberFormat="0" applyAlignment="0" applyProtection="0"/>
    <xf numFmtId="4" fontId="102" fillId="0" borderId="217" applyFill="0" applyBorder="0" applyProtection="0">
      <alignment horizontal="right" vertical="center"/>
    </xf>
    <xf numFmtId="0" fontId="103" fillId="60" borderId="202">
      <alignment horizontal="right" vertical="center"/>
    </xf>
    <xf numFmtId="4" fontId="103" fillId="62" borderId="202">
      <alignment horizontal="right" vertical="center"/>
    </xf>
    <xf numFmtId="0" fontId="102" fillId="0" borderId="202">
      <alignment horizontal="right" vertical="center"/>
    </xf>
    <xf numFmtId="4" fontId="102" fillId="61" borderId="202"/>
    <xf numFmtId="0" fontId="145" fillId="0" borderId="215" applyNumberFormat="0" applyFill="0" applyAlignment="0" applyProtection="0"/>
    <xf numFmtId="0" fontId="48" fillId="39" borderId="0" applyNumberFormat="0" applyBorder="0" applyAlignment="0" applyProtection="0"/>
    <xf numFmtId="0" fontId="130" fillId="0" borderId="215" applyNumberFormat="0" applyFill="0" applyAlignment="0" applyProtection="0"/>
    <xf numFmtId="4" fontId="103" fillId="60" borderId="219">
      <alignment horizontal="right" vertical="center"/>
    </xf>
    <xf numFmtId="4" fontId="102" fillId="0" borderId="202">
      <alignment horizontal="right" vertical="center"/>
    </xf>
    <xf numFmtId="49" fontId="102" fillId="0" borderId="202" applyNumberFormat="0" applyFont="0" applyFill="0" applyBorder="0" applyProtection="0">
      <alignment horizontal="left" vertical="center" indent="2"/>
    </xf>
    <xf numFmtId="0" fontId="102" fillId="60" borderId="220">
      <alignment horizontal="left" vertical="center" wrapText="1" indent="2"/>
    </xf>
    <xf numFmtId="49" fontId="102" fillId="0" borderId="202" applyNumberFormat="0" applyFont="0" applyFill="0" applyBorder="0" applyProtection="0">
      <alignment horizontal="left" vertical="center" indent="2"/>
    </xf>
    <xf numFmtId="4" fontId="103" fillId="62" borderId="202">
      <alignment horizontal="right" vertical="center"/>
    </xf>
    <xf numFmtId="0" fontId="7" fillId="49" borderId="0" applyNumberFormat="0" applyBorder="0" applyAlignment="0" applyProtection="0"/>
    <xf numFmtId="4" fontId="102" fillId="0" borderId="202">
      <alignment horizontal="right" vertical="center"/>
    </xf>
    <xf numFmtId="4" fontId="105" fillId="62" borderId="202">
      <alignment horizontal="right" vertical="center"/>
    </xf>
    <xf numFmtId="0" fontId="7" fillId="50" borderId="0" applyNumberFormat="0" applyBorder="0" applyAlignment="0" applyProtection="0"/>
    <xf numFmtId="0" fontId="7" fillId="37" borderId="0" applyNumberFormat="0" applyBorder="0" applyAlignment="0" applyProtection="0"/>
    <xf numFmtId="4" fontId="102" fillId="0" borderId="202">
      <alignment horizontal="right" vertical="center"/>
    </xf>
    <xf numFmtId="4" fontId="105" fillId="62" borderId="217">
      <alignment horizontal="right" vertical="center"/>
    </xf>
    <xf numFmtId="4" fontId="102" fillId="0" borderId="202" applyFill="0" applyBorder="0" applyProtection="0">
      <alignment horizontal="right" vertical="center"/>
    </xf>
    <xf numFmtId="0" fontId="102" fillId="60" borderId="220">
      <alignment horizontal="left" vertical="center" wrapText="1" indent="2"/>
    </xf>
    <xf numFmtId="4" fontId="103" fillId="60" borderId="202">
      <alignment horizontal="right" vertical="center"/>
    </xf>
    <xf numFmtId="0" fontId="48" fillId="43" borderId="0" applyNumberFormat="0" applyBorder="0" applyAlignment="0" applyProtection="0"/>
    <xf numFmtId="0" fontId="130" fillId="0" borderId="215" applyNumberFormat="0" applyFill="0" applyAlignment="0" applyProtection="0"/>
    <xf numFmtId="0" fontId="48" fillId="43" borderId="0" applyNumberFormat="0" applyBorder="0" applyAlignment="0" applyProtection="0"/>
    <xf numFmtId="0" fontId="7" fillId="58" borderId="0" applyNumberFormat="0" applyBorder="0" applyAlignment="0" applyProtection="0"/>
    <xf numFmtId="0" fontId="7" fillId="50" borderId="0" applyNumberFormat="0" applyBorder="0" applyAlignment="0" applyProtection="0"/>
    <xf numFmtId="0" fontId="116" fillId="33" borderId="65" applyNumberFormat="0" applyAlignment="0" applyProtection="0"/>
    <xf numFmtId="0" fontId="102" fillId="61" borderId="210"/>
    <xf numFmtId="0" fontId="103" fillId="60" borderId="219">
      <alignment horizontal="right" vertical="center"/>
    </xf>
    <xf numFmtId="49" fontId="101" fillId="0" borderId="202" applyNumberFormat="0" applyFill="0" applyBorder="0" applyProtection="0">
      <alignment horizontal="left" vertical="center"/>
    </xf>
    <xf numFmtId="0" fontId="7" fillId="50" borderId="0" applyNumberFormat="0" applyBorder="0" applyAlignment="0" applyProtection="0"/>
    <xf numFmtId="0" fontId="103" fillId="60" borderId="202">
      <alignment horizontal="right" vertical="center"/>
    </xf>
    <xf numFmtId="0" fontId="7" fillId="54" borderId="0" applyNumberFormat="0" applyBorder="0" applyAlignment="0" applyProtection="0"/>
    <xf numFmtId="0" fontId="7" fillId="57" borderId="0" applyNumberFormat="0" applyBorder="0" applyAlignment="0" applyProtection="0"/>
    <xf numFmtId="0" fontId="7" fillId="50" borderId="0" applyNumberFormat="0" applyBorder="0" applyAlignment="0" applyProtection="0"/>
    <xf numFmtId="0" fontId="118" fillId="0" borderId="0" applyNumberFormat="0" applyFill="0" applyBorder="0" applyAlignment="0" applyProtection="0"/>
    <xf numFmtId="0" fontId="119" fillId="0" borderId="70" applyNumberFormat="0" applyFill="0" applyAlignment="0" applyProtection="0"/>
    <xf numFmtId="166" fontId="102" fillId="88" borderId="202" applyNumberFormat="0" applyFont="0" applyBorder="0" applyAlignment="0" applyProtection="0">
      <alignment horizontal="right" vertical="center"/>
    </xf>
    <xf numFmtId="0" fontId="102" fillId="61" borderId="202"/>
    <xf numFmtId="0" fontId="8" fillId="87" borderId="216" applyNumberFormat="0" applyFont="0" applyAlignment="0" applyProtection="0"/>
    <xf numFmtId="0" fontId="102" fillId="62" borderId="218">
      <alignment horizontal="left" vertical="center"/>
    </xf>
    <xf numFmtId="0" fontId="102" fillId="60" borderId="220">
      <alignment horizontal="left" vertical="center" wrapText="1" indent="2"/>
    </xf>
    <xf numFmtId="0" fontId="102" fillId="0" borderId="202" applyNumberFormat="0" applyFill="0" applyAlignment="0" applyProtection="0"/>
    <xf numFmtId="0" fontId="103" fillId="60" borderId="202">
      <alignment horizontal="right" vertical="center"/>
    </xf>
    <xf numFmtId="0" fontId="48" fillId="51" borderId="0" applyNumberFormat="0" applyBorder="0" applyAlignment="0" applyProtection="0"/>
    <xf numFmtId="0" fontId="117" fillId="0" borderId="0" applyNumberFormat="0" applyFill="0" applyBorder="0" applyAlignment="0" applyProtection="0"/>
    <xf numFmtId="0" fontId="102" fillId="0" borderId="202" applyNumberFormat="0" applyFill="0" applyAlignment="0" applyProtection="0"/>
    <xf numFmtId="4" fontId="102" fillId="0" borderId="217">
      <alignment horizontal="right" vertical="center"/>
    </xf>
    <xf numFmtId="0" fontId="102" fillId="0" borderId="217">
      <alignment horizontal="right" vertical="center"/>
    </xf>
    <xf numFmtId="0" fontId="145" fillId="0" borderId="215" applyNumberFormat="0" applyFill="0" applyAlignment="0" applyProtection="0"/>
    <xf numFmtId="0" fontId="48" fillId="39" borderId="0" applyNumberFormat="0" applyBorder="0" applyAlignment="0" applyProtection="0"/>
    <xf numFmtId="0" fontId="102" fillId="0" borderId="202">
      <alignment horizontal="right" vertical="center"/>
    </xf>
    <xf numFmtId="0" fontId="130" fillId="0" borderId="215" applyNumberFormat="0" applyFill="0" applyAlignment="0" applyProtection="0"/>
    <xf numFmtId="0" fontId="103" fillId="60" borderId="210">
      <alignment horizontal="right" vertical="center"/>
    </xf>
    <xf numFmtId="0" fontId="125" fillId="84" borderId="207" applyNumberFormat="0" applyAlignment="0" applyProtection="0"/>
    <xf numFmtId="4" fontId="103" fillId="60" borderId="217">
      <alignment horizontal="right" vertical="center"/>
    </xf>
    <xf numFmtId="0" fontId="145" fillId="0" borderId="208" applyNumberFormat="0" applyFill="0" applyAlignment="0" applyProtection="0"/>
    <xf numFmtId="49" fontId="101" fillId="0" borderId="202" applyNumberFormat="0" applyFill="0" applyBorder="0" applyProtection="0">
      <alignment horizontal="left" vertical="center"/>
    </xf>
    <xf numFmtId="0" fontId="119" fillId="0" borderId="70" applyNumberFormat="0" applyFill="0" applyAlignment="0" applyProtection="0"/>
    <xf numFmtId="0" fontId="7" fillId="42" borderId="0" applyNumberFormat="0" applyBorder="0" applyAlignment="0" applyProtection="0"/>
    <xf numFmtId="0" fontId="102" fillId="0" borderId="202">
      <alignment horizontal="right" vertical="center"/>
    </xf>
    <xf numFmtId="49" fontId="101" fillId="0" borderId="217" applyNumberFormat="0" applyFill="0" applyBorder="0" applyProtection="0">
      <alignment horizontal="left" vertical="center"/>
    </xf>
    <xf numFmtId="4" fontId="102" fillId="0" borderId="217" applyFill="0" applyBorder="0" applyProtection="0">
      <alignment horizontal="right" vertical="center"/>
    </xf>
    <xf numFmtId="0" fontId="102" fillId="60" borderId="220">
      <alignment horizontal="left" vertical="center" wrapText="1" indent="2"/>
    </xf>
    <xf numFmtId="0" fontId="103" fillId="62" borderId="202">
      <alignment horizontal="right" vertical="center"/>
    </xf>
    <xf numFmtId="0" fontId="105" fillId="62" borderId="202">
      <alignment horizontal="right" vertical="center"/>
    </xf>
    <xf numFmtId="4" fontId="103" fillId="60" borderId="202">
      <alignment horizontal="right" vertical="center"/>
    </xf>
    <xf numFmtId="0" fontId="102" fillId="0" borderId="217" applyNumberFormat="0" applyFill="0" applyAlignment="0" applyProtection="0"/>
    <xf numFmtId="0" fontId="7" fillId="45" borderId="0" applyNumberFormat="0" applyBorder="0" applyAlignment="0" applyProtection="0"/>
    <xf numFmtId="0" fontId="103" fillId="60" borderId="202">
      <alignment horizontal="right" vertical="center"/>
    </xf>
    <xf numFmtId="0" fontId="102" fillId="61" borderId="217"/>
    <xf numFmtId="0" fontId="7" fillId="54" borderId="0" applyNumberFormat="0" applyBorder="0" applyAlignment="0" applyProtection="0"/>
    <xf numFmtId="49" fontId="102" fillId="0" borderId="202" applyNumberFormat="0" applyFont="0" applyFill="0" applyBorder="0" applyProtection="0">
      <alignment horizontal="left" vertical="center" indent="2"/>
    </xf>
    <xf numFmtId="0" fontId="103" fillId="60" borderId="217">
      <alignment horizontal="right" vertical="center"/>
    </xf>
    <xf numFmtId="0" fontId="102" fillId="61" borderId="202"/>
    <xf numFmtId="0" fontId="117" fillId="0" borderId="0" applyNumberFormat="0" applyFill="0" applyBorder="0" applyAlignment="0" applyProtection="0"/>
    <xf numFmtId="4" fontId="103" fillId="60" borderId="210">
      <alignment horizontal="right" vertical="center"/>
    </xf>
    <xf numFmtId="4" fontId="103" fillId="60" borderId="210">
      <alignment horizontal="right" vertical="center"/>
    </xf>
    <xf numFmtId="0" fontId="120" fillId="87" borderId="216" applyNumberFormat="0" applyFont="0" applyAlignment="0" applyProtection="0"/>
    <xf numFmtId="0" fontId="103" fillId="62" borderId="202">
      <alignment horizontal="right" vertical="center"/>
    </xf>
    <xf numFmtId="0" fontId="120" fillId="87" borderId="216" applyNumberFormat="0" applyFont="0" applyAlignment="0" applyProtection="0"/>
    <xf numFmtId="0" fontId="7" fillId="37" borderId="0" applyNumberFormat="0" applyBorder="0" applyAlignment="0" applyProtection="0"/>
    <xf numFmtId="0" fontId="130" fillId="0" borderId="215" applyNumberFormat="0" applyFill="0" applyAlignment="0" applyProtection="0"/>
    <xf numFmtId="0" fontId="103" fillId="62" borderId="217">
      <alignment horizontal="right" vertical="center"/>
    </xf>
    <xf numFmtId="0" fontId="116" fillId="33" borderId="65" applyNumberFormat="0" applyAlignment="0" applyProtection="0"/>
    <xf numFmtId="0" fontId="7" fillId="58" borderId="0" applyNumberFormat="0" applyBorder="0" applyAlignment="0" applyProtection="0"/>
    <xf numFmtId="0" fontId="103" fillId="62" borderId="202">
      <alignment horizontal="right" vertical="center"/>
    </xf>
    <xf numFmtId="4" fontId="103" fillId="60" borderId="202">
      <alignment horizontal="right" vertical="center"/>
    </xf>
    <xf numFmtId="49" fontId="102" fillId="0" borderId="210" applyNumberFormat="0" applyFont="0" applyFill="0" applyBorder="0" applyProtection="0">
      <alignment horizontal="left" vertical="center" indent="2"/>
    </xf>
    <xf numFmtId="0" fontId="7" fillId="46" borderId="0" applyNumberFormat="0" applyBorder="0" applyAlignment="0" applyProtection="0"/>
    <xf numFmtId="0" fontId="120" fillId="87" borderId="216" applyNumberFormat="0" applyFont="0" applyAlignment="0" applyProtection="0"/>
    <xf numFmtId="49" fontId="101" fillId="0" borderId="202" applyNumberFormat="0" applyFill="0" applyBorder="0" applyProtection="0">
      <alignment horizontal="left" vertical="center"/>
    </xf>
    <xf numFmtId="0" fontId="7" fillId="53" borderId="0" applyNumberFormat="0" applyBorder="0" applyAlignment="0" applyProtection="0"/>
    <xf numFmtId="0" fontId="102" fillId="0" borderId="202">
      <alignment horizontal="right" vertical="center"/>
    </xf>
    <xf numFmtId="4" fontId="102" fillId="0" borderId="202">
      <alignment horizontal="right" vertical="center"/>
    </xf>
    <xf numFmtId="0" fontId="7" fillId="42" borderId="0" applyNumberFormat="0" applyBorder="0" applyAlignment="0" applyProtection="0"/>
    <xf numFmtId="0" fontId="102" fillId="0" borderId="202">
      <alignment horizontal="right" vertical="center"/>
    </xf>
    <xf numFmtId="0" fontId="126" fillId="84" borderId="207" applyNumberFormat="0" applyAlignment="0" applyProtection="0"/>
    <xf numFmtId="0" fontId="126" fillId="84" borderId="214" applyNumberFormat="0" applyAlignment="0" applyProtection="0"/>
    <xf numFmtId="4" fontId="103" fillId="60" borderId="202">
      <alignment horizontal="right" vertical="center"/>
    </xf>
    <xf numFmtId="0" fontId="138" fillId="71" borderId="214" applyNumberFormat="0" applyAlignment="0" applyProtection="0"/>
    <xf numFmtId="0" fontId="103" fillId="60" borderId="202">
      <alignment horizontal="right" vertical="center"/>
    </xf>
    <xf numFmtId="0" fontId="7" fillId="45" borderId="0" applyNumberFormat="0" applyBorder="0" applyAlignment="0" applyProtection="0"/>
    <xf numFmtId="0" fontId="7" fillId="38" borderId="0" applyNumberFormat="0" applyBorder="0" applyAlignment="0" applyProtection="0"/>
    <xf numFmtId="49" fontId="102" fillId="0" borderId="202" applyNumberFormat="0" applyFont="0" applyFill="0" applyBorder="0" applyProtection="0">
      <alignment horizontal="left" vertical="center" indent="2"/>
    </xf>
    <xf numFmtId="0" fontId="105" fillId="62" borderId="202">
      <alignment horizontal="right" vertical="center"/>
    </xf>
    <xf numFmtId="0" fontId="126" fillId="84" borderId="207" applyNumberFormat="0" applyAlignment="0" applyProtection="0"/>
    <xf numFmtId="0" fontId="7" fillId="57" borderId="0" applyNumberFormat="0" applyBorder="0" applyAlignment="0" applyProtection="0"/>
    <xf numFmtId="4" fontId="102" fillId="0" borderId="217" applyFill="0" applyBorder="0" applyProtection="0">
      <alignment horizontal="right" vertical="center"/>
    </xf>
    <xf numFmtId="4" fontId="103" fillId="60" borderId="217">
      <alignment horizontal="right" vertical="center"/>
    </xf>
    <xf numFmtId="0" fontId="120" fillId="87" borderId="216" applyNumberFormat="0" applyFont="0" applyAlignment="0" applyProtection="0"/>
    <xf numFmtId="0" fontId="102" fillId="0" borderId="202" applyNumberFormat="0" applyFill="0" applyAlignment="0" applyProtection="0"/>
    <xf numFmtId="0" fontId="7" fillId="41" borderId="0" applyNumberFormat="0" applyBorder="0" applyAlignment="0" applyProtection="0"/>
    <xf numFmtId="0" fontId="129" fillId="71" borderId="214" applyNumberFormat="0" applyAlignment="0" applyProtection="0"/>
    <xf numFmtId="0" fontId="48" fillId="55" borderId="0" applyNumberFormat="0" applyBorder="0" applyAlignment="0" applyProtection="0"/>
    <xf numFmtId="0" fontId="129" fillId="71" borderId="214" applyNumberFormat="0" applyAlignment="0" applyProtection="0"/>
    <xf numFmtId="4" fontId="103" fillId="62" borderId="202">
      <alignment horizontal="right" vertical="center"/>
    </xf>
    <xf numFmtId="0" fontId="125" fillId="84" borderId="214" applyNumberFormat="0" applyAlignment="0" applyProtection="0"/>
    <xf numFmtId="4" fontId="103" fillId="62" borderId="202">
      <alignment horizontal="right" vertical="center"/>
    </xf>
    <xf numFmtId="0" fontId="103" fillId="60" borderId="202">
      <alignment horizontal="right" vertical="center"/>
    </xf>
    <xf numFmtId="4" fontId="102" fillId="61" borderId="202"/>
    <xf numFmtId="4" fontId="105" fillId="62" borderId="202">
      <alignment horizontal="right" vertical="center"/>
    </xf>
    <xf numFmtId="0" fontId="102" fillId="61" borderId="202"/>
    <xf numFmtId="0" fontId="48" fillId="39" borderId="0" applyNumberFormat="0" applyBorder="0" applyAlignment="0" applyProtection="0"/>
    <xf numFmtId="0" fontId="102" fillId="0" borderId="202" applyNumberFormat="0" applyFill="0" applyAlignment="0" applyProtection="0"/>
    <xf numFmtId="0" fontId="145" fillId="0" borderId="215" applyNumberFormat="0" applyFill="0" applyAlignment="0" applyProtection="0"/>
    <xf numFmtId="0" fontId="48" fillId="43" borderId="0" applyNumberFormat="0" applyBorder="0" applyAlignment="0" applyProtection="0"/>
    <xf numFmtId="4" fontId="103" fillId="60" borderId="202">
      <alignment horizontal="right" vertical="center"/>
    </xf>
    <xf numFmtId="0" fontId="103" fillId="60" borderId="202">
      <alignment horizontal="right" vertical="center"/>
    </xf>
    <xf numFmtId="4" fontId="105" fillId="62" borderId="210">
      <alignment horizontal="right" vertical="center"/>
    </xf>
    <xf numFmtId="0" fontId="7" fillId="38" borderId="0" applyNumberFormat="0" applyBorder="0" applyAlignment="0" applyProtection="0"/>
    <xf numFmtId="0" fontId="103" fillId="60" borderId="202">
      <alignment horizontal="right" vertical="center"/>
    </xf>
    <xf numFmtId="4" fontId="103" fillId="60" borderId="202">
      <alignment horizontal="right" vertical="center"/>
    </xf>
    <xf numFmtId="0" fontId="129" fillId="71" borderId="214" applyNumberFormat="0" applyAlignment="0" applyProtection="0"/>
    <xf numFmtId="4" fontId="102" fillId="61" borderId="202"/>
    <xf numFmtId="0" fontId="102" fillId="0" borderId="217">
      <alignment horizontal="right" vertical="center"/>
    </xf>
    <xf numFmtId="0" fontId="145" fillId="0" borderId="208" applyNumberFormat="0" applyFill="0" applyAlignment="0" applyProtection="0"/>
    <xf numFmtId="4" fontId="102" fillId="0" borderId="217" applyFill="0" applyBorder="0" applyProtection="0">
      <alignment horizontal="right" vertical="center"/>
    </xf>
    <xf numFmtId="4" fontId="103" fillId="60" borderId="202">
      <alignment horizontal="right" vertical="center"/>
    </xf>
    <xf numFmtId="4" fontId="103" fillId="62" borderId="217">
      <alignment horizontal="right" vertical="center"/>
    </xf>
    <xf numFmtId="4" fontId="103" fillId="60" borderId="219">
      <alignment horizontal="right" vertical="center"/>
    </xf>
    <xf numFmtId="0" fontId="117" fillId="0" borderId="0" applyNumberFormat="0" applyFill="0" applyBorder="0" applyAlignment="0" applyProtection="0"/>
    <xf numFmtId="0" fontId="48" fillId="55" borderId="0" applyNumberFormat="0" applyBorder="0" applyAlignment="0" applyProtection="0"/>
    <xf numFmtId="0" fontId="126" fillId="84" borderId="214" applyNumberFormat="0" applyAlignment="0" applyProtection="0"/>
    <xf numFmtId="0" fontId="145" fillId="0" borderId="215" applyNumberFormat="0" applyFill="0" applyAlignment="0" applyProtection="0"/>
    <xf numFmtId="4" fontId="102" fillId="0" borderId="202" applyFill="0" applyBorder="0" applyProtection="0">
      <alignment horizontal="right" vertical="center"/>
    </xf>
    <xf numFmtId="4" fontId="102" fillId="61" borderId="202"/>
    <xf numFmtId="0" fontId="105" fillId="62" borderId="202">
      <alignment horizontal="right" vertical="center"/>
    </xf>
    <xf numFmtId="0" fontId="120" fillId="87" borderId="209" applyNumberFormat="0" applyFont="0" applyAlignment="0" applyProtection="0"/>
    <xf numFmtId="0" fontId="116" fillId="33" borderId="65" applyNumberFormat="0" applyAlignment="0" applyProtection="0"/>
    <xf numFmtId="4" fontId="103" fillId="60" borderId="219">
      <alignment horizontal="right" vertical="center"/>
    </xf>
    <xf numFmtId="166" fontId="102" fillId="88" borderId="210" applyNumberFormat="0" applyFont="0" applyBorder="0" applyAlignment="0" applyProtection="0">
      <alignment horizontal="right" vertical="center"/>
    </xf>
    <xf numFmtId="0" fontId="7" fillId="42" borderId="0" applyNumberFormat="0" applyBorder="0" applyAlignment="0" applyProtection="0"/>
    <xf numFmtId="0" fontId="120" fillId="87" borderId="216" applyNumberFormat="0" applyFont="0" applyAlignment="0" applyProtection="0"/>
    <xf numFmtId="0" fontId="103" fillId="60" borderId="202">
      <alignment horizontal="right" vertical="center"/>
    </xf>
    <xf numFmtId="0" fontId="126" fillId="84" borderId="214" applyNumberFormat="0" applyAlignment="0" applyProtection="0"/>
    <xf numFmtId="0" fontId="103" fillId="60" borderId="210">
      <alignment horizontal="right" vertical="center"/>
    </xf>
    <xf numFmtId="49" fontId="101" fillId="0" borderId="202" applyNumberFormat="0" applyFill="0" applyBorder="0" applyProtection="0">
      <alignment horizontal="left" vertical="center"/>
    </xf>
    <xf numFmtId="0" fontId="7" fillId="49" borderId="0" applyNumberFormat="0" applyBorder="0" applyAlignment="0" applyProtection="0"/>
    <xf numFmtId="0" fontId="105" fillId="62" borderId="202">
      <alignment horizontal="right" vertical="center"/>
    </xf>
    <xf numFmtId="0" fontId="48" fillId="59" borderId="0" applyNumberFormat="0" applyBorder="0" applyAlignment="0" applyProtection="0"/>
    <xf numFmtId="0" fontId="120" fillId="87" borderId="216" applyNumberFormat="0" applyFont="0" applyAlignment="0" applyProtection="0"/>
    <xf numFmtId="0" fontId="103" fillId="60" borderId="202">
      <alignment horizontal="right" vertical="center"/>
    </xf>
    <xf numFmtId="0" fontId="117" fillId="0" borderId="0" applyNumberFormat="0" applyFill="0" applyBorder="0" applyAlignment="0" applyProtection="0"/>
    <xf numFmtId="0" fontId="145" fillId="0" borderId="215" applyNumberFormat="0" applyFill="0" applyAlignment="0" applyProtection="0"/>
    <xf numFmtId="0" fontId="7" fillId="41" borderId="0" applyNumberFormat="0" applyBorder="0" applyAlignment="0" applyProtection="0"/>
    <xf numFmtId="0" fontId="7" fillId="58" borderId="0" applyNumberFormat="0" applyBorder="0" applyAlignment="0" applyProtection="0"/>
    <xf numFmtId="4" fontId="103" fillId="60" borderId="218">
      <alignment horizontal="right" vertical="center"/>
    </xf>
    <xf numFmtId="0" fontId="103" fillId="62" borderId="202">
      <alignment horizontal="right" vertical="center"/>
    </xf>
    <xf numFmtId="4" fontId="102" fillId="0" borderId="210" applyFill="0" applyBorder="0" applyProtection="0">
      <alignment horizontal="right" vertical="center"/>
    </xf>
    <xf numFmtId="4" fontId="105" fillId="62" borderId="202">
      <alignment horizontal="right" vertical="center"/>
    </xf>
    <xf numFmtId="4" fontId="103" fillId="60" borderId="210">
      <alignment horizontal="right" vertical="center"/>
    </xf>
    <xf numFmtId="0" fontId="48" fillId="47" borderId="0" applyNumberFormat="0" applyBorder="0" applyAlignment="0" applyProtection="0"/>
    <xf numFmtId="0" fontId="120" fillId="87" borderId="216" applyNumberFormat="0" applyFont="0" applyAlignment="0" applyProtection="0"/>
    <xf numFmtId="0" fontId="130" fillId="0" borderId="208" applyNumberFormat="0" applyFill="0" applyAlignment="0" applyProtection="0"/>
    <xf numFmtId="4" fontId="102" fillId="61" borderId="210"/>
    <xf numFmtId="0" fontId="102" fillId="61" borderId="217"/>
    <xf numFmtId="4" fontId="103" fillId="60" borderId="202">
      <alignment horizontal="right" vertical="center"/>
    </xf>
    <xf numFmtId="0" fontId="102" fillId="0" borderId="217" applyNumberFormat="0" applyFill="0" applyAlignment="0" applyProtection="0"/>
    <xf numFmtId="0" fontId="7" fillId="38" borderId="0" applyNumberFormat="0" applyBorder="0" applyAlignment="0" applyProtection="0"/>
    <xf numFmtId="49" fontId="101" fillId="0" borderId="217" applyNumberFormat="0" applyFill="0" applyBorder="0" applyProtection="0">
      <alignment horizontal="left" vertical="center"/>
    </xf>
    <xf numFmtId="0" fontId="7" fillId="54" borderId="0" applyNumberFormat="0" applyBorder="0" applyAlignment="0" applyProtection="0"/>
    <xf numFmtId="0" fontId="102" fillId="0" borderId="213">
      <alignment horizontal="left" vertical="center" wrapText="1" indent="2"/>
    </xf>
    <xf numFmtId="0" fontId="103" fillId="60" borderId="202">
      <alignment horizontal="right" vertical="center"/>
    </xf>
    <xf numFmtId="0" fontId="138" fillId="71" borderId="214" applyNumberFormat="0" applyAlignment="0" applyProtection="0"/>
    <xf numFmtId="0" fontId="7" fillId="37" borderId="0" applyNumberFormat="0" applyBorder="0" applyAlignment="0" applyProtection="0"/>
    <xf numFmtId="0" fontId="103" fillId="60" borderId="202">
      <alignment horizontal="right" vertical="center"/>
    </xf>
    <xf numFmtId="0" fontId="118" fillId="0" borderId="0" applyNumberFormat="0" applyFill="0" applyBorder="0" applyAlignment="0" applyProtection="0"/>
    <xf numFmtId="4" fontId="103" fillId="60" borderId="202">
      <alignment horizontal="right" vertical="center"/>
    </xf>
    <xf numFmtId="0" fontId="125" fillId="84" borderId="214" applyNumberFormat="0" applyAlignment="0" applyProtection="0"/>
    <xf numFmtId="4" fontId="103" fillId="60" borderId="219">
      <alignment horizontal="right" vertical="center"/>
    </xf>
    <xf numFmtId="0" fontId="48" fillId="47" borderId="0" applyNumberFormat="0" applyBorder="0" applyAlignment="0" applyProtection="0"/>
    <xf numFmtId="0" fontId="105" fillId="62" borderId="202">
      <alignment horizontal="right" vertical="center"/>
    </xf>
    <xf numFmtId="4" fontId="103" fillId="60" borderId="217">
      <alignment horizontal="right" vertical="center"/>
    </xf>
    <xf numFmtId="0" fontId="103" fillId="62" borderId="210">
      <alignment horizontal="right" vertical="center"/>
    </xf>
    <xf numFmtId="0" fontId="103" fillId="60" borderId="202">
      <alignment horizontal="right" vertical="center"/>
    </xf>
    <xf numFmtId="4" fontId="103" fillId="62" borderId="210">
      <alignment horizontal="right" vertical="center"/>
    </xf>
    <xf numFmtId="0" fontId="103" fillId="60" borderId="202">
      <alignment horizontal="right" vertical="center"/>
    </xf>
    <xf numFmtId="0" fontId="102" fillId="0" borderId="217">
      <alignment horizontal="right" vertical="center"/>
    </xf>
    <xf numFmtId="0" fontId="102" fillId="61" borderId="217"/>
    <xf numFmtId="0" fontId="102" fillId="60" borderId="220">
      <alignment horizontal="left" vertical="center" wrapText="1" indent="2"/>
    </xf>
    <xf numFmtId="0" fontId="145" fillId="0" borderId="208" applyNumberFormat="0" applyFill="0" applyAlignment="0" applyProtection="0"/>
    <xf numFmtId="4" fontId="103" fillId="62" borderId="202">
      <alignment horizontal="right" vertical="center"/>
    </xf>
    <xf numFmtId="0" fontId="7" fillId="53" borderId="0" applyNumberFormat="0" applyBorder="0" applyAlignment="0" applyProtection="0"/>
    <xf numFmtId="0" fontId="102" fillId="60" borderId="213">
      <alignment horizontal="left" vertical="center" wrapText="1" indent="2"/>
    </xf>
    <xf numFmtId="0" fontId="102" fillId="61" borderId="202"/>
    <xf numFmtId="0" fontId="48" fillId="43" borderId="0" applyNumberFormat="0" applyBorder="0" applyAlignment="0" applyProtection="0"/>
    <xf numFmtId="0" fontId="138" fillId="71" borderId="214" applyNumberFormat="0" applyAlignment="0" applyProtection="0"/>
    <xf numFmtId="0" fontId="7" fillId="42" borderId="0" applyNumberFormat="0" applyBorder="0" applyAlignment="0" applyProtection="0"/>
    <xf numFmtId="0" fontId="102" fillId="60" borderId="213">
      <alignment horizontal="left" vertical="center" wrapText="1" indent="2"/>
    </xf>
    <xf numFmtId="49" fontId="102" fillId="0" borderId="202" applyNumberFormat="0" applyFont="0" applyFill="0" applyBorder="0" applyProtection="0">
      <alignment horizontal="left" vertical="center" indent="2"/>
    </xf>
    <xf numFmtId="0" fontId="125" fillId="84" borderId="214" applyNumberFormat="0" applyAlignment="0" applyProtection="0"/>
    <xf numFmtId="0" fontId="125" fillId="84" borderId="214" applyNumberFormat="0" applyAlignment="0" applyProtection="0"/>
    <xf numFmtId="4" fontId="102" fillId="0" borderId="202">
      <alignment horizontal="right" vertical="center"/>
    </xf>
    <xf numFmtId="0" fontId="126" fillId="84" borderId="214" applyNumberFormat="0" applyAlignment="0" applyProtection="0"/>
    <xf numFmtId="4" fontId="102" fillId="0" borderId="202">
      <alignment horizontal="right" vertical="center"/>
    </xf>
    <xf numFmtId="0" fontId="7" fillId="53" borderId="0" applyNumberFormat="0" applyBorder="0" applyAlignment="0" applyProtection="0"/>
    <xf numFmtId="0" fontId="103" fillId="62" borderId="202">
      <alignment horizontal="right" vertical="center"/>
    </xf>
    <xf numFmtId="4" fontId="103" fillId="60" borderId="202">
      <alignment horizontal="right" vertical="center"/>
    </xf>
    <xf numFmtId="0" fontId="102" fillId="0" borderId="202">
      <alignment horizontal="right" vertical="center"/>
    </xf>
    <xf numFmtId="0" fontId="7" fillId="50" borderId="0" applyNumberFormat="0" applyBorder="0" applyAlignment="0" applyProtection="0"/>
    <xf numFmtId="4" fontId="102" fillId="61" borderId="210"/>
    <xf numFmtId="0" fontId="102" fillId="0" borderId="217">
      <alignment horizontal="right" vertical="center"/>
    </xf>
    <xf numFmtId="0" fontId="126" fillId="84" borderId="214" applyNumberFormat="0" applyAlignment="0" applyProtection="0"/>
    <xf numFmtId="0" fontId="126" fillId="84" borderId="214" applyNumberFormat="0" applyAlignment="0" applyProtection="0"/>
    <xf numFmtId="0" fontId="123" fillId="84" borderId="221" applyNumberFormat="0" applyAlignment="0" applyProtection="0"/>
    <xf numFmtId="0" fontId="102" fillId="0" borderId="217">
      <alignment horizontal="right" vertical="center"/>
    </xf>
    <xf numFmtId="0" fontId="102" fillId="0" borderId="202" applyNumberFormat="0" applyFill="0" applyAlignment="0" applyProtection="0"/>
    <xf numFmtId="0" fontId="142" fillId="84" borderId="206" applyNumberFormat="0" applyAlignment="0" applyProtection="0"/>
    <xf numFmtId="0" fontId="102" fillId="0" borderId="220">
      <alignment horizontal="left" vertical="center" wrapText="1" indent="2"/>
    </xf>
    <xf numFmtId="166" fontId="102" fillId="88" borderId="202" applyNumberFormat="0" applyFont="0" applyBorder="0" applyAlignment="0" applyProtection="0">
      <alignment horizontal="right" vertical="center"/>
    </xf>
    <xf numFmtId="49" fontId="102" fillId="0" borderId="217" applyNumberFormat="0" applyFont="0" applyFill="0" applyBorder="0" applyProtection="0">
      <alignment horizontal="left" vertical="center" indent="2"/>
    </xf>
    <xf numFmtId="0" fontId="102" fillId="0" borderId="213">
      <alignment horizontal="left" vertical="center" wrapText="1" indent="2"/>
    </xf>
    <xf numFmtId="166" fontId="102" fillId="88" borderId="202" applyNumberFormat="0" applyFont="0" applyBorder="0" applyAlignment="0" applyProtection="0">
      <alignment horizontal="right" vertical="center"/>
    </xf>
    <xf numFmtId="166" fontId="102" fillId="88" borderId="202" applyNumberFormat="0" applyFont="0" applyBorder="0" applyAlignment="0" applyProtection="0">
      <alignment horizontal="right" vertical="center"/>
    </xf>
    <xf numFmtId="0" fontId="123" fillId="84" borderId="206" applyNumberFormat="0" applyAlignment="0" applyProtection="0"/>
    <xf numFmtId="4" fontId="105" fillId="62" borderId="202">
      <alignment horizontal="right" vertical="center"/>
    </xf>
    <xf numFmtId="0" fontId="130" fillId="0" borderId="208" applyNumberFormat="0" applyFill="0" applyAlignment="0" applyProtection="0"/>
    <xf numFmtId="0" fontId="103" fillId="62" borderId="202">
      <alignment horizontal="right" vertical="center"/>
    </xf>
    <xf numFmtId="0" fontId="102" fillId="0" borderId="217">
      <alignment horizontal="right" vertical="center"/>
    </xf>
    <xf numFmtId="0" fontId="7" fillId="38" borderId="0" applyNumberFormat="0" applyBorder="0" applyAlignment="0" applyProtection="0"/>
    <xf numFmtId="0" fontId="103" fillId="60" borderId="202">
      <alignment horizontal="right" vertical="center"/>
    </xf>
    <xf numFmtId="0" fontId="103" fillId="60" borderId="202">
      <alignment horizontal="right" vertical="center"/>
    </xf>
    <xf numFmtId="4" fontId="105" fillId="62" borderId="202">
      <alignment horizontal="right" vertical="center"/>
    </xf>
    <xf numFmtId="0" fontId="103" fillId="62" borderId="202">
      <alignment horizontal="right" vertical="center"/>
    </xf>
    <xf numFmtId="4" fontId="103" fillId="62" borderId="202">
      <alignment horizontal="right" vertical="center"/>
    </xf>
    <xf numFmtId="0" fontId="105" fillId="62" borderId="202">
      <alignment horizontal="right" vertical="center"/>
    </xf>
    <xf numFmtId="4" fontId="105" fillId="62" borderId="202">
      <alignment horizontal="right" vertical="center"/>
    </xf>
    <xf numFmtId="0" fontId="103" fillId="60" borderId="202">
      <alignment horizontal="right" vertical="center"/>
    </xf>
    <xf numFmtId="4" fontId="103" fillId="60" borderId="202">
      <alignment horizontal="right" vertical="center"/>
    </xf>
    <xf numFmtId="0" fontId="103" fillId="60" borderId="202">
      <alignment horizontal="right" vertical="center"/>
    </xf>
    <xf numFmtId="4" fontId="103" fillId="60" borderId="202">
      <alignment horizontal="right" vertical="center"/>
    </xf>
    <xf numFmtId="0" fontId="123" fillId="84" borderId="221" applyNumberFormat="0" applyAlignment="0" applyProtection="0"/>
    <xf numFmtId="0" fontId="145" fillId="0" borderId="215" applyNumberFormat="0" applyFill="0" applyAlignment="0" applyProtection="0"/>
    <xf numFmtId="0" fontId="102" fillId="62" borderId="218">
      <alignment horizontal="left" vertical="center"/>
    </xf>
    <xf numFmtId="0" fontId="138" fillId="71" borderId="207" applyNumberFormat="0" applyAlignment="0" applyProtection="0"/>
    <xf numFmtId="0" fontId="115" fillId="33" borderId="66" applyNumberFormat="0" applyAlignment="0" applyProtection="0"/>
    <xf numFmtId="4" fontId="103" fillId="60" borderId="219">
      <alignment horizontal="right" vertical="center"/>
    </xf>
    <xf numFmtId="0" fontId="7" fillId="45" borderId="0" applyNumberFormat="0" applyBorder="0" applyAlignment="0" applyProtection="0"/>
    <xf numFmtId="0" fontId="48" fillId="55" borderId="0" applyNumberFormat="0" applyBorder="0" applyAlignment="0" applyProtection="0"/>
    <xf numFmtId="0" fontId="103" fillId="60" borderId="217">
      <alignment horizontal="right" vertical="center"/>
    </xf>
    <xf numFmtId="0" fontId="102" fillId="0" borderId="202">
      <alignment horizontal="right" vertical="center"/>
    </xf>
    <xf numFmtId="4" fontId="102" fillId="0" borderId="202">
      <alignment horizontal="right" vertical="center"/>
    </xf>
    <xf numFmtId="0" fontId="102" fillId="0" borderId="202" applyNumberFormat="0" applyFill="0" applyAlignment="0" applyProtection="0"/>
    <xf numFmtId="49" fontId="102" fillId="0" borderId="218" applyNumberFormat="0" applyFont="0" applyFill="0" applyBorder="0" applyProtection="0">
      <alignment horizontal="left" vertical="center" indent="5"/>
    </xf>
    <xf numFmtId="166" fontId="102" fillId="88" borderId="202" applyNumberFormat="0" applyFont="0" applyBorder="0" applyAlignment="0" applyProtection="0">
      <alignment horizontal="right" vertical="center"/>
    </xf>
    <xf numFmtId="0" fontId="102" fillId="61" borderId="202"/>
    <xf numFmtId="4" fontId="102" fillId="61" borderId="202"/>
    <xf numFmtId="0" fontId="105" fillId="62" borderId="217">
      <alignment horizontal="right" vertical="center"/>
    </xf>
    <xf numFmtId="4" fontId="105" fillId="62" borderId="217">
      <alignment horizontal="right" vertical="center"/>
    </xf>
    <xf numFmtId="0" fontId="102" fillId="0" borderId="202" applyNumberFormat="0" applyFill="0" applyAlignment="0" applyProtection="0"/>
    <xf numFmtId="0" fontId="129" fillId="71" borderId="214" applyNumberFormat="0" applyAlignment="0" applyProtection="0"/>
    <xf numFmtId="0" fontId="102" fillId="0" borderId="210" applyNumberFormat="0" applyFill="0" applyAlignment="0" applyProtection="0"/>
    <xf numFmtId="0" fontId="138" fillId="71" borderId="214" applyNumberFormat="0" applyAlignment="0" applyProtection="0"/>
    <xf numFmtId="0" fontId="125" fillId="84" borderId="214" applyNumberFormat="0" applyAlignment="0" applyProtection="0"/>
    <xf numFmtId="4" fontId="105" fillId="62" borderId="202">
      <alignment horizontal="right" vertical="center"/>
    </xf>
    <xf numFmtId="0" fontId="103" fillId="62" borderId="202">
      <alignment horizontal="right" vertical="center"/>
    </xf>
    <xf numFmtId="166" fontId="102" fillId="88" borderId="202" applyNumberFormat="0" applyFont="0" applyBorder="0" applyAlignment="0" applyProtection="0">
      <alignment horizontal="right" vertical="center"/>
    </xf>
    <xf numFmtId="0" fontId="105" fillId="62" borderId="217">
      <alignment horizontal="right" vertical="center"/>
    </xf>
    <xf numFmtId="49" fontId="102" fillId="0" borderId="202" applyNumberFormat="0" applyFont="0" applyFill="0" applyBorder="0" applyProtection="0">
      <alignment horizontal="left" vertical="center" indent="2"/>
    </xf>
    <xf numFmtId="0" fontId="145" fillId="0" borderId="208" applyNumberFormat="0" applyFill="0" applyAlignment="0" applyProtection="0"/>
    <xf numFmtId="49" fontId="102" fillId="0" borderId="202" applyNumberFormat="0" applyFont="0" applyFill="0" applyBorder="0" applyProtection="0">
      <alignment horizontal="left" vertical="center" indent="2"/>
    </xf>
    <xf numFmtId="4" fontId="102" fillId="0" borderId="202" applyFill="0" applyBorder="0" applyProtection="0">
      <alignment horizontal="right" vertical="center"/>
    </xf>
    <xf numFmtId="49" fontId="101" fillId="0" borderId="202" applyNumberFormat="0" applyFill="0" applyBorder="0" applyProtection="0">
      <alignment horizontal="left" vertical="center"/>
    </xf>
    <xf numFmtId="0" fontId="142" fillId="84" borderId="221" applyNumberFormat="0" applyAlignment="0" applyProtection="0"/>
    <xf numFmtId="49" fontId="101" fillId="0" borderId="210" applyNumberFormat="0" applyFill="0" applyBorder="0" applyProtection="0">
      <alignment horizontal="left" vertical="center"/>
    </xf>
    <xf numFmtId="49" fontId="102" fillId="0" borderId="217" applyNumberFormat="0" applyFont="0" applyFill="0" applyBorder="0" applyProtection="0">
      <alignment horizontal="left" vertical="center" indent="2"/>
    </xf>
    <xf numFmtId="0" fontId="7" fillId="57" borderId="0" applyNumberFormat="0" applyBorder="0" applyAlignment="0" applyProtection="0"/>
    <xf numFmtId="4" fontId="103" fillId="60" borderId="202">
      <alignment horizontal="right" vertical="center"/>
    </xf>
    <xf numFmtId="0" fontId="103" fillId="60" borderId="202">
      <alignment horizontal="right" vertical="center"/>
    </xf>
    <xf numFmtId="0" fontId="105" fillId="62" borderId="217">
      <alignment horizontal="right" vertical="center"/>
    </xf>
    <xf numFmtId="4" fontId="102" fillId="61" borderId="217"/>
    <xf numFmtId="0" fontId="105" fillId="62" borderId="217">
      <alignment horizontal="right" vertical="center"/>
    </xf>
    <xf numFmtId="0" fontId="102" fillId="61" borderId="202"/>
    <xf numFmtId="4" fontId="102" fillId="61" borderId="202"/>
    <xf numFmtId="4" fontId="103" fillId="60" borderId="202">
      <alignment horizontal="right" vertical="center"/>
    </xf>
    <xf numFmtId="0" fontId="105" fillId="62" borderId="202">
      <alignment horizontal="right" vertical="center"/>
    </xf>
    <xf numFmtId="4" fontId="103" fillId="60" borderId="217">
      <alignment horizontal="right" vertical="center"/>
    </xf>
    <xf numFmtId="4" fontId="103" fillId="60" borderId="217">
      <alignment horizontal="right" vertical="center"/>
    </xf>
    <xf numFmtId="4" fontId="102" fillId="0" borderId="202">
      <alignment horizontal="right" vertical="center"/>
    </xf>
    <xf numFmtId="0" fontId="8" fillId="87" borderId="216" applyNumberFormat="0" applyFont="0" applyAlignment="0" applyProtection="0"/>
    <xf numFmtId="0" fontId="126" fillId="84" borderId="207" applyNumberFormat="0" applyAlignment="0" applyProtection="0"/>
    <xf numFmtId="0" fontId="138" fillId="71" borderId="214" applyNumberFormat="0" applyAlignment="0" applyProtection="0"/>
    <xf numFmtId="0" fontId="103" fillId="60" borderId="219">
      <alignment horizontal="right" vertical="center"/>
    </xf>
    <xf numFmtId="4" fontId="103" fillId="60" borderId="217">
      <alignment horizontal="right" vertical="center"/>
    </xf>
    <xf numFmtId="0" fontId="129" fillId="71" borderId="214" applyNumberFormat="0" applyAlignment="0" applyProtection="0"/>
    <xf numFmtId="0" fontId="142" fillId="84" borderId="221" applyNumberFormat="0" applyAlignment="0" applyProtection="0"/>
    <xf numFmtId="0" fontId="105" fillId="62" borderId="202">
      <alignment horizontal="right" vertical="center"/>
    </xf>
    <xf numFmtId="4" fontId="103" fillId="62" borderId="202">
      <alignment horizontal="right" vertical="center"/>
    </xf>
    <xf numFmtId="4" fontId="103" fillId="60" borderId="202">
      <alignment horizontal="right" vertical="center"/>
    </xf>
    <xf numFmtId="49" fontId="101" fillId="0" borderId="210" applyNumberFormat="0" applyFill="0" applyBorder="0" applyProtection="0">
      <alignment horizontal="left" vertical="center"/>
    </xf>
    <xf numFmtId="4" fontId="102" fillId="0" borderId="202" applyFill="0" applyBorder="0" applyProtection="0">
      <alignment horizontal="right" vertical="center"/>
    </xf>
    <xf numFmtId="4" fontId="103" fillId="62" borderId="202">
      <alignment horizontal="right" vertical="center"/>
    </xf>
    <xf numFmtId="0" fontId="103" fillId="62" borderId="217">
      <alignment horizontal="right" vertical="center"/>
    </xf>
    <xf numFmtId="0" fontId="126" fillId="84" borderId="214" applyNumberFormat="0" applyAlignment="0" applyProtection="0"/>
    <xf numFmtId="49" fontId="101" fillId="0" borderId="210" applyNumberFormat="0" applyFill="0" applyBorder="0" applyProtection="0">
      <alignment horizontal="left" vertical="center"/>
    </xf>
    <xf numFmtId="4" fontId="103" fillId="60" borderId="217">
      <alignment horizontal="right" vertical="center"/>
    </xf>
    <xf numFmtId="0" fontId="115" fillId="33" borderId="66" applyNumberFormat="0" applyAlignment="0" applyProtection="0"/>
    <xf numFmtId="0" fontId="7" fillId="45" borderId="0" applyNumberFormat="0" applyBorder="0" applyAlignment="0" applyProtection="0"/>
    <xf numFmtId="0" fontId="105" fillId="62" borderId="202">
      <alignment horizontal="right" vertical="center"/>
    </xf>
    <xf numFmtId="4" fontId="103" fillId="60" borderId="202">
      <alignment horizontal="right" vertical="center"/>
    </xf>
    <xf numFmtId="0" fontId="103" fillId="60" borderId="202">
      <alignment horizontal="right" vertical="center"/>
    </xf>
    <xf numFmtId="4" fontId="105" fillId="62" borderId="202">
      <alignment horizontal="right" vertical="center"/>
    </xf>
    <xf numFmtId="0" fontId="102" fillId="60" borderId="220">
      <alignment horizontal="left" vertical="center" wrapText="1" indent="2"/>
    </xf>
    <xf numFmtId="0" fontId="145" fillId="0" borderId="215" applyNumberFormat="0" applyFill="0" applyAlignment="0" applyProtection="0"/>
    <xf numFmtId="4" fontId="103" fillId="62" borderId="202">
      <alignment horizontal="right" vertical="center"/>
    </xf>
    <xf numFmtId="0" fontId="48" fillId="43" borderId="0" applyNumberFormat="0" applyBorder="0" applyAlignment="0" applyProtection="0"/>
    <xf numFmtId="4" fontId="103" fillId="62" borderId="202">
      <alignment horizontal="right" vertical="center"/>
    </xf>
    <xf numFmtId="0" fontId="103" fillId="60" borderId="202">
      <alignment horizontal="right" vertical="center"/>
    </xf>
    <xf numFmtId="166" fontId="102" fillId="88" borderId="210" applyNumberFormat="0" applyFont="0" applyBorder="0" applyAlignment="0" applyProtection="0">
      <alignment horizontal="right" vertical="center"/>
    </xf>
    <xf numFmtId="0" fontId="8" fillId="87" borderId="209" applyNumberFormat="0" applyFont="0" applyAlignment="0" applyProtection="0"/>
    <xf numFmtId="0" fontId="103" fillId="60" borderId="218">
      <alignment horizontal="right" vertical="center"/>
    </xf>
    <xf numFmtId="4" fontId="103" fillId="60" borderId="202">
      <alignment horizontal="right" vertical="center"/>
    </xf>
    <xf numFmtId="0" fontId="102" fillId="61" borderId="202"/>
    <xf numFmtId="0" fontId="48" fillId="43" borderId="0" applyNumberFormat="0" applyBorder="0" applyAlignment="0" applyProtection="0"/>
    <xf numFmtId="4" fontId="102" fillId="61" borderId="217"/>
    <xf numFmtId="49" fontId="101" fillId="0" borderId="202" applyNumberFormat="0" applyFill="0" applyBorder="0" applyProtection="0">
      <alignment horizontal="left" vertical="center"/>
    </xf>
    <xf numFmtId="49" fontId="102" fillId="0" borderId="202" applyNumberFormat="0" applyFont="0" applyFill="0" applyBorder="0" applyProtection="0">
      <alignment horizontal="left" vertical="center" indent="2"/>
    </xf>
    <xf numFmtId="0" fontId="102" fillId="61" borderId="217"/>
    <xf numFmtId="4" fontId="102" fillId="0" borderId="202" applyFill="0" applyBorder="0" applyProtection="0">
      <alignment horizontal="right" vertical="center"/>
    </xf>
    <xf numFmtId="0" fontId="130" fillId="0" borderId="215" applyNumberFormat="0" applyFill="0" applyAlignment="0" applyProtection="0"/>
    <xf numFmtId="0" fontId="103" fillId="60" borderId="202">
      <alignment horizontal="right" vertical="center"/>
    </xf>
    <xf numFmtId="0" fontId="102" fillId="0" borderId="202" applyNumberFormat="0" applyFill="0" applyAlignment="0" applyProtection="0"/>
    <xf numFmtId="49" fontId="102" fillId="0" borderId="202" applyNumberFormat="0" applyFont="0" applyFill="0" applyBorder="0" applyProtection="0">
      <alignment horizontal="left" vertical="center" indent="2"/>
    </xf>
    <xf numFmtId="0" fontId="48" fillId="55" borderId="0" applyNumberFormat="0" applyBorder="0" applyAlignment="0" applyProtection="0"/>
    <xf numFmtId="4" fontId="102" fillId="0" borderId="202">
      <alignment horizontal="right" vertical="center"/>
    </xf>
    <xf numFmtId="0" fontId="102" fillId="0" borderId="202">
      <alignment horizontal="right" vertical="center"/>
    </xf>
    <xf numFmtId="0" fontId="103" fillId="60" borderId="202">
      <alignment horizontal="right" vertical="center"/>
    </xf>
    <xf numFmtId="4" fontId="103" fillId="60" borderId="202">
      <alignment horizontal="right" vertical="center"/>
    </xf>
    <xf numFmtId="0" fontId="145" fillId="0" borderId="215" applyNumberFormat="0" applyFill="0" applyAlignment="0" applyProtection="0"/>
    <xf numFmtId="0" fontId="7" fillId="42" borderId="0" applyNumberFormat="0" applyBorder="0" applyAlignment="0" applyProtection="0"/>
    <xf numFmtId="0" fontId="102" fillId="61" borderId="202"/>
    <xf numFmtId="0" fontId="102" fillId="0" borderId="217">
      <alignment horizontal="right" vertical="center"/>
    </xf>
    <xf numFmtId="4" fontId="102" fillId="0" borderId="202" applyFill="0" applyBorder="0" applyProtection="0">
      <alignment horizontal="right" vertical="center"/>
    </xf>
    <xf numFmtId="4" fontId="102" fillId="61" borderId="217"/>
    <xf numFmtId="0" fontId="7" fillId="54" borderId="0" applyNumberFormat="0" applyBorder="0" applyAlignment="0" applyProtection="0"/>
    <xf numFmtId="49" fontId="101" fillId="0" borderId="202" applyNumberFormat="0" applyFill="0" applyBorder="0" applyProtection="0">
      <alignment horizontal="left" vertical="center"/>
    </xf>
    <xf numFmtId="0" fontId="7" fillId="49" borderId="0" applyNumberFormat="0" applyBorder="0" applyAlignment="0" applyProtection="0"/>
    <xf numFmtId="49" fontId="102" fillId="0" borderId="210" applyNumberFormat="0" applyFont="0" applyFill="0" applyBorder="0" applyProtection="0">
      <alignment horizontal="left" vertical="center" indent="2"/>
    </xf>
    <xf numFmtId="0" fontId="48" fillId="59" borderId="0" applyNumberFormat="0" applyBorder="0" applyAlignment="0" applyProtection="0"/>
    <xf numFmtId="0" fontId="103" fillId="62" borderId="202">
      <alignment horizontal="right" vertical="center"/>
    </xf>
    <xf numFmtId="4" fontId="105" fillId="62" borderId="202">
      <alignment horizontal="right" vertical="center"/>
    </xf>
    <xf numFmtId="166" fontId="102" fillId="88" borderId="202" applyNumberFormat="0" applyFont="0" applyBorder="0" applyAlignment="0" applyProtection="0">
      <alignment horizontal="right" vertical="center"/>
    </xf>
    <xf numFmtId="4" fontId="103" fillId="60" borderId="217">
      <alignment horizontal="right" vertical="center"/>
    </xf>
    <xf numFmtId="4" fontId="102" fillId="0" borderId="217">
      <alignment horizontal="right" vertical="center"/>
    </xf>
    <xf numFmtId="49" fontId="101" fillId="0" borderId="202" applyNumberFormat="0" applyFill="0" applyBorder="0" applyProtection="0">
      <alignment horizontal="left" vertical="center"/>
    </xf>
    <xf numFmtId="0" fontId="7" fillId="37" borderId="0" applyNumberFormat="0" applyBorder="0" applyAlignment="0" applyProtection="0"/>
    <xf numFmtId="0" fontId="102" fillId="0" borderId="202">
      <alignment horizontal="right" vertical="center"/>
    </xf>
    <xf numFmtId="0" fontId="145" fillId="0" borderId="215" applyNumberFormat="0" applyFill="0" applyAlignment="0" applyProtection="0"/>
    <xf numFmtId="0" fontId="102" fillId="0" borderId="217">
      <alignment horizontal="right" vertical="center"/>
    </xf>
    <xf numFmtId="0" fontId="7" fillId="38" borderId="0" applyNumberFormat="0" applyBorder="0" applyAlignment="0" applyProtection="0"/>
    <xf numFmtId="166" fontId="102" fillId="88" borderId="202" applyNumberFormat="0" applyFont="0" applyBorder="0" applyAlignment="0" applyProtection="0">
      <alignment horizontal="right" vertical="center"/>
    </xf>
    <xf numFmtId="49" fontId="102" fillId="0" borderId="202" applyNumberFormat="0" applyFont="0" applyFill="0" applyBorder="0" applyProtection="0">
      <alignment horizontal="left" vertical="center" indent="2"/>
    </xf>
    <xf numFmtId="0" fontId="118" fillId="0" borderId="0" applyNumberFormat="0" applyFill="0" applyBorder="0" applyAlignment="0" applyProtection="0"/>
    <xf numFmtId="4" fontId="102" fillId="0" borderId="202">
      <alignment horizontal="right" vertical="center"/>
    </xf>
    <xf numFmtId="166" fontId="102" fillId="88" borderId="217" applyNumberFormat="0" applyFont="0" applyBorder="0" applyAlignment="0" applyProtection="0">
      <alignment horizontal="right" vertical="center"/>
    </xf>
    <xf numFmtId="4" fontId="103" fillId="60" borderId="217">
      <alignment horizontal="right" vertical="center"/>
    </xf>
    <xf numFmtId="0" fontId="48" fillId="47" borderId="0" applyNumberFormat="0" applyBorder="0" applyAlignment="0" applyProtection="0"/>
    <xf numFmtId="4" fontId="102" fillId="0" borderId="202" applyFill="0" applyBorder="0" applyProtection="0">
      <alignment horizontal="right" vertical="center"/>
    </xf>
    <xf numFmtId="4" fontId="103" fillId="62" borderId="217">
      <alignment horizontal="right" vertical="center"/>
    </xf>
    <xf numFmtId="0" fontId="126" fillId="84" borderId="214" applyNumberFormat="0" applyAlignment="0" applyProtection="0"/>
    <xf numFmtId="0" fontId="105" fillId="62" borderId="202">
      <alignment horizontal="right" vertical="center"/>
    </xf>
    <xf numFmtId="4" fontId="102" fillId="61" borderId="202"/>
    <xf numFmtId="0" fontId="102" fillId="60" borderId="220">
      <alignment horizontal="left" vertical="center" wrapText="1" indent="2"/>
    </xf>
    <xf numFmtId="49" fontId="102" fillId="0" borderId="202" applyNumberFormat="0" applyFont="0" applyFill="0" applyBorder="0" applyProtection="0">
      <alignment horizontal="left" vertical="center" indent="2"/>
    </xf>
    <xf numFmtId="0" fontId="120" fillId="87" borderId="216" applyNumberFormat="0" applyFont="0" applyAlignment="0" applyProtection="0"/>
    <xf numFmtId="0" fontId="7" fillId="53" borderId="0" applyNumberFormat="0" applyBorder="0" applyAlignment="0" applyProtection="0"/>
    <xf numFmtId="0" fontId="105" fillId="62" borderId="202">
      <alignment horizontal="right" vertical="center"/>
    </xf>
    <xf numFmtId="0" fontId="120" fillId="87" borderId="216" applyNumberFormat="0" applyFont="0" applyAlignment="0" applyProtection="0"/>
    <xf numFmtId="166" fontId="102" fillId="88" borderId="202" applyNumberFormat="0" applyFont="0" applyBorder="0" applyAlignment="0" applyProtection="0">
      <alignment horizontal="right" vertical="center"/>
    </xf>
    <xf numFmtId="0" fontId="126" fillId="84" borderId="214" applyNumberFormat="0" applyAlignment="0" applyProtection="0"/>
    <xf numFmtId="4" fontId="102" fillId="0" borderId="202">
      <alignment horizontal="right" vertical="center"/>
    </xf>
    <xf numFmtId="49" fontId="102" fillId="0" borderId="202" applyNumberFormat="0" applyFont="0" applyFill="0" applyBorder="0" applyProtection="0">
      <alignment horizontal="left" vertical="center" indent="2"/>
    </xf>
    <xf numFmtId="166" fontId="102" fillId="88" borderId="202" applyNumberFormat="0" applyFont="0" applyBorder="0" applyAlignment="0" applyProtection="0">
      <alignment horizontal="right" vertical="center"/>
    </xf>
    <xf numFmtId="49" fontId="101" fillId="0" borderId="202" applyNumberFormat="0" applyFill="0" applyBorder="0" applyProtection="0">
      <alignment horizontal="left" vertical="center"/>
    </xf>
    <xf numFmtId="4" fontId="103" fillId="60" borderId="202">
      <alignment horizontal="right" vertical="center"/>
    </xf>
    <xf numFmtId="0" fontId="103" fillId="60" borderId="202">
      <alignment horizontal="right" vertical="center"/>
    </xf>
    <xf numFmtId="0" fontId="102" fillId="0" borderId="202">
      <alignment horizontal="right" vertical="center"/>
    </xf>
    <xf numFmtId="0" fontId="102" fillId="0" borderId="202">
      <alignment horizontal="right" vertical="center"/>
    </xf>
    <xf numFmtId="0" fontId="7" fillId="57" borderId="0" applyNumberFormat="0" applyBorder="0" applyAlignment="0" applyProtection="0"/>
    <xf numFmtId="0" fontId="48" fillId="51" borderId="0" applyNumberFormat="0" applyBorder="0" applyAlignment="0" applyProtection="0"/>
    <xf numFmtId="0" fontId="7" fillId="45" borderId="0" applyNumberFormat="0" applyBorder="0" applyAlignment="0" applyProtection="0"/>
    <xf numFmtId="0" fontId="105" fillId="62" borderId="202">
      <alignment horizontal="right" vertical="center"/>
    </xf>
    <xf numFmtId="0" fontId="145" fillId="0" borderId="208" applyNumberFormat="0" applyFill="0" applyAlignment="0" applyProtection="0"/>
    <xf numFmtId="0" fontId="142" fillId="84" borderId="221" applyNumberFormat="0" applyAlignment="0" applyProtection="0"/>
    <xf numFmtId="0" fontId="145" fillId="0" borderId="215" applyNumberFormat="0" applyFill="0" applyAlignment="0" applyProtection="0"/>
    <xf numFmtId="0" fontId="145" fillId="0" borderId="215" applyNumberFormat="0" applyFill="0" applyAlignment="0" applyProtection="0"/>
    <xf numFmtId="0" fontId="48" fillId="43" borderId="0" applyNumberFormat="0" applyBorder="0" applyAlignment="0" applyProtection="0"/>
    <xf numFmtId="0" fontId="103" fillId="60" borderId="218">
      <alignment horizontal="right" vertical="center"/>
    </xf>
    <xf numFmtId="0" fontId="102" fillId="0" borderId="202" applyNumberFormat="0" applyFill="0" applyAlignment="0" applyProtection="0"/>
    <xf numFmtId="0" fontId="103" fillId="60" borderId="217">
      <alignment horizontal="right" vertical="center"/>
    </xf>
    <xf numFmtId="4" fontId="103" fillId="60" borderId="202">
      <alignment horizontal="right" vertical="center"/>
    </xf>
    <xf numFmtId="4" fontId="102" fillId="61" borderId="202"/>
    <xf numFmtId="4" fontId="105" fillId="62" borderId="217">
      <alignment horizontal="right" vertical="center"/>
    </xf>
    <xf numFmtId="0" fontId="103" fillId="62" borderId="217">
      <alignment horizontal="right" vertical="center"/>
    </xf>
    <xf numFmtId="0" fontId="129" fillId="71" borderId="207" applyNumberFormat="0" applyAlignment="0" applyProtection="0"/>
    <xf numFmtId="4" fontId="102" fillId="0" borderId="202" applyFill="0" applyBorder="0" applyProtection="0">
      <alignment horizontal="right" vertical="center"/>
    </xf>
    <xf numFmtId="0" fontId="103" fillId="62" borderId="202">
      <alignment horizontal="right" vertical="center"/>
    </xf>
    <xf numFmtId="0" fontId="119" fillId="0" borderId="70" applyNumberFormat="0" applyFill="0" applyAlignment="0" applyProtection="0"/>
    <xf numFmtId="4" fontId="103" fillId="60" borderId="202">
      <alignment horizontal="right" vertical="center"/>
    </xf>
    <xf numFmtId="0" fontId="119" fillId="0" borderId="70" applyNumberFormat="0" applyFill="0" applyAlignment="0" applyProtection="0"/>
    <xf numFmtId="0" fontId="48" fillId="55" borderId="0" applyNumberFormat="0" applyBorder="0" applyAlignment="0" applyProtection="0"/>
    <xf numFmtId="0" fontId="103" fillId="60" borderId="202">
      <alignment horizontal="right" vertical="center"/>
    </xf>
    <xf numFmtId="166" fontId="102" fillId="88" borderId="202" applyNumberFormat="0" applyFont="0" applyBorder="0" applyAlignment="0" applyProtection="0">
      <alignment horizontal="right" vertical="center"/>
    </xf>
    <xf numFmtId="4" fontId="103" fillId="62" borderId="217">
      <alignment horizontal="right" vertical="center"/>
    </xf>
    <xf numFmtId="0" fontId="126" fillId="84" borderId="214" applyNumberFormat="0" applyAlignment="0" applyProtection="0"/>
    <xf numFmtId="0" fontId="102" fillId="62" borderId="218">
      <alignment horizontal="left" vertical="center"/>
    </xf>
    <xf numFmtId="0" fontId="102" fillId="60" borderId="220">
      <alignment horizontal="left" vertical="center" wrapText="1" indent="2"/>
    </xf>
    <xf numFmtId="0" fontId="103" fillId="62" borderId="202">
      <alignment horizontal="right" vertical="center"/>
    </xf>
    <xf numFmtId="166" fontId="102" fillId="88" borderId="217" applyNumberFormat="0" applyFont="0" applyBorder="0" applyAlignment="0" applyProtection="0">
      <alignment horizontal="right" vertical="center"/>
    </xf>
    <xf numFmtId="0" fontId="7" fillId="38" borderId="0" applyNumberFormat="0" applyBorder="0" applyAlignment="0" applyProtection="0"/>
    <xf numFmtId="4" fontId="103" fillId="60" borderId="202">
      <alignment horizontal="right" vertical="center"/>
    </xf>
    <xf numFmtId="0" fontId="103" fillId="60" borderId="212">
      <alignment horizontal="right" vertical="center"/>
    </xf>
    <xf numFmtId="0" fontId="7" fillId="54" borderId="0" applyNumberFormat="0" applyBorder="0" applyAlignment="0" applyProtection="0"/>
    <xf numFmtId="0" fontId="103" fillId="60" borderId="210">
      <alignment horizontal="right" vertical="center"/>
    </xf>
    <xf numFmtId="4" fontId="103" fillId="60" borderId="218">
      <alignment horizontal="right" vertical="center"/>
    </xf>
    <xf numFmtId="4" fontId="102" fillId="0" borderId="202">
      <alignment horizontal="right" vertical="center"/>
    </xf>
    <xf numFmtId="4" fontId="105" fillId="62" borderId="202">
      <alignment horizontal="right" vertical="center"/>
    </xf>
    <xf numFmtId="0" fontId="145" fillId="0" borderId="208" applyNumberFormat="0" applyFill="0" applyAlignment="0" applyProtection="0"/>
    <xf numFmtId="0" fontId="7" fillId="41" borderId="0" applyNumberFormat="0" applyBorder="0" applyAlignment="0" applyProtection="0"/>
    <xf numFmtId="4" fontId="103" fillId="60" borderId="202">
      <alignment horizontal="right" vertical="center"/>
    </xf>
    <xf numFmtId="0" fontId="102" fillId="0" borderId="202" applyNumberFormat="0" applyFill="0" applyAlignment="0" applyProtection="0"/>
    <xf numFmtId="0" fontId="102" fillId="61" borderId="202"/>
    <xf numFmtId="4" fontId="102" fillId="0" borderId="202" applyFill="0" applyBorder="0" applyProtection="0">
      <alignment horizontal="right" vertical="center"/>
    </xf>
    <xf numFmtId="0" fontId="130" fillId="0" borderId="215" applyNumberFormat="0" applyFill="0" applyAlignment="0" applyProtection="0"/>
    <xf numFmtId="0" fontId="7" fillId="58" borderId="0" applyNumberFormat="0" applyBorder="0" applyAlignment="0" applyProtection="0"/>
    <xf numFmtId="0" fontId="130" fillId="0" borderId="215" applyNumberFormat="0" applyFill="0" applyAlignment="0" applyProtection="0"/>
    <xf numFmtId="4" fontId="105" fillId="62" borderId="202">
      <alignment horizontal="right" vertical="center"/>
    </xf>
    <xf numFmtId="0" fontId="105" fillId="62" borderId="202">
      <alignment horizontal="right" vertical="center"/>
    </xf>
    <xf numFmtId="0" fontId="102" fillId="0" borderId="202" applyNumberFormat="0" applyFill="0" applyAlignment="0" applyProtection="0"/>
    <xf numFmtId="4" fontId="102" fillId="0" borderId="217" applyFill="0" applyBorder="0" applyProtection="0">
      <alignment horizontal="right" vertical="center"/>
    </xf>
    <xf numFmtId="4" fontId="102" fillId="0" borderId="202" applyFill="0" applyBorder="0" applyProtection="0">
      <alignment horizontal="right" vertical="center"/>
    </xf>
    <xf numFmtId="4" fontId="103" fillId="60" borderId="202">
      <alignment horizontal="right" vertical="center"/>
    </xf>
    <xf numFmtId="4" fontId="103" fillId="62" borderId="217">
      <alignment horizontal="right" vertical="center"/>
    </xf>
    <xf numFmtId="4" fontId="103" fillId="62" borderId="202">
      <alignment horizontal="right" vertical="center"/>
    </xf>
    <xf numFmtId="0" fontId="103" fillId="60" borderId="202">
      <alignment horizontal="right" vertical="center"/>
    </xf>
    <xf numFmtId="0" fontId="138" fillId="71" borderId="207" applyNumberFormat="0" applyAlignment="0" applyProtection="0"/>
    <xf numFmtId="0" fontId="102" fillId="62" borderId="218">
      <alignment horizontal="left" vertical="center"/>
    </xf>
    <xf numFmtId="0" fontId="7" fillId="37" borderId="0" applyNumberFormat="0" applyBorder="0" applyAlignment="0" applyProtection="0"/>
    <xf numFmtId="4" fontId="103" fillId="62" borderId="217">
      <alignment horizontal="right" vertical="center"/>
    </xf>
    <xf numFmtId="4" fontId="102" fillId="0" borderId="217">
      <alignment horizontal="right" vertical="center"/>
    </xf>
    <xf numFmtId="0" fontId="102" fillId="0" borderId="202">
      <alignment horizontal="right" vertical="center"/>
    </xf>
    <xf numFmtId="4" fontId="103" fillId="62" borderId="202">
      <alignment horizontal="right" vertical="center"/>
    </xf>
    <xf numFmtId="166" fontId="102" fillId="88" borderId="210" applyNumberFormat="0" applyFont="0" applyBorder="0" applyAlignment="0" applyProtection="0">
      <alignment horizontal="right" vertical="center"/>
    </xf>
    <xf numFmtId="0" fontId="7" fillId="46" borderId="0" applyNumberFormat="0" applyBorder="0" applyAlignment="0" applyProtection="0"/>
    <xf numFmtId="0" fontId="102" fillId="0" borderId="202" applyNumberFormat="0" applyFill="0" applyAlignment="0" applyProtection="0"/>
    <xf numFmtId="0" fontId="48" fillId="51" borderId="0" applyNumberFormat="0" applyBorder="0" applyAlignment="0" applyProtection="0"/>
    <xf numFmtId="0" fontId="7" fillId="57" borderId="0" applyNumberFormat="0" applyBorder="0" applyAlignment="0" applyProtection="0"/>
    <xf numFmtId="0" fontId="103" fillId="62" borderId="217">
      <alignment horizontal="right" vertical="center"/>
    </xf>
    <xf numFmtId="0" fontId="142" fillId="84" borderId="221" applyNumberFormat="0" applyAlignment="0" applyProtection="0"/>
    <xf numFmtId="0" fontId="125" fillId="84" borderId="214" applyNumberFormat="0" applyAlignment="0" applyProtection="0"/>
    <xf numFmtId="0" fontId="120" fillId="87" borderId="209" applyNumberFormat="0" applyFont="0" applyAlignment="0" applyProtection="0"/>
    <xf numFmtId="4" fontId="102" fillId="0" borderId="217">
      <alignment horizontal="right" vertical="center"/>
    </xf>
    <xf numFmtId="4" fontId="103" fillId="60" borderId="202">
      <alignment horizontal="right" vertical="center"/>
    </xf>
    <xf numFmtId="4" fontId="105" fillId="62" borderId="202">
      <alignment horizontal="right" vertical="center"/>
    </xf>
    <xf numFmtId="0" fontId="102" fillId="61" borderId="202"/>
    <xf numFmtId="0" fontId="102" fillId="0" borderId="220">
      <alignment horizontal="left" vertical="center" wrapText="1" indent="2"/>
    </xf>
    <xf numFmtId="0" fontId="102" fillId="0" borderId="202">
      <alignment horizontal="right" vertical="center"/>
    </xf>
    <xf numFmtId="0" fontId="138" fillId="71" borderId="214" applyNumberFormat="0" applyAlignment="0" applyProtection="0"/>
    <xf numFmtId="0" fontId="102" fillId="61" borderId="202"/>
    <xf numFmtId="4" fontId="102" fillId="0" borderId="202" applyFill="0" applyBorder="0" applyProtection="0">
      <alignment horizontal="right" vertical="center"/>
    </xf>
    <xf numFmtId="0" fontId="116" fillId="33" borderId="65" applyNumberFormat="0" applyAlignment="0" applyProtection="0"/>
    <xf numFmtId="0" fontId="105" fillId="62" borderId="202">
      <alignment horizontal="right" vertical="center"/>
    </xf>
    <xf numFmtId="0" fontId="103" fillId="60" borderId="219">
      <alignment horizontal="right" vertical="center"/>
    </xf>
    <xf numFmtId="0" fontId="138" fillId="71" borderId="214" applyNumberFormat="0" applyAlignment="0" applyProtection="0"/>
    <xf numFmtId="4" fontId="102" fillId="0" borderId="202">
      <alignment horizontal="right" vertical="center"/>
    </xf>
    <xf numFmtId="4" fontId="105" fillId="62" borderId="210">
      <alignment horizontal="right" vertical="center"/>
    </xf>
    <xf numFmtId="4" fontId="102" fillId="61" borderId="210"/>
    <xf numFmtId="4" fontId="103" fillId="60" borderId="218">
      <alignment horizontal="right" vertical="center"/>
    </xf>
    <xf numFmtId="0" fontId="102" fillId="0" borderId="217">
      <alignment horizontal="right" vertical="center"/>
    </xf>
    <xf numFmtId="4" fontId="102" fillId="0" borderId="217">
      <alignment horizontal="right" vertical="center"/>
    </xf>
    <xf numFmtId="0" fontId="102" fillId="60" borderId="220">
      <alignment horizontal="left" vertical="center" wrapText="1" indent="2"/>
    </xf>
    <xf numFmtId="0" fontId="105" fillId="62" borderId="202">
      <alignment horizontal="right" vertical="center"/>
    </xf>
    <xf numFmtId="4" fontId="103" fillId="62" borderId="202">
      <alignment horizontal="right" vertical="center"/>
    </xf>
    <xf numFmtId="4" fontId="103" fillId="60" borderId="202">
      <alignment horizontal="right" vertical="center"/>
    </xf>
    <xf numFmtId="166" fontId="102" fillId="88" borderId="210" applyNumberFormat="0" applyFont="0" applyBorder="0" applyAlignment="0" applyProtection="0">
      <alignment horizontal="right" vertical="center"/>
    </xf>
    <xf numFmtId="4" fontId="102" fillId="0" borderId="202" applyFill="0" applyBorder="0" applyProtection="0">
      <alignment horizontal="right" vertical="center"/>
    </xf>
    <xf numFmtId="4" fontId="103" fillId="62" borderId="202">
      <alignment horizontal="right" vertical="center"/>
    </xf>
    <xf numFmtId="4" fontId="105" fillId="62" borderId="217">
      <alignment horizontal="right" vertical="center"/>
    </xf>
    <xf numFmtId="0" fontId="102" fillId="60" borderId="220">
      <alignment horizontal="left" vertical="center" wrapText="1" indent="2"/>
    </xf>
    <xf numFmtId="0" fontId="8" fillId="87" borderId="216" applyNumberFormat="0" applyFont="0" applyAlignment="0" applyProtection="0"/>
    <xf numFmtId="0" fontId="123" fillId="84" borderId="221" applyNumberFormat="0" applyAlignment="0" applyProtection="0"/>
    <xf numFmtId="0" fontId="145" fillId="0" borderId="215" applyNumberFormat="0" applyFill="0" applyAlignment="0" applyProtection="0"/>
    <xf numFmtId="0" fontId="7" fillId="57" borderId="0" applyNumberFormat="0" applyBorder="0" applyAlignment="0" applyProtection="0"/>
    <xf numFmtId="0" fontId="8" fillId="87" borderId="216" applyNumberFormat="0" applyFont="0" applyAlignment="0" applyProtection="0"/>
    <xf numFmtId="0" fontId="7" fillId="45" borderId="0" applyNumberFormat="0" applyBorder="0" applyAlignment="0" applyProtection="0"/>
    <xf numFmtId="0" fontId="48" fillId="43" borderId="0" applyNumberFormat="0" applyBorder="0" applyAlignment="0" applyProtection="0"/>
    <xf numFmtId="4" fontId="102" fillId="61" borderId="202"/>
    <xf numFmtId="0" fontId="48" fillId="43" borderId="0" applyNumberFormat="0" applyBorder="0" applyAlignment="0" applyProtection="0"/>
    <xf numFmtId="0" fontId="102" fillId="62" borderId="211">
      <alignment horizontal="left" vertical="center"/>
    </xf>
    <xf numFmtId="0" fontId="48" fillId="39" borderId="0" applyNumberFormat="0" applyBorder="0" applyAlignment="0" applyProtection="0"/>
    <xf numFmtId="0" fontId="138" fillId="71" borderId="214" applyNumberFormat="0" applyAlignment="0" applyProtection="0"/>
    <xf numFmtId="49" fontId="101" fillId="0" borderId="202" applyNumberFormat="0" applyFill="0" applyBorder="0" applyProtection="0">
      <alignment horizontal="left" vertical="center"/>
    </xf>
    <xf numFmtId="166" fontId="102" fillId="88" borderId="202" applyNumberFormat="0" applyFont="0" applyBorder="0" applyAlignment="0" applyProtection="0">
      <alignment horizontal="right" vertical="center"/>
    </xf>
    <xf numFmtId="4" fontId="102" fillId="61" borderId="210"/>
    <xf numFmtId="0" fontId="7" fillId="46" borderId="0" applyNumberFormat="0" applyBorder="0" applyAlignment="0" applyProtection="0"/>
    <xf numFmtId="0" fontId="115" fillId="33" borderId="66" applyNumberFormat="0" applyAlignment="0" applyProtection="0"/>
    <xf numFmtId="0" fontId="116" fillId="33" borderId="65" applyNumberFormat="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19"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8"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8"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8"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8" fillId="59" borderId="0" applyNumberFormat="0" applyBorder="0" applyAlignment="0" applyProtection="0"/>
    <xf numFmtId="0" fontId="7" fillId="37" borderId="0" applyNumberFormat="0" applyBorder="0" applyAlignment="0" applyProtection="0"/>
    <xf numFmtId="0" fontId="7" fillId="49" borderId="0" applyNumberFormat="0" applyBorder="0" applyAlignment="0" applyProtection="0"/>
    <xf numFmtId="0" fontId="145" fillId="0" borderId="215" applyNumberFormat="0" applyFill="0" applyAlignment="0" applyProtection="0"/>
    <xf numFmtId="4" fontId="102" fillId="0" borderId="202" applyFill="0" applyBorder="0" applyProtection="0">
      <alignment horizontal="right" vertical="center"/>
    </xf>
    <xf numFmtId="49" fontId="102" fillId="0" borderId="202" applyNumberFormat="0" applyFont="0" applyFill="0" applyBorder="0" applyProtection="0">
      <alignment horizontal="left" vertical="center" indent="2"/>
    </xf>
    <xf numFmtId="0" fontId="126" fillId="84" borderId="207" applyNumberFormat="0" applyAlignment="0" applyProtection="0"/>
    <xf numFmtId="0" fontId="123" fillId="84" borderId="221" applyNumberFormat="0" applyAlignment="0" applyProtection="0"/>
    <xf numFmtId="4" fontId="102" fillId="0" borderId="217" applyFill="0" applyBorder="0" applyProtection="0">
      <alignment horizontal="right" vertical="center"/>
    </xf>
    <xf numFmtId="0" fontId="102" fillId="62" borderId="218">
      <alignment horizontal="left" vertical="center"/>
    </xf>
    <xf numFmtId="49" fontId="102" fillId="0" borderId="218" applyNumberFormat="0" applyFont="0" applyFill="0" applyBorder="0" applyProtection="0">
      <alignment horizontal="left" vertical="center" indent="5"/>
    </xf>
    <xf numFmtId="0" fontId="48" fillId="47"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119" fillId="0" borderId="70" applyNumberFormat="0" applyFill="0" applyAlignment="0" applyProtection="0"/>
    <xf numFmtId="0" fontId="118" fillId="0" borderId="0" applyNumberFormat="0" applyFill="0" applyBorder="0" applyAlignment="0" applyProtection="0"/>
    <xf numFmtId="0" fontId="116" fillId="33" borderId="65" applyNumberFormat="0" applyAlignment="0" applyProtection="0"/>
    <xf numFmtId="0" fontId="115" fillId="33" borderId="66" applyNumberFormat="0" applyAlignment="0" applyProtection="0"/>
    <xf numFmtId="0" fontId="117" fillId="0" borderId="0" applyNumberFormat="0" applyFill="0" applyBorder="0" applyAlignment="0" applyProtection="0"/>
    <xf numFmtId="0" fontId="103" fillId="60" borderId="217">
      <alignment horizontal="right" vertical="center"/>
    </xf>
    <xf numFmtId="0" fontId="126" fillId="84" borderId="214" applyNumberFormat="0" applyAlignment="0" applyProtection="0"/>
    <xf numFmtId="0" fontId="103" fillId="60" borderId="217">
      <alignment horizontal="right" vertical="center"/>
    </xf>
    <xf numFmtId="0" fontId="125" fillId="84" borderId="214" applyNumberFormat="0" applyAlignment="0" applyProtection="0"/>
    <xf numFmtId="0" fontId="7" fillId="53" borderId="0" applyNumberFormat="0" applyBorder="0" applyAlignment="0" applyProtection="0"/>
    <xf numFmtId="0" fontId="103" fillId="62" borderId="202">
      <alignment horizontal="right" vertical="center"/>
    </xf>
    <xf numFmtId="4" fontId="103" fillId="62" borderId="202">
      <alignment horizontal="right" vertical="center"/>
    </xf>
    <xf numFmtId="0" fontId="105" fillId="62" borderId="202">
      <alignment horizontal="right" vertical="center"/>
    </xf>
    <xf numFmtId="4" fontId="105" fillId="62" borderId="202">
      <alignment horizontal="right" vertical="center"/>
    </xf>
    <xf numFmtId="0" fontId="103" fillId="60" borderId="202">
      <alignment horizontal="right" vertical="center"/>
    </xf>
    <xf numFmtId="4" fontId="103" fillId="60" borderId="202">
      <alignment horizontal="right" vertical="center"/>
    </xf>
    <xf numFmtId="0" fontId="103" fillId="60" borderId="202">
      <alignment horizontal="right" vertical="center"/>
    </xf>
    <xf numFmtId="4" fontId="103" fillId="60" borderId="202">
      <alignment horizontal="right" vertical="center"/>
    </xf>
    <xf numFmtId="0" fontId="48" fillId="59" borderId="0" applyNumberFormat="0" applyBorder="0" applyAlignment="0" applyProtection="0"/>
    <xf numFmtId="4" fontId="103" fillId="60" borderId="211">
      <alignment horizontal="right" vertical="center"/>
    </xf>
    <xf numFmtId="0" fontId="102" fillId="61" borderId="217"/>
    <xf numFmtId="4" fontId="103" fillId="62" borderId="217">
      <alignment horizontal="right" vertical="center"/>
    </xf>
    <xf numFmtId="0" fontId="145" fillId="0" borderId="208" applyNumberFormat="0" applyFill="0" applyAlignment="0" applyProtection="0"/>
    <xf numFmtId="49" fontId="102" fillId="0" borderId="217" applyNumberFormat="0" applyFont="0" applyFill="0" applyBorder="0" applyProtection="0">
      <alignment horizontal="left" vertical="center" indent="2"/>
    </xf>
    <xf numFmtId="49" fontId="102" fillId="0" borderId="217" applyNumberFormat="0" applyFont="0" applyFill="0" applyBorder="0" applyProtection="0">
      <alignment horizontal="left" vertical="center" indent="2"/>
    </xf>
    <xf numFmtId="0" fontId="105" fillId="62" borderId="217">
      <alignment horizontal="right" vertical="center"/>
    </xf>
    <xf numFmtId="0" fontId="103" fillId="60" borderId="218">
      <alignment horizontal="right" vertical="center"/>
    </xf>
    <xf numFmtId="0" fontId="102" fillId="0" borderId="202">
      <alignment horizontal="right" vertical="center"/>
    </xf>
    <xf numFmtId="4" fontId="102" fillId="0" borderId="202">
      <alignment horizontal="right" vertical="center"/>
    </xf>
    <xf numFmtId="0" fontId="102" fillId="0" borderId="202" applyNumberFormat="0" applyFill="0" applyAlignment="0" applyProtection="0"/>
    <xf numFmtId="166" fontId="102" fillId="88" borderId="202" applyNumberFormat="0" applyFont="0" applyBorder="0" applyAlignment="0" applyProtection="0">
      <alignment horizontal="right" vertical="center"/>
    </xf>
    <xf numFmtId="0" fontId="102" fillId="61" borderId="202"/>
    <xf numFmtId="4" fontId="102" fillId="61" borderId="202"/>
    <xf numFmtId="0" fontId="138" fillId="71" borderId="214" applyNumberFormat="0" applyAlignment="0" applyProtection="0"/>
    <xf numFmtId="0" fontId="7" fillId="54" borderId="0" applyNumberFormat="0" applyBorder="0" applyAlignment="0" applyProtection="0"/>
    <xf numFmtId="49" fontId="102" fillId="0" borderId="218" applyNumberFormat="0" applyFont="0" applyFill="0" applyBorder="0" applyProtection="0">
      <alignment horizontal="left" vertical="center" indent="5"/>
    </xf>
    <xf numFmtId="0" fontId="103" fillId="62" borderId="217">
      <alignment horizontal="right" vertical="center"/>
    </xf>
    <xf numFmtId="0" fontId="7" fillId="58" borderId="0" applyNumberFormat="0" applyBorder="0" applyAlignment="0" applyProtection="0"/>
    <xf numFmtId="0" fontId="7" fillId="50" borderId="0" applyNumberFormat="0" applyBorder="0" applyAlignment="0" applyProtection="0"/>
    <xf numFmtId="49" fontId="102" fillId="0" borderId="202" applyNumberFormat="0" applyFont="0" applyFill="0" applyBorder="0" applyProtection="0">
      <alignment horizontal="left" vertical="center" indent="2"/>
    </xf>
    <xf numFmtId="0" fontId="102" fillId="60" borderId="213">
      <alignment horizontal="left" vertical="center" wrapText="1" indent="2"/>
    </xf>
    <xf numFmtId="0" fontId="103" fillId="60" borderId="217">
      <alignment horizontal="right" vertical="center"/>
    </xf>
    <xf numFmtId="4" fontId="102" fillId="0" borderId="202" applyFill="0" applyBorder="0" applyProtection="0">
      <alignment horizontal="right" vertical="center"/>
    </xf>
    <xf numFmtId="49" fontId="101" fillId="0" borderId="202" applyNumberFormat="0" applyFill="0" applyBorder="0" applyProtection="0">
      <alignment horizontal="left" vertical="center"/>
    </xf>
    <xf numFmtId="0" fontId="102" fillId="61" borderId="202"/>
    <xf numFmtId="0" fontId="103" fillId="60" borderId="219">
      <alignment horizontal="right" vertical="center"/>
    </xf>
    <xf numFmtId="0" fontId="138" fillId="71" borderId="214" applyNumberFormat="0" applyAlignment="0" applyProtection="0"/>
    <xf numFmtId="0" fontId="102" fillId="0" borderId="202" applyNumberFormat="0" applyFill="0" applyAlignment="0" applyProtection="0"/>
    <xf numFmtId="4" fontId="103" fillId="60" borderId="219">
      <alignment horizontal="right" vertical="center"/>
    </xf>
    <xf numFmtId="0" fontId="48" fillId="51" borderId="0" applyNumberFormat="0" applyBorder="0" applyAlignment="0" applyProtection="0"/>
    <xf numFmtId="0" fontId="7" fillId="45" borderId="0" applyNumberFormat="0" applyBorder="0" applyAlignment="0" applyProtection="0"/>
    <xf numFmtId="0" fontId="7" fillId="38" borderId="0" applyNumberFormat="0" applyBorder="0" applyAlignment="0" applyProtection="0"/>
    <xf numFmtId="0" fontId="102" fillId="61" borderId="217"/>
    <xf numFmtId="0" fontId="7" fillId="50" borderId="0" applyNumberFormat="0" applyBorder="0" applyAlignment="0" applyProtection="0"/>
    <xf numFmtId="0" fontId="138" fillId="71" borderId="207" applyNumberFormat="0" applyAlignment="0" applyProtection="0"/>
    <xf numFmtId="0" fontId="48" fillId="55" borderId="0" applyNumberFormat="0" applyBorder="0" applyAlignment="0" applyProtection="0"/>
    <xf numFmtId="0" fontId="48" fillId="59" borderId="0" applyNumberFormat="0" applyBorder="0" applyAlignment="0" applyProtection="0"/>
    <xf numFmtId="0" fontId="7" fillId="57" borderId="0" applyNumberFormat="0" applyBorder="0" applyAlignment="0" applyProtection="0"/>
    <xf numFmtId="0" fontId="7" fillId="49" borderId="0" applyNumberFormat="0" applyBorder="0" applyAlignment="0" applyProtection="0"/>
    <xf numFmtId="4" fontId="103" fillId="60" borderId="202">
      <alignment horizontal="right" vertical="center"/>
    </xf>
    <xf numFmtId="0" fontId="102" fillId="61" borderId="202"/>
    <xf numFmtId="0" fontId="102" fillId="62" borderId="218">
      <alignment horizontal="left" vertical="center"/>
    </xf>
    <xf numFmtId="0" fontId="103" fillId="62" borderId="202">
      <alignment horizontal="right" vertical="center"/>
    </xf>
    <xf numFmtId="0" fontId="102" fillId="0" borderId="202">
      <alignment horizontal="right" vertical="center"/>
    </xf>
    <xf numFmtId="0" fontId="102" fillId="0" borderId="220">
      <alignment horizontal="left" vertical="center" wrapText="1" indent="2"/>
    </xf>
    <xf numFmtId="4" fontId="102" fillId="0" borderId="217" applyFill="0" applyBorder="0" applyProtection="0">
      <alignment horizontal="right" vertical="center"/>
    </xf>
    <xf numFmtId="166" fontId="102" fillId="88" borderId="202" applyNumberFormat="0" applyFont="0" applyBorder="0" applyAlignment="0" applyProtection="0">
      <alignment horizontal="right" vertical="center"/>
    </xf>
    <xf numFmtId="0" fontId="138" fillId="71" borderId="214" applyNumberFormat="0" applyAlignment="0" applyProtection="0"/>
    <xf numFmtId="4" fontId="102" fillId="61" borderId="202"/>
    <xf numFmtId="49" fontId="101" fillId="0" borderId="202" applyNumberFormat="0" applyFill="0" applyBorder="0" applyProtection="0">
      <alignment horizontal="left" vertical="center"/>
    </xf>
    <xf numFmtId="0" fontId="102" fillId="0" borderId="202">
      <alignment horizontal="right" vertical="center"/>
    </xf>
    <xf numFmtId="0" fontId="126" fillId="84" borderId="207" applyNumberFormat="0" applyAlignment="0" applyProtection="0"/>
    <xf numFmtId="4" fontId="103" fillId="60" borderId="202">
      <alignment horizontal="right" vertical="center"/>
    </xf>
    <xf numFmtId="4" fontId="103" fillId="60" borderId="202">
      <alignment horizontal="right" vertical="center"/>
    </xf>
    <xf numFmtId="0" fontId="105" fillId="62" borderId="202">
      <alignment horizontal="right" vertical="center"/>
    </xf>
    <xf numFmtId="0" fontId="103" fillId="62" borderId="202">
      <alignment horizontal="right" vertical="center"/>
    </xf>
    <xf numFmtId="49" fontId="102" fillId="0" borderId="202" applyNumberFormat="0" applyFont="0" applyFill="0" applyBorder="0" applyProtection="0">
      <alignment horizontal="left" vertical="center" indent="2"/>
    </xf>
    <xf numFmtId="0" fontId="130" fillId="0" borderId="215" applyNumberFormat="0" applyFill="0" applyAlignment="0" applyProtection="0"/>
    <xf numFmtId="49" fontId="102" fillId="0" borderId="202" applyNumberFormat="0" applyFont="0" applyFill="0" applyBorder="0" applyProtection="0">
      <alignment horizontal="left" vertical="center" indent="2"/>
    </xf>
    <xf numFmtId="4" fontId="102" fillId="0" borderId="202" applyFill="0" applyBorder="0" applyProtection="0">
      <alignment horizontal="right" vertical="center"/>
    </xf>
    <xf numFmtId="4" fontId="103" fillId="60" borderId="218">
      <alignment horizontal="right" vertical="center"/>
    </xf>
    <xf numFmtId="0" fontId="138" fillId="71" borderId="214" applyNumberFormat="0" applyAlignment="0" applyProtection="0"/>
    <xf numFmtId="0" fontId="102" fillId="0" borderId="202" applyNumberFormat="0" applyFill="0" applyAlignment="0" applyProtection="0"/>
    <xf numFmtId="4" fontId="102" fillId="0" borderId="202">
      <alignment horizontal="right" vertical="center"/>
    </xf>
    <xf numFmtId="0" fontId="102" fillId="0" borderId="202">
      <alignment horizontal="right" vertical="center"/>
    </xf>
    <xf numFmtId="0" fontId="120" fillId="87" borderId="216" applyNumberFormat="0" applyFont="0" applyAlignment="0" applyProtection="0"/>
    <xf numFmtId="4" fontId="105" fillId="62" borderId="210">
      <alignment horizontal="right" vertical="center"/>
    </xf>
    <xf numFmtId="0" fontId="138" fillId="71" borderId="214" applyNumberFormat="0" applyAlignment="0" applyProtection="0"/>
    <xf numFmtId="0" fontId="48" fillId="51" borderId="0" applyNumberFormat="0" applyBorder="0" applyAlignment="0" applyProtection="0"/>
    <xf numFmtId="0" fontId="48" fillId="51" borderId="0" applyNumberFormat="0" applyBorder="0" applyAlignment="0" applyProtection="0"/>
    <xf numFmtId="0" fontId="138" fillId="71" borderId="214" applyNumberFormat="0" applyAlignment="0" applyProtection="0"/>
    <xf numFmtId="4" fontId="103" fillId="60" borderId="218">
      <alignment horizontal="right" vertical="center"/>
    </xf>
    <xf numFmtId="0" fontId="103" fillId="60" borderId="202">
      <alignment horizontal="right" vertical="center"/>
    </xf>
    <xf numFmtId="4" fontId="105" fillId="62" borderId="202">
      <alignment horizontal="right" vertical="center"/>
    </xf>
    <xf numFmtId="0" fontId="102" fillId="0" borderId="220">
      <alignment horizontal="left" vertical="center" wrapText="1" indent="2"/>
    </xf>
    <xf numFmtId="4" fontId="103" fillId="60" borderId="202">
      <alignment horizontal="right" vertical="center"/>
    </xf>
    <xf numFmtId="0" fontId="102" fillId="0" borderId="220">
      <alignment horizontal="left" vertical="center" wrapText="1" indent="2"/>
    </xf>
    <xf numFmtId="49" fontId="101" fillId="0" borderId="202" applyNumberFormat="0" applyFill="0" applyBorder="0" applyProtection="0">
      <alignment horizontal="left" vertical="center"/>
    </xf>
    <xf numFmtId="4" fontId="102" fillId="0" borderId="217">
      <alignment horizontal="right" vertical="center"/>
    </xf>
    <xf numFmtId="0" fontId="115" fillId="33" borderId="66" applyNumberFormat="0" applyAlignment="0" applyProtection="0"/>
    <xf numFmtId="49" fontId="102" fillId="0" borderId="218" applyNumberFormat="0" applyFont="0" applyFill="0" applyBorder="0" applyProtection="0">
      <alignment horizontal="left" vertical="center" indent="5"/>
    </xf>
    <xf numFmtId="4" fontId="103" fillId="60" borderId="217">
      <alignment horizontal="right" vertical="center"/>
    </xf>
    <xf numFmtId="0" fontId="105" fillId="62" borderId="217">
      <alignment horizontal="right" vertical="center"/>
    </xf>
    <xf numFmtId="4" fontId="102" fillId="61" borderId="202"/>
    <xf numFmtId="0" fontId="103" fillId="60" borderId="202">
      <alignment horizontal="right" vertical="center"/>
    </xf>
    <xf numFmtId="4" fontId="105" fillId="62" borderId="217">
      <alignment horizontal="right" vertical="center"/>
    </xf>
    <xf numFmtId="0" fontId="145" fillId="0" borderId="215" applyNumberFormat="0" applyFill="0" applyAlignment="0" applyProtection="0"/>
    <xf numFmtId="0" fontId="7" fillId="41" borderId="0" applyNumberFormat="0" applyBorder="0" applyAlignment="0" applyProtection="0"/>
    <xf numFmtId="49" fontId="101" fillId="0" borderId="217" applyNumberFormat="0" applyFill="0" applyBorder="0" applyProtection="0">
      <alignment horizontal="left" vertical="center"/>
    </xf>
    <xf numFmtId="0" fontId="125" fillId="84" borderId="214" applyNumberFormat="0" applyAlignment="0" applyProtection="0"/>
    <xf numFmtId="4" fontId="102" fillId="0" borderId="217">
      <alignment horizontal="right" vertical="center"/>
    </xf>
    <xf numFmtId="0" fontId="102" fillId="61" borderId="202"/>
    <xf numFmtId="166" fontId="102" fillId="88" borderId="202" applyNumberFormat="0" applyFont="0" applyBorder="0" applyAlignment="0" applyProtection="0">
      <alignment horizontal="right" vertical="center"/>
    </xf>
    <xf numFmtId="0" fontId="102" fillId="0" borderId="202" applyNumberFormat="0" applyFill="0" applyAlignment="0" applyProtection="0"/>
    <xf numFmtId="4" fontId="102" fillId="0" borderId="202" applyFill="0" applyBorder="0" applyProtection="0">
      <alignment horizontal="right" vertical="center"/>
    </xf>
    <xf numFmtId="4" fontId="103" fillId="62" borderId="202">
      <alignment horizontal="right" vertical="center"/>
    </xf>
    <xf numFmtId="0" fontId="102" fillId="0" borderId="202">
      <alignment horizontal="right" vertical="center"/>
    </xf>
    <xf numFmtId="49" fontId="101" fillId="0" borderId="202" applyNumberFormat="0" applyFill="0" applyBorder="0" applyProtection="0">
      <alignment horizontal="left" vertical="center"/>
    </xf>
    <xf numFmtId="0" fontId="102" fillId="0" borderId="210">
      <alignment horizontal="right" vertical="center"/>
    </xf>
    <xf numFmtId="4" fontId="102" fillId="0" borderId="217" applyFill="0" applyBorder="0" applyProtection="0">
      <alignment horizontal="right" vertical="center"/>
    </xf>
    <xf numFmtId="0" fontId="145" fillId="0" borderId="208" applyNumberFormat="0" applyFill="0" applyAlignment="0" applyProtection="0"/>
    <xf numFmtId="0" fontId="103" fillId="60" borderId="218">
      <alignment horizontal="right" vertical="center"/>
    </xf>
    <xf numFmtId="0" fontId="120" fillId="87" borderId="216" applyNumberFormat="0" applyFont="0" applyAlignment="0" applyProtection="0"/>
    <xf numFmtId="0" fontId="103" fillId="60" borderId="202">
      <alignment horizontal="right" vertical="center"/>
    </xf>
    <xf numFmtId="4" fontId="102" fillId="0" borderId="202">
      <alignment horizontal="right" vertical="center"/>
    </xf>
    <xf numFmtId="0" fontId="103" fillId="60" borderId="202">
      <alignment horizontal="right" vertical="center"/>
    </xf>
    <xf numFmtId="0" fontId="103" fillId="60" borderId="202">
      <alignment horizontal="right" vertical="center"/>
    </xf>
    <xf numFmtId="4" fontId="105" fillId="62" borderId="202">
      <alignment horizontal="right" vertical="center"/>
    </xf>
    <xf numFmtId="0" fontId="103" fillId="62" borderId="202">
      <alignment horizontal="right" vertical="center"/>
    </xf>
    <xf numFmtId="4" fontId="103" fillId="62" borderId="202">
      <alignment horizontal="right" vertical="center"/>
    </xf>
    <xf numFmtId="0" fontId="105" fillId="62" borderId="202">
      <alignment horizontal="right" vertical="center"/>
    </xf>
    <xf numFmtId="4" fontId="105" fillId="62" borderId="202">
      <alignment horizontal="right" vertical="center"/>
    </xf>
    <xf numFmtId="0" fontId="103" fillId="60" borderId="202">
      <alignment horizontal="right" vertical="center"/>
    </xf>
    <xf numFmtId="4" fontId="103" fillId="60" borderId="202">
      <alignment horizontal="right" vertical="center"/>
    </xf>
    <xf numFmtId="0" fontId="103" fillId="60" borderId="202">
      <alignment horizontal="right" vertical="center"/>
    </xf>
    <xf numFmtId="4" fontId="103" fillId="60" borderId="202">
      <alignment horizontal="right" vertical="center"/>
    </xf>
    <xf numFmtId="0" fontId="102" fillId="60" borderId="220">
      <alignment horizontal="left" vertical="center" wrapText="1" indent="2"/>
    </xf>
    <xf numFmtId="0" fontId="102" fillId="0" borderId="210">
      <alignment horizontal="right" vertical="center"/>
    </xf>
    <xf numFmtId="0" fontId="7" fillId="42" borderId="0" applyNumberFormat="0" applyBorder="0" applyAlignment="0" applyProtection="0"/>
    <xf numFmtId="4" fontId="103" fillId="60" borderId="217">
      <alignment horizontal="right" vertical="center"/>
    </xf>
    <xf numFmtId="0" fontId="102" fillId="0" borderId="210" applyNumberFormat="0" applyFill="0" applyAlignment="0" applyProtection="0"/>
    <xf numFmtId="0" fontId="102" fillId="0" borderId="217" applyNumberFormat="0" applyFill="0" applyAlignment="0" applyProtection="0"/>
    <xf numFmtId="0" fontId="7" fillId="37" borderId="0" applyNumberFormat="0" applyBorder="0" applyAlignment="0" applyProtection="0"/>
    <xf numFmtId="0" fontId="102" fillId="61" borderId="217"/>
    <xf numFmtId="0" fontId="103" fillId="62" borderId="217">
      <alignment horizontal="right" vertical="center"/>
    </xf>
    <xf numFmtId="0" fontId="102" fillId="0" borderId="202">
      <alignment horizontal="right" vertical="center"/>
    </xf>
    <xf numFmtId="4" fontId="102" fillId="0" borderId="202">
      <alignment horizontal="right" vertical="center"/>
    </xf>
    <xf numFmtId="0" fontId="102" fillId="0" borderId="202" applyNumberFormat="0" applyFill="0" applyAlignment="0" applyProtection="0"/>
    <xf numFmtId="166" fontId="102" fillId="88" borderId="202" applyNumberFormat="0" applyFont="0" applyBorder="0" applyAlignment="0" applyProtection="0">
      <alignment horizontal="right" vertical="center"/>
    </xf>
    <xf numFmtId="0" fontId="102" fillId="61" borderId="202"/>
    <xf numFmtId="4" fontId="102" fillId="61" borderId="202"/>
    <xf numFmtId="0" fontId="103" fillId="60" borderId="210">
      <alignment horizontal="right" vertical="center"/>
    </xf>
    <xf numFmtId="0" fontId="102" fillId="0" borderId="202" applyNumberFormat="0" applyFill="0" applyAlignment="0" applyProtection="0"/>
    <xf numFmtId="4" fontId="105" fillId="62" borderId="202">
      <alignment horizontal="right" vertical="center"/>
    </xf>
    <xf numFmtId="0" fontId="103" fillId="60" borderId="217">
      <alignment horizontal="right" vertical="center"/>
    </xf>
    <xf numFmtId="0" fontId="129" fillId="71" borderId="207" applyNumberFormat="0" applyAlignment="0" applyProtection="0"/>
    <xf numFmtId="4" fontId="105" fillId="62" borderId="202">
      <alignment horizontal="right" vertical="center"/>
    </xf>
    <xf numFmtId="0" fontId="103" fillId="62" borderId="202">
      <alignment horizontal="right" vertical="center"/>
    </xf>
    <xf numFmtId="166" fontId="102" fillId="88" borderId="202" applyNumberFormat="0" applyFont="0" applyBorder="0" applyAlignment="0" applyProtection="0">
      <alignment horizontal="right" vertical="center"/>
    </xf>
    <xf numFmtId="4" fontId="103" fillId="62" borderId="202">
      <alignment horizontal="right" vertical="center"/>
    </xf>
    <xf numFmtId="49" fontId="102" fillId="0" borderId="202" applyNumberFormat="0" applyFont="0" applyFill="0" applyBorder="0" applyProtection="0">
      <alignment horizontal="left" vertical="center" indent="2"/>
    </xf>
    <xf numFmtId="0" fontId="102" fillId="60" borderId="213">
      <alignment horizontal="left" vertical="center" wrapText="1" indent="2"/>
    </xf>
    <xf numFmtId="49" fontId="102" fillId="0" borderId="202" applyNumberFormat="0" applyFont="0" applyFill="0" applyBorder="0" applyProtection="0">
      <alignment horizontal="left" vertical="center" indent="2"/>
    </xf>
    <xf numFmtId="4" fontId="102" fillId="0" borderId="202" applyFill="0" applyBorder="0" applyProtection="0">
      <alignment horizontal="right" vertical="center"/>
    </xf>
    <xf numFmtId="49" fontId="101" fillId="0" borderId="202" applyNumberFormat="0" applyFill="0" applyBorder="0" applyProtection="0">
      <alignment horizontal="left" vertical="center"/>
    </xf>
    <xf numFmtId="0" fontId="48" fillId="47" borderId="0" applyNumberFormat="0" applyBorder="0" applyAlignment="0" applyProtection="0"/>
    <xf numFmtId="0" fontId="7" fillId="58" borderId="0" applyNumberFormat="0" applyBorder="0" applyAlignment="0" applyProtection="0"/>
    <xf numFmtId="0" fontId="129" fillId="71" borderId="214" applyNumberFormat="0" applyAlignment="0" applyProtection="0"/>
    <xf numFmtId="0" fontId="102" fillId="0" borderId="213">
      <alignment horizontal="left" vertical="center" wrapText="1" indent="2"/>
    </xf>
    <xf numFmtId="4" fontId="103" fillId="60" borderId="202">
      <alignment horizontal="right" vertical="center"/>
    </xf>
    <xf numFmtId="0" fontId="103" fillId="60" borderId="202">
      <alignment horizontal="right" vertical="center"/>
    </xf>
    <xf numFmtId="0" fontId="120" fillId="87" borderId="216" applyNumberFormat="0" applyFont="0" applyAlignment="0" applyProtection="0"/>
    <xf numFmtId="0" fontId="102" fillId="61" borderId="202"/>
    <xf numFmtId="4" fontId="102" fillId="61" borderId="202"/>
    <xf numFmtId="4" fontId="103" fillId="60" borderId="202">
      <alignment horizontal="right" vertical="center"/>
    </xf>
    <xf numFmtId="0" fontId="105" fillId="62" borderId="202">
      <alignment horizontal="right" vertical="center"/>
    </xf>
    <xf numFmtId="49" fontId="101" fillId="0" borderId="217" applyNumberFormat="0" applyFill="0" applyBorder="0" applyProtection="0">
      <alignment horizontal="left" vertical="center"/>
    </xf>
    <xf numFmtId="0" fontId="102" fillId="0" borderId="217" applyNumberFormat="0" applyFill="0" applyAlignment="0" applyProtection="0"/>
    <xf numFmtId="4" fontId="102" fillId="0" borderId="202">
      <alignment horizontal="right" vertical="center"/>
    </xf>
    <xf numFmtId="4" fontId="103" fillId="60" borderId="211">
      <alignment horizontal="right" vertical="center"/>
    </xf>
    <xf numFmtId="0" fontId="118" fillId="0" borderId="0" applyNumberFormat="0" applyFill="0" applyBorder="0" applyAlignment="0" applyProtection="0"/>
    <xf numFmtId="0" fontId="103" fillId="60" borderId="217">
      <alignment horizontal="right" vertical="center"/>
    </xf>
    <xf numFmtId="0" fontId="120" fillId="87" borderId="209" applyNumberFormat="0" applyFont="0" applyAlignment="0" applyProtection="0"/>
    <xf numFmtId="0" fontId="103" fillId="62" borderId="217">
      <alignment horizontal="right" vertical="center"/>
    </xf>
    <xf numFmtId="0" fontId="105" fillId="62" borderId="202">
      <alignment horizontal="right" vertical="center"/>
    </xf>
    <xf numFmtId="4" fontId="103" fillId="62" borderId="202">
      <alignment horizontal="right" vertical="center"/>
    </xf>
    <xf numFmtId="4" fontId="103" fillId="60" borderId="202">
      <alignment horizontal="right" vertical="center"/>
    </xf>
    <xf numFmtId="0" fontId="129" fillId="71" borderId="207" applyNumberFormat="0" applyAlignment="0" applyProtection="0"/>
    <xf numFmtId="4" fontId="102" fillId="0" borderId="202" applyFill="0" applyBorder="0" applyProtection="0">
      <alignment horizontal="right" vertical="center"/>
    </xf>
    <xf numFmtId="4" fontId="103" fillId="62" borderId="202">
      <alignment horizontal="right" vertical="center"/>
    </xf>
    <xf numFmtId="0" fontId="8" fillId="87" borderId="216" applyNumberFormat="0" applyFont="0" applyAlignment="0" applyProtection="0"/>
    <xf numFmtId="4" fontId="102" fillId="0" borderId="217">
      <alignment horizontal="right" vertical="center"/>
    </xf>
    <xf numFmtId="0" fontId="48" fillId="59" borderId="0" applyNumberFormat="0" applyBorder="0" applyAlignment="0" applyProtection="0"/>
    <xf numFmtId="0" fontId="48" fillId="59" borderId="0" applyNumberFormat="0" applyBorder="0" applyAlignment="0" applyProtection="0"/>
    <xf numFmtId="4" fontId="103" fillId="60" borderId="210">
      <alignment horizontal="right" vertical="center"/>
    </xf>
    <xf numFmtId="0" fontId="126" fillId="84" borderId="214" applyNumberFormat="0" applyAlignment="0" applyProtection="0"/>
    <xf numFmtId="0" fontId="7" fillId="54" borderId="0" applyNumberFormat="0" applyBorder="0" applyAlignment="0" applyProtection="0"/>
    <xf numFmtId="0" fontId="48" fillId="47" borderId="0" applyNumberFormat="0" applyBorder="0" applyAlignment="0" applyProtection="0"/>
    <xf numFmtId="0" fontId="145" fillId="0" borderId="208" applyNumberFormat="0" applyFill="0" applyAlignment="0" applyProtection="0"/>
    <xf numFmtId="4" fontId="102" fillId="0" borderId="217" applyFill="0" applyBorder="0" applyProtection="0">
      <alignment horizontal="right" vertical="center"/>
    </xf>
    <xf numFmtId="0" fontId="138" fillId="71" borderId="214" applyNumberFormat="0" applyAlignment="0" applyProtection="0"/>
    <xf numFmtId="0" fontId="102" fillId="60" borderId="220">
      <alignment horizontal="left" vertical="center" wrapText="1" indent="2"/>
    </xf>
    <xf numFmtId="4" fontId="103" fillId="60" borderId="218">
      <alignment horizontal="right" vertical="center"/>
    </xf>
    <xf numFmtId="0" fontId="123" fillId="84" borderId="221" applyNumberFormat="0" applyAlignment="0" applyProtection="0"/>
    <xf numFmtId="4" fontId="103" fillId="60" borderId="218">
      <alignment horizontal="right" vertical="center"/>
    </xf>
    <xf numFmtId="0" fontId="103" fillId="60" borderId="202">
      <alignment horizontal="right" vertical="center"/>
    </xf>
    <xf numFmtId="0" fontId="142" fillId="84" borderId="221" applyNumberFormat="0" applyAlignment="0" applyProtection="0"/>
    <xf numFmtId="0" fontId="129" fillId="71" borderId="207" applyNumberFormat="0" applyAlignment="0" applyProtection="0"/>
    <xf numFmtId="49" fontId="102" fillId="0" borderId="202" applyNumberFormat="0" applyFont="0" applyFill="0" applyBorder="0" applyProtection="0">
      <alignment horizontal="left" vertical="center" indent="2"/>
    </xf>
    <xf numFmtId="0" fontId="103" fillId="62" borderId="202">
      <alignment horizontal="right" vertical="center"/>
    </xf>
    <xf numFmtId="4" fontId="103" fillId="62" borderId="202">
      <alignment horizontal="right" vertical="center"/>
    </xf>
    <xf numFmtId="0" fontId="105" fillId="62" borderId="202">
      <alignment horizontal="right" vertical="center"/>
    </xf>
    <xf numFmtId="4" fontId="105" fillId="62" borderId="202">
      <alignment horizontal="right" vertical="center"/>
    </xf>
    <xf numFmtId="0" fontId="103" fillId="60" borderId="202">
      <alignment horizontal="right" vertical="center"/>
    </xf>
    <xf numFmtId="4" fontId="103" fillId="60" borderId="202">
      <alignment horizontal="right" vertical="center"/>
    </xf>
    <xf numFmtId="0" fontId="103" fillId="60" borderId="202">
      <alignment horizontal="right" vertical="center"/>
    </xf>
    <xf numFmtId="4" fontId="103" fillId="60" borderId="202">
      <alignment horizontal="right" vertical="center"/>
    </xf>
    <xf numFmtId="0" fontId="102" fillId="62" borderId="218">
      <alignment horizontal="left" vertical="center"/>
    </xf>
    <xf numFmtId="0" fontId="102" fillId="0" borderId="202">
      <alignment horizontal="right" vertical="center"/>
    </xf>
    <xf numFmtId="4" fontId="102" fillId="0" borderId="202">
      <alignment horizontal="right" vertical="center"/>
    </xf>
    <xf numFmtId="4" fontId="102" fillId="0" borderId="202" applyFill="0" applyBorder="0" applyProtection="0">
      <alignment horizontal="right" vertical="center"/>
    </xf>
    <xf numFmtId="49" fontId="101" fillId="0" borderId="202" applyNumberFormat="0" applyFill="0" applyBorder="0" applyProtection="0">
      <alignment horizontal="left" vertical="center"/>
    </xf>
    <xf numFmtId="0" fontId="102" fillId="0" borderId="202" applyNumberFormat="0" applyFill="0" applyAlignment="0" applyProtection="0"/>
    <xf numFmtId="166" fontId="102" fillId="88" borderId="202" applyNumberFormat="0" applyFont="0" applyBorder="0" applyAlignment="0" applyProtection="0">
      <alignment horizontal="right" vertical="center"/>
    </xf>
    <xf numFmtId="0" fontId="102" fillId="61" borderId="202"/>
    <xf numFmtId="4" fontId="102" fillId="61" borderId="202"/>
    <xf numFmtId="4" fontId="103" fillId="60" borderId="202">
      <alignment horizontal="right" vertical="center"/>
    </xf>
    <xf numFmtId="0" fontId="102" fillId="61" borderId="202"/>
    <xf numFmtId="0" fontId="103" fillId="60" borderId="219">
      <alignment horizontal="right" vertical="center"/>
    </xf>
    <xf numFmtId="0" fontId="103" fillId="62" borderId="202">
      <alignment horizontal="right" vertical="center"/>
    </xf>
    <xf numFmtId="0" fontId="102" fillId="0" borderId="202">
      <alignment horizontal="right" vertical="center"/>
    </xf>
    <xf numFmtId="49" fontId="102" fillId="0" borderId="218" applyNumberFormat="0" applyFont="0" applyFill="0" applyBorder="0" applyProtection="0">
      <alignment horizontal="left" vertical="center" indent="5"/>
    </xf>
    <xf numFmtId="166" fontId="102" fillId="88" borderId="202" applyNumberFormat="0" applyFont="0" applyBorder="0" applyAlignment="0" applyProtection="0">
      <alignment horizontal="right" vertical="center"/>
    </xf>
    <xf numFmtId="0" fontId="105" fillId="62" borderId="217">
      <alignment horizontal="right" vertical="center"/>
    </xf>
    <xf numFmtId="4" fontId="102" fillId="61" borderId="202"/>
    <xf numFmtId="49" fontId="101" fillId="0" borderId="202" applyNumberFormat="0" applyFill="0" applyBorder="0" applyProtection="0">
      <alignment horizontal="left" vertical="center"/>
    </xf>
    <xf numFmtId="0" fontId="102" fillId="0" borderId="202">
      <alignment horizontal="right" vertical="center"/>
    </xf>
    <xf numFmtId="0" fontId="7" fillId="42" borderId="0" applyNumberFormat="0" applyBorder="0" applyAlignment="0" applyProtection="0"/>
    <xf numFmtId="4" fontId="103" fillId="60" borderId="202">
      <alignment horizontal="right" vertical="center"/>
    </xf>
    <xf numFmtId="4" fontId="103" fillId="60" borderId="202">
      <alignment horizontal="right" vertical="center"/>
    </xf>
    <xf numFmtId="0" fontId="105" fillId="62" borderId="202">
      <alignment horizontal="right" vertical="center"/>
    </xf>
    <xf numFmtId="0" fontId="103" fillId="62" borderId="202">
      <alignment horizontal="right" vertical="center"/>
    </xf>
    <xf numFmtId="49" fontId="102" fillId="0" borderId="202" applyNumberFormat="0" applyFont="0" applyFill="0" applyBorder="0" applyProtection="0">
      <alignment horizontal="left" vertical="center" indent="2"/>
    </xf>
    <xf numFmtId="49" fontId="101" fillId="0" borderId="217" applyNumberFormat="0" applyFill="0" applyBorder="0" applyProtection="0">
      <alignment horizontal="left" vertical="center"/>
    </xf>
    <xf numFmtId="49" fontId="102" fillId="0" borderId="202" applyNumberFormat="0" applyFont="0" applyFill="0" applyBorder="0" applyProtection="0">
      <alignment horizontal="left" vertical="center" indent="2"/>
    </xf>
    <xf numFmtId="0" fontId="145" fillId="0" borderId="215" applyNumberFormat="0" applyFill="0" applyAlignment="0" applyProtection="0"/>
    <xf numFmtId="4" fontId="102" fillId="0" borderId="202" applyFill="0" applyBorder="0" applyProtection="0">
      <alignment horizontal="right" vertical="center"/>
    </xf>
    <xf numFmtId="0" fontId="125" fillId="84" borderId="214" applyNumberFormat="0" applyAlignment="0" applyProtection="0"/>
    <xf numFmtId="0" fontId="103" fillId="60" borderId="210">
      <alignment horizontal="right" vertical="center"/>
    </xf>
    <xf numFmtId="0" fontId="102" fillId="0" borderId="202" applyNumberFormat="0" applyFill="0" applyAlignment="0" applyProtection="0"/>
    <xf numFmtId="4" fontId="102" fillId="0" borderId="202">
      <alignment horizontal="right" vertical="center"/>
    </xf>
    <xf numFmtId="0" fontId="102" fillId="0" borderId="202">
      <alignment horizontal="right" vertical="center"/>
    </xf>
    <xf numFmtId="0" fontId="8" fillId="87" borderId="216" applyNumberFormat="0" applyFont="0" applyAlignment="0" applyProtection="0"/>
    <xf numFmtId="4" fontId="105" fillId="62" borderId="217">
      <alignment horizontal="right" vertical="center"/>
    </xf>
    <xf numFmtId="4" fontId="103" fillId="62" borderId="210">
      <alignment horizontal="right" vertical="center"/>
    </xf>
    <xf numFmtId="0" fontId="126" fillId="84" borderId="214" applyNumberFormat="0" applyAlignment="0" applyProtection="0"/>
    <xf numFmtId="0" fontId="7" fillId="57" borderId="0" applyNumberFormat="0" applyBorder="0" applyAlignment="0" applyProtection="0"/>
    <xf numFmtId="0" fontId="103" fillId="60" borderId="211">
      <alignment horizontal="right" vertical="center"/>
    </xf>
    <xf numFmtId="0" fontId="138" fillId="71" borderId="207" applyNumberFormat="0" applyAlignment="0" applyProtection="0"/>
    <xf numFmtId="0" fontId="103" fillId="60" borderId="202">
      <alignment horizontal="right" vertical="center"/>
    </xf>
    <xf numFmtId="4" fontId="105" fillId="62" borderId="202">
      <alignment horizontal="right" vertical="center"/>
    </xf>
    <xf numFmtId="0" fontId="145" fillId="0" borderId="215" applyNumberFormat="0" applyFill="0" applyAlignment="0" applyProtection="0"/>
    <xf numFmtId="0" fontId="103" fillId="60" borderId="202">
      <alignment horizontal="right" vertical="center"/>
    </xf>
    <xf numFmtId="4" fontId="102" fillId="0" borderId="217">
      <alignment horizontal="right" vertical="center"/>
    </xf>
    <xf numFmtId="49" fontId="101" fillId="0" borderId="202" applyNumberFormat="0" applyFill="0" applyBorder="0" applyProtection="0">
      <alignment horizontal="left" vertical="center"/>
    </xf>
    <xf numFmtId="4" fontId="102" fillId="61" borderId="210"/>
    <xf numFmtId="0" fontId="102" fillId="0" borderId="217">
      <alignment horizontal="right" vertical="center"/>
    </xf>
    <xf numFmtId="4" fontId="102" fillId="0" borderId="217">
      <alignment horizontal="right" vertical="center"/>
    </xf>
    <xf numFmtId="4" fontId="103" fillId="60" borderId="219">
      <alignment horizontal="right" vertical="center"/>
    </xf>
    <xf numFmtId="4" fontId="103" fillId="60" borderId="202">
      <alignment horizontal="right" vertical="center"/>
    </xf>
    <xf numFmtId="4" fontId="102" fillId="61" borderId="202"/>
    <xf numFmtId="0" fontId="103" fillId="60" borderId="202">
      <alignment horizontal="right" vertical="center"/>
    </xf>
    <xf numFmtId="0" fontId="102" fillId="0" borderId="217" applyNumberFormat="0" applyFill="0" applyAlignment="0" applyProtection="0"/>
    <xf numFmtId="0" fontId="7" fillId="41" borderId="0" applyNumberFormat="0" applyBorder="0" applyAlignment="0" applyProtection="0"/>
    <xf numFmtId="0" fontId="145" fillId="0" borderId="215" applyNumberFormat="0" applyFill="0" applyAlignment="0" applyProtection="0"/>
    <xf numFmtId="0" fontId="102" fillId="0" borderId="213">
      <alignment horizontal="left" vertical="center" wrapText="1" indent="2"/>
    </xf>
    <xf numFmtId="4" fontId="103" fillId="60" borderId="217">
      <alignment horizontal="right" vertical="center"/>
    </xf>
    <xf numFmtId="0" fontId="102" fillId="61" borderId="210"/>
    <xf numFmtId="0" fontId="145" fillId="0" borderId="208" applyNumberFormat="0" applyFill="0" applyAlignment="0" applyProtection="0"/>
    <xf numFmtId="0" fontId="102" fillId="61" borderId="202"/>
    <xf numFmtId="166" fontId="102" fillId="88" borderId="202" applyNumberFormat="0" applyFont="0" applyBorder="0" applyAlignment="0" applyProtection="0">
      <alignment horizontal="right" vertical="center"/>
    </xf>
    <xf numFmtId="0" fontId="102" fillId="0" borderId="202" applyNumberFormat="0" applyFill="0" applyAlignment="0" applyProtection="0"/>
    <xf numFmtId="4" fontId="102" fillId="0" borderId="202" applyFill="0" applyBorder="0" applyProtection="0">
      <alignment horizontal="right" vertical="center"/>
    </xf>
    <xf numFmtId="4" fontId="103" fillId="62" borderId="202">
      <alignment horizontal="right" vertical="center"/>
    </xf>
    <xf numFmtId="0" fontId="125" fillId="84" borderId="214" applyNumberFormat="0" applyAlignment="0" applyProtection="0"/>
    <xf numFmtId="49" fontId="101" fillId="0" borderId="202" applyNumberFormat="0" applyFill="0" applyBorder="0" applyProtection="0">
      <alignment horizontal="left" vertical="center"/>
    </xf>
    <xf numFmtId="0" fontId="105" fillId="62" borderId="210">
      <alignment horizontal="right" vertical="center"/>
    </xf>
    <xf numFmtId="0" fontId="125" fillId="84" borderId="214" applyNumberFormat="0" applyAlignment="0" applyProtection="0"/>
    <xf numFmtId="0" fontId="7" fillId="53" borderId="0" applyNumberFormat="0" applyBorder="0" applyAlignment="0" applyProtection="0"/>
    <xf numFmtId="0" fontId="120" fillId="87" borderId="209" applyNumberFormat="0" applyFont="0" applyAlignment="0" applyProtection="0"/>
    <xf numFmtId="0" fontId="145" fillId="0" borderId="215" applyNumberFormat="0" applyFill="0" applyAlignment="0" applyProtection="0"/>
    <xf numFmtId="166" fontId="102" fillId="88" borderId="217" applyNumberFormat="0" applyFont="0" applyBorder="0" applyAlignment="0" applyProtection="0">
      <alignment horizontal="right" vertical="center"/>
    </xf>
    <xf numFmtId="0" fontId="103" fillId="60" borderId="202">
      <alignment horizontal="right" vertical="center"/>
    </xf>
    <xf numFmtId="4" fontId="102" fillId="0" borderId="202">
      <alignment horizontal="right" vertical="center"/>
    </xf>
    <xf numFmtId="0" fontId="103" fillId="60" borderId="202">
      <alignment horizontal="right" vertical="center"/>
    </xf>
    <xf numFmtId="0" fontId="103" fillId="60" borderId="202">
      <alignment horizontal="right" vertical="center"/>
    </xf>
    <xf numFmtId="4" fontId="105" fillId="62" borderId="202">
      <alignment horizontal="right" vertical="center"/>
    </xf>
    <xf numFmtId="0" fontId="103" fillId="62" borderId="202">
      <alignment horizontal="right" vertical="center"/>
    </xf>
    <xf numFmtId="4" fontId="103" fillId="62" borderId="202">
      <alignment horizontal="right" vertical="center"/>
    </xf>
    <xf numFmtId="0" fontId="105" fillId="62" borderId="202">
      <alignment horizontal="right" vertical="center"/>
    </xf>
    <xf numFmtId="4" fontId="105" fillId="62" borderId="202">
      <alignment horizontal="right" vertical="center"/>
    </xf>
    <xf numFmtId="0" fontId="103" fillId="60" borderId="202">
      <alignment horizontal="right" vertical="center"/>
    </xf>
    <xf numFmtId="4" fontId="103" fillId="60" borderId="202">
      <alignment horizontal="right" vertical="center"/>
    </xf>
    <xf numFmtId="0" fontId="103" fillId="60" borderId="202">
      <alignment horizontal="right" vertical="center"/>
    </xf>
    <xf numFmtId="4" fontId="103" fillId="60" borderId="202">
      <alignment horizontal="right" vertical="center"/>
    </xf>
    <xf numFmtId="4" fontId="103" fillId="60" borderId="217">
      <alignment horizontal="right" vertical="center"/>
    </xf>
    <xf numFmtId="0" fontId="138" fillId="71" borderId="214" applyNumberFormat="0" applyAlignment="0" applyProtection="0"/>
    <xf numFmtId="0" fontId="120" fillId="87" borderId="209" applyNumberFormat="0" applyFont="0" applyAlignment="0" applyProtection="0"/>
    <xf numFmtId="0" fontId="48" fillId="55" borderId="0" applyNumberFormat="0" applyBorder="0" applyAlignment="0" applyProtection="0"/>
    <xf numFmtId="49" fontId="101" fillId="0" borderId="217" applyNumberFormat="0" applyFill="0" applyBorder="0" applyProtection="0">
      <alignment horizontal="left" vertical="center"/>
    </xf>
    <xf numFmtId="0" fontId="123" fillId="84" borderId="206" applyNumberFormat="0" applyAlignment="0" applyProtection="0"/>
    <xf numFmtId="0" fontId="7" fillId="42" borderId="0" applyNumberFormat="0" applyBorder="0" applyAlignment="0" applyProtection="0"/>
    <xf numFmtId="0" fontId="120" fillId="87" borderId="209" applyNumberFormat="0" applyFont="0" applyAlignment="0" applyProtection="0"/>
    <xf numFmtId="0" fontId="103" fillId="60" borderId="217">
      <alignment horizontal="right" vertical="center"/>
    </xf>
    <xf numFmtId="0" fontId="102" fillId="0" borderId="202">
      <alignment horizontal="right" vertical="center"/>
    </xf>
    <xf numFmtId="4" fontId="102" fillId="0" borderId="202">
      <alignment horizontal="right" vertical="center"/>
    </xf>
    <xf numFmtId="0" fontId="102" fillId="0" borderId="202" applyNumberFormat="0" applyFill="0" applyAlignment="0" applyProtection="0"/>
    <xf numFmtId="166" fontId="102" fillId="88" borderId="202" applyNumberFormat="0" applyFont="0" applyBorder="0" applyAlignment="0" applyProtection="0">
      <alignment horizontal="right" vertical="center"/>
    </xf>
    <xf numFmtId="0" fontId="102" fillId="61" borderId="202"/>
    <xf numFmtId="4" fontId="102" fillId="61" borderId="202"/>
    <xf numFmtId="0" fontId="126" fillId="84" borderId="214" applyNumberFormat="0" applyAlignment="0" applyProtection="0"/>
    <xf numFmtId="4" fontId="103" fillId="62" borderId="217">
      <alignment horizontal="right" vertical="center"/>
    </xf>
    <xf numFmtId="0" fontId="102" fillId="0" borderId="202" applyNumberFormat="0" applyFill="0" applyAlignment="0" applyProtection="0"/>
    <xf numFmtId="0" fontId="105" fillId="62" borderId="202">
      <alignment horizontal="right" vertical="center"/>
    </xf>
    <xf numFmtId="0" fontId="145" fillId="0" borderId="215" applyNumberFormat="0" applyFill="0" applyAlignment="0" applyProtection="0"/>
    <xf numFmtId="0" fontId="7" fillId="58" borderId="0" applyNumberFormat="0" applyBorder="0" applyAlignment="0" applyProtection="0"/>
    <xf numFmtId="4" fontId="105" fillId="62" borderId="202">
      <alignment horizontal="right" vertical="center"/>
    </xf>
    <xf numFmtId="0" fontId="103" fillId="62" borderId="202">
      <alignment horizontal="right" vertical="center"/>
    </xf>
    <xf numFmtId="166" fontId="102" fillId="88" borderId="202" applyNumberFormat="0" applyFont="0" applyBorder="0" applyAlignment="0" applyProtection="0">
      <alignment horizontal="right" vertical="center"/>
    </xf>
    <xf numFmtId="0" fontId="103" fillId="62" borderId="202">
      <alignment horizontal="right" vertical="center"/>
    </xf>
    <xf numFmtId="49" fontId="102" fillId="0" borderId="202" applyNumberFormat="0" applyFont="0" applyFill="0" applyBorder="0" applyProtection="0">
      <alignment horizontal="left" vertical="center" indent="2"/>
    </xf>
    <xf numFmtId="4" fontId="103" fillId="60" borderId="210">
      <alignment horizontal="right" vertical="center"/>
    </xf>
    <xf numFmtId="49" fontId="102" fillId="0" borderId="202" applyNumberFormat="0" applyFont="0" applyFill="0" applyBorder="0" applyProtection="0">
      <alignment horizontal="left" vertical="center" indent="2"/>
    </xf>
    <xf numFmtId="4" fontId="102" fillId="0" borderId="202" applyFill="0" applyBorder="0" applyProtection="0">
      <alignment horizontal="right" vertical="center"/>
    </xf>
    <xf numFmtId="49" fontId="101" fillId="0" borderId="202" applyNumberFormat="0" applyFill="0" applyBorder="0" applyProtection="0">
      <alignment horizontal="left" vertical="center"/>
    </xf>
    <xf numFmtId="0" fontId="123" fillId="84" borderId="221" applyNumberFormat="0" applyAlignment="0" applyProtection="0"/>
    <xf numFmtId="0" fontId="7" fillId="46" borderId="0" applyNumberFormat="0" applyBorder="0" applyAlignment="0" applyProtection="0"/>
    <xf numFmtId="166" fontId="102" fillId="88" borderId="217" applyNumberFormat="0" applyFont="0" applyBorder="0" applyAlignment="0" applyProtection="0">
      <alignment horizontal="right" vertical="center"/>
    </xf>
    <xf numFmtId="0" fontId="105" fillId="62" borderId="217">
      <alignment horizontal="right" vertical="center"/>
    </xf>
    <xf numFmtId="4" fontId="103" fillId="60" borderId="202">
      <alignment horizontal="right" vertical="center"/>
    </xf>
    <xf numFmtId="0" fontId="103" fillId="60" borderId="202">
      <alignment horizontal="right" vertical="center"/>
    </xf>
    <xf numFmtId="4" fontId="103" fillId="62" borderId="210">
      <alignment horizontal="right" vertical="center"/>
    </xf>
    <xf numFmtId="4" fontId="102" fillId="0" borderId="202">
      <alignment horizontal="right" vertical="center"/>
    </xf>
    <xf numFmtId="0" fontId="102" fillId="61" borderId="202"/>
    <xf numFmtId="4" fontId="102" fillId="61" borderId="202"/>
    <xf numFmtId="4" fontId="103" fillId="60" borderId="202">
      <alignment horizontal="right" vertical="center"/>
    </xf>
    <xf numFmtId="0" fontId="105" fillId="62" borderId="202">
      <alignment horizontal="right" vertical="center"/>
    </xf>
    <xf numFmtId="0" fontId="129" fillId="71" borderId="214" applyNumberFormat="0" applyAlignment="0" applyProtection="0"/>
    <xf numFmtId="0" fontId="145" fillId="0" borderId="215" applyNumberFormat="0" applyFill="0" applyAlignment="0" applyProtection="0"/>
    <xf numFmtId="4" fontId="102" fillId="0" borderId="202">
      <alignment horizontal="right" vertical="center"/>
    </xf>
    <xf numFmtId="0" fontId="142" fillId="84" borderId="221" applyNumberFormat="0" applyAlignment="0" applyProtection="0"/>
    <xf numFmtId="4" fontId="102" fillId="61" borderId="217"/>
    <xf numFmtId="0" fontId="103" fillId="60" borderId="218">
      <alignment horizontal="right" vertical="center"/>
    </xf>
    <xf numFmtId="0" fontId="7" fillId="46" borderId="0" applyNumberFormat="0" applyBorder="0" applyAlignment="0" applyProtection="0"/>
    <xf numFmtId="0" fontId="138" fillId="71" borderId="214" applyNumberFormat="0" applyAlignment="0" applyProtection="0"/>
    <xf numFmtId="0" fontId="105" fillId="62" borderId="202">
      <alignment horizontal="right" vertical="center"/>
    </xf>
    <xf numFmtId="4" fontId="103" fillId="62" borderId="202">
      <alignment horizontal="right" vertical="center"/>
    </xf>
    <xf numFmtId="4" fontId="103" fillId="60" borderId="202">
      <alignment horizontal="right" vertical="center"/>
    </xf>
    <xf numFmtId="49" fontId="102" fillId="0" borderId="210" applyNumberFormat="0" applyFont="0" applyFill="0" applyBorder="0" applyProtection="0">
      <alignment horizontal="left" vertical="center" indent="2"/>
    </xf>
    <xf numFmtId="4" fontId="102" fillId="0" borderId="202" applyFill="0" applyBorder="0" applyProtection="0">
      <alignment horizontal="right" vertical="center"/>
    </xf>
    <xf numFmtId="4" fontId="103" fillId="62" borderId="202">
      <alignment horizontal="right" vertical="center"/>
    </xf>
    <xf numFmtId="0" fontId="103" fillId="60" borderId="217">
      <alignment horizontal="right" vertical="center"/>
    </xf>
    <xf numFmtId="0" fontId="125" fillId="84" borderId="214" applyNumberFormat="0" applyAlignment="0" applyProtection="0"/>
    <xf numFmtId="166" fontId="102" fillId="88" borderId="217" applyNumberFormat="0" applyFont="0" applyBorder="0" applyAlignment="0" applyProtection="0">
      <alignment horizontal="right" vertical="center"/>
    </xf>
    <xf numFmtId="0" fontId="138" fillId="71" borderId="214" applyNumberFormat="0" applyAlignment="0" applyProtection="0"/>
    <xf numFmtId="0" fontId="7" fillId="49" borderId="0" applyNumberFormat="0" applyBorder="0" applyAlignment="0" applyProtection="0"/>
    <xf numFmtId="0" fontId="118" fillId="0" borderId="0" applyNumberFormat="0" applyFill="0" applyBorder="0" applyAlignment="0" applyProtection="0"/>
    <xf numFmtId="4" fontId="103" fillId="60" borderId="202">
      <alignment horizontal="right" vertical="center"/>
    </xf>
    <xf numFmtId="0" fontId="102" fillId="61" borderId="202"/>
    <xf numFmtId="4" fontId="102" fillId="0" borderId="217" applyFill="0" applyBorder="0" applyProtection="0">
      <alignment horizontal="right" vertical="center"/>
    </xf>
    <xf numFmtId="0" fontId="103" fillId="62" borderId="202">
      <alignment horizontal="right" vertical="center"/>
    </xf>
    <xf numFmtId="0" fontId="102" fillId="0" borderId="202">
      <alignment horizontal="right" vertical="center"/>
    </xf>
    <xf numFmtId="0" fontId="102" fillId="60" borderId="220">
      <alignment horizontal="left" vertical="center" wrapText="1" indent="2"/>
    </xf>
    <xf numFmtId="0" fontId="102" fillId="0" borderId="217" applyNumberFormat="0" applyFill="0" applyAlignment="0" applyProtection="0"/>
    <xf numFmtId="166" fontId="102" fillId="88" borderId="202" applyNumberFormat="0" applyFont="0" applyBorder="0" applyAlignment="0" applyProtection="0">
      <alignment horizontal="right" vertical="center"/>
    </xf>
    <xf numFmtId="0" fontId="123" fillId="84" borderId="206" applyNumberFormat="0" applyAlignment="0" applyProtection="0"/>
    <xf numFmtId="4" fontId="102" fillId="61" borderId="202"/>
    <xf numFmtId="49" fontId="101" fillId="0" borderId="202" applyNumberFormat="0" applyFill="0" applyBorder="0" applyProtection="0">
      <alignment horizontal="left" vertical="center"/>
    </xf>
    <xf numFmtId="0" fontId="102" fillId="0" borderId="202">
      <alignment horizontal="right" vertical="center"/>
    </xf>
    <xf numFmtId="0" fontId="105" fillId="62" borderId="210">
      <alignment horizontal="right" vertical="center"/>
    </xf>
    <xf numFmtId="4" fontId="103" fillId="60" borderId="202">
      <alignment horizontal="right" vertical="center"/>
    </xf>
    <xf numFmtId="4" fontId="103" fillId="60" borderId="202">
      <alignment horizontal="right" vertical="center"/>
    </xf>
    <xf numFmtId="0" fontId="105" fillId="62" borderId="202">
      <alignment horizontal="right" vertical="center"/>
    </xf>
    <xf numFmtId="0" fontId="103" fillId="62" borderId="202">
      <alignment horizontal="right" vertical="center"/>
    </xf>
    <xf numFmtId="49" fontId="102" fillId="0" borderId="202" applyNumberFormat="0" applyFont="0" applyFill="0" applyBorder="0" applyProtection="0">
      <alignment horizontal="left" vertical="center" indent="2"/>
    </xf>
    <xf numFmtId="0" fontId="129" fillId="71" borderId="214" applyNumberFormat="0" applyAlignment="0" applyProtection="0"/>
    <xf numFmtId="0" fontId="120" fillId="87" borderId="216" applyNumberFormat="0" applyFont="0" applyAlignment="0" applyProtection="0"/>
    <xf numFmtId="49" fontId="102" fillId="0" borderId="202" applyNumberFormat="0" applyFont="0" applyFill="0" applyBorder="0" applyProtection="0">
      <alignment horizontal="left" vertical="center" indent="2"/>
    </xf>
    <xf numFmtId="0" fontId="102" fillId="0" borderId="217" applyNumberFormat="0" applyFill="0" applyAlignment="0" applyProtection="0"/>
    <xf numFmtId="4" fontId="102" fillId="0" borderId="202" applyFill="0" applyBorder="0" applyProtection="0">
      <alignment horizontal="right" vertical="center"/>
    </xf>
    <xf numFmtId="49" fontId="102" fillId="0" borderId="217" applyNumberFormat="0" applyFont="0" applyFill="0" applyBorder="0" applyProtection="0">
      <alignment horizontal="left" vertical="center" indent="2"/>
    </xf>
    <xf numFmtId="0" fontId="7" fillId="50" borderId="0" applyNumberFormat="0" applyBorder="0" applyAlignment="0" applyProtection="0"/>
    <xf numFmtId="0" fontId="102" fillId="0" borderId="202" applyNumberFormat="0" applyFill="0" applyAlignment="0" applyProtection="0"/>
    <xf numFmtId="4" fontId="102" fillId="0" borderId="202">
      <alignment horizontal="right" vertical="center"/>
    </xf>
    <xf numFmtId="0" fontId="102" fillId="0" borderId="202">
      <alignment horizontal="right" vertical="center"/>
    </xf>
    <xf numFmtId="0" fontId="138" fillId="71" borderId="214" applyNumberFormat="0" applyAlignment="0" applyProtection="0"/>
    <xf numFmtId="4" fontId="103" fillId="60" borderId="217">
      <alignment horizontal="right" vertical="center"/>
    </xf>
    <xf numFmtId="0" fontId="7" fillId="45" borderId="0" applyNumberFormat="0" applyBorder="0" applyAlignment="0" applyProtection="0"/>
    <xf numFmtId="0" fontId="125" fillId="84" borderId="207" applyNumberFormat="0" applyAlignment="0" applyProtection="0"/>
    <xf numFmtId="0" fontId="120" fillId="87" borderId="209" applyNumberFormat="0" applyFont="0" applyAlignment="0" applyProtection="0"/>
    <xf numFmtId="0" fontId="116" fillId="33" borderId="65" applyNumberFormat="0" applyAlignment="0" applyProtection="0"/>
    <xf numFmtId="49" fontId="102" fillId="0" borderId="210" applyNumberFormat="0" applyFont="0" applyFill="0" applyBorder="0" applyProtection="0">
      <alignment horizontal="left" vertical="center" indent="2"/>
    </xf>
    <xf numFmtId="0" fontId="142" fillId="84" borderId="221" applyNumberFormat="0" applyAlignment="0" applyProtection="0"/>
    <xf numFmtId="0" fontId="103" fillId="60" borderId="202">
      <alignment horizontal="right" vertical="center"/>
    </xf>
    <xf numFmtId="4" fontId="105" fillId="62" borderId="202">
      <alignment horizontal="right" vertical="center"/>
    </xf>
    <xf numFmtId="0" fontId="126" fillId="84" borderId="214" applyNumberFormat="0" applyAlignment="0" applyProtection="0"/>
    <xf numFmtId="0" fontId="102" fillId="0" borderId="220">
      <alignment horizontal="left" vertical="center" wrapText="1" indent="2"/>
    </xf>
    <xf numFmtId="0" fontId="102" fillId="60" borderId="220">
      <alignment horizontal="left" vertical="center" wrapText="1" indent="2"/>
    </xf>
    <xf numFmtId="49" fontId="101" fillId="0" borderId="202" applyNumberFormat="0" applyFill="0" applyBorder="0" applyProtection="0">
      <alignment horizontal="left" vertical="center"/>
    </xf>
    <xf numFmtId="0" fontId="130" fillId="0" borderId="215" applyNumberFormat="0" applyFill="0" applyAlignment="0" applyProtection="0"/>
    <xf numFmtId="0" fontId="102" fillId="0" borderId="217">
      <alignment horizontal="right" vertical="center"/>
    </xf>
    <xf numFmtId="0" fontId="116" fillId="33" borderId="65" applyNumberFormat="0" applyAlignment="0" applyProtection="0"/>
    <xf numFmtId="0" fontId="103" fillId="60" borderId="217">
      <alignment horizontal="right" vertical="center"/>
    </xf>
    <xf numFmtId="0" fontId="120" fillId="87" borderId="216" applyNumberFormat="0" applyFont="0" applyAlignment="0" applyProtection="0"/>
    <xf numFmtId="4" fontId="102" fillId="61" borderId="202"/>
    <xf numFmtId="0" fontId="103" fillId="60" borderId="202">
      <alignment horizontal="right" vertical="center"/>
    </xf>
    <xf numFmtId="0" fontId="116" fillId="33" borderId="65" applyNumberFormat="0" applyAlignment="0" applyProtection="0"/>
    <xf numFmtId="4" fontId="102" fillId="61" borderId="217"/>
    <xf numFmtId="0" fontId="103" fillId="60" borderId="219">
      <alignment horizontal="right" vertical="center"/>
    </xf>
    <xf numFmtId="0" fontId="126" fillId="84" borderId="207" applyNumberFormat="0" applyAlignment="0" applyProtection="0"/>
    <xf numFmtId="0" fontId="138" fillId="71" borderId="214" applyNumberFormat="0" applyAlignment="0" applyProtection="0"/>
    <xf numFmtId="0" fontId="102" fillId="0" borderId="217" applyNumberFormat="0" applyFill="0" applyAlignment="0" applyProtection="0"/>
    <xf numFmtId="0" fontId="102" fillId="0" borderId="220">
      <alignment horizontal="left" vertical="center" wrapText="1" indent="2"/>
    </xf>
    <xf numFmtId="0" fontId="115" fillId="33" borderId="66" applyNumberFormat="0" applyAlignment="0" applyProtection="0"/>
    <xf numFmtId="0" fontId="102" fillId="61" borderId="202"/>
    <xf numFmtId="166" fontId="102" fillId="88" borderId="202" applyNumberFormat="0" applyFont="0" applyBorder="0" applyAlignment="0" applyProtection="0">
      <alignment horizontal="right" vertical="center"/>
    </xf>
    <xf numFmtId="0" fontId="102" fillId="0" borderId="202" applyNumberFormat="0" applyFill="0" applyAlignment="0" applyProtection="0"/>
    <xf numFmtId="4" fontId="102" fillId="0" borderId="202" applyFill="0" applyBorder="0" applyProtection="0">
      <alignment horizontal="right" vertical="center"/>
    </xf>
    <xf numFmtId="4" fontId="103" fillId="62" borderId="202">
      <alignment horizontal="right" vertical="center"/>
    </xf>
    <xf numFmtId="0" fontId="102" fillId="0" borderId="217">
      <alignment horizontal="right" vertical="center"/>
    </xf>
    <xf numFmtId="49" fontId="101" fillId="0" borderId="202" applyNumberFormat="0" applyFill="0" applyBorder="0" applyProtection="0">
      <alignment horizontal="left" vertical="center"/>
    </xf>
    <xf numFmtId="0" fontId="102" fillId="0" borderId="210">
      <alignment horizontal="right" vertical="center"/>
    </xf>
    <xf numFmtId="49" fontId="102" fillId="0" borderId="218" applyNumberFormat="0" applyFont="0" applyFill="0" applyBorder="0" applyProtection="0">
      <alignment horizontal="left" vertical="center" indent="5"/>
    </xf>
    <xf numFmtId="49" fontId="101" fillId="0" borderId="210" applyNumberFormat="0" applyFill="0" applyBorder="0" applyProtection="0">
      <alignment horizontal="left" vertical="center"/>
    </xf>
    <xf numFmtId="0" fontId="103" fillId="60" borderId="210">
      <alignment horizontal="right" vertical="center"/>
    </xf>
    <xf numFmtId="0" fontId="8" fillId="87" borderId="216" applyNumberFormat="0" applyFont="0" applyAlignment="0" applyProtection="0"/>
    <xf numFmtId="0" fontId="130" fillId="0" borderId="215" applyNumberFormat="0" applyFill="0" applyAlignment="0" applyProtection="0"/>
    <xf numFmtId="0" fontId="103" fillId="60" borderId="202">
      <alignment horizontal="right" vertical="center"/>
    </xf>
    <xf numFmtId="4" fontId="102" fillId="0" borderId="202">
      <alignment horizontal="right" vertical="center"/>
    </xf>
    <xf numFmtId="0" fontId="103" fillId="60" borderId="202">
      <alignment horizontal="right" vertical="center"/>
    </xf>
    <xf numFmtId="0" fontId="103" fillId="60" borderId="202">
      <alignment horizontal="right" vertical="center"/>
    </xf>
    <xf numFmtId="4" fontId="105" fillId="62" borderId="202">
      <alignment horizontal="right" vertical="center"/>
    </xf>
    <xf numFmtId="0" fontId="103" fillId="62" borderId="202">
      <alignment horizontal="right" vertical="center"/>
    </xf>
    <xf numFmtId="4" fontId="103" fillId="62" borderId="202">
      <alignment horizontal="right" vertical="center"/>
    </xf>
    <xf numFmtId="0" fontId="105" fillId="62" borderId="202">
      <alignment horizontal="right" vertical="center"/>
    </xf>
    <xf numFmtId="4" fontId="105" fillId="62" borderId="202">
      <alignment horizontal="right" vertical="center"/>
    </xf>
    <xf numFmtId="0" fontId="103" fillId="60" borderId="202">
      <alignment horizontal="right" vertical="center"/>
    </xf>
    <xf numFmtId="4" fontId="103" fillId="60" borderId="202">
      <alignment horizontal="right" vertical="center"/>
    </xf>
    <xf numFmtId="0" fontId="103" fillId="60" borderId="202">
      <alignment horizontal="right" vertical="center"/>
    </xf>
    <xf numFmtId="4" fontId="103" fillId="60" borderId="202">
      <alignment horizontal="right" vertical="center"/>
    </xf>
    <xf numFmtId="0" fontId="103" fillId="60" borderId="217">
      <alignment horizontal="right" vertical="center"/>
    </xf>
    <xf numFmtId="4" fontId="103" fillId="60" borderId="210">
      <alignment horizontal="right" vertical="center"/>
    </xf>
    <xf numFmtId="4" fontId="102" fillId="0" borderId="210">
      <alignment horizontal="right" vertical="center"/>
    </xf>
    <xf numFmtId="0" fontId="125" fillId="84" borderId="214" applyNumberFormat="0" applyAlignment="0" applyProtection="0"/>
    <xf numFmtId="0" fontId="102" fillId="0" borderId="213">
      <alignment horizontal="left" vertical="center" wrapText="1" indent="2"/>
    </xf>
    <xf numFmtId="166" fontId="102" fillId="88" borderId="210" applyNumberFormat="0" applyFont="0" applyBorder="0" applyAlignment="0" applyProtection="0">
      <alignment horizontal="right" vertical="center"/>
    </xf>
    <xf numFmtId="49" fontId="101" fillId="0" borderId="210" applyNumberFormat="0" applyFill="0" applyBorder="0" applyProtection="0">
      <alignment horizontal="left" vertical="center"/>
    </xf>
    <xf numFmtId="4" fontId="102" fillId="0" borderId="217">
      <alignment horizontal="right" vertical="center"/>
    </xf>
    <xf numFmtId="4" fontId="105" fillId="62" borderId="217">
      <alignment horizontal="right" vertical="center"/>
    </xf>
    <xf numFmtId="0" fontId="102" fillId="0" borderId="202">
      <alignment horizontal="right" vertical="center"/>
    </xf>
    <xf numFmtId="4" fontId="102" fillId="0" borderId="202">
      <alignment horizontal="right" vertical="center"/>
    </xf>
    <xf numFmtId="0" fontId="102" fillId="0" borderId="202" applyNumberFormat="0" applyFill="0" applyAlignment="0" applyProtection="0"/>
    <xf numFmtId="0" fontId="145" fillId="0" borderId="215" applyNumberFormat="0" applyFill="0" applyAlignment="0" applyProtection="0"/>
    <xf numFmtId="166" fontId="102" fillId="88" borderId="202" applyNumberFormat="0" applyFont="0" applyBorder="0" applyAlignment="0" applyProtection="0">
      <alignment horizontal="right" vertical="center"/>
    </xf>
    <xf numFmtId="0" fontId="102" fillId="61" borderId="202"/>
    <xf numFmtId="4" fontId="102" fillId="61" borderId="202"/>
    <xf numFmtId="0" fontId="125" fillId="84" borderId="214" applyNumberFormat="0" applyAlignment="0" applyProtection="0"/>
    <xf numFmtId="0" fontId="102" fillId="0" borderId="202" applyNumberFormat="0" applyFill="0" applyAlignment="0" applyProtection="0"/>
    <xf numFmtId="49" fontId="102" fillId="0" borderId="218" applyNumberFormat="0" applyFont="0" applyFill="0" applyBorder="0" applyProtection="0">
      <alignment horizontal="left" vertical="center" indent="5"/>
    </xf>
    <xf numFmtId="0" fontId="103" fillId="60" borderId="218">
      <alignment horizontal="right" vertical="center"/>
    </xf>
    <xf numFmtId="4" fontId="103" fillId="60" borderId="212">
      <alignment horizontal="right" vertical="center"/>
    </xf>
    <xf numFmtId="4" fontId="105" fillId="62" borderId="202">
      <alignment horizontal="right" vertical="center"/>
    </xf>
    <xf numFmtId="0" fontId="103" fillId="62" borderId="202">
      <alignment horizontal="right" vertical="center"/>
    </xf>
    <xf numFmtId="166" fontId="102" fillId="88" borderId="202" applyNumberFormat="0" applyFont="0" applyBorder="0" applyAlignment="0" applyProtection="0">
      <alignment horizontal="right" vertical="center"/>
    </xf>
    <xf numFmtId="49" fontId="102" fillId="0" borderId="202" applyNumberFormat="0" applyFont="0" applyFill="0" applyBorder="0" applyProtection="0">
      <alignment horizontal="left" vertical="center" indent="2"/>
    </xf>
    <xf numFmtId="0" fontId="120" fillId="87" borderId="209" applyNumberFormat="0" applyFont="0" applyAlignment="0" applyProtection="0"/>
    <xf numFmtId="49" fontId="102" fillId="0" borderId="202" applyNumberFormat="0" applyFont="0" applyFill="0" applyBorder="0" applyProtection="0">
      <alignment horizontal="left" vertical="center" indent="2"/>
    </xf>
    <xf numFmtId="4" fontId="102" fillId="0" borderId="202" applyFill="0" applyBorder="0" applyProtection="0">
      <alignment horizontal="right" vertical="center"/>
    </xf>
    <xf numFmtId="49" fontId="101" fillId="0" borderId="202" applyNumberFormat="0" applyFill="0" applyBorder="0" applyProtection="0">
      <alignment horizontal="left" vertical="center"/>
    </xf>
    <xf numFmtId="0" fontId="126" fillId="84" borderId="207" applyNumberFormat="0" applyAlignment="0" applyProtection="0"/>
    <xf numFmtId="0" fontId="145" fillId="0" borderId="215" applyNumberFormat="0" applyFill="0" applyAlignment="0" applyProtection="0"/>
    <xf numFmtId="0" fontId="145" fillId="0" borderId="215" applyNumberFormat="0" applyFill="0" applyAlignment="0" applyProtection="0"/>
    <xf numFmtId="0" fontId="130" fillId="0" borderId="208" applyNumberFormat="0" applyFill="0" applyAlignment="0" applyProtection="0"/>
    <xf numFmtId="4" fontId="103" fillId="60" borderId="202">
      <alignment horizontal="right" vertical="center"/>
    </xf>
    <xf numFmtId="0" fontId="103" fillId="60" borderId="202">
      <alignment horizontal="right" vertical="center"/>
    </xf>
    <xf numFmtId="0" fontId="102" fillId="0" borderId="210">
      <alignment horizontal="right" vertical="center"/>
    </xf>
    <xf numFmtId="0" fontId="103" fillId="60" borderId="218">
      <alignment horizontal="right" vertical="center"/>
    </xf>
    <xf numFmtId="49" fontId="101" fillId="0" borderId="217" applyNumberFormat="0" applyFill="0" applyBorder="0" applyProtection="0">
      <alignment horizontal="left" vertical="center"/>
    </xf>
    <xf numFmtId="0" fontId="102" fillId="61" borderId="202"/>
    <xf numFmtId="4" fontId="102" fillId="61" borderId="202"/>
    <xf numFmtId="4" fontId="103" fillId="60" borderId="202">
      <alignment horizontal="right" vertical="center"/>
    </xf>
    <xf numFmtId="0" fontId="105" fillId="62" borderId="202">
      <alignment horizontal="right" vertical="center"/>
    </xf>
    <xf numFmtId="4" fontId="102" fillId="0" borderId="217" applyFill="0" applyBorder="0" applyProtection="0">
      <alignment horizontal="right" vertical="center"/>
    </xf>
    <xf numFmtId="4" fontId="103" fillId="60" borderId="211">
      <alignment horizontal="right" vertical="center"/>
    </xf>
    <xf numFmtId="4" fontId="102" fillId="0" borderId="202">
      <alignment horizontal="right" vertical="center"/>
    </xf>
    <xf numFmtId="0" fontId="145" fillId="0" borderId="208" applyNumberFormat="0" applyFill="0" applyAlignment="0" applyProtection="0"/>
    <xf numFmtId="4" fontId="102" fillId="61" borderId="217"/>
    <xf numFmtId="4" fontId="105" fillId="62" borderId="217">
      <alignment horizontal="right" vertical="center"/>
    </xf>
    <xf numFmtId="0" fontId="145" fillId="0" borderId="215" applyNumberFormat="0" applyFill="0" applyAlignment="0" applyProtection="0"/>
    <xf numFmtId="4" fontId="102" fillId="0" borderId="210">
      <alignment horizontal="right" vertical="center"/>
    </xf>
    <xf numFmtId="0" fontId="8" fillId="87" borderId="216" applyNumberFormat="0" applyFont="0" applyAlignment="0" applyProtection="0"/>
    <xf numFmtId="0" fontId="105" fillId="62" borderId="202">
      <alignment horizontal="right" vertical="center"/>
    </xf>
    <xf numFmtId="4" fontId="103" fillId="62" borderId="202">
      <alignment horizontal="right" vertical="center"/>
    </xf>
    <xf numFmtId="4" fontId="103" fillId="60" borderId="202">
      <alignment horizontal="right" vertical="center"/>
    </xf>
    <xf numFmtId="0" fontId="105" fillId="62" borderId="210">
      <alignment horizontal="right" vertical="center"/>
    </xf>
    <xf numFmtId="4" fontId="102" fillId="0" borderId="202" applyFill="0" applyBorder="0" applyProtection="0">
      <alignment horizontal="right" vertical="center"/>
    </xf>
    <xf numFmtId="4" fontId="103" fillId="62" borderId="202">
      <alignment horizontal="right" vertical="center"/>
    </xf>
    <xf numFmtId="0" fontId="103" fillId="60" borderId="217">
      <alignment horizontal="right" vertical="center"/>
    </xf>
    <xf numFmtId="0" fontId="102" fillId="0" borderId="217" applyNumberFormat="0" applyFill="0" applyAlignment="0" applyProtection="0"/>
    <xf numFmtId="49" fontId="102" fillId="0" borderId="217" applyNumberFormat="0" applyFont="0" applyFill="0" applyBorder="0" applyProtection="0">
      <alignment horizontal="left" vertical="center" indent="2"/>
    </xf>
    <xf numFmtId="4" fontId="102" fillId="61" borderId="217"/>
    <xf numFmtId="0" fontId="7" fillId="49" borderId="0" applyNumberFormat="0" applyBorder="0" applyAlignment="0" applyProtection="0"/>
    <xf numFmtId="0" fontId="119" fillId="0" borderId="70" applyNumberFormat="0" applyFill="0" applyAlignment="0" applyProtection="0"/>
    <xf numFmtId="0" fontId="7" fillId="53" borderId="0" applyNumberFormat="0" applyBorder="0" applyAlignment="0" applyProtection="0"/>
    <xf numFmtId="49" fontId="102" fillId="0" borderId="210" applyNumberFormat="0" applyFont="0" applyFill="0" applyBorder="0" applyProtection="0">
      <alignment horizontal="left" vertical="center" indent="2"/>
    </xf>
    <xf numFmtId="0" fontId="103" fillId="60" borderId="212">
      <alignment horizontal="right" vertical="center"/>
    </xf>
    <xf numFmtId="166" fontId="102" fillId="88" borderId="217" applyNumberFormat="0" applyFont="0" applyBorder="0" applyAlignment="0" applyProtection="0">
      <alignment horizontal="right" vertical="center"/>
    </xf>
    <xf numFmtId="0" fontId="129" fillId="71" borderId="214" applyNumberFormat="0" applyAlignment="0" applyProtection="0"/>
    <xf numFmtId="0" fontId="126" fillId="84" borderId="214" applyNumberFormat="0" applyAlignment="0" applyProtection="0"/>
    <xf numFmtId="0" fontId="138" fillId="71" borderId="214" applyNumberFormat="0" applyAlignment="0" applyProtection="0"/>
    <xf numFmtId="0" fontId="102" fillId="60" borderId="220">
      <alignment horizontal="left" vertical="center" wrapText="1" indent="2"/>
    </xf>
    <xf numFmtId="0" fontId="126" fillId="84" borderId="214" applyNumberFormat="0" applyAlignment="0" applyProtection="0"/>
    <xf numFmtId="0" fontId="117" fillId="0" borderId="0" applyNumberFormat="0" applyFill="0" applyBorder="0" applyAlignment="0" applyProtection="0"/>
    <xf numFmtId="0" fontId="120" fillId="87" borderId="216" applyNumberFormat="0" applyFont="0" applyAlignment="0" applyProtection="0"/>
    <xf numFmtId="0" fontId="7" fillId="50" borderId="0" applyNumberFormat="0" applyBorder="0" applyAlignment="0" applyProtection="0"/>
    <xf numFmtId="0" fontId="102" fillId="0" borderId="210">
      <alignment horizontal="right" vertical="center"/>
    </xf>
    <xf numFmtId="0" fontId="103" fillId="60" borderId="210">
      <alignment horizontal="right" vertical="center"/>
    </xf>
    <xf numFmtId="0" fontId="102" fillId="0" borderId="217">
      <alignment horizontal="right" vertical="center"/>
    </xf>
    <xf numFmtId="49" fontId="102" fillId="0" borderId="202" applyNumberFormat="0" applyFont="0" applyFill="0" applyBorder="0" applyProtection="0">
      <alignment horizontal="left" vertical="center" indent="2"/>
    </xf>
    <xf numFmtId="0" fontId="103" fillId="62" borderId="202">
      <alignment horizontal="right" vertical="center"/>
    </xf>
    <xf numFmtId="4" fontId="103" fillId="62" borderId="202">
      <alignment horizontal="right" vertical="center"/>
    </xf>
    <xf numFmtId="0" fontId="105" fillId="62" borderId="202">
      <alignment horizontal="right" vertical="center"/>
    </xf>
    <xf numFmtId="4" fontId="105" fillId="62" borderId="202">
      <alignment horizontal="right" vertical="center"/>
    </xf>
    <xf numFmtId="0" fontId="103" fillId="60" borderId="202">
      <alignment horizontal="right" vertical="center"/>
    </xf>
    <xf numFmtId="4" fontId="103" fillId="60" borderId="202">
      <alignment horizontal="right" vertical="center"/>
    </xf>
    <xf numFmtId="0" fontId="103" fillId="60" borderId="202">
      <alignment horizontal="right" vertical="center"/>
    </xf>
    <xf numFmtId="4" fontId="103" fillId="60" borderId="202">
      <alignment horizontal="right" vertical="center"/>
    </xf>
    <xf numFmtId="0" fontId="102" fillId="0" borderId="220">
      <alignment horizontal="left" vertical="center" wrapText="1" indent="2"/>
    </xf>
    <xf numFmtId="0" fontId="102" fillId="0" borderId="202">
      <alignment horizontal="right" vertical="center"/>
    </xf>
    <xf numFmtId="4" fontId="102" fillId="0" borderId="202">
      <alignment horizontal="right" vertical="center"/>
    </xf>
    <xf numFmtId="4" fontId="102" fillId="0" borderId="202" applyFill="0" applyBorder="0" applyProtection="0">
      <alignment horizontal="right" vertical="center"/>
    </xf>
    <xf numFmtId="49" fontId="101" fillId="0" borderId="202" applyNumberFormat="0" applyFill="0" applyBorder="0" applyProtection="0">
      <alignment horizontal="left" vertical="center"/>
    </xf>
    <xf numFmtId="0" fontId="102" fillId="0" borderId="202" applyNumberFormat="0" applyFill="0" applyAlignment="0" applyProtection="0"/>
    <xf numFmtId="166" fontId="102" fillId="88" borderId="202" applyNumberFormat="0" applyFont="0" applyBorder="0" applyAlignment="0" applyProtection="0">
      <alignment horizontal="right" vertical="center"/>
    </xf>
    <xf numFmtId="0" fontId="102" fillId="61" borderId="202"/>
    <xf numFmtId="4" fontId="102" fillId="61" borderId="202"/>
    <xf numFmtId="4" fontId="103" fillId="60" borderId="202">
      <alignment horizontal="right" vertical="center"/>
    </xf>
    <xf numFmtId="0" fontId="102" fillId="61" borderId="202"/>
    <xf numFmtId="0" fontId="105" fillId="62" borderId="217">
      <alignment horizontal="right" vertical="center"/>
    </xf>
    <xf numFmtId="0" fontId="103" fillId="62" borderId="202">
      <alignment horizontal="right" vertical="center"/>
    </xf>
    <xf numFmtId="0" fontId="102" fillId="0" borderId="202">
      <alignment horizontal="right" vertical="center"/>
    </xf>
    <xf numFmtId="0" fontId="125" fillId="84" borderId="214" applyNumberFormat="0" applyAlignment="0" applyProtection="0"/>
    <xf numFmtId="49" fontId="101" fillId="0" borderId="217" applyNumberFormat="0" applyFill="0" applyBorder="0" applyProtection="0">
      <alignment horizontal="left" vertical="center"/>
    </xf>
    <xf numFmtId="166" fontId="102" fillId="88" borderId="202" applyNumberFormat="0" applyFont="0" applyBorder="0" applyAlignment="0" applyProtection="0">
      <alignment horizontal="right" vertical="center"/>
    </xf>
    <xf numFmtId="0" fontId="145" fillId="0" borderId="215" applyNumberFormat="0" applyFill="0" applyAlignment="0" applyProtection="0"/>
    <xf numFmtId="4" fontId="102" fillId="61" borderId="202"/>
    <xf numFmtId="49" fontId="101" fillId="0" borderId="202" applyNumberFormat="0" applyFill="0" applyBorder="0" applyProtection="0">
      <alignment horizontal="left" vertical="center"/>
    </xf>
    <xf numFmtId="0" fontId="102" fillId="0" borderId="202">
      <alignment horizontal="right" vertical="center"/>
    </xf>
    <xf numFmtId="0" fontId="142" fillId="84" borderId="221" applyNumberFormat="0" applyAlignment="0" applyProtection="0"/>
    <xf numFmtId="4" fontId="103" fillId="60" borderId="202">
      <alignment horizontal="right" vertical="center"/>
    </xf>
    <xf numFmtId="4" fontId="103" fillId="60" borderId="202">
      <alignment horizontal="right" vertical="center"/>
    </xf>
    <xf numFmtId="0" fontId="105" fillId="62" borderId="202">
      <alignment horizontal="right" vertical="center"/>
    </xf>
    <xf numFmtId="0" fontId="103" fillId="62" borderId="202">
      <alignment horizontal="right" vertical="center"/>
    </xf>
    <xf numFmtId="49" fontId="102" fillId="0" borderId="202" applyNumberFormat="0" applyFont="0" applyFill="0" applyBorder="0" applyProtection="0">
      <alignment horizontal="left" vertical="center" indent="2"/>
    </xf>
    <xf numFmtId="0" fontId="138" fillId="71" borderId="214" applyNumberFormat="0" applyAlignment="0" applyProtection="0"/>
    <xf numFmtId="49" fontId="101" fillId="0" borderId="217" applyNumberFormat="0" applyFill="0" applyBorder="0" applyProtection="0">
      <alignment horizontal="left" vertical="center"/>
    </xf>
    <xf numFmtId="49" fontId="102" fillId="0" borderId="202" applyNumberFormat="0" applyFont="0" applyFill="0" applyBorder="0" applyProtection="0">
      <alignment horizontal="left" vertical="center" indent="2"/>
    </xf>
    <xf numFmtId="4" fontId="102" fillId="61" borderId="217"/>
    <xf numFmtId="4" fontId="102" fillId="0" borderId="202" applyFill="0" applyBorder="0" applyProtection="0">
      <alignment horizontal="right" vertical="center"/>
    </xf>
    <xf numFmtId="0" fontId="103" fillId="60" borderId="217">
      <alignment horizontal="right" vertical="center"/>
    </xf>
    <xf numFmtId="0" fontId="138" fillId="71" borderId="214" applyNumberFormat="0" applyAlignment="0" applyProtection="0"/>
    <xf numFmtId="0" fontId="119" fillId="0" borderId="70" applyNumberFormat="0" applyFill="0" applyAlignment="0" applyProtection="0"/>
    <xf numFmtId="0" fontId="102" fillId="0" borderId="202" applyNumberFormat="0" applyFill="0" applyAlignment="0" applyProtection="0"/>
    <xf numFmtId="4" fontId="102" fillId="0" borderId="202">
      <alignment horizontal="right" vertical="center"/>
    </xf>
    <xf numFmtId="0" fontId="102" fillId="0" borderId="202">
      <alignment horizontal="right" vertical="center"/>
    </xf>
    <xf numFmtId="0" fontId="103" fillId="60" borderId="217">
      <alignment horizontal="right" vertical="center"/>
    </xf>
    <xf numFmtId="0" fontId="48" fillId="43" borderId="0" applyNumberFormat="0" applyBorder="0" applyAlignment="0" applyProtection="0"/>
    <xf numFmtId="0" fontId="102" fillId="0" borderId="220">
      <alignment horizontal="left" vertical="center" wrapText="1" indent="2"/>
    </xf>
    <xf numFmtId="0" fontId="102" fillId="60" borderId="220">
      <alignment horizontal="left" vertical="center" wrapText="1" indent="2"/>
    </xf>
    <xf numFmtId="0" fontId="103" fillId="60" borderId="211">
      <alignment horizontal="right" vertical="center"/>
    </xf>
    <xf numFmtId="4" fontId="103" fillId="60" borderId="218">
      <alignment horizontal="right" vertical="center"/>
    </xf>
    <xf numFmtId="4" fontId="102" fillId="0" borderId="210">
      <alignment horizontal="right" vertical="center"/>
    </xf>
    <xf numFmtId="4" fontId="103" fillId="60" borderId="217">
      <alignment horizontal="right" vertical="center"/>
    </xf>
    <xf numFmtId="0" fontId="103" fillId="60" borderId="202">
      <alignment horizontal="right" vertical="center"/>
    </xf>
    <xf numFmtId="4" fontId="105" fillId="62" borderId="202">
      <alignment horizontal="right" vertical="center"/>
    </xf>
    <xf numFmtId="0" fontId="102" fillId="0" borderId="217">
      <alignment horizontal="right" vertical="center"/>
    </xf>
    <xf numFmtId="49" fontId="101" fillId="0" borderId="202" applyNumberFormat="0" applyFill="0" applyBorder="0" applyProtection="0">
      <alignment horizontal="left" vertical="center"/>
    </xf>
    <xf numFmtId="0" fontId="129" fillId="71" borderId="207" applyNumberFormat="0" applyAlignment="0" applyProtection="0"/>
    <xf numFmtId="0" fontId="48" fillId="51" borderId="0" applyNumberFormat="0" applyBorder="0" applyAlignment="0" applyProtection="0"/>
    <xf numFmtId="0" fontId="103" fillId="60" borderId="217">
      <alignment horizontal="right" vertical="center"/>
    </xf>
    <xf numFmtId="0" fontId="103" fillId="60" borderId="219">
      <alignment horizontal="right" vertical="center"/>
    </xf>
    <xf numFmtId="4" fontId="102" fillId="61" borderId="202"/>
    <xf numFmtId="0" fontId="103" fillId="60" borderId="202">
      <alignment horizontal="right" vertical="center"/>
    </xf>
    <xf numFmtId="0" fontId="117" fillId="0" borderId="0" applyNumberFormat="0" applyFill="0" applyBorder="0" applyAlignment="0" applyProtection="0"/>
    <xf numFmtId="0" fontId="120" fillId="87" borderId="216" applyNumberFormat="0" applyFont="0" applyAlignment="0" applyProtection="0"/>
    <xf numFmtId="166" fontId="102" fillId="88" borderId="210" applyNumberFormat="0" applyFont="0" applyBorder="0" applyAlignment="0" applyProtection="0">
      <alignment horizontal="right" vertical="center"/>
    </xf>
    <xf numFmtId="0" fontId="103" fillId="62" borderId="217">
      <alignment horizontal="right" vertical="center"/>
    </xf>
    <xf numFmtId="0" fontId="120" fillId="87" borderId="216" applyNumberFormat="0" applyFont="0" applyAlignment="0" applyProtection="0"/>
    <xf numFmtId="4" fontId="102" fillId="61" borderId="217"/>
    <xf numFmtId="0" fontId="103" fillId="60" borderId="212">
      <alignment horizontal="right" vertical="center"/>
    </xf>
    <xf numFmtId="0" fontId="103" fillId="60" borderId="217">
      <alignment horizontal="right" vertical="center"/>
    </xf>
    <xf numFmtId="0" fontId="102" fillId="61" borderId="202"/>
    <xf numFmtId="166" fontId="102" fillId="88" borderId="202" applyNumberFormat="0" applyFont="0" applyBorder="0" applyAlignment="0" applyProtection="0">
      <alignment horizontal="right" vertical="center"/>
    </xf>
    <xf numFmtId="0" fontId="102" fillId="0" borderId="202" applyNumberFormat="0" applyFill="0" applyAlignment="0" applyProtection="0"/>
    <xf numFmtId="4" fontId="102" fillId="0" borderId="202" applyFill="0" applyBorder="0" applyProtection="0">
      <alignment horizontal="right" vertical="center"/>
    </xf>
    <xf numFmtId="4" fontId="103" fillId="62" borderId="202">
      <alignment horizontal="right" vertical="center"/>
    </xf>
    <xf numFmtId="0" fontId="138" fillId="71" borderId="214" applyNumberFormat="0" applyAlignment="0" applyProtection="0"/>
    <xf numFmtId="49" fontId="101" fillId="0" borderId="202" applyNumberFormat="0" applyFill="0" applyBorder="0" applyProtection="0">
      <alignment horizontal="left" vertical="center"/>
    </xf>
    <xf numFmtId="0" fontId="7" fillId="45" borderId="0" applyNumberFormat="0" applyBorder="0" applyAlignment="0" applyProtection="0"/>
    <xf numFmtId="0" fontId="129" fillId="71" borderId="214" applyNumberFormat="0" applyAlignment="0" applyProtection="0"/>
    <xf numFmtId="0" fontId="129" fillId="71" borderId="214" applyNumberFormat="0" applyAlignment="0" applyProtection="0"/>
    <xf numFmtId="4" fontId="103" fillId="60" borderId="217">
      <alignment horizontal="right" vertical="center"/>
    </xf>
    <xf numFmtId="0" fontId="103" fillId="60" borderId="217">
      <alignment horizontal="right" vertical="center"/>
    </xf>
    <xf numFmtId="0" fontId="102" fillId="61" borderId="217"/>
    <xf numFmtId="0" fontId="103" fillId="60" borderId="202">
      <alignment horizontal="right" vertical="center"/>
    </xf>
    <xf numFmtId="4" fontId="102" fillId="0" borderId="202">
      <alignment horizontal="right" vertical="center"/>
    </xf>
    <xf numFmtId="0" fontId="102" fillId="60" borderId="213">
      <alignment horizontal="left" vertical="center" wrapText="1" indent="2"/>
    </xf>
    <xf numFmtId="0" fontId="103" fillId="60" borderId="202">
      <alignment horizontal="right" vertical="center"/>
    </xf>
    <xf numFmtId="0" fontId="103" fillId="60" borderId="202">
      <alignment horizontal="right" vertical="center"/>
    </xf>
    <xf numFmtId="4" fontId="105" fillId="62" borderId="202">
      <alignment horizontal="right" vertical="center"/>
    </xf>
    <xf numFmtId="0" fontId="103" fillId="62" borderId="202">
      <alignment horizontal="right" vertical="center"/>
    </xf>
    <xf numFmtId="4" fontId="103" fillId="62" borderId="202">
      <alignment horizontal="right" vertical="center"/>
    </xf>
    <xf numFmtId="0" fontId="105" fillId="62" borderId="202">
      <alignment horizontal="right" vertical="center"/>
    </xf>
    <xf numFmtId="4" fontId="105" fillId="62" borderId="202">
      <alignment horizontal="right" vertical="center"/>
    </xf>
    <xf numFmtId="0" fontId="103" fillId="60" borderId="202">
      <alignment horizontal="right" vertical="center"/>
    </xf>
    <xf numFmtId="4" fontId="103" fillId="60" borderId="202">
      <alignment horizontal="right" vertical="center"/>
    </xf>
    <xf numFmtId="0" fontId="103" fillId="60" borderId="202">
      <alignment horizontal="right" vertical="center"/>
    </xf>
    <xf numFmtId="4" fontId="103" fillId="60" borderId="202">
      <alignment horizontal="right" vertical="center"/>
    </xf>
    <xf numFmtId="0" fontId="118" fillId="0" borderId="0" applyNumberFormat="0" applyFill="0" applyBorder="0" applyAlignment="0" applyProtection="0"/>
    <xf numFmtId="0" fontId="130" fillId="0" borderId="208" applyNumberFormat="0" applyFill="0" applyAlignment="0" applyProtection="0"/>
    <xf numFmtId="0" fontId="125" fillId="84" borderId="207" applyNumberFormat="0" applyAlignment="0" applyProtection="0"/>
    <xf numFmtId="0" fontId="117" fillId="0" borderId="0" applyNumberFormat="0" applyFill="0" applyBorder="0" applyAlignment="0" applyProtection="0"/>
    <xf numFmtId="0" fontId="102" fillId="61" borderId="217"/>
    <xf numFmtId="0" fontId="8" fillId="87" borderId="209" applyNumberFormat="0" applyFont="0" applyAlignment="0" applyProtection="0"/>
    <xf numFmtId="0" fontId="7" fillId="41" borderId="0" applyNumberFormat="0" applyBorder="0" applyAlignment="0" applyProtection="0"/>
    <xf numFmtId="166" fontId="102" fillId="88" borderId="210" applyNumberFormat="0" applyFont="0" applyBorder="0" applyAlignment="0" applyProtection="0">
      <alignment horizontal="right" vertical="center"/>
    </xf>
    <xf numFmtId="4" fontId="105" fillId="62" borderId="217">
      <alignment horizontal="right" vertical="center"/>
    </xf>
    <xf numFmtId="0" fontId="102" fillId="0" borderId="202">
      <alignment horizontal="right" vertical="center"/>
    </xf>
    <xf numFmtId="4" fontId="102" fillId="0" borderId="202">
      <alignment horizontal="right" vertical="center"/>
    </xf>
    <xf numFmtId="0" fontId="102" fillId="0" borderId="202" applyNumberFormat="0" applyFill="0" applyAlignment="0" applyProtection="0"/>
    <xf numFmtId="0" fontId="102" fillId="0" borderId="217" applyNumberFormat="0" applyFill="0" applyAlignment="0" applyProtection="0"/>
    <xf numFmtId="166" fontId="102" fillId="88" borderId="202" applyNumberFormat="0" applyFont="0" applyBorder="0" applyAlignment="0" applyProtection="0">
      <alignment horizontal="right" vertical="center"/>
    </xf>
    <xf numFmtId="0" fontId="102" fillId="61" borderId="202"/>
    <xf numFmtId="4" fontId="102" fillId="61" borderId="202"/>
    <xf numFmtId="0" fontId="103" fillId="62" borderId="217">
      <alignment horizontal="right" vertical="center"/>
    </xf>
    <xf numFmtId="0" fontId="103" fillId="62" borderId="217">
      <alignment horizontal="right" vertical="center"/>
    </xf>
    <xf numFmtId="0" fontId="102" fillId="0" borderId="202" applyNumberFormat="0" applyFill="0" applyAlignment="0" applyProtection="0"/>
    <xf numFmtId="4" fontId="105" fillId="62" borderId="210">
      <alignment horizontal="right" vertical="center"/>
    </xf>
    <xf numFmtId="0" fontId="130" fillId="0" borderId="215" applyNumberFormat="0" applyFill="0" applyAlignment="0" applyProtection="0"/>
    <xf numFmtId="0" fontId="102" fillId="60" borderId="213">
      <alignment horizontal="left" vertical="center" wrapText="1" indent="2"/>
    </xf>
    <xf numFmtId="4" fontId="105" fillId="62" borderId="202">
      <alignment horizontal="right" vertical="center"/>
    </xf>
    <xf numFmtId="0" fontId="103" fillId="62" borderId="202">
      <alignment horizontal="right" vertical="center"/>
    </xf>
    <xf numFmtId="166" fontId="102" fillId="88" borderId="202" applyNumberFormat="0" applyFont="0" applyBorder="0" applyAlignment="0" applyProtection="0">
      <alignment horizontal="right" vertical="center"/>
    </xf>
    <xf numFmtId="49" fontId="102" fillId="0" borderId="202" applyNumberFormat="0" applyFont="0" applyFill="0" applyBorder="0" applyProtection="0">
      <alignment horizontal="left" vertical="center" indent="2"/>
    </xf>
    <xf numFmtId="0" fontId="142" fillId="84" borderId="206" applyNumberFormat="0" applyAlignment="0" applyProtection="0"/>
    <xf numFmtId="49" fontId="102" fillId="0" borderId="202" applyNumberFormat="0" applyFont="0" applyFill="0" applyBorder="0" applyProtection="0">
      <alignment horizontal="left" vertical="center" indent="2"/>
    </xf>
    <xf numFmtId="4" fontId="102" fillId="0" borderId="202" applyFill="0" applyBorder="0" applyProtection="0">
      <alignment horizontal="right" vertical="center"/>
    </xf>
    <xf numFmtId="49" fontId="101" fillId="0" borderId="202" applyNumberFormat="0" applyFill="0" applyBorder="0" applyProtection="0">
      <alignment horizontal="left" vertical="center"/>
    </xf>
    <xf numFmtId="0" fontId="103" fillId="62" borderId="210">
      <alignment horizontal="right" vertical="center"/>
    </xf>
    <xf numFmtId="49" fontId="102" fillId="0" borderId="211" applyNumberFormat="0" applyFont="0" applyFill="0" applyBorder="0" applyProtection="0">
      <alignment horizontal="left" vertical="center" indent="5"/>
    </xf>
    <xf numFmtId="0" fontId="103" fillId="62" borderId="217">
      <alignment horizontal="right" vertical="center"/>
    </xf>
    <xf numFmtId="49" fontId="102" fillId="0" borderId="217" applyNumberFormat="0" applyFont="0" applyFill="0" applyBorder="0" applyProtection="0">
      <alignment horizontal="left" vertical="center" indent="2"/>
    </xf>
    <xf numFmtId="4" fontId="103" fillId="60" borderId="202">
      <alignment horizontal="right" vertical="center"/>
    </xf>
    <xf numFmtId="0" fontId="103" fillId="60" borderId="202">
      <alignment horizontal="right" vertical="center"/>
    </xf>
    <xf numFmtId="0" fontId="130" fillId="0" borderId="215" applyNumberFormat="0" applyFill="0" applyAlignment="0" applyProtection="0"/>
    <xf numFmtId="0" fontId="103" fillId="60" borderId="210">
      <alignment horizontal="right" vertical="center"/>
    </xf>
    <xf numFmtId="4" fontId="103" fillId="60" borderId="217">
      <alignment horizontal="right" vertical="center"/>
    </xf>
    <xf numFmtId="0" fontId="102" fillId="61" borderId="202"/>
    <xf numFmtId="4" fontId="102" fillId="61" borderId="202"/>
    <xf numFmtId="4" fontId="103" fillId="60" borderId="202">
      <alignment horizontal="right" vertical="center"/>
    </xf>
    <xf numFmtId="0" fontId="105" fillId="62" borderId="202">
      <alignment horizontal="right" vertical="center"/>
    </xf>
    <xf numFmtId="0" fontId="103" fillId="60" borderId="219">
      <alignment horizontal="right" vertical="center"/>
    </xf>
    <xf numFmtId="4" fontId="103" fillId="62" borderId="217">
      <alignment horizontal="right" vertical="center"/>
    </xf>
    <xf numFmtId="4" fontId="102" fillId="0" borderId="202">
      <alignment horizontal="right" vertical="center"/>
    </xf>
    <xf numFmtId="0" fontId="126" fillId="84" borderId="207" applyNumberFormat="0" applyAlignment="0" applyProtection="0"/>
    <xf numFmtId="4" fontId="103" fillId="60" borderId="219">
      <alignment horizontal="right" vertical="center"/>
    </xf>
    <xf numFmtId="4" fontId="103" fillId="60" borderId="217">
      <alignment horizontal="right" vertical="center"/>
    </xf>
    <xf numFmtId="4" fontId="102" fillId="0" borderId="217" applyFill="0" applyBorder="0" applyProtection="0">
      <alignment horizontal="right" vertical="center"/>
    </xf>
    <xf numFmtId="0" fontId="7" fillId="37" borderId="0" applyNumberFormat="0" applyBorder="0" applyAlignment="0" applyProtection="0"/>
    <xf numFmtId="0" fontId="7" fillId="37" borderId="0" applyNumberFormat="0" applyBorder="0" applyAlignment="0" applyProtection="0"/>
    <xf numFmtId="0" fontId="105" fillId="62" borderId="202">
      <alignment horizontal="right" vertical="center"/>
    </xf>
    <xf numFmtId="4" fontId="103" fillId="62" borderId="202">
      <alignment horizontal="right" vertical="center"/>
    </xf>
    <xf numFmtId="4" fontId="103" fillId="60" borderId="202">
      <alignment horizontal="right" vertical="center"/>
    </xf>
    <xf numFmtId="4" fontId="102" fillId="0" borderId="210">
      <alignment horizontal="right" vertical="center"/>
    </xf>
    <xf numFmtId="4" fontId="102" fillId="0" borderId="202" applyFill="0" applyBorder="0" applyProtection="0">
      <alignment horizontal="right" vertical="center"/>
    </xf>
    <xf numFmtId="4" fontId="103" fillId="62" borderId="202">
      <alignment horizontal="right" vertical="center"/>
    </xf>
    <xf numFmtId="0" fontId="103" fillId="60" borderId="217">
      <alignment horizontal="right" vertical="center"/>
    </xf>
    <xf numFmtId="0" fontId="142" fillId="84" borderId="221" applyNumberFormat="0" applyAlignment="0" applyProtection="0"/>
    <xf numFmtId="0" fontId="103" fillId="60" borderId="217">
      <alignment horizontal="right" vertical="center"/>
    </xf>
    <xf numFmtId="0" fontId="103" fillId="60" borderId="217">
      <alignment horizontal="right" vertical="center"/>
    </xf>
    <xf numFmtId="0" fontId="103" fillId="60" borderId="219">
      <alignment horizontal="right" vertical="center"/>
    </xf>
    <xf numFmtId="0" fontId="48" fillId="39" borderId="0" applyNumberFormat="0" applyBorder="0" applyAlignment="0" applyProtection="0"/>
    <xf numFmtId="166" fontId="102" fillId="88" borderId="210" applyNumberFormat="0" applyFont="0" applyBorder="0" applyAlignment="0" applyProtection="0">
      <alignment horizontal="right" vertical="center"/>
    </xf>
    <xf numFmtId="0" fontId="7" fillId="53" borderId="0" applyNumberFormat="0" applyBorder="0" applyAlignment="0" applyProtection="0"/>
    <xf numFmtId="49" fontId="102" fillId="0" borderId="210" applyNumberFormat="0" applyFont="0" applyFill="0" applyBorder="0" applyProtection="0">
      <alignment horizontal="left" vertical="center" indent="2"/>
    </xf>
    <xf numFmtId="0" fontId="103" fillId="60" borderId="211">
      <alignment horizontal="right" vertical="center"/>
    </xf>
    <xf numFmtId="0" fontId="102" fillId="0" borderId="210">
      <alignment horizontal="right" vertical="center"/>
    </xf>
    <xf numFmtId="4" fontId="102" fillId="61" borderId="210"/>
    <xf numFmtId="0" fontId="125" fillId="84" borderId="207" applyNumberFormat="0" applyAlignment="0" applyProtection="0"/>
    <xf numFmtId="0" fontId="138" fillId="71" borderId="207" applyNumberFormat="0" applyAlignment="0" applyProtection="0"/>
    <xf numFmtId="4" fontId="103" fillId="60" borderId="211">
      <alignment horizontal="right" vertical="center"/>
    </xf>
    <xf numFmtId="4" fontId="103" fillId="60" borderId="210">
      <alignment horizontal="right" vertical="center"/>
    </xf>
    <xf numFmtId="0" fontId="142" fillId="84" borderId="206" applyNumberFormat="0" applyAlignment="0" applyProtection="0"/>
    <xf numFmtId="4" fontId="102" fillId="0" borderId="210">
      <alignment horizontal="right" vertical="center"/>
    </xf>
    <xf numFmtId="4" fontId="103" fillId="60" borderId="212">
      <alignment horizontal="right" vertical="center"/>
    </xf>
    <xf numFmtId="0" fontId="103" fillId="60" borderId="210">
      <alignment horizontal="right" vertical="center"/>
    </xf>
    <xf numFmtId="0" fontId="102" fillId="0" borderId="210">
      <alignment horizontal="right" vertical="center"/>
    </xf>
    <xf numFmtId="0" fontId="48" fillId="55" borderId="0" applyNumberFormat="0" applyBorder="0" applyAlignment="0" applyProtection="0"/>
    <xf numFmtId="0" fontId="102" fillId="60" borderId="213">
      <alignment horizontal="left" vertical="center" wrapText="1" indent="2"/>
    </xf>
    <xf numFmtId="4" fontId="103" fillId="62" borderId="210">
      <alignment horizontal="right" vertical="center"/>
    </xf>
    <xf numFmtId="0" fontId="102" fillId="61" borderId="210"/>
    <xf numFmtId="49" fontId="102" fillId="0" borderId="210" applyNumberFormat="0" applyFont="0" applyFill="0" applyBorder="0" applyProtection="0">
      <alignment horizontal="left" vertical="center" indent="2"/>
    </xf>
    <xf numFmtId="166" fontId="102" fillId="88" borderId="210" applyNumberFormat="0" applyFont="0" applyBorder="0" applyAlignment="0" applyProtection="0">
      <alignment horizontal="right" vertical="center"/>
    </xf>
    <xf numFmtId="0" fontId="8" fillId="87" borderId="209" applyNumberFormat="0" applyFont="0" applyAlignment="0" applyProtection="0"/>
    <xf numFmtId="0" fontId="138" fillId="71" borderId="207" applyNumberFormat="0" applyAlignment="0" applyProtection="0"/>
    <xf numFmtId="0" fontId="120" fillId="87" borderId="209" applyNumberFormat="0" applyFont="0" applyAlignment="0" applyProtection="0"/>
    <xf numFmtId="0" fontId="102" fillId="0" borderId="210" applyNumberFormat="0" applyFill="0" applyAlignment="0" applyProtection="0"/>
    <xf numFmtId="0" fontId="115" fillId="33" borderId="66" applyNumberFormat="0" applyAlignment="0" applyProtection="0"/>
    <xf numFmtId="0" fontId="116" fillId="33" borderId="65" applyNumberFormat="0" applyAlignment="0" applyProtection="0"/>
    <xf numFmtId="0" fontId="145" fillId="0" borderId="208" applyNumberFormat="0" applyFill="0" applyAlignment="0" applyProtection="0"/>
    <xf numFmtId="0" fontId="117" fillId="0" borderId="0" applyNumberFormat="0" applyFill="0" applyBorder="0" applyAlignment="0" applyProtection="0"/>
    <xf numFmtId="0" fontId="102" fillId="0" borderId="210">
      <alignment horizontal="right" vertical="center"/>
    </xf>
    <xf numFmtId="0" fontId="118" fillId="0" borderId="0" applyNumberFormat="0" applyFill="0" applyBorder="0" applyAlignment="0" applyProtection="0"/>
    <xf numFmtId="0" fontId="119"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8"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8"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8"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8" fillId="59" borderId="0" applyNumberFormat="0" applyBorder="0" applyAlignment="0" applyProtection="0"/>
    <xf numFmtId="0" fontId="102" fillId="0" borderId="202" applyNumberFormat="0" applyFill="0" applyAlignment="0" applyProtection="0"/>
    <xf numFmtId="0" fontId="103" fillId="60" borderId="202">
      <alignment horizontal="right" vertical="center"/>
    </xf>
    <xf numFmtId="0" fontId="103" fillId="60" borderId="202">
      <alignment horizontal="right" vertical="center"/>
    </xf>
    <xf numFmtId="0" fontId="103" fillId="60" borderId="210">
      <alignment horizontal="right" vertical="center"/>
    </xf>
    <xf numFmtId="0" fontId="102" fillId="0" borderId="202">
      <alignment horizontal="right" vertical="center"/>
    </xf>
    <xf numFmtId="0" fontId="105" fillId="62" borderId="202">
      <alignment horizontal="right" vertical="center"/>
    </xf>
    <xf numFmtId="0" fontId="102" fillId="61" borderId="202"/>
    <xf numFmtId="0" fontId="103" fillId="62" borderId="202">
      <alignment horizontal="right" vertical="center"/>
    </xf>
    <xf numFmtId="0" fontId="129" fillId="71" borderId="207" applyNumberFormat="0" applyAlignment="0" applyProtection="0"/>
    <xf numFmtId="0" fontId="123" fillId="84" borderId="206" applyNumberFormat="0" applyAlignment="0" applyProtection="0"/>
    <xf numFmtId="0" fontId="103" fillId="60" borderId="210">
      <alignment horizontal="right" vertical="center"/>
    </xf>
    <xf numFmtId="4" fontId="102" fillId="61" borderId="210"/>
    <xf numFmtId="0" fontId="125" fillId="84" borderId="207" applyNumberFormat="0" applyAlignment="0" applyProtection="0"/>
    <xf numFmtId="0" fontId="120" fillId="87" borderId="209" applyNumberFormat="0" applyFont="0" applyAlignment="0" applyProtection="0"/>
    <xf numFmtId="0" fontId="103" fillId="60" borderId="210">
      <alignment horizontal="right" vertical="center"/>
    </xf>
    <xf numFmtId="0" fontId="103" fillId="60" borderId="212">
      <alignment horizontal="right" vertical="center"/>
    </xf>
    <xf numFmtId="0" fontId="126" fillId="84" borderId="207" applyNumberFormat="0" applyAlignment="0" applyProtection="0"/>
    <xf numFmtId="0" fontId="102" fillId="0" borderId="213">
      <alignment horizontal="left" vertical="center" wrapText="1" indent="2"/>
    </xf>
    <xf numFmtId="4" fontId="102" fillId="0" borderId="210" applyFill="0" applyBorder="0" applyProtection="0">
      <alignment horizontal="right" vertical="center"/>
    </xf>
    <xf numFmtId="0" fontId="125" fillId="84" borderId="207" applyNumberFormat="0" applyAlignment="0" applyProtection="0"/>
    <xf numFmtId="0" fontId="126" fillId="84" borderId="207" applyNumberFormat="0" applyAlignment="0" applyProtection="0"/>
    <xf numFmtId="49" fontId="101" fillId="0" borderId="210" applyNumberFormat="0" applyFill="0" applyBorder="0" applyProtection="0">
      <alignment horizontal="left" vertical="center"/>
    </xf>
    <xf numFmtId="0" fontId="48" fillId="43" borderId="0" applyNumberFormat="0" applyBorder="0" applyAlignment="0" applyProtection="0"/>
    <xf numFmtId="0" fontId="103" fillId="62" borderId="210">
      <alignment horizontal="right" vertical="center"/>
    </xf>
    <xf numFmtId="0" fontId="102" fillId="0" borderId="213">
      <alignment horizontal="left" vertical="center" wrapText="1" indent="2"/>
    </xf>
    <xf numFmtId="0" fontId="103" fillId="60" borderId="211">
      <alignment horizontal="right" vertical="center"/>
    </xf>
    <xf numFmtId="4" fontId="102" fillId="61" borderId="210"/>
    <xf numFmtId="4" fontId="103" fillId="62" borderId="210">
      <alignment horizontal="right" vertical="center"/>
    </xf>
    <xf numFmtId="49" fontId="101" fillId="0" borderId="210" applyNumberFormat="0" applyFill="0" applyBorder="0" applyProtection="0">
      <alignment horizontal="left" vertical="center"/>
    </xf>
    <xf numFmtId="0" fontId="126" fillId="84" borderId="207" applyNumberFormat="0" applyAlignment="0" applyProtection="0"/>
    <xf numFmtId="0" fontId="103" fillId="60" borderId="211">
      <alignment horizontal="right" vertical="center"/>
    </xf>
    <xf numFmtId="0" fontId="130" fillId="0" borderId="208" applyNumberFormat="0" applyFill="0" applyAlignment="0" applyProtection="0"/>
    <xf numFmtId="4" fontId="103" fillId="62" borderId="210">
      <alignment horizontal="right" vertical="center"/>
    </xf>
    <xf numFmtId="4" fontId="105" fillId="62" borderId="210">
      <alignment horizontal="right" vertical="center"/>
    </xf>
    <xf numFmtId="4" fontId="103" fillId="60" borderId="210">
      <alignment horizontal="right" vertical="center"/>
    </xf>
    <xf numFmtId="4" fontId="103" fillId="60" borderId="210">
      <alignment horizontal="right" vertical="center"/>
    </xf>
    <xf numFmtId="4" fontId="103" fillId="60" borderId="211">
      <alignment horizontal="right" vertical="center"/>
    </xf>
    <xf numFmtId="0" fontId="142" fillId="84" borderId="206" applyNumberFormat="0" applyAlignment="0" applyProtection="0"/>
    <xf numFmtId="0" fontId="126" fillId="84" borderId="207" applyNumberFormat="0" applyAlignment="0" applyProtection="0"/>
    <xf numFmtId="0" fontId="129" fillId="71" borderId="207" applyNumberFormat="0" applyAlignment="0" applyProtection="0"/>
    <xf numFmtId="0" fontId="7" fillId="46" borderId="0" applyNumberFormat="0" applyBorder="0" applyAlignment="0" applyProtection="0"/>
    <xf numFmtId="0" fontId="126" fillId="84" borderId="214" applyNumberFormat="0" applyAlignment="0" applyProtection="0"/>
    <xf numFmtId="0" fontId="102" fillId="0" borderId="220">
      <alignment horizontal="left" vertical="center" wrapText="1" indent="2"/>
    </xf>
    <xf numFmtId="0" fontId="138" fillId="71" borderId="207" applyNumberFormat="0" applyAlignment="0" applyProtection="0"/>
    <xf numFmtId="4" fontId="103" fillId="60" borderId="211">
      <alignment horizontal="right" vertical="center"/>
    </xf>
    <xf numFmtId="0" fontId="145" fillId="0" borderId="208" applyNumberFormat="0" applyFill="0" applyAlignment="0" applyProtection="0"/>
    <xf numFmtId="0" fontId="138" fillId="71" borderId="207" applyNumberFormat="0" applyAlignment="0" applyProtection="0"/>
    <xf numFmtId="0" fontId="138" fillId="71" borderId="207" applyNumberFormat="0" applyAlignment="0" applyProtection="0"/>
    <xf numFmtId="4" fontId="102" fillId="0" borderId="210">
      <alignment horizontal="right" vertical="center"/>
    </xf>
    <xf numFmtId="0" fontId="130" fillId="0" borderId="208" applyNumberFormat="0" applyFill="0" applyAlignment="0" applyProtection="0"/>
    <xf numFmtId="0" fontId="138" fillId="71" borderId="207" applyNumberFormat="0" applyAlignment="0" applyProtection="0"/>
    <xf numFmtId="4" fontId="102" fillId="61" borderId="210"/>
    <xf numFmtId="0" fontId="126" fillId="84" borderId="207" applyNumberFormat="0" applyAlignment="0" applyProtection="0"/>
    <xf numFmtId="4" fontId="102" fillId="0" borderId="202" applyFill="0" applyBorder="0" applyProtection="0">
      <alignment horizontal="right" vertical="center"/>
    </xf>
    <xf numFmtId="4" fontId="103" fillId="60" borderId="210">
      <alignment horizontal="right" vertical="center"/>
    </xf>
    <xf numFmtId="0" fontId="116" fillId="33" borderId="65" applyNumberFormat="0" applyAlignment="0" applyProtection="0"/>
    <xf numFmtId="4" fontId="102" fillId="0" borderId="217">
      <alignment horizontal="right" vertical="center"/>
    </xf>
    <xf numFmtId="0" fontId="120" fillId="87" borderId="209" applyNumberFormat="0" applyFont="0" applyAlignment="0" applyProtection="0"/>
    <xf numFmtId="0" fontId="8" fillId="87" borderId="209" applyNumberFormat="0" applyFont="0" applyAlignment="0" applyProtection="0"/>
    <xf numFmtId="0" fontId="142" fillId="84" borderId="206" applyNumberFormat="0" applyAlignment="0" applyProtection="0"/>
    <xf numFmtId="4" fontId="102" fillId="61" borderId="210"/>
    <xf numFmtId="0" fontId="130" fillId="0" borderId="208" applyNumberFormat="0" applyFill="0" applyAlignment="0" applyProtection="0"/>
    <xf numFmtId="0" fontId="105" fillId="62" borderId="210">
      <alignment horizontal="right" vertical="center"/>
    </xf>
    <xf numFmtId="0" fontId="145" fillId="0" borderId="208" applyNumberFormat="0" applyFill="0" applyAlignment="0" applyProtection="0"/>
    <xf numFmtId="0" fontId="123" fillId="84" borderId="206" applyNumberFormat="0" applyAlignment="0" applyProtection="0"/>
    <xf numFmtId="0" fontId="102" fillId="0" borderId="210">
      <alignment horizontal="right" vertical="center"/>
    </xf>
    <xf numFmtId="0" fontId="102" fillId="61" borderId="210"/>
    <xf numFmtId="4" fontId="103" fillId="60" borderId="210">
      <alignment horizontal="right" vertical="center"/>
    </xf>
    <xf numFmtId="0" fontId="103" fillId="62" borderId="210">
      <alignment horizontal="right" vertical="center"/>
    </xf>
    <xf numFmtId="4" fontId="103" fillId="60" borderId="211">
      <alignment horizontal="right" vertical="center"/>
    </xf>
    <xf numFmtId="0" fontId="126" fillId="84" borderId="207" applyNumberFormat="0" applyAlignment="0" applyProtection="0"/>
    <xf numFmtId="0" fontId="142" fillId="84" borderId="206" applyNumberFormat="0" applyAlignment="0" applyProtection="0"/>
    <xf numFmtId="0" fontId="145" fillId="0" borderId="208" applyNumberFormat="0" applyFill="0" applyAlignment="0" applyProtection="0"/>
    <xf numFmtId="0" fontId="126" fillId="84" borderId="207" applyNumberFormat="0" applyAlignment="0" applyProtection="0"/>
    <xf numFmtId="0" fontId="105" fillId="62" borderId="210">
      <alignment horizontal="right" vertical="center"/>
    </xf>
    <xf numFmtId="0" fontId="103" fillId="60" borderId="210">
      <alignment horizontal="right" vertical="center"/>
    </xf>
    <xf numFmtId="0" fontId="126" fillId="84" borderId="207" applyNumberFormat="0" applyAlignment="0" applyProtection="0"/>
    <xf numFmtId="0" fontId="123" fillId="84" borderId="206" applyNumberFormat="0" applyAlignment="0" applyProtection="0"/>
    <xf numFmtId="0" fontId="142" fillId="84" borderId="206" applyNumberFormat="0" applyAlignment="0" applyProtection="0"/>
    <xf numFmtId="4" fontId="103" fillId="60" borderId="210">
      <alignment horizontal="right" vertical="center"/>
    </xf>
    <xf numFmtId="0" fontId="102" fillId="61" borderId="210"/>
    <xf numFmtId="4" fontId="103" fillId="60" borderId="212">
      <alignment horizontal="right" vertical="center"/>
    </xf>
    <xf numFmtId="0" fontId="126" fillId="84" borderId="207" applyNumberFormat="0" applyAlignment="0" applyProtection="0"/>
    <xf numFmtId="4" fontId="103" fillId="60" borderId="210">
      <alignment horizontal="right" vertical="center"/>
    </xf>
    <xf numFmtId="0" fontId="102" fillId="60" borderId="213">
      <alignment horizontal="left" vertical="center" wrapText="1" indent="2"/>
    </xf>
    <xf numFmtId="0" fontId="103" fillId="60" borderId="210">
      <alignment horizontal="right" vertical="center"/>
    </xf>
    <xf numFmtId="0" fontId="102" fillId="60" borderId="213">
      <alignment horizontal="left" vertical="center" wrapText="1" indent="2"/>
    </xf>
    <xf numFmtId="0" fontId="142" fillId="84" borderId="206" applyNumberFormat="0" applyAlignment="0" applyProtection="0"/>
    <xf numFmtId="0" fontId="103" fillId="60" borderId="210">
      <alignment horizontal="right" vertical="center"/>
    </xf>
    <xf numFmtId="0" fontId="129" fillId="71" borderId="207" applyNumberFormat="0" applyAlignment="0" applyProtection="0"/>
    <xf numFmtId="0" fontId="138" fillId="71" borderId="207" applyNumberFormat="0" applyAlignment="0" applyProtection="0"/>
    <xf numFmtId="0" fontId="126" fillId="84" borderId="207" applyNumberFormat="0" applyAlignment="0" applyProtection="0"/>
    <xf numFmtId="0" fontId="120" fillId="87" borderId="209" applyNumberFormat="0" applyFont="0" applyAlignment="0" applyProtection="0"/>
    <xf numFmtId="0" fontId="142" fillId="84" borderId="206" applyNumberFormat="0" applyAlignment="0" applyProtection="0"/>
    <xf numFmtId="0" fontId="145" fillId="0" borderId="208" applyNumberFormat="0" applyFill="0" applyAlignment="0" applyProtection="0"/>
    <xf numFmtId="0" fontId="120" fillId="87" borderId="209" applyNumberFormat="0" applyFont="0" applyAlignment="0" applyProtection="0"/>
    <xf numFmtId="0" fontId="129" fillId="71" borderId="207" applyNumberFormat="0" applyAlignment="0" applyProtection="0"/>
    <xf numFmtId="4" fontId="102" fillId="61" borderId="210"/>
    <xf numFmtId="0" fontId="103" fillId="60" borderId="210">
      <alignment horizontal="right" vertical="center"/>
    </xf>
    <xf numFmtId="0" fontId="102" fillId="61" borderId="210"/>
    <xf numFmtId="0" fontId="48" fillId="47" borderId="0" applyNumberFormat="0" applyBorder="0" applyAlignment="0" applyProtection="0"/>
    <xf numFmtId="0" fontId="102" fillId="0" borderId="213">
      <alignment horizontal="left" vertical="center" wrapText="1" indent="2"/>
    </xf>
    <xf numFmtId="0" fontId="117" fillId="0" borderId="0" applyNumberFormat="0" applyFill="0" applyBorder="0" applyAlignment="0" applyProtection="0"/>
    <xf numFmtId="0" fontId="103" fillId="62" borderId="210">
      <alignment horizontal="right" vertical="center"/>
    </xf>
    <xf numFmtId="4" fontId="103" fillId="62" borderId="210">
      <alignment horizontal="right" vertical="center"/>
    </xf>
    <xf numFmtId="0" fontId="105" fillId="62" borderId="210">
      <alignment horizontal="right" vertical="center"/>
    </xf>
    <xf numFmtId="4" fontId="105" fillId="62" borderId="210">
      <alignment horizontal="right" vertical="center"/>
    </xf>
    <xf numFmtId="0" fontId="103" fillId="60" borderId="210">
      <alignment horizontal="right" vertical="center"/>
    </xf>
    <xf numFmtId="4" fontId="103" fillId="60" borderId="210">
      <alignment horizontal="right" vertical="center"/>
    </xf>
    <xf numFmtId="0" fontId="103" fillId="60" borderId="210">
      <alignment horizontal="right" vertical="center"/>
    </xf>
    <xf numFmtId="4" fontId="103" fillId="60" borderId="210">
      <alignment horizontal="right" vertical="center"/>
    </xf>
    <xf numFmtId="0" fontId="103" fillId="60" borderId="211">
      <alignment horizontal="right" vertical="center"/>
    </xf>
    <xf numFmtId="4" fontId="103" fillId="60" borderId="211">
      <alignment horizontal="right" vertical="center"/>
    </xf>
    <xf numFmtId="0" fontId="103" fillId="60" borderId="212">
      <alignment horizontal="right" vertical="center"/>
    </xf>
    <xf numFmtId="4" fontId="103" fillId="60" borderId="212">
      <alignment horizontal="right" vertical="center"/>
    </xf>
    <xf numFmtId="0" fontId="126" fillId="84" borderId="207" applyNumberFormat="0" applyAlignment="0" applyProtection="0"/>
    <xf numFmtId="0" fontId="102" fillId="60" borderId="213">
      <alignment horizontal="left" vertical="center" wrapText="1" indent="2"/>
    </xf>
    <xf numFmtId="0" fontId="102" fillId="0" borderId="213">
      <alignment horizontal="left" vertical="center" wrapText="1" indent="2"/>
    </xf>
    <xf numFmtId="0" fontId="102" fillId="62" borderId="211">
      <alignment horizontal="left" vertical="center"/>
    </xf>
    <xf numFmtId="0" fontId="102" fillId="0" borderId="210" applyNumberFormat="0" applyFill="0" applyAlignment="0" applyProtection="0"/>
    <xf numFmtId="0" fontId="138" fillId="71" borderId="207" applyNumberFormat="0" applyAlignment="0" applyProtection="0"/>
    <xf numFmtId="0" fontId="102" fillId="0" borderId="210">
      <alignment horizontal="right" vertical="center"/>
    </xf>
    <xf numFmtId="4" fontId="102" fillId="0" borderId="210">
      <alignment horizontal="right" vertical="center"/>
    </xf>
    <xf numFmtId="0" fontId="103" fillId="60" borderId="211">
      <alignment horizontal="right" vertical="center"/>
    </xf>
    <xf numFmtId="0" fontId="102" fillId="0" borderId="210" applyNumberFormat="0" applyFill="0" applyAlignment="0" applyProtection="0"/>
    <xf numFmtId="0" fontId="142" fillId="84" borderId="206" applyNumberFormat="0" applyAlignment="0" applyProtection="0"/>
    <xf numFmtId="166" fontId="102" fillId="88" borderId="210" applyNumberFormat="0" applyFont="0" applyBorder="0" applyAlignment="0" applyProtection="0">
      <alignment horizontal="right" vertical="center"/>
    </xf>
    <xf numFmtId="0" fontId="102" fillId="61" borderId="210"/>
    <xf numFmtId="4" fontId="102" fillId="61" borderId="210"/>
    <xf numFmtId="0" fontId="145" fillId="0" borderId="208" applyNumberFormat="0" applyFill="0" applyAlignment="0" applyProtection="0"/>
    <xf numFmtId="0" fontId="145" fillId="0" borderId="208" applyNumberFormat="0" applyFill="0" applyAlignment="0" applyProtection="0"/>
    <xf numFmtId="4" fontId="103" fillId="60" borderId="210">
      <alignment horizontal="right" vertical="center"/>
    </xf>
    <xf numFmtId="0" fontId="7" fillId="54" borderId="0" applyNumberFormat="0" applyBorder="0" applyAlignment="0" applyProtection="0"/>
    <xf numFmtId="49" fontId="101" fillId="0" borderId="210" applyNumberFormat="0" applyFill="0" applyBorder="0" applyProtection="0">
      <alignment horizontal="left" vertical="center"/>
    </xf>
    <xf numFmtId="0" fontId="126" fillId="84" borderId="207" applyNumberFormat="0" applyAlignment="0" applyProtection="0"/>
    <xf numFmtId="0" fontId="102" fillId="0" borderId="213">
      <alignment horizontal="left" vertical="center" wrapText="1" indent="2"/>
    </xf>
    <xf numFmtId="0" fontId="7" fillId="53" borderId="0" applyNumberFormat="0" applyBorder="0" applyAlignment="0" applyProtection="0"/>
    <xf numFmtId="0" fontId="126" fillId="84" borderId="207" applyNumberFormat="0" applyAlignment="0" applyProtection="0"/>
    <xf numFmtId="0" fontId="7" fillId="50" borderId="0" applyNumberFormat="0" applyBorder="0" applyAlignment="0" applyProtection="0"/>
    <xf numFmtId="0" fontId="129" fillId="71" borderId="207" applyNumberFormat="0" applyAlignment="0" applyProtection="0"/>
    <xf numFmtId="0" fontId="142" fillId="84" borderId="206" applyNumberFormat="0" applyAlignment="0" applyProtection="0"/>
    <xf numFmtId="0" fontId="145" fillId="0" borderId="208" applyNumberFormat="0" applyFill="0" applyAlignment="0" applyProtection="0"/>
    <xf numFmtId="0" fontId="120" fillId="87" borderId="209" applyNumberFormat="0" applyFont="0" applyAlignment="0" applyProtection="0"/>
    <xf numFmtId="0" fontId="103" fillId="62" borderId="210">
      <alignment horizontal="right" vertical="center"/>
    </xf>
    <xf numFmtId="0" fontId="115" fillId="33" borderId="66" applyNumberFormat="0" applyAlignment="0" applyProtection="0"/>
    <xf numFmtId="0" fontId="7" fillId="45" borderId="0" applyNumberFormat="0" applyBorder="0" applyAlignment="0" applyProtection="0"/>
    <xf numFmtId="0" fontId="119" fillId="0" borderId="70" applyNumberFormat="0" applyFill="0" applyAlignment="0" applyProtection="0"/>
    <xf numFmtId="0" fontId="103" fillId="60" borderId="211">
      <alignment horizontal="right" vertical="center"/>
    </xf>
    <xf numFmtId="0" fontId="48" fillId="59" borderId="0" applyNumberFormat="0" applyBorder="0" applyAlignment="0" applyProtection="0"/>
    <xf numFmtId="0" fontId="126" fillId="84" borderId="207" applyNumberFormat="0" applyAlignment="0" applyProtection="0"/>
    <xf numFmtId="0" fontId="105" fillId="62" borderId="210">
      <alignment horizontal="right" vertical="center"/>
    </xf>
    <xf numFmtId="0" fontId="103" fillId="62" borderId="210">
      <alignment horizontal="right" vertical="center"/>
    </xf>
    <xf numFmtId="0" fontId="145" fillId="0" borderId="208" applyNumberFormat="0" applyFill="0" applyAlignment="0" applyProtection="0"/>
    <xf numFmtId="0" fontId="8" fillId="87" borderId="209" applyNumberFormat="0" applyFont="0" applyAlignment="0" applyProtection="0"/>
    <xf numFmtId="0" fontId="120" fillId="87" borderId="209" applyNumberFormat="0" applyFont="0" applyAlignment="0" applyProtection="0"/>
    <xf numFmtId="0" fontId="102" fillId="62" borderId="211">
      <alignment horizontal="left" vertical="center"/>
    </xf>
    <xf numFmtId="0" fontId="103" fillId="60" borderId="210">
      <alignment horizontal="right" vertical="center"/>
    </xf>
    <xf numFmtId="0" fontId="130" fillId="0" borderId="208" applyNumberFormat="0" applyFill="0" applyAlignment="0" applyProtection="0"/>
    <xf numFmtId="0" fontId="125" fillId="84" borderId="207" applyNumberFormat="0" applyAlignment="0" applyProtection="0"/>
    <xf numFmtId="0" fontId="7" fillId="41" borderId="0" applyNumberFormat="0" applyBorder="0" applyAlignment="0" applyProtection="0"/>
    <xf numFmtId="0" fontId="48" fillId="51" borderId="0" applyNumberFormat="0" applyBorder="0" applyAlignment="0" applyProtection="0"/>
    <xf numFmtId="0" fontId="118" fillId="0" borderId="0" applyNumberFormat="0" applyFill="0" applyBorder="0" applyAlignment="0" applyProtection="0"/>
    <xf numFmtId="49" fontId="102" fillId="0" borderId="210" applyNumberFormat="0" applyFont="0" applyFill="0" applyBorder="0" applyProtection="0">
      <alignment horizontal="left" vertical="center" indent="2"/>
    </xf>
    <xf numFmtId="49" fontId="102" fillId="0" borderId="210" applyNumberFormat="0" applyFont="0" applyFill="0" applyBorder="0" applyProtection="0">
      <alignment horizontal="left" vertical="center" indent="2"/>
    </xf>
    <xf numFmtId="49" fontId="102" fillId="0" borderId="211" applyNumberFormat="0" applyFont="0" applyFill="0" applyBorder="0" applyProtection="0">
      <alignment horizontal="left" vertical="center" indent="5"/>
    </xf>
    <xf numFmtId="0" fontId="103" fillId="60" borderId="210">
      <alignment horizontal="right" vertical="center"/>
    </xf>
    <xf numFmtId="0" fontId="102" fillId="0" borderId="210" applyNumberFormat="0" applyFill="0" applyAlignment="0" applyProtection="0"/>
    <xf numFmtId="0" fontId="129" fillId="71" borderId="207" applyNumberFormat="0" applyAlignment="0" applyProtection="0"/>
    <xf numFmtId="4" fontId="103" fillId="60" borderId="212">
      <alignment horizontal="right" vertical="center"/>
    </xf>
    <xf numFmtId="4" fontId="102" fillId="61" borderId="210"/>
    <xf numFmtId="4" fontId="102" fillId="0" borderId="210" applyFill="0" applyBorder="0" applyProtection="0">
      <alignment horizontal="right" vertical="center"/>
    </xf>
    <xf numFmtId="49" fontId="101" fillId="0" borderId="210" applyNumberFormat="0" applyFill="0" applyBorder="0" applyProtection="0">
      <alignment horizontal="left" vertical="center"/>
    </xf>
    <xf numFmtId="4" fontId="103" fillId="60" borderId="212">
      <alignment horizontal="right" vertical="center"/>
    </xf>
    <xf numFmtId="49" fontId="101" fillId="0" borderId="210" applyNumberFormat="0" applyFill="0" applyBorder="0" applyProtection="0">
      <alignment horizontal="left" vertical="center"/>
    </xf>
    <xf numFmtId="0" fontId="102" fillId="0" borderId="213">
      <alignment horizontal="left" vertical="center" wrapText="1" indent="2"/>
    </xf>
    <xf numFmtId="0" fontId="103" fillId="60" borderId="210">
      <alignment horizontal="right" vertical="center"/>
    </xf>
    <xf numFmtId="4" fontId="105" fillId="62" borderId="210">
      <alignment horizontal="right" vertical="center"/>
    </xf>
    <xf numFmtId="4" fontId="105" fillId="62" borderId="210">
      <alignment horizontal="right" vertical="center"/>
    </xf>
    <xf numFmtId="0" fontId="123" fillId="84" borderId="206" applyNumberFormat="0" applyAlignment="0" applyProtection="0"/>
    <xf numFmtId="0" fontId="123" fillId="84" borderId="206" applyNumberFormat="0" applyAlignment="0" applyProtection="0"/>
    <xf numFmtId="0" fontId="103" fillId="62" borderId="210">
      <alignment horizontal="right" vertical="center"/>
    </xf>
    <xf numFmtId="0" fontId="138" fillId="71" borderId="207" applyNumberFormat="0" applyAlignment="0" applyProtection="0"/>
    <xf numFmtId="0" fontId="125" fillId="84" borderId="207" applyNumberFormat="0" applyAlignment="0" applyProtection="0"/>
    <xf numFmtId="49" fontId="102" fillId="0" borderId="211" applyNumberFormat="0" applyFont="0" applyFill="0" applyBorder="0" applyProtection="0">
      <alignment horizontal="left" vertical="center" indent="5"/>
    </xf>
    <xf numFmtId="0" fontId="103" fillId="60" borderId="212">
      <alignment horizontal="right" vertical="center"/>
    </xf>
    <xf numFmtId="0" fontId="125" fillId="84" borderId="207" applyNumberFormat="0" applyAlignment="0" applyProtection="0"/>
    <xf numFmtId="0" fontId="102" fillId="62" borderId="211">
      <alignment horizontal="left" vertical="center"/>
    </xf>
    <xf numFmtId="0" fontId="123" fillId="84" borderId="206" applyNumberFormat="0" applyAlignment="0" applyProtection="0"/>
    <xf numFmtId="0" fontId="125" fillId="84" borderId="207" applyNumberFormat="0" applyAlignment="0" applyProtection="0"/>
    <xf numFmtId="0" fontId="130" fillId="0" borderId="208" applyNumberFormat="0" applyFill="0" applyAlignment="0" applyProtection="0"/>
    <xf numFmtId="0" fontId="126" fillId="84" borderId="207" applyNumberFormat="0" applyAlignment="0" applyProtection="0"/>
    <xf numFmtId="0" fontId="48" fillId="59" borderId="0" applyNumberFormat="0" applyBorder="0" applyAlignment="0" applyProtection="0"/>
    <xf numFmtId="0" fontId="115" fillId="33" borderId="66" applyNumberFormat="0" applyAlignment="0" applyProtection="0"/>
    <xf numFmtId="0" fontId="7" fillId="57" borderId="0" applyNumberFormat="0" applyBorder="0" applyAlignment="0" applyProtection="0"/>
    <xf numFmtId="0" fontId="103" fillId="60" borderId="212">
      <alignment horizontal="right" vertical="center"/>
    </xf>
    <xf numFmtId="0" fontId="102" fillId="0" borderId="210" applyNumberFormat="0" applyFill="0" applyAlignment="0" applyProtection="0"/>
    <xf numFmtId="0" fontId="102" fillId="0" borderId="213">
      <alignment horizontal="left" vertical="center" wrapText="1" indent="2"/>
    </xf>
    <xf numFmtId="0" fontId="48" fillId="39" borderId="0" applyNumberFormat="0" applyBorder="0" applyAlignment="0" applyProtection="0"/>
    <xf numFmtId="0" fontId="102" fillId="0" borderId="213">
      <alignment horizontal="left" vertical="center" wrapText="1" indent="2"/>
    </xf>
    <xf numFmtId="4" fontId="102" fillId="0" borderId="210">
      <alignment horizontal="right" vertical="center"/>
    </xf>
    <xf numFmtId="0" fontId="103" fillId="60" borderId="210">
      <alignment horizontal="right" vertical="center"/>
    </xf>
    <xf numFmtId="0" fontId="142" fillId="84" borderId="206" applyNumberFormat="0" applyAlignment="0" applyProtection="0"/>
    <xf numFmtId="0" fontId="130" fillId="0" borderId="208" applyNumberFormat="0" applyFill="0" applyAlignment="0" applyProtection="0"/>
    <xf numFmtId="0" fontId="129" fillId="71" borderId="207" applyNumberFormat="0" applyAlignment="0" applyProtection="0"/>
    <xf numFmtId="4" fontId="103" fillId="60" borderId="211">
      <alignment horizontal="right" vertical="center"/>
    </xf>
    <xf numFmtId="0" fontId="130" fillId="0" borderId="208" applyNumberFormat="0" applyFill="0" applyAlignment="0" applyProtection="0"/>
    <xf numFmtId="4" fontId="105" fillId="62" borderId="210">
      <alignment horizontal="right" vertical="center"/>
    </xf>
    <xf numFmtId="0" fontId="48" fillId="39" borderId="0" applyNumberFormat="0" applyBorder="0" applyAlignment="0" applyProtection="0"/>
    <xf numFmtId="4" fontId="103" fillId="60" borderId="210">
      <alignment horizontal="right" vertical="center"/>
    </xf>
    <xf numFmtId="0" fontId="103" fillId="62" borderId="210">
      <alignment horizontal="right" vertical="center"/>
    </xf>
    <xf numFmtId="0" fontId="120" fillId="87" borderId="209" applyNumberFormat="0" applyFont="0" applyAlignment="0" applyProtection="0"/>
    <xf numFmtId="0" fontId="125" fillId="84" borderId="207" applyNumberFormat="0" applyAlignment="0" applyProtection="0"/>
    <xf numFmtId="0" fontId="102" fillId="60" borderId="213">
      <alignment horizontal="left" vertical="center" wrapText="1" indent="2"/>
    </xf>
    <xf numFmtId="0" fontId="102" fillId="0" borderId="213">
      <alignment horizontal="left" vertical="center" wrapText="1" indent="2"/>
    </xf>
    <xf numFmtId="0" fontId="116" fillId="33" borderId="65" applyNumberFormat="0" applyAlignment="0" applyProtection="0"/>
    <xf numFmtId="0" fontId="125" fillId="84" borderId="207" applyNumberFormat="0" applyAlignment="0" applyProtection="0"/>
    <xf numFmtId="49" fontId="102" fillId="0" borderId="211" applyNumberFormat="0" applyFont="0" applyFill="0" applyBorder="0" applyProtection="0">
      <alignment horizontal="left" vertical="center" indent="5"/>
    </xf>
    <xf numFmtId="0" fontId="7" fillId="49" borderId="0" applyNumberFormat="0" applyBorder="0" applyAlignment="0" applyProtection="0"/>
    <xf numFmtId="0" fontId="7" fillId="57" borderId="0" applyNumberFormat="0" applyBorder="0" applyAlignment="0" applyProtection="0"/>
    <xf numFmtId="49" fontId="101" fillId="0" borderId="210" applyNumberFormat="0" applyFill="0" applyBorder="0" applyProtection="0">
      <alignment horizontal="left" vertical="center"/>
    </xf>
    <xf numFmtId="4" fontId="102" fillId="61" borderId="210"/>
    <xf numFmtId="0" fontId="145" fillId="0" borderId="208" applyNumberFormat="0" applyFill="0" applyAlignment="0" applyProtection="0"/>
    <xf numFmtId="0" fontId="142" fillId="84" borderId="206" applyNumberFormat="0" applyAlignment="0" applyProtection="0"/>
    <xf numFmtId="4" fontId="105" fillId="62" borderId="210">
      <alignment horizontal="right" vertical="center"/>
    </xf>
    <xf numFmtId="0" fontId="120" fillId="87" borderId="209" applyNumberFormat="0" applyFont="0" applyAlignment="0" applyProtection="0"/>
    <xf numFmtId="0" fontId="138" fillId="71" borderId="207" applyNumberFormat="0" applyAlignment="0" applyProtection="0"/>
    <xf numFmtId="49" fontId="101" fillId="0" borderId="210" applyNumberFormat="0" applyFill="0" applyBorder="0" applyProtection="0">
      <alignment horizontal="left" vertical="center"/>
    </xf>
    <xf numFmtId="166" fontId="102" fillId="88" borderId="210" applyNumberFormat="0" applyFont="0" applyBorder="0" applyAlignment="0" applyProtection="0">
      <alignment horizontal="right" vertical="center"/>
    </xf>
    <xf numFmtId="49" fontId="102" fillId="0" borderId="210" applyNumberFormat="0" applyFont="0" applyFill="0" applyBorder="0" applyProtection="0">
      <alignment horizontal="left" vertical="center" indent="2"/>
    </xf>
    <xf numFmtId="0" fontId="123" fillId="84" borderId="206" applyNumberFormat="0" applyAlignment="0" applyProtection="0"/>
    <xf numFmtId="4" fontId="102" fillId="0" borderId="210">
      <alignment horizontal="right" vertical="center"/>
    </xf>
    <xf numFmtId="0" fontId="103" fillId="60" borderId="211">
      <alignment horizontal="right" vertical="center"/>
    </xf>
    <xf numFmtId="0" fontId="130" fillId="0" borderId="208" applyNumberFormat="0" applyFill="0" applyAlignment="0" applyProtection="0"/>
    <xf numFmtId="0" fontId="145" fillId="0" borderId="208" applyNumberFormat="0" applyFill="0" applyAlignment="0" applyProtection="0"/>
    <xf numFmtId="0" fontId="8" fillId="87" borderId="209" applyNumberFormat="0" applyFont="0" applyAlignment="0" applyProtection="0"/>
    <xf numFmtId="4" fontId="103" fillId="60" borderId="212">
      <alignment horizontal="right" vertical="center"/>
    </xf>
    <xf numFmtId="0" fontId="126" fillId="84" borderId="207" applyNumberFormat="0" applyAlignment="0" applyProtection="0"/>
    <xf numFmtId="0" fontId="145" fillId="0" borderId="208" applyNumberFormat="0" applyFill="0" applyAlignment="0" applyProtection="0"/>
    <xf numFmtId="0" fontId="145" fillId="0" borderId="208" applyNumberFormat="0" applyFill="0" applyAlignment="0" applyProtection="0"/>
    <xf numFmtId="0" fontId="103" fillId="62" borderId="210">
      <alignment horizontal="right" vertical="center"/>
    </xf>
    <xf numFmtId="0" fontId="120" fillId="87" borderId="209" applyNumberFormat="0" applyFont="0" applyAlignment="0" applyProtection="0"/>
    <xf numFmtId="0" fontId="125" fillId="84" borderId="207" applyNumberFormat="0" applyAlignment="0" applyProtection="0"/>
    <xf numFmtId="4" fontId="102" fillId="0" borderId="210" applyFill="0" applyBorder="0" applyProtection="0">
      <alignment horizontal="right" vertical="center"/>
    </xf>
    <xf numFmtId="49" fontId="102" fillId="0" borderId="211" applyNumberFormat="0" applyFont="0" applyFill="0" applyBorder="0" applyProtection="0">
      <alignment horizontal="left" vertical="center" indent="5"/>
    </xf>
    <xf numFmtId="4" fontId="103" fillId="62" borderId="210">
      <alignment horizontal="right" vertical="center"/>
    </xf>
    <xf numFmtId="4" fontId="103" fillId="60" borderId="211">
      <alignment horizontal="right" vertical="center"/>
    </xf>
    <xf numFmtId="0" fontId="129" fillId="71" borderId="207" applyNumberFormat="0" applyAlignment="0" applyProtection="0"/>
    <xf numFmtId="0" fontId="7" fillId="58" borderId="0" applyNumberFormat="0" applyBorder="0" applyAlignment="0" applyProtection="0"/>
    <xf numFmtId="0" fontId="7" fillId="37"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8" fillId="47"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38" borderId="0" applyNumberFormat="0" applyBorder="0" applyAlignment="0" applyProtection="0"/>
    <xf numFmtId="0" fontId="116" fillId="33" borderId="65" applyNumberFormat="0" applyAlignment="0" applyProtection="0"/>
    <xf numFmtId="0" fontId="117" fillId="0" borderId="0" applyNumberFormat="0" applyFill="0" applyBorder="0" applyAlignment="0" applyProtection="0"/>
    <xf numFmtId="0" fontId="7" fillId="50" borderId="0" applyNumberFormat="0" applyBorder="0" applyAlignment="0" applyProtection="0"/>
    <xf numFmtId="0" fontId="117" fillId="0" borderId="0" applyNumberFormat="0" applyFill="0" applyBorder="0" applyAlignment="0" applyProtection="0"/>
    <xf numFmtId="4" fontId="103" fillId="60" borderId="210">
      <alignment horizontal="right" vertical="center"/>
    </xf>
    <xf numFmtId="0" fontId="102" fillId="61" borderId="210"/>
    <xf numFmtId="0" fontId="125" fillId="84" borderId="207" applyNumberFormat="0" applyAlignment="0" applyProtection="0"/>
    <xf numFmtId="0" fontId="103" fillId="62" borderId="210">
      <alignment horizontal="right" vertical="center"/>
    </xf>
    <xf numFmtId="0" fontId="102" fillId="0" borderId="210">
      <alignment horizontal="right" vertical="center"/>
    </xf>
    <xf numFmtId="0" fontId="145" fillId="0" borderId="208" applyNumberFormat="0" applyFill="0" applyAlignment="0" applyProtection="0"/>
    <xf numFmtId="0" fontId="102" fillId="62" borderId="211">
      <alignment horizontal="left" vertical="center"/>
    </xf>
    <xf numFmtId="0" fontId="138" fillId="71" borderId="207" applyNumberFormat="0" applyAlignment="0" applyProtection="0"/>
    <xf numFmtId="166" fontId="102" fillId="88" borderId="210" applyNumberFormat="0" applyFont="0" applyBorder="0" applyAlignment="0" applyProtection="0">
      <alignment horizontal="right" vertical="center"/>
    </xf>
    <xf numFmtId="0" fontId="120" fillId="87" borderId="209" applyNumberFormat="0" applyFont="0" applyAlignment="0" applyProtection="0"/>
    <xf numFmtId="0" fontId="102" fillId="0" borderId="213">
      <alignment horizontal="left" vertical="center" wrapText="1" indent="2"/>
    </xf>
    <xf numFmtId="4" fontId="102" fillId="61" borderId="210"/>
    <xf numFmtId="49" fontId="101" fillId="0" borderId="210" applyNumberFormat="0" applyFill="0" applyBorder="0" applyProtection="0">
      <alignment horizontal="left" vertical="center"/>
    </xf>
    <xf numFmtId="0" fontId="102" fillId="0" borderId="210">
      <alignment horizontal="right" vertical="center"/>
    </xf>
    <xf numFmtId="4" fontId="103" fillId="60" borderId="212">
      <alignment horizontal="right" vertical="center"/>
    </xf>
    <xf numFmtId="4" fontId="103" fillId="60" borderId="210">
      <alignment horizontal="right" vertical="center"/>
    </xf>
    <xf numFmtId="4" fontId="103" fillId="60" borderId="210">
      <alignment horizontal="right" vertical="center"/>
    </xf>
    <xf numFmtId="0" fontId="105" fillId="62" borderId="210">
      <alignment horizontal="right" vertical="center"/>
    </xf>
    <xf numFmtId="0" fontId="103" fillId="62" borderId="210">
      <alignment horizontal="right" vertical="center"/>
    </xf>
    <xf numFmtId="49" fontId="102" fillId="0" borderId="210" applyNumberFormat="0" applyFont="0" applyFill="0" applyBorder="0" applyProtection="0">
      <alignment horizontal="left" vertical="center" indent="2"/>
    </xf>
    <xf numFmtId="0" fontId="138" fillId="71" borderId="207" applyNumberFormat="0" applyAlignment="0" applyProtection="0"/>
    <xf numFmtId="0" fontId="123" fillId="84" borderId="206" applyNumberFormat="0" applyAlignment="0" applyProtection="0"/>
    <xf numFmtId="49" fontId="102" fillId="0" borderId="210" applyNumberFormat="0" applyFont="0" applyFill="0" applyBorder="0" applyProtection="0">
      <alignment horizontal="left" vertical="center" indent="2"/>
    </xf>
    <xf numFmtId="0" fontId="129" fillId="71" borderId="207" applyNumberFormat="0" applyAlignment="0" applyProtection="0"/>
    <xf numFmtId="4" fontId="102" fillId="0" borderId="210" applyFill="0" applyBorder="0" applyProtection="0">
      <alignment horizontal="right" vertical="center"/>
    </xf>
    <xf numFmtId="0" fontId="126" fillId="84" borderId="207" applyNumberFormat="0" applyAlignment="0" applyProtection="0"/>
    <xf numFmtId="0" fontId="145" fillId="0" borderId="208" applyNumberFormat="0" applyFill="0" applyAlignment="0" applyProtection="0"/>
    <xf numFmtId="0" fontId="142" fillId="84" borderId="206" applyNumberFormat="0" applyAlignment="0" applyProtection="0"/>
    <xf numFmtId="0" fontId="102" fillId="0" borderId="210" applyNumberFormat="0" applyFill="0" applyAlignment="0" applyProtection="0"/>
    <xf numFmtId="4" fontId="102" fillId="0" borderId="210">
      <alignment horizontal="right" vertical="center"/>
    </xf>
    <xf numFmtId="0" fontId="102" fillId="0" borderId="210">
      <alignment horizontal="right" vertical="center"/>
    </xf>
    <xf numFmtId="0" fontId="138" fillId="71" borderId="207" applyNumberFormat="0" applyAlignment="0" applyProtection="0"/>
    <xf numFmtId="0" fontId="123" fillId="84" borderId="206" applyNumberFormat="0" applyAlignment="0" applyProtection="0"/>
    <xf numFmtId="0" fontId="125" fillId="84" borderId="207" applyNumberFormat="0" applyAlignment="0" applyProtection="0"/>
    <xf numFmtId="0" fontId="102" fillId="60" borderId="213">
      <alignment horizontal="left" vertical="center" wrapText="1" indent="2"/>
    </xf>
    <xf numFmtId="0" fontId="126" fillId="84" borderId="207" applyNumberFormat="0" applyAlignment="0" applyProtection="0"/>
    <xf numFmtId="0" fontId="126" fillId="84" borderId="207" applyNumberFormat="0" applyAlignment="0" applyProtection="0"/>
    <xf numFmtId="4" fontId="103" fillId="60" borderId="211">
      <alignment horizontal="right" vertical="center"/>
    </xf>
    <xf numFmtId="0" fontId="103" fillId="60" borderId="211">
      <alignment horizontal="right" vertical="center"/>
    </xf>
    <xf numFmtId="0" fontId="103" fillId="60" borderId="210">
      <alignment horizontal="right" vertical="center"/>
    </xf>
    <xf numFmtId="4" fontId="105" fillId="62" borderId="210">
      <alignment horizontal="right" vertical="center"/>
    </xf>
    <xf numFmtId="0" fontId="129" fillId="71" borderId="207" applyNumberFormat="0" applyAlignment="0" applyProtection="0"/>
    <xf numFmtId="0" fontId="130" fillId="0" borderId="208" applyNumberFormat="0" applyFill="0" applyAlignment="0" applyProtection="0"/>
    <xf numFmtId="0" fontId="145" fillId="0" borderId="208" applyNumberFormat="0" applyFill="0" applyAlignment="0" applyProtection="0"/>
    <xf numFmtId="0" fontId="120" fillId="87" borderId="209" applyNumberFormat="0" applyFont="0" applyAlignment="0" applyProtection="0"/>
    <xf numFmtId="0" fontId="138" fillId="71" borderId="207" applyNumberFormat="0" applyAlignment="0" applyProtection="0"/>
    <xf numFmtId="49" fontId="101" fillId="0" borderId="210" applyNumberFormat="0" applyFill="0" applyBorder="0" applyProtection="0">
      <alignment horizontal="left" vertical="center"/>
    </xf>
    <xf numFmtId="0" fontId="102" fillId="60" borderId="213">
      <alignment horizontal="left" vertical="center" wrapText="1" indent="2"/>
    </xf>
    <xf numFmtId="0" fontId="126" fillId="84" borderId="207" applyNumberFormat="0" applyAlignment="0" applyProtection="0"/>
    <xf numFmtId="0" fontId="102" fillId="0" borderId="213">
      <alignment horizontal="left" vertical="center" wrapText="1" indent="2"/>
    </xf>
    <xf numFmtId="0" fontId="120" fillId="87" borderId="209" applyNumberFormat="0" applyFont="0" applyAlignment="0" applyProtection="0"/>
    <xf numFmtId="0" fontId="8" fillId="87" borderId="209" applyNumberFormat="0" applyFont="0" applyAlignment="0" applyProtection="0"/>
    <xf numFmtId="0" fontId="142" fillId="84" borderId="206" applyNumberFormat="0" applyAlignment="0" applyProtection="0"/>
    <xf numFmtId="0" fontId="145" fillId="0" borderId="208" applyNumberFormat="0" applyFill="0" applyAlignment="0" applyProtection="0"/>
    <xf numFmtId="4" fontId="102" fillId="61" borderId="210"/>
    <xf numFmtId="0" fontId="103" fillId="60" borderId="210">
      <alignment horizontal="right" vertical="center"/>
    </xf>
    <xf numFmtId="0" fontId="145" fillId="0" borderId="208" applyNumberFormat="0" applyFill="0" applyAlignment="0" applyProtection="0"/>
    <xf numFmtId="4" fontId="103" fillId="60" borderId="212">
      <alignment horizontal="right" vertical="center"/>
    </xf>
    <xf numFmtId="0" fontId="125" fillId="84" borderId="207" applyNumberFormat="0" applyAlignment="0" applyProtection="0"/>
    <xf numFmtId="0" fontId="103" fillId="60" borderId="211">
      <alignment horizontal="right" vertical="center"/>
    </xf>
    <xf numFmtId="0" fontId="126" fillId="84" borderId="207" applyNumberFormat="0" applyAlignment="0" applyProtection="0"/>
    <xf numFmtId="0" fontId="130" fillId="0" borderId="208" applyNumberFormat="0" applyFill="0" applyAlignment="0" applyProtection="0"/>
    <xf numFmtId="0" fontId="120" fillId="87" borderId="209" applyNumberFormat="0" applyFont="0" applyAlignment="0" applyProtection="0"/>
    <xf numFmtId="4" fontId="103" fillId="60" borderId="211">
      <alignment horizontal="right" vertical="center"/>
    </xf>
    <xf numFmtId="0" fontId="102" fillId="60" borderId="213">
      <alignment horizontal="left" vertical="center" wrapText="1" indent="2"/>
    </xf>
    <xf numFmtId="0" fontId="102" fillId="61" borderId="210"/>
    <xf numFmtId="166" fontId="102" fillId="88" borderId="210" applyNumberFormat="0" applyFont="0" applyBorder="0" applyAlignment="0" applyProtection="0">
      <alignment horizontal="right" vertical="center"/>
    </xf>
    <xf numFmtId="0" fontId="102" fillId="0" borderId="210" applyNumberFormat="0" applyFill="0" applyAlignment="0" applyProtection="0"/>
    <xf numFmtId="4" fontId="102" fillId="0" borderId="210" applyFill="0" applyBorder="0" applyProtection="0">
      <alignment horizontal="right" vertical="center"/>
    </xf>
    <xf numFmtId="4" fontId="103" fillId="62" borderId="210">
      <alignment horizontal="right" vertical="center"/>
    </xf>
    <xf numFmtId="0" fontId="130" fillId="0" borderId="208" applyNumberFormat="0" applyFill="0" applyAlignment="0" applyProtection="0"/>
    <xf numFmtId="49" fontId="101" fillId="0" borderId="210" applyNumberFormat="0" applyFill="0" applyBorder="0" applyProtection="0">
      <alignment horizontal="left" vertical="center"/>
    </xf>
    <xf numFmtId="49" fontId="102" fillId="0" borderId="211" applyNumberFormat="0" applyFont="0" applyFill="0" applyBorder="0" applyProtection="0">
      <alignment horizontal="left" vertical="center" indent="5"/>
    </xf>
    <xf numFmtId="0" fontId="102" fillId="62" borderId="211">
      <alignment horizontal="left" vertical="center"/>
    </xf>
    <xf numFmtId="0" fontId="126" fillId="84" borderId="207" applyNumberFormat="0" applyAlignment="0" applyProtection="0"/>
    <xf numFmtId="4" fontId="103" fillId="60" borderId="212">
      <alignment horizontal="right" vertical="center"/>
    </xf>
    <xf numFmtId="0" fontId="138" fillId="71" borderId="207" applyNumberFormat="0" applyAlignment="0" applyProtection="0"/>
    <xf numFmtId="0" fontId="138" fillId="71" borderId="207" applyNumberFormat="0" applyAlignment="0" applyProtection="0"/>
    <xf numFmtId="0" fontId="120" fillId="87" borderId="209" applyNumberFormat="0" applyFont="0" applyAlignment="0" applyProtection="0"/>
    <xf numFmtId="0" fontId="142" fillId="84" borderId="206" applyNumberFormat="0" applyAlignment="0" applyProtection="0"/>
    <xf numFmtId="0" fontId="145" fillId="0" borderId="208" applyNumberFormat="0" applyFill="0" applyAlignment="0" applyProtection="0"/>
    <xf numFmtId="0" fontId="103" fillId="60" borderId="210">
      <alignment horizontal="right" vertical="center"/>
    </xf>
    <xf numFmtId="0" fontId="8" fillId="87" borderId="209" applyNumberFormat="0" applyFont="0" applyAlignment="0" applyProtection="0"/>
    <xf numFmtId="4" fontId="102" fillId="0" borderId="210">
      <alignment horizontal="right" vertical="center"/>
    </xf>
    <xf numFmtId="0" fontId="145" fillId="0" borderId="208" applyNumberFormat="0" applyFill="0" applyAlignment="0" applyProtection="0"/>
    <xf numFmtId="0" fontId="103" fillId="60" borderId="210">
      <alignment horizontal="right" vertical="center"/>
    </xf>
    <xf numFmtId="0" fontId="103" fillId="60" borderId="210">
      <alignment horizontal="right" vertical="center"/>
    </xf>
    <xf numFmtId="4" fontId="105" fillId="62" borderId="210">
      <alignment horizontal="right" vertical="center"/>
    </xf>
    <xf numFmtId="0" fontId="103" fillId="62" borderId="210">
      <alignment horizontal="right" vertical="center"/>
    </xf>
    <xf numFmtId="4" fontId="103" fillId="62" borderId="210">
      <alignment horizontal="right" vertical="center"/>
    </xf>
    <xf numFmtId="0" fontId="105" fillId="62" borderId="210">
      <alignment horizontal="right" vertical="center"/>
    </xf>
    <xf numFmtId="4" fontId="105" fillId="62" borderId="210">
      <alignment horizontal="right" vertical="center"/>
    </xf>
    <xf numFmtId="0" fontId="103" fillId="60" borderId="210">
      <alignment horizontal="right" vertical="center"/>
    </xf>
    <xf numFmtId="4" fontId="103" fillId="60" borderId="210">
      <alignment horizontal="right" vertical="center"/>
    </xf>
    <xf numFmtId="0" fontId="103" fillId="60" borderId="210">
      <alignment horizontal="right" vertical="center"/>
    </xf>
    <xf numFmtId="4" fontId="103" fillId="60" borderId="210">
      <alignment horizontal="right" vertical="center"/>
    </xf>
    <xf numFmtId="0" fontId="103" fillId="60" borderId="211">
      <alignment horizontal="right" vertical="center"/>
    </xf>
    <xf numFmtId="4" fontId="103" fillId="60" borderId="211">
      <alignment horizontal="right" vertical="center"/>
    </xf>
    <xf numFmtId="0" fontId="103" fillId="60" borderId="212">
      <alignment horizontal="right" vertical="center"/>
    </xf>
    <xf numFmtId="4" fontId="103" fillId="60" borderId="212">
      <alignment horizontal="right" vertical="center"/>
    </xf>
    <xf numFmtId="0" fontId="126" fillId="84" borderId="207" applyNumberFormat="0" applyAlignment="0" applyProtection="0"/>
    <xf numFmtId="0" fontId="102" fillId="60" borderId="213">
      <alignment horizontal="left" vertical="center" wrapText="1" indent="2"/>
    </xf>
    <xf numFmtId="0" fontId="102" fillId="0" borderId="213">
      <alignment horizontal="left" vertical="center" wrapText="1" indent="2"/>
    </xf>
    <xf numFmtId="0" fontId="102" fillId="62" borderId="211">
      <alignment horizontal="left" vertical="center"/>
    </xf>
    <xf numFmtId="0" fontId="138" fillId="71" borderId="207" applyNumberFormat="0" applyAlignment="0" applyProtection="0"/>
    <xf numFmtId="0" fontId="102" fillId="0" borderId="210">
      <alignment horizontal="right" vertical="center"/>
    </xf>
    <xf numFmtId="4" fontId="102" fillId="0" borderId="210">
      <alignment horizontal="right" vertical="center"/>
    </xf>
    <xf numFmtId="0" fontId="102" fillId="0" borderId="210" applyNumberFormat="0" applyFill="0" applyAlignment="0" applyProtection="0"/>
    <xf numFmtId="0" fontId="142" fillId="84" borderId="206" applyNumberFormat="0" applyAlignment="0" applyProtection="0"/>
    <xf numFmtId="166" fontId="102" fillId="88" borderId="210" applyNumberFormat="0" applyFont="0" applyBorder="0" applyAlignment="0" applyProtection="0">
      <alignment horizontal="right" vertical="center"/>
    </xf>
    <xf numFmtId="0" fontId="102" fillId="61" borderId="210"/>
    <xf numFmtId="4" fontId="102" fillId="61" borderId="210"/>
    <xf numFmtId="0" fontId="145" fillId="0" borderId="208" applyNumberFormat="0" applyFill="0" applyAlignment="0" applyProtection="0"/>
    <xf numFmtId="0" fontId="8" fillId="87" borderId="209" applyNumberFormat="0" applyFont="0" applyAlignment="0" applyProtection="0"/>
    <xf numFmtId="0" fontId="120" fillId="87" borderId="209" applyNumberFormat="0" applyFont="0" applyAlignment="0" applyProtection="0"/>
    <xf numFmtId="0" fontId="102" fillId="0" borderId="210" applyNumberFormat="0" applyFill="0" applyAlignment="0" applyProtection="0"/>
    <xf numFmtId="0" fontId="130" fillId="0" borderId="208" applyNumberFormat="0" applyFill="0" applyAlignment="0" applyProtection="0"/>
    <xf numFmtId="0" fontId="145" fillId="0" borderId="208" applyNumberFormat="0" applyFill="0" applyAlignment="0" applyProtection="0"/>
    <xf numFmtId="0" fontId="129" fillId="71" borderId="207" applyNumberFormat="0" applyAlignment="0" applyProtection="0"/>
    <xf numFmtId="0" fontId="126" fillId="84" borderId="207" applyNumberFormat="0" applyAlignment="0" applyProtection="0"/>
    <xf numFmtId="4" fontId="105" fillId="62" borderId="210">
      <alignment horizontal="right" vertical="center"/>
    </xf>
    <xf numFmtId="0" fontId="103" fillId="62" borderId="210">
      <alignment horizontal="right" vertical="center"/>
    </xf>
    <xf numFmtId="166" fontId="102" fillId="88" borderId="210" applyNumberFormat="0" applyFont="0" applyBorder="0" applyAlignment="0" applyProtection="0">
      <alignment horizontal="right" vertical="center"/>
    </xf>
    <xf numFmtId="0" fontId="130" fillId="0" borderId="208" applyNumberFormat="0" applyFill="0" applyAlignment="0" applyProtection="0"/>
    <xf numFmtId="49" fontId="102" fillId="0" borderId="210" applyNumberFormat="0" applyFont="0" applyFill="0" applyBorder="0" applyProtection="0">
      <alignment horizontal="left" vertical="center" indent="2"/>
    </xf>
    <xf numFmtId="49" fontId="102" fillId="0" borderId="211" applyNumberFormat="0" applyFont="0" applyFill="0" applyBorder="0" applyProtection="0">
      <alignment horizontal="left" vertical="center" indent="5"/>
    </xf>
    <xf numFmtId="49" fontId="102" fillId="0" borderId="210" applyNumberFormat="0" applyFont="0" applyFill="0" applyBorder="0" applyProtection="0">
      <alignment horizontal="left" vertical="center" indent="2"/>
    </xf>
    <xf numFmtId="4" fontId="102" fillId="0" borderId="210" applyFill="0" applyBorder="0" applyProtection="0">
      <alignment horizontal="right" vertical="center"/>
    </xf>
    <xf numFmtId="49" fontId="101" fillId="0" borderId="210" applyNumberFormat="0" applyFill="0" applyBorder="0" applyProtection="0">
      <alignment horizontal="left" vertical="center"/>
    </xf>
    <xf numFmtId="0" fontId="102" fillId="0" borderId="213">
      <alignment horizontal="left" vertical="center" wrapText="1" indent="2"/>
    </xf>
    <xf numFmtId="0" fontId="142" fillId="84" borderId="206" applyNumberFormat="0" applyAlignment="0" applyProtection="0"/>
    <xf numFmtId="0" fontId="103" fillId="60" borderId="212">
      <alignment horizontal="right" vertical="center"/>
    </xf>
    <xf numFmtId="0" fontId="129" fillId="71" borderId="207" applyNumberFormat="0" applyAlignment="0" applyProtection="0"/>
    <xf numFmtId="0" fontId="103" fillId="60" borderId="212">
      <alignment horizontal="right" vertical="center"/>
    </xf>
    <xf numFmtId="4" fontId="103" fillId="60" borderId="210">
      <alignment horizontal="right" vertical="center"/>
    </xf>
    <xf numFmtId="0" fontId="103" fillId="60" borderId="210">
      <alignment horizontal="right" vertical="center"/>
    </xf>
    <xf numFmtId="0" fontId="123" fillId="84" borderId="206" applyNumberFormat="0" applyAlignment="0" applyProtection="0"/>
    <xf numFmtId="0" fontId="125" fillId="84" borderId="207" applyNumberFormat="0" applyAlignment="0" applyProtection="0"/>
    <xf numFmtId="0" fontId="130" fillId="0" borderId="208" applyNumberFormat="0" applyFill="0" applyAlignment="0" applyProtection="0"/>
    <xf numFmtId="0" fontId="102" fillId="61" borderId="210"/>
    <xf numFmtId="4" fontId="102" fillId="61" borderId="210"/>
    <xf numFmtId="4" fontId="103" fillId="60" borderId="210">
      <alignment horizontal="right" vertical="center"/>
    </xf>
    <xf numFmtId="0" fontId="105" fillId="62" borderId="210">
      <alignment horizontal="right" vertical="center"/>
    </xf>
    <xf numFmtId="0" fontId="129" fillId="71" borderId="207" applyNumberFormat="0" applyAlignment="0" applyProtection="0"/>
    <xf numFmtId="0" fontId="126" fillId="84" borderId="207" applyNumberFormat="0" applyAlignment="0" applyProtection="0"/>
    <xf numFmtId="4" fontId="102" fillId="0" borderId="210">
      <alignment horizontal="right" vertical="center"/>
    </xf>
    <xf numFmtId="0" fontId="102" fillId="60" borderId="213">
      <alignment horizontal="left" vertical="center" wrapText="1" indent="2"/>
    </xf>
    <xf numFmtId="0" fontId="102" fillId="0" borderId="213">
      <alignment horizontal="left" vertical="center" wrapText="1" indent="2"/>
    </xf>
    <xf numFmtId="0" fontId="142" fillId="84" borderId="206" applyNumberFormat="0" applyAlignment="0" applyProtection="0"/>
    <xf numFmtId="0" fontId="138" fillId="71" borderId="207" applyNumberFormat="0" applyAlignment="0" applyProtection="0"/>
    <xf numFmtId="0" fontId="125" fillId="84" borderId="207" applyNumberFormat="0" applyAlignment="0" applyProtection="0"/>
    <xf numFmtId="0" fontId="123" fillId="84" borderId="206" applyNumberFormat="0" applyAlignment="0" applyProtection="0"/>
    <xf numFmtId="0" fontId="103" fillId="60" borderId="212">
      <alignment horizontal="right" vertical="center"/>
    </xf>
    <xf numFmtId="0" fontId="105" fillId="62" borderId="210">
      <alignment horizontal="right" vertical="center"/>
    </xf>
    <xf numFmtId="4" fontId="103" fillId="62" borderId="210">
      <alignment horizontal="right" vertical="center"/>
    </xf>
    <xf numFmtId="4" fontId="103" fillId="60" borderId="210">
      <alignment horizontal="right" vertical="center"/>
    </xf>
    <xf numFmtId="49" fontId="102" fillId="0" borderId="211" applyNumberFormat="0" applyFont="0" applyFill="0" applyBorder="0" applyProtection="0">
      <alignment horizontal="left" vertical="center" indent="5"/>
    </xf>
    <xf numFmtId="4" fontId="102" fillId="0" borderId="210" applyFill="0" applyBorder="0" applyProtection="0">
      <alignment horizontal="right" vertical="center"/>
    </xf>
    <xf numFmtId="4" fontId="103" fillId="62" borderId="210">
      <alignment horizontal="right" vertical="center"/>
    </xf>
    <xf numFmtId="0" fontId="138" fillId="71" borderId="207" applyNumberFormat="0" applyAlignment="0" applyProtection="0"/>
    <xf numFmtId="0" fontId="129" fillId="71" borderId="207" applyNumberFormat="0" applyAlignment="0" applyProtection="0"/>
    <xf numFmtId="0" fontId="125" fillId="84" borderId="207" applyNumberFormat="0" applyAlignment="0" applyProtection="0"/>
    <xf numFmtId="0" fontId="102" fillId="60" borderId="213">
      <alignment horizontal="left" vertical="center" wrapText="1" indent="2"/>
    </xf>
    <xf numFmtId="0" fontId="102" fillId="0" borderId="213">
      <alignment horizontal="left" vertical="center" wrapText="1" indent="2"/>
    </xf>
    <xf numFmtId="0" fontId="102" fillId="60" borderId="213">
      <alignment horizontal="left" vertical="center" wrapText="1" indent="2"/>
    </xf>
    <xf numFmtId="0" fontId="102" fillId="0" borderId="213">
      <alignment horizontal="left" vertical="center" wrapText="1" indent="2"/>
    </xf>
    <xf numFmtId="0" fontId="123" fillId="84" borderId="206" applyNumberFormat="0" applyAlignment="0" applyProtection="0"/>
    <xf numFmtId="0" fontId="125" fillId="84" borderId="207" applyNumberFormat="0" applyAlignment="0" applyProtection="0"/>
    <xf numFmtId="0" fontId="126" fillId="84" borderId="207" applyNumberFormat="0" applyAlignment="0" applyProtection="0"/>
    <xf numFmtId="0" fontId="129" fillId="71" borderId="207" applyNumberFormat="0" applyAlignment="0" applyProtection="0"/>
    <xf numFmtId="0" fontId="130" fillId="0" borderId="208" applyNumberFormat="0" applyFill="0" applyAlignment="0" applyProtection="0"/>
    <xf numFmtId="0" fontId="138" fillId="71" borderId="207" applyNumberFormat="0" applyAlignment="0" applyProtection="0"/>
    <xf numFmtId="0" fontId="120" fillId="87" borderId="209" applyNumberFormat="0" applyFont="0" applyAlignment="0" applyProtection="0"/>
    <xf numFmtId="0" fontId="8" fillId="87" borderId="209" applyNumberFormat="0" applyFont="0" applyAlignment="0" applyProtection="0"/>
    <xf numFmtId="0" fontId="142" fillId="84" borderId="206" applyNumberFormat="0" applyAlignment="0" applyProtection="0"/>
    <xf numFmtId="0" fontId="145" fillId="0" borderId="208" applyNumberFormat="0" applyFill="0" applyAlignment="0" applyProtection="0"/>
    <xf numFmtId="0" fontId="126" fillId="84" borderId="207" applyNumberFormat="0" applyAlignment="0" applyProtection="0"/>
    <xf numFmtId="0" fontId="138" fillId="71" borderId="207" applyNumberFormat="0" applyAlignment="0" applyProtection="0"/>
    <xf numFmtId="0" fontId="120" fillId="87" borderId="209" applyNumberFormat="0" applyFont="0" applyAlignment="0" applyProtection="0"/>
    <xf numFmtId="0" fontId="142" fillId="84" borderId="206" applyNumberFormat="0" applyAlignment="0" applyProtection="0"/>
    <xf numFmtId="0" fontId="145" fillId="0" borderId="208" applyNumberFormat="0" applyFill="0" applyAlignment="0" applyProtection="0"/>
    <xf numFmtId="0" fontId="129" fillId="71" borderId="207" applyNumberFormat="0" applyAlignment="0" applyProtection="0"/>
    <xf numFmtId="4" fontId="103" fillId="60" borderId="211">
      <alignment horizontal="right" vertical="center"/>
    </xf>
    <xf numFmtId="0" fontId="145" fillId="0" borderId="208" applyNumberFormat="0" applyFill="0" applyAlignment="0" applyProtection="0"/>
    <xf numFmtId="0" fontId="102" fillId="61" borderId="210"/>
    <xf numFmtId="0" fontId="126" fillId="84" borderId="207" applyNumberFormat="0" applyAlignment="0" applyProtection="0"/>
    <xf numFmtId="0" fontId="138" fillId="71" borderId="207" applyNumberFormat="0" applyAlignment="0" applyProtection="0"/>
    <xf numFmtId="0" fontId="142" fillId="84" borderId="206" applyNumberFormat="0" applyAlignment="0" applyProtection="0"/>
    <xf numFmtId="0" fontId="145" fillId="0" borderId="208" applyNumberFormat="0" applyFill="0" applyAlignment="0" applyProtection="0"/>
    <xf numFmtId="0" fontId="7" fillId="37" borderId="0" applyNumberFormat="0" applyBorder="0" applyAlignment="0" applyProtection="0"/>
    <xf numFmtId="0" fontId="123" fillId="84" borderId="206" applyNumberFormat="0" applyAlignment="0" applyProtection="0"/>
    <xf numFmtId="0" fontId="125" fillId="84" borderId="207" applyNumberFormat="0" applyAlignment="0" applyProtection="0"/>
    <xf numFmtId="0" fontId="130" fillId="0" borderId="208" applyNumberFormat="0" applyFill="0" applyAlignment="0" applyProtection="0"/>
    <xf numFmtId="49" fontId="102" fillId="0" borderId="210" applyNumberFormat="0" applyFont="0" applyFill="0" applyBorder="0" applyProtection="0">
      <alignment horizontal="left" vertical="center" indent="2"/>
    </xf>
    <xf numFmtId="0" fontId="103" fillId="62" borderId="210">
      <alignment horizontal="right" vertical="center"/>
    </xf>
    <xf numFmtId="4" fontId="103" fillId="62" borderId="210">
      <alignment horizontal="right" vertical="center"/>
    </xf>
    <xf numFmtId="0" fontId="105" fillId="62" borderId="210">
      <alignment horizontal="right" vertical="center"/>
    </xf>
    <xf numFmtId="4" fontId="105" fillId="62" borderId="210">
      <alignment horizontal="right" vertical="center"/>
    </xf>
    <xf numFmtId="0" fontId="103" fillId="60" borderId="210">
      <alignment horizontal="right" vertical="center"/>
    </xf>
    <xf numFmtId="4" fontId="103" fillId="60" borderId="210">
      <alignment horizontal="right" vertical="center"/>
    </xf>
    <xf numFmtId="0" fontId="103" fillId="60" borderId="210">
      <alignment horizontal="right" vertical="center"/>
    </xf>
    <xf numFmtId="4" fontId="103" fillId="60" borderId="210">
      <alignment horizontal="right" vertical="center"/>
    </xf>
    <xf numFmtId="0" fontId="129" fillId="71" borderId="207" applyNumberFormat="0" applyAlignment="0" applyProtection="0"/>
    <xf numFmtId="0" fontId="102" fillId="0" borderId="210">
      <alignment horizontal="right" vertical="center"/>
    </xf>
    <xf numFmtId="4" fontId="102" fillId="0" borderId="210">
      <alignment horizontal="right" vertical="center"/>
    </xf>
    <xf numFmtId="4" fontId="102" fillId="0" borderId="210" applyFill="0" applyBorder="0" applyProtection="0">
      <alignment horizontal="right" vertical="center"/>
    </xf>
    <xf numFmtId="49" fontId="101" fillId="0" borderId="210" applyNumberFormat="0" applyFill="0" applyBorder="0" applyProtection="0">
      <alignment horizontal="left" vertical="center"/>
    </xf>
    <xf numFmtId="0" fontId="102" fillId="0" borderId="210" applyNumberFormat="0" applyFill="0" applyAlignment="0" applyProtection="0"/>
    <xf numFmtId="166" fontId="102" fillId="88" borderId="210" applyNumberFormat="0" applyFont="0" applyBorder="0" applyAlignment="0" applyProtection="0">
      <alignment horizontal="right" vertical="center"/>
    </xf>
    <xf numFmtId="0" fontId="102" fillId="61" borderId="210"/>
    <xf numFmtId="4" fontId="102" fillId="61" borderId="210"/>
    <xf numFmtId="4" fontId="103" fillId="60" borderId="210">
      <alignment horizontal="right" vertical="center"/>
    </xf>
    <xf numFmtId="0" fontId="102" fillId="61" borderId="210"/>
    <xf numFmtId="0" fontId="125" fillId="84" borderId="207" applyNumberFormat="0" applyAlignment="0" applyProtection="0"/>
    <xf numFmtId="0" fontId="103" fillId="62" borderId="210">
      <alignment horizontal="right" vertical="center"/>
    </xf>
    <xf numFmtId="0" fontId="102" fillId="0" borderId="210">
      <alignment horizontal="right" vertical="center"/>
    </xf>
    <xf numFmtId="0" fontId="145" fillId="0" borderId="208" applyNumberFormat="0" applyFill="0" applyAlignment="0" applyProtection="0"/>
    <xf numFmtId="0" fontId="102" fillId="62" borderId="211">
      <alignment horizontal="left" vertical="center"/>
    </xf>
    <xf numFmtId="0" fontId="138" fillId="71" borderId="207" applyNumberFormat="0" applyAlignment="0" applyProtection="0"/>
    <xf numFmtId="166" fontId="102" fillId="88" borderId="210" applyNumberFormat="0" applyFont="0" applyBorder="0" applyAlignment="0" applyProtection="0">
      <alignment horizontal="right" vertical="center"/>
    </xf>
    <xf numFmtId="0" fontId="120" fillId="87" borderId="209" applyNumberFormat="0" applyFont="0" applyAlignment="0" applyProtection="0"/>
    <xf numFmtId="0" fontId="102" fillId="0" borderId="213">
      <alignment horizontal="left" vertical="center" wrapText="1" indent="2"/>
    </xf>
    <xf numFmtId="4" fontId="102" fillId="61" borderId="210"/>
    <xf numFmtId="49" fontId="101" fillId="0" borderId="210" applyNumberFormat="0" applyFill="0" applyBorder="0" applyProtection="0">
      <alignment horizontal="left" vertical="center"/>
    </xf>
    <xf numFmtId="0" fontId="102" fillId="0" borderId="210">
      <alignment horizontal="right" vertical="center"/>
    </xf>
    <xf numFmtId="4" fontId="103" fillId="60" borderId="212">
      <alignment horizontal="right" vertical="center"/>
    </xf>
    <xf numFmtId="4" fontId="103" fillId="60" borderId="210">
      <alignment horizontal="right" vertical="center"/>
    </xf>
    <xf numFmtId="4" fontId="103" fillId="60" borderId="210">
      <alignment horizontal="right" vertical="center"/>
    </xf>
    <xf numFmtId="0" fontId="105" fillId="62" borderId="210">
      <alignment horizontal="right" vertical="center"/>
    </xf>
    <xf numFmtId="0" fontId="103" fillId="62" borderId="210">
      <alignment horizontal="right" vertical="center"/>
    </xf>
    <xf numFmtId="49" fontId="102" fillId="0" borderId="210" applyNumberFormat="0" applyFont="0" applyFill="0" applyBorder="0" applyProtection="0">
      <alignment horizontal="left" vertical="center" indent="2"/>
    </xf>
    <xf numFmtId="0" fontId="138" fillId="71" borderId="207" applyNumberFormat="0" applyAlignment="0" applyProtection="0"/>
    <xf numFmtId="0" fontId="123" fillId="84" borderId="206" applyNumberFormat="0" applyAlignment="0" applyProtection="0"/>
    <xf numFmtId="49" fontId="102" fillId="0" borderId="210" applyNumberFormat="0" applyFont="0" applyFill="0" applyBorder="0" applyProtection="0">
      <alignment horizontal="left" vertical="center" indent="2"/>
    </xf>
    <xf numFmtId="0" fontId="129" fillId="71" borderId="207" applyNumberFormat="0" applyAlignment="0" applyProtection="0"/>
    <xf numFmtId="4" fontId="102" fillId="0" borderId="210" applyFill="0" applyBorder="0" applyProtection="0">
      <alignment horizontal="right" vertical="center"/>
    </xf>
    <xf numFmtId="0" fontId="126" fillId="84" borderId="207" applyNumberFormat="0" applyAlignment="0" applyProtection="0"/>
    <xf numFmtId="0" fontId="145" fillId="0" borderId="208" applyNumberFormat="0" applyFill="0" applyAlignment="0" applyProtection="0"/>
    <xf numFmtId="0" fontId="142" fillId="84" borderId="206" applyNumberFormat="0" applyAlignment="0" applyProtection="0"/>
    <xf numFmtId="0" fontId="102" fillId="0" borderId="210" applyNumberFormat="0" applyFill="0" applyAlignment="0" applyProtection="0"/>
    <xf numFmtId="4" fontId="102" fillId="0" borderId="210">
      <alignment horizontal="right" vertical="center"/>
    </xf>
    <xf numFmtId="0" fontId="102" fillId="0" borderId="210">
      <alignment horizontal="right" vertical="center"/>
    </xf>
    <xf numFmtId="0" fontId="138" fillId="71" borderId="207" applyNumberFormat="0" applyAlignment="0" applyProtection="0"/>
    <xf numFmtId="0" fontId="123" fillId="84" borderId="206" applyNumberFormat="0" applyAlignment="0" applyProtection="0"/>
    <xf numFmtId="0" fontId="125" fillId="84" borderId="207" applyNumberFormat="0" applyAlignment="0" applyProtection="0"/>
    <xf numFmtId="0" fontId="102" fillId="60" borderId="213">
      <alignment horizontal="left" vertical="center" wrapText="1" indent="2"/>
    </xf>
    <xf numFmtId="0" fontId="126" fillId="84" borderId="207" applyNumberFormat="0" applyAlignment="0" applyProtection="0"/>
    <xf numFmtId="0" fontId="126" fillId="84" borderId="207" applyNumberFormat="0" applyAlignment="0" applyProtection="0"/>
    <xf numFmtId="4" fontId="103" fillId="60" borderId="211">
      <alignment horizontal="right" vertical="center"/>
    </xf>
    <xf numFmtId="0" fontId="103" fillId="60" borderId="211">
      <alignment horizontal="right" vertical="center"/>
    </xf>
    <xf numFmtId="0" fontId="103" fillId="60" borderId="210">
      <alignment horizontal="right" vertical="center"/>
    </xf>
    <xf numFmtId="4" fontId="105" fillId="62" borderId="210">
      <alignment horizontal="right" vertical="center"/>
    </xf>
    <xf numFmtId="0" fontId="129" fillId="71" borderId="207" applyNumberFormat="0" applyAlignment="0" applyProtection="0"/>
    <xf numFmtId="0" fontId="130" fillId="0" borderId="208" applyNumberFormat="0" applyFill="0" applyAlignment="0" applyProtection="0"/>
    <xf numFmtId="0" fontId="145" fillId="0" borderId="208" applyNumberFormat="0" applyFill="0" applyAlignment="0" applyProtection="0"/>
    <xf numFmtId="0" fontId="120" fillId="87" borderId="209" applyNumberFormat="0" applyFont="0" applyAlignment="0" applyProtection="0"/>
    <xf numFmtId="0" fontId="138" fillId="71" borderId="207" applyNumberFormat="0" applyAlignment="0" applyProtection="0"/>
    <xf numFmtId="49" fontId="101" fillId="0" borderId="210" applyNumberFormat="0" applyFill="0" applyBorder="0" applyProtection="0">
      <alignment horizontal="left" vertical="center"/>
    </xf>
    <xf numFmtId="0" fontId="102" fillId="60" borderId="213">
      <alignment horizontal="left" vertical="center" wrapText="1" indent="2"/>
    </xf>
    <xf numFmtId="0" fontId="126" fillId="84" borderId="207" applyNumberFormat="0" applyAlignment="0" applyProtection="0"/>
    <xf numFmtId="0" fontId="102" fillId="0" borderId="213">
      <alignment horizontal="left" vertical="center" wrapText="1" indent="2"/>
    </xf>
    <xf numFmtId="0" fontId="120" fillId="87" borderId="209" applyNumberFormat="0" applyFont="0" applyAlignment="0" applyProtection="0"/>
    <xf numFmtId="0" fontId="8" fillId="87" borderId="209" applyNumberFormat="0" applyFont="0" applyAlignment="0" applyProtection="0"/>
    <xf numFmtId="0" fontId="142" fillId="84" borderId="206" applyNumberFormat="0" applyAlignment="0" applyProtection="0"/>
    <xf numFmtId="0" fontId="145" fillId="0" borderId="208" applyNumberFormat="0" applyFill="0" applyAlignment="0" applyProtection="0"/>
    <xf numFmtId="4" fontId="102" fillId="61" borderId="210"/>
    <xf numFmtId="0" fontId="103" fillId="60" borderId="210">
      <alignment horizontal="right" vertical="center"/>
    </xf>
    <xf numFmtId="0" fontId="145" fillId="0" borderId="208" applyNumberFormat="0" applyFill="0" applyAlignment="0" applyProtection="0"/>
    <xf numFmtId="4" fontId="103" fillId="60" borderId="212">
      <alignment horizontal="right" vertical="center"/>
    </xf>
    <xf numFmtId="0" fontId="125" fillId="84" borderId="207" applyNumberFormat="0" applyAlignment="0" applyProtection="0"/>
    <xf numFmtId="0" fontId="103" fillId="60" borderId="211">
      <alignment horizontal="right" vertical="center"/>
    </xf>
    <xf numFmtId="0" fontId="126" fillId="84" borderId="207" applyNumberFormat="0" applyAlignment="0" applyProtection="0"/>
    <xf numFmtId="0" fontId="130" fillId="0" borderId="208" applyNumberFormat="0" applyFill="0" applyAlignment="0" applyProtection="0"/>
    <xf numFmtId="0" fontId="120" fillId="87" borderId="209" applyNumberFormat="0" applyFont="0" applyAlignment="0" applyProtection="0"/>
    <xf numFmtId="4" fontId="103" fillId="60" borderId="211">
      <alignment horizontal="right" vertical="center"/>
    </xf>
    <xf numFmtId="0" fontId="102" fillId="60" borderId="213">
      <alignment horizontal="left" vertical="center" wrapText="1" indent="2"/>
    </xf>
    <xf numFmtId="0" fontId="102" fillId="61" borderId="210"/>
    <xf numFmtId="166" fontId="102" fillId="88" borderId="210" applyNumberFormat="0" applyFont="0" applyBorder="0" applyAlignment="0" applyProtection="0">
      <alignment horizontal="right" vertical="center"/>
    </xf>
    <xf numFmtId="0" fontId="102" fillId="0" borderId="210" applyNumberFormat="0" applyFill="0" applyAlignment="0" applyProtection="0"/>
    <xf numFmtId="4" fontId="102" fillId="0" borderId="210" applyFill="0" applyBorder="0" applyProtection="0">
      <alignment horizontal="right" vertical="center"/>
    </xf>
    <xf numFmtId="4" fontId="103" fillId="62" borderId="210">
      <alignment horizontal="right" vertical="center"/>
    </xf>
    <xf numFmtId="0" fontId="130" fillId="0" borderId="208" applyNumberFormat="0" applyFill="0" applyAlignment="0" applyProtection="0"/>
    <xf numFmtId="49" fontId="101" fillId="0" borderId="210" applyNumberFormat="0" applyFill="0" applyBorder="0" applyProtection="0">
      <alignment horizontal="left" vertical="center"/>
    </xf>
    <xf numFmtId="49" fontId="102" fillId="0" borderId="211" applyNumberFormat="0" applyFont="0" applyFill="0" applyBorder="0" applyProtection="0">
      <alignment horizontal="left" vertical="center" indent="5"/>
    </xf>
    <xf numFmtId="0" fontId="102" fillId="62" borderId="211">
      <alignment horizontal="left" vertical="center"/>
    </xf>
    <xf numFmtId="0" fontId="126" fillId="84" borderId="207" applyNumberFormat="0" applyAlignment="0" applyProtection="0"/>
    <xf numFmtId="4" fontId="103" fillId="60" borderId="212">
      <alignment horizontal="right" vertical="center"/>
    </xf>
    <xf numFmtId="0" fontId="138" fillId="71" borderId="207" applyNumberFormat="0" applyAlignment="0" applyProtection="0"/>
    <xf numFmtId="0" fontId="138" fillId="71" borderId="207" applyNumberFormat="0" applyAlignment="0" applyProtection="0"/>
    <xf numFmtId="0" fontId="120" fillId="87" borderId="209" applyNumberFormat="0" applyFont="0" applyAlignment="0" applyProtection="0"/>
    <xf numFmtId="0" fontId="142" fillId="84" borderId="206" applyNumberFormat="0" applyAlignment="0" applyProtection="0"/>
    <xf numFmtId="0" fontId="145" fillId="0" borderId="208" applyNumberFormat="0" applyFill="0" applyAlignment="0" applyProtection="0"/>
    <xf numFmtId="0" fontId="103" fillId="60" borderId="210">
      <alignment horizontal="right" vertical="center"/>
    </xf>
    <xf numFmtId="0" fontId="8" fillId="87" borderId="209" applyNumberFormat="0" applyFont="0" applyAlignment="0" applyProtection="0"/>
    <xf numFmtId="4" fontId="102" fillId="0" borderId="210">
      <alignment horizontal="right" vertical="center"/>
    </xf>
    <xf numFmtId="0" fontId="145" fillId="0" borderId="208" applyNumberFormat="0" applyFill="0" applyAlignment="0" applyProtection="0"/>
    <xf numFmtId="0" fontId="103" fillId="60" borderId="210">
      <alignment horizontal="right" vertical="center"/>
    </xf>
    <xf numFmtId="0" fontId="103" fillId="60" borderId="210">
      <alignment horizontal="right" vertical="center"/>
    </xf>
    <xf numFmtId="4" fontId="105" fillId="62" borderId="210">
      <alignment horizontal="right" vertical="center"/>
    </xf>
    <xf numFmtId="0" fontId="103" fillId="62" borderId="210">
      <alignment horizontal="right" vertical="center"/>
    </xf>
    <xf numFmtId="4" fontId="103" fillId="62" borderId="210">
      <alignment horizontal="right" vertical="center"/>
    </xf>
    <xf numFmtId="0" fontId="105" fillId="62" borderId="210">
      <alignment horizontal="right" vertical="center"/>
    </xf>
    <xf numFmtId="4" fontId="105" fillId="62" borderId="210">
      <alignment horizontal="right" vertical="center"/>
    </xf>
    <xf numFmtId="0" fontId="103" fillId="60" borderId="210">
      <alignment horizontal="right" vertical="center"/>
    </xf>
    <xf numFmtId="4" fontId="103" fillId="60" borderId="210">
      <alignment horizontal="right" vertical="center"/>
    </xf>
    <xf numFmtId="0" fontId="103" fillId="60" borderId="210">
      <alignment horizontal="right" vertical="center"/>
    </xf>
    <xf numFmtId="4" fontId="103" fillId="60" borderId="210">
      <alignment horizontal="right" vertical="center"/>
    </xf>
    <xf numFmtId="0" fontId="103" fillId="60" borderId="211">
      <alignment horizontal="right" vertical="center"/>
    </xf>
    <xf numFmtId="4" fontId="103" fillId="60" borderId="211">
      <alignment horizontal="right" vertical="center"/>
    </xf>
    <xf numFmtId="0" fontId="103" fillId="60" borderId="212">
      <alignment horizontal="right" vertical="center"/>
    </xf>
    <xf numFmtId="4" fontId="103" fillId="60" borderId="212">
      <alignment horizontal="right" vertical="center"/>
    </xf>
    <xf numFmtId="0" fontId="126" fillId="84" borderId="207" applyNumberFormat="0" applyAlignment="0" applyProtection="0"/>
    <xf numFmtId="0" fontId="102" fillId="60" borderId="213">
      <alignment horizontal="left" vertical="center" wrapText="1" indent="2"/>
    </xf>
    <xf numFmtId="0" fontId="102" fillId="0" borderId="213">
      <alignment horizontal="left" vertical="center" wrapText="1" indent="2"/>
    </xf>
    <xf numFmtId="0" fontId="102" fillId="62" borderId="211">
      <alignment horizontal="left" vertical="center"/>
    </xf>
    <xf numFmtId="0" fontId="138" fillId="71" borderId="207" applyNumberFormat="0" applyAlignment="0" applyProtection="0"/>
    <xf numFmtId="0" fontId="102" fillId="0" borderId="210">
      <alignment horizontal="right" vertical="center"/>
    </xf>
    <xf numFmtId="4" fontId="102" fillId="0" borderId="210">
      <alignment horizontal="right" vertical="center"/>
    </xf>
    <xf numFmtId="0" fontId="102" fillId="0" borderId="210" applyNumberFormat="0" applyFill="0" applyAlignment="0" applyProtection="0"/>
    <xf numFmtId="0" fontId="142" fillId="84" borderId="206" applyNumberFormat="0" applyAlignment="0" applyProtection="0"/>
    <xf numFmtId="166" fontId="102" fillId="88" borderId="210" applyNumberFormat="0" applyFont="0" applyBorder="0" applyAlignment="0" applyProtection="0">
      <alignment horizontal="right" vertical="center"/>
    </xf>
    <xf numFmtId="0" fontId="102" fillId="61" borderId="210"/>
    <xf numFmtId="4" fontId="102" fillId="61" borderId="210"/>
    <xf numFmtId="0" fontId="145" fillId="0" borderId="208" applyNumberFormat="0" applyFill="0" applyAlignment="0" applyProtection="0"/>
    <xf numFmtId="0" fontId="8" fillId="87" borderId="209" applyNumberFormat="0" applyFont="0" applyAlignment="0" applyProtection="0"/>
    <xf numFmtId="0" fontId="120" fillId="87" borderId="209" applyNumberFormat="0" applyFont="0" applyAlignment="0" applyProtection="0"/>
    <xf numFmtId="0" fontId="102" fillId="0" borderId="210" applyNumberFormat="0" applyFill="0" applyAlignment="0" applyProtection="0"/>
    <xf numFmtId="0" fontId="130" fillId="0" borderId="208" applyNumberFormat="0" applyFill="0" applyAlignment="0" applyProtection="0"/>
    <xf numFmtId="0" fontId="145" fillId="0" borderId="208" applyNumberFormat="0" applyFill="0" applyAlignment="0" applyProtection="0"/>
    <xf numFmtId="0" fontId="129" fillId="71" borderId="207" applyNumberFormat="0" applyAlignment="0" applyProtection="0"/>
    <xf numFmtId="0" fontId="126" fillId="84" borderId="207" applyNumberFormat="0" applyAlignment="0" applyProtection="0"/>
    <xf numFmtId="4" fontId="105" fillId="62" borderId="210">
      <alignment horizontal="right" vertical="center"/>
    </xf>
    <xf numFmtId="0" fontId="103" fillId="62" borderId="210">
      <alignment horizontal="right" vertical="center"/>
    </xf>
    <xf numFmtId="166" fontId="102" fillId="88" borderId="210" applyNumberFormat="0" applyFont="0" applyBorder="0" applyAlignment="0" applyProtection="0">
      <alignment horizontal="right" vertical="center"/>
    </xf>
    <xf numFmtId="0" fontId="130" fillId="0" borderId="208" applyNumberFormat="0" applyFill="0" applyAlignment="0" applyProtection="0"/>
    <xf numFmtId="49" fontId="102" fillId="0" borderId="210" applyNumberFormat="0" applyFont="0" applyFill="0" applyBorder="0" applyProtection="0">
      <alignment horizontal="left" vertical="center" indent="2"/>
    </xf>
    <xf numFmtId="49" fontId="102" fillId="0" borderId="211" applyNumberFormat="0" applyFont="0" applyFill="0" applyBorder="0" applyProtection="0">
      <alignment horizontal="left" vertical="center" indent="5"/>
    </xf>
    <xf numFmtId="49" fontId="102" fillId="0" borderId="210" applyNumberFormat="0" applyFont="0" applyFill="0" applyBorder="0" applyProtection="0">
      <alignment horizontal="left" vertical="center" indent="2"/>
    </xf>
    <xf numFmtId="4" fontId="102" fillId="0" borderId="210" applyFill="0" applyBorder="0" applyProtection="0">
      <alignment horizontal="right" vertical="center"/>
    </xf>
    <xf numFmtId="49" fontId="101" fillId="0" borderId="210" applyNumberFormat="0" applyFill="0" applyBorder="0" applyProtection="0">
      <alignment horizontal="left" vertical="center"/>
    </xf>
    <xf numFmtId="0" fontId="102" fillId="0" borderId="213">
      <alignment horizontal="left" vertical="center" wrapText="1" indent="2"/>
    </xf>
    <xf numFmtId="0" fontId="142" fillId="84" borderId="206" applyNumberFormat="0" applyAlignment="0" applyProtection="0"/>
    <xf numFmtId="0" fontId="103" fillId="60" borderId="212">
      <alignment horizontal="right" vertical="center"/>
    </xf>
    <xf numFmtId="0" fontId="129" fillId="71" borderId="207" applyNumberFormat="0" applyAlignment="0" applyProtection="0"/>
    <xf numFmtId="0" fontId="103" fillId="60" borderId="212">
      <alignment horizontal="right" vertical="center"/>
    </xf>
    <xf numFmtId="4" fontId="103" fillId="60" borderId="210">
      <alignment horizontal="right" vertical="center"/>
    </xf>
    <xf numFmtId="0" fontId="103" fillId="60" borderId="210">
      <alignment horizontal="right" vertical="center"/>
    </xf>
    <xf numFmtId="0" fontId="123" fillId="84" borderId="206" applyNumberFormat="0" applyAlignment="0" applyProtection="0"/>
    <xf numFmtId="0" fontId="125" fillId="84" borderId="207" applyNumberFormat="0" applyAlignment="0" applyProtection="0"/>
    <xf numFmtId="0" fontId="130" fillId="0" borderId="208" applyNumberFormat="0" applyFill="0" applyAlignment="0" applyProtection="0"/>
    <xf numFmtId="0" fontId="102" fillId="61" borderId="210"/>
    <xf numFmtId="4" fontId="102" fillId="61" borderId="210"/>
    <xf numFmtId="4" fontId="103" fillId="60" borderId="210">
      <alignment horizontal="right" vertical="center"/>
    </xf>
    <xf numFmtId="0" fontId="105" fillId="62" borderId="210">
      <alignment horizontal="right" vertical="center"/>
    </xf>
    <xf numFmtId="0" fontId="129" fillId="71" borderId="207" applyNumberFormat="0" applyAlignment="0" applyProtection="0"/>
    <xf numFmtId="0" fontId="126" fillId="84" borderId="207" applyNumberFormat="0" applyAlignment="0" applyProtection="0"/>
    <xf numFmtId="4" fontId="102" fillId="0" borderId="210">
      <alignment horizontal="right" vertical="center"/>
    </xf>
    <xf numFmtId="0" fontId="102" fillId="60" borderId="213">
      <alignment horizontal="left" vertical="center" wrapText="1" indent="2"/>
    </xf>
    <xf numFmtId="0" fontId="102" fillId="0" borderId="213">
      <alignment horizontal="left" vertical="center" wrapText="1" indent="2"/>
    </xf>
    <xf numFmtId="0" fontId="142" fillId="84" borderId="206" applyNumberFormat="0" applyAlignment="0" applyProtection="0"/>
    <xf numFmtId="0" fontId="138" fillId="71" borderId="207" applyNumberFormat="0" applyAlignment="0" applyProtection="0"/>
    <xf numFmtId="0" fontId="125" fillId="84" borderId="207" applyNumberFormat="0" applyAlignment="0" applyProtection="0"/>
    <xf numFmtId="0" fontId="123" fillId="84" borderId="206" applyNumberFormat="0" applyAlignment="0" applyProtection="0"/>
    <xf numFmtId="0" fontId="103" fillId="60" borderId="212">
      <alignment horizontal="right" vertical="center"/>
    </xf>
    <xf numFmtId="0" fontId="105" fillId="62" borderId="210">
      <alignment horizontal="right" vertical="center"/>
    </xf>
    <xf numFmtId="4" fontId="103" fillId="62" borderId="210">
      <alignment horizontal="right" vertical="center"/>
    </xf>
    <xf numFmtId="4" fontId="103" fillId="60" borderId="210">
      <alignment horizontal="right" vertical="center"/>
    </xf>
    <xf numFmtId="49" fontId="102" fillId="0" borderId="211" applyNumberFormat="0" applyFont="0" applyFill="0" applyBorder="0" applyProtection="0">
      <alignment horizontal="left" vertical="center" indent="5"/>
    </xf>
    <xf numFmtId="4" fontId="102" fillId="0" borderId="210" applyFill="0" applyBorder="0" applyProtection="0">
      <alignment horizontal="right" vertical="center"/>
    </xf>
    <xf numFmtId="4" fontId="103" fillId="62" borderId="210">
      <alignment horizontal="right" vertical="center"/>
    </xf>
    <xf numFmtId="0" fontId="138" fillId="71" borderId="207" applyNumberFormat="0" applyAlignment="0" applyProtection="0"/>
    <xf numFmtId="0" fontId="129" fillId="71" borderId="207" applyNumberFormat="0" applyAlignment="0" applyProtection="0"/>
    <xf numFmtId="0" fontId="125" fillId="84" borderId="207" applyNumberFormat="0" applyAlignment="0" applyProtection="0"/>
    <xf numFmtId="0" fontId="102" fillId="60" borderId="213">
      <alignment horizontal="left" vertical="center" wrapText="1" indent="2"/>
    </xf>
    <xf numFmtId="0" fontId="102" fillId="0" borderId="213">
      <alignment horizontal="left" vertical="center" wrapText="1" indent="2"/>
    </xf>
    <xf numFmtId="0" fontId="102" fillId="60" borderId="213">
      <alignment horizontal="left" vertical="center" wrapText="1" indent="2"/>
    </xf>
    <xf numFmtId="166" fontId="102" fillId="88" borderId="210" applyNumberFormat="0" applyFont="0" applyBorder="0" applyAlignment="0" applyProtection="0">
      <alignment horizontal="right" vertical="center"/>
    </xf>
    <xf numFmtId="0" fontId="103" fillId="60" borderId="212">
      <alignment horizontal="right" vertical="center"/>
    </xf>
    <xf numFmtId="0" fontId="103" fillId="60" borderId="212">
      <alignment horizontal="right" vertical="center"/>
    </xf>
    <xf numFmtId="0" fontId="102" fillId="0" borderId="210" applyNumberFormat="0" applyFill="0" applyAlignment="0" applyProtection="0"/>
    <xf numFmtId="4" fontId="103" fillId="60" borderId="212">
      <alignment horizontal="right" vertical="center"/>
    </xf>
    <xf numFmtId="0" fontId="103" fillId="60" borderId="210">
      <alignment horizontal="right" vertical="center"/>
    </xf>
    <xf numFmtId="0" fontId="7" fillId="54" borderId="0" applyNumberFormat="0" applyBorder="0" applyAlignment="0" applyProtection="0"/>
    <xf numFmtId="49" fontId="102" fillId="0" borderId="210" applyNumberFormat="0" applyFont="0" applyFill="0" applyBorder="0" applyProtection="0">
      <alignment horizontal="left" vertical="center" indent="2"/>
    </xf>
    <xf numFmtId="0" fontId="48" fillId="43" borderId="0" applyNumberFormat="0" applyBorder="0" applyAlignment="0" applyProtection="0"/>
    <xf numFmtId="0" fontId="103" fillId="60" borderId="212">
      <alignment horizontal="right" vertical="center"/>
    </xf>
    <xf numFmtId="4" fontId="102" fillId="0" borderId="210">
      <alignment horizontal="right" vertical="center"/>
    </xf>
    <xf numFmtId="166" fontId="102" fillId="88" borderId="210" applyNumberFormat="0" applyFont="0" applyBorder="0" applyAlignment="0" applyProtection="0">
      <alignment horizontal="right" vertical="center"/>
    </xf>
    <xf numFmtId="0" fontId="102" fillId="62" borderId="211">
      <alignment horizontal="left" vertical="center"/>
    </xf>
    <xf numFmtId="0" fontId="102" fillId="60" borderId="213">
      <alignment horizontal="left" vertical="center" wrapText="1" indent="2"/>
    </xf>
    <xf numFmtId="4" fontId="103" fillId="60" borderId="212">
      <alignment horizontal="right" vertical="center"/>
    </xf>
    <xf numFmtId="0" fontId="105" fillId="62" borderId="210">
      <alignment horizontal="right" vertical="center"/>
    </xf>
    <xf numFmtId="4" fontId="103" fillId="60" borderId="210">
      <alignment horizontal="right" vertical="center"/>
    </xf>
    <xf numFmtId="0" fontId="103" fillId="60" borderId="210">
      <alignment horizontal="right" vertical="center"/>
    </xf>
    <xf numFmtId="4" fontId="105" fillId="62" borderId="210">
      <alignment horizontal="right" vertical="center"/>
    </xf>
    <xf numFmtId="0" fontId="120" fillId="87" borderId="209" applyNumberFormat="0" applyFont="0" applyAlignment="0" applyProtection="0"/>
    <xf numFmtId="0" fontId="7" fillId="38" borderId="0" applyNumberFormat="0" applyBorder="0" applyAlignment="0" applyProtection="0"/>
    <xf numFmtId="0" fontId="120" fillId="87" borderId="209" applyNumberFormat="0" applyFont="0" applyAlignment="0" applyProtection="0"/>
    <xf numFmtId="0" fontId="8" fillId="87" borderId="209" applyNumberFormat="0" applyFont="0" applyAlignment="0" applyProtection="0"/>
    <xf numFmtId="0" fontId="118" fillId="0" borderId="0" applyNumberFormat="0" applyFill="0" applyBorder="0" applyAlignment="0" applyProtection="0"/>
    <xf numFmtId="4" fontId="103" fillId="62" borderId="210">
      <alignment horizontal="right" vertical="center"/>
    </xf>
    <xf numFmtId="0" fontId="123" fillId="84" borderId="206" applyNumberFormat="0" applyAlignment="0" applyProtection="0"/>
    <xf numFmtId="4" fontId="103" fillId="62" borderId="210">
      <alignment horizontal="right" vertical="center"/>
    </xf>
    <xf numFmtId="0" fontId="119" fillId="0" borderId="70" applyNumberFormat="0" applyFill="0" applyAlignment="0" applyProtection="0"/>
    <xf numFmtId="0" fontId="103" fillId="60" borderId="210">
      <alignment horizontal="right" vertical="center"/>
    </xf>
    <xf numFmtId="49" fontId="102" fillId="0" borderId="211" applyNumberFormat="0" applyFont="0" applyFill="0" applyBorder="0" applyProtection="0">
      <alignment horizontal="left" vertical="center" indent="5"/>
    </xf>
    <xf numFmtId="0" fontId="102" fillId="0" borderId="213">
      <alignment horizontal="left" vertical="center" wrapText="1" indent="2"/>
    </xf>
    <xf numFmtId="0" fontId="138" fillId="71" borderId="207" applyNumberFormat="0" applyAlignment="0" applyProtection="0"/>
    <xf numFmtId="4" fontId="103" fillId="60" borderId="210">
      <alignment horizontal="right" vertical="center"/>
    </xf>
    <xf numFmtId="0" fontId="102" fillId="61" borderId="210"/>
    <xf numFmtId="0" fontId="142" fillId="84" borderId="206" applyNumberFormat="0" applyAlignment="0" applyProtection="0"/>
    <xf numFmtId="0" fontId="102" fillId="0" borderId="213">
      <alignment horizontal="left" vertical="center" wrapText="1" indent="2"/>
    </xf>
    <xf numFmtId="0" fontId="102" fillId="60" borderId="213">
      <alignment horizontal="left" vertical="center" wrapText="1" indent="2"/>
    </xf>
    <xf numFmtId="0" fontId="102" fillId="62" borderId="211">
      <alignment horizontal="left" vertical="center"/>
    </xf>
    <xf numFmtId="49" fontId="101" fillId="0" borderId="210" applyNumberFormat="0" applyFill="0" applyBorder="0" applyProtection="0">
      <alignment horizontal="left" vertical="center"/>
    </xf>
    <xf numFmtId="0" fontId="48" fillId="51" borderId="0" applyNumberFormat="0" applyBorder="0" applyAlignment="0" applyProtection="0"/>
    <xf numFmtId="0" fontId="115" fillId="33" borderId="66" applyNumberFormat="0" applyAlignment="0" applyProtection="0"/>
    <xf numFmtId="0" fontId="145" fillId="0" borderId="208" applyNumberFormat="0" applyFill="0" applyAlignment="0" applyProtection="0"/>
    <xf numFmtId="49" fontId="102" fillId="0" borderId="210" applyNumberFormat="0" applyFont="0" applyFill="0" applyBorder="0" applyProtection="0">
      <alignment horizontal="left" vertical="center" indent="2"/>
    </xf>
    <xf numFmtId="0" fontId="102" fillId="0" borderId="213">
      <alignment horizontal="left" vertical="center" wrapText="1" indent="2"/>
    </xf>
    <xf numFmtId="4" fontId="102" fillId="0" borderId="210" applyFill="0" applyBorder="0" applyProtection="0">
      <alignment horizontal="right" vertical="center"/>
    </xf>
    <xf numFmtId="0" fontId="102" fillId="62" borderId="211">
      <alignment horizontal="left" vertical="center"/>
    </xf>
    <xf numFmtId="0" fontId="103" fillId="60" borderId="210">
      <alignment horizontal="right" vertical="center"/>
    </xf>
    <xf numFmtId="0" fontId="102" fillId="0" borderId="210" applyNumberFormat="0" applyFill="0" applyAlignment="0" applyProtection="0"/>
    <xf numFmtId="49" fontId="102" fillId="0" borderId="210" applyNumberFormat="0" applyFont="0" applyFill="0" applyBorder="0" applyProtection="0">
      <alignment horizontal="left" vertical="center" indent="2"/>
    </xf>
    <xf numFmtId="0" fontId="48" fillId="55" borderId="0" applyNumberFormat="0" applyBorder="0" applyAlignment="0" applyProtection="0"/>
    <xf numFmtId="4" fontId="102" fillId="0" borderId="210">
      <alignment horizontal="right" vertical="center"/>
    </xf>
    <xf numFmtId="0" fontId="120" fillId="87" borderId="209" applyNumberFormat="0" applyFont="0" applyAlignment="0" applyProtection="0"/>
    <xf numFmtId="0" fontId="102" fillId="0" borderId="210">
      <alignment horizontal="right" vertical="center"/>
    </xf>
    <xf numFmtId="0" fontId="103" fillId="60" borderId="210">
      <alignment horizontal="right" vertical="center"/>
    </xf>
    <xf numFmtId="4" fontId="103" fillId="60" borderId="210">
      <alignment horizontal="right" vertical="center"/>
    </xf>
    <xf numFmtId="0" fontId="102" fillId="60" borderId="213">
      <alignment horizontal="left" vertical="center" wrapText="1" indent="2"/>
    </xf>
    <xf numFmtId="0" fontId="7" fillId="42" borderId="0" applyNumberFormat="0" applyBorder="0" applyAlignment="0" applyProtection="0"/>
    <xf numFmtId="0" fontId="102" fillId="61" borderId="210"/>
    <xf numFmtId="4" fontId="102" fillId="0" borderId="210" applyFill="0" applyBorder="0" applyProtection="0">
      <alignment horizontal="right" vertical="center"/>
    </xf>
    <xf numFmtId="0" fontId="125" fillId="84" borderId="207" applyNumberFormat="0" applyAlignment="0" applyProtection="0"/>
    <xf numFmtId="0" fontId="145" fillId="0" borderId="208" applyNumberFormat="0" applyFill="0" applyAlignment="0" applyProtection="0"/>
    <xf numFmtId="49" fontId="101" fillId="0" borderId="210" applyNumberFormat="0" applyFill="0" applyBorder="0" applyProtection="0">
      <alignment horizontal="left" vertical="center"/>
    </xf>
    <xf numFmtId="0" fontId="7" fillId="49" borderId="0" applyNumberFormat="0" applyBorder="0" applyAlignment="0" applyProtection="0"/>
    <xf numFmtId="0" fontId="102" fillId="0" borderId="213">
      <alignment horizontal="left" vertical="center" wrapText="1" indent="2"/>
    </xf>
    <xf numFmtId="0" fontId="48" fillId="59" borderId="0" applyNumberFormat="0" applyBorder="0" applyAlignment="0" applyProtection="0"/>
    <xf numFmtId="0" fontId="7" fillId="46" borderId="0" applyNumberFormat="0" applyBorder="0" applyAlignment="0" applyProtection="0"/>
    <xf numFmtId="0" fontId="8" fillId="87" borderId="209" applyNumberFormat="0" applyFont="0" applyAlignment="0" applyProtection="0"/>
    <xf numFmtId="0" fontId="103" fillId="62" borderId="210">
      <alignment horizontal="right" vertical="center"/>
    </xf>
    <xf numFmtId="4" fontId="105" fillId="62" borderId="210">
      <alignment horizontal="right" vertical="center"/>
    </xf>
    <xf numFmtId="166" fontId="102" fillId="88" borderId="210" applyNumberFormat="0" applyFont="0" applyBorder="0" applyAlignment="0" applyProtection="0">
      <alignment horizontal="right" vertical="center"/>
    </xf>
    <xf numFmtId="0" fontId="8" fillId="87" borderId="209" applyNumberFormat="0" applyFont="0" applyAlignment="0" applyProtection="0"/>
    <xf numFmtId="0" fontId="138" fillId="71" borderId="207" applyNumberFormat="0" applyAlignment="0" applyProtection="0"/>
    <xf numFmtId="0" fontId="138" fillId="71" borderId="207" applyNumberFormat="0" applyAlignment="0" applyProtection="0"/>
    <xf numFmtId="0" fontId="145" fillId="0" borderId="208" applyNumberFormat="0" applyFill="0" applyAlignment="0" applyProtection="0"/>
    <xf numFmtId="49" fontId="101" fillId="0" borderId="210" applyNumberFormat="0" applyFill="0" applyBorder="0" applyProtection="0">
      <alignment horizontal="left" vertical="center"/>
    </xf>
    <xf numFmtId="0" fontId="103" fillId="60" borderId="211">
      <alignment horizontal="right" vertical="center"/>
    </xf>
    <xf numFmtId="0" fontId="102" fillId="0" borderId="210">
      <alignment horizontal="right" vertical="center"/>
    </xf>
    <xf numFmtId="0" fontId="130" fillId="0" borderId="208" applyNumberFormat="0" applyFill="0" applyAlignment="0" applyProtection="0"/>
    <xf numFmtId="0" fontId="8" fillId="87" borderId="209" applyNumberFormat="0" applyFont="0" applyAlignment="0" applyProtection="0"/>
    <xf numFmtId="0" fontId="145" fillId="0" borderId="208" applyNumberFormat="0" applyFill="0" applyAlignment="0" applyProtection="0"/>
    <xf numFmtId="0" fontId="126" fillId="84" borderId="207" applyNumberFormat="0" applyAlignment="0" applyProtection="0"/>
    <xf numFmtId="0" fontId="7" fillId="38" borderId="0" applyNumberFormat="0" applyBorder="0" applyAlignment="0" applyProtection="0"/>
    <xf numFmtId="166" fontId="102" fillId="88" borderId="210" applyNumberFormat="0" applyFont="0" applyBorder="0" applyAlignment="0" applyProtection="0">
      <alignment horizontal="right" vertical="center"/>
    </xf>
    <xf numFmtId="0" fontId="145" fillId="0" borderId="208" applyNumberFormat="0" applyFill="0" applyAlignment="0" applyProtection="0"/>
    <xf numFmtId="49" fontId="102" fillId="0" borderId="210" applyNumberFormat="0" applyFont="0" applyFill="0" applyBorder="0" applyProtection="0">
      <alignment horizontal="left" vertical="center" indent="2"/>
    </xf>
    <xf numFmtId="0" fontId="118" fillId="0" borderId="0" applyNumberFormat="0" applyFill="0" applyBorder="0" applyAlignment="0" applyProtection="0"/>
    <xf numFmtId="4" fontId="102" fillId="0" borderId="210">
      <alignment horizontal="right" vertical="center"/>
    </xf>
    <xf numFmtId="0" fontId="130" fillId="0" borderId="208" applyNumberFormat="0" applyFill="0" applyAlignment="0" applyProtection="0"/>
    <xf numFmtId="0" fontId="138" fillId="71" borderId="207" applyNumberFormat="0" applyAlignment="0" applyProtection="0"/>
    <xf numFmtId="0" fontId="48" fillId="47" borderId="0" applyNumberFormat="0" applyBorder="0" applyAlignment="0" applyProtection="0"/>
    <xf numFmtId="4" fontId="102" fillId="0" borderId="210" applyFill="0" applyBorder="0" applyProtection="0">
      <alignment horizontal="right" vertical="center"/>
    </xf>
    <xf numFmtId="0" fontId="102" fillId="62" borderId="211">
      <alignment horizontal="left" vertical="center"/>
    </xf>
    <xf numFmtId="0" fontId="129" fillId="71" borderId="207" applyNumberFormat="0" applyAlignment="0" applyProtection="0"/>
    <xf numFmtId="0" fontId="105" fillId="62" borderId="210">
      <alignment horizontal="right" vertical="center"/>
    </xf>
    <xf numFmtId="4" fontId="102" fillId="61" borderId="210"/>
    <xf numFmtId="0" fontId="102" fillId="60" borderId="213">
      <alignment horizontal="left" vertical="center" wrapText="1" indent="2"/>
    </xf>
    <xf numFmtId="49" fontId="102" fillId="0" borderId="210" applyNumberFormat="0" applyFont="0" applyFill="0" applyBorder="0" applyProtection="0">
      <alignment horizontal="left" vertical="center" indent="2"/>
    </xf>
    <xf numFmtId="0" fontId="138" fillId="71" borderId="207" applyNumberFormat="0" applyAlignment="0" applyProtection="0"/>
    <xf numFmtId="0" fontId="48" fillId="55" borderId="0" applyNumberFormat="0" applyBorder="0" applyAlignment="0" applyProtection="0"/>
    <xf numFmtId="0" fontId="7" fillId="53" borderId="0" applyNumberFormat="0" applyBorder="0" applyAlignment="0" applyProtection="0"/>
    <xf numFmtId="0" fontId="105" fillId="62" borderId="210">
      <alignment horizontal="right" vertical="center"/>
    </xf>
    <xf numFmtId="0" fontId="129" fillId="71" borderId="207" applyNumberFormat="0" applyAlignment="0" applyProtection="0"/>
    <xf numFmtId="166" fontId="102" fillId="88" borderId="210" applyNumberFormat="0" applyFont="0" applyBorder="0" applyAlignment="0" applyProtection="0">
      <alignment horizontal="right" vertical="center"/>
    </xf>
    <xf numFmtId="0" fontId="129" fillId="71" borderId="207" applyNumberFormat="0" applyAlignment="0" applyProtection="0"/>
    <xf numFmtId="4" fontId="102" fillId="0" borderId="210">
      <alignment horizontal="right" vertical="center"/>
    </xf>
    <xf numFmtId="49" fontId="102" fillId="0" borderId="210" applyNumberFormat="0" applyFont="0" applyFill="0" applyBorder="0" applyProtection="0">
      <alignment horizontal="left" vertical="center" indent="2"/>
    </xf>
    <xf numFmtId="166" fontId="102" fillId="88" borderId="210" applyNumberFormat="0" applyFont="0" applyBorder="0" applyAlignment="0" applyProtection="0">
      <alignment horizontal="right" vertical="center"/>
    </xf>
    <xf numFmtId="49" fontId="101" fillId="0" borderId="210" applyNumberFormat="0" applyFill="0" applyBorder="0" applyProtection="0">
      <alignment horizontal="left" vertical="center"/>
    </xf>
    <xf numFmtId="4" fontId="103" fillId="60" borderId="210">
      <alignment horizontal="right" vertical="center"/>
    </xf>
    <xf numFmtId="0" fontId="103" fillId="60" borderId="210">
      <alignment horizontal="right" vertical="center"/>
    </xf>
    <xf numFmtId="0" fontId="102" fillId="0" borderId="210">
      <alignment horizontal="right" vertical="center"/>
    </xf>
    <xf numFmtId="0" fontId="102" fillId="0" borderId="210">
      <alignment horizontal="right" vertical="center"/>
    </xf>
    <xf numFmtId="0" fontId="7" fillId="57" borderId="0" applyNumberFormat="0" applyBorder="0" applyAlignment="0" applyProtection="0"/>
    <xf numFmtId="0" fontId="48" fillId="51" borderId="0" applyNumberFormat="0" applyBorder="0" applyAlignment="0" applyProtection="0"/>
    <xf numFmtId="0" fontId="7" fillId="45" borderId="0" applyNumberFormat="0" applyBorder="0" applyAlignment="0" applyProtection="0"/>
    <xf numFmtId="0" fontId="105" fillId="62" borderId="210">
      <alignment horizontal="right" vertical="center"/>
    </xf>
    <xf numFmtId="4" fontId="103" fillId="60" borderId="212">
      <alignment horizontal="right" vertical="center"/>
    </xf>
    <xf numFmtId="0" fontId="102" fillId="60" borderId="213">
      <alignment horizontal="left" vertical="center" wrapText="1" indent="2"/>
    </xf>
    <xf numFmtId="0" fontId="138" fillId="71" borderId="207" applyNumberFormat="0" applyAlignment="0" applyProtection="0"/>
    <xf numFmtId="0" fontId="138" fillId="71" borderId="207" applyNumberFormat="0" applyAlignment="0" applyProtection="0"/>
    <xf numFmtId="0" fontId="7" fillId="41" borderId="0" applyNumberFormat="0" applyBorder="0" applyAlignment="0" applyProtection="0"/>
    <xf numFmtId="0" fontId="120" fillId="87" borderId="209" applyNumberFormat="0" applyFont="0" applyAlignment="0" applyProtection="0"/>
    <xf numFmtId="0" fontId="102" fillId="60" borderId="213">
      <alignment horizontal="left" vertical="center" wrapText="1" indent="2"/>
    </xf>
    <xf numFmtId="0" fontId="120" fillId="87" borderId="209" applyNumberFormat="0" applyFont="0" applyAlignment="0" applyProtection="0"/>
    <xf numFmtId="0" fontId="102" fillId="0" borderId="210" applyNumberFormat="0" applyFill="0" applyAlignment="0" applyProtection="0"/>
    <xf numFmtId="0" fontId="142" fillId="84" borderId="206" applyNumberFormat="0" applyAlignment="0" applyProtection="0"/>
    <xf numFmtId="4" fontId="103" fillId="60" borderId="210">
      <alignment horizontal="right" vertical="center"/>
    </xf>
    <xf numFmtId="4" fontId="102" fillId="61" borderId="210"/>
    <xf numFmtId="0" fontId="145" fillId="0" borderId="208" applyNumberFormat="0" applyFill="0" applyAlignment="0" applyProtection="0"/>
    <xf numFmtId="0" fontId="123" fillId="84" borderId="206" applyNumberFormat="0" applyAlignment="0" applyProtection="0"/>
    <xf numFmtId="0" fontId="125" fillId="84" borderId="207" applyNumberFormat="0" applyAlignment="0" applyProtection="0"/>
    <xf numFmtId="0" fontId="126" fillId="84" borderId="207" applyNumberFormat="0" applyAlignment="0" applyProtection="0"/>
    <xf numFmtId="0" fontId="142" fillId="84" borderId="206" applyNumberFormat="0" applyAlignment="0" applyProtection="0"/>
    <xf numFmtId="4" fontId="102" fillId="0" borderId="210" applyFill="0" applyBorder="0" applyProtection="0">
      <alignment horizontal="right" vertical="center"/>
    </xf>
    <xf numFmtId="0" fontId="138" fillId="71" borderId="207" applyNumberFormat="0" applyAlignment="0" applyProtection="0"/>
    <xf numFmtId="0" fontId="103" fillId="62" borderId="210">
      <alignment horizontal="right" vertical="center"/>
    </xf>
    <xf numFmtId="0" fontId="7" fillId="42" borderId="0" applyNumberFormat="0" applyBorder="0" applyAlignment="0" applyProtection="0"/>
    <xf numFmtId="0" fontId="119" fillId="0" borderId="70" applyNumberFormat="0" applyFill="0" applyAlignment="0" applyProtection="0"/>
    <xf numFmtId="0" fontId="145" fillId="0" borderId="208" applyNumberFormat="0" applyFill="0" applyAlignment="0" applyProtection="0"/>
    <xf numFmtId="4" fontId="103" fillId="60" borderId="210">
      <alignment horizontal="right" vertical="center"/>
    </xf>
    <xf numFmtId="0" fontId="102" fillId="60" borderId="213">
      <alignment horizontal="left" vertical="center" wrapText="1" indent="2"/>
    </xf>
    <xf numFmtId="0" fontId="126" fillId="84" borderId="207" applyNumberFormat="0" applyAlignment="0" applyProtection="0"/>
    <xf numFmtId="0" fontId="103" fillId="60" borderId="210">
      <alignment horizontal="right" vertical="center"/>
    </xf>
    <xf numFmtId="166" fontId="102" fillId="88" borderId="210" applyNumberFormat="0" applyFont="0" applyBorder="0" applyAlignment="0" applyProtection="0">
      <alignment horizontal="right" vertical="center"/>
    </xf>
    <xf numFmtId="0" fontId="8" fillId="87" borderId="209" applyNumberFormat="0" applyFont="0" applyAlignment="0" applyProtection="0"/>
    <xf numFmtId="0" fontId="102" fillId="60" borderId="213">
      <alignment horizontal="left" vertical="center" wrapText="1" indent="2"/>
    </xf>
    <xf numFmtId="0" fontId="145" fillId="0" borderId="208" applyNumberFormat="0" applyFill="0" applyAlignment="0" applyProtection="0"/>
    <xf numFmtId="0" fontId="138" fillId="71" borderId="207" applyNumberFormat="0" applyAlignment="0" applyProtection="0"/>
    <xf numFmtId="0" fontId="7" fillId="58" borderId="0" applyNumberFormat="0" applyBorder="0" applyAlignment="0" applyProtection="0"/>
    <xf numFmtId="0" fontId="130" fillId="0" borderId="208" applyNumberFormat="0" applyFill="0" applyAlignment="0" applyProtection="0"/>
    <xf numFmtId="0" fontId="103" fillId="62" borderId="210">
      <alignment horizontal="right" vertical="center"/>
    </xf>
    <xf numFmtId="0" fontId="120" fillId="87" borderId="209" applyNumberFormat="0" applyFont="0" applyAlignment="0" applyProtection="0"/>
    <xf numFmtId="0" fontId="129" fillId="71" borderId="207" applyNumberFormat="0" applyAlignment="0" applyProtection="0"/>
    <xf numFmtId="0" fontId="102" fillId="0" borderId="213">
      <alignment horizontal="left" vertical="center" wrapText="1" indent="2"/>
    </xf>
    <xf numFmtId="4" fontId="103" fillId="60" borderId="210">
      <alignment horizontal="right" vertical="center"/>
    </xf>
    <xf numFmtId="0" fontId="120" fillId="87" borderId="209" applyNumberFormat="0" applyFont="0" applyAlignment="0" applyProtection="0"/>
    <xf numFmtId="0" fontId="123" fillId="84" borderId="206" applyNumberFormat="0" applyAlignment="0" applyProtection="0"/>
    <xf numFmtId="0" fontId="7" fillId="54" borderId="0" applyNumberFormat="0" applyBorder="0" applyAlignment="0" applyProtection="0"/>
    <xf numFmtId="0" fontId="126" fillId="84" borderId="207" applyNumberFormat="0" applyAlignment="0" applyProtection="0"/>
    <xf numFmtId="0" fontId="138" fillId="71" borderId="207" applyNumberFormat="0" applyAlignment="0" applyProtection="0"/>
    <xf numFmtId="4" fontId="102" fillId="0" borderId="210">
      <alignment horizontal="right" vertical="center"/>
    </xf>
    <xf numFmtId="4" fontId="105" fillId="62" borderId="210">
      <alignment horizontal="right" vertical="center"/>
    </xf>
    <xf numFmtId="0" fontId="126" fillId="84" borderId="207" applyNumberFormat="0" applyAlignment="0" applyProtection="0"/>
    <xf numFmtId="0" fontId="7" fillId="45" borderId="0" applyNumberFormat="0" applyBorder="0" applyAlignment="0" applyProtection="0"/>
    <xf numFmtId="0" fontId="7" fillId="41" borderId="0" applyNumberFormat="0" applyBorder="0" applyAlignment="0" applyProtection="0"/>
    <xf numFmtId="4" fontId="103" fillId="60" borderId="210">
      <alignment horizontal="right" vertical="center"/>
    </xf>
    <xf numFmtId="0" fontId="102" fillId="0" borderId="210" applyNumberFormat="0" applyFill="0" applyAlignment="0" applyProtection="0"/>
    <xf numFmtId="0" fontId="102" fillId="61" borderId="210"/>
    <xf numFmtId="0" fontId="142" fillId="84" borderId="206" applyNumberFormat="0" applyAlignment="0" applyProtection="0"/>
    <xf numFmtId="4" fontId="102" fillId="0" borderId="210" applyFill="0" applyBorder="0" applyProtection="0">
      <alignment horizontal="right" vertical="center"/>
    </xf>
    <xf numFmtId="0" fontId="102" fillId="60" borderId="213">
      <alignment horizontal="left" vertical="center" wrapText="1" indent="2"/>
    </xf>
    <xf numFmtId="0" fontId="7" fillId="58" borderId="0" applyNumberFormat="0" applyBorder="0" applyAlignment="0" applyProtection="0"/>
    <xf numFmtId="0" fontId="145" fillId="0" borderId="208" applyNumberFormat="0" applyFill="0" applyAlignment="0" applyProtection="0"/>
    <xf numFmtId="4" fontId="105" fillId="62" borderId="210">
      <alignment horizontal="right" vertical="center"/>
    </xf>
    <xf numFmtId="0" fontId="105" fillId="62" borderId="210">
      <alignment horizontal="right" vertical="center"/>
    </xf>
    <xf numFmtId="0" fontId="102" fillId="0" borderId="210" applyNumberFormat="0" applyFill="0" applyAlignment="0" applyProtection="0"/>
    <xf numFmtId="0" fontId="120" fillId="87" borderId="209" applyNumberFormat="0" applyFont="0" applyAlignment="0" applyProtection="0"/>
    <xf numFmtId="0" fontId="142" fillId="84" borderId="206" applyNumberFormat="0" applyAlignment="0" applyProtection="0"/>
    <xf numFmtId="0" fontId="130" fillId="0" borderId="208" applyNumberFormat="0" applyFill="0" applyAlignment="0" applyProtection="0"/>
    <xf numFmtId="4" fontId="102" fillId="0" borderId="210" applyFill="0" applyBorder="0" applyProtection="0">
      <alignment horizontal="right" vertical="center"/>
    </xf>
    <xf numFmtId="4" fontId="103" fillId="60" borderId="210">
      <alignment horizontal="right" vertical="center"/>
    </xf>
    <xf numFmtId="0" fontId="138" fillId="71" borderId="207" applyNumberFormat="0" applyAlignment="0" applyProtection="0"/>
    <xf numFmtId="4" fontId="103" fillId="62" borderId="210">
      <alignment horizontal="right" vertical="center"/>
    </xf>
    <xf numFmtId="0" fontId="103" fillId="60" borderId="210">
      <alignment horizontal="right" vertical="center"/>
    </xf>
    <xf numFmtId="0" fontId="126" fillId="84" borderId="207" applyNumberFormat="0" applyAlignment="0" applyProtection="0"/>
    <xf numFmtId="0" fontId="102" fillId="60" borderId="213">
      <alignment horizontal="left" vertical="center" wrapText="1" indent="2"/>
    </xf>
    <xf numFmtId="0" fontId="7" fillId="37" borderId="0" applyNumberFormat="0" applyBorder="0" applyAlignment="0" applyProtection="0"/>
    <xf numFmtId="0" fontId="138" fillId="71" borderId="207" applyNumberFormat="0" applyAlignment="0" applyProtection="0"/>
    <xf numFmtId="0" fontId="142" fillId="84" borderId="206" applyNumberFormat="0" applyAlignment="0" applyProtection="0"/>
    <xf numFmtId="0" fontId="130" fillId="0" borderId="208" applyNumberFormat="0" applyFill="0" applyAlignment="0" applyProtection="0"/>
    <xf numFmtId="0" fontId="102" fillId="0" borderId="210">
      <alignment horizontal="right" vertical="center"/>
    </xf>
    <xf numFmtId="4" fontId="103" fillId="62" borderId="210">
      <alignment horizontal="right" vertical="center"/>
    </xf>
    <xf numFmtId="0" fontId="102" fillId="62" borderId="211">
      <alignment horizontal="left" vertical="center"/>
    </xf>
    <xf numFmtId="0" fontId="7" fillId="46" borderId="0" applyNumberFormat="0" applyBorder="0" applyAlignment="0" applyProtection="0"/>
    <xf numFmtId="0" fontId="102" fillId="0" borderId="210" applyNumberFormat="0" applyFill="0" applyAlignment="0" applyProtection="0"/>
    <xf numFmtId="0" fontId="102" fillId="0" borderId="213">
      <alignment horizontal="left" vertical="center" wrapText="1" indent="2"/>
    </xf>
    <xf numFmtId="49" fontId="102" fillId="0" borderId="211" applyNumberFormat="0" applyFont="0" applyFill="0" applyBorder="0" applyProtection="0">
      <alignment horizontal="left" vertical="center" indent="5"/>
    </xf>
    <xf numFmtId="0" fontId="103" fillId="60" borderId="212">
      <alignment horizontal="right" vertical="center"/>
    </xf>
    <xf numFmtId="0" fontId="103" fillId="60" borderId="212">
      <alignment horizontal="right" vertical="center"/>
    </xf>
    <xf numFmtId="0" fontId="145" fillId="0" borderId="208" applyNumberFormat="0" applyFill="0" applyAlignment="0" applyProtection="0"/>
    <xf numFmtId="0" fontId="125" fillId="84" borderId="207" applyNumberFormat="0" applyAlignment="0" applyProtection="0"/>
    <xf numFmtId="49" fontId="102" fillId="0" borderId="211" applyNumberFormat="0" applyFont="0" applyFill="0" applyBorder="0" applyProtection="0">
      <alignment horizontal="left" vertical="center" indent="5"/>
    </xf>
    <xf numFmtId="0" fontId="130" fillId="0" borderId="208" applyNumberFormat="0" applyFill="0" applyAlignment="0" applyProtection="0"/>
    <xf numFmtId="4" fontId="103" fillId="60" borderId="210">
      <alignment horizontal="right" vertical="center"/>
    </xf>
    <xf numFmtId="4" fontId="105" fillId="62" borderId="210">
      <alignment horizontal="right" vertical="center"/>
    </xf>
    <xf numFmtId="0" fontId="102" fillId="61" borderId="210"/>
    <xf numFmtId="0" fontId="126" fillId="84" borderId="207" applyNumberFormat="0" applyAlignment="0" applyProtection="0"/>
    <xf numFmtId="0" fontId="102" fillId="0" borderId="210">
      <alignment horizontal="right" vertical="center"/>
    </xf>
    <xf numFmtId="0" fontId="130" fillId="0" borderId="208" applyNumberFormat="0" applyFill="0" applyAlignment="0" applyProtection="0"/>
    <xf numFmtId="0" fontId="102" fillId="61" borderId="210"/>
    <xf numFmtId="4" fontId="102" fillId="0" borderId="210" applyFill="0" applyBorder="0" applyProtection="0">
      <alignment horizontal="right" vertical="center"/>
    </xf>
    <xf numFmtId="4" fontId="103" fillId="60" borderId="212">
      <alignment horizontal="right" vertical="center"/>
    </xf>
    <xf numFmtId="0" fontId="105" fillId="62" borderId="210">
      <alignment horizontal="right" vertical="center"/>
    </xf>
    <xf numFmtId="0" fontId="129" fillId="71" borderId="207" applyNumberFormat="0" applyAlignment="0" applyProtection="0"/>
    <xf numFmtId="0" fontId="126" fillId="84" borderId="207" applyNumberFormat="0" applyAlignment="0" applyProtection="0"/>
    <xf numFmtId="4" fontId="102" fillId="0" borderId="210">
      <alignment horizontal="right" vertical="center"/>
    </xf>
    <xf numFmtId="0" fontId="102" fillId="60" borderId="213">
      <alignment horizontal="left" vertical="center" wrapText="1" indent="2"/>
    </xf>
    <xf numFmtId="0" fontId="102" fillId="0" borderId="213">
      <alignment horizontal="left" vertical="center" wrapText="1" indent="2"/>
    </xf>
    <xf numFmtId="0" fontId="142" fillId="84" borderId="206" applyNumberFormat="0" applyAlignment="0" applyProtection="0"/>
    <xf numFmtId="0" fontId="138" fillId="71" borderId="207" applyNumberFormat="0" applyAlignment="0" applyProtection="0"/>
    <xf numFmtId="0" fontId="125" fillId="84" borderId="207" applyNumberFormat="0" applyAlignment="0" applyProtection="0"/>
    <xf numFmtId="0" fontId="123" fillId="84" borderId="206" applyNumberFormat="0" applyAlignment="0" applyProtection="0"/>
    <xf numFmtId="0" fontId="103" fillId="60" borderId="212">
      <alignment horizontal="right" vertical="center"/>
    </xf>
    <xf numFmtId="0" fontId="105" fillId="62" borderId="210">
      <alignment horizontal="right" vertical="center"/>
    </xf>
    <xf numFmtId="4" fontId="103" fillId="62" borderId="210">
      <alignment horizontal="right" vertical="center"/>
    </xf>
    <xf numFmtId="4" fontId="103" fillId="60" borderId="210">
      <alignment horizontal="right" vertical="center"/>
    </xf>
    <xf numFmtId="49" fontId="102" fillId="0" borderId="211" applyNumberFormat="0" applyFont="0" applyFill="0" applyBorder="0" applyProtection="0">
      <alignment horizontal="left" vertical="center" indent="5"/>
    </xf>
    <xf numFmtId="4" fontId="102" fillId="0" borderId="210" applyFill="0" applyBorder="0" applyProtection="0">
      <alignment horizontal="right" vertical="center"/>
    </xf>
    <xf numFmtId="4" fontId="103" fillId="62" borderId="210">
      <alignment horizontal="right" vertical="center"/>
    </xf>
    <xf numFmtId="0" fontId="138" fillId="71" borderId="207" applyNumberFormat="0" applyAlignment="0" applyProtection="0"/>
    <xf numFmtId="0" fontId="129" fillId="71" borderId="207" applyNumberFormat="0" applyAlignment="0" applyProtection="0"/>
    <xf numFmtId="0" fontId="125" fillId="84" borderId="207" applyNumberFormat="0" applyAlignment="0" applyProtection="0"/>
    <xf numFmtId="0" fontId="102" fillId="60" borderId="213">
      <alignment horizontal="left" vertical="center" wrapText="1" indent="2"/>
    </xf>
    <xf numFmtId="0" fontId="102" fillId="0" borderId="213">
      <alignment horizontal="left" vertical="center" wrapText="1" indent="2"/>
    </xf>
    <xf numFmtId="0" fontId="102" fillId="60" borderId="213">
      <alignment horizontal="left" vertical="center" wrapText="1" indent="2"/>
    </xf>
    <xf numFmtId="0" fontId="7" fillId="42" borderId="0" applyNumberFormat="0" applyBorder="0" applyAlignment="0" applyProtection="0"/>
    <xf numFmtId="0" fontId="103" fillId="60" borderId="219">
      <alignment horizontal="right" vertical="center"/>
    </xf>
    <xf numFmtId="0" fontId="102" fillId="0" borderId="220">
      <alignment horizontal="left" vertical="center" wrapText="1" indent="2"/>
    </xf>
    <xf numFmtId="49" fontId="102" fillId="0" borderId="218" applyNumberFormat="0" applyFont="0" applyFill="0" applyBorder="0" applyProtection="0">
      <alignment horizontal="left" vertical="center" indent="5"/>
    </xf>
    <xf numFmtId="0" fontId="103" fillId="62" borderId="217">
      <alignment horizontal="right" vertical="center"/>
    </xf>
    <xf numFmtId="0" fontId="130" fillId="0" borderId="215" applyNumberFormat="0" applyFill="0" applyAlignment="0" applyProtection="0"/>
    <xf numFmtId="0" fontId="129" fillId="71" borderId="214" applyNumberFormat="0" applyAlignment="0" applyProtection="0"/>
    <xf numFmtId="0" fontId="145" fillId="0" borderId="215" applyNumberFormat="0" applyFill="0" applyAlignment="0" applyProtection="0"/>
    <xf numFmtId="0" fontId="103" fillId="60" borderId="210">
      <alignment horizontal="right" vertical="center"/>
    </xf>
    <xf numFmtId="4" fontId="102" fillId="61" borderId="210"/>
    <xf numFmtId="0" fontId="138" fillId="71" borderId="214" applyNumberFormat="0" applyAlignment="0" applyProtection="0"/>
    <xf numFmtId="4" fontId="103" fillId="60" borderId="217">
      <alignment horizontal="right" vertical="center"/>
    </xf>
    <xf numFmtId="0" fontId="48" fillId="39" borderId="0" applyNumberFormat="0" applyBorder="0" applyAlignment="0" applyProtection="0"/>
    <xf numFmtId="49" fontId="101" fillId="0" borderId="210" applyNumberFormat="0" applyFill="0" applyBorder="0" applyProtection="0">
      <alignment horizontal="left" vertical="center"/>
    </xf>
    <xf numFmtId="49" fontId="102" fillId="0" borderId="211" applyNumberFormat="0" applyFont="0" applyFill="0" applyBorder="0" applyProtection="0">
      <alignment horizontal="left" vertical="center" indent="5"/>
    </xf>
    <xf numFmtId="0" fontId="120" fillId="87" borderId="209" applyNumberFormat="0" applyFont="0" applyAlignment="0" applyProtection="0"/>
    <xf numFmtId="0" fontId="126" fillId="84" borderId="207" applyNumberFormat="0" applyAlignment="0" applyProtection="0"/>
    <xf numFmtId="0" fontId="126" fillId="84" borderId="207" applyNumberFormat="0" applyAlignment="0" applyProtection="0"/>
    <xf numFmtId="0" fontId="103" fillId="60" borderId="212">
      <alignment horizontal="right" vertical="center"/>
    </xf>
    <xf numFmtId="0" fontId="129" fillId="71" borderId="207" applyNumberFormat="0" applyAlignment="0" applyProtection="0"/>
    <xf numFmtId="0" fontId="130" fillId="0" borderId="208" applyNumberFormat="0" applyFill="0" applyAlignment="0" applyProtection="0"/>
    <xf numFmtId="4" fontId="103" fillId="60" borderId="210">
      <alignment horizontal="right" vertical="center"/>
    </xf>
    <xf numFmtId="0" fontId="102" fillId="0" borderId="213">
      <alignment horizontal="left" vertical="center" wrapText="1" indent="2"/>
    </xf>
    <xf numFmtId="0" fontId="130" fillId="0" borderId="208" applyNumberFormat="0" applyFill="0" applyAlignment="0" applyProtection="0"/>
    <xf numFmtId="49" fontId="101" fillId="0" borderId="210" applyNumberFormat="0" applyFill="0" applyBorder="0" applyProtection="0">
      <alignment horizontal="left" vertical="center"/>
    </xf>
    <xf numFmtId="4" fontId="102" fillId="0" borderId="210">
      <alignment horizontal="right" vertical="center"/>
    </xf>
    <xf numFmtId="0" fontId="102" fillId="62" borderId="211">
      <alignment horizontal="left" vertical="center"/>
    </xf>
    <xf numFmtId="0" fontId="138" fillId="71" borderId="207" applyNumberFormat="0" applyAlignment="0" applyProtection="0"/>
    <xf numFmtId="0" fontId="138" fillId="71" borderId="207" applyNumberFormat="0" applyAlignment="0" applyProtection="0"/>
    <xf numFmtId="0" fontId="103" fillId="60" borderId="210">
      <alignment horizontal="right" vertical="center"/>
    </xf>
    <xf numFmtId="0" fontId="130" fillId="0" borderId="208" applyNumberFormat="0" applyFill="0" applyAlignment="0" applyProtection="0"/>
    <xf numFmtId="166" fontId="102" fillId="88" borderId="210" applyNumberFormat="0" applyFont="0" applyBorder="0" applyAlignment="0" applyProtection="0">
      <alignment horizontal="right" vertical="center"/>
    </xf>
    <xf numFmtId="4" fontId="105" fillId="62" borderId="210">
      <alignment horizontal="right" vertical="center"/>
    </xf>
    <xf numFmtId="49" fontId="102" fillId="0" borderId="210" applyNumberFormat="0" applyFont="0" applyFill="0" applyBorder="0" applyProtection="0">
      <alignment horizontal="left" vertical="center" indent="2"/>
    </xf>
    <xf numFmtId="0" fontId="7" fillId="37" borderId="0" applyNumberFormat="0" applyBorder="0" applyAlignment="0" applyProtection="0"/>
    <xf numFmtId="0" fontId="102" fillId="60" borderId="213">
      <alignment horizontal="left" vertical="center" wrapText="1" indent="2"/>
    </xf>
    <xf numFmtId="0" fontId="48" fillId="59" borderId="0" applyNumberFormat="0" applyBorder="0" applyAlignment="0" applyProtection="0"/>
    <xf numFmtId="0" fontId="126" fillId="84" borderId="207" applyNumberFormat="0" applyAlignment="0" applyProtection="0"/>
    <xf numFmtId="0" fontId="103" fillId="60" borderId="210">
      <alignment horizontal="right" vertical="center"/>
    </xf>
    <xf numFmtId="0" fontId="145" fillId="0" borderId="208" applyNumberFormat="0" applyFill="0" applyAlignment="0" applyProtection="0"/>
    <xf numFmtId="0" fontId="103" fillId="60" borderId="212">
      <alignment horizontal="right" vertical="center"/>
    </xf>
    <xf numFmtId="0" fontId="145" fillId="0" borderId="208" applyNumberFormat="0" applyFill="0" applyAlignment="0" applyProtection="0"/>
    <xf numFmtId="0" fontId="103" fillId="60" borderId="210">
      <alignment horizontal="right" vertical="center"/>
    </xf>
    <xf numFmtId="4" fontId="105" fillId="62" borderId="210">
      <alignment horizontal="right" vertical="center"/>
    </xf>
    <xf numFmtId="4" fontId="102" fillId="61" borderId="210"/>
    <xf numFmtId="49" fontId="102" fillId="0" borderId="211" applyNumberFormat="0" applyFont="0" applyFill="0" applyBorder="0" applyProtection="0">
      <alignment horizontal="left" vertical="center" indent="5"/>
    </xf>
    <xf numFmtId="0" fontId="142" fillId="84" borderId="206" applyNumberFormat="0" applyAlignment="0" applyProtection="0"/>
    <xf numFmtId="4" fontId="103" fillId="60" borderId="211">
      <alignment horizontal="right" vertical="center"/>
    </xf>
    <xf numFmtId="49" fontId="102" fillId="0" borderId="210" applyNumberFormat="0" applyFont="0" applyFill="0" applyBorder="0" applyProtection="0">
      <alignment horizontal="left" vertical="center" indent="2"/>
    </xf>
    <xf numFmtId="0" fontId="48" fillId="51" borderId="0" applyNumberFormat="0" applyBorder="0" applyAlignment="0" applyProtection="0"/>
    <xf numFmtId="0" fontId="48" fillId="39" borderId="0" applyNumberFormat="0" applyBorder="0" applyAlignment="0" applyProtection="0"/>
    <xf numFmtId="0" fontId="102" fillId="0" borderId="210">
      <alignment horizontal="right" vertical="center"/>
    </xf>
    <xf numFmtId="0" fontId="138" fillId="71" borderId="207" applyNumberFormat="0" applyAlignment="0" applyProtection="0"/>
    <xf numFmtId="0" fontId="103" fillId="60" borderId="210">
      <alignment horizontal="right" vertical="center"/>
    </xf>
    <xf numFmtId="49" fontId="101" fillId="0" borderId="210" applyNumberFormat="0" applyFill="0" applyBorder="0" applyProtection="0">
      <alignment horizontal="left" vertical="center"/>
    </xf>
    <xf numFmtId="0" fontId="102" fillId="0" borderId="210">
      <alignment horizontal="right" vertical="center"/>
    </xf>
    <xf numFmtId="0" fontId="102" fillId="61" borderId="210"/>
    <xf numFmtId="0" fontId="115" fillId="33" borderId="66" applyNumberFormat="0" applyAlignment="0" applyProtection="0"/>
    <xf numFmtId="0" fontId="116" fillId="33" borderId="65" applyNumberFormat="0" applyAlignment="0" applyProtection="0"/>
    <xf numFmtId="4" fontId="103" fillId="60" borderId="210">
      <alignment horizontal="right" vertical="center"/>
    </xf>
    <xf numFmtId="0" fontId="117" fillId="0" borderId="0" applyNumberFormat="0" applyFill="0" applyBorder="0" applyAlignment="0" applyProtection="0"/>
    <xf numFmtId="166" fontId="102" fillId="88" borderId="210" applyNumberFormat="0" applyFont="0" applyBorder="0" applyAlignment="0" applyProtection="0">
      <alignment horizontal="right" vertical="center"/>
    </xf>
    <xf numFmtId="0" fontId="118" fillId="0" borderId="0" applyNumberFormat="0" applyFill="0" applyBorder="0" applyAlignment="0" applyProtection="0"/>
    <xf numFmtId="0" fontId="119"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8"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8"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8"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8" fillId="59" borderId="0" applyNumberFormat="0" applyBorder="0" applyAlignment="0" applyProtection="0"/>
    <xf numFmtId="0" fontId="120" fillId="87" borderId="209" applyNumberFormat="0" applyFont="0" applyAlignment="0" applyProtection="0"/>
    <xf numFmtId="0" fontId="8" fillId="87" borderId="209" applyNumberFormat="0" applyFont="0" applyAlignment="0" applyProtection="0"/>
    <xf numFmtId="0" fontId="103" fillId="60" borderId="210">
      <alignment horizontal="right" vertical="center"/>
    </xf>
    <xf numFmtId="0" fontId="138" fillId="71" borderId="207" applyNumberFormat="0" applyAlignment="0" applyProtection="0"/>
    <xf numFmtId="0" fontId="126" fillId="84" borderId="207" applyNumberFormat="0" applyAlignment="0" applyProtection="0"/>
    <xf numFmtId="0" fontId="138" fillId="71" borderId="207" applyNumberFormat="0" applyAlignment="0" applyProtection="0"/>
    <xf numFmtId="166" fontId="102" fillId="88" borderId="210" applyNumberFormat="0" applyFont="0" applyBorder="0" applyAlignment="0" applyProtection="0">
      <alignment horizontal="right" vertical="center"/>
    </xf>
    <xf numFmtId="0" fontId="102" fillId="0" borderId="210" applyNumberFormat="0" applyFill="0" applyAlignment="0" applyProtection="0"/>
    <xf numFmtId="0" fontId="102" fillId="0" borderId="210">
      <alignment horizontal="right" vertical="center"/>
    </xf>
    <xf numFmtId="49" fontId="102" fillId="0" borderId="210" applyNumberFormat="0" applyFont="0" applyFill="0" applyBorder="0" applyProtection="0">
      <alignment horizontal="left" vertical="center" indent="2"/>
    </xf>
    <xf numFmtId="49" fontId="101" fillId="0" borderId="210" applyNumberFormat="0" applyFill="0" applyBorder="0" applyProtection="0">
      <alignment horizontal="left" vertical="center"/>
    </xf>
    <xf numFmtId="0" fontId="129" fillId="71" borderId="207" applyNumberFormat="0" applyAlignment="0" applyProtection="0"/>
    <xf numFmtId="0" fontId="102" fillId="0" borderId="213">
      <alignment horizontal="left" vertical="center" wrapText="1" indent="2"/>
    </xf>
    <xf numFmtId="0" fontId="138" fillId="71" borderId="207" applyNumberFormat="0" applyAlignment="0" applyProtection="0"/>
    <xf numFmtId="0" fontId="102" fillId="61" borderId="210"/>
    <xf numFmtId="0" fontId="105" fillId="62" borderId="210">
      <alignment horizontal="right" vertical="center"/>
    </xf>
    <xf numFmtId="4" fontId="102" fillId="0" borderId="210">
      <alignment horizontal="right" vertical="center"/>
    </xf>
    <xf numFmtId="0" fontId="102" fillId="0" borderId="210" applyNumberFormat="0" applyFill="0" applyAlignment="0" applyProtection="0"/>
    <xf numFmtId="49" fontId="102" fillId="0" borderId="210" applyNumberFormat="0" applyFont="0" applyFill="0" applyBorder="0" applyProtection="0">
      <alignment horizontal="left" vertical="center" indent="2"/>
    </xf>
    <xf numFmtId="4" fontId="102" fillId="0" borderId="210">
      <alignment horizontal="right" vertical="center"/>
    </xf>
    <xf numFmtId="0" fontId="145" fillId="0" borderId="208" applyNumberFormat="0" applyFill="0" applyAlignment="0" applyProtection="0"/>
    <xf numFmtId="0" fontId="129" fillId="71" borderId="207" applyNumberFormat="0" applyAlignment="0" applyProtection="0"/>
    <xf numFmtId="4" fontId="102" fillId="0" borderId="210">
      <alignment horizontal="right" vertical="center"/>
    </xf>
    <xf numFmtId="49" fontId="102" fillId="0" borderId="210" applyNumberFormat="0" applyFont="0" applyFill="0" applyBorder="0" applyProtection="0">
      <alignment horizontal="left" vertical="center" indent="2"/>
    </xf>
    <xf numFmtId="49" fontId="101" fillId="0" borderId="210" applyNumberFormat="0" applyFill="0" applyBorder="0" applyProtection="0">
      <alignment horizontal="left" vertical="center"/>
    </xf>
    <xf numFmtId="0" fontId="126" fillId="84" borderId="207" applyNumberFormat="0" applyAlignment="0" applyProtection="0"/>
    <xf numFmtId="4" fontId="102" fillId="61" borderId="210"/>
    <xf numFmtId="0" fontId="126" fillId="84" borderId="207" applyNumberFormat="0" applyAlignment="0" applyProtection="0"/>
    <xf numFmtId="0" fontId="145" fillId="0" borderId="208" applyNumberFormat="0" applyFill="0" applyAlignment="0" applyProtection="0"/>
    <xf numFmtId="0" fontId="138" fillId="71" borderId="214" applyNumberFormat="0" applyAlignment="0" applyProtection="0"/>
    <xf numFmtId="0" fontId="103" fillId="62" borderId="210">
      <alignment horizontal="right" vertical="center"/>
    </xf>
    <xf numFmtId="0" fontId="125" fillId="84" borderId="207" applyNumberFormat="0" applyAlignment="0" applyProtection="0"/>
    <xf numFmtId="0" fontId="130" fillId="0" borderId="208" applyNumberFormat="0" applyFill="0" applyAlignment="0" applyProtection="0"/>
    <xf numFmtId="0" fontId="7" fillId="45" borderId="0" applyNumberFormat="0" applyBorder="0" applyAlignment="0" applyProtection="0"/>
    <xf numFmtId="0" fontId="105" fillId="62" borderId="210">
      <alignment horizontal="right" vertical="center"/>
    </xf>
    <xf numFmtId="0" fontId="138" fillId="71" borderId="207" applyNumberFormat="0" applyAlignment="0" applyProtection="0"/>
    <xf numFmtId="4" fontId="102" fillId="0" borderId="210">
      <alignment horizontal="right" vertical="center"/>
    </xf>
    <xf numFmtId="0" fontId="126" fillId="84" borderId="207" applyNumberFormat="0" applyAlignment="0" applyProtection="0"/>
    <xf numFmtId="0" fontId="130" fillId="0" borderId="208" applyNumberFormat="0" applyFill="0" applyAlignment="0" applyProtection="0"/>
    <xf numFmtId="0" fontId="138" fillId="71" borderId="207" applyNumberFormat="0" applyAlignment="0" applyProtection="0"/>
    <xf numFmtId="0" fontId="8" fillId="87" borderId="209" applyNumberFormat="0" applyFont="0" applyAlignment="0" applyProtection="0"/>
    <xf numFmtId="0" fontId="102" fillId="0" borderId="210" applyNumberFormat="0" applyFill="0" applyAlignment="0" applyProtection="0"/>
    <xf numFmtId="0" fontId="126" fillId="84" borderId="207" applyNumberFormat="0" applyAlignment="0" applyProtection="0"/>
    <xf numFmtId="0" fontId="125" fillId="84" borderId="207" applyNumberFormat="0" applyAlignment="0" applyProtection="0"/>
    <xf numFmtId="0" fontId="48" fillId="59" borderId="0" applyNumberFormat="0" applyBorder="0" applyAlignment="0" applyProtection="0"/>
    <xf numFmtId="0" fontId="125" fillId="84" borderId="207" applyNumberFormat="0" applyAlignment="0" applyProtection="0"/>
    <xf numFmtId="4" fontId="103" fillId="62" borderId="210">
      <alignment horizontal="right" vertical="center"/>
    </xf>
    <xf numFmtId="0" fontId="103" fillId="60" borderId="210">
      <alignment horizontal="right" vertical="center"/>
    </xf>
    <xf numFmtId="0" fontId="123" fillId="84" borderId="206" applyNumberFormat="0" applyAlignment="0" applyProtection="0"/>
    <xf numFmtId="0" fontId="120" fillId="87" borderId="209" applyNumberFormat="0" applyFont="0" applyAlignment="0" applyProtection="0"/>
    <xf numFmtId="0" fontId="120" fillId="87" borderId="209" applyNumberFormat="0" applyFont="0" applyAlignment="0" applyProtection="0"/>
    <xf numFmtId="0" fontId="8" fillId="87" borderId="209" applyNumberFormat="0" applyFont="0" applyAlignment="0" applyProtection="0"/>
    <xf numFmtId="0" fontId="142" fillId="84" borderId="206" applyNumberFormat="0" applyAlignment="0" applyProtection="0"/>
    <xf numFmtId="0" fontId="102" fillId="0" borderId="210">
      <alignment horizontal="right" vertical="center"/>
    </xf>
    <xf numFmtId="0" fontId="103" fillId="60" borderId="212">
      <alignment horizontal="right" vertical="center"/>
    </xf>
    <xf numFmtId="0" fontId="125" fillId="84" borderId="207" applyNumberFormat="0" applyAlignment="0" applyProtection="0"/>
    <xf numFmtId="0" fontId="145" fillId="0" borderId="208" applyNumberFormat="0" applyFill="0" applyAlignment="0" applyProtection="0"/>
    <xf numFmtId="4" fontId="102" fillId="61" borderId="210"/>
    <xf numFmtId="4" fontId="103" fillId="60" borderId="210">
      <alignment horizontal="right" vertical="center"/>
    </xf>
    <xf numFmtId="0" fontId="123" fillId="84" borderId="206" applyNumberFormat="0" applyAlignment="0" applyProtection="0"/>
    <xf numFmtId="4" fontId="102" fillId="0" borderId="210">
      <alignment horizontal="right" vertical="center"/>
    </xf>
    <xf numFmtId="4" fontId="102" fillId="61" borderId="210"/>
    <xf numFmtId="0" fontId="138" fillId="71" borderId="207" applyNumberFormat="0" applyAlignment="0" applyProtection="0"/>
    <xf numFmtId="0" fontId="8" fillId="87" borderId="209" applyNumberFormat="0" applyFont="0" applyAlignment="0" applyProtection="0"/>
    <xf numFmtId="4" fontId="105" fillId="62" borderId="210">
      <alignment horizontal="right" vertical="center"/>
    </xf>
    <xf numFmtId="4" fontId="102" fillId="0" borderId="210">
      <alignment horizontal="right" vertical="center"/>
    </xf>
    <xf numFmtId="49" fontId="102" fillId="0" borderId="210" applyNumberFormat="0" applyFont="0" applyFill="0" applyBorder="0" applyProtection="0">
      <alignment horizontal="left" vertical="center" indent="2"/>
    </xf>
    <xf numFmtId="0" fontId="142" fillId="84" borderId="206" applyNumberFormat="0" applyAlignment="0" applyProtection="0"/>
    <xf numFmtId="4" fontId="103" fillId="60" borderId="210">
      <alignment horizontal="right" vertical="center"/>
    </xf>
    <xf numFmtId="0" fontId="145" fillId="0" borderId="208" applyNumberFormat="0" applyFill="0" applyAlignment="0" applyProtection="0"/>
    <xf numFmtId="0" fontId="120" fillId="87" borderId="209" applyNumberFormat="0" applyFont="0" applyAlignment="0" applyProtection="0"/>
    <xf numFmtId="0" fontId="126" fillId="84" borderId="207" applyNumberFormat="0" applyAlignment="0" applyProtection="0"/>
    <xf numFmtId="0" fontId="145" fillId="0" borderId="208" applyNumberFormat="0" applyFill="0" applyAlignment="0" applyProtection="0"/>
    <xf numFmtId="0" fontId="129" fillId="71" borderId="207" applyNumberFormat="0" applyAlignment="0" applyProtection="0"/>
    <xf numFmtId="0" fontId="123" fillId="84" borderId="206" applyNumberFormat="0" applyAlignment="0" applyProtection="0"/>
    <xf numFmtId="0" fontId="103" fillId="60" borderId="211">
      <alignment horizontal="right" vertical="center"/>
    </xf>
    <xf numFmtId="0" fontId="120" fillId="87" borderId="209" applyNumberFormat="0" applyFont="0" applyAlignment="0" applyProtection="0"/>
    <xf numFmtId="0" fontId="138" fillId="71" borderId="207" applyNumberFormat="0" applyAlignment="0" applyProtection="0"/>
    <xf numFmtId="0" fontId="102" fillId="62" borderId="211">
      <alignment horizontal="left" vertical="center"/>
    </xf>
    <xf numFmtId="0" fontId="120" fillId="87" borderId="209" applyNumberFormat="0" applyFont="0" applyAlignment="0" applyProtection="0"/>
    <xf numFmtId="0" fontId="142" fillId="84" borderId="206" applyNumberFormat="0" applyAlignment="0" applyProtection="0"/>
    <xf numFmtId="0" fontId="145" fillId="0" borderId="208" applyNumberFormat="0" applyFill="0" applyAlignment="0" applyProtection="0"/>
    <xf numFmtId="0" fontId="103" fillId="60" borderId="210">
      <alignment horizontal="right" vertical="center"/>
    </xf>
    <xf numFmtId="0" fontId="102" fillId="60" borderId="213">
      <alignment horizontal="left" vertical="center" wrapText="1" indent="2"/>
    </xf>
    <xf numFmtId="0" fontId="130" fillId="0" borderId="208" applyNumberFormat="0" applyFill="0" applyAlignment="0" applyProtection="0"/>
    <xf numFmtId="4" fontId="103" fillId="60" borderId="210">
      <alignment horizontal="right" vertical="center"/>
    </xf>
    <xf numFmtId="0" fontId="145" fillId="0" borderId="208" applyNumberFormat="0" applyFill="0" applyAlignment="0" applyProtection="0"/>
    <xf numFmtId="0" fontId="102" fillId="0" borderId="213">
      <alignment horizontal="left" vertical="center" wrapText="1" indent="2"/>
    </xf>
    <xf numFmtId="0" fontId="145" fillId="0" borderId="208" applyNumberFormat="0" applyFill="0" applyAlignment="0" applyProtection="0"/>
    <xf numFmtId="4" fontId="103" fillId="60" borderId="212">
      <alignment horizontal="right" vertical="center"/>
    </xf>
    <xf numFmtId="4" fontId="105" fillId="62" borderId="210">
      <alignment horizontal="right" vertical="center"/>
    </xf>
    <xf numFmtId="4" fontId="105" fillId="62" borderId="210">
      <alignment horizontal="right" vertical="center"/>
    </xf>
    <xf numFmtId="4" fontId="103" fillId="60" borderId="210">
      <alignment horizontal="right" vertical="center"/>
    </xf>
    <xf numFmtId="49" fontId="102" fillId="0" borderId="210" applyNumberFormat="0" applyFont="0" applyFill="0" applyBorder="0" applyProtection="0">
      <alignment horizontal="left" vertical="center" indent="2"/>
    </xf>
    <xf numFmtId="0" fontId="126" fillId="84" borderId="207" applyNumberFormat="0" applyAlignment="0" applyProtection="0"/>
    <xf numFmtId="0" fontId="138" fillId="71" borderId="207" applyNumberFormat="0" applyAlignment="0" applyProtection="0"/>
    <xf numFmtId="0" fontId="102" fillId="0" borderId="213">
      <alignment horizontal="left" vertical="center" wrapText="1" indent="2"/>
    </xf>
    <xf numFmtId="0" fontId="103" fillId="62" borderId="210">
      <alignment horizontal="right" vertical="center"/>
    </xf>
    <xf numFmtId="4" fontId="103" fillId="62" borderId="210">
      <alignment horizontal="right" vertical="center"/>
    </xf>
    <xf numFmtId="0" fontId="105" fillId="62" borderId="210">
      <alignment horizontal="right" vertical="center"/>
    </xf>
    <xf numFmtId="4" fontId="105" fillId="62" borderId="210">
      <alignment horizontal="right" vertical="center"/>
    </xf>
    <xf numFmtId="0" fontId="103" fillId="60" borderId="210">
      <alignment horizontal="right" vertical="center"/>
    </xf>
    <xf numFmtId="4" fontId="103" fillId="60" borderId="210">
      <alignment horizontal="right" vertical="center"/>
    </xf>
    <xf numFmtId="0" fontId="103" fillId="60" borderId="210">
      <alignment horizontal="right" vertical="center"/>
    </xf>
    <xf numFmtId="4" fontId="103" fillId="60" borderId="210">
      <alignment horizontal="right" vertical="center"/>
    </xf>
    <xf numFmtId="0" fontId="103" fillId="60" borderId="211">
      <alignment horizontal="right" vertical="center"/>
    </xf>
    <xf numFmtId="4" fontId="103" fillId="60" borderId="211">
      <alignment horizontal="right" vertical="center"/>
    </xf>
    <xf numFmtId="0" fontId="103" fillId="60" borderId="212">
      <alignment horizontal="right" vertical="center"/>
    </xf>
    <xf numFmtId="4" fontId="103" fillId="60" borderId="212">
      <alignment horizontal="right" vertical="center"/>
    </xf>
    <xf numFmtId="0" fontId="126" fillId="84" borderId="207" applyNumberFormat="0" applyAlignment="0" applyProtection="0"/>
    <xf numFmtId="0" fontId="102" fillId="60" borderId="213">
      <alignment horizontal="left" vertical="center" wrapText="1" indent="2"/>
    </xf>
    <xf numFmtId="0" fontId="102" fillId="0" borderId="213">
      <alignment horizontal="left" vertical="center" wrapText="1" indent="2"/>
    </xf>
    <xf numFmtId="0" fontId="102" fillId="62" borderId="211">
      <alignment horizontal="left" vertical="center"/>
    </xf>
    <xf numFmtId="0" fontId="138" fillId="71" borderId="207" applyNumberFormat="0" applyAlignment="0" applyProtection="0"/>
    <xf numFmtId="0" fontId="102" fillId="0" borderId="210">
      <alignment horizontal="right" vertical="center"/>
    </xf>
    <xf numFmtId="4" fontId="102" fillId="0" borderId="210">
      <alignment horizontal="right" vertical="center"/>
    </xf>
    <xf numFmtId="0" fontId="138" fillId="71" borderId="207" applyNumberFormat="0" applyAlignment="0" applyProtection="0"/>
    <xf numFmtId="0" fontId="102" fillId="0" borderId="210" applyNumberFormat="0" applyFill="0" applyAlignment="0" applyProtection="0"/>
    <xf numFmtId="0" fontId="142" fillId="84" borderId="206" applyNumberFormat="0" applyAlignment="0" applyProtection="0"/>
    <xf numFmtId="166" fontId="102" fillId="88" borderId="210" applyNumberFormat="0" applyFont="0" applyBorder="0" applyAlignment="0" applyProtection="0">
      <alignment horizontal="right" vertical="center"/>
    </xf>
    <xf numFmtId="0" fontId="102" fillId="61" borderId="210"/>
    <xf numFmtId="4" fontId="102" fillId="61" borderId="210"/>
    <xf numFmtId="0" fontId="145" fillId="0" borderId="208" applyNumberFormat="0" applyFill="0" applyAlignment="0" applyProtection="0"/>
    <xf numFmtId="4" fontId="102" fillId="61" borderId="210"/>
    <xf numFmtId="0" fontId="48" fillId="59" borderId="0" applyNumberFormat="0" applyBorder="0" applyAlignment="0" applyProtection="0"/>
    <xf numFmtId="0" fontId="102" fillId="0" borderId="210">
      <alignment horizontal="right" vertical="center"/>
    </xf>
    <xf numFmtId="49" fontId="102" fillId="0" borderId="211" applyNumberFormat="0" applyFont="0" applyFill="0" applyBorder="0" applyProtection="0">
      <alignment horizontal="left" vertical="center" indent="5"/>
    </xf>
    <xf numFmtId="4" fontId="102" fillId="0" borderId="210">
      <alignment horizontal="right" vertical="center"/>
    </xf>
    <xf numFmtId="0" fontId="7" fillId="41" borderId="0" applyNumberFormat="0" applyBorder="0" applyAlignment="0" applyProtection="0"/>
    <xf numFmtId="0" fontId="103" fillId="60" borderId="210">
      <alignment horizontal="right" vertical="center"/>
    </xf>
    <xf numFmtId="0" fontId="7" fillId="58" borderId="0" applyNumberFormat="0" applyBorder="0" applyAlignment="0" applyProtection="0"/>
    <xf numFmtId="0" fontId="125" fillId="84" borderId="207" applyNumberFormat="0" applyAlignment="0" applyProtection="0"/>
    <xf numFmtId="4" fontId="105" fillId="62" borderId="210">
      <alignment horizontal="right" vertical="center"/>
    </xf>
    <xf numFmtId="0" fontId="103" fillId="62" borderId="210">
      <alignment horizontal="right" vertical="center"/>
    </xf>
    <xf numFmtId="0" fontId="145" fillId="0" borderId="208" applyNumberFormat="0" applyFill="0" applyAlignment="0" applyProtection="0"/>
    <xf numFmtId="4" fontId="103" fillId="62" borderId="210">
      <alignment horizontal="right" vertical="center"/>
    </xf>
    <xf numFmtId="0" fontId="126" fillId="84" borderId="207" applyNumberFormat="0" applyAlignment="0" applyProtection="0"/>
    <xf numFmtId="0" fontId="102" fillId="0" borderId="210" applyNumberFormat="0" applyFill="0" applyAlignment="0" applyProtection="0"/>
    <xf numFmtId="0" fontId="7" fillId="50" borderId="0" applyNumberFormat="0" applyBorder="0" applyAlignment="0" applyProtection="0"/>
    <xf numFmtId="0" fontId="7" fillId="57" borderId="0" applyNumberFormat="0" applyBorder="0" applyAlignment="0" applyProtection="0"/>
    <xf numFmtId="166" fontId="102" fillId="88" borderId="210" applyNumberFormat="0" applyFont="0" applyBorder="0" applyAlignment="0" applyProtection="0">
      <alignment horizontal="right" vertical="center"/>
    </xf>
    <xf numFmtId="0" fontId="138" fillId="71" borderId="207" applyNumberFormat="0" applyAlignment="0" applyProtection="0"/>
    <xf numFmtId="4" fontId="103" fillId="60" borderId="210">
      <alignment horizontal="right" vertical="center"/>
    </xf>
    <xf numFmtId="0" fontId="129" fillId="71" borderId="207" applyNumberFormat="0" applyAlignment="0" applyProtection="0"/>
    <xf numFmtId="0" fontId="8" fillId="87" borderId="209" applyNumberFormat="0" applyFont="0" applyAlignment="0" applyProtection="0"/>
    <xf numFmtId="0" fontId="138" fillId="71" borderId="207" applyNumberFormat="0" applyAlignment="0" applyProtection="0"/>
    <xf numFmtId="0" fontId="138" fillId="71" borderId="207" applyNumberFormat="0" applyAlignment="0" applyProtection="0"/>
    <xf numFmtId="0" fontId="145" fillId="0" borderId="208" applyNumberFormat="0" applyFill="0" applyAlignment="0" applyProtection="0"/>
    <xf numFmtId="4" fontId="103" fillId="60" borderId="211">
      <alignment horizontal="right" vertical="center"/>
    </xf>
    <xf numFmtId="0" fontId="130" fillId="0" borderId="208" applyNumberFormat="0" applyFill="0" applyAlignment="0" applyProtection="0"/>
    <xf numFmtId="0" fontId="120" fillId="87" borderId="209" applyNumberFormat="0" applyFont="0" applyAlignment="0" applyProtection="0"/>
    <xf numFmtId="0" fontId="142" fillId="84" borderId="206" applyNumberFormat="0" applyAlignment="0" applyProtection="0"/>
    <xf numFmtId="166" fontId="102" fillId="88" borderId="210" applyNumberFormat="0" applyFont="0" applyBorder="0" applyAlignment="0" applyProtection="0">
      <alignment horizontal="right" vertical="center"/>
    </xf>
    <xf numFmtId="0" fontId="116" fillId="33" borderId="65" applyNumberFormat="0" applyAlignment="0" applyProtection="0"/>
    <xf numFmtId="0" fontId="7" fillId="46" borderId="0" applyNumberFormat="0" applyBorder="0" applyAlignment="0" applyProtection="0"/>
    <xf numFmtId="0" fontId="7" fillId="53" borderId="0" applyNumberFormat="0" applyBorder="0" applyAlignment="0" applyProtection="0"/>
    <xf numFmtId="0" fontId="7" fillId="49" borderId="0" applyNumberFormat="0" applyBorder="0" applyAlignment="0" applyProtection="0"/>
    <xf numFmtId="0" fontId="48" fillId="39" borderId="0" applyNumberFormat="0" applyBorder="0" applyAlignment="0" applyProtection="0"/>
    <xf numFmtId="0" fontId="117" fillId="0" borderId="0" applyNumberFormat="0" applyFill="0" applyBorder="0" applyAlignment="0" applyProtection="0"/>
    <xf numFmtId="0" fontId="120" fillId="87" borderId="209" applyNumberFormat="0" applyFont="0" applyAlignment="0" applyProtection="0"/>
    <xf numFmtId="0" fontId="8" fillId="87" borderId="209" applyNumberFormat="0" applyFont="0" applyAlignment="0" applyProtection="0"/>
    <xf numFmtId="49" fontId="102" fillId="0" borderId="210" applyNumberFormat="0" applyFont="0" applyFill="0" applyBorder="0" applyProtection="0">
      <alignment horizontal="left" vertical="center" indent="2"/>
    </xf>
    <xf numFmtId="49" fontId="102" fillId="0" borderId="211" applyNumberFormat="0" applyFont="0" applyFill="0" applyBorder="0" applyProtection="0">
      <alignment horizontal="left" vertical="center" indent="5"/>
    </xf>
    <xf numFmtId="0" fontId="126" fillId="84" borderId="207" applyNumberFormat="0" applyAlignment="0" applyProtection="0"/>
    <xf numFmtId="0" fontId="123" fillId="84" borderId="206" applyNumberFormat="0" applyAlignment="0" applyProtection="0"/>
    <xf numFmtId="0" fontId="102" fillId="60" borderId="213">
      <alignment horizontal="left" vertical="center" wrapText="1" indent="2"/>
    </xf>
    <xf numFmtId="4" fontId="102" fillId="0" borderId="210" applyFill="0" applyBorder="0" applyProtection="0">
      <alignment horizontal="right" vertical="center"/>
    </xf>
    <xf numFmtId="49" fontId="101" fillId="0" borderId="210" applyNumberFormat="0" applyFill="0" applyBorder="0" applyProtection="0">
      <alignment horizontal="left" vertical="center"/>
    </xf>
    <xf numFmtId="0" fontId="142" fillId="84" borderId="206" applyNumberFormat="0" applyAlignment="0" applyProtection="0"/>
    <xf numFmtId="0" fontId="145" fillId="0" borderId="208" applyNumberFormat="0" applyFill="0" applyAlignment="0" applyProtection="0"/>
    <xf numFmtId="0" fontId="102" fillId="60" borderId="213">
      <alignment horizontal="left" vertical="center" wrapText="1" indent="2"/>
    </xf>
    <xf numFmtId="4" fontId="105" fillId="62" borderId="210">
      <alignment horizontal="right" vertical="center"/>
    </xf>
    <xf numFmtId="49" fontId="102" fillId="0" borderId="211" applyNumberFormat="0" applyFont="0" applyFill="0" applyBorder="0" applyProtection="0">
      <alignment horizontal="left" vertical="center" indent="5"/>
    </xf>
    <xf numFmtId="0" fontId="125" fillId="84" borderId="207" applyNumberFormat="0" applyAlignment="0" applyProtection="0"/>
    <xf numFmtId="0" fontId="103" fillId="60" borderId="210">
      <alignment horizontal="right" vertical="center"/>
    </xf>
    <xf numFmtId="0" fontId="125" fillId="84" borderId="207" applyNumberFormat="0" applyAlignment="0" applyProtection="0"/>
    <xf numFmtId="0" fontId="103" fillId="60" borderId="210">
      <alignment horizontal="right" vertical="center"/>
    </xf>
    <xf numFmtId="0" fontId="102" fillId="0" borderId="213">
      <alignment horizontal="left" vertical="center" wrapText="1" indent="2"/>
    </xf>
    <xf numFmtId="49" fontId="101" fillId="0" borderId="210" applyNumberFormat="0" applyFill="0" applyBorder="0" applyProtection="0">
      <alignment horizontal="left" vertical="center"/>
    </xf>
    <xf numFmtId="0" fontId="102" fillId="60" borderId="213">
      <alignment horizontal="left" vertical="center" wrapText="1" indent="2"/>
    </xf>
    <xf numFmtId="0" fontId="8" fillId="87" borderId="209" applyNumberFormat="0" applyFont="0" applyAlignment="0" applyProtection="0"/>
    <xf numFmtId="0" fontId="103" fillId="60" borderId="210">
      <alignment horizontal="right" vertical="center"/>
    </xf>
    <xf numFmtId="0" fontId="103" fillId="60" borderId="210">
      <alignment horizontal="right" vertical="center"/>
    </xf>
    <xf numFmtId="4" fontId="103" fillId="62" borderId="210">
      <alignment horizontal="right" vertical="center"/>
    </xf>
    <xf numFmtId="4" fontId="103" fillId="60" borderId="210">
      <alignment horizontal="right" vertical="center"/>
    </xf>
    <xf numFmtId="4" fontId="103" fillId="60" borderId="210">
      <alignment horizontal="right" vertical="center"/>
    </xf>
    <xf numFmtId="49" fontId="102" fillId="0" borderId="210" applyNumberFormat="0" applyFont="0" applyFill="0" applyBorder="0" applyProtection="0">
      <alignment horizontal="left" vertical="center" indent="2"/>
    </xf>
    <xf numFmtId="0" fontId="102" fillId="0" borderId="210" applyNumberFormat="0" applyFill="0" applyAlignment="0" applyProtection="0"/>
    <xf numFmtId="166" fontId="102" fillId="88" borderId="210" applyNumberFormat="0" applyFont="0" applyBorder="0" applyAlignment="0" applyProtection="0">
      <alignment horizontal="right" vertical="center"/>
    </xf>
    <xf numFmtId="0" fontId="123" fillId="84" borderId="206" applyNumberFormat="0" applyAlignment="0" applyProtection="0"/>
    <xf numFmtId="0" fontId="125" fillId="84" borderId="207" applyNumberFormat="0" applyAlignment="0" applyProtection="0"/>
    <xf numFmtId="0" fontId="130" fillId="0" borderId="208" applyNumberFormat="0" applyFill="0" applyAlignment="0" applyProtection="0"/>
    <xf numFmtId="0" fontId="125" fillId="84" borderId="207" applyNumberFormat="0" applyAlignment="0" applyProtection="0"/>
    <xf numFmtId="0" fontId="130" fillId="0" borderId="208" applyNumberFormat="0" applyFill="0" applyAlignment="0" applyProtection="0"/>
    <xf numFmtId="0" fontId="120" fillId="87" borderId="209" applyNumberFormat="0" applyFont="0" applyAlignment="0" applyProtection="0"/>
    <xf numFmtId="0" fontId="102" fillId="60" borderId="213">
      <alignment horizontal="left" vertical="center" wrapText="1" indent="2"/>
    </xf>
    <xf numFmtId="0" fontId="118" fillId="0" borderId="0" applyNumberFormat="0" applyFill="0" applyBorder="0" applyAlignment="0" applyProtection="0"/>
    <xf numFmtId="0" fontId="102" fillId="60" borderId="213">
      <alignment horizontal="left" vertical="center" wrapText="1" indent="2"/>
    </xf>
    <xf numFmtId="0" fontId="120" fillId="87" borderId="209" applyNumberFormat="0" applyFont="0" applyAlignment="0" applyProtection="0"/>
    <xf numFmtId="0" fontId="105" fillId="62" borderId="210">
      <alignment horizontal="right" vertical="center"/>
    </xf>
    <xf numFmtId="49" fontId="102" fillId="0" borderId="211" applyNumberFormat="0" applyFont="0" applyFill="0" applyBorder="0" applyProtection="0">
      <alignment horizontal="left" vertical="center" indent="5"/>
    </xf>
    <xf numFmtId="0" fontId="103" fillId="60" borderId="212">
      <alignment horizontal="right" vertical="center"/>
    </xf>
    <xf numFmtId="0" fontId="129" fillId="71" borderId="207" applyNumberFormat="0" applyAlignment="0" applyProtection="0"/>
    <xf numFmtId="0" fontId="103" fillId="62" borderId="210">
      <alignment horizontal="right" vertical="center"/>
    </xf>
    <xf numFmtId="0" fontId="8" fillId="87" borderId="209" applyNumberFormat="0" applyFont="0" applyAlignment="0" applyProtection="0"/>
    <xf numFmtId="0" fontId="123" fillId="84" borderId="206" applyNumberFormat="0" applyAlignment="0" applyProtection="0"/>
    <xf numFmtId="0" fontId="102" fillId="0" borderId="213">
      <alignment horizontal="left" vertical="center" wrapText="1" indent="2"/>
    </xf>
    <xf numFmtId="4" fontId="102" fillId="61" borderId="210"/>
    <xf numFmtId="4" fontId="103" fillId="60" borderId="212">
      <alignment horizontal="right" vertical="center"/>
    </xf>
    <xf numFmtId="0" fontId="129" fillId="71" borderId="207" applyNumberFormat="0" applyAlignment="0" applyProtection="0"/>
    <xf numFmtId="0" fontId="103" fillId="60" borderId="212">
      <alignment horizontal="right" vertical="center"/>
    </xf>
    <xf numFmtId="0" fontId="102" fillId="60" borderId="213">
      <alignment horizontal="left" vertical="center" wrapText="1" indent="2"/>
    </xf>
    <xf numFmtId="0" fontId="102" fillId="0" borderId="213">
      <alignment horizontal="left" vertical="center" wrapText="1" indent="2"/>
    </xf>
    <xf numFmtId="0" fontId="102" fillId="62" borderId="211">
      <alignment horizontal="left" vertical="center"/>
    </xf>
    <xf numFmtId="0" fontId="145" fillId="0" borderId="208" applyNumberFormat="0" applyFill="0" applyAlignment="0" applyProtection="0"/>
    <xf numFmtId="0" fontId="142" fillId="84" borderId="206" applyNumberFormat="0" applyAlignment="0" applyProtection="0"/>
    <xf numFmtId="0" fontId="142" fillId="84" borderId="206" applyNumberFormat="0" applyAlignment="0" applyProtection="0"/>
    <xf numFmtId="0" fontId="102" fillId="61" borderId="210"/>
    <xf numFmtId="0" fontId="102" fillId="0" borderId="213">
      <alignment horizontal="left" vertical="center" wrapText="1" indent="2"/>
    </xf>
    <xf numFmtId="0" fontId="102" fillId="62" borderId="211">
      <alignment horizontal="left" vertical="center"/>
    </xf>
    <xf numFmtId="0" fontId="126" fillId="84" borderId="207" applyNumberFormat="0" applyAlignment="0" applyProtection="0"/>
    <xf numFmtId="4" fontId="103" fillId="60" borderId="212">
      <alignment horizontal="right" vertical="center"/>
    </xf>
    <xf numFmtId="49" fontId="101" fillId="0" borderId="210" applyNumberFormat="0" applyFill="0" applyBorder="0" applyProtection="0">
      <alignment horizontal="left" vertical="center"/>
    </xf>
    <xf numFmtId="0" fontId="103" fillId="62" borderId="210">
      <alignment horizontal="right" vertical="center"/>
    </xf>
    <xf numFmtId="4" fontId="102" fillId="0" borderId="210" applyFill="0" applyBorder="0" applyProtection="0">
      <alignment horizontal="right" vertical="center"/>
    </xf>
    <xf numFmtId="0" fontId="103" fillId="60" borderId="210">
      <alignment horizontal="right" vertical="center"/>
    </xf>
    <xf numFmtId="4" fontId="102" fillId="0" borderId="210" applyFill="0" applyBorder="0" applyProtection="0">
      <alignment horizontal="right" vertical="center"/>
    </xf>
    <xf numFmtId="0" fontId="129" fillId="71" borderId="207" applyNumberFormat="0" applyAlignment="0" applyProtection="0"/>
    <xf numFmtId="0" fontId="103" fillId="60" borderId="210">
      <alignment horizontal="right" vertical="center"/>
    </xf>
    <xf numFmtId="0" fontId="138" fillId="71" borderId="207" applyNumberFormat="0" applyAlignment="0" applyProtection="0"/>
    <xf numFmtId="4" fontId="103" fillId="60" borderId="212">
      <alignment horizontal="right" vertical="center"/>
    </xf>
    <xf numFmtId="0" fontId="102" fillId="62" borderId="211">
      <alignment horizontal="left" vertical="center"/>
    </xf>
    <xf numFmtId="0" fontId="142" fillId="84" borderId="206" applyNumberFormat="0" applyAlignment="0" applyProtection="0"/>
    <xf numFmtId="0" fontId="129" fillId="71" borderId="207" applyNumberFormat="0" applyAlignment="0" applyProtection="0"/>
    <xf numFmtId="0" fontId="145" fillId="0" borderId="208" applyNumberFormat="0" applyFill="0" applyAlignment="0" applyProtection="0"/>
    <xf numFmtId="166" fontId="102" fillId="88" borderId="210" applyNumberFormat="0" applyFont="0" applyBorder="0" applyAlignment="0" applyProtection="0">
      <alignment horizontal="right" vertical="center"/>
    </xf>
    <xf numFmtId="0" fontId="130" fillId="0" borderId="208" applyNumberFormat="0" applyFill="0" applyAlignment="0" applyProtection="0"/>
    <xf numFmtId="0" fontId="145" fillId="0" borderId="208" applyNumberFormat="0" applyFill="0" applyAlignment="0" applyProtection="0"/>
    <xf numFmtId="4" fontId="102" fillId="0" borderId="210">
      <alignment horizontal="right" vertical="center"/>
    </xf>
    <xf numFmtId="0" fontId="7" fillId="42" borderId="0" applyNumberFormat="0" applyBorder="0" applyAlignment="0" applyProtection="0"/>
    <xf numFmtId="0" fontId="48" fillId="51"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48" fillId="47" borderId="0" applyNumberFormat="0" applyBorder="0" applyAlignment="0" applyProtection="0"/>
    <xf numFmtId="0" fontId="7" fillId="45" borderId="0" applyNumberFormat="0" applyBorder="0" applyAlignment="0" applyProtection="0"/>
    <xf numFmtId="0" fontId="48" fillId="43" borderId="0" applyNumberFormat="0" applyBorder="0" applyAlignment="0" applyProtection="0"/>
    <xf numFmtId="0" fontId="118" fillId="0" borderId="0" applyNumberFormat="0" applyFill="0" applyBorder="0" applyAlignment="0" applyProtection="0"/>
    <xf numFmtId="0" fontId="7" fillId="37" borderId="0" applyNumberFormat="0" applyBorder="0" applyAlignment="0" applyProtection="0"/>
    <xf numFmtId="0" fontId="7" fillId="38" borderId="0" applyNumberFormat="0" applyBorder="0" applyAlignment="0" applyProtection="0"/>
    <xf numFmtId="0" fontId="119" fillId="0" borderId="70" applyNumberFormat="0" applyFill="0" applyAlignment="0" applyProtection="0"/>
    <xf numFmtId="0" fontId="115" fillId="33" borderId="66" applyNumberFormat="0" applyAlignment="0" applyProtection="0"/>
    <xf numFmtId="4" fontId="102" fillId="0" borderId="210" applyFill="0" applyBorder="0" applyProtection="0">
      <alignment horizontal="right" vertical="center"/>
    </xf>
    <xf numFmtId="4" fontId="103" fillId="60" borderId="210">
      <alignment horizontal="right" vertical="center"/>
    </xf>
    <xf numFmtId="0" fontId="102" fillId="61" borderId="210"/>
    <xf numFmtId="0" fontId="125" fillId="84" borderId="207" applyNumberFormat="0" applyAlignment="0" applyProtection="0"/>
    <xf numFmtId="0" fontId="103" fillId="62" borderId="210">
      <alignment horizontal="right" vertical="center"/>
    </xf>
    <xf numFmtId="0" fontId="102" fillId="0" borderId="210">
      <alignment horizontal="right" vertical="center"/>
    </xf>
    <xf numFmtId="0" fontId="145" fillId="0" borderId="208" applyNumberFormat="0" applyFill="0" applyAlignment="0" applyProtection="0"/>
    <xf numFmtId="0" fontId="102" fillId="62" borderId="211">
      <alignment horizontal="left" vertical="center"/>
    </xf>
    <xf numFmtId="0" fontId="138" fillId="71" borderId="207" applyNumberFormat="0" applyAlignment="0" applyProtection="0"/>
    <xf numFmtId="166" fontId="102" fillId="88" borderId="210" applyNumberFormat="0" applyFont="0" applyBorder="0" applyAlignment="0" applyProtection="0">
      <alignment horizontal="right" vertical="center"/>
    </xf>
    <xf numFmtId="0" fontId="120" fillId="87" borderId="209" applyNumberFormat="0" applyFont="0" applyAlignment="0" applyProtection="0"/>
    <xf numFmtId="0" fontId="102" fillId="0" borderId="213">
      <alignment horizontal="left" vertical="center" wrapText="1" indent="2"/>
    </xf>
    <xf numFmtId="4" fontId="102" fillId="61" borderId="210"/>
    <xf numFmtId="49" fontId="101" fillId="0" borderId="210" applyNumberFormat="0" applyFill="0" applyBorder="0" applyProtection="0">
      <alignment horizontal="left" vertical="center"/>
    </xf>
    <xf numFmtId="0" fontId="102" fillId="0" borderId="210">
      <alignment horizontal="right" vertical="center"/>
    </xf>
    <xf numFmtId="4" fontId="103" fillId="60" borderId="212">
      <alignment horizontal="right" vertical="center"/>
    </xf>
    <xf numFmtId="4" fontId="103" fillId="60" borderId="210">
      <alignment horizontal="right" vertical="center"/>
    </xf>
    <xf numFmtId="4" fontId="103" fillId="60" borderId="210">
      <alignment horizontal="right" vertical="center"/>
    </xf>
    <xf numFmtId="0" fontId="105" fillId="62" borderId="210">
      <alignment horizontal="right" vertical="center"/>
    </xf>
    <xf numFmtId="0" fontId="103" fillId="62" borderId="210">
      <alignment horizontal="right" vertical="center"/>
    </xf>
    <xf numFmtId="49" fontId="102" fillId="0" borderId="210" applyNumberFormat="0" applyFont="0" applyFill="0" applyBorder="0" applyProtection="0">
      <alignment horizontal="left" vertical="center" indent="2"/>
    </xf>
    <xf numFmtId="0" fontId="138" fillId="71" borderId="207" applyNumberFormat="0" applyAlignment="0" applyProtection="0"/>
    <xf numFmtId="0" fontId="123" fillId="84" borderId="206" applyNumberFormat="0" applyAlignment="0" applyProtection="0"/>
    <xf numFmtId="49" fontId="102" fillId="0" borderId="210" applyNumberFormat="0" applyFont="0" applyFill="0" applyBorder="0" applyProtection="0">
      <alignment horizontal="left" vertical="center" indent="2"/>
    </xf>
    <xf numFmtId="0" fontId="129" fillId="71" borderId="207" applyNumberFormat="0" applyAlignment="0" applyProtection="0"/>
    <xf numFmtId="4" fontId="102" fillId="0" borderId="210" applyFill="0" applyBorder="0" applyProtection="0">
      <alignment horizontal="right" vertical="center"/>
    </xf>
    <xf numFmtId="0" fontId="126" fillId="84" borderId="207" applyNumberFormat="0" applyAlignment="0" applyProtection="0"/>
    <xf numFmtId="0" fontId="145" fillId="0" borderId="208" applyNumberFormat="0" applyFill="0" applyAlignment="0" applyProtection="0"/>
    <xf numFmtId="0" fontId="142" fillId="84" borderId="206" applyNumberFormat="0" applyAlignment="0" applyProtection="0"/>
    <xf numFmtId="0" fontId="102" fillId="0" borderId="210" applyNumberFormat="0" applyFill="0" applyAlignment="0" applyProtection="0"/>
    <xf numFmtId="4" fontId="102" fillId="0" borderId="210">
      <alignment horizontal="right" vertical="center"/>
    </xf>
    <xf numFmtId="0" fontId="102" fillId="0" borderId="210">
      <alignment horizontal="right" vertical="center"/>
    </xf>
    <xf numFmtId="0" fontId="138" fillId="71" borderId="207" applyNumberFormat="0" applyAlignment="0" applyProtection="0"/>
    <xf numFmtId="0" fontId="123" fillId="84" borderId="206" applyNumberFormat="0" applyAlignment="0" applyProtection="0"/>
    <xf numFmtId="0" fontId="125" fillId="84" borderId="207" applyNumberFormat="0" applyAlignment="0" applyProtection="0"/>
    <xf numFmtId="0" fontId="102" fillId="60" borderId="213">
      <alignment horizontal="left" vertical="center" wrapText="1" indent="2"/>
    </xf>
    <xf numFmtId="0" fontId="126" fillId="84" borderId="207" applyNumberFormat="0" applyAlignment="0" applyProtection="0"/>
    <xf numFmtId="0" fontId="126" fillId="84" borderId="207" applyNumberFormat="0" applyAlignment="0" applyProtection="0"/>
    <xf numFmtId="4" fontId="103" fillId="60" borderId="211">
      <alignment horizontal="right" vertical="center"/>
    </xf>
    <xf numFmtId="0" fontId="103" fillId="60" borderId="211">
      <alignment horizontal="right" vertical="center"/>
    </xf>
    <xf numFmtId="0" fontId="103" fillId="60" borderId="210">
      <alignment horizontal="right" vertical="center"/>
    </xf>
    <xf numFmtId="4" fontId="105" fillId="62" borderId="210">
      <alignment horizontal="right" vertical="center"/>
    </xf>
    <xf numFmtId="0" fontId="129" fillId="71" borderId="207" applyNumberFormat="0" applyAlignment="0" applyProtection="0"/>
    <xf numFmtId="0" fontId="130" fillId="0" borderId="208" applyNumberFormat="0" applyFill="0" applyAlignment="0" applyProtection="0"/>
    <xf numFmtId="0" fontId="145" fillId="0" borderId="208" applyNumberFormat="0" applyFill="0" applyAlignment="0" applyProtection="0"/>
    <xf numFmtId="0" fontId="120" fillId="87" borderId="209" applyNumberFormat="0" applyFont="0" applyAlignment="0" applyProtection="0"/>
    <xf numFmtId="0" fontId="138" fillId="71" borderId="207" applyNumberFormat="0" applyAlignment="0" applyProtection="0"/>
    <xf numFmtId="49" fontId="101" fillId="0" borderId="210" applyNumberFormat="0" applyFill="0" applyBorder="0" applyProtection="0">
      <alignment horizontal="left" vertical="center"/>
    </xf>
    <xf numFmtId="0" fontId="102" fillId="60" borderId="213">
      <alignment horizontal="left" vertical="center" wrapText="1" indent="2"/>
    </xf>
    <xf numFmtId="0" fontId="126" fillId="84" borderId="207" applyNumberFormat="0" applyAlignment="0" applyProtection="0"/>
    <xf numFmtId="0" fontId="102" fillId="0" borderId="213">
      <alignment horizontal="left" vertical="center" wrapText="1" indent="2"/>
    </xf>
    <xf numFmtId="0" fontId="120" fillId="87" borderId="209" applyNumberFormat="0" applyFont="0" applyAlignment="0" applyProtection="0"/>
    <xf numFmtId="0" fontId="8" fillId="87" borderId="209" applyNumberFormat="0" applyFont="0" applyAlignment="0" applyProtection="0"/>
    <xf numFmtId="0" fontId="142" fillId="84" borderId="206" applyNumberFormat="0" applyAlignment="0" applyProtection="0"/>
    <xf numFmtId="0" fontId="145" fillId="0" borderId="208" applyNumberFormat="0" applyFill="0" applyAlignment="0" applyProtection="0"/>
    <xf numFmtId="4" fontId="102" fillId="61" borderId="210"/>
    <xf numFmtId="0" fontId="103" fillId="60" borderId="210">
      <alignment horizontal="right" vertical="center"/>
    </xf>
    <xf numFmtId="0" fontId="145" fillId="0" borderId="208" applyNumberFormat="0" applyFill="0" applyAlignment="0" applyProtection="0"/>
    <xf numFmtId="4" fontId="103" fillId="60" borderId="212">
      <alignment horizontal="right" vertical="center"/>
    </xf>
    <xf numFmtId="0" fontId="125" fillId="84" borderId="207" applyNumberFormat="0" applyAlignment="0" applyProtection="0"/>
    <xf numFmtId="0" fontId="103" fillId="60" borderId="211">
      <alignment horizontal="right" vertical="center"/>
    </xf>
    <xf numFmtId="0" fontId="126" fillId="84" borderId="207" applyNumberFormat="0" applyAlignment="0" applyProtection="0"/>
    <xf numFmtId="0" fontId="130" fillId="0" borderId="208" applyNumberFormat="0" applyFill="0" applyAlignment="0" applyProtection="0"/>
    <xf numFmtId="0" fontId="120" fillId="87" borderId="209" applyNumberFormat="0" applyFont="0" applyAlignment="0" applyProtection="0"/>
    <xf numFmtId="4" fontId="103" fillId="60" borderId="211">
      <alignment horizontal="right" vertical="center"/>
    </xf>
    <xf numFmtId="0" fontId="102" fillId="60" borderId="213">
      <alignment horizontal="left" vertical="center" wrapText="1" indent="2"/>
    </xf>
    <xf numFmtId="0" fontId="102" fillId="61" borderId="210"/>
    <xf numFmtId="166" fontId="102" fillId="88" borderId="210" applyNumberFormat="0" applyFont="0" applyBorder="0" applyAlignment="0" applyProtection="0">
      <alignment horizontal="right" vertical="center"/>
    </xf>
    <xf numFmtId="0" fontId="102" fillId="0" borderId="210" applyNumberFormat="0" applyFill="0" applyAlignment="0" applyProtection="0"/>
    <xf numFmtId="4" fontId="102" fillId="0" borderId="210" applyFill="0" applyBorder="0" applyProtection="0">
      <alignment horizontal="right" vertical="center"/>
    </xf>
    <xf numFmtId="4" fontId="103" fillId="62" borderId="210">
      <alignment horizontal="right" vertical="center"/>
    </xf>
    <xf numFmtId="0" fontId="130" fillId="0" borderId="208" applyNumberFormat="0" applyFill="0" applyAlignment="0" applyProtection="0"/>
    <xf numFmtId="49" fontId="101" fillId="0" borderId="210" applyNumberFormat="0" applyFill="0" applyBorder="0" applyProtection="0">
      <alignment horizontal="left" vertical="center"/>
    </xf>
    <xf numFmtId="49" fontId="102" fillId="0" borderId="211" applyNumberFormat="0" applyFont="0" applyFill="0" applyBorder="0" applyProtection="0">
      <alignment horizontal="left" vertical="center" indent="5"/>
    </xf>
    <xf numFmtId="0" fontId="102" fillId="62" borderId="211">
      <alignment horizontal="left" vertical="center"/>
    </xf>
    <xf numFmtId="0" fontId="126" fillId="84" borderId="207" applyNumberFormat="0" applyAlignment="0" applyProtection="0"/>
    <xf numFmtId="4" fontId="103" fillId="60" borderId="212">
      <alignment horizontal="right" vertical="center"/>
    </xf>
    <xf numFmtId="0" fontId="138" fillId="71" borderId="207" applyNumberFormat="0" applyAlignment="0" applyProtection="0"/>
    <xf numFmtId="0" fontId="138" fillId="71" borderId="207" applyNumberFormat="0" applyAlignment="0" applyProtection="0"/>
    <xf numFmtId="0" fontId="120" fillId="87" borderId="209" applyNumberFormat="0" applyFont="0" applyAlignment="0" applyProtection="0"/>
    <xf numFmtId="0" fontId="142" fillId="84" borderId="206" applyNumberFormat="0" applyAlignment="0" applyProtection="0"/>
    <xf numFmtId="0" fontId="145" fillId="0" borderId="208" applyNumberFormat="0" applyFill="0" applyAlignment="0" applyProtection="0"/>
    <xf numFmtId="0" fontId="103" fillId="60" borderId="210">
      <alignment horizontal="right" vertical="center"/>
    </xf>
    <xf numFmtId="0" fontId="8" fillId="87" borderId="209" applyNumberFormat="0" applyFont="0" applyAlignment="0" applyProtection="0"/>
    <xf numFmtId="4" fontId="102" fillId="0" borderId="210">
      <alignment horizontal="right" vertical="center"/>
    </xf>
    <xf numFmtId="0" fontId="145" fillId="0" borderId="208" applyNumberFormat="0" applyFill="0" applyAlignment="0" applyProtection="0"/>
    <xf numFmtId="0" fontId="103" fillId="60" borderId="210">
      <alignment horizontal="right" vertical="center"/>
    </xf>
    <xf numFmtId="0" fontId="103" fillId="60" borderId="210">
      <alignment horizontal="right" vertical="center"/>
    </xf>
    <xf numFmtId="4" fontId="105" fillId="62" borderId="210">
      <alignment horizontal="right" vertical="center"/>
    </xf>
    <xf numFmtId="0" fontId="103" fillId="62" borderId="210">
      <alignment horizontal="right" vertical="center"/>
    </xf>
    <xf numFmtId="4" fontId="103" fillId="62" borderId="210">
      <alignment horizontal="right" vertical="center"/>
    </xf>
    <xf numFmtId="0" fontId="105" fillId="62" borderId="210">
      <alignment horizontal="right" vertical="center"/>
    </xf>
    <xf numFmtId="4" fontId="105" fillId="62" borderId="210">
      <alignment horizontal="right" vertical="center"/>
    </xf>
    <xf numFmtId="0" fontId="103" fillId="60" borderId="210">
      <alignment horizontal="right" vertical="center"/>
    </xf>
    <xf numFmtId="4" fontId="103" fillId="60" borderId="210">
      <alignment horizontal="right" vertical="center"/>
    </xf>
    <xf numFmtId="0" fontId="103" fillId="60" borderId="210">
      <alignment horizontal="right" vertical="center"/>
    </xf>
    <xf numFmtId="4" fontId="103" fillId="60" borderId="210">
      <alignment horizontal="right" vertical="center"/>
    </xf>
    <xf numFmtId="0" fontId="103" fillId="60" borderId="211">
      <alignment horizontal="right" vertical="center"/>
    </xf>
    <xf numFmtId="4" fontId="103" fillId="60" borderId="211">
      <alignment horizontal="right" vertical="center"/>
    </xf>
    <xf numFmtId="0" fontId="103" fillId="60" borderId="212">
      <alignment horizontal="right" vertical="center"/>
    </xf>
    <xf numFmtId="4" fontId="103" fillId="60" borderId="212">
      <alignment horizontal="right" vertical="center"/>
    </xf>
    <xf numFmtId="0" fontId="126" fillId="84" borderId="207" applyNumberFormat="0" applyAlignment="0" applyProtection="0"/>
    <xf numFmtId="0" fontId="102" fillId="60" borderId="213">
      <alignment horizontal="left" vertical="center" wrapText="1" indent="2"/>
    </xf>
    <xf numFmtId="0" fontId="102" fillId="0" borderId="213">
      <alignment horizontal="left" vertical="center" wrapText="1" indent="2"/>
    </xf>
    <xf numFmtId="0" fontId="102" fillId="62" borderId="211">
      <alignment horizontal="left" vertical="center"/>
    </xf>
    <xf numFmtId="0" fontId="138" fillId="71" borderId="207" applyNumberFormat="0" applyAlignment="0" applyProtection="0"/>
    <xf numFmtId="0" fontId="102" fillId="0" borderId="210">
      <alignment horizontal="right" vertical="center"/>
    </xf>
    <xf numFmtId="4" fontId="102" fillId="0" borderId="210">
      <alignment horizontal="right" vertical="center"/>
    </xf>
    <xf numFmtId="0" fontId="102" fillId="0" borderId="210" applyNumberFormat="0" applyFill="0" applyAlignment="0" applyProtection="0"/>
    <xf numFmtId="0" fontId="142" fillId="84" borderId="206" applyNumberFormat="0" applyAlignment="0" applyProtection="0"/>
    <xf numFmtId="166" fontId="102" fillId="88" borderId="210" applyNumberFormat="0" applyFont="0" applyBorder="0" applyAlignment="0" applyProtection="0">
      <alignment horizontal="right" vertical="center"/>
    </xf>
    <xf numFmtId="0" fontId="102" fillId="61" borderId="210"/>
    <xf numFmtId="4" fontId="102" fillId="61" borderId="210"/>
    <xf numFmtId="0" fontId="145" fillId="0" borderId="208" applyNumberFormat="0" applyFill="0" applyAlignment="0" applyProtection="0"/>
    <xf numFmtId="0" fontId="8" fillId="87" borderId="209" applyNumberFormat="0" applyFont="0" applyAlignment="0" applyProtection="0"/>
    <xf numFmtId="0" fontId="120" fillId="87" borderId="209" applyNumberFormat="0" applyFont="0" applyAlignment="0" applyProtection="0"/>
    <xf numFmtId="0" fontId="102" fillId="0" borderId="210" applyNumberFormat="0" applyFill="0" applyAlignment="0" applyProtection="0"/>
    <xf numFmtId="0" fontId="130" fillId="0" borderId="208" applyNumberFormat="0" applyFill="0" applyAlignment="0" applyProtection="0"/>
    <xf numFmtId="0" fontId="145" fillId="0" borderId="208" applyNumberFormat="0" applyFill="0" applyAlignment="0" applyProtection="0"/>
    <xf numFmtId="0" fontId="129" fillId="71" borderId="207" applyNumberFormat="0" applyAlignment="0" applyProtection="0"/>
    <xf numFmtId="0" fontId="126" fillId="84" borderId="207" applyNumberFormat="0" applyAlignment="0" applyProtection="0"/>
    <xf numFmtId="4" fontId="105" fillId="62" borderId="210">
      <alignment horizontal="right" vertical="center"/>
    </xf>
    <xf numFmtId="0" fontId="103" fillId="62" borderId="210">
      <alignment horizontal="right" vertical="center"/>
    </xf>
    <xf numFmtId="166" fontId="102" fillId="88" borderId="210" applyNumberFormat="0" applyFont="0" applyBorder="0" applyAlignment="0" applyProtection="0">
      <alignment horizontal="right" vertical="center"/>
    </xf>
    <xf numFmtId="0" fontId="130" fillId="0" borderId="208" applyNumberFormat="0" applyFill="0" applyAlignment="0" applyProtection="0"/>
    <xf numFmtId="49" fontId="102" fillId="0" borderId="210" applyNumberFormat="0" applyFont="0" applyFill="0" applyBorder="0" applyProtection="0">
      <alignment horizontal="left" vertical="center" indent="2"/>
    </xf>
    <xf numFmtId="49" fontId="102" fillId="0" borderId="211" applyNumberFormat="0" applyFont="0" applyFill="0" applyBorder="0" applyProtection="0">
      <alignment horizontal="left" vertical="center" indent="5"/>
    </xf>
    <xf numFmtId="49" fontId="102" fillId="0" borderId="210" applyNumberFormat="0" applyFont="0" applyFill="0" applyBorder="0" applyProtection="0">
      <alignment horizontal="left" vertical="center" indent="2"/>
    </xf>
    <xf numFmtId="4" fontId="102" fillId="0" borderId="210" applyFill="0" applyBorder="0" applyProtection="0">
      <alignment horizontal="right" vertical="center"/>
    </xf>
    <xf numFmtId="49" fontId="101" fillId="0" borderId="210" applyNumberFormat="0" applyFill="0" applyBorder="0" applyProtection="0">
      <alignment horizontal="left" vertical="center"/>
    </xf>
    <xf numFmtId="0" fontId="102" fillId="0" borderId="213">
      <alignment horizontal="left" vertical="center" wrapText="1" indent="2"/>
    </xf>
    <xf numFmtId="0" fontId="142" fillId="84" borderId="206" applyNumberFormat="0" applyAlignment="0" applyProtection="0"/>
    <xf numFmtId="0" fontId="103" fillId="60" borderId="212">
      <alignment horizontal="right" vertical="center"/>
    </xf>
    <xf numFmtId="0" fontId="129" fillId="71" borderId="207" applyNumberFormat="0" applyAlignment="0" applyProtection="0"/>
    <xf numFmtId="0" fontId="103" fillId="60" borderId="212">
      <alignment horizontal="right" vertical="center"/>
    </xf>
    <xf numFmtId="4" fontId="103" fillId="60" borderId="210">
      <alignment horizontal="right" vertical="center"/>
    </xf>
    <xf numFmtId="0" fontId="103" fillId="60" borderId="210">
      <alignment horizontal="right" vertical="center"/>
    </xf>
    <xf numFmtId="0" fontId="123" fillId="84" borderId="206" applyNumberFormat="0" applyAlignment="0" applyProtection="0"/>
    <xf numFmtId="0" fontId="125" fillId="84" borderId="207" applyNumberFormat="0" applyAlignment="0" applyProtection="0"/>
    <xf numFmtId="0" fontId="130" fillId="0" borderId="208" applyNumberFormat="0" applyFill="0" applyAlignment="0" applyProtection="0"/>
    <xf numFmtId="0" fontId="102" fillId="61" borderId="210"/>
    <xf numFmtId="4" fontId="102" fillId="61" borderId="210"/>
    <xf numFmtId="4" fontId="103" fillId="60" borderId="210">
      <alignment horizontal="right" vertical="center"/>
    </xf>
    <xf numFmtId="0" fontId="105" fillId="62" borderId="210">
      <alignment horizontal="right" vertical="center"/>
    </xf>
    <xf numFmtId="0" fontId="129" fillId="71" borderId="207" applyNumberFormat="0" applyAlignment="0" applyProtection="0"/>
    <xf numFmtId="0" fontId="126" fillId="84" borderId="207" applyNumberFormat="0" applyAlignment="0" applyProtection="0"/>
    <xf numFmtId="4" fontId="102" fillId="0" borderId="210">
      <alignment horizontal="right" vertical="center"/>
    </xf>
    <xf numFmtId="0" fontId="102" fillId="60" borderId="213">
      <alignment horizontal="left" vertical="center" wrapText="1" indent="2"/>
    </xf>
    <xf numFmtId="0" fontId="102" fillId="0" borderId="213">
      <alignment horizontal="left" vertical="center" wrapText="1" indent="2"/>
    </xf>
    <xf numFmtId="0" fontId="142" fillId="84" borderId="206" applyNumberFormat="0" applyAlignment="0" applyProtection="0"/>
    <xf numFmtId="0" fontId="138" fillId="71" borderId="207" applyNumberFormat="0" applyAlignment="0" applyProtection="0"/>
    <xf numFmtId="0" fontId="125" fillId="84" borderId="207" applyNumberFormat="0" applyAlignment="0" applyProtection="0"/>
    <xf numFmtId="0" fontId="123" fillId="84" borderId="206" applyNumberFormat="0" applyAlignment="0" applyProtection="0"/>
    <xf numFmtId="0" fontId="103" fillId="60" borderId="212">
      <alignment horizontal="right" vertical="center"/>
    </xf>
    <xf numFmtId="0" fontId="105" fillId="62" borderId="210">
      <alignment horizontal="right" vertical="center"/>
    </xf>
    <xf numFmtId="4" fontId="103" fillId="62" borderId="210">
      <alignment horizontal="right" vertical="center"/>
    </xf>
    <xf numFmtId="4" fontId="103" fillId="60" borderId="210">
      <alignment horizontal="right" vertical="center"/>
    </xf>
    <xf numFmtId="49" fontId="102" fillId="0" borderId="211" applyNumberFormat="0" applyFont="0" applyFill="0" applyBorder="0" applyProtection="0">
      <alignment horizontal="left" vertical="center" indent="5"/>
    </xf>
    <xf numFmtId="4" fontId="102" fillId="0" borderId="210" applyFill="0" applyBorder="0" applyProtection="0">
      <alignment horizontal="right" vertical="center"/>
    </xf>
    <xf numFmtId="4" fontId="103" fillId="62" borderId="210">
      <alignment horizontal="right" vertical="center"/>
    </xf>
    <xf numFmtId="0" fontId="138" fillId="71" borderId="207" applyNumberFormat="0" applyAlignment="0" applyProtection="0"/>
    <xf numFmtId="0" fontId="129" fillId="71" borderId="207" applyNumberFormat="0" applyAlignment="0" applyProtection="0"/>
    <xf numFmtId="0" fontId="125" fillId="84" borderId="207" applyNumberFormat="0" applyAlignment="0" applyProtection="0"/>
    <xf numFmtId="0" fontId="102" fillId="60" borderId="213">
      <alignment horizontal="left" vertical="center" wrapText="1" indent="2"/>
    </xf>
    <xf numFmtId="0" fontId="102" fillId="0" borderId="213">
      <alignment horizontal="left" vertical="center" wrapText="1" indent="2"/>
    </xf>
    <xf numFmtId="0" fontId="102" fillId="60" borderId="213">
      <alignment horizontal="left" vertical="center" wrapText="1" indent="2"/>
    </xf>
    <xf numFmtId="0" fontId="102" fillId="0" borderId="213">
      <alignment horizontal="left" vertical="center" wrapText="1" indent="2"/>
    </xf>
    <xf numFmtId="0" fontId="123" fillId="84" borderId="206" applyNumberFormat="0" applyAlignment="0" applyProtection="0"/>
    <xf numFmtId="0" fontId="125" fillId="84" borderId="207" applyNumberFormat="0" applyAlignment="0" applyProtection="0"/>
    <xf numFmtId="0" fontId="126" fillId="84" borderId="207" applyNumberFormat="0" applyAlignment="0" applyProtection="0"/>
    <xf numFmtId="0" fontId="129" fillId="71" borderId="207" applyNumberFormat="0" applyAlignment="0" applyProtection="0"/>
    <xf numFmtId="0" fontId="130" fillId="0" borderId="208" applyNumberFormat="0" applyFill="0" applyAlignment="0" applyProtection="0"/>
    <xf numFmtId="0" fontId="138" fillId="71" borderId="207" applyNumberFormat="0" applyAlignment="0" applyProtection="0"/>
    <xf numFmtId="0" fontId="120" fillId="87" borderId="209" applyNumberFormat="0" applyFont="0" applyAlignment="0" applyProtection="0"/>
    <xf numFmtId="0" fontId="8" fillId="87" borderId="209" applyNumberFormat="0" applyFont="0" applyAlignment="0" applyProtection="0"/>
    <xf numFmtId="0" fontId="142" fillId="84" borderId="206" applyNumberFormat="0" applyAlignment="0" applyProtection="0"/>
    <xf numFmtId="0" fontId="145" fillId="0" borderId="208" applyNumberFormat="0" applyFill="0" applyAlignment="0" applyProtection="0"/>
    <xf numFmtId="0" fontId="126" fillId="84" borderId="207" applyNumberFormat="0" applyAlignment="0" applyProtection="0"/>
    <xf numFmtId="0" fontId="138" fillId="71" borderId="207" applyNumberFormat="0" applyAlignment="0" applyProtection="0"/>
    <xf numFmtId="0" fontId="120" fillId="87" borderId="209" applyNumberFormat="0" applyFont="0" applyAlignment="0" applyProtection="0"/>
    <xf numFmtId="0" fontId="142" fillId="84" borderId="206" applyNumberFormat="0" applyAlignment="0" applyProtection="0"/>
    <xf numFmtId="0" fontId="145" fillId="0" borderId="208" applyNumberFormat="0" applyFill="0" applyAlignment="0" applyProtection="0"/>
    <xf numFmtId="49" fontId="102" fillId="0" borderId="210" applyNumberFormat="0" applyFont="0" applyFill="0" applyBorder="0" applyProtection="0">
      <alignment horizontal="left" vertical="center" indent="2"/>
    </xf>
    <xf numFmtId="166" fontId="102" fillId="88" borderId="210" applyNumberFormat="0" applyFont="0" applyBorder="0" applyAlignment="0" applyProtection="0">
      <alignment horizontal="right" vertical="center"/>
    </xf>
    <xf numFmtId="0" fontId="126" fillId="84" borderId="207" applyNumberFormat="0" applyAlignment="0" applyProtection="0"/>
    <xf numFmtId="0" fontId="102" fillId="0" borderId="213">
      <alignment horizontal="left" vertical="center" wrapText="1" indent="2"/>
    </xf>
    <xf numFmtId="0" fontId="138" fillId="71" borderId="207" applyNumberFormat="0" applyAlignment="0" applyProtection="0"/>
    <xf numFmtId="0" fontId="142" fillId="84" borderId="206" applyNumberFormat="0" applyAlignment="0" applyProtection="0"/>
    <xf numFmtId="0" fontId="145" fillId="0" borderId="208" applyNumberFormat="0" applyFill="0" applyAlignment="0" applyProtection="0"/>
    <xf numFmtId="0" fontId="123" fillId="84" borderId="206" applyNumberFormat="0" applyAlignment="0" applyProtection="0"/>
    <xf numFmtId="0" fontId="125" fillId="84" borderId="207" applyNumberFormat="0" applyAlignment="0" applyProtection="0"/>
    <xf numFmtId="0" fontId="130" fillId="0" borderId="208" applyNumberFormat="0" applyFill="0" applyAlignment="0" applyProtection="0"/>
    <xf numFmtId="49" fontId="102" fillId="0" borderId="210" applyNumberFormat="0" applyFont="0" applyFill="0" applyBorder="0" applyProtection="0">
      <alignment horizontal="left" vertical="center" indent="2"/>
    </xf>
    <xf numFmtId="0" fontId="103" fillId="62" borderId="210">
      <alignment horizontal="right" vertical="center"/>
    </xf>
    <xf numFmtId="4" fontId="103" fillId="62" borderId="210">
      <alignment horizontal="right" vertical="center"/>
    </xf>
    <xf numFmtId="0" fontId="105" fillId="62" borderId="210">
      <alignment horizontal="right" vertical="center"/>
    </xf>
    <xf numFmtId="4" fontId="105" fillId="62" borderId="210">
      <alignment horizontal="right" vertical="center"/>
    </xf>
    <xf numFmtId="0" fontId="103" fillId="60" borderId="210">
      <alignment horizontal="right" vertical="center"/>
    </xf>
    <xf numFmtId="4" fontId="103" fillId="60" borderId="210">
      <alignment horizontal="right" vertical="center"/>
    </xf>
    <xf numFmtId="0" fontId="103" fillId="60" borderId="210">
      <alignment horizontal="right" vertical="center"/>
    </xf>
    <xf numFmtId="4" fontId="103" fillId="60" borderId="210">
      <alignment horizontal="right" vertical="center"/>
    </xf>
    <xf numFmtId="0" fontId="129" fillId="71" borderId="207" applyNumberFormat="0" applyAlignment="0" applyProtection="0"/>
    <xf numFmtId="0" fontId="102" fillId="0" borderId="210">
      <alignment horizontal="right" vertical="center"/>
    </xf>
    <xf numFmtId="4" fontId="102" fillId="0" borderId="210">
      <alignment horizontal="right" vertical="center"/>
    </xf>
    <xf numFmtId="4" fontId="102" fillId="0" borderId="210" applyFill="0" applyBorder="0" applyProtection="0">
      <alignment horizontal="right" vertical="center"/>
    </xf>
    <xf numFmtId="49" fontId="101" fillId="0" borderId="210" applyNumberFormat="0" applyFill="0" applyBorder="0" applyProtection="0">
      <alignment horizontal="left" vertical="center"/>
    </xf>
    <xf numFmtId="0" fontId="102" fillId="0" borderId="210" applyNumberFormat="0" applyFill="0" applyAlignment="0" applyProtection="0"/>
    <xf numFmtId="166" fontId="102" fillId="88" borderId="210" applyNumberFormat="0" applyFont="0" applyBorder="0" applyAlignment="0" applyProtection="0">
      <alignment horizontal="right" vertical="center"/>
    </xf>
    <xf numFmtId="0" fontId="102" fillId="61" borderId="210"/>
    <xf numFmtId="4" fontId="102" fillId="61" borderId="210"/>
    <xf numFmtId="4" fontId="103" fillId="60" borderId="210">
      <alignment horizontal="right" vertical="center"/>
    </xf>
    <xf numFmtId="0" fontId="102" fillId="61" borderId="210"/>
    <xf numFmtId="0" fontId="125" fillId="84" borderId="207" applyNumberFormat="0" applyAlignment="0" applyProtection="0"/>
    <xf numFmtId="0" fontId="103" fillId="62" borderId="210">
      <alignment horizontal="right" vertical="center"/>
    </xf>
    <xf numFmtId="0" fontId="102" fillId="0" borderId="210">
      <alignment horizontal="right" vertical="center"/>
    </xf>
    <xf numFmtId="0" fontId="145" fillId="0" borderId="208" applyNumberFormat="0" applyFill="0" applyAlignment="0" applyProtection="0"/>
    <xf numFmtId="0" fontId="102" fillId="62" borderId="211">
      <alignment horizontal="left" vertical="center"/>
    </xf>
    <xf numFmtId="0" fontId="138" fillId="71" borderId="207" applyNumberFormat="0" applyAlignment="0" applyProtection="0"/>
    <xf numFmtId="166" fontId="102" fillId="88" borderId="210" applyNumberFormat="0" applyFont="0" applyBorder="0" applyAlignment="0" applyProtection="0">
      <alignment horizontal="right" vertical="center"/>
    </xf>
    <xf numFmtId="0" fontId="120" fillId="87" borderId="209" applyNumberFormat="0" applyFont="0" applyAlignment="0" applyProtection="0"/>
    <xf numFmtId="0" fontId="102" fillId="0" borderId="213">
      <alignment horizontal="left" vertical="center" wrapText="1" indent="2"/>
    </xf>
    <xf numFmtId="4" fontId="102" fillId="61" borderId="210"/>
    <xf numFmtId="49" fontId="101" fillId="0" borderId="210" applyNumberFormat="0" applyFill="0" applyBorder="0" applyProtection="0">
      <alignment horizontal="left" vertical="center"/>
    </xf>
    <xf numFmtId="0" fontId="102" fillId="0" borderId="210">
      <alignment horizontal="right" vertical="center"/>
    </xf>
    <xf numFmtId="4" fontId="103" fillId="60" borderId="212">
      <alignment horizontal="right" vertical="center"/>
    </xf>
    <xf numFmtId="4" fontId="103" fillId="60" borderId="210">
      <alignment horizontal="right" vertical="center"/>
    </xf>
    <xf numFmtId="4" fontId="103" fillId="60" borderId="210">
      <alignment horizontal="right" vertical="center"/>
    </xf>
    <xf numFmtId="0" fontId="105" fillId="62" borderId="210">
      <alignment horizontal="right" vertical="center"/>
    </xf>
    <xf numFmtId="0" fontId="103" fillId="62" borderId="210">
      <alignment horizontal="right" vertical="center"/>
    </xf>
    <xf numFmtId="49" fontId="102" fillId="0" borderId="210" applyNumberFormat="0" applyFont="0" applyFill="0" applyBorder="0" applyProtection="0">
      <alignment horizontal="left" vertical="center" indent="2"/>
    </xf>
    <xf numFmtId="0" fontId="138" fillId="71" borderId="207" applyNumberFormat="0" applyAlignment="0" applyProtection="0"/>
    <xf numFmtId="0" fontId="123" fillId="84" borderId="206" applyNumberFormat="0" applyAlignment="0" applyProtection="0"/>
    <xf numFmtId="49" fontId="102" fillId="0" borderId="210" applyNumberFormat="0" applyFont="0" applyFill="0" applyBorder="0" applyProtection="0">
      <alignment horizontal="left" vertical="center" indent="2"/>
    </xf>
    <xf numFmtId="0" fontId="129" fillId="71" borderId="207" applyNumberFormat="0" applyAlignment="0" applyProtection="0"/>
    <xf numFmtId="4" fontId="102" fillId="0" borderId="210" applyFill="0" applyBorder="0" applyProtection="0">
      <alignment horizontal="right" vertical="center"/>
    </xf>
    <xf numFmtId="0" fontId="126" fillId="84" borderId="207" applyNumberFormat="0" applyAlignment="0" applyProtection="0"/>
    <xf numFmtId="0" fontId="145" fillId="0" borderId="208" applyNumberFormat="0" applyFill="0" applyAlignment="0" applyProtection="0"/>
    <xf numFmtId="0" fontId="142" fillId="84" borderId="206" applyNumberFormat="0" applyAlignment="0" applyProtection="0"/>
    <xf numFmtId="0" fontId="102" fillId="0" borderId="210" applyNumberFormat="0" applyFill="0" applyAlignment="0" applyProtection="0"/>
    <xf numFmtId="4" fontId="102" fillId="0" borderId="210">
      <alignment horizontal="right" vertical="center"/>
    </xf>
    <xf numFmtId="0" fontId="102" fillId="0" borderId="210">
      <alignment horizontal="right" vertical="center"/>
    </xf>
    <xf numFmtId="0" fontId="138" fillId="71" borderId="207" applyNumberFormat="0" applyAlignment="0" applyProtection="0"/>
    <xf numFmtId="0" fontId="123" fillId="84" borderId="206" applyNumberFormat="0" applyAlignment="0" applyProtection="0"/>
    <xf numFmtId="0" fontId="125" fillId="84" borderId="207" applyNumberFormat="0" applyAlignment="0" applyProtection="0"/>
    <xf numFmtId="0" fontId="102" fillId="60" borderId="213">
      <alignment horizontal="left" vertical="center" wrapText="1" indent="2"/>
    </xf>
    <xf numFmtId="0" fontId="126" fillId="84" borderId="207" applyNumberFormat="0" applyAlignment="0" applyProtection="0"/>
    <xf numFmtId="0" fontId="126" fillId="84" borderId="207" applyNumberFormat="0" applyAlignment="0" applyProtection="0"/>
    <xf numFmtId="4" fontId="103" fillId="60" borderId="211">
      <alignment horizontal="right" vertical="center"/>
    </xf>
    <xf numFmtId="0" fontId="103" fillId="60" borderId="211">
      <alignment horizontal="right" vertical="center"/>
    </xf>
    <xf numFmtId="0" fontId="103" fillId="60" borderId="210">
      <alignment horizontal="right" vertical="center"/>
    </xf>
    <xf numFmtId="4" fontId="105" fillId="62" borderId="210">
      <alignment horizontal="right" vertical="center"/>
    </xf>
    <xf numFmtId="0" fontId="129" fillId="71" borderId="207" applyNumberFormat="0" applyAlignment="0" applyProtection="0"/>
    <xf numFmtId="0" fontId="130" fillId="0" borderId="208" applyNumberFormat="0" applyFill="0" applyAlignment="0" applyProtection="0"/>
    <xf numFmtId="0" fontId="145" fillId="0" borderId="208" applyNumberFormat="0" applyFill="0" applyAlignment="0" applyProtection="0"/>
    <xf numFmtId="0" fontId="120" fillId="87" borderId="209" applyNumberFormat="0" applyFont="0" applyAlignment="0" applyProtection="0"/>
    <xf numFmtId="0" fontId="138" fillId="71" borderId="207" applyNumberFormat="0" applyAlignment="0" applyProtection="0"/>
    <xf numFmtId="49" fontId="101" fillId="0" borderId="210" applyNumberFormat="0" applyFill="0" applyBorder="0" applyProtection="0">
      <alignment horizontal="left" vertical="center"/>
    </xf>
    <xf numFmtId="0" fontId="102" fillId="60" borderId="213">
      <alignment horizontal="left" vertical="center" wrapText="1" indent="2"/>
    </xf>
    <xf numFmtId="0" fontId="126" fillId="84" borderId="207" applyNumberFormat="0" applyAlignment="0" applyProtection="0"/>
    <xf numFmtId="0" fontId="102" fillId="0" borderId="213">
      <alignment horizontal="left" vertical="center" wrapText="1" indent="2"/>
    </xf>
    <xf numFmtId="0" fontId="120" fillId="87" borderId="209" applyNumberFormat="0" applyFont="0" applyAlignment="0" applyProtection="0"/>
    <xf numFmtId="0" fontId="8" fillId="87" borderId="209" applyNumberFormat="0" applyFont="0" applyAlignment="0" applyProtection="0"/>
    <xf numFmtId="0" fontId="142" fillId="84" borderId="206" applyNumberFormat="0" applyAlignment="0" applyProtection="0"/>
    <xf numFmtId="0" fontId="145" fillId="0" borderId="208" applyNumberFormat="0" applyFill="0" applyAlignment="0" applyProtection="0"/>
    <xf numFmtId="4" fontId="102" fillId="61" borderId="210"/>
    <xf numFmtId="0" fontId="103" fillId="60" borderId="210">
      <alignment horizontal="right" vertical="center"/>
    </xf>
    <xf numFmtId="0" fontId="145" fillId="0" borderId="208" applyNumberFormat="0" applyFill="0" applyAlignment="0" applyProtection="0"/>
    <xf numFmtId="4" fontId="103" fillId="60" borderId="212">
      <alignment horizontal="right" vertical="center"/>
    </xf>
    <xf numFmtId="0" fontId="125" fillId="84" borderId="207" applyNumberFormat="0" applyAlignment="0" applyProtection="0"/>
    <xf numFmtId="0" fontId="103" fillId="60" borderId="211">
      <alignment horizontal="right" vertical="center"/>
    </xf>
    <xf numFmtId="0" fontId="126" fillId="84" borderId="207" applyNumberFormat="0" applyAlignment="0" applyProtection="0"/>
    <xf numFmtId="0" fontId="130" fillId="0" borderId="208" applyNumberFormat="0" applyFill="0" applyAlignment="0" applyProtection="0"/>
    <xf numFmtId="0" fontId="120" fillId="87" borderId="209" applyNumberFormat="0" applyFont="0" applyAlignment="0" applyProtection="0"/>
    <xf numFmtId="4" fontId="103" fillId="60" borderId="211">
      <alignment horizontal="right" vertical="center"/>
    </xf>
    <xf numFmtId="0" fontId="102" fillId="60" borderId="213">
      <alignment horizontal="left" vertical="center" wrapText="1" indent="2"/>
    </xf>
    <xf numFmtId="0" fontId="102" fillId="61" borderId="210"/>
    <xf numFmtId="166" fontId="102" fillId="88" borderId="210" applyNumberFormat="0" applyFont="0" applyBorder="0" applyAlignment="0" applyProtection="0">
      <alignment horizontal="right" vertical="center"/>
    </xf>
    <xf numFmtId="0" fontId="102" fillId="0" borderId="210" applyNumberFormat="0" applyFill="0" applyAlignment="0" applyProtection="0"/>
    <xf numFmtId="4" fontId="102" fillId="0" borderId="210" applyFill="0" applyBorder="0" applyProtection="0">
      <alignment horizontal="right" vertical="center"/>
    </xf>
    <xf numFmtId="4" fontId="103" fillId="62" borderId="210">
      <alignment horizontal="right" vertical="center"/>
    </xf>
    <xf numFmtId="0" fontId="130" fillId="0" borderId="208" applyNumberFormat="0" applyFill="0" applyAlignment="0" applyProtection="0"/>
    <xf numFmtId="49" fontId="101" fillId="0" borderId="210" applyNumberFormat="0" applyFill="0" applyBorder="0" applyProtection="0">
      <alignment horizontal="left" vertical="center"/>
    </xf>
    <xf numFmtId="49" fontId="102" fillId="0" borderId="211" applyNumberFormat="0" applyFont="0" applyFill="0" applyBorder="0" applyProtection="0">
      <alignment horizontal="left" vertical="center" indent="5"/>
    </xf>
    <xf numFmtId="0" fontId="102" fillId="62" borderId="211">
      <alignment horizontal="left" vertical="center"/>
    </xf>
    <xf numFmtId="0" fontId="126" fillId="84" borderId="207" applyNumberFormat="0" applyAlignment="0" applyProtection="0"/>
    <xf numFmtId="4" fontId="103" fillId="60" borderId="212">
      <alignment horizontal="right" vertical="center"/>
    </xf>
    <xf numFmtId="0" fontId="138" fillId="71" borderId="207" applyNumberFormat="0" applyAlignment="0" applyProtection="0"/>
    <xf numFmtId="0" fontId="138" fillId="71" borderId="207" applyNumberFormat="0" applyAlignment="0" applyProtection="0"/>
    <xf numFmtId="0" fontId="120" fillId="87" borderId="209" applyNumberFormat="0" applyFont="0" applyAlignment="0" applyProtection="0"/>
    <xf numFmtId="0" fontId="142" fillId="84" borderId="206" applyNumberFormat="0" applyAlignment="0" applyProtection="0"/>
    <xf numFmtId="0" fontId="145" fillId="0" borderId="208" applyNumberFormat="0" applyFill="0" applyAlignment="0" applyProtection="0"/>
    <xf numFmtId="0" fontId="103" fillId="60" borderId="210">
      <alignment horizontal="right" vertical="center"/>
    </xf>
    <xf numFmtId="0" fontId="8" fillId="87" borderId="209" applyNumberFormat="0" applyFont="0" applyAlignment="0" applyProtection="0"/>
    <xf numFmtId="4" fontId="102" fillId="0" borderId="210">
      <alignment horizontal="right" vertical="center"/>
    </xf>
    <xf numFmtId="0" fontId="145" fillId="0" borderId="208" applyNumberFormat="0" applyFill="0" applyAlignment="0" applyProtection="0"/>
    <xf numFmtId="0" fontId="103" fillId="60" borderId="210">
      <alignment horizontal="right" vertical="center"/>
    </xf>
    <xf numFmtId="0" fontId="103" fillId="60" borderId="210">
      <alignment horizontal="right" vertical="center"/>
    </xf>
    <xf numFmtId="4" fontId="105" fillId="62" borderId="210">
      <alignment horizontal="right" vertical="center"/>
    </xf>
    <xf numFmtId="0" fontId="103" fillId="62" borderId="210">
      <alignment horizontal="right" vertical="center"/>
    </xf>
    <xf numFmtId="4" fontId="103" fillId="62" borderId="210">
      <alignment horizontal="right" vertical="center"/>
    </xf>
    <xf numFmtId="0" fontId="105" fillId="62" borderId="210">
      <alignment horizontal="right" vertical="center"/>
    </xf>
    <xf numFmtId="4" fontId="105" fillId="62" borderId="210">
      <alignment horizontal="right" vertical="center"/>
    </xf>
    <xf numFmtId="0" fontId="103" fillId="60" borderId="210">
      <alignment horizontal="right" vertical="center"/>
    </xf>
    <xf numFmtId="4" fontId="103" fillId="60" borderId="210">
      <alignment horizontal="right" vertical="center"/>
    </xf>
    <xf numFmtId="0" fontId="103" fillId="60" borderId="210">
      <alignment horizontal="right" vertical="center"/>
    </xf>
    <xf numFmtId="4" fontId="103" fillId="60" borderId="210">
      <alignment horizontal="right" vertical="center"/>
    </xf>
    <xf numFmtId="0" fontId="103" fillId="60" borderId="211">
      <alignment horizontal="right" vertical="center"/>
    </xf>
    <xf numFmtId="4" fontId="103" fillId="60" borderId="211">
      <alignment horizontal="right" vertical="center"/>
    </xf>
    <xf numFmtId="0" fontId="103" fillId="60" borderId="212">
      <alignment horizontal="right" vertical="center"/>
    </xf>
    <xf numFmtId="4" fontId="103" fillId="60" borderId="212">
      <alignment horizontal="right" vertical="center"/>
    </xf>
    <xf numFmtId="0" fontId="126" fillId="84" borderId="207" applyNumberFormat="0" applyAlignment="0" applyProtection="0"/>
    <xf numFmtId="0" fontId="102" fillId="60" borderId="213">
      <alignment horizontal="left" vertical="center" wrapText="1" indent="2"/>
    </xf>
    <xf numFmtId="0" fontId="102" fillId="0" borderId="213">
      <alignment horizontal="left" vertical="center" wrapText="1" indent="2"/>
    </xf>
    <xf numFmtId="0" fontId="102" fillId="62" borderId="211">
      <alignment horizontal="left" vertical="center"/>
    </xf>
    <xf numFmtId="0" fontId="138" fillId="71" borderId="207" applyNumberFormat="0" applyAlignment="0" applyProtection="0"/>
    <xf numFmtId="0" fontId="102" fillId="0" borderId="210">
      <alignment horizontal="right" vertical="center"/>
    </xf>
    <xf numFmtId="4" fontId="102" fillId="0" borderId="210">
      <alignment horizontal="right" vertical="center"/>
    </xf>
    <xf numFmtId="0" fontId="102" fillId="0" borderId="210" applyNumberFormat="0" applyFill="0" applyAlignment="0" applyProtection="0"/>
    <xf numFmtId="0" fontId="142" fillId="84" borderId="206" applyNumberFormat="0" applyAlignment="0" applyProtection="0"/>
    <xf numFmtId="166" fontId="102" fillId="88" borderId="210" applyNumberFormat="0" applyFont="0" applyBorder="0" applyAlignment="0" applyProtection="0">
      <alignment horizontal="right" vertical="center"/>
    </xf>
    <xf numFmtId="0" fontId="102" fillId="61" borderId="210"/>
    <xf numFmtId="4" fontId="102" fillId="61" borderId="210"/>
    <xf numFmtId="0" fontId="145" fillId="0" borderId="208" applyNumberFormat="0" applyFill="0" applyAlignment="0" applyProtection="0"/>
    <xf numFmtId="0" fontId="8" fillId="87" borderId="209" applyNumberFormat="0" applyFont="0" applyAlignment="0" applyProtection="0"/>
    <xf numFmtId="0" fontId="120" fillId="87" borderId="209" applyNumberFormat="0" applyFont="0" applyAlignment="0" applyProtection="0"/>
    <xf numFmtId="0" fontId="102" fillId="0" borderId="210" applyNumberFormat="0" applyFill="0" applyAlignment="0" applyProtection="0"/>
    <xf numFmtId="0" fontId="130" fillId="0" borderId="208" applyNumberFormat="0" applyFill="0" applyAlignment="0" applyProtection="0"/>
    <xf numFmtId="0" fontId="145" fillId="0" borderId="208" applyNumberFormat="0" applyFill="0" applyAlignment="0" applyProtection="0"/>
    <xf numFmtId="0" fontId="129" fillId="71" borderId="207" applyNumberFormat="0" applyAlignment="0" applyProtection="0"/>
    <xf numFmtId="0" fontId="126" fillId="84" borderId="207" applyNumberFormat="0" applyAlignment="0" applyProtection="0"/>
    <xf numFmtId="4" fontId="105" fillId="62" borderId="210">
      <alignment horizontal="right" vertical="center"/>
    </xf>
    <xf numFmtId="0" fontId="103" fillId="62" borderId="210">
      <alignment horizontal="right" vertical="center"/>
    </xf>
    <xf numFmtId="166" fontId="102" fillId="88" borderId="210" applyNumberFormat="0" applyFont="0" applyBorder="0" applyAlignment="0" applyProtection="0">
      <alignment horizontal="right" vertical="center"/>
    </xf>
    <xf numFmtId="0" fontId="130" fillId="0" borderId="208" applyNumberFormat="0" applyFill="0" applyAlignment="0" applyProtection="0"/>
    <xf numFmtId="49" fontId="102" fillId="0" borderId="210" applyNumberFormat="0" applyFont="0" applyFill="0" applyBorder="0" applyProtection="0">
      <alignment horizontal="left" vertical="center" indent="2"/>
    </xf>
    <xf numFmtId="49" fontId="102" fillId="0" borderId="211" applyNumberFormat="0" applyFont="0" applyFill="0" applyBorder="0" applyProtection="0">
      <alignment horizontal="left" vertical="center" indent="5"/>
    </xf>
    <xf numFmtId="49" fontId="102" fillId="0" borderId="210" applyNumberFormat="0" applyFont="0" applyFill="0" applyBorder="0" applyProtection="0">
      <alignment horizontal="left" vertical="center" indent="2"/>
    </xf>
    <xf numFmtId="4" fontId="102" fillId="0" borderId="210" applyFill="0" applyBorder="0" applyProtection="0">
      <alignment horizontal="right" vertical="center"/>
    </xf>
    <xf numFmtId="49" fontId="101" fillId="0" borderId="210" applyNumberFormat="0" applyFill="0" applyBorder="0" applyProtection="0">
      <alignment horizontal="left" vertical="center"/>
    </xf>
    <xf numFmtId="0" fontId="102" fillId="0" borderId="213">
      <alignment horizontal="left" vertical="center" wrapText="1" indent="2"/>
    </xf>
    <xf numFmtId="0" fontId="142" fillId="84" borderId="206" applyNumberFormat="0" applyAlignment="0" applyProtection="0"/>
    <xf numFmtId="0" fontId="103" fillId="60" borderId="212">
      <alignment horizontal="right" vertical="center"/>
    </xf>
    <xf numFmtId="0" fontId="129" fillId="71" borderId="207" applyNumberFormat="0" applyAlignment="0" applyProtection="0"/>
    <xf numFmtId="0" fontId="103" fillId="60" borderId="212">
      <alignment horizontal="right" vertical="center"/>
    </xf>
    <xf numFmtId="4" fontId="103" fillId="60" borderId="210">
      <alignment horizontal="right" vertical="center"/>
    </xf>
    <xf numFmtId="0" fontId="103" fillId="60" borderId="210">
      <alignment horizontal="right" vertical="center"/>
    </xf>
    <xf numFmtId="0" fontId="123" fillId="84" borderId="206" applyNumberFormat="0" applyAlignment="0" applyProtection="0"/>
    <xf numFmtId="0" fontId="125" fillId="84" borderId="207" applyNumberFormat="0" applyAlignment="0" applyProtection="0"/>
    <xf numFmtId="0" fontId="130" fillId="0" borderId="208" applyNumberFormat="0" applyFill="0" applyAlignment="0" applyProtection="0"/>
    <xf numFmtId="0" fontId="102" fillId="61" borderId="210"/>
    <xf numFmtId="4" fontId="102" fillId="61" borderId="210"/>
    <xf numFmtId="4" fontId="103" fillId="60" borderId="210">
      <alignment horizontal="right" vertical="center"/>
    </xf>
    <xf numFmtId="0" fontId="105" fillId="62" borderId="210">
      <alignment horizontal="right" vertical="center"/>
    </xf>
    <xf numFmtId="0" fontId="129" fillId="71" borderId="207" applyNumberFormat="0" applyAlignment="0" applyProtection="0"/>
    <xf numFmtId="0" fontId="126" fillId="84" borderId="207" applyNumberFormat="0" applyAlignment="0" applyProtection="0"/>
    <xf numFmtId="4" fontId="102" fillId="0" borderId="210">
      <alignment horizontal="right" vertical="center"/>
    </xf>
    <xf numFmtId="0" fontId="102" fillId="60" borderId="213">
      <alignment horizontal="left" vertical="center" wrapText="1" indent="2"/>
    </xf>
    <xf numFmtId="0" fontId="102" fillId="0" borderId="213">
      <alignment horizontal="left" vertical="center" wrapText="1" indent="2"/>
    </xf>
    <xf numFmtId="0" fontId="142" fillId="84" borderId="206" applyNumberFormat="0" applyAlignment="0" applyProtection="0"/>
    <xf numFmtId="0" fontId="138" fillId="71" borderId="207" applyNumberFormat="0" applyAlignment="0" applyProtection="0"/>
    <xf numFmtId="0" fontId="125" fillId="84" borderId="207" applyNumberFormat="0" applyAlignment="0" applyProtection="0"/>
    <xf numFmtId="0" fontId="123" fillId="84" borderId="206" applyNumberFormat="0" applyAlignment="0" applyProtection="0"/>
    <xf numFmtId="0" fontId="103" fillId="60" borderId="212">
      <alignment horizontal="right" vertical="center"/>
    </xf>
    <xf numFmtId="0" fontId="105" fillId="62" borderId="210">
      <alignment horizontal="right" vertical="center"/>
    </xf>
    <xf numFmtId="4" fontId="103" fillId="62" borderId="210">
      <alignment horizontal="right" vertical="center"/>
    </xf>
    <xf numFmtId="4" fontId="103" fillId="60" borderId="210">
      <alignment horizontal="right" vertical="center"/>
    </xf>
    <xf numFmtId="49" fontId="102" fillId="0" borderId="211" applyNumberFormat="0" applyFont="0" applyFill="0" applyBorder="0" applyProtection="0">
      <alignment horizontal="left" vertical="center" indent="5"/>
    </xf>
    <xf numFmtId="4" fontId="102" fillId="0" borderId="210" applyFill="0" applyBorder="0" applyProtection="0">
      <alignment horizontal="right" vertical="center"/>
    </xf>
    <xf numFmtId="4" fontId="103" fillId="62" borderId="210">
      <alignment horizontal="right" vertical="center"/>
    </xf>
    <xf numFmtId="0" fontId="138" fillId="71" borderId="207" applyNumberFormat="0" applyAlignment="0" applyProtection="0"/>
    <xf numFmtId="0" fontId="129" fillId="71" borderId="207" applyNumberFormat="0" applyAlignment="0" applyProtection="0"/>
    <xf numFmtId="0" fontId="125" fillId="84" borderId="207" applyNumberFormat="0" applyAlignment="0" applyProtection="0"/>
    <xf numFmtId="0" fontId="102" fillId="60" borderId="213">
      <alignment horizontal="left" vertical="center" wrapText="1" indent="2"/>
    </xf>
    <xf numFmtId="0" fontId="102" fillId="0" borderId="213">
      <alignment horizontal="left" vertical="center" wrapText="1" indent="2"/>
    </xf>
    <xf numFmtId="0" fontId="102" fillId="60" borderId="213">
      <alignment horizontal="left" vertical="center" wrapText="1" indent="2"/>
    </xf>
    <xf numFmtId="0" fontId="145" fillId="0" borderId="208" applyNumberFormat="0" applyFill="0" applyAlignment="0" applyProtection="0"/>
    <xf numFmtId="0" fontId="102" fillId="61" borderId="210"/>
    <xf numFmtId="4" fontId="103" fillId="60" borderId="210">
      <alignment horizontal="right" vertical="center"/>
    </xf>
    <xf numFmtId="0" fontId="7" fillId="38" borderId="0" applyNumberFormat="0" applyBorder="0" applyAlignment="0" applyProtection="0"/>
    <xf numFmtId="4" fontId="103" fillId="60" borderId="210">
      <alignment horizontal="right" vertical="center"/>
    </xf>
    <xf numFmtId="0" fontId="102" fillId="0" borderId="213">
      <alignment horizontal="left" vertical="center" wrapText="1" indent="2"/>
    </xf>
    <xf numFmtId="0" fontId="138" fillId="71" borderId="207" applyNumberFormat="0" applyAlignment="0" applyProtection="0"/>
    <xf numFmtId="0" fontId="102" fillId="0" borderId="210">
      <alignment horizontal="right" vertical="center"/>
    </xf>
    <xf numFmtId="0" fontId="102" fillId="62" borderId="211">
      <alignment horizontal="left" vertical="center"/>
    </xf>
    <xf numFmtId="0" fontId="103" fillId="60" borderId="212">
      <alignment horizontal="right" vertical="center"/>
    </xf>
    <xf numFmtId="4" fontId="103" fillId="60" borderId="212">
      <alignment horizontal="right" vertical="center"/>
    </xf>
    <xf numFmtId="0" fontId="103" fillId="60" borderId="211">
      <alignment horizontal="right" vertical="center"/>
    </xf>
    <xf numFmtId="0" fontId="103" fillId="60" borderId="210">
      <alignment horizontal="right" vertical="center"/>
    </xf>
    <xf numFmtId="0" fontId="103" fillId="62" borderId="210">
      <alignment horizontal="right" vertical="center"/>
    </xf>
    <xf numFmtId="4" fontId="103" fillId="62" borderId="210">
      <alignment horizontal="right" vertical="center"/>
    </xf>
    <xf numFmtId="0" fontId="145" fillId="0" borderId="208" applyNumberFormat="0" applyFill="0" applyAlignment="0" applyProtection="0"/>
    <xf numFmtId="0" fontId="120" fillId="87" borderId="209" applyNumberFormat="0" applyFont="0" applyAlignment="0" applyProtection="0"/>
    <xf numFmtId="0" fontId="138" fillId="71" borderId="207" applyNumberFormat="0" applyAlignment="0" applyProtection="0"/>
    <xf numFmtId="0" fontId="120" fillId="87" borderId="209" applyNumberFormat="0" applyFont="0" applyAlignment="0" applyProtection="0"/>
    <xf numFmtId="0" fontId="145" fillId="0" borderId="208" applyNumberFormat="0" applyFill="0" applyAlignment="0" applyProtection="0"/>
    <xf numFmtId="0" fontId="8" fillId="87" borderId="209" applyNumberFormat="0" applyFont="0" applyAlignment="0" applyProtection="0"/>
    <xf numFmtId="0" fontId="105" fillId="62" borderId="210">
      <alignment horizontal="right" vertical="center"/>
    </xf>
    <xf numFmtId="0" fontId="142" fillId="84" borderId="206" applyNumberFormat="0" applyAlignment="0" applyProtection="0"/>
    <xf numFmtId="0" fontId="123" fillId="84" borderId="206" applyNumberFormat="0" applyAlignment="0" applyProtection="0"/>
    <xf numFmtId="0" fontId="145" fillId="0" borderId="208" applyNumberFormat="0" applyFill="0" applyAlignment="0" applyProtection="0"/>
    <xf numFmtId="0" fontId="123" fillId="84" borderId="206" applyNumberFormat="0" applyAlignment="0" applyProtection="0"/>
    <xf numFmtId="0" fontId="120" fillId="87" borderId="209" applyNumberFormat="0" applyFont="0" applyAlignment="0" applyProtection="0"/>
    <xf numFmtId="0" fontId="105" fillId="62" borderId="210">
      <alignment horizontal="right" vertical="center"/>
    </xf>
    <xf numFmtId="0" fontId="102" fillId="0" borderId="210">
      <alignment horizontal="right" vertical="center"/>
    </xf>
    <xf numFmtId="0" fontId="102" fillId="60" borderId="213">
      <alignment horizontal="left" vertical="center" wrapText="1" indent="2"/>
    </xf>
    <xf numFmtId="4" fontId="103" fillId="60" borderId="211">
      <alignment horizontal="right" vertical="center"/>
    </xf>
    <xf numFmtId="0" fontId="102" fillId="61" borderId="210"/>
    <xf numFmtId="0" fontId="129" fillId="71" borderId="207" applyNumberFormat="0" applyAlignment="0" applyProtection="0"/>
    <xf numFmtId="0" fontId="103" fillId="60" borderId="211">
      <alignment horizontal="right" vertical="center"/>
    </xf>
    <xf numFmtId="4" fontId="103" fillId="60" borderId="212">
      <alignment horizontal="right" vertical="center"/>
    </xf>
    <xf numFmtId="0" fontId="145" fillId="0" borderId="208" applyNumberFormat="0" applyFill="0" applyAlignment="0" applyProtection="0"/>
    <xf numFmtId="49" fontId="102" fillId="0" borderId="210" applyNumberFormat="0" applyFont="0" applyFill="0" applyBorder="0" applyProtection="0">
      <alignment horizontal="left" vertical="center" indent="2"/>
    </xf>
    <xf numFmtId="0" fontId="103" fillId="60" borderId="212">
      <alignment horizontal="right" vertical="center"/>
    </xf>
    <xf numFmtId="4" fontId="103" fillId="62" borderId="210">
      <alignment horizontal="right" vertical="center"/>
    </xf>
    <xf numFmtId="0" fontId="102" fillId="61" borderId="210"/>
    <xf numFmtId="0" fontId="138" fillId="71" borderId="207" applyNumberFormat="0" applyAlignment="0" applyProtection="0"/>
    <xf numFmtId="0" fontId="105" fillId="62" borderId="210">
      <alignment horizontal="right" vertical="center"/>
    </xf>
    <xf numFmtId="0" fontId="7" fillId="58" borderId="0" applyNumberFormat="0" applyBorder="0" applyAlignment="0" applyProtection="0"/>
    <xf numFmtId="0" fontId="7" fillId="50" borderId="0" applyNumberFormat="0" applyBorder="0" applyAlignment="0" applyProtection="0"/>
    <xf numFmtId="4" fontId="102" fillId="61" borderId="210"/>
    <xf numFmtId="0" fontId="102" fillId="62" borderId="211">
      <alignment horizontal="left" vertical="center"/>
    </xf>
    <xf numFmtId="0" fontId="126" fillId="84" borderId="207" applyNumberFormat="0" applyAlignment="0" applyProtection="0"/>
    <xf numFmtId="4" fontId="105" fillId="62" borderId="210">
      <alignment horizontal="right" vertical="center"/>
    </xf>
    <xf numFmtId="0" fontId="103" fillId="60" borderId="211">
      <alignment horizontal="right" vertical="center"/>
    </xf>
    <xf numFmtId="0" fontId="7" fillId="37" borderId="0" applyNumberFormat="0" applyBorder="0" applyAlignment="0" applyProtection="0"/>
    <xf numFmtId="0" fontId="102" fillId="0" borderId="210" applyNumberFormat="0" applyFill="0" applyAlignment="0" applyProtection="0"/>
    <xf numFmtId="4" fontId="103" fillId="60" borderId="211">
      <alignment horizontal="right" vertical="center"/>
    </xf>
    <xf numFmtId="4" fontId="103" fillId="60" borderId="212">
      <alignment horizontal="right" vertical="center"/>
    </xf>
    <xf numFmtId="0" fontId="105" fillId="62" borderId="210">
      <alignment horizontal="right" vertical="center"/>
    </xf>
    <xf numFmtId="0" fontId="7" fillId="54" borderId="0" applyNumberFormat="0" applyBorder="0" applyAlignment="0" applyProtection="0"/>
    <xf numFmtId="0" fontId="142" fillId="84" borderId="206" applyNumberFormat="0" applyAlignment="0" applyProtection="0"/>
    <xf numFmtId="0" fontId="130" fillId="0" borderId="208" applyNumberFormat="0" applyFill="0" applyAlignment="0" applyProtection="0"/>
    <xf numFmtId="0" fontId="130" fillId="0" borderId="208" applyNumberFormat="0" applyFill="0" applyAlignment="0" applyProtection="0"/>
    <xf numFmtId="0" fontId="102" fillId="0" borderId="210">
      <alignment horizontal="right" vertical="center"/>
    </xf>
    <xf numFmtId="0" fontId="126" fillId="84" borderId="207" applyNumberFormat="0" applyAlignment="0" applyProtection="0"/>
    <xf numFmtId="0" fontId="142" fillId="84" borderId="206" applyNumberFormat="0" applyAlignment="0" applyProtection="0"/>
    <xf numFmtId="0" fontId="126" fillId="84" borderId="207" applyNumberFormat="0" applyAlignment="0" applyProtection="0"/>
    <xf numFmtId="4" fontId="103" fillId="60" borderId="210">
      <alignment horizontal="right" vertical="center"/>
    </xf>
    <xf numFmtId="0" fontId="145" fillId="0" borderId="208" applyNumberFormat="0" applyFill="0" applyAlignment="0" applyProtection="0"/>
    <xf numFmtId="0" fontId="130" fillId="0" borderId="208" applyNumberFormat="0" applyFill="0" applyAlignment="0" applyProtection="0"/>
    <xf numFmtId="4" fontId="105" fillId="62" borderId="210">
      <alignment horizontal="right" vertical="center"/>
    </xf>
    <xf numFmtId="0" fontId="126" fillId="84" borderId="207" applyNumberFormat="0" applyAlignment="0" applyProtection="0"/>
    <xf numFmtId="0" fontId="102" fillId="61" borderId="210"/>
    <xf numFmtId="0" fontId="138" fillId="71" borderId="207" applyNumberFormat="0" applyAlignment="0" applyProtection="0"/>
    <xf numFmtId="0" fontId="123" fillId="84" borderId="206" applyNumberFormat="0" applyAlignment="0" applyProtection="0"/>
    <xf numFmtId="0" fontId="145" fillId="0" borderId="208" applyNumberFormat="0" applyFill="0" applyAlignment="0" applyProtection="0"/>
    <xf numFmtId="0" fontId="103" fillId="62" borderId="210">
      <alignment horizontal="right" vertical="center"/>
    </xf>
    <xf numFmtId="0" fontId="145" fillId="0" borderId="208" applyNumberFormat="0" applyFill="0" applyAlignment="0" applyProtection="0"/>
    <xf numFmtId="0" fontId="145" fillId="0" borderId="208" applyNumberFormat="0" applyFill="0" applyAlignment="0" applyProtection="0"/>
    <xf numFmtId="0" fontId="116" fillId="33" borderId="65" applyNumberFormat="0" applyAlignment="0" applyProtection="0"/>
    <xf numFmtId="0" fontId="125" fillId="84" borderId="207" applyNumberFormat="0" applyAlignment="0" applyProtection="0"/>
    <xf numFmtId="0" fontId="102" fillId="60" borderId="213">
      <alignment horizontal="left" vertical="center" wrapText="1" indent="2"/>
    </xf>
    <xf numFmtId="0" fontId="102" fillId="61" borderId="210"/>
    <xf numFmtId="4" fontId="103" fillId="60" borderId="212">
      <alignment horizontal="right" vertical="center"/>
    </xf>
    <xf numFmtId="0" fontId="7" fillId="42" borderId="0" applyNumberFormat="0" applyBorder="0" applyAlignment="0" applyProtection="0"/>
    <xf numFmtId="4" fontId="103" fillId="60" borderId="211">
      <alignment horizontal="right" vertical="center"/>
    </xf>
    <xf numFmtId="4" fontId="102" fillId="0" borderId="210" applyFill="0" applyBorder="0" applyProtection="0">
      <alignment horizontal="right" vertical="center"/>
    </xf>
    <xf numFmtId="4" fontId="102" fillId="0" borderId="210" applyFill="0" applyBorder="0" applyProtection="0">
      <alignment horizontal="right" vertical="center"/>
    </xf>
    <xf numFmtId="0" fontId="142" fillId="84" borderId="206" applyNumberFormat="0" applyAlignment="0" applyProtection="0"/>
    <xf numFmtId="0" fontId="102" fillId="0" borderId="213">
      <alignment horizontal="left" vertical="center" wrapText="1" indent="2"/>
    </xf>
    <xf numFmtId="4" fontId="102" fillId="0" borderId="210">
      <alignment horizontal="right" vertical="center"/>
    </xf>
    <xf numFmtId="0" fontId="103" fillId="62" borderId="210">
      <alignment horizontal="right" vertical="center"/>
    </xf>
    <xf numFmtId="0" fontId="123" fillId="84" borderId="206" applyNumberFormat="0" applyAlignment="0" applyProtection="0"/>
    <xf numFmtId="49" fontId="101" fillId="0" borderId="210" applyNumberFormat="0" applyFill="0" applyBorder="0" applyProtection="0">
      <alignment horizontal="left" vertical="center"/>
    </xf>
    <xf numFmtId="0" fontId="126" fillId="84" borderId="207" applyNumberFormat="0" applyAlignment="0" applyProtection="0"/>
    <xf numFmtId="0" fontId="130" fillId="0" borderId="208" applyNumberFormat="0" applyFill="0" applyAlignment="0" applyProtection="0"/>
    <xf numFmtId="0" fontId="102" fillId="60" borderId="213">
      <alignment horizontal="left" vertical="center" wrapText="1" indent="2"/>
    </xf>
    <xf numFmtId="4" fontId="103" fillId="60" borderId="210">
      <alignment horizontal="right" vertical="center"/>
    </xf>
    <xf numFmtId="0" fontId="126" fillId="84" borderId="207" applyNumberFormat="0" applyAlignment="0" applyProtection="0"/>
    <xf numFmtId="0" fontId="130" fillId="0" borderId="208" applyNumberFormat="0" applyFill="0" applyAlignment="0" applyProtection="0"/>
    <xf numFmtId="4" fontId="103" fillId="60" borderId="210">
      <alignment horizontal="right" vertical="center"/>
    </xf>
    <xf numFmtId="0" fontId="129" fillId="71" borderId="207" applyNumberFormat="0" applyAlignment="0" applyProtection="0"/>
    <xf numFmtId="0" fontId="102" fillId="0" borderId="213">
      <alignment horizontal="left" vertical="center" wrapText="1" indent="2"/>
    </xf>
    <xf numFmtId="0" fontId="102" fillId="60" borderId="213">
      <alignment horizontal="left" vertical="center" wrapText="1" indent="2"/>
    </xf>
    <xf numFmtId="166" fontId="102" fillId="88" borderId="210" applyNumberFormat="0" applyFont="0" applyBorder="0" applyAlignment="0" applyProtection="0">
      <alignment horizontal="right" vertical="center"/>
    </xf>
    <xf numFmtId="4" fontId="102" fillId="0" borderId="210" applyFill="0" applyBorder="0" applyProtection="0">
      <alignment horizontal="right" vertical="center"/>
    </xf>
    <xf numFmtId="0" fontId="7" fillId="46" borderId="0" applyNumberFormat="0" applyBorder="0" applyAlignment="0" applyProtection="0"/>
    <xf numFmtId="0" fontId="103" fillId="60" borderId="210">
      <alignment horizontal="right" vertical="center"/>
    </xf>
    <xf numFmtId="0" fontId="103" fillId="60" borderId="210">
      <alignment horizontal="right" vertical="center"/>
    </xf>
    <xf numFmtId="0" fontId="103" fillId="60" borderId="211">
      <alignment horizontal="right" vertical="center"/>
    </xf>
    <xf numFmtId="49" fontId="101" fillId="0" borderId="210" applyNumberFormat="0" applyFill="0" applyBorder="0" applyProtection="0">
      <alignment horizontal="left" vertical="center"/>
    </xf>
    <xf numFmtId="4" fontId="103" fillId="60" borderId="210">
      <alignment horizontal="right" vertical="center"/>
    </xf>
    <xf numFmtId="0" fontId="103" fillId="60" borderId="210">
      <alignment horizontal="right" vertical="center"/>
    </xf>
    <xf numFmtId="0" fontId="103" fillId="60" borderId="211">
      <alignment horizontal="right" vertical="center"/>
    </xf>
    <xf numFmtId="0" fontId="138" fillId="71" borderId="207" applyNumberFormat="0" applyAlignment="0" applyProtection="0"/>
    <xf numFmtId="0" fontId="129" fillId="71" borderId="207" applyNumberFormat="0" applyAlignment="0" applyProtection="0"/>
    <xf numFmtId="0" fontId="102" fillId="62" borderId="211">
      <alignment horizontal="left" vertical="center"/>
    </xf>
    <xf numFmtId="0" fontId="103" fillId="62" borderId="210">
      <alignment horizontal="right" vertical="center"/>
    </xf>
    <xf numFmtId="4" fontId="102" fillId="0" borderId="210" applyFill="0" applyBorder="0" applyProtection="0">
      <alignment horizontal="right" vertical="center"/>
    </xf>
    <xf numFmtId="0" fontId="130" fillId="0" borderId="208" applyNumberFormat="0" applyFill="0" applyAlignment="0" applyProtection="0"/>
    <xf numFmtId="0" fontId="102" fillId="60" borderId="213">
      <alignment horizontal="left" vertical="center" wrapText="1" indent="2"/>
    </xf>
    <xf numFmtId="4" fontId="102" fillId="0" borderId="210" applyFill="0" applyBorder="0" applyProtection="0">
      <alignment horizontal="right" vertical="center"/>
    </xf>
    <xf numFmtId="0" fontId="120" fillId="87" borderId="209" applyNumberFormat="0" applyFont="0" applyAlignment="0" applyProtection="0"/>
    <xf numFmtId="49" fontId="102" fillId="0" borderId="211" applyNumberFormat="0" applyFont="0" applyFill="0" applyBorder="0" applyProtection="0">
      <alignment horizontal="left" vertical="center" indent="5"/>
    </xf>
    <xf numFmtId="0" fontId="138" fillId="71" borderId="207" applyNumberFormat="0" applyAlignment="0" applyProtection="0"/>
    <xf numFmtId="0" fontId="119" fillId="0" borderId="70" applyNumberFormat="0" applyFill="0" applyAlignment="0" applyProtection="0"/>
    <xf numFmtId="0" fontId="103" fillId="60" borderId="212">
      <alignment horizontal="right" vertical="center"/>
    </xf>
    <xf numFmtId="0" fontId="145" fillId="0" borderId="208" applyNumberFormat="0" applyFill="0" applyAlignment="0" applyProtection="0"/>
    <xf numFmtId="0" fontId="126" fillId="84" borderId="207" applyNumberFormat="0" applyAlignment="0" applyProtection="0"/>
    <xf numFmtId="0" fontId="142" fillId="84" borderId="206" applyNumberFormat="0" applyAlignment="0" applyProtection="0"/>
    <xf numFmtId="0" fontId="125" fillId="84" borderId="207" applyNumberFormat="0" applyAlignment="0" applyProtection="0"/>
    <xf numFmtId="4" fontId="103" fillId="62" borderId="210">
      <alignment horizontal="right" vertical="center"/>
    </xf>
    <xf numFmtId="0" fontId="138" fillId="71" borderId="207" applyNumberFormat="0" applyAlignment="0" applyProtection="0"/>
    <xf numFmtId="4" fontId="103" fillId="62" borderId="210">
      <alignment horizontal="right" vertical="center"/>
    </xf>
    <xf numFmtId="0" fontId="138" fillId="71" borderId="207" applyNumberFormat="0" applyAlignment="0" applyProtection="0"/>
    <xf numFmtId="49" fontId="101" fillId="0" borderId="210" applyNumberFormat="0" applyFill="0" applyBorder="0" applyProtection="0">
      <alignment horizontal="left" vertical="center"/>
    </xf>
    <xf numFmtId="0" fontId="103" fillId="60" borderId="211">
      <alignment horizontal="right" vertical="center"/>
    </xf>
    <xf numFmtId="4" fontId="103" fillId="60" borderId="210">
      <alignment horizontal="right" vertical="center"/>
    </xf>
    <xf numFmtId="4" fontId="105" fillId="62" borderId="210">
      <alignment horizontal="right" vertical="center"/>
    </xf>
    <xf numFmtId="4" fontId="103" fillId="60" borderId="211">
      <alignment horizontal="right" vertical="center"/>
    </xf>
    <xf numFmtId="0" fontId="102" fillId="0" borderId="210">
      <alignment horizontal="right" vertical="center"/>
    </xf>
    <xf numFmtId="0" fontId="102" fillId="0" borderId="210">
      <alignment horizontal="right" vertical="center"/>
    </xf>
    <xf numFmtId="0" fontId="103" fillId="62" borderId="210">
      <alignment horizontal="right" vertical="center"/>
    </xf>
    <xf numFmtId="4" fontId="103" fillId="60" borderId="211">
      <alignment horizontal="right" vertical="center"/>
    </xf>
    <xf numFmtId="0" fontId="103" fillId="62" borderId="210">
      <alignment horizontal="right" vertical="center"/>
    </xf>
    <xf numFmtId="166" fontId="102" fillId="88" borderId="210" applyNumberFormat="0" applyFont="0" applyBorder="0" applyAlignment="0" applyProtection="0">
      <alignment horizontal="right" vertical="center"/>
    </xf>
    <xf numFmtId="0" fontId="126" fillId="84" borderId="207" applyNumberFormat="0" applyAlignment="0" applyProtection="0"/>
    <xf numFmtId="4" fontId="103" fillId="60" borderId="210">
      <alignment horizontal="right" vertical="center"/>
    </xf>
    <xf numFmtId="0" fontId="7" fillId="57" borderId="0" applyNumberFormat="0" applyBorder="0" applyAlignment="0" applyProtection="0"/>
    <xf numFmtId="0" fontId="7" fillId="49" borderId="0" applyNumberFormat="0" applyBorder="0" applyAlignment="0" applyProtection="0"/>
    <xf numFmtId="0" fontId="102" fillId="61" borderId="210"/>
    <xf numFmtId="49" fontId="102" fillId="0" borderId="211" applyNumberFormat="0" applyFont="0" applyFill="0" applyBorder="0" applyProtection="0">
      <alignment horizontal="left" vertical="center" indent="5"/>
    </xf>
    <xf numFmtId="4" fontId="102" fillId="0" borderId="210" applyFill="0" applyBorder="0" applyProtection="0">
      <alignment horizontal="right" vertical="center"/>
    </xf>
    <xf numFmtId="0" fontId="103" fillId="60" borderId="210">
      <alignment horizontal="right" vertical="center"/>
    </xf>
    <xf numFmtId="4" fontId="103" fillId="60" borderId="210">
      <alignment horizontal="right" vertical="center"/>
    </xf>
    <xf numFmtId="49" fontId="101" fillId="0" borderId="210" applyNumberFormat="0" applyFill="0" applyBorder="0" applyProtection="0">
      <alignment horizontal="left" vertical="center"/>
    </xf>
    <xf numFmtId="0" fontId="120" fillId="87" borderId="209" applyNumberFormat="0" applyFont="0" applyAlignment="0" applyProtection="0"/>
    <xf numFmtId="0" fontId="126" fillId="84" borderId="207" applyNumberFormat="0" applyAlignment="0" applyProtection="0"/>
    <xf numFmtId="0" fontId="48" fillId="43" borderId="0" applyNumberFormat="0" applyBorder="0" applyAlignment="0" applyProtection="0"/>
    <xf numFmtId="4" fontId="103" fillId="60" borderId="210">
      <alignment horizontal="right" vertical="center"/>
    </xf>
    <xf numFmtId="0" fontId="7" fillId="53" borderId="0" applyNumberFormat="0" applyBorder="0" applyAlignment="0" applyProtection="0"/>
    <xf numFmtId="0" fontId="102" fillId="0" borderId="210" applyNumberFormat="0" applyFill="0" applyAlignment="0" applyProtection="0"/>
    <xf numFmtId="0" fontId="102" fillId="0" borderId="210" applyNumberFormat="0" applyFill="0" applyAlignment="0" applyProtection="0"/>
    <xf numFmtId="0" fontId="125" fillId="84" borderId="207" applyNumberFormat="0" applyAlignment="0" applyProtection="0"/>
    <xf numFmtId="0" fontId="129" fillId="71" borderId="207" applyNumberFormat="0" applyAlignment="0" applyProtection="0"/>
    <xf numFmtId="0" fontId="125" fillId="84" borderId="207" applyNumberFormat="0" applyAlignment="0" applyProtection="0"/>
    <xf numFmtId="0" fontId="120" fillId="87" borderId="209" applyNumberFormat="0" applyFont="0" applyAlignment="0" applyProtection="0"/>
    <xf numFmtId="0" fontId="129" fillId="71" borderId="207" applyNumberFormat="0" applyAlignment="0" applyProtection="0"/>
    <xf numFmtId="4" fontId="103" fillId="62" borderId="210">
      <alignment horizontal="right" vertical="center"/>
    </xf>
    <xf numFmtId="4" fontId="102" fillId="61" borderId="210"/>
    <xf numFmtId="166" fontId="102" fillId="88" borderId="210" applyNumberFormat="0" applyFont="0" applyBorder="0" applyAlignment="0" applyProtection="0">
      <alignment horizontal="right" vertical="center"/>
    </xf>
    <xf numFmtId="0" fontId="105" fillId="62" borderId="210">
      <alignment horizontal="right" vertical="center"/>
    </xf>
    <xf numFmtId="4" fontId="103" fillId="60" borderId="212">
      <alignment horizontal="right" vertical="center"/>
    </xf>
    <xf numFmtId="0" fontId="102" fillId="60" borderId="213">
      <alignment horizontal="left" vertical="center" wrapText="1" indent="2"/>
    </xf>
    <xf numFmtId="0" fontId="138" fillId="71" borderId="207" applyNumberFormat="0" applyAlignment="0" applyProtection="0"/>
    <xf numFmtId="0" fontId="138" fillId="71" borderId="207" applyNumberFormat="0" applyAlignment="0" applyProtection="0"/>
    <xf numFmtId="0" fontId="130" fillId="0" borderId="208" applyNumberFormat="0" applyFill="0" applyAlignment="0" applyProtection="0"/>
    <xf numFmtId="0" fontId="117" fillId="0" borderId="0" applyNumberFormat="0" applyFill="0" applyBorder="0" applyAlignment="0" applyProtection="0"/>
    <xf numFmtId="0" fontId="48" fillId="55" borderId="0" applyNumberFormat="0" applyBorder="0" applyAlignment="0" applyProtection="0"/>
    <xf numFmtId="0" fontId="130" fillId="0" borderId="208" applyNumberFormat="0" applyFill="0" applyAlignment="0" applyProtection="0"/>
    <xf numFmtId="0" fontId="125" fillId="84" borderId="207" applyNumberFormat="0" applyAlignment="0" applyProtection="0"/>
    <xf numFmtId="0" fontId="142" fillId="84" borderId="206" applyNumberFormat="0" applyAlignment="0" applyProtection="0"/>
    <xf numFmtId="0" fontId="142" fillId="84" borderId="206" applyNumberFormat="0" applyAlignment="0" applyProtection="0"/>
    <xf numFmtId="0" fontId="115" fillId="33" borderId="66" applyNumberFormat="0" applyAlignment="0" applyProtection="0"/>
    <xf numFmtId="0" fontId="126" fillId="84" borderId="207" applyNumberFormat="0" applyAlignment="0" applyProtection="0"/>
    <xf numFmtId="0" fontId="102" fillId="60" borderId="213">
      <alignment horizontal="left" vertical="center" wrapText="1" indent="2"/>
    </xf>
    <xf numFmtId="0" fontId="103" fillId="60" borderId="212">
      <alignment horizontal="right" vertical="center"/>
    </xf>
    <xf numFmtId="0" fontId="7" fillId="41" borderId="0" applyNumberFormat="0" applyBorder="0" applyAlignment="0" applyProtection="0"/>
    <xf numFmtId="0" fontId="120" fillId="87" borderId="209" applyNumberFormat="0" applyFont="0" applyAlignment="0" applyProtection="0"/>
    <xf numFmtId="0" fontId="102" fillId="0" borderId="210" applyNumberFormat="0" applyFill="0" applyAlignment="0" applyProtection="0"/>
    <xf numFmtId="49" fontId="102" fillId="0" borderId="210" applyNumberFormat="0" applyFont="0" applyFill="0" applyBorder="0" applyProtection="0">
      <alignment horizontal="left" vertical="center" indent="2"/>
    </xf>
    <xf numFmtId="0" fontId="102" fillId="0" borderId="213">
      <alignment horizontal="left" vertical="center" wrapText="1" indent="2"/>
    </xf>
    <xf numFmtId="0" fontId="126" fillId="84" borderId="207" applyNumberFormat="0" applyAlignment="0" applyProtection="0"/>
    <xf numFmtId="0" fontId="102" fillId="0" borderId="210" applyNumberFormat="0" applyFill="0" applyAlignment="0" applyProtection="0"/>
    <xf numFmtId="4" fontId="105" fillId="62" borderId="210">
      <alignment horizontal="right" vertical="center"/>
    </xf>
    <xf numFmtId="0" fontId="102" fillId="0" borderId="213">
      <alignment horizontal="left" vertical="center" wrapText="1" indent="2"/>
    </xf>
    <xf numFmtId="0" fontId="48" fillId="47" borderId="0" applyNumberFormat="0" applyBorder="0" applyAlignment="0" applyProtection="0"/>
    <xf numFmtId="4" fontId="102" fillId="61" borderId="210"/>
    <xf numFmtId="0" fontId="126" fillId="84" borderId="207" applyNumberFormat="0" applyAlignment="0" applyProtection="0"/>
    <xf numFmtId="0" fontId="126" fillId="84" borderId="207" applyNumberFormat="0" applyAlignment="0" applyProtection="0"/>
    <xf numFmtId="0" fontId="102" fillId="0" borderId="213">
      <alignment horizontal="left" vertical="center" wrapText="1" indent="2"/>
    </xf>
    <xf numFmtId="0" fontId="103" fillId="60" borderId="210">
      <alignment horizontal="right" vertical="center"/>
    </xf>
    <xf numFmtId="0" fontId="129" fillId="71" borderId="207" applyNumberFormat="0" applyAlignment="0" applyProtection="0"/>
    <xf numFmtId="0" fontId="126" fillId="84" borderId="207" applyNumberFormat="0" applyAlignment="0" applyProtection="0"/>
    <xf numFmtId="0" fontId="103" fillId="60" borderId="210">
      <alignment horizontal="right" vertical="center"/>
    </xf>
    <xf numFmtId="49" fontId="101" fillId="0" borderId="210" applyNumberFormat="0" applyFill="0" applyBorder="0" applyProtection="0">
      <alignment horizontal="left" vertical="center"/>
    </xf>
    <xf numFmtId="0" fontId="120" fillId="87" borderId="209" applyNumberFormat="0" applyFont="0" applyAlignment="0" applyProtection="0"/>
    <xf numFmtId="0" fontId="125" fillId="84" borderId="207" applyNumberFormat="0" applyAlignment="0" applyProtection="0"/>
    <xf numFmtId="0" fontId="130" fillId="0" borderId="208" applyNumberFormat="0" applyFill="0" applyAlignment="0" applyProtection="0"/>
    <xf numFmtId="0" fontId="102" fillId="61" borderId="210"/>
    <xf numFmtId="4" fontId="102" fillId="61" borderId="210"/>
    <xf numFmtId="4" fontId="103" fillId="60" borderId="210">
      <alignment horizontal="right" vertical="center"/>
    </xf>
    <xf numFmtId="0" fontId="105" fillId="62" borderId="210">
      <alignment horizontal="right" vertical="center"/>
    </xf>
    <xf numFmtId="0" fontId="129" fillId="71" borderId="207" applyNumberFormat="0" applyAlignment="0" applyProtection="0"/>
    <xf numFmtId="0" fontId="126" fillId="84" borderId="207" applyNumberFormat="0" applyAlignment="0" applyProtection="0"/>
    <xf numFmtId="4" fontId="102" fillId="0" borderId="210">
      <alignment horizontal="right" vertical="center"/>
    </xf>
    <xf numFmtId="0" fontId="102" fillId="60" borderId="213">
      <alignment horizontal="left" vertical="center" wrapText="1" indent="2"/>
    </xf>
    <xf numFmtId="0" fontId="102" fillId="0" borderId="213">
      <alignment horizontal="left" vertical="center" wrapText="1" indent="2"/>
    </xf>
    <xf numFmtId="0" fontId="142" fillId="84" borderId="206" applyNumberFormat="0" applyAlignment="0" applyProtection="0"/>
    <xf numFmtId="0" fontId="138" fillId="71" borderId="207" applyNumberFormat="0" applyAlignment="0" applyProtection="0"/>
    <xf numFmtId="0" fontId="125" fillId="84" borderId="207" applyNumberFormat="0" applyAlignment="0" applyProtection="0"/>
    <xf numFmtId="0" fontId="123" fillId="84" borderId="206" applyNumberFormat="0" applyAlignment="0" applyProtection="0"/>
    <xf numFmtId="0" fontId="103" fillId="60" borderId="212">
      <alignment horizontal="right" vertical="center"/>
    </xf>
    <xf numFmtId="0" fontId="105" fillId="62" borderId="210">
      <alignment horizontal="right" vertical="center"/>
    </xf>
    <xf numFmtId="4" fontId="103" fillId="62" borderId="210">
      <alignment horizontal="right" vertical="center"/>
    </xf>
    <xf numFmtId="4" fontId="103" fillId="60" borderId="210">
      <alignment horizontal="right" vertical="center"/>
    </xf>
    <xf numFmtId="49" fontId="102" fillId="0" borderId="211" applyNumberFormat="0" applyFont="0" applyFill="0" applyBorder="0" applyProtection="0">
      <alignment horizontal="left" vertical="center" indent="5"/>
    </xf>
    <xf numFmtId="4" fontId="102" fillId="0" borderId="210" applyFill="0" applyBorder="0" applyProtection="0">
      <alignment horizontal="right" vertical="center"/>
    </xf>
    <xf numFmtId="4" fontId="103" fillId="62" borderId="210">
      <alignment horizontal="right" vertical="center"/>
    </xf>
    <xf numFmtId="0" fontId="138" fillId="71" borderId="207" applyNumberFormat="0" applyAlignment="0" applyProtection="0"/>
    <xf numFmtId="0" fontId="129" fillId="71" borderId="207" applyNumberFormat="0" applyAlignment="0" applyProtection="0"/>
    <xf numFmtId="0" fontId="125" fillId="84" borderId="207" applyNumberFormat="0" applyAlignment="0" applyProtection="0"/>
    <xf numFmtId="0" fontId="102" fillId="60" borderId="213">
      <alignment horizontal="left" vertical="center" wrapText="1" indent="2"/>
    </xf>
    <xf numFmtId="0" fontId="102" fillId="0" borderId="213">
      <alignment horizontal="left" vertical="center" wrapText="1" indent="2"/>
    </xf>
    <xf numFmtId="0" fontId="102" fillId="60" borderId="213">
      <alignment horizontal="left" vertical="center" wrapText="1" indent="2"/>
    </xf>
    <xf numFmtId="0" fontId="102" fillId="60" borderId="213">
      <alignment horizontal="left" vertical="center" wrapText="1" indent="2"/>
    </xf>
    <xf numFmtId="0" fontId="102" fillId="0" borderId="213">
      <alignment horizontal="left" vertical="center" wrapText="1" indent="2"/>
    </xf>
    <xf numFmtId="0" fontId="142" fillId="84" borderId="206" applyNumberFormat="0" applyAlignment="0" applyProtection="0"/>
    <xf numFmtId="0" fontId="138" fillId="71" borderId="207" applyNumberFormat="0" applyAlignment="0" applyProtection="0"/>
    <xf numFmtId="0" fontId="125" fillId="84" borderId="207" applyNumberFormat="0" applyAlignment="0" applyProtection="0"/>
    <xf numFmtId="0" fontId="123" fillId="84" borderId="206" applyNumberFormat="0" applyAlignment="0" applyProtection="0"/>
    <xf numFmtId="0" fontId="103" fillId="60" borderId="212">
      <alignment horizontal="right" vertical="center"/>
    </xf>
    <xf numFmtId="0" fontId="105" fillId="62" borderId="210">
      <alignment horizontal="right" vertical="center"/>
    </xf>
    <xf numFmtId="4" fontId="103" fillId="62" borderId="210">
      <alignment horizontal="right" vertical="center"/>
    </xf>
    <xf numFmtId="4" fontId="103" fillId="60" borderId="210">
      <alignment horizontal="right" vertical="center"/>
    </xf>
    <xf numFmtId="49" fontId="102" fillId="0" borderId="211" applyNumberFormat="0" applyFont="0" applyFill="0" applyBorder="0" applyProtection="0">
      <alignment horizontal="left" vertical="center" indent="5"/>
    </xf>
    <xf numFmtId="4" fontId="102" fillId="0" borderId="210" applyFill="0" applyBorder="0" applyProtection="0">
      <alignment horizontal="right" vertical="center"/>
    </xf>
    <xf numFmtId="4" fontId="103" fillId="62" borderId="210">
      <alignment horizontal="right" vertical="center"/>
    </xf>
    <xf numFmtId="0" fontId="138" fillId="71" borderId="207" applyNumberFormat="0" applyAlignment="0" applyProtection="0"/>
    <xf numFmtId="0" fontId="129" fillId="71" borderId="207" applyNumberFormat="0" applyAlignment="0" applyProtection="0"/>
    <xf numFmtId="0" fontId="125" fillId="84" borderId="207" applyNumberFormat="0" applyAlignment="0" applyProtection="0"/>
    <xf numFmtId="0" fontId="102" fillId="60" borderId="213">
      <alignment horizontal="left" vertical="center" wrapText="1" indent="2"/>
    </xf>
    <xf numFmtId="0" fontId="102" fillId="0" borderId="213">
      <alignment horizontal="left" vertical="center" wrapText="1" indent="2"/>
    </xf>
    <xf numFmtId="0" fontId="102" fillId="60" borderId="213">
      <alignment horizontal="left" vertical="center" wrapText="1" indent="2"/>
    </xf>
    <xf numFmtId="0" fontId="8" fillId="87" borderId="209" applyNumberFormat="0" applyFont="0" applyAlignment="0" applyProtection="0"/>
    <xf numFmtId="0" fontId="8" fillId="87" borderId="209" applyNumberFormat="0" applyFont="0" applyAlignment="0" applyProtection="0"/>
    <xf numFmtId="4" fontId="102" fillId="61" borderId="210"/>
    <xf numFmtId="0" fontId="48" fillId="43" borderId="0" applyNumberFormat="0" applyBorder="0" applyAlignment="0" applyProtection="0"/>
    <xf numFmtId="0" fontId="142" fillId="84" borderId="206" applyNumberFormat="0" applyAlignment="0" applyProtection="0"/>
    <xf numFmtId="0" fontId="48" fillId="39" borderId="0" applyNumberFormat="0" applyBorder="0" applyAlignment="0" applyProtection="0"/>
    <xf numFmtId="0" fontId="145" fillId="0" borderId="208" applyNumberFormat="0" applyFill="0" applyAlignment="0" applyProtection="0"/>
    <xf numFmtId="49" fontId="101" fillId="0" borderId="210" applyNumberFormat="0" applyFill="0" applyBorder="0" applyProtection="0">
      <alignment horizontal="left" vertical="center"/>
    </xf>
    <xf numFmtId="166" fontId="102" fillId="88" borderId="210" applyNumberFormat="0" applyFont="0" applyBorder="0" applyAlignment="0" applyProtection="0">
      <alignment horizontal="right" vertical="center"/>
    </xf>
    <xf numFmtId="49" fontId="102" fillId="0" borderId="211" applyNumberFormat="0" applyFont="0" applyFill="0" applyBorder="0" applyProtection="0">
      <alignment horizontal="left" vertical="center" indent="5"/>
    </xf>
    <xf numFmtId="0" fontId="7" fillId="46" borderId="0" applyNumberFormat="0" applyBorder="0" applyAlignment="0" applyProtection="0"/>
    <xf numFmtId="0" fontId="142" fillId="84" borderId="206" applyNumberFormat="0" applyAlignment="0" applyProtection="0"/>
    <xf numFmtId="0" fontId="115" fillId="33" borderId="66" applyNumberFormat="0" applyAlignment="0" applyProtection="0"/>
    <xf numFmtId="0" fontId="116" fillId="33" borderId="65" applyNumberFormat="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19"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8"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8"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8"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8" fillId="59" borderId="0" applyNumberFormat="0" applyBorder="0" applyAlignment="0" applyProtection="0"/>
    <xf numFmtId="0" fontId="7" fillId="37" borderId="0" applyNumberFormat="0" applyBorder="0" applyAlignment="0" applyProtection="0"/>
    <xf numFmtId="0" fontId="102" fillId="0" borderId="213">
      <alignment horizontal="left" vertical="center" wrapText="1" indent="2"/>
    </xf>
    <xf numFmtId="0" fontId="125" fillId="84" borderId="207" applyNumberFormat="0" applyAlignment="0" applyProtection="0"/>
    <xf numFmtId="4" fontId="102" fillId="0" borderId="210" applyFill="0" applyBorder="0" applyProtection="0">
      <alignment horizontal="right" vertical="center"/>
    </xf>
    <xf numFmtId="49" fontId="102" fillId="0" borderId="210" applyNumberFormat="0" applyFont="0" applyFill="0" applyBorder="0" applyProtection="0">
      <alignment horizontal="left" vertical="center" indent="2"/>
    </xf>
    <xf numFmtId="0" fontId="126" fillId="84" borderId="207" applyNumberFormat="0" applyAlignment="0" applyProtection="0"/>
    <xf numFmtId="0" fontId="138" fillId="71" borderId="207" applyNumberFormat="0" applyAlignment="0" applyProtection="0"/>
    <xf numFmtId="0" fontId="126" fillId="84" borderId="207" applyNumberFormat="0" applyAlignment="0" applyProtection="0"/>
    <xf numFmtId="0" fontId="48" fillId="47"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119" fillId="0" borderId="70" applyNumberFormat="0" applyFill="0" applyAlignment="0" applyProtection="0"/>
    <xf numFmtId="0" fontId="118" fillId="0" borderId="0" applyNumberFormat="0" applyFill="0" applyBorder="0" applyAlignment="0" applyProtection="0"/>
    <xf numFmtId="0" fontId="116" fillId="33" borderId="65" applyNumberFormat="0" applyAlignment="0" applyProtection="0"/>
    <xf numFmtId="0" fontId="115" fillId="33" borderId="66" applyNumberFormat="0" applyAlignment="0" applyProtection="0"/>
    <xf numFmtId="0" fontId="120" fillId="87" borderId="209" applyNumberFormat="0" applyFont="0" applyAlignment="0" applyProtection="0"/>
    <xf numFmtId="0" fontId="8" fillId="87" borderId="209" applyNumberFormat="0" applyFont="0" applyAlignment="0" applyProtection="0"/>
    <xf numFmtId="0" fontId="117" fillId="0" borderId="0" applyNumberFormat="0" applyFill="0" applyBorder="0" applyAlignment="0" applyProtection="0"/>
    <xf numFmtId="0" fontId="102" fillId="60" borderId="213">
      <alignment horizontal="left" vertical="center" wrapText="1" indent="2"/>
    </xf>
    <xf numFmtId="0" fontId="123" fillId="84" borderId="206" applyNumberFormat="0" applyAlignment="0" applyProtection="0"/>
    <xf numFmtId="0" fontId="126" fillId="84" borderId="207" applyNumberFormat="0" applyAlignment="0" applyProtection="0"/>
    <xf numFmtId="0" fontId="138" fillId="71" borderId="207" applyNumberFormat="0" applyAlignment="0" applyProtection="0"/>
    <xf numFmtId="0" fontId="7" fillId="53" borderId="0" applyNumberFormat="0" applyBorder="0" applyAlignment="0" applyProtection="0"/>
    <xf numFmtId="0" fontId="120" fillId="87" borderId="209" applyNumberFormat="0" applyFont="0" applyAlignment="0" applyProtection="0"/>
    <xf numFmtId="0" fontId="103" fillId="62" borderId="210">
      <alignment horizontal="right" vertical="center"/>
    </xf>
    <xf numFmtId="4" fontId="103" fillId="62" borderId="210">
      <alignment horizontal="right" vertical="center"/>
    </xf>
    <xf numFmtId="0" fontId="105" fillId="62" borderId="210">
      <alignment horizontal="right" vertical="center"/>
    </xf>
    <xf numFmtId="4" fontId="105" fillId="62" borderId="210">
      <alignment horizontal="right" vertical="center"/>
    </xf>
    <xf numFmtId="0" fontId="103" fillId="60" borderId="210">
      <alignment horizontal="right" vertical="center"/>
    </xf>
    <xf numFmtId="4" fontId="103" fillId="60" borderId="210">
      <alignment horizontal="right" vertical="center"/>
    </xf>
    <xf numFmtId="0" fontId="103" fillId="60" borderId="210">
      <alignment horizontal="right" vertical="center"/>
    </xf>
    <xf numFmtId="4" fontId="103" fillId="60" borderId="210">
      <alignment horizontal="right" vertical="center"/>
    </xf>
    <xf numFmtId="0" fontId="103" fillId="60" borderId="211">
      <alignment horizontal="right" vertical="center"/>
    </xf>
    <xf numFmtId="4" fontId="103" fillId="60" borderId="211">
      <alignment horizontal="right" vertical="center"/>
    </xf>
    <xf numFmtId="0" fontId="103" fillId="60" borderId="212">
      <alignment horizontal="right" vertical="center"/>
    </xf>
    <xf numFmtId="4" fontId="103" fillId="60" borderId="212">
      <alignment horizontal="right" vertical="center"/>
    </xf>
    <xf numFmtId="0" fontId="126" fillId="84" borderId="207" applyNumberFormat="0" applyAlignment="0" applyProtection="0"/>
    <xf numFmtId="0" fontId="102" fillId="60" borderId="213">
      <alignment horizontal="left" vertical="center" wrapText="1" indent="2"/>
    </xf>
    <xf numFmtId="0" fontId="102" fillId="0" borderId="213">
      <alignment horizontal="left" vertical="center" wrapText="1" indent="2"/>
    </xf>
    <xf numFmtId="0" fontId="102" fillId="62" borderId="211">
      <alignment horizontal="left" vertical="center"/>
    </xf>
    <xf numFmtId="0" fontId="138" fillId="71" borderId="207" applyNumberFormat="0" applyAlignment="0" applyProtection="0"/>
    <xf numFmtId="0" fontId="102" fillId="0" borderId="210">
      <alignment horizontal="right" vertical="center"/>
    </xf>
    <xf numFmtId="4" fontId="102" fillId="0" borderId="210">
      <alignment horizontal="right" vertical="center"/>
    </xf>
    <xf numFmtId="0" fontId="102" fillId="0" borderId="210" applyNumberFormat="0" applyFill="0" applyAlignment="0" applyProtection="0"/>
    <xf numFmtId="166" fontId="102" fillId="88" borderId="210" applyNumberFormat="0" applyFont="0" applyBorder="0" applyAlignment="0" applyProtection="0">
      <alignment horizontal="right" vertical="center"/>
    </xf>
    <xf numFmtId="0" fontId="102" fillId="61" borderId="210"/>
    <xf numFmtId="4" fontId="102" fillId="61" borderId="210"/>
    <xf numFmtId="0" fontId="102" fillId="60" borderId="213">
      <alignment horizontal="left" vertical="center" wrapText="1" indent="2"/>
    </xf>
    <xf numFmtId="0" fontId="7" fillId="54" borderId="0" applyNumberFormat="0" applyBorder="0" applyAlignment="0" applyProtection="0"/>
    <xf numFmtId="0" fontId="8" fillId="87" borderId="209" applyNumberFormat="0" applyFont="0" applyAlignment="0" applyProtection="0"/>
    <xf numFmtId="0" fontId="120" fillId="87" borderId="209" applyNumberFormat="0" applyFont="0" applyAlignment="0" applyProtection="0"/>
    <xf numFmtId="0" fontId="138" fillId="71" borderId="207" applyNumberFormat="0" applyAlignment="0" applyProtection="0"/>
    <xf numFmtId="0" fontId="145" fillId="0" borderId="208" applyNumberFormat="0" applyFill="0" applyAlignment="0" applyProtection="0"/>
    <xf numFmtId="0" fontId="7" fillId="58" borderId="0" applyNumberFormat="0" applyBorder="0" applyAlignment="0" applyProtection="0"/>
    <xf numFmtId="0" fontId="7" fillId="50" borderId="0" applyNumberFormat="0" applyBorder="0" applyAlignment="0" applyProtection="0"/>
    <xf numFmtId="0" fontId="120" fillId="87" borderId="209" applyNumberFormat="0" applyFont="0" applyAlignment="0" applyProtection="0"/>
    <xf numFmtId="0" fontId="138" fillId="71" borderId="207" applyNumberFormat="0" applyAlignment="0" applyProtection="0"/>
    <xf numFmtId="49" fontId="102" fillId="0" borderId="210" applyNumberFormat="0" applyFont="0" applyFill="0" applyBorder="0" applyProtection="0">
      <alignment horizontal="left" vertical="center" indent="2"/>
    </xf>
    <xf numFmtId="49" fontId="102" fillId="0" borderId="211" applyNumberFormat="0" applyFont="0" applyFill="0" applyBorder="0" applyProtection="0">
      <alignment horizontal="left" vertical="center" indent="5"/>
    </xf>
    <xf numFmtId="0" fontId="130" fillId="0" borderId="208" applyNumberFormat="0" applyFill="0" applyAlignment="0" applyProtection="0"/>
    <xf numFmtId="4" fontId="102" fillId="0" borderId="210" applyFill="0" applyBorder="0" applyProtection="0">
      <alignment horizontal="right" vertical="center"/>
    </xf>
    <xf numFmtId="49" fontId="101" fillId="0" borderId="210" applyNumberFormat="0" applyFill="0" applyBorder="0" applyProtection="0">
      <alignment horizontal="left" vertical="center"/>
    </xf>
    <xf numFmtId="0" fontId="145" fillId="0" borderId="208" applyNumberFormat="0" applyFill="0" applyAlignment="0" applyProtection="0"/>
    <xf numFmtId="0" fontId="102" fillId="61" borderId="210"/>
    <xf numFmtId="0" fontId="129" fillId="71" borderId="207" applyNumberFormat="0" applyAlignment="0" applyProtection="0"/>
    <xf numFmtId="0" fontId="125" fillId="84" borderId="207" applyNumberFormat="0" applyAlignment="0" applyProtection="0"/>
    <xf numFmtId="0" fontId="102" fillId="0" borderId="210" applyNumberFormat="0" applyFill="0" applyAlignment="0" applyProtection="0"/>
    <xf numFmtId="0" fontId="129" fillId="71" borderId="207" applyNumberFormat="0" applyAlignment="0" applyProtection="0"/>
    <xf numFmtId="0" fontId="48" fillId="51" borderId="0" applyNumberFormat="0" applyBorder="0" applyAlignment="0" applyProtection="0"/>
    <xf numFmtId="0" fontId="7" fillId="45" borderId="0" applyNumberFormat="0" applyBorder="0" applyAlignment="0" applyProtection="0"/>
    <xf numFmtId="0" fontId="7" fillId="38" borderId="0" applyNumberFormat="0" applyBorder="0" applyAlignment="0" applyProtection="0"/>
    <xf numFmtId="0" fontId="102" fillId="60" borderId="213">
      <alignment horizontal="left" vertical="center" wrapText="1" indent="2"/>
    </xf>
    <xf numFmtId="0" fontId="102" fillId="0" borderId="213">
      <alignment horizontal="left" vertical="center" wrapText="1" indent="2"/>
    </xf>
    <xf numFmtId="0" fontId="142" fillId="84" borderId="206" applyNumberFormat="0" applyAlignment="0" applyProtection="0"/>
    <xf numFmtId="0" fontId="126" fillId="84" borderId="207" applyNumberFormat="0" applyAlignment="0" applyProtection="0"/>
    <xf numFmtId="0" fontId="48" fillId="55" borderId="0" applyNumberFormat="0" applyBorder="0" applyAlignment="0" applyProtection="0"/>
    <xf numFmtId="0" fontId="48" fillId="59" borderId="0" applyNumberFormat="0" applyBorder="0" applyAlignment="0" applyProtection="0"/>
    <xf numFmtId="0" fontId="7" fillId="57" borderId="0" applyNumberFormat="0" applyBorder="0" applyAlignment="0" applyProtection="0"/>
    <xf numFmtId="0" fontId="7" fillId="49" borderId="0" applyNumberFormat="0" applyBorder="0" applyAlignment="0" applyProtection="0"/>
    <xf numFmtId="4" fontId="103" fillId="60" borderId="210">
      <alignment horizontal="right" vertical="center"/>
    </xf>
    <xf numFmtId="0" fontId="102" fillId="61" borderId="210"/>
    <xf numFmtId="0" fontId="125" fillId="84" borderId="207" applyNumberFormat="0" applyAlignment="0" applyProtection="0"/>
    <xf numFmtId="0" fontId="103" fillId="62" borderId="210">
      <alignment horizontal="right" vertical="center"/>
    </xf>
    <xf numFmtId="0" fontId="102" fillId="0" borderId="210">
      <alignment horizontal="right" vertical="center"/>
    </xf>
    <xf numFmtId="0" fontId="102" fillId="62" borderId="211">
      <alignment horizontal="left" vertical="center"/>
    </xf>
    <xf numFmtId="0" fontId="138" fillId="71" borderId="207" applyNumberFormat="0" applyAlignment="0" applyProtection="0"/>
    <xf numFmtId="166" fontId="102" fillId="88" borderId="210" applyNumberFormat="0" applyFont="0" applyBorder="0" applyAlignment="0" applyProtection="0">
      <alignment horizontal="right" vertical="center"/>
    </xf>
    <xf numFmtId="0" fontId="120" fillId="87" borderId="209" applyNumberFormat="0" applyFont="0" applyAlignment="0" applyProtection="0"/>
    <xf numFmtId="0" fontId="102" fillId="0" borderId="213">
      <alignment horizontal="left" vertical="center" wrapText="1" indent="2"/>
    </xf>
    <xf numFmtId="4" fontId="102" fillId="61" borderId="210"/>
    <xf numFmtId="49" fontId="101" fillId="0" borderId="210" applyNumberFormat="0" applyFill="0" applyBorder="0" applyProtection="0">
      <alignment horizontal="left" vertical="center"/>
    </xf>
    <xf numFmtId="0" fontId="102" fillId="0" borderId="210">
      <alignment horizontal="right" vertical="center"/>
    </xf>
    <xf numFmtId="4" fontId="103" fillId="60" borderId="212">
      <alignment horizontal="right" vertical="center"/>
    </xf>
    <xf numFmtId="4" fontId="103" fillId="60" borderId="210">
      <alignment horizontal="right" vertical="center"/>
    </xf>
    <xf numFmtId="4" fontId="103" fillId="60" borderId="210">
      <alignment horizontal="right" vertical="center"/>
    </xf>
    <xf numFmtId="0" fontId="105" fillId="62" borderId="210">
      <alignment horizontal="right" vertical="center"/>
    </xf>
    <xf numFmtId="0" fontId="103" fillId="62" borderId="210">
      <alignment horizontal="right" vertical="center"/>
    </xf>
    <xf numFmtId="49" fontId="102" fillId="0" borderId="210" applyNumberFormat="0" applyFont="0" applyFill="0" applyBorder="0" applyProtection="0">
      <alignment horizontal="left" vertical="center" indent="2"/>
    </xf>
    <xf numFmtId="0" fontId="138" fillId="71" borderId="207" applyNumberFormat="0" applyAlignment="0" applyProtection="0"/>
    <xf numFmtId="49" fontId="102" fillId="0" borderId="210" applyNumberFormat="0" applyFont="0" applyFill="0" applyBorder="0" applyProtection="0">
      <alignment horizontal="left" vertical="center" indent="2"/>
    </xf>
    <xf numFmtId="0" fontId="129" fillId="71" borderId="207" applyNumberFormat="0" applyAlignment="0" applyProtection="0"/>
    <xf numFmtId="4" fontId="102" fillId="0" borderId="210" applyFill="0" applyBorder="0" applyProtection="0">
      <alignment horizontal="right" vertical="center"/>
    </xf>
    <xf numFmtId="0" fontId="126" fillId="84" borderId="207" applyNumberFormat="0" applyAlignment="0" applyProtection="0"/>
    <xf numFmtId="0" fontId="103" fillId="60" borderId="212">
      <alignment horizontal="right" vertical="center"/>
    </xf>
    <xf numFmtId="0" fontId="102" fillId="0" borderId="210" applyNumberFormat="0" applyFill="0" applyAlignment="0" applyProtection="0"/>
    <xf numFmtId="4" fontId="102" fillId="0" borderId="210">
      <alignment horizontal="right" vertical="center"/>
    </xf>
    <xf numFmtId="0" fontId="102" fillId="0" borderId="210">
      <alignment horizontal="right" vertical="center"/>
    </xf>
    <xf numFmtId="0" fontId="138" fillId="71" borderId="207" applyNumberFormat="0" applyAlignment="0" applyProtection="0"/>
    <xf numFmtId="0" fontId="125" fillId="84" borderId="207" applyNumberFormat="0" applyAlignment="0" applyProtection="0"/>
    <xf numFmtId="0" fontId="102" fillId="60" borderId="213">
      <alignment horizontal="left" vertical="center" wrapText="1" indent="2"/>
    </xf>
    <xf numFmtId="0" fontId="126" fillId="84" borderId="207" applyNumberFormat="0" applyAlignment="0" applyProtection="0"/>
    <xf numFmtId="0" fontId="126" fillId="84" borderId="207" applyNumberFormat="0" applyAlignment="0" applyProtection="0"/>
    <xf numFmtId="4" fontId="103" fillId="60" borderId="211">
      <alignment horizontal="right" vertical="center"/>
    </xf>
    <xf numFmtId="0" fontId="103" fillId="60" borderId="211">
      <alignment horizontal="right" vertical="center"/>
    </xf>
    <xf numFmtId="0" fontId="103" fillId="60" borderId="210">
      <alignment horizontal="right" vertical="center"/>
    </xf>
    <xf numFmtId="4" fontId="105" fillId="62" borderId="210">
      <alignment horizontal="right" vertical="center"/>
    </xf>
    <xf numFmtId="0" fontId="129" fillId="71" borderId="207" applyNumberFormat="0" applyAlignment="0" applyProtection="0"/>
    <xf numFmtId="4" fontId="103" fillId="60" borderId="210">
      <alignment horizontal="right" vertical="center"/>
    </xf>
    <xf numFmtId="0" fontId="120" fillId="87" borderId="209" applyNumberFormat="0" applyFont="0" applyAlignment="0" applyProtection="0"/>
    <xf numFmtId="0" fontId="138" fillId="71" borderId="207" applyNumberFormat="0" applyAlignment="0" applyProtection="0"/>
    <xf numFmtId="49" fontId="101" fillId="0" borderId="210" applyNumberFormat="0" applyFill="0" applyBorder="0" applyProtection="0">
      <alignment horizontal="left" vertical="center"/>
    </xf>
    <xf numFmtId="0" fontId="102" fillId="60" borderId="213">
      <alignment horizontal="left" vertical="center" wrapText="1" indent="2"/>
    </xf>
    <xf numFmtId="0" fontId="126" fillId="84" borderId="207" applyNumberFormat="0" applyAlignment="0" applyProtection="0"/>
    <xf numFmtId="0" fontId="102" fillId="0" borderId="213">
      <alignment horizontal="left" vertical="center" wrapText="1" indent="2"/>
    </xf>
    <xf numFmtId="0" fontId="120" fillId="87" borderId="209" applyNumberFormat="0" applyFont="0" applyAlignment="0" applyProtection="0"/>
    <xf numFmtId="0" fontId="8" fillId="87" borderId="209" applyNumberFormat="0" applyFont="0" applyAlignment="0" applyProtection="0"/>
    <xf numFmtId="0" fontId="103" fillId="60" borderId="211">
      <alignment horizontal="right" vertical="center"/>
    </xf>
    <xf numFmtId="4" fontId="102" fillId="61" borderId="210"/>
    <xf numFmtId="0" fontId="103" fillId="60" borderId="210">
      <alignment horizontal="right" vertical="center"/>
    </xf>
    <xf numFmtId="4" fontId="103" fillId="60" borderId="212">
      <alignment horizontal="right" vertical="center"/>
    </xf>
    <xf numFmtId="0" fontId="125" fillId="84" borderId="207" applyNumberFormat="0" applyAlignment="0" applyProtection="0"/>
    <xf numFmtId="0" fontId="103" fillId="60" borderId="211">
      <alignment horizontal="right" vertical="center"/>
    </xf>
    <xf numFmtId="0" fontId="126" fillId="84" borderId="207" applyNumberFormat="0" applyAlignment="0" applyProtection="0"/>
    <xf numFmtId="0" fontId="120" fillId="87" borderId="209" applyNumberFormat="0" applyFont="0" applyAlignment="0" applyProtection="0"/>
    <xf numFmtId="4" fontId="103" fillId="60" borderId="211">
      <alignment horizontal="right" vertical="center"/>
    </xf>
    <xf numFmtId="0" fontId="102" fillId="60" borderId="213">
      <alignment horizontal="left" vertical="center" wrapText="1" indent="2"/>
    </xf>
    <xf numFmtId="0" fontId="102" fillId="61" borderId="210"/>
    <xf numFmtId="166" fontId="102" fillId="88" borderId="210" applyNumberFormat="0" applyFont="0" applyBorder="0" applyAlignment="0" applyProtection="0">
      <alignment horizontal="right" vertical="center"/>
    </xf>
    <xf numFmtId="0" fontId="102" fillId="0" borderId="210" applyNumberFormat="0" applyFill="0" applyAlignment="0" applyProtection="0"/>
    <xf numFmtId="4" fontId="102" fillId="0" borderId="210" applyFill="0" applyBorder="0" applyProtection="0">
      <alignment horizontal="right" vertical="center"/>
    </xf>
    <xf numFmtId="4" fontId="103" fillId="62" borderId="210">
      <alignment horizontal="right" vertical="center"/>
    </xf>
    <xf numFmtId="0" fontId="102" fillId="0" borderId="210">
      <alignment horizontal="right" vertical="center"/>
    </xf>
    <xf numFmtId="49" fontId="101" fillId="0" borderId="210" applyNumberFormat="0" applyFill="0" applyBorder="0" applyProtection="0">
      <alignment horizontal="left" vertical="center"/>
    </xf>
    <xf numFmtId="49" fontId="102" fillId="0" borderId="211" applyNumberFormat="0" applyFont="0" applyFill="0" applyBorder="0" applyProtection="0">
      <alignment horizontal="left" vertical="center" indent="5"/>
    </xf>
    <xf numFmtId="0" fontId="102" fillId="62" borderId="211">
      <alignment horizontal="left" vertical="center"/>
    </xf>
    <xf numFmtId="0" fontId="126" fillId="84" borderId="207" applyNumberFormat="0" applyAlignment="0" applyProtection="0"/>
    <xf numFmtId="4" fontId="103" fillId="60" borderId="212">
      <alignment horizontal="right" vertical="center"/>
    </xf>
    <xf numFmtId="0" fontId="138" fillId="71" borderId="207" applyNumberFormat="0" applyAlignment="0" applyProtection="0"/>
    <xf numFmtId="0" fontId="138" fillId="71" borderId="207" applyNumberFormat="0" applyAlignment="0" applyProtection="0"/>
    <xf numFmtId="0" fontId="120" fillId="87" borderId="209" applyNumberFormat="0" applyFont="0" applyAlignment="0" applyProtection="0"/>
    <xf numFmtId="0" fontId="103" fillId="60" borderId="210">
      <alignment horizontal="right" vertical="center"/>
    </xf>
    <xf numFmtId="0" fontId="8" fillId="87" borderId="209" applyNumberFormat="0" applyFont="0" applyAlignment="0" applyProtection="0"/>
    <xf numFmtId="4" fontId="102" fillId="0" borderId="210">
      <alignment horizontal="right" vertical="center"/>
    </xf>
    <xf numFmtId="0" fontId="103" fillId="60" borderId="210">
      <alignment horizontal="right" vertical="center"/>
    </xf>
    <xf numFmtId="0" fontId="103" fillId="60" borderId="210">
      <alignment horizontal="right" vertical="center"/>
    </xf>
    <xf numFmtId="4" fontId="105" fillId="62" borderId="210">
      <alignment horizontal="right" vertical="center"/>
    </xf>
    <xf numFmtId="0" fontId="103" fillId="62" borderId="210">
      <alignment horizontal="right" vertical="center"/>
    </xf>
    <xf numFmtId="4" fontId="103" fillId="62" borderId="210">
      <alignment horizontal="right" vertical="center"/>
    </xf>
    <xf numFmtId="0" fontId="105" fillId="62" borderId="210">
      <alignment horizontal="right" vertical="center"/>
    </xf>
    <xf numFmtId="4" fontId="105" fillId="62" borderId="210">
      <alignment horizontal="right" vertical="center"/>
    </xf>
    <xf numFmtId="0" fontId="103" fillId="60" borderId="210">
      <alignment horizontal="right" vertical="center"/>
    </xf>
    <xf numFmtId="4" fontId="103" fillId="60" borderId="210">
      <alignment horizontal="right" vertical="center"/>
    </xf>
    <xf numFmtId="0" fontId="103" fillId="60" borderId="210">
      <alignment horizontal="right" vertical="center"/>
    </xf>
    <xf numFmtId="4" fontId="103" fillId="60" borderId="210">
      <alignment horizontal="right" vertical="center"/>
    </xf>
    <xf numFmtId="0" fontId="103" fillId="60" borderId="211">
      <alignment horizontal="right" vertical="center"/>
    </xf>
    <xf numFmtId="4" fontId="103" fillId="60" borderId="211">
      <alignment horizontal="right" vertical="center"/>
    </xf>
    <xf numFmtId="0" fontId="103" fillId="60" borderId="212">
      <alignment horizontal="right" vertical="center"/>
    </xf>
    <xf numFmtId="4" fontId="103" fillId="60" borderId="212">
      <alignment horizontal="right" vertical="center"/>
    </xf>
    <xf numFmtId="0" fontId="126" fillId="84" borderId="207" applyNumberFormat="0" applyAlignment="0" applyProtection="0"/>
    <xf numFmtId="0" fontId="102" fillId="60" borderId="213">
      <alignment horizontal="left" vertical="center" wrapText="1" indent="2"/>
    </xf>
    <xf numFmtId="0" fontId="102" fillId="0" borderId="213">
      <alignment horizontal="left" vertical="center" wrapText="1" indent="2"/>
    </xf>
    <xf numFmtId="0" fontId="102" fillId="62" borderId="211">
      <alignment horizontal="left" vertical="center"/>
    </xf>
    <xf numFmtId="0" fontId="138" fillId="71" borderId="207" applyNumberFormat="0" applyAlignment="0" applyProtection="0"/>
    <xf numFmtId="0" fontId="102" fillId="0" borderId="210">
      <alignment horizontal="right" vertical="center"/>
    </xf>
    <xf numFmtId="4" fontId="102" fillId="0" borderId="210">
      <alignment horizontal="right" vertical="center"/>
    </xf>
    <xf numFmtId="0" fontId="102" fillId="0" borderId="210" applyNumberFormat="0" applyFill="0" applyAlignment="0" applyProtection="0"/>
    <xf numFmtId="166" fontId="102" fillId="88" borderId="210" applyNumberFormat="0" applyFont="0" applyBorder="0" applyAlignment="0" applyProtection="0">
      <alignment horizontal="right" vertical="center"/>
    </xf>
    <xf numFmtId="0" fontId="102" fillId="61" borderId="210"/>
    <xf numFmtId="4" fontId="102" fillId="61" borderId="210"/>
    <xf numFmtId="0" fontId="126" fillId="84" borderId="207" applyNumberFormat="0" applyAlignment="0" applyProtection="0"/>
    <xf numFmtId="0" fontId="8" fillId="87" borderId="209" applyNumberFormat="0" applyFont="0" applyAlignment="0" applyProtection="0"/>
    <xf numFmtId="0" fontId="120" fillId="87" borderId="209" applyNumberFormat="0" applyFont="0" applyAlignment="0" applyProtection="0"/>
    <xf numFmtId="0" fontId="102" fillId="0" borderId="210" applyNumberFormat="0" applyFill="0" applyAlignment="0" applyProtection="0"/>
    <xf numFmtId="4" fontId="105" fillId="62" borderId="210">
      <alignment horizontal="right" vertical="center"/>
    </xf>
    <xf numFmtId="0" fontId="129" fillId="71" borderId="207" applyNumberFormat="0" applyAlignment="0" applyProtection="0"/>
    <xf numFmtId="0" fontId="126" fillId="84" borderId="207" applyNumberFormat="0" applyAlignment="0" applyProtection="0"/>
    <xf numFmtId="4" fontId="105" fillId="62" borderId="210">
      <alignment horizontal="right" vertical="center"/>
    </xf>
    <xf numFmtId="0" fontId="103" fillId="62" borderId="210">
      <alignment horizontal="right" vertical="center"/>
    </xf>
    <xf numFmtId="166" fontId="102" fillId="88" borderId="210" applyNumberFormat="0" applyFont="0" applyBorder="0" applyAlignment="0" applyProtection="0">
      <alignment horizontal="right" vertical="center"/>
    </xf>
    <xf numFmtId="4" fontId="103" fillId="62" borderId="210">
      <alignment horizontal="right" vertical="center"/>
    </xf>
    <xf numFmtId="49" fontId="102" fillId="0" borderId="210" applyNumberFormat="0" applyFont="0" applyFill="0" applyBorder="0" applyProtection="0">
      <alignment horizontal="left" vertical="center" indent="2"/>
    </xf>
    <xf numFmtId="49" fontId="102" fillId="0" borderId="211" applyNumberFormat="0" applyFont="0" applyFill="0" applyBorder="0" applyProtection="0">
      <alignment horizontal="left" vertical="center" indent="5"/>
    </xf>
    <xf numFmtId="49" fontId="102" fillId="0" borderId="210" applyNumberFormat="0" applyFont="0" applyFill="0" applyBorder="0" applyProtection="0">
      <alignment horizontal="left" vertical="center" indent="2"/>
    </xf>
    <xf numFmtId="4" fontId="102" fillId="0" borderId="210" applyFill="0" applyBorder="0" applyProtection="0">
      <alignment horizontal="right" vertical="center"/>
    </xf>
    <xf numFmtId="49" fontId="101" fillId="0" borderId="210" applyNumberFormat="0" applyFill="0" applyBorder="0" applyProtection="0">
      <alignment horizontal="left" vertical="center"/>
    </xf>
    <xf numFmtId="0" fontId="102" fillId="0" borderId="213">
      <alignment horizontal="left" vertical="center" wrapText="1" indent="2"/>
    </xf>
    <xf numFmtId="0" fontId="103" fillId="60" borderId="212">
      <alignment horizontal="right" vertical="center"/>
    </xf>
    <xf numFmtId="0" fontId="129" fillId="71" borderId="207" applyNumberFormat="0" applyAlignment="0" applyProtection="0"/>
    <xf numFmtId="0" fontId="103" fillId="60" borderId="212">
      <alignment horizontal="right" vertical="center"/>
    </xf>
    <xf numFmtId="4" fontId="103" fillId="60" borderId="210">
      <alignment horizontal="right" vertical="center"/>
    </xf>
    <xf numFmtId="0" fontId="103" fillId="60" borderId="210">
      <alignment horizontal="right" vertical="center"/>
    </xf>
    <xf numFmtId="0" fontId="125" fillId="84" borderId="207" applyNumberFormat="0" applyAlignment="0" applyProtection="0"/>
    <xf numFmtId="0" fontId="102" fillId="61" borderId="210"/>
    <xf numFmtId="4" fontId="102" fillId="61" borderId="210"/>
    <xf numFmtId="4" fontId="103" fillId="60" borderId="210">
      <alignment horizontal="right" vertical="center"/>
    </xf>
    <xf numFmtId="0" fontId="105" fillId="62" borderId="210">
      <alignment horizontal="right" vertical="center"/>
    </xf>
    <xf numFmtId="0" fontId="129" fillId="71" borderId="207" applyNumberFormat="0" applyAlignment="0" applyProtection="0"/>
    <xf numFmtId="0" fontId="126" fillId="84" borderId="207" applyNumberFormat="0" applyAlignment="0" applyProtection="0"/>
    <xf numFmtId="4" fontId="102" fillId="0" borderId="210">
      <alignment horizontal="right" vertical="center"/>
    </xf>
    <xf numFmtId="0" fontId="102" fillId="60" borderId="213">
      <alignment horizontal="left" vertical="center" wrapText="1" indent="2"/>
    </xf>
    <xf numFmtId="0" fontId="102" fillId="0" borderId="213">
      <alignment horizontal="left" vertical="center" wrapText="1" indent="2"/>
    </xf>
    <xf numFmtId="0" fontId="138" fillId="71" borderId="207" applyNumberFormat="0" applyAlignment="0" applyProtection="0"/>
    <xf numFmtId="0" fontId="125" fillId="84" borderId="207" applyNumberFormat="0" applyAlignment="0" applyProtection="0"/>
    <xf numFmtId="0" fontId="103" fillId="60" borderId="212">
      <alignment horizontal="right" vertical="center"/>
    </xf>
    <xf numFmtId="0" fontId="105" fillId="62" borderId="210">
      <alignment horizontal="right" vertical="center"/>
    </xf>
    <xf numFmtId="4" fontId="103" fillId="62" borderId="210">
      <alignment horizontal="right" vertical="center"/>
    </xf>
    <xf numFmtId="4" fontId="103" fillId="60" borderId="210">
      <alignment horizontal="right" vertical="center"/>
    </xf>
    <xf numFmtId="49" fontId="102" fillId="0" borderId="211" applyNumberFormat="0" applyFont="0" applyFill="0" applyBorder="0" applyProtection="0">
      <alignment horizontal="left" vertical="center" indent="5"/>
    </xf>
    <xf numFmtId="4" fontId="102" fillId="0" borderId="210" applyFill="0" applyBorder="0" applyProtection="0">
      <alignment horizontal="right" vertical="center"/>
    </xf>
    <xf numFmtId="4" fontId="103" fillId="62" borderId="210">
      <alignment horizontal="right" vertical="center"/>
    </xf>
    <xf numFmtId="0" fontId="138" fillId="71" borderId="207" applyNumberFormat="0" applyAlignment="0" applyProtection="0"/>
    <xf numFmtId="0" fontId="129" fillId="71" borderId="207" applyNumberFormat="0" applyAlignment="0" applyProtection="0"/>
    <xf numFmtId="0" fontId="125" fillId="84" borderId="207" applyNumberFormat="0" applyAlignment="0" applyProtection="0"/>
    <xf numFmtId="0" fontId="102" fillId="60" borderId="213">
      <alignment horizontal="left" vertical="center" wrapText="1" indent="2"/>
    </xf>
    <xf numFmtId="0" fontId="102" fillId="0" borderId="213">
      <alignment horizontal="left" vertical="center" wrapText="1" indent="2"/>
    </xf>
    <xf numFmtId="0" fontId="102" fillId="60" borderId="213">
      <alignment horizontal="left" vertical="center" wrapText="1" indent="2"/>
    </xf>
    <xf numFmtId="0" fontId="102" fillId="0" borderId="213">
      <alignment horizontal="left" vertical="center" wrapText="1" indent="2"/>
    </xf>
    <xf numFmtId="0" fontId="125" fillId="84" borderId="207" applyNumberFormat="0" applyAlignment="0" applyProtection="0"/>
    <xf numFmtId="0" fontId="126" fillId="84" borderId="207" applyNumberFormat="0" applyAlignment="0" applyProtection="0"/>
    <xf numFmtId="0" fontId="129" fillId="71" borderId="207" applyNumberFormat="0" applyAlignment="0" applyProtection="0"/>
    <xf numFmtId="0" fontId="138" fillId="71" borderId="207" applyNumberFormat="0" applyAlignment="0" applyProtection="0"/>
    <xf numFmtId="0" fontId="120" fillId="87" borderId="209" applyNumberFormat="0" applyFont="0" applyAlignment="0" applyProtection="0"/>
    <xf numFmtId="0" fontId="8" fillId="87" borderId="209" applyNumberFormat="0" applyFont="0" applyAlignment="0" applyProtection="0"/>
    <xf numFmtId="0" fontId="126" fillId="84" borderId="207" applyNumberFormat="0" applyAlignment="0" applyProtection="0"/>
    <xf numFmtId="0" fontId="138" fillId="71" borderId="207" applyNumberFormat="0" applyAlignment="0" applyProtection="0"/>
    <xf numFmtId="0" fontId="120" fillId="87" borderId="209" applyNumberFormat="0" applyFont="0" applyAlignment="0" applyProtection="0"/>
    <xf numFmtId="0" fontId="126" fillId="84" borderId="207" applyNumberFormat="0" applyAlignment="0" applyProtection="0"/>
    <xf numFmtId="0" fontId="138" fillId="71" borderId="207" applyNumberFormat="0" applyAlignment="0" applyProtection="0"/>
    <xf numFmtId="0" fontId="103" fillId="60" borderId="210">
      <alignment horizontal="right" vertical="center"/>
    </xf>
    <xf numFmtId="0" fontId="125" fillId="84" borderId="207" applyNumberFormat="0" applyAlignment="0" applyProtection="0"/>
    <xf numFmtId="0" fontId="102" fillId="0" borderId="213">
      <alignment horizontal="left" vertical="center" wrapText="1" indent="2"/>
    </xf>
    <xf numFmtId="49" fontId="102" fillId="0" borderId="210" applyNumberFormat="0" applyFont="0" applyFill="0" applyBorder="0" applyProtection="0">
      <alignment horizontal="left" vertical="center" indent="2"/>
    </xf>
    <xf numFmtId="0" fontId="103" fillId="62" borderId="210">
      <alignment horizontal="right" vertical="center"/>
    </xf>
    <xf numFmtId="4" fontId="103" fillId="62" borderId="210">
      <alignment horizontal="right" vertical="center"/>
    </xf>
    <xf numFmtId="0" fontId="105" fillId="62" borderId="210">
      <alignment horizontal="right" vertical="center"/>
    </xf>
    <xf numFmtId="4" fontId="105" fillId="62" borderId="210">
      <alignment horizontal="right" vertical="center"/>
    </xf>
    <xf numFmtId="0" fontId="103" fillId="60" borderId="210">
      <alignment horizontal="right" vertical="center"/>
    </xf>
    <xf numFmtId="4" fontId="103" fillId="60" borderId="210">
      <alignment horizontal="right" vertical="center"/>
    </xf>
    <xf numFmtId="0" fontId="103" fillId="60" borderId="210">
      <alignment horizontal="right" vertical="center"/>
    </xf>
    <xf numFmtId="4" fontId="103" fillId="60" borderId="210">
      <alignment horizontal="right" vertical="center"/>
    </xf>
    <xf numFmtId="0" fontId="129" fillId="71" borderId="207" applyNumberFormat="0" applyAlignment="0" applyProtection="0"/>
    <xf numFmtId="0" fontId="102" fillId="0" borderId="210">
      <alignment horizontal="right" vertical="center"/>
    </xf>
    <xf numFmtId="4" fontId="102" fillId="0" borderId="210">
      <alignment horizontal="right" vertical="center"/>
    </xf>
    <xf numFmtId="4" fontId="102" fillId="0" borderId="210" applyFill="0" applyBorder="0" applyProtection="0">
      <alignment horizontal="right" vertical="center"/>
    </xf>
    <xf numFmtId="49" fontId="101" fillId="0" borderId="210" applyNumberFormat="0" applyFill="0" applyBorder="0" applyProtection="0">
      <alignment horizontal="left" vertical="center"/>
    </xf>
    <xf numFmtId="0" fontId="102" fillId="0" borderId="210" applyNumberFormat="0" applyFill="0" applyAlignment="0" applyProtection="0"/>
    <xf numFmtId="166" fontId="102" fillId="88" borderId="210" applyNumberFormat="0" applyFont="0" applyBorder="0" applyAlignment="0" applyProtection="0">
      <alignment horizontal="right" vertical="center"/>
    </xf>
    <xf numFmtId="0" fontId="102" fillId="61" borderId="210"/>
    <xf numFmtId="4" fontId="102" fillId="61" borderId="210"/>
    <xf numFmtId="4" fontId="103" fillId="60" borderId="210">
      <alignment horizontal="right" vertical="center"/>
    </xf>
    <xf numFmtId="0" fontId="102" fillId="61" borderId="210"/>
    <xf numFmtId="0" fontId="125" fillId="84" borderId="207" applyNumberFormat="0" applyAlignment="0" applyProtection="0"/>
    <xf numFmtId="0" fontId="103" fillId="62" borderId="210">
      <alignment horizontal="right" vertical="center"/>
    </xf>
    <xf numFmtId="0" fontId="102" fillId="0" borderId="210">
      <alignment horizontal="right" vertical="center"/>
    </xf>
    <xf numFmtId="0" fontId="102" fillId="62" borderId="211">
      <alignment horizontal="left" vertical="center"/>
    </xf>
    <xf numFmtId="0" fontId="138" fillId="71" borderId="207" applyNumberFormat="0" applyAlignment="0" applyProtection="0"/>
    <xf numFmtId="166" fontId="102" fillId="88" borderId="210" applyNumberFormat="0" applyFont="0" applyBorder="0" applyAlignment="0" applyProtection="0">
      <alignment horizontal="right" vertical="center"/>
    </xf>
    <xf numFmtId="0" fontId="120" fillId="87" borderId="209" applyNumberFormat="0" applyFont="0" applyAlignment="0" applyProtection="0"/>
    <xf numFmtId="0" fontId="102" fillId="0" borderId="213">
      <alignment horizontal="left" vertical="center" wrapText="1" indent="2"/>
    </xf>
    <xf numFmtId="4" fontId="102" fillId="61" borderId="210"/>
    <xf numFmtId="49" fontId="101" fillId="0" borderId="210" applyNumberFormat="0" applyFill="0" applyBorder="0" applyProtection="0">
      <alignment horizontal="left" vertical="center"/>
    </xf>
    <xf numFmtId="0" fontId="102" fillId="0" borderId="210">
      <alignment horizontal="right" vertical="center"/>
    </xf>
    <xf numFmtId="4" fontId="103" fillId="60" borderId="212">
      <alignment horizontal="right" vertical="center"/>
    </xf>
    <xf numFmtId="4" fontId="103" fillId="60" borderId="210">
      <alignment horizontal="right" vertical="center"/>
    </xf>
    <xf numFmtId="4" fontId="103" fillId="60" borderId="210">
      <alignment horizontal="right" vertical="center"/>
    </xf>
    <xf numFmtId="0" fontId="105" fillId="62" borderId="210">
      <alignment horizontal="right" vertical="center"/>
    </xf>
    <xf numFmtId="0" fontId="103" fillId="62" borderId="210">
      <alignment horizontal="right" vertical="center"/>
    </xf>
    <xf numFmtId="49" fontId="102" fillId="0" borderId="210" applyNumberFormat="0" applyFont="0" applyFill="0" applyBorder="0" applyProtection="0">
      <alignment horizontal="left" vertical="center" indent="2"/>
    </xf>
    <xf numFmtId="0" fontId="138" fillId="71" borderId="207" applyNumberFormat="0" applyAlignment="0" applyProtection="0"/>
    <xf numFmtId="49" fontId="102" fillId="0" borderId="210" applyNumberFormat="0" applyFont="0" applyFill="0" applyBorder="0" applyProtection="0">
      <alignment horizontal="left" vertical="center" indent="2"/>
    </xf>
    <xf numFmtId="0" fontId="129" fillId="71" borderId="207" applyNumberFormat="0" applyAlignment="0" applyProtection="0"/>
    <xf numFmtId="4" fontId="102" fillId="0" borderId="210" applyFill="0" applyBorder="0" applyProtection="0">
      <alignment horizontal="right" vertical="center"/>
    </xf>
    <xf numFmtId="0" fontId="126" fillId="84" borderId="207" applyNumberFormat="0" applyAlignment="0" applyProtection="0"/>
    <xf numFmtId="4" fontId="103" fillId="60" borderId="211">
      <alignment horizontal="right" vertical="center"/>
    </xf>
    <xf numFmtId="0" fontId="102" fillId="0" borderId="210" applyNumberFormat="0" applyFill="0" applyAlignment="0" applyProtection="0"/>
    <xf numFmtId="4" fontId="102" fillId="0" borderId="210">
      <alignment horizontal="right" vertical="center"/>
    </xf>
    <xf numFmtId="0" fontId="102" fillId="0" borderId="210">
      <alignment horizontal="right" vertical="center"/>
    </xf>
    <xf numFmtId="0" fontId="138" fillId="71" borderId="207" applyNumberFormat="0" applyAlignment="0" applyProtection="0"/>
    <xf numFmtId="0" fontId="125" fillId="84" borderId="207" applyNumberFormat="0" applyAlignment="0" applyProtection="0"/>
    <xf numFmtId="0" fontId="102" fillId="60" borderId="213">
      <alignment horizontal="left" vertical="center" wrapText="1" indent="2"/>
    </xf>
    <xf numFmtId="0" fontId="126" fillId="84" borderId="207" applyNumberFormat="0" applyAlignment="0" applyProtection="0"/>
    <xf numFmtId="0" fontId="126" fillId="84" borderId="207" applyNumberFormat="0" applyAlignment="0" applyProtection="0"/>
    <xf numFmtId="4" fontId="103" fillId="60" borderId="211">
      <alignment horizontal="right" vertical="center"/>
    </xf>
    <xf numFmtId="0" fontId="103" fillId="60" borderId="211">
      <alignment horizontal="right" vertical="center"/>
    </xf>
    <xf numFmtId="0" fontId="103" fillId="60" borderId="210">
      <alignment horizontal="right" vertical="center"/>
    </xf>
    <xf numFmtId="4" fontId="105" fillId="62" borderId="210">
      <alignment horizontal="right" vertical="center"/>
    </xf>
    <xf numFmtId="0" fontId="129" fillId="71" borderId="207" applyNumberFormat="0" applyAlignment="0" applyProtection="0"/>
    <xf numFmtId="0" fontId="103" fillId="60" borderId="210">
      <alignment horizontal="right" vertical="center"/>
    </xf>
    <xf numFmtId="0" fontId="120" fillId="87" borderId="209" applyNumberFormat="0" applyFont="0" applyAlignment="0" applyProtection="0"/>
    <xf numFmtId="0" fontId="138" fillId="71" borderId="207" applyNumberFormat="0" applyAlignment="0" applyProtection="0"/>
    <xf numFmtId="49" fontId="101" fillId="0" borderId="210" applyNumberFormat="0" applyFill="0" applyBorder="0" applyProtection="0">
      <alignment horizontal="left" vertical="center"/>
    </xf>
    <xf numFmtId="0" fontId="102" fillId="60" borderId="213">
      <alignment horizontal="left" vertical="center" wrapText="1" indent="2"/>
    </xf>
    <xf numFmtId="0" fontId="126" fillId="84" borderId="207" applyNumberFormat="0" applyAlignment="0" applyProtection="0"/>
    <xf numFmtId="0" fontId="102" fillId="0" borderId="213">
      <alignment horizontal="left" vertical="center" wrapText="1" indent="2"/>
    </xf>
    <xf numFmtId="0" fontId="120" fillId="87" borderId="209" applyNumberFormat="0" applyFont="0" applyAlignment="0" applyProtection="0"/>
    <xf numFmtId="0" fontId="8" fillId="87" borderId="209" applyNumberFormat="0" applyFont="0" applyAlignment="0" applyProtection="0"/>
    <xf numFmtId="4" fontId="103" fillId="60" borderId="210">
      <alignment horizontal="right" vertical="center"/>
    </xf>
    <xf numFmtId="4" fontId="102" fillId="61" borderId="210"/>
    <xf numFmtId="0" fontId="103" fillId="60" borderId="210">
      <alignment horizontal="right" vertical="center"/>
    </xf>
    <xf numFmtId="4" fontId="103" fillId="60" borderId="212">
      <alignment horizontal="right" vertical="center"/>
    </xf>
    <xf numFmtId="0" fontId="125" fillId="84" borderId="207" applyNumberFormat="0" applyAlignment="0" applyProtection="0"/>
    <xf numFmtId="0" fontId="103" fillId="60" borderId="211">
      <alignment horizontal="right" vertical="center"/>
    </xf>
    <xf numFmtId="0" fontId="126" fillId="84" borderId="207" applyNumberFormat="0" applyAlignment="0" applyProtection="0"/>
    <xf numFmtId="0" fontId="102" fillId="62" borderId="211">
      <alignment horizontal="left" vertical="center"/>
    </xf>
    <xf numFmtId="0" fontId="120" fillId="87" borderId="209" applyNumberFormat="0" applyFont="0" applyAlignment="0" applyProtection="0"/>
    <xf numFmtId="4" fontId="103" fillId="60" borderId="211">
      <alignment horizontal="right" vertical="center"/>
    </xf>
    <xf numFmtId="0" fontId="102" fillId="60" borderId="213">
      <alignment horizontal="left" vertical="center" wrapText="1" indent="2"/>
    </xf>
    <xf numFmtId="0" fontId="102" fillId="61" borderId="210"/>
    <xf numFmtId="166" fontId="102" fillId="88" borderId="210" applyNumberFormat="0" applyFont="0" applyBorder="0" applyAlignment="0" applyProtection="0">
      <alignment horizontal="right" vertical="center"/>
    </xf>
    <xf numFmtId="0" fontId="102" fillId="0" borderId="210" applyNumberFormat="0" applyFill="0" applyAlignment="0" applyProtection="0"/>
    <xf numFmtId="4" fontId="102" fillId="0" borderId="210" applyFill="0" applyBorder="0" applyProtection="0">
      <alignment horizontal="right" vertical="center"/>
    </xf>
    <xf numFmtId="4" fontId="103" fillId="62" borderId="210">
      <alignment horizontal="right" vertical="center"/>
    </xf>
    <xf numFmtId="0" fontId="138" fillId="71" borderId="207" applyNumberFormat="0" applyAlignment="0" applyProtection="0"/>
    <xf numFmtId="49" fontId="101" fillId="0" borderId="210" applyNumberFormat="0" applyFill="0" applyBorder="0" applyProtection="0">
      <alignment horizontal="left" vertical="center"/>
    </xf>
    <xf numFmtId="49" fontId="102" fillId="0" borderId="211" applyNumberFormat="0" applyFont="0" applyFill="0" applyBorder="0" applyProtection="0">
      <alignment horizontal="left" vertical="center" indent="5"/>
    </xf>
    <xf numFmtId="0" fontId="102" fillId="62" borderId="211">
      <alignment horizontal="left" vertical="center"/>
    </xf>
    <xf numFmtId="0" fontId="126" fillId="84" borderId="207" applyNumberFormat="0" applyAlignment="0" applyProtection="0"/>
    <xf numFmtId="4" fontId="103" fillId="60" borderId="212">
      <alignment horizontal="right" vertical="center"/>
    </xf>
    <xf numFmtId="0" fontId="138" fillId="71" borderId="207" applyNumberFormat="0" applyAlignment="0" applyProtection="0"/>
    <xf numFmtId="0" fontId="138" fillId="71" borderId="207" applyNumberFormat="0" applyAlignment="0" applyProtection="0"/>
    <xf numFmtId="0" fontId="120" fillId="87" borderId="209" applyNumberFormat="0" applyFont="0" applyAlignment="0" applyProtection="0"/>
    <xf numFmtId="0" fontId="103" fillId="60" borderId="210">
      <alignment horizontal="right" vertical="center"/>
    </xf>
    <xf numFmtId="0" fontId="8" fillId="87" borderId="209" applyNumberFormat="0" applyFont="0" applyAlignment="0" applyProtection="0"/>
    <xf numFmtId="4" fontId="102" fillId="0" borderId="210">
      <alignment horizontal="right" vertical="center"/>
    </xf>
    <xf numFmtId="0" fontId="103" fillId="60" borderId="210">
      <alignment horizontal="right" vertical="center"/>
    </xf>
    <xf numFmtId="0" fontId="103" fillId="60" borderId="210">
      <alignment horizontal="right" vertical="center"/>
    </xf>
    <xf numFmtId="4" fontId="105" fillId="62" borderId="210">
      <alignment horizontal="right" vertical="center"/>
    </xf>
    <xf numFmtId="0" fontId="103" fillId="62" borderId="210">
      <alignment horizontal="right" vertical="center"/>
    </xf>
    <xf numFmtId="4" fontId="103" fillId="62" borderId="210">
      <alignment horizontal="right" vertical="center"/>
    </xf>
    <xf numFmtId="0" fontId="105" fillId="62" borderId="210">
      <alignment horizontal="right" vertical="center"/>
    </xf>
    <xf numFmtId="4" fontId="105" fillId="62" borderId="210">
      <alignment horizontal="right" vertical="center"/>
    </xf>
    <xf numFmtId="0" fontId="103" fillId="60" borderId="210">
      <alignment horizontal="right" vertical="center"/>
    </xf>
    <xf numFmtId="4" fontId="103" fillId="60" borderId="210">
      <alignment horizontal="right" vertical="center"/>
    </xf>
    <xf numFmtId="0" fontId="103" fillId="60" borderId="210">
      <alignment horizontal="right" vertical="center"/>
    </xf>
    <xf numFmtId="4" fontId="103" fillId="60" borderId="210">
      <alignment horizontal="right" vertical="center"/>
    </xf>
    <xf numFmtId="0" fontId="103" fillId="60" borderId="211">
      <alignment horizontal="right" vertical="center"/>
    </xf>
    <xf numFmtId="4" fontId="103" fillId="60" borderId="211">
      <alignment horizontal="right" vertical="center"/>
    </xf>
    <xf numFmtId="0" fontId="103" fillId="60" borderId="212">
      <alignment horizontal="right" vertical="center"/>
    </xf>
    <xf numFmtId="4" fontId="103" fillId="60" borderId="212">
      <alignment horizontal="right" vertical="center"/>
    </xf>
    <xf numFmtId="0" fontId="126" fillId="84" borderId="207" applyNumberFormat="0" applyAlignment="0" applyProtection="0"/>
    <xf numFmtId="0" fontId="102" fillId="60" borderId="213">
      <alignment horizontal="left" vertical="center" wrapText="1" indent="2"/>
    </xf>
    <xf numFmtId="0" fontId="102" fillId="0" borderId="213">
      <alignment horizontal="left" vertical="center" wrapText="1" indent="2"/>
    </xf>
    <xf numFmtId="0" fontId="102" fillId="62" borderId="211">
      <alignment horizontal="left" vertical="center"/>
    </xf>
    <xf numFmtId="0" fontId="138" fillId="71" borderId="207" applyNumberFormat="0" applyAlignment="0" applyProtection="0"/>
    <xf numFmtId="0" fontId="102" fillId="0" borderId="210">
      <alignment horizontal="right" vertical="center"/>
    </xf>
    <xf numFmtId="4" fontId="102" fillId="0" borderId="210">
      <alignment horizontal="right" vertical="center"/>
    </xf>
    <xf numFmtId="0" fontId="102" fillId="0" borderId="210" applyNumberFormat="0" applyFill="0" applyAlignment="0" applyProtection="0"/>
    <xf numFmtId="166" fontId="102" fillId="88" borderId="210" applyNumberFormat="0" applyFont="0" applyBorder="0" applyAlignment="0" applyProtection="0">
      <alignment horizontal="right" vertical="center"/>
    </xf>
    <xf numFmtId="0" fontId="102" fillId="61" borderId="210"/>
    <xf numFmtId="4" fontId="102" fillId="61" borderId="210"/>
    <xf numFmtId="4" fontId="103" fillId="60" borderId="212">
      <alignment horizontal="right" vertical="center"/>
    </xf>
    <xf numFmtId="0" fontId="8" fillId="87" borderId="209" applyNumberFormat="0" applyFont="0" applyAlignment="0" applyProtection="0"/>
    <xf numFmtId="0" fontId="120" fillId="87" borderId="209" applyNumberFormat="0" applyFont="0" applyAlignment="0" applyProtection="0"/>
    <xf numFmtId="0" fontId="102" fillId="0" borderId="210" applyNumberFormat="0" applyFill="0" applyAlignment="0" applyProtection="0"/>
    <xf numFmtId="0" fontId="105" fillId="62" borderId="210">
      <alignment horizontal="right" vertical="center"/>
    </xf>
    <xf numFmtId="0" fontId="129" fillId="71" borderId="207" applyNumberFormat="0" applyAlignment="0" applyProtection="0"/>
    <xf numFmtId="0" fontId="126" fillId="84" borderId="207" applyNumberFormat="0" applyAlignment="0" applyProtection="0"/>
    <xf numFmtId="4" fontId="105" fillId="62" borderId="210">
      <alignment horizontal="right" vertical="center"/>
    </xf>
    <xf numFmtId="0" fontId="103" fillId="62" borderId="210">
      <alignment horizontal="right" vertical="center"/>
    </xf>
    <xf numFmtId="166" fontId="102" fillId="88" borderId="210" applyNumberFormat="0" applyFont="0" applyBorder="0" applyAlignment="0" applyProtection="0">
      <alignment horizontal="right" vertical="center"/>
    </xf>
    <xf numFmtId="0" fontId="103" fillId="62" borderId="210">
      <alignment horizontal="right" vertical="center"/>
    </xf>
    <xf numFmtId="49" fontId="102" fillId="0" borderId="210" applyNumberFormat="0" applyFont="0" applyFill="0" applyBorder="0" applyProtection="0">
      <alignment horizontal="left" vertical="center" indent="2"/>
    </xf>
    <xf numFmtId="49" fontId="102" fillId="0" borderId="211" applyNumberFormat="0" applyFont="0" applyFill="0" applyBorder="0" applyProtection="0">
      <alignment horizontal="left" vertical="center" indent="5"/>
    </xf>
    <xf numFmtId="49" fontId="102" fillId="0" borderId="210" applyNumberFormat="0" applyFont="0" applyFill="0" applyBorder="0" applyProtection="0">
      <alignment horizontal="left" vertical="center" indent="2"/>
    </xf>
    <xf numFmtId="4" fontId="102" fillId="0" borderId="210" applyFill="0" applyBorder="0" applyProtection="0">
      <alignment horizontal="right" vertical="center"/>
    </xf>
    <xf numFmtId="49" fontId="101" fillId="0" borderId="210" applyNumberFormat="0" applyFill="0" applyBorder="0" applyProtection="0">
      <alignment horizontal="left" vertical="center"/>
    </xf>
    <xf numFmtId="0" fontId="102" fillId="0" borderId="213">
      <alignment horizontal="left" vertical="center" wrapText="1" indent="2"/>
    </xf>
    <xf numFmtId="0" fontId="103" fillId="60" borderId="212">
      <alignment horizontal="right" vertical="center"/>
    </xf>
    <xf numFmtId="0" fontId="129" fillId="71" borderId="207" applyNumberFormat="0" applyAlignment="0" applyProtection="0"/>
    <xf numFmtId="0" fontId="103" fillId="60" borderId="212">
      <alignment horizontal="right" vertical="center"/>
    </xf>
    <xf numFmtId="4" fontId="103" fillId="60" borderId="210">
      <alignment horizontal="right" vertical="center"/>
    </xf>
    <xf numFmtId="0" fontId="103" fillId="60" borderId="210">
      <alignment horizontal="right" vertical="center"/>
    </xf>
    <xf numFmtId="0" fontId="125" fillId="84" borderId="207" applyNumberFormat="0" applyAlignment="0" applyProtection="0"/>
    <xf numFmtId="4" fontId="102" fillId="0" borderId="210">
      <alignment horizontal="right" vertical="center"/>
    </xf>
    <xf numFmtId="0" fontId="102" fillId="61" borderId="210"/>
    <xf numFmtId="4" fontId="102" fillId="61" borderId="210"/>
    <xf numFmtId="4" fontId="103" fillId="60" borderId="210">
      <alignment horizontal="right" vertical="center"/>
    </xf>
    <xf numFmtId="0" fontId="105" fillId="62" borderId="210">
      <alignment horizontal="right" vertical="center"/>
    </xf>
    <xf numFmtId="0" fontId="129" fillId="71" borderId="207" applyNumberFormat="0" applyAlignment="0" applyProtection="0"/>
    <xf numFmtId="0" fontId="126" fillId="84" borderId="207" applyNumberFormat="0" applyAlignment="0" applyProtection="0"/>
    <xf numFmtId="4" fontId="102" fillId="0" borderId="210">
      <alignment horizontal="right" vertical="center"/>
    </xf>
    <xf numFmtId="0" fontId="102" fillId="60" borderId="213">
      <alignment horizontal="left" vertical="center" wrapText="1" indent="2"/>
    </xf>
    <xf numFmtId="0" fontId="102" fillId="0" borderId="213">
      <alignment horizontal="left" vertical="center" wrapText="1" indent="2"/>
    </xf>
    <xf numFmtId="0" fontId="138" fillId="71" borderId="207" applyNumberFormat="0" applyAlignment="0" applyProtection="0"/>
    <xf numFmtId="0" fontId="125" fillId="84" borderId="207" applyNumberFormat="0" applyAlignment="0" applyProtection="0"/>
    <xf numFmtId="0" fontId="103" fillId="60" borderId="212">
      <alignment horizontal="right" vertical="center"/>
    </xf>
    <xf numFmtId="0" fontId="105" fillId="62" borderId="210">
      <alignment horizontal="right" vertical="center"/>
    </xf>
    <xf numFmtId="4" fontId="103" fillId="62" borderId="210">
      <alignment horizontal="right" vertical="center"/>
    </xf>
    <xf numFmtId="4" fontId="103" fillId="60" borderId="210">
      <alignment horizontal="right" vertical="center"/>
    </xf>
    <xf numFmtId="49" fontId="102" fillId="0" borderId="211" applyNumberFormat="0" applyFont="0" applyFill="0" applyBorder="0" applyProtection="0">
      <alignment horizontal="left" vertical="center" indent="5"/>
    </xf>
    <xf numFmtId="4" fontId="102" fillId="0" borderId="210" applyFill="0" applyBorder="0" applyProtection="0">
      <alignment horizontal="right" vertical="center"/>
    </xf>
    <xf numFmtId="4" fontId="103" fillId="62" borderId="210">
      <alignment horizontal="right" vertical="center"/>
    </xf>
    <xf numFmtId="0" fontId="138" fillId="71" borderId="207" applyNumberFormat="0" applyAlignment="0" applyProtection="0"/>
    <xf numFmtId="0" fontId="129" fillId="71" borderId="207" applyNumberFormat="0" applyAlignment="0" applyProtection="0"/>
    <xf numFmtId="0" fontId="125" fillId="84" borderId="207" applyNumberFormat="0" applyAlignment="0" applyProtection="0"/>
    <xf numFmtId="0" fontId="102" fillId="60" borderId="213">
      <alignment horizontal="left" vertical="center" wrapText="1" indent="2"/>
    </xf>
    <xf numFmtId="0" fontId="102" fillId="0" borderId="213">
      <alignment horizontal="left" vertical="center" wrapText="1" indent="2"/>
    </xf>
    <xf numFmtId="0" fontId="102" fillId="60" borderId="213">
      <alignment horizontal="left" vertical="center" wrapText="1" indent="2"/>
    </xf>
    <xf numFmtId="4" fontId="103" fillId="60" borderId="210">
      <alignment horizontal="right" vertical="center"/>
    </xf>
    <xf numFmtId="0" fontId="102" fillId="61" borderId="210"/>
    <xf numFmtId="0" fontId="125" fillId="84" borderId="207" applyNumberFormat="0" applyAlignment="0" applyProtection="0"/>
    <xf numFmtId="0" fontId="103" fillId="62" borderId="210">
      <alignment horizontal="right" vertical="center"/>
    </xf>
    <xf numFmtId="0" fontId="102" fillId="0" borderId="210">
      <alignment horizontal="right" vertical="center"/>
    </xf>
    <xf numFmtId="0" fontId="145" fillId="0" borderId="208" applyNumberFormat="0" applyFill="0" applyAlignment="0" applyProtection="0"/>
    <xf numFmtId="0" fontId="102" fillId="62" borderId="211">
      <alignment horizontal="left" vertical="center"/>
    </xf>
    <xf numFmtId="0" fontId="138" fillId="71" borderId="207" applyNumberFormat="0" applyAlignment="0" applyProtection="0"/>
    <xf numFmtId="166" fontId="102" fillId="88" borderId="210" applyNumberFormat="0" applyFont="0" applyBorder="0" applyAlignment="0" applyProtection="0">
      <alignment horizontal="right" vertical="center"/>
    </xf>
    <xf numFmtId="0" fontId="120" fillId="87" borderId="209" applyNumberFormat="0" applyFont="0" applyAlignment="0" applyProtection="0"/>
    <xf numFmtId="0" fontId="102" fillId="0" borderId="213">
      <alignment horizontal="left" vertical="center" wrapText="1" indent="2"/>
    </xf>
    <xf numFmtId="4" fontId="102" fillId="61" borderId="210"/>
    <xf numFmtId="49" fontId="101" fillId="0" borderId="210" applyNumberFormat="0" applyFill="0" applyBorder="0" applyProtection="0">
      <alignment horizontal="left" vertical="center"/>
    </xf>
    <xf numFmtId="0" fontId="102" fillId="0" borderId="210">
      <alignment horizontal="right" vertical="center"/>
    </xf>
    <xf numFmtId="4" fontId="103" fillId="60" borderId="212">
      <alignment horizontal="right" vertical="center"/>
    </xf>
    <xf numFmtId="4" fontId="103" fillId="60" borderId="210">
      <alignment horizontal="right" vertical="center"/>
    </xf>
    <xf numFmtId="4" fontId="103" fillId="60" borderId="210">
      <alignment horizontal="right" vertical="center"/>
    </xf>
    <xf numFmtId="0" fontId="105" fillId="62" borderId="210">
      <alignment horizontal="right" vertical="center"/>
    </xf>
    <xf numFmtId="0" fontId="103" fillId="62" borderId="210">
      <alignment horizontal="right" vertical="center"/>
    </xf>
    <xf numFmtId="49" fontId="102" fillId="0" borderId="210" applyNumberFormat="0" applyFont="0" applyFill="0" applyBorder="0" applyProtection="0">
      <alignment horizontal="left" vertical="center" indent="2"/>
    </xf>
    <xf numFmtId="0" fontId="138" fillId="71" borderId="207" applyNumberFormat="0" applyAlignment="0" applyProtection="0"/>
    <xf numFmtId="0" fontId="123" fillId="84" borderId="206" applyNumberFormat="0" applyAlignment="0" applyProtection="0"/>
    <xf numFmtId="49" fontId="102" fillId="0" borderId="210" applyNumberFormat="0" applyFont="0" applyFill="0" applyBorder="0" applyProtection="0">
      <alignment horizontal="left" vertical="center" indent="2"/>
    </xf>
    <xf numFmtId="0" fontId="129" fillId="71" borderId="207" applyNumberFormat="0" applyAlignment="0" applyProtection="0"/>
    <xf numFmtId="4" fontId="102" fillId="0" borderId="210" applyFill="0" applyBorder="0" applyProtection="0">
      <alignment horizontal="right" vertical="center"/>
    </xf>
    <xf numFmtId="0" fontId="126" fillId="84" borderId="207" applyNumberFormat="0" applyAlignment="0" applyProtection="0"/>
    <xf numFmtId="0" fontId="145" fillId="0" borderId="208" applyNumberFormat="0" applyFill="0" applyAlignment="0" applyProtection="0"/>
    <xf numFmtId="0" fontId="142" fillId="84" borderId="206" applyNumberFormat="0" applyAlignment="0" applyProtection="0"/>
    <xf numFmtId="0" fontId="102" fillId="0" borderId="210" applyNumberFormat="0" applyFill="0" applyAlignment="0" applyProtection="0"/>
    <xf numFmtId="4" fontId="102" fillId="0" borderId="210">
      <alignment horizontal="right" vertical="center"/>
    </xf>
    <xf numFmtId="0" fontId="102" fillId="0" borderId="210">
      <alignment horizontal="right" vertical="center"/>
    </xf>
    <xf numFmtId="0" fontId="138" fillId="71" borderId="207" applyNumberFormat="0" applyAlignment="0" applyProtection="0"/>
    <xf numFmtId="0" fontId="123" fillId="84" borderId="206" applyNumberFormat="0" applyAlignment="0" applyProtection="0"/>
    <xf numFmtId="0" fontId="125" fillId="84" borderId="207" applyNumberFormat="0" applyAlignment="0" applyProtection="0"/>
    <xf numFmtId="0" fontId="102" fillId="60" borderId="213">
      <alignment horizontal="left" vertical="center" wrapText="1" indent="2"/>
    </xf>
    <xf numFmtId="0" fontId="126" fillId="84" borderId="207" applyNumberFormat="0" applyAlignment="0" applyProtection="0"/>
    <xf numFmtId="0" fontId="126" fillId="84" borderId="207" applyNumberFormat="0" applyAlignment="0" applyProtection="0"/>
    <xf numFmtId="4" fontId="103" fillId="60" borderId="211">
      <alignment horizontal="right" vertical="center"/>
    </xf>
    <xf numFmtId="0" fontId="103" fillId="60" borderId="211">
      <alignment horizontal="right" vertical="center"/>
    </xf>
    <xf numFmtId="0" fontId="103" fillId="60" borderId="210">
      <alignment horizontal="right" vertical="center"/>
    </xf>
    <xf numFmtId="4" fontId="105" fillId="62" borderId="210">
      <alignment horizontal="right" vertical="center"/>
    </xf>
    <xf numFmtId="0" fontId="129" fillId="71" borderId="207" applyNumberFormat="0" applyAlignment="0" applyProtection="0"/>
    <xf numFmtId="0" fontId="130" fillId="0" borderId="208" applyNumberFormat="0" applyFill="0" applyAlignment="0" applyProtection="0"/>
    <xf numFmtId="0" fontId="145" fillId="0" borderId="208" applyNumberFormat="0" applyFill="0" applyAlignment="0" applyProtection="0"/>
    <xf numFmtId="0" fontId="120" fillId="87" borderId="209" applyNumberFormat="0" applyFont="0" applyAlignment="0" applyProtection="0"/>
    <xf numFmtId="0" fontId="138" fillId="71" borderId="207" applyNumberFormat="0" applyAlignment="0" applyProtection="0"/>
    <xf numFmtId="49" fontId="101" fillId="0" borderId="210" applyNumberFormat="0" applyFill="0" applyBorder="0" applyProtection="0">
      <alignment horizontal="left" vertical="center"/>
    </xf>
    <xf numFmtId="0" fontId="102" fillId="60" borderId="213">
      <alignment horizontal="left" vertical="center" wrapText="1" indent="2"/>
    </xf>
    <xf numFmtId="0" fontId="126" fillId="84" borderId="207" applyNumberFormat="0" applyAlignment="0" applyProtection="0"/>
    <xf numFmtId="0" fontId="102" fillId="0" borderId="213">
      <alignment horizontal="left" vertical="center" wrapText="1" indent="2"/>
    </xf>
    <xf numFmtId="0" fontId="120" fillId="87" borderId="209" applyNumberFormat="0" applyFont="0" applyAlignment="0" applyProtection="0"/>
    <xf numFmtId="0" fontId="8" fillId="87" borderId="209" applyNumberFormat="0" applyFont="0" applyAlignment="0" applyProtection="0"/>
    <xf numFmtId="0" fontId="142" fillId="84" borderId="206" applyNumberFormat="0" applyAlignment="0" applyProtection="0"/>
    <xf numFmtId="0" fontId="145" fillId="0" borderId="208" applyNumberFormat="0" applyFill="0" applyAlignment="0" applyProtection="0"/>
    <xf numFmtId="4" fontId="102" fillId="61" borderId="210"/>
    <xf numFmtId="0" fontId="103" fillId="60" borderId="210">
      <alignment horizontal="right" vertical="center"/>
    </xf>
    <xf numFmtId="0" fontId="145" fillId="0" borderId="208" applyNumberFormat="0" applyFill="0" applyAlignment="0" applyProtection="0"/>
    <xf numFmtId="4" fontId="103" fillId="60" borderId="212">
      <alignment horizontal="right" vertical="center"/>
    </xf>
    <xf numFmtId="0" fontId="125" fillId="84" borderId="207" applyNumberFormat="0" applyAlignment="0" applyProtection="0"/>
    <xf numFmtId="0" fontId="103" fillId="60" borderId="211">
      <alignment horizontal="right" vertical="center"/>
    </xf>
    <xf numFmtId="0" fontId="126" fillId="84" borderId="207" applyNumberFormat="0" applyAlignment="0" applyProtection="0"/>
    <xf numFmtId="0" fontId="130" fillId="0" borderId="208" applyNumberFormat="0" applyFill="0" applyAlignment="0" applyProtection="0"/>
    <xf numFmtId="0" fontId="120" fillId="87" borderId="209" applyNumberFormat="0" applyFont="0" applyAlignment="0" applyProtection="0"/>
    <xf numFmtId="4" fontId="103" fillId="60" borderId="211">
      <alignment horizontal="right" vertical="center"/>
    </xf>
    <xf numFmtId="0" fontId="102" fillId="60" borderId="213">
      <alignment horizontal="left" vertical="center" wrapText="1" indent="2"/>
    </xf>
    <xf numFmtId="0" fontId="102" fillId="61" borderId="210"/>
    <xf numFmtId="166" fontId="102" fillId="88" borderId="210" applyNumberFormat="0" applyFont="0" applyBorder="0" applyAlignment="0" applyProtection="0">
      <alignment horizontal="right" vertical="center"/>
    </xf>
    <xf numFmtId="0" fontId="102" fillId="0" borderId="210" applyNumberFormat="0" applyFill="0" applyAlignment="0" applyProtection="0"/>
    <xf numFmtId="4" fontId="102" fillId="0" borderId="210" applyFill="0" applyBorder="0" applyProtection="0">
      <alignment horizontal="right" vertical="center"/>
    </xf>
    <xf numFmtId="4" fontId="103" fillId="62" borderId="210">
      <alignment horizontal="right" vertical="center"/>
    </xf>
    <xf numFmtId="0" fontId="130" fillId="0" borderId="208" applyNumberFormat="0" applyFill="0" applyAlignment="0" applyProtection="0"/>
    <xf numFmtId="49" fontId="101" fillId="0" borderId="210" applyNumberFormat="0" applyFill="0" applyBorder="0" applyProtection="0">
      <alignment horizontal="left" vertical="center"/>
    </xf>
    <xf numFmtId="49" fontId="102" fillId="0" borderId="211" applyNumberFormat="0" applyFont="0" applyFill="0" applyBorder="0" applyProtection="0">
      <alignment horizontal="left" vertical="center" indent="5"/>
    </xf>
    <xf numFmtId="0" fontId="102" fillId="62" borderId="211">
      <alignment horizontal="left" vertical="center"/>
    </xf>
    <xf numFmtId="0" fontId="126" fillId="84" borderId="207" applyNumberFormat="0" applyAlignment="0" applyProtection="0"/>
    <xf numFmtId="4" fontId="103" fillId="60" borderId="212">
      <alignment horizontal="right" vertical="center"/>
    </xf>
    <xf numFmtId="0" fontId="138" fillId="71" borderId="207" applyNumberFormat="0" applyAlignment="0" applyProtection="0"/>
    <xf numFmtId="0" fontId="138" fillId="71" borderId="207" applyNumberFormat="0" applyAlignment="0" applyProtection="0"/>
    <xf numFmtId="0" fontId="120" fillId="87" borderId="209" applyNumberFormat="0" applyFont="0" applyAlignment="0" applyProtection="0"/>
    <xf numFmtId="0" fontId="142" fillId="84" borderId="206" applyNumberFormat="0" applyAlignment="0" applyProtection="0"/>
    <xf numFmtId="0" fontId="145" fillId="0" borderId="208" applyNumberFormat="0" applyFill="0" applyAlignment="0" applyProtection="0"/>
    <xf numFmtId="0" fontId="103" fillId="60" borderId="210">
      <alignment horizontal="right" vertical="center"/>
    </xf>
    <xf numFmtId="0" fontId="8" fillId="87" borderId="209" applyNumberFormat="0" applyFont="0" applyAlignment="0" applyProtection="0"/>
    <xf numFmtId="4" fontId="102" fillId="0" borderId="210">
      <alignment horizontal="right" vertical="center"/>
    </xf>
    <xf numFmtId="0" fontId="145" fillId="0" borderId="208" applyNumberFormat="0" applyFill="0" applyAlignment="0" applyProtection="0"/>
    <xf numFmtId="0" fontId="103" fillId="60" borderId="210">
      <alignment horizontal="right" vertical="center"/>
    </xf>
    <xf numFmtId="0" fontId="103" fillId="60" borderId="210">
      <alignment horizontal="right" vertical="center"/>
    </xf>
    <xf numFmtId="4" fontId="105" fillId="62" borderId="210">
      <alignment horizontal="right" vertical="center"/>
    </xf>
    <xf numFmtId="0" fontId="103" fillId="62" borderId="210">
      <alignment horizontal="right" vertical="center"/>
    </xf>
    <xf numFmtId="4" fontId="103" fillId="62" borderId="210">
      <alignment horizontal="right" vertical="center"/>
    </xf>
    <xf numFmtId="0" fontId="105" fillId="62" borderId="210">
      <alignment horizontal="right" vertical="center"/>
    </xf>
    <xf numFmtId="4" fontId="105" fillId="62" borderId="210">
      <alignment horizontal="right" vertical="center"/>
    </xf>
    <xf numFmtId="0" fontId="103" fillId="60" borderId="210">
      <alignment horizontal="right" vertical="center"/>
    </xf>
    <xf numFmtId="4" fontId="103" fillId="60" borderId="210">
      <alignment horizontal="right" vertical="center"/>
    </xf>
    <xf numFmtId="0" fontId="103" fillId="60" borderId="210">
      <alignment horizontal="right" vertical="center"/>
    </xf>
    <xf numFmtId="4" fontId="103" fillId="60" borderId="210">
      <alignment horizontal="right" vertical="center"/>
    </xf>
    <xf numFmtId="0" fontId="103" fillId="60" borderId="211">
      <alignment horizontal="right" vertical="center"/>
    </xf>
    <xf numFmtId="4" fontId="103" fillId="60" borderId="211">
      <alignment horizontal="right" vertical="center"/>
    </xf>
    <xf numFmtId="0" fontId="103" fillId="60" borderId="212">
      <alignment horizontal="right" vertical="center"/>
    </xf>
    <xf numFmtId="4" fontId="103" fillId="60" borderId="212">
      <alignment horizontal="right" vertical="center"/>
    </xf>
    <xf numFmtId="0" fontId="126" fillId="84" borderId="207" applyNumberFormat="0" applyAlignment="0" applyProtection="0"/>
    <xf numFmtId="0" fontId="102" fillId="60" borderId="213">
      <alignment horizontal="left" vertical="center" wrapText="1" indent="2"/>
    </xf>
    <xf numFmtId="0" fontId="102" fillId="0" borderId="213">
      <alignment horizontal="left" vertical="center" wrapText="1" indent="2"/>
    </xf>
    <xf numFmtId="0" fontId="102" fillId="62" borderId="211">
      <alignment horizontal="left" vertical="center"/>
    </xf>
    <xf numFmtId="0" fontId="138" fillId="71" borderId="207" applyNumberFormat="0" applyAlignment="0" applyProtection="0"/>
    <xf numFmtId="0" fontId="102" fillId="0" borderId="210">
      <alignment horizontal="right" vertical="center"/>
    </xf>
    <xf numFmtId="4" fontId="102" fillId="0" borderId="210">
      <alignment horizontal="right" vertical="center"/>
    </xf>
    <xf numFmtId="0" fontId="102" fillId="0" borderId="210" applyNumberFormat="0" applyFill="0" applyAlignment="0" applyProtection="0"/>
    <xf numFmtId="0" fontId="142" fillId="84" borderId="206" applyNumberFormat="0" applyAlignment="0" applyProtection="0"/>
    <xf numFmtId="166" fontId="102" fillId="88" borderId="210" applyNumberFormat="0" applyFont="0" applyBorder="0" applyAlignment="0" applyProtection="0">
      <alignment horizontal="right" vertical="center"/>
    </xf>
    <xf numFmtId="0" fontId="102" fillId="61" borderId="210"/>
    <xf numFmtId="4" fontId="102" fillId="61" borderId="210"/>
    <xf numFmtId="0" fontId="145" fillId="0" borderId="208" applyNumberFormat="0" applyFill="0" applyAlignment="0" applyProtection="0"/>
    <xf numFmtId="0" fontId="8" fillId="87" borderId="209" applyNumberFormat="0" applyFont="0" applyAlignment="0" applyProtection="0"/>
    <xf numFmtId="0" fontId="120" fillId="87" borderId="209" applyNumberFormat="0" applyFont="0" applyAlignment="0" applyProtection="0"/>
    <xf numFmtId="0" fontId="102" fillId="0" borderId="210" applyNumberFormat="0" applyFill="0" applyAlignment="0" applyProtection="0"/>
    <xf numFmtId="0" fontId="130" fillId="0" borderId="208" applyNumberFormat="0" applyFill="0" applyAlignment="0" applyProtection="0"/>
    <xf numFmtId="0" fontId="145" fillId="0" borderId="208" applyNumberFormat="0" applyFill="0" applyAlignment="0" applyProtection="0"/>
    <xf numFmtId="0" fontId="129" fillId="71" borderId="207" applyNumberFormat="0" applyAlignment="0" applyProtection="0"/>
    <xf numFmtId="0" fontId="126" fillId="84" borderId="207" applyNumberFormat="0" applyAlignment="0" applyProtection="0"/>
    <xf numFmtId="4" fontId="105" fillId="62" borderId="210">
      <alignment horizontal="right" vertical="center"/>
    </xf>
    <xf numFmtId="0" fontId="103" fillId="62" borderId="210">
      <alignment horizontal="right" vertical="center"/>
    </xf>
    <xf numFmtId="166" fontId="102" fillId="88" borderId="210" applyNumberFormat="0" applyFont="0" applyBorder="0" applyAlignment="0" applyProtection="0">
      <alignment horizontal="right" vertical="center"/>
    </xf>
    <xf numFmtId="0" fontId="130" fillId="0" borderId="208" applyNumberFormat="0" applyFill="0" applyAlignment="0" applyProtection="0"/>
    <xf numFmtId="49" fontId="102" fillId="0" borderId="210" applyNumberFormat="0" applyFont="0" applyFill="0" applyBorder="0" applyProtection="0">
      <alignment horizontal="left" vertical="center" indent="2"/>
    </xf>
    <xf numFmtId="49" fontId="102" fillId="0" borderId="211" applyNumberFormat="0" applyFont="0" applyFill="0" applyBorder="0" applyProtection="0">
      <alignment horizontal="left" vertical="center" indent="5"/>
    </xf>
    <xf numFmtId="49" fontId="102" fillId="0" borderId="210" applyNumberFormat="0" applyFont="0" applyFill="0" applyBorder="0" applyProtection="0">
      <alignment horizontal="left" vertical="center" indent="2"/>
    </xf>
    <xf numFmtId="4" fontId="102" fillId="0" borderId="210" applyFill="0" applyBorder="0" applyProtection="0">
      <alignment horizontal="right" vertical="center"/>
    </xf>
    <xf numFmtId="49" fontId="101" fillId="0" borderId="210" applyNumberFormat="0" applyFill="0" applyBorder="0" applyProtection="0">
      <alignment horizontal="left" vertical="center"/>
    </xf>
    <xf numFmtId="0" fontId="102" fillId="0" borderId="213">
      <alignment horizontal="left" vertical="center" wrapText="1" indent="2"/>
    </xf>
    <xf numFmtId="0" fontId="142" fillId="84" borderId="206" applyNumberFormat="0" applyAlignment="0" applyProtection="0"/>
    <xf numFmtId="0" fontId="103" fillId="60" borderId="212">
      <alignment horizontal="right" vertical="center"/>
    </xf>
    <xf numFmtId="0" fontId="129" fillId="71" borderId="207" applyNumberFormat="0" applyAlignment="0" applyProtection="0"/>
    <xf numFmtId="0" fontId="103" fillId="60" borderId="212">
      <alignment horizontal="right" vertical="center"/>
    </xf>
    <xf numFmtId="4" fontId="103" fillId="60" borderId="210">
      <alignment horizontal="right" vertical="center"/>
    </xf>
    <xf numFmtId="0" fontId="103" fillId="60" borderId="210">
      <alignment horizontal="right" vertical="center"/>
    </xf>
    <xf numFmtId="0" fontId="123" fillId="84" borderId="206" applyNumberFormat="0" applyAlignment="0" applyProtection="0"/>
    <xf numFmtId="0" fontId="125" fillId="84" borderId="207" applyNumberFormat="0" applyAlignment="0" applyProtection="0"/>
    <xf numFmtId="0" fontId="130" fillId="0" borderId="208" applyNumberFormat="0" applyFill="0" applyAlignment="0" applyProtection="0"/>
    <xf numFmtId="0" fontId="102" fillId="61" borderId="210"/>
    <xf numFmtId="4" fontId="102" fillId="61" borderId="210"/>
    <xf numFmtId="4" fontId="103" fillId="60" borderId="210">
      <alignment horizontal="right" vertical="center"/>
    </xf>
    <xf numFmtId="0" fontId="105" fillId="62" borderId="210">
      <alignment horizontal="right" vertical="center"/>
    </xf>
    <xf numFmtId="0" fontId="129" fillId="71" borderId="207" applyNumberFormat="0" applyAlignment="0" applyProtection="0"/>
    <xf numFmtId="0" fontId="126" fillId="84" borderId="207" applyNumberFormat="0" applyAlignment="0" applyProtection="0"/>
    <xf numFmtId="4" fontId="102" fillId="0" borderId="210">
      <alignment horizontal="right" vertical="center"/>
    </xf>
    <xf numFmtId="0" fontId="102" fillId="60" borderId="213">
      <alignment horizontal="left" vertical="center" wrapText="1" indent="2"/>
    </xf>
    <xf numFmtId="0" fontId="102" fillId="0" borderId="213">
      <alignment horizontal="left" vertical="center" wrapText="1" indent="2"/>
    </xf>
    <xf numFmtId="0" fontId="142" fillId="84" borderId="206" applyNumberFormat="0" applyAlignment="0" applyProtection="0"/>
    <xf numFmtId="0" fontId="138" fillId="71" borderId="207" applyNumberFormat="0" applyAlignment="0" applyProtection="0"/>
    <xf numFmtId="0" fontId="125" fillId="84" borderId="207" applyNumberFormat="0" applyAlignment="0" applyProtection="0"/>
    <xf numFmtId="0" fontId="123" fillId="84" borderId="206" applyNumberFormat="0" applyAlignment="0" applyProtection="0"/>
    <xf numFmtId="0" fontId="103" fillId="60" borderId="212">
      <alignment horizontal="right" vertical="center"/>
    </xf>
    <xf numFmtId="0" fontId="105" fillId="62" borderId="210">
      <alignment horizontal="right" vertical="center"/>
    </xf>
    <xf numFmtId="4" fontId="103" fillId="62" borderId="210">
      <alignment horizontal="right" vertical="center"/>
    </xf>
    <xf numFmtId="4" fontId="103" fillId="60" borderId="210">
      <alignment horizontal="right" vertical="center"/>
    </xf>
    <xf numFmtId="49" fontId="102" fillId="0" borderId="211" applyNumberFormat="0" applyFont="0" applyFill="0" applyBorder="0" applyProtection="0">
      <alignment horizontal="left" vertical="center" indent="5"/>
    </xf>
    <xf numFmtId="4" fontId="102" fillId="0" borderId="210" applyFill="0" applyBorder="0" applyProtection="0">
      <alignment horizontal="right" vertical="center"/>
    </xf>
    <xf numFmtId="4" fontId="103" fillId="62" borderId="210">
      <alignment horizontal="right" vertical="center"/>
    </xf>
    <xf numFmtId="0" fontId="138" fillId="71" borderId="207" applyNumberFormat="0" applyAlignment="0" applyProtection="0"/>
    <xf numFmtId="0" fontId="129" fillId="71" borderId="207" applyNumberFormat="0" applyAlignment="0" applyProtection="0"/>
    <xf numFmtId="0" fontId="125" fillId="84" borderId="207" applyNumberFormat="0" applyAlignment="0" applyProtection="0"/>
    <xf numFmtId="0" fontId="102" fillId="60" borderId="213">
      <alignment horizontal="left" vertical="center" wrapText="1" indent="2"/>
    </xf>
    <xf numFmtId="0" fontId="102" fillId="0" borderId="213">
      <alignment horizontal="left" vertical="center" wrapText="1" indent="2"/>
    </xf>
    <xf numFmtId="0" fontId="102" fillId="60" borderId="213">
      <alignment horizontal="left" vertical="center" wrapText="1" indent="2"/>
    </xf>
    <xf numFmtId="0" fontId="102" fillId="0" borderId="213">
      <alignment horizontal="left" vertical="center" wrapText="1" indent="2"/>
    </xf>
    <xf numFmtId="0" fontId="123" fillId="84" borderId="206" applyNumberFormat="0" applyAlignment="0" applyProtection="0"/>
    <xf numFmtId="0" fontId="125" fillId="84" borderId="207" applyNumberFormat="0" applyAlignment="0" applyProtection="0"/>
    <xf numFmtId="0" fontId="126" fillId="84" borderId="207" applyNumberFormat="0" applyAlignment="0" applyProtection="0"/>
    <xf numFmtId="0" fontId="129" fillId="71" borderId="207" applyNumberFormat="0" applyAlignment="0" applyProtection="0"/>
    <xf numFmtId="0" fontId="130" fillId="0" borderId="208" applyNumberFormat="0" applyFill="0" applyAlignment="0" applyProtection="0"/>
    <xf numFmtId="0" fontId="138" fillId="71" borderId="207" applyNumberFormat="0" applyAlignment="0" applyProtection="0"/>
    <xf numFmtId="0" fontId="120" fillId="87" borderId="209" applyNumberFormat="0" applyFont="0" applyAlignment="0" applyProtection="0"/>
    <xf numFmtId="0" fontId="8" fillId="87" borderId="209" applyNumberFormat="0" applyFont="0" applyAlignment="0" applyProtection="0"/>
    <xf numFmtId="0" fontId="142" fillId="84" borderId="206" applyNumberFormat="0" applyAlignment="0" applyProtection="0"/>
    <xf numFmtId="0" fontId="145" fillId="0" borderId="208" applyNumberFormat="0" applyFill="0" applyAlignment="0" applyProtection="0"/>
    <xf numFmtId="0" fontId="126" fillId="84" borderId="207" applyNumberFormat="0" applyAlignment="0" applyProtection="0"/>
    <xf numFmtId="0" fontId="138" fillId="71" borderId="207" applyNumberFormat="0" applyAlignment="0" applyProtection="0"/>
    <xf numFmtId="0" fontId="120" fillId="87" borderId="209" applyNumberFormat="0" applyFont="0" applyAlignment="0" applyProtection="0"/>
    <xf numFmtId="0" fontId="142" fillId="84" borderId="206" applyNumberFormat="0" applyAlignment="0" applyProtection="0"/>
    <xf numFmtId="0" fontId="145" fillId="0" borderId="208" applyNumberFormat="0" applyFill="0" applyAlignment="0" applyProtection="0"/>
    <xf numFmtId="0" fontId="126" fillId="84" borderId="207" applyNumberFormat="0" applyAlignment="0" applyProtection="0"/>
    <xf numFmtId="0" fontId="138" fillId="71" borderId="207" applyNumberFormat="0" applyAlignment="0" applyProtection="0"/>
    <xf numFmtId="0" fontId="142" fillId="84" borderId="206" applyNumberFormat="0" applyAlignment="0" applyProtection="0"/>
    <xf numFmtId="0" fontId="145" fillId="0" borderId="208" applyNumberFormat="0" applyFill="0" applyAlignment="0" applyProtection="0"/>
    <xf numFmtId="0" fontId="123" fillId="84" borderId="206" applyNumberFormat="0" applyAlignment="0" applyProtection="0"/>
    <xf numFmtId="0" fontId="125" fillId="84" borderId="207" applyNumberFormat="0" applyAlignment="0" applyProtection="0"/>
    <xf numFmtId="0" fontId="130" fillId="0" borderId="208" applyNumberFormat="0" applyFill="0" applyAlignment="0" applyProtection="0"/>
    <xf numFmtId="49" fontId="102" fillId="0" borderId="210" applyNumberFormat="0" applyFont="0" applyFill="0" applyBorder="0" applyProtection="0">
      <alignment horizontal="left" vertical="center" indent="2"/>
    </xf>
    <xf numFmtId="0" fontId="103" fillId="62" borderId="210">
      <alignment horizontal="right" vertical="center"/>
    </xf>
    <xf numFmtId="4" fontId="103" fillId="62" borderId="210">
      <alignment horizontal="right" vertical="center"/>
    </xf>
    <xf numFmtId="0" fontId="105" fillId="62" borderId="210">
      <alignment horizontal="right" vertical="center"/>
    </xf>
    <xf numFmtId="4" fontId="105" fillId="62" borderId="210">
      <alignment horizontal="right" vertical="center"/>
    </xf>
    <xf numFmtId="0" fontId="103" fillId="60" borderId="210">
      <alignment horizontal="right" vertical="center"/>
    </xf>
    <xf numFmtId="4" fontId="103" fillId="60" borderId="210">
      <alignment horizontal="right" vertical="center"/>
    </xf>
    <xf numFmtId="0" fontId="103" fillId="60" borderId="210">
      <alignment horizontal="right" vertical="center"/>
    </xf>
    <xf numFmtId="4" fontId="103" fillId="60" borderId="210">
      <alignment horizontal="right" vertical="center"/>
    </xf>
    <xf numFmtId="0" fontId="129" fillId="71" borderId="207" applyNumberFormat="0" applyAlignment="0" applyProtection="0"/>
    <xf numFmtId="0" fontId="102" fillId="0" borderId="210">
      <alignment horizontal="right" vertical="center"/>
    </xf>
    <xf numFmtId="4" fontId="102" fillId="0" borderId="210">
      <alignment horizontal="right" vertical="center"/>
    </xf>
    <xf numFmtId="4" fontId="102" fillId="0" borderId="210" applyFill="0" applyBorder="0" applyProtection="0">
      <alignment horizontal="right" vertical="center"/>
    </xf>
    <xf numFmtId="49" fontId="101" fillId="0" borderId="210" applyNumberFormat="0" applyFill="0" applyBorder="0" applyProtection="0">
      <alignment horizontal="left" vertical="center"/>
    </xf>
    <xf numFmtId="0" fontId="102" fillId="0" borderId="210" applyNumberFormat="0" applyFill="0" applyAlignment="0" applyProtection="0"/>
    <xf numFmtId="166" fontId="102" fillId="88" borderId="210" applyNumberFormat="0" applyFont="0" applyBorder="0" applyAlignment="0" applyProtection="0">
      <alignment horizontal="right" vertical="center"/>
    </xf>
    <xf numFmtId="0" fontId="102" fillId="61" borderId="210"/>
    <xf numFmtId="4" fontId="102" fillId="61" borderId="210"/>
    <xf numFmtId="4" fontId="103" fillId="60" borderId="210">
      <alignment horizontal="right" vertical="center"/>
    </xf>
    <xf numFmtId="0" fontId="102" fillId="61" borderId="210"/>
    <xf numFmtId="0" fontId="125" fillId="84" borderId="207" applyNumberFormat="0" applyAlignment="0" applyProtection="0"/>
    <xf numFmtId="0" fontId="103" fillId="62" borderId="210">
      <alignment horizontal="right" vertical="center"/>
    </xf>
    <xf numFmtId="0" fontId="102" fillId="0" borderId="210">
      <alignment horizontal="right" vertical="center"/>
    </xf>
    <xf numFmtId="0" fontId="145" fillId="0" borderId="208" applyNumberFormat="0" applyFill="0" applyAlignment="0" applyProtection="0"/>
    <xf numFmtId="0" fontId="102" fillId="62" borderId="211">
      <alignment horizontal="left" vertical="center"/>
    </xf>
    <xf numFmtId="0" fontId="138" fillId="71" borderId="207" applyNumberFormat="0" applyAlignment="0" applyProtection="0"/>
    <xf numFmtId="166" fontId="102" fillId="88" borderId="210" applyNumberFormat="0" applyFont="0" applyBorder="0" applyAlignment="0" applyProtection="0">
      <alignment horizontal="right" vertical="center"/>
    </xf>
    <xf numFmtId="0" fontId="120" fillId="87" borderId="209" applyNumberFormat="0" applyFont="0" applyAlignment="0" applyProtection="0"/>
    <xf numFmtId="0" fontId="102" fillId="0" borderId="213">
      <alignment horizontal="left" vertical="center" wrapText="1" indent="2"/>
    </xf>
    <xf numFmtId="4" fontId="102" fillId="61" borderId="210"/>
    <xf numFmtId="49" fontId="101" fillId="0" borderId="210" applyNumberFormat="0" applyFill="0" applyBorder="0" applyProtection="0">
      <alignment horizontal="left" vertical="center"/>
    </xf>
    <xf numFmtId="0" fontId="102" fillId="0" borderId="210">
      <alignment horizontal="right" vertical="center"/>
    </xf>
    <xf numFmtId="4" fontId="103" fillId="60" borderId="212">
      <alignment horizontal="right" vertical="center"/>
    </xf>
    <xf numFmtId="4" fontId="103" fillId="60" borderId="210">
      <alignment horizontal="right" vertical="center"/>
    </xf>
    <xf numFmtId="4" fontId="103" fillId="60" borderId="210">
      <alignment horizontal="right" vertical="center"/>
    </xf>
    <xf numFmtId="0" fontId="105" fillId="62" borderId="210">
      <alignment horizontal="right" vertical="center"/>
    </xf>
    <xf numFmtId="0" fontId="103" fillId="62" borderId="210">
      <alignment horizontal="right" vertical="center"/>
    </xf>
    <xf numFmtId="49" fontId="102" fillId="0" borderId="210" applyNumberFormat="0" applyFont="0" applyFill="0" applyBorder="0" applyProtection="0">
      <alignment horizontal="left" vertical="center" indent="2"/>
    </xf>
    <xf numFmtId="0" fontId="138" fillId="71" borderId="207" applyNumberFormat="0" applyAlignment="0" applyProtection="0"/>
    <xf numFmtId="0" fontId="123" fillId="84" borderId="206" applyNumberFormat="0" applyAlignment="0" applyProtection="0"/>
    <xf numFmtId="49" fontId="102" fillId="0" borderId="210" applyNumberFormat="0" applyFont="0" applyFill="0" applyBorder="0" applyProtection="0">
      <alignment horizontal="left" vertical="center" indent="2"/>
    </xf>
    <xf numFmtId="0" fontId="129" fillId="71" borderId="207" applyNumberFormat="0" applyAlignment="0" applyProtection="0"/>
    <xf numFmtId="4" fontId="102" fillId="0" borderId="210" applyFill="0" applyBorder="0" applyProtection="0">
      <alignment horizontal="right" vertical="center"/>
    </xf>
    <xf numFmtId="0" fontId="126" fillId="84" borderId="207" applyNumberFormat="0" applyAlignment="0" applyProtection="0"/>
    <xf numFmtId="0" fontId="145" fillId="0" borderId="208" applyNumberFormat="0" applyFill="0" applyAlignment="0" applyProtection="0"/>
    <xf numFmtId="0" fontId="142" fillId="84" borderId="206" applyNumberFormat="0" applyAlignment="0" applyProtection="0"/>
    <xf numFmtId="0" fontId="102" fillId="0" borderId="210" applyNumberFormat="0" applyFill="0" applyAlignment="0" applyProtection="0"/>
    <xf numFmtId="4" fontId="102" fillId="0" borderId="210">
      <alignment horizontal="right" vertical="center"/>
    </xf>
    <xf numFmtId="0" fontId="102" fillId="0" borderId="210">
      <alignment horizontal="right" vertical="center"/>
    </xf>
    <xf numFmtId="0" fontId="138" fillId="71" borderId="207" applyNumberFormat="0" applyAlignment="0" applyProtection="0"/>
    <xf numFmtId="0" fontId="123" fillId="84" borderId="206" applyNumberFormat="0" applyAlignment="0" applyProtection="0"/>
    <xf numFmtId="0" fontId="125" fillId="84" borderId="207" applyNumberFormat="0" applyAlignment="0" applyProtection="0"/>
    <xf numFmtId="0" fontId="102" fillId="60" borderId="213">
      <alignment horizontal="left" vertical="center" wrapText="1" indent="2"/>
    </xf>
    <xf numFmtId="0" fontId="126" fillId="84" borderId="207" applyNumberFormat="0" applyAlignment="0" applyProtection="0"/>
    <xf numFmtId="0" fontId="126" fillId="84" borderId="207" applyNumberFormat="0" applyAlignment="0" applyProtection="0"/>
    <xf numFmtId="4" fontId="103" fillId="60" borderId="211">
      <alignment horizontal="right" vertical="center"/>
    </xf>
    <xf numFmtId="0" fontId="103" fillId="60" borderId="211">
      <alignment horizontal="right" vertical="center"/>
    </xf>
    <xf numFmtId="0" fontId="103" fillId="60" borderId="210">
      <alignment horizontal="right" vertical="center"/>
    </xf>
    <xf numFmtId="4" fontId="105" fillId="62" borderId="210">
      <alignment horizontal="right" vertical="center"/>
    </xf>
    <xf numFmtId="0" fontId="129" fillId="71" borderId="207" applyNumberFormat="0" applyAlignment="0" applyProtection="0"/>
    <xf numFmtId="0" fontId="130" fillId="0" borderId="208" applyNumberFormat="0" applyFill="0" applyAlignment="0" applyProtection="0"/>
    <xf numFmtId="0" fontId="145" fillId="0" borderId="208" applyNumberFormat="0" applyFill="0" applyAlignment="0" applyProtection="0"/>
    <xf numFmtId="0" fontId="120" fillId="87" borderId="209" applyNumberFormat="0" applyFont="0" applyAlignment="0" applyProtection="0"/>
    <xf numFmtId="0" fontId="138" fillId="71" borderId="207" applyNumberFormat="0" applyAlignment="0" applyProtection="0"/>
    <xf numFmtId="49" fontId="101" fillId="0" borderId="210" applyNumberFormat="0" applyFill="0" applyBorder="0" applyProtection="0">
      <alignment horizontal="left" vertical="center"/>
    </xf>
    <xf numFmtId="0" fontId="102" fillId="60" borderId="213">
      <alignment horizontal="left" vertical="center" wrapText="1" indent="2"/>
    </xf>
    <xf numFmtId="0" fontId="126" fillId="84" borderId="207" applyNumberFormat="0" applyAlignment="0" applyProtection="0"/>
    <xf numFmtId="0" fontId="102" fillId="0" borderId="213">
      <alignment horizontal="left" vertical="center" wrapText="1" indent="2"/>
    </xf>
    <xf numFmtId="0" fontId="120" fillId="87" borderId="209" applyNumberFormat="0" applyFont="0" applyAlignment="0" applyProtection="0"/>
    <xf numFmtId="0" fontId="8" fillId="87" borderId="209" applyNumberFormat="0" applyFont="0" applyAlignment="0" applyProtection="0"/>
    <xf numFmtId="0" fontId="142" fillId="84" borderId="206" applyNumberFormat="0" applyAlignment="0" applyProtection="0"/>
    <xf numFmtId="0" fontId="145" fillId="0" borderId="208" applyNumberFormat="0" applyFill="0" applyAlignment="0" applyProtection="0"/>
    <xf numFmtId="4" fontId="102" fillId="61" borderId="210"/>
    <xf numFmtId="0" fontId="103" fillId="60" borderId="210">
      <alignment horizontal="right" vertical="center"/>
    </xf>
    <xf numFmtId="0" fontId="145" fillId="0" borderId="208" applyNumberFormat="0" applyFill="0" applyAlignment="0" applyProtection="0"/>
    <xf numFmtId="4" fontId="103" fillId="60" borderId="212">
      <alignment horizontal="right" vertical="center"/>
    </xf>
    <xf numFmtId="0" fontId="125" fillId="84" borderId="207" applyNumberFormat="0" applyAlignment="0" applyProtection="0"/>
    <xf numFmtId="0" fontId="103" fillId="60" borderId="211">
      <alignment horizontal="right" vertical="center"/>
    </xf>
    <xf numFmtId="0" fontId="126" fillId="84" borderId="207" applyNumberFormat="0" applyAlignment="0" applyProtection="0"/>
    <xf numFmtId="0" fontId="130" fillId="0" borderId="208" applyNumberFormat="0" applyFill="0" applyAlignment="0" applyProtection="0"/>
    <xf numFmtId="0" fontId="120" fillId="87" borderId="209" applyNumberFormat="0" applyFont="0" applyAlignment="0" applyProtection="0"/>
    <xf numFmtId="4" fontId="103" fillId="60" borderId="211">
      <alignment horizontal="right" vertical="center"/>
    </xf>
    <xf numFmtId="0" fontId="102" fillId="60" borderId="213">
      <alignment horizontal="left" vertical="center" wrapText="1" indent="2"/>
    </xf>
    <xf numFmtId="0" fontId="102" fillId="61" borderId="210"/>
    <xf numFmtId="166" fontId="102" fillId="88" borderId="210" applyNumberFormat="0" applyFont="0" applyBorder="0" applyAlignment="0" applyProtection="0">
      <alignment horizontal="right" vertical="center"/>
    </xf>
    <xf numFmtId="0" fontId="102" fillId="0" borderId="210" applyNumberFormat="0" applyFill="0" applyAlignment="0" applyProtection="0"/>
    <xf numFmtId="4" fontId="102" fillId="0" borderId="210" applyFill="0" applyBorder="0" applyProtection="0">
      <alignment horizontal="right" vertical="center"/>
    </xf>
    <xf numFmtId="4" fontId="103" fillId="62" borderId="210">
      <alignment horizontal="right" vertical="center"/>
    </xf>
    <xf numFmtId="0" fontId="130" fillId="0" borderId="208" applyNumberFormat="0" applyFill="0" applyAlignment="0" applyProtection="0"/>
    <xf numFmtId="49" fontId="101" fillId="0" borderId="210" applyNumberFormat="0" applyFill="0" applyBorder="0" applyProtection="0">
      <alignment horizontal="left" vertical="center"/>
    </xf>
    <xf numFmtId="49" fontId="102" fillId="0" borderId="211" applyNumberFormat="0" applyFont="0" applyFill="0" applyBorder="0" applyProtection="0">
      <alignment horizontal="left" vertical="center" indent="5"/>
    </xf>
    <xf numFmtId="0" fontId="102" fillId="62" borderId="211">
      <alignment horizontal="left" vertical="center"/>
    </xf>
    <xf numFmtId="0" fontId="126" fillId="84" borderId="207" applyNumberFormat="0" applyAlignment="0" applyProtection="0"/>
    <xf numFmtId="4" fontId="103" fillId="60" borderId="212">
      <alignment horizontal="right" vertical="center"/>
    </xf>
    <xf numFmtId="0" fontId="138" fillId="71" borderId="207" applyNumberFormat="0" applyAlignment="0" applyProtection="0"/>
    <xf numFmtId="0" fontId="138" fillId="71" borderId="207" applyNumberFormat="0" applyAlignment="0" applyProtection="0"/>
    <xf numFmtId="0" fontId="120" fillId="87" borderId="209" applyNumberFormat="0" applyFont="0" applyAlignment="0" applyProtection="0"/>
    <xf numFmtId="0" fontId="142" fillId="84" borderId="206" applyNumberFormat="0" applyAlignment="0" applyProtection="0"/>
    <xf numFmtId="0" fontId="145" fillId="0" borderId="208" applyNumberFormat="0" applyFill="0" applyAlignment="0" applyProtection="0"/>
    <xf numFmtId="0" fontId="103" fillId="60" borderId="210">
      <alignment horizontal="right" vertical="center"/>
    </xf>
    <xf numFmtId="0" fontId="8" fillId="87" borderId="209" applyNumberFormat="0" applyFont="0" applyAlignment="0" applyProtection="0"/>
    <xf numFmtId="4" fontId="102" fillId="0" borderId="210">
      <alignment horizontal="right" vertical="center"/>
    </xf>
    <xf numFmtId="0" fontId="145" fillId="0" borderId="208" applyNumberFormat="0" applyFill="0" applyAlignment="0" applyProtection="0"/>
    <xf numFmtId="0" fontId="103" fillId="60" borderId="210">
      <alignment horizontal="right" vertical="center"/>
    </xf>
    <xf numFmtId="0" fontId="103" fillId="60" borderId="210">
      <alignment horizontal="right" vertical="center"/>
    </xf>
    <xf numFmtId="4" fontId="105" fillId="62" borderId="210">
      <alignment horizontal="right" vertical="center"/>
    </xf>
    <xf numFmtId="0" fontId="103" fillId="62" borderId="210">
      <alignment horizontal="right" vertical="center"/>
    </xf>
    <xf numFmtId="4" fontId="103" fillId="62" borderId="210">
      <alignment horizontal="right" vertical="center"/>
    </xf>
    <xf numFmtId="0" fontId="105" fillId="62" borderId="210">
      <alignment horizontal="right" vertical="center"/>
    </xf>
    <xf numFmtId="4" fontId="105" fillId="62" borderId="210">
      <alignment horizontal="right" vertical="center"/>
    </xf>
    <xf numFmtId="0" fontId="103" fillId="60" borderId="210">
      <alignment horizontal="right" vertical="center"/>
    </xf>
    <xf numFmtId="4" fontId="103" fillId="60" borderId="210">
      <alignment horizontal="right" vertical="center"/>
    </xf>
    <xf numFmtId="0" fontId="103" fillId="60" borderId="210">
      <alignment horizontal="right" vertical="center"/>
    </xf>
    <xf numFmtId="4" fontId="103" fillId="60" borderId="210">
      <alignment horizontal="right" vertical="center"/>
    </xf>
    <xf numFmtId="0" fontId="103" fillId="60" borderId="211">
      <alignment horizontal="right" vertical="center"/>
    </xf>
    <xf numFmtId="4" fontId="103" fillId="60" borderId="211">
      <alignment horizontal="right" vertical="center"/>
    </xf>
    <xf numFmtId="0" fontId="103" fillId="60" borderId="212">
      <alignment horizontal="right" vertical="center"/>
    </xf>
    <xf numFmtId="4" fontId="103" fillId="60" borderId="212">
      <alignment horizontal="right" vertical="center"/>
    </xf>
    <xf numFmtId="0" fontId="126" fillId="84" borderId="207" applyNumberFormat="0" applyAlignment="0" applyProtection="0"/>
    <xf numFmtId="0" fontId="102" fillId="60" borderId="213">
      <alignment horizontal="left" vertical="center" wrapText="1" indent="2"/>
    </xf>
    <xf numFmtId="0" fontId="102" fillId="0" borderId="213">
      <alignment horizontal="left" vertical="center" wrapText="1" indent="2"/>
    </xf>
    <xf numFmtId="0" fontId="102" fillId="62" borderId="211">
      <alignment horizontal="left" vertical="center"/>
    </xf>
    <xf numFmtId="0" fontId="138" fillId="71" borderId="207" applyNumberFormat="0" applyAlignment="0" applyProtection="0"/>
    <xf numFmtId="0" fontId="102" fillId="0" borderId="210">
      <alignment horizontal="right" vertical="center"/>
    </xf>
    <xf numFmtId="4" fontId="102" fillId="0" borderId="210">
      <alignment horizontal="right" vertical="center"/>
    </xf>
    <xf numFmtId="0" fontId="102" fillId="0" borderId="210" applyNumberFormat="0" applyFill="0" applyAlignment="0" applyProtection="0"/>
    <xf numFmtId="0" fontId="142" fillId="84" borderId="206" applyNumberFormat="0" applyAlignment="0" applyProtection="0"/>
    <xf numFmtId="166" fontId="102" fillId="88" borderId="210" applyNumberFormat="0" applyFont="0" applyBorder="0" applyAlignment="0" applyProtection="0">
      <alignment horizontal="right" vertical="center"/>
    </xf>
    <xf numFmtId="0" fontId="102" fillId="61" borderId="210"/>
    <xf numFmtId="4" fontId="102" fillId="61" borderId="210"/>
    <xf numFmtId="0" fontId="145" fillId="0" borderId="208" applyNumberFormat="0" applyFill="0" applyAlignment="0" applyProtection="0"/>
    <xf numFmtId="0" fontId="8" fillId="87" borderId="209" applyNumberFormat="0" applyFont="0" applyAlignment="0" applyProtection="0"/>
    <xf numFmtId="0" fontId="120" fillId="87" borderId="209" applyNumberFormat="0" applyFont="0" applyAlignment="0" applyProtection="0"/>
    <xf numFmtId="0" fontId="102" fillId="0" borderId="210" applyNumberFormat="0" applyFill="0" applyAlignment="0" applyProtection="0"/>
    <xf numFmtId="0" fontId="130" fillId="0" borderId="208" applyNumberFormat="0" applyFill="0" applyAlignment="0" applyProtection="0"/>
    <xf numFmtId="0" fontId="145" fillId="0" borderId="208" applyNumberFormat="0" applyFill="0" applyAlignment="0" applyProtection="0"/>
    <xf numFmtId="0" fontId="129" fillId="71" borderId="207" applyNumberFormat="0" applyAlignment="0" applyProtection="0"/>
    <xf numFmtId="0" fontId="126" fillId="84" borderId="207" applyNumberFormat="0" applyAlignment="0" applyProtection="0"/>
    <xf numFmtId="4" fontId="105" fillId="62" borderId="210">
      <alignment horizontal="right" vertical="center"/>
    </xf>
    <xf numFmtId="0" fontId="103" fillId="62" borderId="210">
      <alignment horizontal="right" vertical="center"/>
    </xf>
    <xf numFmtId="166" fontId="102" fillId="88" borderId="210" applyNumberFormat="0" applyFont="0" applyBorder="0" applyAlignment="0" applyProtection="0">
      <alignment horizontal="right" vertical="center"/>
    </xf>
    <xf numFmtId="0" fontId="130" fillId="0" borderId="208" applyNumberFormat="0" applyFill="0" applyAlignment="0" applyProtection="0"/>
    <xf numFmtId="49" fontId="102" fillId="0" borderId="210" applyNumberFormat="0" applyFont="0" applyFill="0" applyBorder="0" applyProtection="0">
      <alignment horizontal="left" vertical="center" indent="2"/>
    </xf>
    <xf numFmtId="49" fontId="102" fillId="0" borderId="211" applyNumberFormat="0" applyFont="0" applyFill="0" applyBorder="0" applyProtection="0">
      <alignment horizontal="left" vertical="center" indent="5"/>
    </xf>
    <xf numFmtId="49" fontId="102" fillId="0" borderId="210" applyNumberFormat="0" applyFont="0" applyFill="0" applyBorder="0" applyProtection="0">
      <alignment horizontal="left" vertical="center" indent="2"/>
    </xf>
    <xf numFmtId="4" fontId="102" fillId="0" borderId="210" applyFill="0" applyBorder="0" applyProtection="0">
      <alignment horizontal="right" vertical="center"/>
    </xf>
    <xf numFmtId="49" fontId="101" fillId="0" borderId="210" applyNumberFormat="0" applyFill="0" applyBorder="0" applyProtection="0">
      <alignment horizontal="left" vertical="center"/>
    </xf>
    <xf numFmtId="0" fontId="102" fillId="0" borderId="213">
      <alignment horizontal="left" vertical="center" wrapText="1" indent="2"/>
    </xf>
    <xf numFmtId="0" fontId="142" fillId="84" borderId="206" applyNumberFormat="0" applyAlignment="0" applyProtection="0"/>
    <xf numFmtId="0" fontId="103" fillId="60" borderId="212">
      <alignment horizontal="right" vertical="center"/>
    </xf>
    <xf numFmtId="0" fontId="129" fillId="71" borderId="207" applyNumberFormat="0" applyAlignment="0" applyProtection="0"/>
    <xf numFmtId="0" fontId="103" fillId="60" borderId="212">
      <alignment horizontal="right" vertical="center"/>
    </xf>
    <xf numFmtId="4" fontId="103" fillId="60" borderId="210">
      <alignment horizontal="right" vertical="center"/>
    </xf>
    <xf numFmtId="0" fontId="103" fillId="60" borderId="210">
      <alignment horizontal="right" vertical="center"/>
    </xf>
    <xf numFmtId="0" fontId="123" fillId="84" borderId="206" applyNumberFormat="0" applyAlignment="0" applyProtection="0"/>
    <xf numFmtId="0" fontId="125" fillId="84" borderId="207" applyNumberFormat="0" applyAlignment="0" applyProtection="0"/>
    <xf numFmtId="0" fontId="130" fillId="0" borderId="208" applyNumberFormat="0" applyFill="0" applyAlignment="0" applyProtection="0"/>
    <xf numFmtId="0" fontId="102" fillId="61" borderId="210"/>
    <xf numFmtId="4" fontId="102" fillId="61" borderId="210"/>
    <xf numFmtId="4" fontId="103" fillId="60" borderId="210">
      <alignment horizontal="right" vertical="center"/>
    </xf>
    <xf numFmtId="0" fontId="105" fillId="62" borderId="210">
      <alignment horizontal="right" vertical="center"/>
    </xf>
    <xf numFmtId="0" fontId="129" fillId="71" borderId="207" applyNumberFormat="0" applyAlignment="0" applyProtection="0"/>
    <xf numFmtId="0" fontId="126" fillId="84" borderId="207" applyNumberFormat="0" applyAlignment="0" applyProtection="0"/>
    <xf numFmtId="4" fontId="102" fillId="0" borderId="210">
      <alignment horizontal="right" vertical="center"/>
    </xf>
    <xf numFmtId="0" fontId="102" fillId="60" borderId="213">
      <alignment horizontal="left" vertical="center" wrapText="1" indent="2"/>
    </xf>
    <xf numFmtId="0" fontId="102" fillId="0" borderId="213">
      <alignment horizontal="left" vertical="center" wrapText="1" indent="2"/>
    </xf>
    <xf numFmtId="0" fontId="142" fillId="84" borderId="206" applyNumberFormat="0" applyAlignment="0" applyProtection="0"/>
    <xf numFmtId="0" fontId="138" fillId="71" borderId="207" applyNumberFormat="0" applyAlignment="0" applyProtection="0"/>
    <xf numFmtId="0" fontId="125" fillId="84" borderId="207" applyNumberFormat="0" applyAlignment="0" applyProtection="0"/>
    <xf numFmtId="0" fontId="123" fillId="84" borderId="206" applyNumberFormat="0" applyAlignment="0" applyProtection="0"/>
    <xf numFmtId="0" fontId="103" fillId="60" borderId="212">
      <alignment horizontal="right" vertical="center"/>
    </xf>
    <xf numFmtId="0" fontId="105" fillId="62" borderId="210">
      <alignment horizontal="right" vertical="center"/>
    </xf>
    <xf numFmtId="4" fontId="103" fillId="62" borderId="210">
      <alignment horizontal="right" vertical="center"/>
    </xf>
    <xf numFmtId="4" fontId="103" fillId="60" borderId="210">
      <alignment horizontal="right" vertical="center"/>
    </xf>
    <xf numFmtId="49" fontId="102" fillId="0" borderId="211" applyNumberFormat="0" applyFont="0" applyFill="0" applyBorder="0" applyProtection="0">
      <alignment horizontal="left" vertical="center" indent="5"/>
    </xf>
    <xf numFmtId="4" fontId="102" fillId="0" borderId="210" applyFill="0" applyBorder="0" applyProtection="0">
      <alignment horizontal="right" vertical="center"/>
    </xf>
    <xf numFmtId="4" fontId="103" fillId="62" borderId="210">
      <alignment horizontal="right" vertical="center"/>
    </xf>
    <xf numFmtId="0" fontId="138" fillId="71" borderId="207" applyNumberFormat="0" applyAlignment="0" applyProtection="0"/>
    <xf numFmtId="0" fontId="129" fillId="71" borderId="207" applyNumberFormat="0" applyAlignment="0" applyProtection="0"/>
    <xf numFmtId="0" fontId="125" fillId="84" borderId="207" applyNumberFormat="0" applyAlignment="0" applyProtection="0"/>
    <xf numFmtId="0" fontId="102" fillId="60" borderId="213">
      <alignment horizontal="left" vertical="center" wrapText="1" indent="2"/>
    </xf>
    <xf numFmtId="0" fontId="102" fillId="0" borderId="213">
      <alignment horizontal="left" vertical="center" wrapText="1" indent="2"/>
    </xf>
    <xf numFmtId="0" fontId="102" fillId="60" borderId="213">
      <alignment horizontal="left" vertical="center" wrapText="1" indent="2"/>
    </xf>
    <xf numFmtId="0" fontId="48" fillId="39" borderId="0" applyNumberFormat="0" applyBorder="0" applyAlignment="0" applyProtection="0"/>
    <xf numFmtId="166" fontId="102" fillId="88" borderId="226" applyNumberFormat="0" applyFont="0" applyBorder="0" applyAlignment="0" applyProtection="0">
      <alignment horizontal="right" vertical="center"/>
    </xf>
    <xf numFmtId="0" fontId="7" fillId="53" borderId="0" applyNumberFormat="0" applyBorder="0" applyAlignment="0" applyProtection="0"/>
    <xf numFmtId="49" fontId="102" fillId="0" borderId="226" applyNumberFormat="0" applyFont="0" applyFill="0" applyBorder="0" applyProtection="0">
      <alignment horizontal="left" vertical="center" indent="2"/>
    </xf>
    <xf numFmtId="0" fontId="103" fillId="60" borderId="227">
      <alignment horizontal="right" vertical="center"/>
    </xf>
    <xf numFmtId="0" fontId="102" fillId="0" borderId="226">
      <alignment horizontal="right" vertical="center"/>
    </xf>
    <xf numFmtId="4" fontId="102" fillId="61" borderId="226"/>
    <xf numFmtId="0" fontId="125" fillId="84" borderId="223" applyNumberFormat="0" applyAlignment="0" applyProtection="0"/>
    <xf numFmtId="0" fontId="138" fillId="71" borderId="223" applyNumberFormat="0" applyAlignment="0" applyProtection="0"/>
    <xf numFmtId="4" fontId="103" fillId="60" borderId="227">
      <alignment horizontal="right" vertical="center"/>
    </xf>
    <xf numFmtId="4" fontId="103" fillId="60" borderId="226">
      <alignment horizontal="right" vertical="center"/>
    </xf>
    <xf numFmtId="0" fontId="142" fillId="84" borderId="222" applyNumberFormat="0" applyAlignment="0" applyProtection="0"/>
    <xf numFmtId="4" fontId="102" fillId="0" borderId="226">
      <alignment horizontal="right" vertical="center"/>
    </xf>
    <xf numFmtId="4" fontId="103" fillId="60" borderId="228">
      <alignment horizontal="right" vertical="center"/>
    </xf>
    <xf numFmtId="0" fontId="103" fillId="60" borderId="226">
      <alignment horizontal="right" vertical="center"/>
    </xf>
    <xf numFmtId="0" fontId="102" fillId="0" borderId="226">
      <alignment horizontal="right" vertical="center"/>
    </xf>
    <xf numFmtId="0" fontId="48" fillId="55" borderId="0" applyNumberFormat="0" applyBorder="0" applyAlignment="0" applyProtection="0"/>
    <xf numFmtId="0" fontId="102" fillId="60" borderId="229">
      <alignment horizontal="left" vertical="center" wrapText="1" indent="2"/>
    </xf>
    <xf numFmtId="4" fontId="103" fillId="62" borderId="226">
      <alignment horizontal="right" vertical="center"/>
    </xf>
    <xf numFmtId="0" fontId="102" fillId="61" borderId="226"/>
    <xf numFmtId="49" fontId="102" fillId="0" borderId="226" applyNumberFormat="0" applyFont="0" applyFill="0" applyBorder="0" applyProtection="0">
      <alignment horizontal="left" vertical="center" indent="2"/>
    </xf>
    <xf numFmtId="166" fontId="102" fillId="88" borderId="226" applyNumberFormat="0" applyFont="0" applyBorder="0" applyAlignment="0" applyProtection="0">
      <alignment horizontal="right" vertical="center"/>
    </xf>
    <xf numFmtId="0" fontId="8" fillId="87" borderId="225" applyNumberFormat="0" applyFont="0" applyAlignment="0" applyProtection="0"/>
    <xf numFmtId="0" fontId="138" fillId="71" borderId="223" applyNumberFormat="0" applyAlignment="0" applyProtection="0"/>
    <xf numFmtId="0" fontId="120" fillId="87" borderId="225" applyNumberFormat="0" applyFont="0" applyAlignment="0" applyProtection="0"/>
    <xf numFmtId="0" fontId="102" fillId="0" borderId="226" applyNumberFormat="0" applyFill="0" applyAlignment="0" applyProtection="0"/>
    <xf numFmtId="0" fontId="115" fillId="33" borderId="66" applyNumberFormat="0" applyAlignment="0" applyProtection="0"/>
    <xf numFmtId="0" fontId="116" fillId="33" borderId="65" applyNumberFormat="0" applyAlignment="0" applyProtection="0"/>
    <xf numFmtId="0" fontId="145" fillId="0" borderId="224" applyNumberFormat="0" applyFill="0" applyAlignment="0" applyProtection="0"/>
    <xf numFmtId="0" fontId="117" fillId="0" borderId="0" applyNumberFormat="0" applyFill="0" applyBorder="0" applyAlignment="0" applyProtection="0"/>
    <xf numFmtId="0" fontId="102" fillId="0" borderId="226">
      <alignment horizontal="right" vertical="center"/>
    </xf>
    <xf numFmtId="0" fontId="118" fillId="0" borderId="0" applyNumberFormat="0" applyFill="0" applyBorder="0" applyAlignment="0" applyProtection="0"/>
    <xf numFmtId="0" fontId="119"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8"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8"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8"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8" fillId="59" borderId="0" applyNumberFormat="0" applyBorder="0" applyAlignment="0" applyProtection="0"/>
    <xf numFmtId="0" fontId="102" fillId="0" borderId="210" applyNumberFormat="0" applyFill="0" applyAlignment="0" applyProtection="0"/>
    <xf numFmtId="0" fontId="103" fillId="60" borderId="210">
      <alignment horizontal="right" vertical="center"/>
    </xf>
    <xf numFmtId="0" fontId="103" fillId="60" borderId="210">
      <alignment horizontal="right" vertical="center"/>
    </xf>
    <xf numFmtId="0" fontId="103" fillId="60" borderId="226">
      <alignment horizontal="right" vertical="center"/>
    </xf>
    <xf numFmtId="0" fontId="102" fillId="0" borderId="210">
      <alignment horizontal="right" vertical="center"/>
    </xf>
    <xf numFmtId="0" fontId="105" fillId="62" borderId="210">
      <alignment horizontal="right" vertical="center"/>
    </xf>
    <xf numFmtId="0" fontId="102" fillId="61" borderId="210"/>
    <xf numFmtId="0" fontId="103" fillId="62" borderId="210">
      <alignment horizontal="right" vertical="center"/>
    </xf>
    <xf numFmtId="0" fontId="129" fillId="71" borderId="223" applyNumberFormat="0" applyAlignment="0" applyProtection="0"/>
    <xf numFmtId="0" fontId="123" fillId="84" borderId="222" applyNumberFormat="0" applyAlignment="0" applyProtection="0"/>
    <xf numFmtId="0" fontId="103" fillId="60" borderId="226">
      <alignment horizontal="right" vertical="center"/>
    </xf>
    <xf numFmtId="4" fontId="102" fillId="61" borderId="226"/>
    <xf numFmtId="0" fontId="125" fillId="84" borderId="223" applyNumberFormat="0" applyAlignment="0" applyProtection="0"/>
    <xf numFmtId="0" fontId="120" fillId="87" borderId="225" applyNumberFormat="0" applyFont="0" applyAlignment="0" applyProtection="0"/>
    <xf numFmtId="0" fontId="103" fillId="60" borderId="226">
      <alignment horizontal="right" vertical="center"/>
    </xf>
    <xf numFmtId="0" fontId="103" fillId="60" borderId="228">
      <alignment horizontal="right" vertical="center"/>
    </xf>
    <xf numFmtId="0" fontId="126" fillId="84" borderId="223" applyNumberFormat="0" applyAlignment="0" applyProtection="0"/>
    <xf numFmtId="0" fontId="102" fillId="0" borderId="229">
      <alignment horizontal="left" vertical="center" wrapText="1" indent="2"/>
    </xf>
    <xf numFmtId="4" fontId="102" fillId="0" borderId="226" applyFill="0" applyBorder="0" applyProtection="0">
      <alignment horizontal="right" vertical="center"/>
    </xf>
    <xf numFmtId="0" fontId="125" fillId="84" borderId="223" applyNumberFormat="0" applyAlignment="0" applyProtection="0"/>
    <xf numFmtId="0" fontId="126" fillId="84" borderId="223" applyNumberFormat="0" applyAlignment="0" applyProtection="0"/>
    <xf numFmtId="49" fontId="101" fillId="0" borderId="226" applyNumberFormat="0" applyFill="0" applyBorder="0" applyProtection="0">
      <alignment horizontal="left" vertical="center"/>
    </xf>
    <xf numFmtId="0" fontId="48" fillId="43" borderId="0" applyNumberFormat="0" applyBorder="0" applyAlignment="0" applyProtection="0"/>
    <xf numFmtId="0" fontId="103" fillId="62" borderId="226">
      <alignment horizontal="right" vertical="center"/>
    </xf>
    <xf numFmtId="0" fontId="102" fillId="0" borderId="229">
      <alignment horizontal="left" vertical="center" wrapText="1" indent="2"/>
    </xf>
    <xf numFmtId="0" fontId="103" fillId="60" borderId="227">
      <alignment horizontal="right" vertical="center"/>
    </xf>
    <xf numFmtId="4" fontId="102" fillId="61" borderId="226"/>
    <xf numFmtId="4" fontId="103" fillId="62" borderId="226">
      <alignment horizontal="right" vertical="center"/>
    </xf>
    <xf numFmtId="49" fontId="101" fillId="0" borderId="226" applyNumberFormat="0" applyFill="0" applyBorder="0" applyProtection="0">
      <alignment horizontal="left" vertical="center"/>
    </xf>
    <xf numFmtId="0" fontId="126" fillId="84" borderId="223" applyNumberFormat="0" applyAlignment="0" applyProtection="0"/>
    <xf numFmtId="0" fontId="103" fillId="60" borderId="227">
      <alignment horizontal="right" vertical="center"/>
    </xf>
    <xf numFmtId="0" fontId="130" fillId="0" borderId="224" applyNumberFormat="0" applyFill="0" applyAlignment="0" applyProtection="0"/>
    <xf numFmtId="4" fontId="103" fillId="62" borderId="226">
      <alignment horizontal="right" vertical="center"/>
    </xf>
    <xf numFmtId="4" fontId="105" fillId="62" borderId="226">
      <alignment horizontal="right" vertical="center"/>
    </xf>
    <xf numFmtId="4" fontId="103" fillId="60" borderId="226">
      <alignment horizontal="right" vertical="center"/>
    </xf>
    <xf numFmtId="4" fontId="103" fillId="60" borderId="226">
      <alignment horizontal="right" vertical="center"/>
    </xf>
    <xf numFmtId="4" fontId="103" fillId="60" borderId="227">
      <alignment horizontal="right" vertical="center"/>
    </xf>
    <xf numFmtId="0" fontId="142" fillId="84" borderId="222" applyNumberFormat="0" applyAlignment="0" applyProtection="0"/>
    <xf numFmtId="0" fontId="126" fillId="84" borderId="223" applyNumberFormat="0" applyAlignment="0" applyProtection="0"/>
    <xf numFmtId="0" fontId="129" fillId="71" borderId="223" applyNumberFormat="0" applyAlignment="0" applyProtection="0"/>
    <xf numFmtId="0" fontId="138" fillId="71" borderId="223" applyNumberFormat="0" applyAlignment="0" applyProtection="0"/>
    <xf numFmtId="4" fontId="103" fillId="60" borderId="227">
      <alignment horizontal="right" vertical="center"/>
    </xf>
    <xf numFmtId="0" fontId="145" fillId="0" borderId="224" applyNumberFormat="0" applyFill="0" applyAlignment="0" applyProtection="0"/>
    <xf numFmtId="0" fontId="138" fillId="71" borderId="223" applyNumberFormat="0" applyAlignment="0" applyProtection="0"/>
    <xf numFmtId="0" fontId="138" fillId="71" borderId="223" applyNumberFormat="0" applyAlignment="0" applyProtection="0"/>
    <xf numFmtId="4" fontId="102" fillId="0" borderId="226">
      <alignment horizontal="right" vertical="center"/>
    </xf>
    <xf numFmtId="0" fontId="130" fillId="0" borderId="224" applyNumberFormat="0" applyFill="0" applyAlignment="0" applyProtection="0"/>
    <xf numFmtId="0" fontId="138" fillId="71" borderId="223" applyNumberFormat="0" applyAlignment="0" applyProtection="0"/>
    <xf numFmtId="4" fontId="102" fillId="61" borderId="226"/>
    <xf numFmtId="0" fontId="126" fillId="84" borderId="223" applyNumberFormat="0" applyAlignment="0" applyProtection="0"/>
    <xf numFmtId="4" fontId="102" fillId="0" borderId="210" applyFill="0" applyBorder="0" applyProtection="0">
      <alignment horizontal="right" vertical="center"/>
    </xf>
    <xf numFmtId="4" fontId="103" fillId="60" borderId="226">
      <alignment horizontal="right" vertical="center"/>
    </xf>
    <xf numFmtId="0" fontId="116" fillId="33" borderId="65" applyNumberFormat="0" applyAlignment="0" applyProtection="0"/>
    <xf numFmtId="0" fontId="120" fillId="87" borderId="225" applyNumberFormat="0" applyFont="0" applyAlignment="0" applyProtection="0"/>
    <xf numFmtId="0" fontId="8" fillId="87" borderId="225" applyNumberFormat="0" applyFont="0" applyAlignment="0" applyProtection="0"/>
    <xf numFmtId="0" fontId="142" fillId="84" borderId="222" applyNumberFormat="0" applyAlignment="0" applyProtection="0"/>
    <xf numFmtId="4" fontId="102" fillId="61" borderId="226"/>
    <xf numFmtId="0" fontId="130" fillId="0" borderId="224" applyNumberFormat="0" applyFill="0" applyAlignment="0" applyProtection="0"/>
    <xf numFmtId="0" fontId="105" fillId="62" borderId="226">
      <alignment horizontal="right" vertical="center"/>
    </xf>
    <xf numFmtId="0" fontId="145" fillId="0" borderId="224" applyNumberFormat="0" applyFill="0" applyAlignment="0" applyProtection="0"/>
    <xf numFmtId="0" fontId="123" fillId="84" borderId="222" applyNumberFormat="0" applyAlignment="0" applyProtection="0"/>
    <xf numFmtId="0" fontId="102" fillId="0" borderId="226">
      <alignment horizontal="right" vertical="center"/>
    </xf>
    <xf numFmtId="0" fontId="102" fillId="61" borderId="226"/>
    <xf numFmtId="4" fontId="103" fillId="60" borderId="226">
      <alignment horizontal="right" vertical="center"/>
    </xf>
    <xf numFmtId="0" fontId="103" fillId="62" borderId="226">
      <alignment horizontal="right" vertical="center"/>
    </xf>
    <xf numFmtId="4" fontId="103" fillId="60" borderId="227">
      <alignment horizontal="right" vertical="center"/>
    </xf>
    <xf numFmtId="0" fontId="126" fillId="84" borderId="223" applyNumberFormat="0" applyAlignment="0" applyProtection="0"/>
    <xf numFmtId="0" fontId="142" fillId="84" borderId="222" applyNumberFormat="0" applyAlignment="0" applyProtection="0"/>
    <xf numFmtId="0" fontId="145" fillId="0" borderId="224" applyNumberFormat="0" applyFill="0" applyAlignment="0" applyProtection="0"/>
    <xf numFmtId="0" fontId="126" fillId="84" borderId="223" applyNumberFormat="0" applyAlignment="0" applyProtection="0"/>
    <xf numFmtId="0" fontId="105" fillId="62" borderId="226">
      <alignment horizontal="right" vertical="center"/>
    </xf>
    <xf numFmtId="0" fontId="103" fillId="60" borderId="226">
      <alignment horizontal="right" vertical="center"/>
    </xf>
    <xf numFmtId="0" fontId="126" fillId="84" borderId="223" applyNumberFormat="0" applyAlignment="0" applyProtection="0"/>
    <xf numFmtId="0" fontId="123" fillId="84" borderId="222" applyNumberFormat="0" applyAlignment="0" applyProtection="0"/>
    <xf numFmtId="0" fontId="142" fillId="84" borderId="222" applyNumberFormat="0" applyAlignment="0" applyProtection="0"/>
    <xf numFmtId="4" fontId="103" fillId="60" borderId="226">
      <alignment horizontal="right" vertical="center"/>
    </xf>
    <xf numFmtId="0" fontId="102" fillId="61" borderId="226"/>
    <xf numFmtId="4" fontId="103" fillId="60" borderId="228">
      <alignment horizontal="right" vertical="center"/>
    </xf>
    <xf numFmtId="0" fontId="126" fillId="84" borderId="223" applyNumberFormat="0" applyAlignment="0" applyProtection="0"/>
    <xf numFmtId="4" fontId="103" fillId="60" borderId="226">
      <alignment horizontal="right" vertical="center"/>
    </xf>
    <xf numFmtId="0" fontId="102" fillId="60" borderId="229">
      <alignment horizontal="left" vertical="center" wrapText="1" indent="2"/>
    </xf>
    <xf numFmtId="0" fontId="103" fillId="60" borderId="226">
      <alignment horizontal="right" vertical="center"/>
    </xf>
    <xf numFmtId="0" fontId="102" fillId="60" borderId="229">
      <alignment horizontal="left" vertical="center" wrapText="1" indent="2"/>
    </xf>
    <xf numFmtId="0" fontId="142" fillId="84" borderId="222" applyNumberFormat="0" applyAlignment="0" applyProtection="0"/>
    <xf numFmtId="0" fontId="103" fillId="60" borderId="226">
      <alignment horizontal="right" vertical="center"/>
    </xf>
    <xf numFmtId="0" fontId="129" fillId="71" borderId="223" applyNumberFormat="0" applyAlignment="0" applyProtection="0"/>
    <xf numFmtId="0" fontId="138" fillId="71" borderId="223" applyNumberFormat="0" applyAlignment="0" applyProtection="0"/>
    <xf numFmtId="0" fontId="126" fillId="84" borderId="223" applyNumberFormat="0" applyAlignment="0" applyProtection="0"/>
    <xf numFmtId="0" fontId="120" fillId="87" borderId="225" applyNumberFormat="0" applyFont="0" applyAlignment="0" applyProtection="0"/>
    <xf numFmtId="0" fontId="142" fillId="84" borderId="222" applyNumberFormat="0" applyAlignment="0" applyProtection="0"/>
    <xf numFmtId="0" fontId="145" fillId="0" borderId="224" applyNumberFormat="0" applyFill="0" applyAlignment="0" applyProtection="0"/>
    <xf numFmtId="0" fontId="120" fillId="87" borderId="225" applyNumberFormat="0" applyFont="0" applyAlignment="0" applyProtection="0"/>
    <xf numFmtId="0" fontId="129" fillId="71" borderId="223" applyNumberFormat="0" applyAlignment="0" applyProtection="0"/>
    <xf numFmtId="4" fontId="102" fillId="61" borderId="226"/>
    <xf numFmtId="0" fontId="103" fillId="60" borderId="226">
      <alignment horizontal="right" vertical="center"/>
    </xf>
    <xf numFmtId="0" fontId="102" fillId="61" borderId="226"/>
    <xf numFmtId="0" fontId="48" fillId="47" borderId="0" applyNumberFormat="0" applyBorder="0" applyAlignment="0" applyProtection="0"/>
    <xf numFmtId="0" fontId="102" fillId="0" borderId="229">
      <alignment horizontal="left" vertical="center" wrapText="1" indent="2"/>
    </xf>
    <xf numFmtId="0" fontId="117" fillId="0" borderId="0" applyNumberFormat="0" applyFill="0" applyBorder="0" applyAlignment="0" applyProtection="0"/>
    <xf numFmtId="0" fontId="103" fillId="62" borderId="226">
      <alignment horizontal="right" vertical="center"/>
    </xf>
    <xf numFmtId="4" fontId="103" fillId="62" borderId="226">
      <alignment horizontal="right" vertical="center"/>
    </xf>
    <xf numFmtId="0" fontId="105" fillId="62" borderId="226">
      <alignment horizontal="right" vertical="center"/>
    </xf>
    <xf numFmtId="4" fontId="105" fillId="62" borderId="226">
      <alignment horizontal="right" vertical="center"/>
    </xf>
    <xf numFmtId="0" fontId="103" fillId="60" borderId="226">
      <alignment horizontal="right" vertical="center"/>
    </xf>
    <xf numFmtId="4" fontId="103" fillId="60" borderId="226">
      <alignment horizontal="right" vertical="center"/>
    </xf>
    <xf numFmtId="0" fontId="103" fillId="60" borderId="226">
      <alignment horizontal="right" vertical="center"/>
    </xf>
    <xf numFmtId="4" fontId="103" fillId="60" borderId="226">
      <alignment horizontal="right" vertical="center"/>
    </xf>
    <xf numFmtId="0" fontId="103" fillId="60" borderId="227">
      <alignment horizontal="right" vertical="center"/>
    </xf>
    <xf numFmtId="4" fontId="103" fillId="60" borderId="227">
      <alignment horizontal="right" vertical="center"/>
    </xf>
    <xf numFmtId="0" fontId="103" fillId="60" borderId="228">
      <alignment horizontal="right" vertical="center"/>
    </xf>
    <xf numFmtId="4" fontId="103" fillId="60" borderId="228">
      <alignment horizontal="right" vertical="center"/>
    </xf>
    <xf numFmtId="0" fontId="126" fillId="84" borderId="223" applyNumberFormat="0" applyAlignment="0" applyProtection="0"/>
    <xf numFmtId="0" fontId="102" fillId="60" borderId="229">
      <alignment horizontal="left" vertical="center" wrapText="1" indent="2"/>
    </xf>
    <xf numFmtId="0" fontId="102" fillId="0" borderId="229">
      <alignment horizontal="left" vertical="center" wrapText="1" indent="2"/>
    </xf>
    <xf numFmtId="0" fontId="102" fillId="62" borderId="227">
      <alignment horizontal="left" vertical="center"/>
    </xf>
    <xf numFmtId="0" fontId="102" fillId="0" borderId="226" applyNumberFormat="0" applyFill="0" applyAlignment="0" applyProtection="0"/>
    <xf numFmtId="0" fontId="138" fillId="71" borderId="223" applyNumberFormat="0" applyAlignment="0" applyProtection="0"/>
    <xf numFmtId="0" fontId="102" fillId="0" borderId="226">
      <alignment horizontal="right" vertical="center"/>
    </xf>
    <xf numFmtId="4" fontId="102" fillId="0" borderId="226">
      <alignment horizontal="right" vertical="center"/>
    </xf>
    <xf numFmtId="0" fontId="103" fillId="60" borderId="227">
      <alignment horizontal="right" vertical="center"/>
    </xf>
    <xf numFmtId="0" fontId="102" fillId="0" borderId="226" applyNumberFormat="0" applyFill="0" applyAlignment="0" applyProtection="0"/>
    <xf numFmtId="0" fontId="142" fillId="84" borderId="222" applyNumberFormat="0" applyAlignment="0" applyProtection="0"/>
    <xf numFmtId="166" fontId="102" fillId="88" borderId="226" applyNumberFormat="0" applyFont="0" applyBorder="0" applyAlignment="0" applyProtection="0">
      <alignment horizontal="right" vertical="center"/>
    </xf>
    <xf numFmtId="0" fontId="102" fillId="61" borderId="226"/>
    <xf numFmtId="4" fontId="102" fillId="61" borderId="226"/>
    <xf numFmtId="0" fontId="145" fillId="0" borderId="224" applyNumberFormat="0" applyFill="0" applyAlignment="0" applyProtection="0"/>
    <xf numFmtId="0" fontId="145" fillId="0" borderId="224" applyNumberFormat="0" applyFill="0" applyAlignment="0" applyProtection="0"/>
    <xf numFmtId="4" fontId="103" fillId="60" borderId="226">
      <alignment horizontal="right" vertical="center"/>
    </xf>
    <xf numFmtId="0" fontId="7" fillId="54" borderId="0" applyNumberFormat="0" applyBorder="0" applyAlignment="0" applyProtection="0"/>
    <xf numFmtId="49" fontId="101" fillId="0" borderId="226" applyNumberFormat="0" applyFill="0" applyBorder="0" applyProtection="0">
      <alignment horizontal="left" vertical="center"/>
    </xf>
    <xf numFmtId="0" fontId="126" fillId="84" borderId="223" applyNumberFormat="0" applyAlignment="0" applyProtection="0"/>
    <xf numFmtId="0" fontId="102" fillId="0" borderId="229">
      <alignment horizontal="left" vertical="center" wrapText="1" indent="2"/>
    </xf>
    <xf numFmtId="0" fontId="7" fillId="53" borderId="0" applyNumberFormat="0" applyBorder="0" applyAlignment="0" applyProtection="0"/>
    <xf numFmtId="0" fontId="126" fillId="84" borderId="223" applyNumberFormat="0" applyAlignment="0" applyProtection="0"/>
    <xf numFmtId="0" fontId="7" fillId="50" borderId="0" applyNumberFormat="0" applyBorder="0" applyAlignment="0" applyProtection="0"/>
    <xf numFmtId="0" fontId="129" fillId="71" borderId="223" applyNumberFormat="0" applyAlignment="0" applyProtection="0"/>
    <xf numFmtId="0" fontId="142" fillId="84" borderId="222" applyNumberFormat="0" applyAlignment="0" applyProtection="0"/>
    <xf numFmtId="0" fontId="145" fillId="0" borderId="224" applyNumberFormat="0" applyFill="0" applyAlignment="0" applyProtection="0"/>
    <xf numFmtId="0" fontId="120" fillId="87" borderId="225" applyNumberFormat="0" applyFont="0" applyAlignment="0" applyProtection="0"/>
    <xf numFmtId="0" fontId="103" fillId="62" borderId="226">
      <alignment horizontal="right" vertical="center"/>
    </xf>
    <xf numFmtId="0" fontId="115" fillId="33" borderId="66" applyNumberFormat="0" applyAlignment="0" applyProtection="0"/>
    <xf numFmtId="0" fontId="7" fillId="45" borderId="0" applyNumberFormat="0" applyBorder="0" applyAlignment="0" applyProtection="0"/>
    <xf numFmtId="0" fontId="119" fillId="0" borderId="70" applyNumberFormat="0" applyFill="0" applyAlignment="0" applyProtection="0"/>
    <xf numFmtId="0" fontId="103" fillId="60" borderId="227">
      <alignment horizontal="right" vertical="center"/>
    </xf>
    <xf numFmtId="0" fontId="48" fillId="59" borderId="0" applyNumberFormat="0" applyBorder="0" applyAlignment="0" applyProtection="0"/>
    <xf numFmtId="0" fontId="126" fillId="84" borderId="223" applyNumberFormat="0" applyAlignment="0" applyProtection="0"/>
    <xf numFmtId="0" fontId="105" fillId="62" borderId="226">
      <alignment horizontal="right" vertical="center"/>
    </xf>
    <xf numFmtId="0" fontId="103" fillId="62" borderId="226">
      <alignment horizontal="right" vertical="center"/>
    </xf>
    <xf numFmtId="0" fontId="145" fillId="0" borderId="224" applyNumberFormat="0" applyFill="0" applyAlignment="0" applyProtection="0"/>
    <xf numFmtId="0" fontId="8" fillId="87" borderId="225" applyNumberFormat="0" applyFont="0" applyAlignment="0" applyProtection="0"/>
    <xf numFmtId="0" fontId="120" fillId="87" borderId="225" applyNumberFormat="0" applyFont="0" applyAlignment="0" applyProtection="0"/>
    <xf numFmtId="0" fontId="102" fillId="62" borderId="227">
      <alignment horizontal="left" vertical="center"/>
    </xf>
    <xf numFmtId="0" fontId="103" fillId="60" borderId="226">
      <alignment horizontal="right" vertical="center"/>
    </xf>
    <xf numFmtId="0" fontId="130" fillId="0" borderId="224" applyNumberFormat="0" applyFill="0" applyAlignment="0" applyProtection="0"/>
    <xf numFmtId="0" fontId="125" fillId="84" borderId="223" applyNumberFormat="0" applyAlignment="0" applyProtection="0"/>
    <xf numFmtId="0" fontId="7" fillId="41" borderId="0" applyNumberFormat="0" applyBorder="0" applyAlignment="0" applyProtection="0"/>
    <xf numFmtId="0" fontId="48" fillId="51" borderId="0" applyNumberFormat="0" applyBorder="0" applyAlignment="0" applyProtection="0"/>
    <xf numFmtId="0" fontId="118" fillId="0" borderId="0" applyNumberFormat="0" applyFill="0" applyBorder="0" applyAlignment="0" applyProtection="0"/>
    <xf numFmtId="49" fontId="102" fillId="0" borderId="226" applyNumberFormat="0" applyFont="0" applyFill="0" applyBorder="0" applyProtection="0">
      <alignment horizontal="left" vertical="center" indent="2"/>
    </xf>
    <xf numFmtId="49" fontId="102" fillId="0" borderId="226" applyNumberFormat="0" applyFont="0" applyFill="0" applyBorder="0" applyProtection="0">
      <alignment horizontal="left" vertical="center" indent="2"/>
    </xf>
    <xf numFmtId="49" fontId="102" fillId="0" borderId="227" applyNumberFormat="0" applyFont="0" applyFill="0" applyBorder="0" applyProtection="0">
      <alignment horizontal="left" vertical="center" indent="5"/>
    </xf>
    <xf numFmtId="0" fontId="103" fillId="60" borderId="226">
      <alignment horizontal="right" vertical="center"/>
    </xf>
    <xf numFmtId="0" fontId="102" fillId="0" borderId="226" applyNumberFormat="0" applyFill="0" applyAlignment="0" applyProtection="0"/>
    <xf numFmtId="0" fontId="129" fillId="71" borderId="223" applyNumberFormat="0" applyAlignment="0" applyProtection="0"/>
    <xf numFmtId="4" fontId="103" fillId="60" borderId="228">
      <alignment horizontal="right" vertical="center"/>
    </xf>
    <xf numFmtId="4" fontId="102" fillId="61" borderId="226"/>
    <xf numFmtId="4" fontId="102" fillId="0" borderId="226" applyFill="0" applyBorder="0" applyProtection="0">
      <alignment horizontal="right" vertical="center"/>
    </xf>
    <xf numFmtId="49" fontId="101" fillId="0" borderId="226" applyNumberFormat="0" applyFill="0" applyBorder="0" applyProtection="0">
      <alignment horizontal="left" vertical="center"/>
    </xf>
    <xf numFmtId="4" fontId="103" fillId="60" borderId="228">
      <alignment horizontal="right" vertical="center"/>
    </xf>
    <xf numFmtId="49" fontId="101" fillId="0" borderId="226" applyNumberFormat="0" applyFill="0" applyBorder="0" applyProtection="0">
      <alignment horizontal="left" vertical="center"/>
    </xf>
    <xf numFmtId="0" fontId="102" fillId="0" borderId="229">
      <alignment horizontal="left" vertical="center" wrapText="1" indent="2"/>
    </xf>
    <xf numFmtId="0" fontId="103" fillId="60" borderId="226">
      <alignment horizontal="right" vertical="center"/>
    </xf>
    <xf numFmtId="4" fontId="105" fillId="62" borderId="226">
      <alignment horizontal="right" vertical="center"/>
    </xf>
    <xf numFmtId="4" fontId="105" fillId="62" borderId="226">
      <alignment horizontal="right" vertical="center"/>
    </xf>
    <xf numFmtId="0" fontId="123" fillId="84" borderId="222" applyNumberFormat="0" applyAlignment="0" applyProtection="0"/>
    <xf numFmtId="0" fontId="123" fillId="84" borderId="222" applyNumberFormat="0" applyAlignment="0" applyProtection="0"/>
    <xf numFmtId="0" fontId="103" fillId="62" borderId="226">
      <alignment horizontal="right" vertical="center"/>
    </xf>
    <xf numFmtId="0" fontId="138" fillId="71" borderId="223" applyNumberFormat="0" applyAlignment="0" applyProtection="0"/>
    <xf numFmtId="0" fontId="125" fillId="84" borderId="223" applyNumberFormat="0" applyAlignment="0" applyProtection="0"/>
    <xf numFmtId="49" fontId="102" fillId="0" borderId="227" applyNumberFormat="0" applyFont="0" applyFill="0" applyBorder="0" applyProtection="0">
      <alignment horizontal="left" vertical="center" indent="5"/>
    </xf>
    <xf numFmtId="0" fontId="103" fillId="60" borderId="228">
      <alignment horizontal="right" vertical="center"/>
    </xf>
    <xf numFmtId="0" fontId="125" fillId="84" borderId="223" applyNumberFormat="0" applyAlignment="0" applyProtection="0"/>
    <xf numFmtId="0" fontId="102" fillId="62" borderId="227">
      <alignment horizontal="left" vertical="center"/>
    </xf>
    <xf numFmtId="0" fontId="123" fillId="84" borderId="222" applyNumberFormat="0" applyAlignment="0" applyProtection="0"/>
    <xf numFmtId="0" fontId="125" fillId="84" borderId="223" applyNumberFormat="0" applyAlignment="0" applyProtection="0"/>
    <xf numFmtId="0" fontId="130" fillId="0" borderId="224" applyNumberFormat="0" applyFill="0" applyAlignment="0" applyProtection="0"/>
    <xf numFmtId="0" fontId="126" fillId="84" borderId="223" applyNumberFormat="0" applyAlignment="0" applyProtection="0"/>
    <xf numFmtId="0" fontId="48" fillId="59" borderId="0" applyNumberFormat="0" applyBorder="0" applyAlignment="0" applyProtection="0"/>
    <xf numFmtId="0" fontId="115" fillId="33" borderId="66" applyNumberFormat="0" applyAlignment="0" applyProtection="0"/>
    <xf numFmtId="0" fontId="7" fillId="57" borderId="0" applyNumberFormat="0" applyBorder="0" applyAlignment="0" applyProtection="0"/>
    <xf numFmtId="0" fontId="103" fillId="60" borderId="228">
      <alignment horizontal="right" vertical="center"/>
    </xf>
    <xf numFmtId="0" fontId="102" fillId="0" borderId="226" applyNumberFormat="0" applyFill="0" applyAlignment="0" applyProtection="0"/>
    <xf numFmtId="0" fontId="102" fillId="0" borderId="229">
      <alignment horizontal="left" vertical="center" wrapText="1" indent="2"/>
    </xf>
    <xf numFmtId="0" fontId="48" fillId="39" borderId="0" applyNumberFormat="0" applyBorder="0" applyAlignment="0" applyProtection="0"/>
    <xf numFmtId="0" fontId="102" fillId="0" borderId="229">
      <alignment horizontal="left" vertical="center" wrapText="1" indent="2"/>
    </xf>
    <xf numFmtId="4" fontId="102" fillId="0" borderId="226">
      <alignment horizontal="right" vertical="center"/>
    </xf>
    <xf numFmtId="0" fontId="103" fillId="60" borderId="226">
      <alignment horizontal="right" vertical="center"/>
    </xf>
    <xf numFmtId="0" fontId="142" fillId="84" borderId="222" applyNumberFormat="0" applyAlignment="0" applyProtection="0"/>
    <xf numFmtId="0" fontId="130" fillId="0" borderId="224" applyNumberFormat="0" applyFill="0" applyAlignment="0" applyProtection="0"/>
    <xf numFmtId="0" fontId="129" fillId="71" borderId="223" applyNumberFormat="0" applyAlignment="0" applyProtection="0"/>
    <xf numFmtId="4" fontId="103" fillId="60" borderId="227">
      <alignment horizontal="right" vertical="center"/>
    </xf>
    <xf numFmtId="0" fontId="130" fillId="0" borderId="224" applyNumberFormat="0" applyFill="0" applyAlignment="0" applyProtection="0"/>
    <xf numFmtId="4" fontId="105" fillId="62" borderId="226">
      <alignment horizontal="right" vertical="center"/>
    </xf>
    <xf numFmtId="0" fontId="48" fillId="39" borderId="0" applyNumberFormat="0" applyBorder="0" applyAlignment="0" applyProtection="0"/>
    <xf numFmtId="4" fontId="103" fillId="60" borderId="226">
      <alignment horizontal="right" vertical="center"/>
    </xf>
    <xf numFmtId="0" fontId="103" fillId="62" borderId="226">
      <alignment horizontal="right" vertical="center"/>
    </xf>
    <xf numFmtId="0" fontId="120" fillId="87" borderId="225" applyNumberFormat="0" applyFont="0" applyAlignment="0" applyProtection="0"/>
    <xf numFmtId="0" fontId="125" fillId="84" borderId="223" applyNumberFormat="0" applyAlignment="0" applyProtection="0"/>
    <xf numFmtId="0" fontId="102" fillId="60" borderId="229">
      <alignment horizontal="left" vertical="center" wrapText="1" indent="2"/>
    </xf>
    <xf numFmtId="0" fontId="102" fillId="0" borderId="229">
      <alignment horizontal="left" vertical="center" wrapText="1" indent="2"/>
    </xf>
    <xf numFmtId="0" fontId="116" fillId="33" borderId="65" applyNumberFormat="0" applyAlignment="0" applyProtection="0"/>
    <xf numFmtId="0" fontId="125" fillId="84" borderId="223" applyNumberFormat="0" applyAlignment="0" applyProtection="0"/>
    <xf numFmtId="49" fontId="102" fillId="0" borderId="227" applyNumberFormat="0" applyFont="0" applyFill="0" applyBorder="0" applyProtection="0">
      <alignment horizontal="left" vertical="center" indent="5"/>
    </xf>
    <xf numFmtId="0" fontId="7" fillId="49" borderId="0" applyNumberFormat="0" applyBorder="0" applyAlignment="0" applyProtection="0"/>
    <xf numFmtId="0" fontId="7" fillId="57" borderId="0" applyNumberFormat="0" applyBorder="0" applyAlignment="0" applyProtection="0"/>
    <xf numFmtId="49" fontId="101" fillId="0" borderId="226" applyNumberFormat="0" applyFill="0" applyBorder="0" applyProtection="0">
      <alignment horizontal="left" vertical="center"/>
    </xf>
    <xf numFmtId="4" fontId="102" fillId="61" borderId="226"/>
    <xf numFmtId="0" fontId="145" fillId="0" borderId="224" applyNumberFormat="0" applyFill="0" applyAlignment="0" applyProtection="0"/>
    <xf numFmtId="0" fontId="142" fillId="84" borderId="222" applyNumberFormat="0" applyAlignment="0" applyProtection="0"/>
    <xf numFmtId="4" fontId="105" fillId="62" borderId="226">
      <alignment horizontal="right" vertical="center"/>
    </xf>
    <xf numFmtId="0" fontId="120" fillId="87" borderId="225" applyNumberFormat="0" applyFont="0" applyAlignment="0" applyProtection="0"/>
    <xf numFmtId="0" fontId="138" fillId="71" borderId="223" applyNumberFormat="0" applyAlignment="0" applyProtection="0"/>
    <xf numFmtId="49" fontId="101" fillId="0" borderId="226" applyNumberFormat="0" applyFill="0" applyBorder="0" applyProtection="0">
      <alignment horizontal="left" vertical="center"/>
    </xf>
    <xf numFmtId="166" fontId="102" fillId="88" borderId="226" applyNumberFormat="0" applyFont="0" applyBorder="0" applyAlignment="0" applyProtection="0">
      <alignment horizontal="right" vertical="center"/>
    </xf>
    <xf numFmtId="49" fontId="102" fillId="0" borderId="226" applyNumberFormat="0" applyFont="0" applyFill="0" applyBorder="0" applyProtection="0">
      <alignment horizontal="left" vertical="center" indent="2"/>
    </xf>
    <xf numFmtId="0" fontId="123" fillId="84" borderId="222" applyNumberFormat="0" applyAlignment="0" applyProtection="0"/>
    <xf numFmtId="4" fontId="102" fillId="0" borderId="226">
      <alignment horizontal="right" vertical="center"/>
    </xf>
    <xf numFmtId="0" fontId="103" fillId="60" borderId="227">
      <alignment horizontal="right" vertical="center"/>
    </xf>
    <xf numFmtId="0" fontId="130" fillId="0" borderId="224" applyNumberFormat="0" applyFill="0" applyAlignment="0" applyProtection="0"/>
    <xf numFmtId="0" fontId="145" fillId="0" borderId="224" applyNumberFormat="0" applyFill="0" applyAlignment="0" applyProtection="0"/>
    <xf numFmtId="0" fontId="8" fillId="87" borderId="225" applyNumberFormat="0" applyFont="0" applyAlignment="0" applyProtection="0"/>
    <xf numFmtId="4" fontId="103" fillId="60" borderId="228">
      <alignment horizontal="right" vertical="center"/>
    </xf>
    <xf numFmtId="0" fontId="126" fillId="84" borderId="223" applyNumberFormat="0" applyAlignment="0" applyProtection="0"/>
    <xf numFmtId="0" fontId="145" fillId="0" borderId="224" applyNumberFormat="0" applyFill="0" applyAlignment="0" applyProtection="0"/>
    <xf numFmtId="0" fontId="145" fillId="0" borderId="224" applyNumberFormat="0" applyFill="0" applyAlignment="0" applyProtection="0"/>
    <xf numFmtId="0" fontId="103" fillId="62" borderId="226">
      <alignment horizontal="right" vertical="center"/>
    </xf>
    <xf numFmtId="0" fontId="120" fillId="87" borderId="225" applyNumberFormat="0" applyFont="0" applyAlignment="0" applyProtection="0"/>
    <xf numFmtId="0" fontId="125" fillId="84" borderId="223" applyNumberFormat="0" applyAlignment="0" applyProtection="0"/>
    <xf numFmtId="4" fontId="102" fillId="0" borderId="226" applyFill="0" applyBorder="0" applyProtection="0">
      <alignment horizontal="right" vertical="center"/>
    </xf>
    <xf numFmtId="49" fontId="102" fillId="0" borderId="227" applyNumberFormat="0" applyFont="0" applyFill="0" applyBorder="0" applyProtection="0">
      <alignment horizontal="left" vertical="center" indent="5"/>
    </xf>
    <xf numFmtId="4" fontId="103" fillId="62" borderId="226">
      <alignment horizontal="right" vertical="center"/>
    </xf>
    <xf numFmtId="4" fontId="103" fillId="60" borderId="227">
      <alignment horizontal="right" vertical="center"/>
    </xf>
    <xf numFmtId="0" fontId="129" fillId="71" borderId="223" applyNumberFormat="0" applyAlignment="0" applyProtection="0"/>
    <xf numFmtId="0" fontId="7" fillId="58" borderId="0" applyNumberFormat="0" applyBorder="0" applyAlignment="0" applyProtection="0"/>
    <xf numFmtId="0" fontId="7" fillId="37"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8" fillId="47"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38" borderId="0" applyNumberFormat="0" applyBorder="0" applyAlignment="0" applyProtection="0"/>
    <xf numFmtId="0" fontId="116" fillId="33" borderId="65" applyNumberFormat="0" applyAlignment="0" applyProtection="0"/>
    <xf numFmtId="0" fontId="117" fillId="0" borderId="0" applyNumberFormat="0" applyFill="0" applyBorder="0" applyAlignment="0" applyProtection="0"/>
    <xf numFmtId="0" fontId="7" fillId="50" borderId="0" applyNumberFormat="0" applyBorder="0" applyAlignment="0" applyProtection="0"/>
    <xf numFmtId="0" fontId="117" fillId="0" borderId="0" applyNumberFormat="0" applyFill="0" applyBorder="0" applyAlignment="0" applyProtection="0"/>
    <xf numFmtId="4" fontId="103" fillId="60" borderId="226">
      <alignment horizontal="right" vertical="center"/>
    </xf>
    <xf numFmtId="0" fontId="102" fillId="61" borderId="226"/>
    <xf numFmtId="0" fontId="125" fillId="84" borderId="223" applyNumberFormat="0" applyAlignment="0" applyProtection="0"/>
    <xf numFmtId="0" fontId="103" fillId="62" borderId="226">
      <alignment horizontal="right" vertical="center"/>
    </xf>
    <xf numFmtId="0" fontId="102" fillId="0" borderId="226">
      <alignment horizontal="right" vertical="center"/>
    </xf>
    <xf numFmtId="0" fontId="145" fillId="0" borderId="224" applyNumberFormat="0" applyFill="0" applyAlignment="0" applyProtection="0"/>
    <xf numFmtId="0" fontId="102" fillId="62" borderId="227">
      <alignment horizontal="left" vertical="center"/>
    </xf>
    <xf numFmtId="0" fontId="138" fillId="71" borderId="223" applyNumberFormat="0" applyAlignment="0" applyProtection="0"/>
    <xf numFmtId="166" fontId="102" fillId="88" borderId="226" applyNumberFormat="0" applyFont="0" applyBorder="0" applyAlignment="0" applyProtection="0">
      <alignment horizontal="right" vertical="center"/>
    </xf>
    <xf numFmtId="0" fontId="120" fillId="87" borderId="225" applyNumberFormat="0" applyFont="0" applyAlignment="0" applyProtection="0"/>
    <xf numFmtId="0" fontId="102" fillId="0" borderId="229">
      <alignment horizontal="left" vertical="center" wrapText="1" indent="2"/>
    </xf>
    <xf numFmtId="4" fontId="102" fillId="61" borderId="226"/>
    <xf numFmtId="49" fontId="101" fillId="0" borderId="226" applyNumberFormat="0" applyFill="0" applyBorder="0" applyProtection="0">
      <alignment horizontal="left" vertical="center"/>
    </xf>
    <xf numFmtId="0" fontId="102" fillId="0" borderId="226">
      <alignment horizontal="right" vertical="center"/>
    </xf>
    <xf numFmtId="4" fontId="103" fillId="60" borderId="228">
      <alignment horizontal="right" vertical="center"/>
    </xf>
    <xf numFmtId="4" fontId="103" fillId="60" borderId="226">
      <alignment horizontal="right" vertical="center"/>
    </xf>
    <xf numFmtId="4" fontId="103" fillId="60" borderId="226">
      <alignment horizontal="right" vertical="center"/>
    </xf>
    <xf numFmtId="0" fontId="105" fillId="62" borderId="226">
      <alignment horizontal="right" vertical="center"/>
    </xf>
    <xf numFmtId="0" fontId="103" fillId="62" borderId="226">
      <alignment horizontal="right" vertical="center"/>
    </xf>
    <xf numFmtId="49" fontId="102" fillId="0" borderId="226" applyNumberFormat="0" applyFont="0" applyFill="0" applyBorder="0" applyProtection="0">
      <alignment horizontal="left" vertical="center" indent="2"/>
    </xf>
    <xf numFmtId="0" fontId="138" fillId="71" borderId="223" applyNumberFormat="0" applyAlignment="0" applyProtection="0"/>
    <xf numFmtId="0" fontId="123" fillId="84" borderId="222" applyNumberFormat="0" applyAlignment="0" applyProtection="0"/>
    <xf numFmtId="49" fontId="102" fillId="0" borderId="226" applyNumberFormat="0" applyFont="0" applyFill="0" applyBorder="0" applyProtection="0">
      <alignment horizontal="left" vertical="center" indent="2"/>
    </xf>
    <xf numFmtId="0" fontId="129" fillId="71" borderId="223" applyNumberFormat="0" applyAlignment="0" applyProtection="0"/>
    <xf numFmtId="4" fontId="102" fillId="0" borderId="226" applyFill="0" applyBorder="0" applyProtection="0">
      <alignment horizontal="right" vertical="center"/>
    </xf>
    <xf numFmtId="0" fontId="126" fillId="84" borderId="223" applyNumberFormat="0" applyAlignment="0" applyProtection="0"/>
    <xf numFmtId="0" fontId="145" fillId="0" borderId="224" applyNumberFormat="0" applyFill="0" applyAlignment="0" applyProtection="0"/>
    <xf numFmtId="0" fontId="142" fillId="84" borderId="222" applyNumberFormat="0" applyAlignment="0" applyProtection="0"/>
    <xf numFmtId="0" fontId="102" fillId="0" borderId="226" applyNumberFormat="0" applyFill="0" applyAlignment="0" applyProtection="0"/>
    <xf numFmtId="4" fontId="102" fillId="0" borderId="226">
      <alignment horizontal="right" vertical="center"/>
    </xf>
    <xf numFmtId="0" fontId="102" fillId="0" borderId="226">
      <alignment horizontal="right" vertical="center"/>
    </xf>
    <xf numFmtId="0" fontId="138" fillId="71" borderId="223" applyNumberFormat="0" applyAlignment="0" applyProtection="0"/>
    <xf numFmtId="0" fontId="123" fillId="84" borderId="222" applyNumberFormat="0" applyAlignment="0" applyProtection="0"/>
    <xf numFmtId="0" fontId="125" fillId="84" borderId="223" applyNumberFormat="0" applyAlignment="0" applyProtection="0"/>
    <xf numFmtId="0" fontId="102" fillId="60" borderId="229">
      <alignment horizontal="left" vertical="center" wrapText="1" indent="2"/>
    </xf>
    <xf numFmtId="0" fontId="126" fillId="84" borderId="223" applyNumberFormat="0" applyAlignment="0" applyProtection="0"/>
    <xf numFmtId="0" fontId="126" fillId="84" borderId="223" applyNumberFormat="0" applyAlignment="0" applyProtection="0"/>
    <xf numFmtId="4" fontId="103" fillId="60" borderId="227">
      <alignment horizontal="right" vertical="center"/>
    </xf>
    <xf numFmtId="0" fontId="103" fillId="60" borderId="227">
      <alignment horizontal="right" vertical="center"/>
    </xf>
    <xf numFmtId="0" fontId="103" fillId="60" borderId="226">
      <alignment horizontal="right" vertical="center"/>
    </xf>
    <xf numFmtId="4" fontId="105" fillId="62" borderId="226">
      <alignment horizontal="right" vertical="center"/>
    </xf>
    <xf numFmtId="0" fontId="129" fillId="71" borderId="223" applyNumberFormat="0" applyAlignment="0" applyProtection="0"/>
    <xf numFmtId="0" fontId="130" fillId="0" borderId="224" applyNumberFormat="0" applyFill="0" applyAlignment="0" applyProtection="0"/>
    <xf numFmtId="0" fontId="145" fillId="0" borderId="224" applyNumberFormat="0" applyFill="0" applyAlignment="0" applyProtection="0"/>
    <xf numFmtId="0" fontId="120" fillId="87" borderId="225" applyNumberFormat="0" applyFont="0" applyAlignment="0" applyProtection="0"/>
    <xf numFmtId="0" fontId="138" fillId="71" borderId="223" applyNumberFormat="0" applyAlignment="0" applyProtection="0"/>
    <xf numFmtId="49" fontId="101" fillId="0" borderId="226" applyNumberFormat="0" applyFill="0" applyBorder="0" applyProtection="0">
      <alignment horizontal="left" vertical="center"/>
    </xf>
    <xf numFmtId="0" fontId="102" fillId="60" borderId="229">
      <alignment horizontal="left" vertical="center" wrapText="1" indent="2"/>
    </xf>
    <xf numFmtId="0" fontId="126" fillId="84" borderId="223" applyNumberFormat="0" applyAlignment="0" applyProtection="0"/>
    <xf numFmtId="0" fontId="102" fillId="0" borderId="229">
      <alignment horizontal="left" vertical="center" wrapText="1" indent="2"/>
    </xf>
    <xf numFmtId="0" fontId="120" fillId="87" borderId="225" applyNumberFormat="0" applyFont="0" applyAlignment="0" applyProtection="0"/>
    <xf numFmtId="0" fontId="8" fillId="87" borderId="225" applyNumberFormat="0" applyFont="0" applyAlignment="0" applyProtection="0"/>
    <xf numFmtId="0" fontId="142" fillId="84" borderId="222" applyNumberFormat="0" applyAlignment="0" applyProtection="0"/>
    <xf numFmtId="0" fontId="145" fillId="0" borderId="224" applyNumberFormat="0" applyFill="0" applyAlignment="0" applyProtection="0"/>
    <xf numFmtId="4" fontId="102" fillId="61" borderId="226"/>
    <xf numFmtId="0" fontId="103" fillId="60" borderId="226">
      <alignment horizontal="right" vertical="center"/>
    </xf>
    <xf numFmtId="0" fontId="145" fillId="0" borderId="224" applyNumberFormat="0" applyFill="0" applyAlignment="0" applyProtection="0"/>
    <xf numFmtId="4" fontId="103" fillId="60" borderId="228">
      <alignment horizontal="right" vertical="center"/>
    </xf>
    <xf numFmtId="0" fontId="125" fillId="84" borderId="223" applyNumberFormat="0" applyAlignment="0" applyProtection="0"/>
    <xf numFmtId="0" fontId="103" fillId="60" borderId="227">
      <alignment horizontal="right" vertical="center"/>
    </xf>
    <xf numFmtId="0" fontId="126" fillId="84" borderId="223" applyNumberFormat="0" applyAlignment="0" applyProtection="0"/>
    <xf numFmtId="0" fontId="130" fillId="0" borderId="224" applyNumberFormat="0" applyFill="0" applyAlignment="0" applyProtection="0"/>
    <xf numFmtId="0" fontId="120" fillId="87" borderId="225" applyNumberFormat="0" applyFont="0" applyAlignment="0" applyProtection="0"/>
    <xf numFmtId="4" fontId="103" fillId="60" borderId="227">
      <alignment horizontal="right" vertical="center"/>
    </xf>
    <xf numFmtId="0" fontId="102" fillId="60" borderId="229">
      <alignment horizontal="left" vertical="center" wrapText="1" indent="2"/>
    </xf>
    <xf numFmtId="0" fontId="102" fillId="61" borderId="226"/>
    <xf numFmtId="166" fontId="102" fillId="88" borderId="226" applyNumberFormat="0" applyFont="0" applyBorder="0" applyAlignment="0" applyProtection="0">
      <alignment horizontal="right" vertical="center"/>
    </xf>
    <xf numFmtId="0" fontId="102" fillId="0" borderId="226" applyNumberFormat="0" applyFill="0" applyAlignment="0" applyProtection="0"/>
    <xf numFmtId="4" fontId="102" fillId="0" borderId="226" applyFill="0" applyBorder="0" applyProtection="0">
      <alignment horizontal="right" vertical="center"/>
    </xf>
    <xf numFmtId="4" fontId="103" fillId="62" borderId="226">
      <alignment horizontal="right" vertical="center"/>
    </xf>
    <xf numFmtId="0" fontId="130" fillId="0" borderId="224" applyNumberFormat="0" applyFill="0" applyAlignment="0" applyProtection="0"/>
    <xf numFmtId="49" fontId="101" fillId="0" borderId="226" applyNumberFormat="0" applyFill="0" applyBorder="0" applyProtection="0">
      <alignment horizontal="left" vertical="center"/>
    </xf>
    <xf numFmtId="49" fontId="102" fillId="0" borderId="227" applyNumberFormat="0" applyFont="0" applyFill="0" applyBorder="0" applyProtection="0">
      <alignment horizontal="left" vertical="center" indent="5"/>
    </xf>
    <xf numFmtId="0" fontId="102" fillId="62" borderId="227">
      <alignment horizontal="left" vertical="center"/>
    </xf>
    <xf numFmtId="0" fontId="126" fillId="84" borderId="223" applyNumberFormat="0" applyAlignment="0" applyProtection="0"/>
    <xf numFmtId="4" fontId="103" fillId="60" borderId="228">
      <alignment horizontal="right" vertical="center"/>
    </xf>
    <xf numFmtId="0" fontId="138" fillId="71" borderId="223" applyNumberFormat="0" applyAlignment="0" applyProtection="0"/>
    <xf numFmtId="0" fontId="138" fillId="71" borderId="223" applyNumberFormat="0" applyAlignment="0" applyProtection="0"/>
    <xf numFmtId="0" fontId="120" fillId="87" borderId="225" applyNumberFormat="0" applyFont="0" applyAlignment="0" applyProtection="0"/>
    <xf numFmtId="0" fontId="142" fillId="84" borderId="222" applyNumberFormat="0" applyAlignment="0" applyProtection="0"/>
    <xf numFmtId="0" fontId="145" fillId="0" borderId="224" applyNumberFormat="0" applyFill="0" applyAlignment="0" applyProtection="0"/>
    <xf numFmtId="0" fontId="103" fillId="60" borderId="226">
      <alignment horizontal="right" vertical="center"/>
    </xf>
    <xf numFmtId="0" fontId="8" fillId="87" borderId="225" applyNumberFormat="0" applyFont="0" applyAlignment="0" applyProtection="0"/>
    <xf numFmtId="4" fontId="102" fillId="0" borderId="226">
      <alignment horizontal="right" vertical="center"/>
    </xf>
    <xf numFmtId="0" fontId="145" fillId="0" borderId="224" applyNumberFormat="0" applyFill="0" applyAlignment="0" applyProtection="0"/>
    <xf numFmtId="0" fontId="103" fillId="60" borderId="226">
      <alignment horizontal="right" vertical="center"/>
    </xf>
    <xf numFmtId="0" fontId="103" fillId="60" borderId="226">
      <alignment horizontal="right" vertical="center"/>
    </xf>
    <xf numFmtId="4" fontId="105" fillId="62" borderId="226">
      <alignment horizontal="right" vertical="center"/>
    </xf>
    <xf numFmtId="0" fontId="103" fillId="62" borderId="226">
      <alignment horizontal="right" vertical="center"/>
    </xf>
    <xf numFmtId="4" fontId="103" fillId="62" borderId="226">
      <alignment horizontal="right" vertical="center"/>
    </xf>
    <xf numFmtId="0" fontId="105" fillId="62" borderId="226">
      <alignment horizontal="right" vertical="center"/>
    </xf>
    <xf numFmtId="4" fontId="105" fillId="62" borderId="226">
      <alignment horizontal="right" vertical="center"/>
    </xf>
    <xf numFmtId="0" fontId="103" fillId="60" borderId="226">
      <alignment horizontal="right" vertical="center"/>
    </xf>
    <xf numFmtId="4" fontId="103" fillId="60" borderId="226">
      <alignment horizontal="right" vertical="center"/>
    </xf>
    <xf numFmtId="0" fontId="103" fillId="60" borderId="226">
      <alignment horizontal="right" vertical="center"/>
    </xf>
    <xf numFmtId="4" fontId="103" fillId="60" borderId="226">
      <alignment horizontal="right" vertical="center"/>
    </xf>
    <xf numFmtId="0" fontId="103" fillId="60" borderId="227">
      <alignment horizontal="right" vertical="center"/>
    </xf>
    <xf numFmtId="4" fontId="103" fillId="60" borderId="227">
      <alignment horizontal="right" vertical="center"/>
    </xf>
    <xf numFmtId="0" fontId="103" fillId="60" borderId="228">
      <alignment horizontal="right" vertical="center"/>
    </xf>
    <xf numFmtId="4" fontId="103" fillId="60" borderId="228">
      <alignment horizontal="right" vertical="center"/>
    </xf>
    <xf numFmtId="0" fontId="126" fillId="84" borderId="223" applyNumberFormat="0" applyAlignment="0" applyProtection="0"/>
    <xf numFmtId="0" fontId="102" fillId="60" borderId="229">
      <alignment horizontal="left" vertical="center" wrapText="1" indent="2"/>
    </xf>
    <xf numFmtId="0" fontId="102" fillId="0" borderId="229">
      <alignment horizontal="left" vertical="center" wrapText="1" indent="2"/>
    </xf>
    <xf numFmtId="0" fontId="102" fillId="62" borderId="227">
      <alignment horizontal="left" vertical="center"/>
    </xf>
    <xf numFmtId="0" fontId="138" fillId="71" borderId="223" applyNumberFormat="0" applyAlignment="0" applyProtection="0"/>
    <xf numFmtId="0" fontId="102" fillId="0" borderId="226">
      <alignment horizontal="right" vertical="center"/>
    </xf>
    <xf numFmtId="4" fontId="102" fillId="0" borderId="226">
      <alignment horizontal="right" vertical="center"/>
    </xf>
    <xf numFmtId="0" fontId="102" fillId="0" borderId="226" applyNumberFormat="0" applyFill="0" applyAlignment="0" applyProtection="0"/>
    <xf numFmtId="0" fontId="142" fillId="84" borderId="222" applyNumberFormat="0" applyAlignment="0" applyProtection="0"/>
    <xf numFmtId="166" fontId="102" fillId="88" borderId="226" applyNumberFormat="0" applyFont="0" applyBorder="0" applyAlignment="0" applyProtection="0">
      <alignment horizontal="right" vertical="center"/>
    </xf>
    <xf numFmtId="0" fontId="102" fillId="61" borderId="226"/>
    <xf numFmtId="4" fontId="102" fillId="61" borderId="226"/>
    <xf numFmtId="0" fontId="145" fillId="0" borderId="224" applyNumberFormat="0" applyFill="0" applyAlignment="0" applyProtection="0"/>
    <xf numFmtId="0" fontId="8" fillId="87" borderId="225" applyNumberFormat="0" applyFont="0" applyAlignment="0" applyProtection="0"/>
    <xf numFmtId="0" fontId="120" fillId="87" borderId="225" applyNumberFormat="0" applyFont="0" applyAlignment="0" applyProtection="0"/>
    <xf numFmtId="0" fontId="102" fillId="0" borderId="226" applyNumberFormat="0" applyFill="0" applyAlignment="0" applyProtection="0"/>
    <xf numFmtId="0" fontId="130" fillId="0" borderId="224" applyNumberFormat="0" applyFill="0" applyAlignment="0" applyProtection="0"/>
    <xf numFmtId="0" fontId="145" fillId="0" borderId="224" applyNumberFormat="0" applyFill="0" applyAlignment="0" applyProtection="0"/>
    <xf numFmtId="0" fontId="129" fillId="71" borderId="223" applyNumberFormat="0" applyAlignment="0" applyProtection="0"/>
    <xf numFmtId="0" fontId="126" fillId="84" borderId="223" applyNumberFormat="0" applyAlignment="0" applyProtection="0"/>
    <xf numFmtId="4" fontId="105" fillId="62" borderId="226">
      <alignment horizontal="right" vertical="center"/>
    </xf>
    <xf numFmtId="0" fontId="103" fillId="62" borderId="226">
      <alignment horizontal="right" vertical="center"/>
    </xf>
    <xf numFmtId="166" fontId="102" fillId="88" borderId="226" applyNumberFormat="0" applyFont="0" applyBorder="0" applyAlignment="0" applyProtection="0">
      <alignment horizontal="right" vertical="center"/>
    </xf>
    <xf numFmtId="0" fontId="130" fillId="0" borderId="224" applyNumberFormat="0" applyFill="0" applyAlignment="0" applyProtection="0"/>
    <xf numFmtId="49" fontId="102" fillId="0" borderId="226" applyNumberFormat="0" applyFont="0" applyFill="0" applyBorder="0" applyProtection="0">
      <alignment horizontal="left" vertical="center" indent="2"/>
    </xf>
    <xf numFmtId="49" fontId="102" fillId="0" borderId="227" applyNumberFormat="0" applyFont="0" applyFill="0" applyBorder="0" applyProtection="0">
      <alignment horizontal="left" vertical="center" indent="5"/>
    </xf>
    <xf numFmtId="49" fontId="102" fillId="0" borderId="226" applyNumberFormat="0" applyFont="0" applyFill="0" applyBorder="0" applyProtection="0">
      <alignment horizontal="left" vertical="center" indent="2"/>
    </xf>
    <xf numFmtId="4" fontId="102" fillId="0" borderId="226" applyFill="0" applyBorder="0" applyProtection="0">
      <alignment horizontal="right" vertical="center"/>
    </xf>
    <xf numFmtId="49" fontId="101" fillId="0" borderId="226" applyNumberFormat="0" applyFill="0" applyBorder="0" applyProtection="0">
      <alignment horizontal="left" vertical="center"/>
    </xf>
    <xf numFmtId="0" fontId="102" fillId="0" borderId="229">
      <alignment horizontal="left" vertical="center" wrapText="1" indent="2"/>
    </xf>
    <xf numFmtId="0" fontId="142" fillId="84" borderId="222" applyNumberFormat="0" applyAlignment="0" applyProtection="0"/>
    <xf numFmtId="0" fontId="103" fillId="60" borderId="228">
      <alignment horizontal="right" vertical="center"/>
    </xf>
    <xf numFmtId="0" fontId="129" fillId="71" borderId="223" applyNumberFormat="0" applyAlignment="0" applyProtection="0"/>
    <xf numFmtId="0" fontId="103" fillId="60" borderId="228">
      <alignment horizontal="right" vertical="center"/>
    </xf>
    <xf numFmtId="4" fontId="103" fillId="60" borderId="226">
      <alignment horizontal="right" vertical="center"/>
    </xf>
    <xf numFmtId="0" fontId="103" fillId="60" borderId="226">
      <alignment horizontal="right" vertical="center"/>
    </xf>
    <xf numFmtId="0" fontId="123" fillId="84" borderId="222" applyNumberFormat="0" applyAlignment="0" applyProtection="0"/>
    <xf numFmtId="0" fontId="125" fillId="84" borderId="223" applyNumberFormat="0" applyAlignment="0" applyProtection="0"/>
    <xf numFmtId="0" fontId="130" fillId="0" borderId="224" applyNumberFormat="0" applyFill="0" applyAlignment="0" applyProtection="0"/>
    <xf numFmtId="0" fontId="102" fillId="61" borderId="226"/>
    <xf numFmtId="4" fontId="102" fillId="61" borderId="226"/>
    <xf numFmtId="4" fontId="103" fillId="60" borderId="226">
      <alignment horizontal="right" vertical="center"/>
    </xf>
    <xf numFmtId="0" fontId="105" fillId="62" borderId="226">
      <alignment horizontal="right" vertical="center"/>
    </xf>
    <xf numFmtId="0" fontId="129" fillId="71" borderId="223" applyNumberFormat="0" applyAlignment="0" applyProtection="0"/>
    <xf numFmtId="0" fontId="126" fillId="84" borderId="223" applyNumberFormat="0" applyAlignment="0" applyProtection="0"/>
    <xf numFmtId="4" fontId="102" fillId="0" borderId="226">
      <alignment horizontal="right" vertical="center"/>
    </xf>
    <xf numFmtId="0" fontId="102" fillId="60" borderId="229">
      <alignment horizontal="left" vertical="center" wrapText="1" indent="2"/>
    </xf>
    <xf numFmtId="0" fontId="102" fillId="0" borderId="229">
      <alignment horizontal="left" vertical="center" wrapText="1" indent="2"/>
    </xf>
    <xf numFmtId="0" fontId="142" fillId="84" borderId="222" applyNumberFormat="0" applyAlignment="0" applyProtection="0"/>
    <xf numFmtId="0" fontId="138" fillId="71" borderId="223" applyNumberFormat="0" applyAlignment="0" applyProtection="0"/>
    <xf numFmtId="0" fontId="125" fillId="84" borderId="223" applyNumberFormat="0" applyAlignment="0" applyProtection="0"/>
    <xf numFmtId="0" fontId="123" fillId="84" borderId="222" applyNumberFormat="0" applyAlignment="0" applyProtection="0"/>
    <xf numFmtId="0" fontId="103" fillId="60" borderId="228">
      <alignment horizontal="right" vertical="center"/>
    </xf>
    <xf numFmtId="0" fontId="105" fillId="62" borderId="226">
      <alignment horizontal="right" vertical="center"/>
    </xf>
    <xf numFmtId="4" fontId="103" fillId="62" borderId="226">
      <alignment horizontal="right" vertical="center"/>
    </xf>
    <xf numFmtId="4" fontId="103" fillId="60" borderId="226">
      <alignment horizontal="right" vertical="center"/>
    </xf>
    <xf numFmtId="49" fontId="102" fillId="0" borderId="227" applyNumberFormat="0" applyFont="0" applyFill="0" applyBorder="0" applyProtection="0">
      <alignment horizontal="left" vertical="center" indent="5"/>
    </xf>
    <xf numFmtId="4" fontId="102" fillId="0" borderId="226" applyFill="0" applyBorder="0" applyProtection="0">
      <alignment horizontal="right" vertical="center"/>
    </xf>
    <xf numFmtId="4" fontId="103" fillId="62" borderId="226">
      <alignment horizontal="right" vertical="center"/>
    </xf>
    <xf numFmtId="0" fontId="138" fillId="71" borderId="223" applyNumberFormat="0" applyAlignment="0" applyProtection="0"/>
    <xf numFmtId="0" fontId="129" fillId="71" borderId="223" applyNumberFormat="0" applyAlignment="0" applyProtection="0"/>
    <xf numFmtId="0" fontId="125" fillId="84" borderId="223" applyNumberFormat="0" applyAlignment="0" applyProtection="0"/>
    <xf numFmtId="0" fontId="102" fillId="60" borderId="229">
      <alignment horizontal="left" vertical="center" wrapText="1" indent="2"/>
    </xf>
    <xf numFmtId="0" fontId="102" fillId="0" borderId="229">
      <alignment horizontal="left" vertical="center" wrapText="1" indent="2"/>
    </xf>
    <xf numFmtId="0" fontId="102" fillId="60" borderId="229">
      <alignment horizontal="left" vertical="center" wrapText="1" indent="2"/>
    </xf>
    <xf numFmtId="0" fontId="102" fillId="0" borderId="229">
      <alignment horizontal="left" vertical="center" wrapText="1" indent="2"/>
    </xf>
    <xf numFmtId="0" fontId="123" fillId="84" borderId="222" applyNumberFormat="0" applyAlignment="0" applyProtection="0"/>
    <xf numFmtId="0" fontId="125" fillId="84" borderId="223" applyNumberFormat="0" applyAlignment="0" applyProtection="0"/>
    <xf numFmtId="0" fontId="126" fillId="84" borderId="223" applyNumberFormat="0" applyAlignment="0" applyProtection="0"/>
    <xf numFmtId="0" fontId="129" fillId="71" borderId="223" applyNumberFormat="0" applyAlignment="0" applyProtection="0"/>
    <xf numFmtId="0" fontId="130" fillId="0" borderId="224" applyNumberFormat="0" applyFill="0" applyAlignment="0" applyProtection="0"/>
    <xf numFmtId="0" fontId="138" fillId="71" borderId="223" applyNumberFormat="0" applyAlignment="0" applyProtection="0"/>
    <xf numFmtId="0" fontId="120" fillId="87" borderId="225" applyNumberFormat="0" applyFont="0" applyAlignment="0" applyProtection="0"/>
    <xf numFmtId="0" fontId="8" fillId="87" borderId="225" applyNumberFormat="0" applyFont="0" applyAlignment="0" applyProtection="0"/>
    <xf numFmtId="0" fontId="142" fillId="84" borderId="222" applyNumberFormat="0" applyAlignment="0" applyProtection="0"/>
    <xf numFmtId="0" fontId="145" fillId="0" borderId="224" applyNumberFormat="0" applyFill="0" applyAlignment="0" applyProtection="0"/>
    <xf numFmtId="0" fontId="126" fillId="84" borderId="223" applyNumberFormat="0" applyAlignment="0" applyProtection="0"/>
    <xf numFmtId="0" fontId="138" fillId="71" borderId="223" applyNumberFormat="0" applyAlignment="0" applyProtection="0"/>
    <xf numFmtId="0" fontId="120" fillId="87" borderId="225" applyNumberFormat="0" applyFont="0" applyAlignment="0" applyProtection="0"/>
    <xf numFmtId="0" fontId="142" fillId="84" borderId="222" applyNumberFormat="0" applyAlignment="0" applyProtection="0"/>
    <xf numFmtId="0" fontId="145" fillId="0" borderId="224" applyNumberFormat="0" applyFill="0" applyAlignment="0" applyProtection="0"/>
    <xf numFmtId="0" fontId="129" fillId="71" borderId="223" applyNumberFormat="0" applyAlignment="0" applyProtection="0"/>
    <xf numFmtId="4" fontId="103" fillId="60" borderId="227">
      <alignment horizontal="right" vertical="center"/>
    </xf>
    <xf numFmtId="0" fontId="145" fillId="0" borderId="224" applyNumberFormat="0" applyFill="0" applyAlignment="0" applyProtection="0"/>
    <xf numFmtId="0" fontId="102" fillId="61" borderId="226"/>
    <xf numFmtId="0" fontId="126" fillId="84" borderId="223" applyNumberFormat="0" applyAlignment="0" applyProtection="0"/>
    <xf numFmtId="0" fontId="138" fillId="71" borderId="223" applyNumberFormat="0" applyAlignment="0" applyProtection="0"/>
    <xf numFmtId="0" fontId="142" fillId="84" borderId="222" applyNumberFormat="0" applyAlignment="0" applyProtection="0"/>
    <xf numFmtId="0" fontId="145" fillId="0" borderId="224" applyNumberFormat="0" applyFill="0" applyAlignment="0" applyProtection="0"/>
    <xf numFmtId="0" fontId="7" fillId="37" borderId="0" applyNumberFormat="0" applyBorder="0" applyAlignment="0" applyProtection="0"/>
    <xf numFmtId="0" fontId="123" fillId="84" borderId="222" applyNumberFormat="0" applyAlignment="0" applyProtection="0"/>
    <xf numFmtId="0" fontId="125" fillId="84" borderId="223" applyNumberFormat="0" applyAlignment="0" applyProtection="0"/>
    <xf numFmtId="0" fontId="130" fillId="0" borderId="224" applyNumberFormat="0" applyFill="0" applyAlignment="0" applyProtection="0"/>
    <xf numFmtId="49" fontId="102" fillId="0" borderId="226" applyNumberFormat="0" applyFont="0" applyFill="0" applyBorder="0" applyProtection="0">
      <alignment horizontal="left" vertical="center" indent="2"/>
    </xf>
    <xf numFmtId="0" fontId="103" fillId="62" borderId="226">
      <alignment horizontal="right" vertical="center"/>
    </xf>
    <xf numFmtId="4" fontId="103" fillId="62" borderId="226">
      <alignment horizontal="right" vertical="center"/>
    </xf>
    <xf numFmtId="0" fontId="105" fillId="62" borderId="226">
      <alignment horizontal="right" vertical="center"/>
    </xf>
    <xf numFmtId="4" fontId="105" fillId="62" borderId="226">
      <alignment horizontal="right" vertical="center"/>
    </xf>
    <xf numFmtId="0" fontId="103" fillId="60" borderId="226">
      <alignment horizontal="right" vertical="center"/>
    </xf>
    <xf numFmtId="4" fontId="103" fillId="60" borderId="226">
      <alignment horizontal="right" vertical="center"/>
    </xf>
    <xf numFmtId="0" fontId="103" fillId="60" borderId="226">
      <alignment horizontal="right" vertical="center"/>
    </xf>
    <xf numFmtId="4" fontId="103" fillId="60" borderId="226">
      <alignment horizontal="right" vertical="center"/>
    </xf>
    <xf numFmtId="0" fontId="129" fillId="71" borderId="223" applyNumberFormat="0" applyAlignment="0" applyProtection="0"/>
    <xf numFmtId="0" fontId="102" fillId="0" borderId="226">
      <alignment horizontal="right" vertical="center"/>
    </xf>
    <xf numFmtId="4" fontId="102" fillId="0" borderId="226">
      <alignment horizontal="right" vertical="center"/>
    </xf>
    <xf numFmtId="4" fontId="102" fillId="0" borderId="226" applyFill="0" applyBorder="0" applyProtection="0">
      <alignment horizontal="right" vertical="center"/>
    </xf>
    <xf numFmtId="49" fontId="101" fillId="0" borderId="226" applyNumberFormat="0" applyFill="0" applyBorder="0" applyProtection="0">
      <alignment horizontal="left" vertical="center"/>
    </xf>
    <xf numFmtId="0" fontId="102" fillId="0" borderId="226" applyNumberFormat="0" applyFill="0" applyAlignment="0" applyProtection="0"/>
    <xf numFmtId="166" fontId="102" fillId="88" borderId="226" applyNumberFormat="0" applyFont="0" applyBorder="0" applyAlignment="0" applyProtection="0">
      <alignment horizontal="right" vertical="center"/>
    </xf>
    <xf numFmtId="0" fontId="102" fillId="61" borderId="226"/>
    <xf numFmtId="4" fontId="102" fillId="61" borderId="226"/>
    <xf numFmtId="4" fontId="103" fillId="60" borderId="226">
      <alignment horizontal="right" vertical="center"/>
    </xf>
    <xf numFmtId="0" fontId="102" fillId="61" borderId="226"/>
    <xf numFmtId="0" fontId="125" fillId="84" borderId="223" applyNumberFormat="0" applyAlignment="0" applyProtection="0"/>
    <xf numFmtId="0" fontId="103" fillId="62" borderId="226">
      <alignment horizontal="right" vertical="center"/>
    </xf>
    <xf numFmtId="0" fontId="102" fillId="0" borderId="226">
      <alignment horizontal="right" vertical="center"/>
    </xf>
    <xf numFmtId="0" fontId="145" fillId="0" borderId="224" applyNumberFormat="0" applyFill="0" applyAlignment="0" applyProtection="0"/>
    <xf numFmtId="0" fontId="102" fillId="62" borderId="227">
      <alignment horizontal="left" vertical="center"/>
    </xf>
    <xf numFmtId="0" fontId="138" fillId="71" borderId="223" applyNumberFormat="0" applyAlignment="0" applyProtection="0"/>
    <xf numFmtId="166" fontId="102" fillId="88" borderId="226" applyNumberFormat="0" applyFont="0" applyBorder="0" applyAlignment="0" applyProtection="0">
      <alignment horizontal="right" vertical="center"/>
    </xf>
    <xf numFmtId="0" fontId="120" fillId="87" borderId="225" applyNumberFormat="0" applyFont="0" applyAlignment="0" applyProtection="0"/>
    <xf numFmtId="0" fontId="102" fillId="0" borderId="229">
      <alignment horizontal="left" vertical="center" wrapText="1" indent="2"/>
    </xf>
    <xf numFmtId="4" fontId="102" fillId="61" borderId="226"/>
    <xf numFmtId="49" fontId="101" fillId="0" borderId="226" applyNumberFormat="0" applyFill="0" applyBorder="0" applyProtection="0">
      <alignment horizontal="left" vertical="center"/>
    </xf>
    <xf numFmtId="0" fontId="102" fillId="0" borderId="226">
      <alignment horizontal="right" vertical="center"/>
    </xf>
    <xf numFmtId="4" fontId="103" fillId="60" borderId="228">
      <alignment horizontal="right" vertical="center"/>
    </xf>
    <xf numFmtId="4" fontId="103" fillId="60" borderId="226">
      <alignment horizontal="right" vertical="center"/>
    </xf>
    <xf numFmtId="4" fontId="103" fillId="60" borderId="226">
      <alignment horizontal="right" vertical="center"/>
    </xf>
    <xf numFmtId="0" fontId="105" fillId="62" borderId="226">
      <alignment horizontal="right" vertical="center"/>
    </xf>
    <xf numFmtId="0" fontId="103" fillId="62" borderId="226">
      <alignment horizontal="right" vertical="center"/>
    </xf>
    <xf numFmtId="49" fontId="102" fillId="0" borderId="226" applyNumberFormat="0" applyFont="0" applyFill="0" applyBorder="0" applyProtection="0">
      <alignment horizontal="left" vertical="center" indent="2"/>
    </xf>
    <xf numFmtId="0" fontId="138" fillId="71" borderId="223" applyNumberFormat="0" applyAlignment="0" applyProtection="0"/>
    <xf numFmtId="0" fontId="123" fillId="84" borderId="222" applyNumberFormat="0" applyAlignment="0" applyProtection="0"/>
    <xf numFmtId="49" fontId="102" fillId="0" borderId="226" applyNumberFormat="0" applyFont="0" applyFill="0" applyBorder="0" applyProtection="0">
      <alignment horizontal="left" vertical="center" indent="2"/>
    </xf>
    <xf numFmtId="0" fontId="129" fillId="71" borderId="223" applyNumberFormat="0" applyAlignment="0" applyProtection="0"/>
    <xf numFmtId="4" fontId="102" fillId="0" borderId="226" applyFill="0" applyBorder="0" applyProtection="0">
      <alignment horizontal="right" vertical="center"/>
    </xf>
    <xf numFmtId="0" fontId="126" fillId="84" borderId="223" applyNumberFormat="0" applyAlignment="0" applyProtection="0"/>
    <xf numFmtId="0" fontId="145" fillId="0" borderId="224" applyNumberFormat="0" applyFill="0" applyAlignment="0" applyProtection="0"/>
    <xf numFmtId="0" fontId="142" fillId="84" borderId="222" applyNumberFormat="0" applyAlignment="0" applyProtection="0"/>
    <xf numFmtId="0" fontId="102" fillId="0" borderId="226" applyNumberFormat="0" applyFill="0" applyAlignment="0" applyProtection="0"/>
    <xf numFmtId="4" fontId="102" fillId="0" borderId="226">
      <alignment horizontal="right" vertical="center"/>
    </xf>
    <xf numFmtId="0" fontId="102" fillId="0" borderId="226">
      <alignment horizontal="right" vertical="center"/>
    </xf>
    <xf numFmtId="0" fontId="138" fillId="71" borderId="223" applyNumberFormat="0" applyAlignment="0" applyProtection="0"/>
    <xf numFmtId="0" fontId="123" fillId="84" borderId="222" applyNumberFormat="0" applyAlignment="0" applyProtection="0"/>
    <xf numFmtId="0" fontId="125" fillId="84" borderId="223" applyNumberFormat="0" applyAlignment="0" applyProtection="0"/>
    <xf numFmtId="0" fontId="102" fillId="60" borderId="229">
      <alignment horizontal="left" vertical="center" wrapText="1" indent="2"/>
    </xf>
    <xf numFmtId="0" fontId="126" fillId="84" borderId="223" applyNumberFormat="0" applyAlignment="0" applyProtection="0"/>
    <xf numFmtId="0" fontId="126" fillId="84" borderId="223" applyNumberFormat="0" applyAlignment="0" applyProtection="0"/>
    <xf numFmtId="4" fontId="103" fillId="60" borderId="227">
      <alignment horizontal="right" vertical="center"/>
    </xf>
    <xf numFmtId="0" fontId="103" fillId="60" borderId="227">
      <alignment horizontal="right" vertical="center"/>
    </xf>
    <xf numFmtId="0" fontId="103" fillId="60" borderId="226">
      <alignment horizontal="right" vertical="center"/>
    </xf>
    <xf numFmtId="4" fontId="105" fillId="62" borderId="226">
      <alignment horizontal="right" vertical="center"/>
    </xf>
    <xf numFmtId="0" fontId="129" fillId="71" borderId="223" applyNumberFormat="0" applyAlignment="0" applyProtection="0"/>
    <xf numFmtId="0" fontId="130" fillId="0" borderId="224" applyNumberFormat="0" applyFill="0" applyAlignment="0" applyProtection="0"/>
    <xf numFmtId="0" fontId="145" fillId="0" borderId="224" applyNumberFormat="0" applyFill="0" applyAlignment="0" applyProtection="0"/>
    <xf numFmtId="0" fontId="120" fillId="87" borderId="225" applyNumberFormat="0" applyFont="0" applyAlignment="0" applyProtection="0"/>
    <xf numFmtId="0" fontId="138" fillId="71" borderId="223" applyNumberFormat="0" applyAlignment="0" applyProtection="0"/>
    <xf numFmtId="49" fontId="101" fillId="0" borderId="226" applyNumberFormat="0" applyFill="0" applyBorder="0" applyProtection="0">
      <alignment horizontal="left" vertical="center"/>
    </xf>
    <xf numFmtId="0" fontId="102" fillId="60" borderId="229">
      <alignment horizontal="left" vertical="center" wrapText="1" indent="2"/>
    </xf>
    <xf numFmtId="0" fontId="126" fillId="84" borderId="223" applyNumberFormat="0" applyAlignment="0" applyProtection="0"/>
    <xf numFmtId="0" fontId="102" fillId="0" borderId="229">
      <alignment horizontal="left" vertical="center" wrapText="1" indent="2"/>
    </xf>
    <xf numFmtId="0" fontId="120" fillId="87" borderId="225" applyNumberFormat="0" applyFont="0" applyAlignment="0" applyProtection="0"/>
    <xf numFmtId="0" fontId="8" fillId="87" borderId="225" applyNumberFormat="0" applyFont="0" applyAlignment="0" applyProtection="0"/>
    <xf numFmtId="0" fontId="142" fillId="84" borderId="222" applyNumberFormat="0" applyAlignment="0" applyProtection="0"/>
    <xf numFmtId="0" fontId="145" fillId="0" borderId="224" applyNumberFormat="0" applyFill="0" applyAlignment="0" applyProtection="0"/>
    <xf numFmtId="4" fontId="102" fillId="61" borderId="226"/>
    <xf numFmtId="0" fontId="103" fillId="60" borderId="226">
      <alignment horizontal="right" vertical="center"/>
    </xf>
    <xf numFmtId="0" fontId="145" fillId="0" borderId="224" applyNumberFormat="0" applyFill="0" applyAlignment="0" applyProtection="0"/>
    <xf numFmtId="4" fontId="103" fillId="60" borderId="228">
      <alignment horizontal="right" vertical="center"/>
    </xf>
    <xf numFmtId="0" fontId="125" fillId="84" borderId="223" applyNumberFormat="0" applyAlignment="0" applyProtection="0"/>
    <xf numFmtId="0" fontId="103" fillId="60" borderId="227">
      <alignment horizontal="right" vertical="center"/>
    </xf>
    <xf numFmtId="0" fontId="126" fillId="84" borderId="223" applyNumberFormat="0" applyAlignment="0" applyProtection="0"/>
    <xf numFmtId="0" fontId="130" fillId="0" borderId="224" applyNumberFormat="0" applyFill="0" applyAlignment="0" applyProtection="0"/>
    <xf numFmtId="0" fontId="120" fillId="87" borderId="225" applyNumberFormat="0" applyFont="0" applyAlignment="0" applyProtection="0"/>
    <xf numFmtId="4" fontId="103" fillId="60" borderId="227">
      <alignment horizontal="right" vertical="center"/>
    </xf>
    <xf numFmtId="0" fontId="102" fillId="60" borderId="229">
      <alignment horizontal="left" vertical="center" wrapText="1" indent="2"/>
    </xf>
    <xf numFmtId="0" fontId="102" fillId="61" borderId="226"/>
    <xf numFmtId="166" fontId="102" fillId="88" borderId="226" applyNumberFormat="0" applyFont="0" applyBorder="0" applyAlignment="0" applyProtection="0">
      <alignment horizontal="right" vertical="center"/>
    </xf>
    <xf numFmtId="0" fontId="102" fillId="0" borderId="226" applyNumberFormat="0" applyFill="0" applyAlignment="0" applyProtection="0"/>
    <xf numFmtId="4" fontId="102" fillId="0" borderId="226" applyFill="0" applyBorder="0" applyProtection="0">
      <alignment horizontal="right" vertical="center"/>
    </xf>
    <xf numFmtId="4" fontId="103" fillId="62" borderId="226">
      <alignment horizontal="right" vertical="center"/>
    </xf>
    <xf numFmtId="0" fontId="130" fillId="0" borderId="224" applyNumberFormat="0" applyFill="0" applyAlignment="0" applyProtection="0"/>
    <xf numFmtId="49" fontId="101" fillId="0" borderId="226" applyNumberFormat="0" applyFill="0" applyBorder="0" applyProtection="0">
      <alignment horizontal="left" vertical="center"/>
    </xf>
    <xf numFmtId="49" fontId="102" fillId="0" borderId="227" applyNumberFormat="0" applyFont="0" applyFill="0" applyBorder="0" applyProtection="0">
      <alignment horizontal="left" vertical="center" indent="5"/>
    </xf>
    <xf numFmtId="0" fontId="102" fillId="62" borderId="227">
      <alignment horizontal="left" vertical="center"/>
    </xf>
    <xf numFmtId="0" fontId="126" fillId="84" borderId="223" applyNumberFormat="0" applyAlignment="0" applyProtection="0"/>
    <xf numFmtId="4" fontId="103" fillId="60" borderId="228">
      <alignment horizontal="right" vertical="center"/>
    </xf>
    <xf numFmtId="0" fontId="138" fillId="71" borderId="223" applyNumberFormat="0" applyAlignment="0" applyProtection="0"/>
    <xf numFmtId="0" fontId="138" fillId="71" borderId="223" applyNumberFormat="0" applyAlignment="0" applyProtection="0"/>
    <xf numFmtId="0" fontId="120" fillId="87" borderId="225" applyNumberFormat="0" applyFont="0" applyAlignment="0" applyProtection="0"/>
    <xf numFmtId="0" fontId="142" fillId="84" borderId="222" applyNumberFormat="0" applyAlignment="0" applyProtection="0"/>
    <xf numFmtId="0" fontId="145" fillId="0" borderId="224" applyNumberFormat="0" applyFill="0" applyAlignment="0" applyProtection="0"/>
    <xf numFmtId="0" fontId="103" fillId="60" borderId="226">
      <alignment horizontal="right" vertical="center"/>
    </xf>
    <xf numFmtId="0" fontId="8" fillId="87" borderId="225" applyNumberFormat="0" applyFont="0" applyAlignment="0" applyProtection="0"/>
    <xf numFmtId="4" fontId="102" fillId="0" borderId="226">
      <alignment horizontal="right" vertical="center"/>
    </xf>
    <xf numFmtId="0" fontId="145" fillId="0" borderId="224" applyNumberFormat="0" applyFill="0" applyAlignment="0" applyProtection="0"/>
    <xf numFmtId="0" fontId="103" fillId="60" borderId="226">
      <alignment horizontal="right" vertical="center"/>
    </xf>
    <xf numFmtId="0" fontId="103" fillId="60" borderId="226">
      <alignment horizontal="right" vertical="center"/>
    </xf>
    <xf numFmtId="4" fontId="105" fillId="62" borderId="226">
      <alignment horizontal="right" vertical="center"/>
    </xf>
    <xf numFmtId="0" fontId="103" fillId="62" borderId="226">
      <alignment horizontal="right" vertical="center"/>
    </xf>
    <xf numFmtId="4" fontId="103" fillId="62" borderId="226">
      <alignment horizontal="right" vertical="center"/>
    </xf>
    <xf numFmtId="0" fontId="105" fillId="62" borderId="226">
      <alignment horizontal="right" vertical="center"/>
    </xf>
    <xf numFmtId="4" fontId="105" fillId="62" borderId="226">
      <alignment horizontal="right" vertical="center"/>
    </xf>
    <xf numFmtId="0" fontId="103" fillId="60" borderId="226">
      <alignment horizontal="right" vertical="center"/>
    </xf>
    <xf numFmtId="4" fontId="103" fillId="60" borderId="226">
      <alignment horizontal="right" vertical="center"/>
    </xf>
    <xf numFmtId="0" fontId="103" fillId="60" borderId="226">
      <alignment horizontal="right" vertical="center"/>
    </xf>
    <xf numFmtId="4" fontId="103" fillId="60" borderId="226">
      <alignment horizontal="right" vertical="center"/>
    </xf>
    <xf numFmtId="0" fontId="103" fillId="60" borderId="227">
      <alignment horizontal="right" vertical="center"/>
    </xf>
    <xf numFmtId="4" fontId="103" fillId="60" borderId="227">
      <alignment horizontal="right" vertical="center"/>
    </xf>
    <xf numFmtId="0" fontId="103" fillId="60" borderId="228">
      <alignment horizontal="right" vertical="center"/>
    </xf>
    <xf numFmtId="4" fontId="103" fillId="60" borderId="228">
      <alignment horizontal="right" vertical="center"/>
    </xf>
    <xf numFmtId="0" fontId="126" fillId="84" borderId="223" applyNumberFormat="0" applyAlignment="0" applyProtection="0"/>
    <xf numFmtId="0" fontId="102" fillId="60" borderId="229">
      <alignment horizontal="left" vertical="center" wrapText="1" indent="2"/>
    </xf>
    <xf numFmtId="0" fontId="102" fillId="0" borderId="229">
      <alignment horizontal="left" vertical="center" wrapText="1" indent="2"/>
    </xf>
    <xf numFmtId="0" fontId="102" fillId="62" borderId="227">
      <alignment horizontal="left" vertical="center"/>
    </xf>
    <xf numFmtId="0" fontId="138" fillId="71" borderId="223" applyNumberFormat="0" applyAlignment="0" applyProtection="0"/>
    <xf numFmtId="0" fontId="102" fillId="0" borderId="226">
      <alignment horizontal="right" vertical="center"/>
    </xf>
    <xf numFmtId="4" fontId="102" fillId="0" borderId="226">
      <alignment horizontal="right" vertical="center"/>
    </xf>
    <xf numFmtId="0" fontId="102" fillId="0" borderId="226" applyNumberFormat="0" applyFill="0" applyAlignment="0" applyProtection="0"/>
    <xf numFmtId="0" fontId="142" fillId="84" borderId="222" applyNumberFormat="0" applyAlignment="0" applyProtection="0"/>
    <xf numFmtId="166" fontId="102" fillId="88" borderId="226" applyNumberFormat="0" applyFont="0" applyBorder="0" applyAlignment="0" applyProtection="0">
      <alignment horizontal="right" vertical="center"/>
    </xf>
    <xf numFmtId="0" fontId="102" fillId="61" borderId="226"/>
    <xf numFmtId="4" fontId="102" fillId="61" borderId="226"/>
    <xf numFmtId="0" fontId="145" fillId="0" borderId="224" applyNumberFormat="0" applyFill="0" applyAlignment="0" applyProtection="0"/>
    <xf numFmtId="0" fontId="8" fillId="87" borderId="225" applyNumberFormat="0" applyFont="0" applyAlignment="0" applyProtection="0"/>
    <xf numFmtId="0" fontId="120" fillId="87" borderId="225" applyNumberFormat="0" applyFont="0" applyAlignment="0" applyProtection="0"/>
    <xf numFmtId="0" fontId="102" fillId="0" borderId="226" applyNumberFormat="0" applyFill="0" applyAlignment="0" applyProtection="0"/>
    <xf numFmtId="0" fontId="130" fillId="0" borderId="224" applyNumberFormat="0" applyFill="0" applyAlignment="0" applyProtection="0"/>
    <xf numFmtId="0" fontId="145" fillId="0" borderId="224" applyNumberFormat="0" applyFill="0" applyAlignment="0" applyProtection="0"/>
    <xf numFmtId="0" fontId="129" fillId="71" borderId="223" applyNumberFormat="0" applyAlignment="0" applyProtection="0"/>
    <xf numFmtId="0" fontId="126" fillId="84" borderId="223" applyNumberFormat="0" applyAlignment="0" applyProtection="0"/>
    <xf numFmtId="4" fontId="105" fillId="62" borderId="226">
      <alignment horizontal="right" vertical="center"/>
    </xf>
    <xf numFmtId="0" fontId="103" fillId="62" borderId="226">
      <alignment horizontal="right" vertical="center"/>
    </xf>
    <xf numFmtId="166" fontId="102" fillId="88" borderId="226" applyNumberFormat="0" applyFont="0" applyBorder="0" applyAlignment="0" applyProtection="0">
      <alignment horizontal="right" vertical="center"/>
    </xf>
    <xf numFmtId="0" fontId="130" fillId="0" borderId="224" applyNumberFormat="0" applyFill="0" applyAlignment="0" applyProtection="0"/>
    <xf numFmtId="49" fontId="102" fillId="0" borderId="226" applyNumberFormat="0" applyFont="0" applyFill="0" applyBorder="0" applyProtection="0">
      <alignment horizontal="left" vertical="center" indent="2"/>
    </xf>
    <xf numFmtId="49" fontId="102" fillId="0" borderId="227" applyNumberFormat="0" applyFont="0" applyFill="0" applyBorder="0" applyProtection="0">
      <alignment horizontal="left" vertical="center" indent="5"/>
    </xf>
    <xf numFmtId="49" fontId="102" fillId="0" borderId="226" applyNumberFormat="0" applyFont="0" applyFill="0" applyBorder="0" applyProtection="0">
      <alignment horizontal="left" vertical="center" indent="2"/>
    </xf>
    <xf numFmtId="4" fontId="102" fillId="0" borderId="226" applyFill="0" applyBorder="0" applyProtection="0">
      <alignment horizontal="right" vertical="center"/>
    </xf>
    <xf numFmtId="49" fontId="101" fillId="0" borderId="226" applyNumberFormat="0" applyFill="0" applyBorder="0" applyProtection="0">
      <alignment horizontal="left" vertical="center"/>
    </xf>
    <xf numFmtId="0" fontId="102" fillId="0" borderId="229">
      <alignment horizontal="left" vertical="center" wrapText="1" indent="2"/>
    </xf>
    <xf numFmtId="0" fontId="142" fillId="84" borderId="222" applyNumberFormat="0" applyAlignment="0" applyProtection="0"/>
    <xf numFmtId="0" fontId="103" fillId="60" borderId="228">
      <alignment horizontal="right" vertical="center"/>
    </xf>
    <xf numFmtId="0" fontId="129" fillId="71" borderId="223" applyNumberFormat="0" applyAlignment="0" applyProtection="0"/>
    <xf numFmtId="0" fontId="103" fillId="60" borderId="228">
      <alignment horizontal="right" vertical="center"/>
    </xf>
    <xf numFmtId="4" fontId="103" fillId="60" borderId="226">
      <alignment horizontal="right" vertical="center"/>
    </xf>
    <xf numFmtId="0" fontId="103" fillId="60" borderId="226">
      <alignment horizontal="right" vertical="center"/>
    </xf>
    <xf numFmtId="0" fontId="123" fillId="84" borderId="222" applyNumberFormat="0" applyAlignment="0" applyProtection="0"/>
    <xf numFmtId="0" fontId="125" fillId="84" borderId="223" applyNumberFormat="0" applyAlignment="0" applyProtection="0"/>
    <xf numFmtId="0" fontId="130" fillId="0" borderId="224" applyNumberFormat="0" applyFill="0" applyAlignment="0" applyProtection="0"/>
    <xf numFmtId="0" fontId="102" fillId="61" borderId="226"/>
    <xf numFmtId="4" fontId="102" fillId="61" borderId="226"/>
    <xf numFmtId="4" fontId="103" fillId="60" borderId="226">
      <alignment horizontal="right" vertical="center"/>
    </xf>
    <xf numFmtId="0" fontId="105" fillId="62" borderId="226">
      <alignment horizontal="right" vertical="center"/>
    </xf>
    <xf numFmtId="0" fontId="129" fillId="71" borderId="223" applyNumberFormat="0" applyAlignment="0" applyProtection="0"/>
    <xf numFmtId="0" fontId="126" fillId="84" borderId="223" applyNumberFormat="0" applyAlignment="0" applyProtection="0"/>
    <xf numFmtId="4" fontId="102" fillId="0" borderId="226">
      <alignment horizontal="right" vertical="center"/>
    </xf>
    <xf numFmtId="0" fontId="102" fillId="60" borderId="229">
      <alignment horizontal="left" vertical="center" wrapText="1" indent="2"/>
    </xf>
    <xf numFmtId="0" fontId="102" fillId="0" borderId="229">
      <alignment horizontal="left" vertical="center" wrapText="1" indent="2"/>
    </xf>
    <xf numFmtId="0" fontId="142" fillId="84" borderId="222" applyNumberFormat="0" applyAlignment="0" applyProtection="0"/>
    <xf numFmtId="0" fontId="138" fillId="71" borderId="223" applyNumberFormat="0" applyAlignment="0" applyProtection="0"/>
    <xf numFmtId="0" fontId="125" fillId="84" borderId="223" applyNumberFormat="0" applyAlignment="0" applyProtection="0"/>
    <xf numFmtId="0" fontId="123" fillId="84" borderId="222" applyNumberFormat="0" applyAlignment="0" applyProtection="0"/>
    <xf numFmtId="0" fontId="103" fillId="60" borderId="228">
      <alignment horizontal="right" vertical="center"/>
    </xf>
    <xf numFmtId="0" fontId="105" fillId="62" borderId="226">
      <alignment horizontal="right" vertical="center"/>
    </xf>
    <xf numFmtId="4" fontId="103" fillId="62" borderId="226">
      <alignment horizontal="right" vertical="center"/>
    </xf>
    <xf numFmtId="4" fontId="103" fillId="60" borderId="226">
      <alignment horizontal="right" vertical="center"/>
    </xf>
    <xf numFmtId="49" fontId="102" fillId="0" borderId="227" applyNumberFormat="0" applyFont="0" applyFill="0" applyBorder="0" applyProtection="0">
      <alignment horizontal="left" vertical="center" indent="5"/>
    </xf>
    <xf numFmtId="4" fontId="102" fillId="0" borderId="226" applyFill="0" applyBorder="0" applyProtection="0">
      <alignment horizontal="right" vertical="center"/>
    </xf>
    <xf numFmtId="4" fontId="103" fillId="62" borderId="226">
      <alignment horizontal="right" vertical="center"/>
    </xf>
    <xf numFmtId="0" fontId="138" fillId="71" borderId="223" applyNumberFormat="0" applyAlignment="0" applyProtection="0"/>
    <xf numFmtId="0" fontId="129" fillId="71" borderId="223" applyNumberFormat="0" applyAlignment="0" applyProtection="0"/>
    <xf numFmtId="0" fontId="125" fillId="84" borderId="223" applyNumberFormat="0" applyAlignment="0" applyProtection="0"/>
    <xf numFmtId="0" fontId="102" fillId="60" borderId="229">
      <alignment horizontal="left" vertical="center" wrapText="1" indent="2"/>
    </xf>
    <xf numFmtId="0" fontId="102" fillId="0" borderId="229">
      <alignment horizontal="left" vertical="center" wrapText="1" indent="2"/>
    </xf>
    <xf numFmtId="0" fontId="102" fillId="60" borderId="229">
      <alignment horizontal="left" vertical="center" wrapText="1" indent="2"/>
    </xf>
    <xf numFmtId="166" fontId="102" fillId="88" borderId="226" applyNumberFormat="0" applyFont="0" applyBorder="0" applyAlignment="0" applyProtection="0">
      <alignment horizontal="right" vertical="center"/>
    </xf>
    <xf numFmtId="0" fontId="103" fillId="60" borderId="228">
      <alignment horizontal="right" vertical="center"/>
    </xf>
    <xf numFmtId="0" fontId="103" fillId="60" borderId="228">
      <alignment horizontal="right" vertical="center"/>
    </xf>
    <xf numFmtId="0" fontId="102" fillId="0" borderId="226" applyNumberFormat="0" applyFill="0" applyAlignment="0" applyProtection="0"/>
    <xf numFmtId="4" fontId="103" fillId="60" borderId="228">
      <alignment horizontal="right" vertical="center"/>
    </xf>
    <xf numFmtId="0" fontId="103" fillId="60" borderId="226">
      <alignment horizontal="right" vertical="center"/>
    </xf>
    <xf numFmtId="0" fontId="7" fillId="54" borderId="0" applyNumberFormat="0" applyBorder="0" applyAlignment="0" applyProtection="0"/>
    <xf numFmtId="49" fontId="102" fillId="0" borderId="226" applyNumberFormat="0" applyFont="0" applyFill="0" applyBorder="0" applyProtection="0">
      <alignment horizontal="left" vertical="center" indent="2"/>
    </xf>
    <xf numFmtId="0" fontId="48" fillId="43" borderId="0" applyNumberFormat="0" applyBorder="0" applyAlignment="0" applyProtection="0"/>
    <xf numFmtId="0" fontId="103" fillId="60" borderId="228">
      <alignment horizontal="right" vertical="center"/>
    </xf>
    <xf numFmtId="4" fontId="102" fillId="0" borderId="226">
      <alignment horizontal="right" vertical="center"/>
    </xf>
    <xf numFmtId="166" fontId="102" fillId="88" borderId="226" applyNumberFormat="0" applyFont="0" applyBorder="0" applyAlignment="0" applyProtection="0">
      <alignment horizontal="right" vertical="center"/>
    </xf>
    <xf numFmtId="0" fontId="102" fillId="62" borderId="227">
      <alignment horizontal="left" vertical="center"/>
    </xf>
    <xf numFmtId="0" fontId="102" fillId="60" borderId="229">
      <alignment horizontal="left" vertical="center" wrapText="1" indent="2"/>
    </xf>
    <xf numFmtId="4" fontId="103" fillId="60" borderId="228">
      <alignment horizontal="right" vertical="center"/>
    </xf>
    <xf numFmtId="0" fontId="105" fillId="62" borderId="226">
      <alignment horizontal="right" vertical="center"/>
    </xf>
    <xf numFmtId="4" fontId="103" fillId="60" borderId="226">
      <alignment horizontal="right" vertical="center"/>
    </xf>
    <xf numFmtId="0" fontId="103" fillId="60" borderId="226">
      <alignment horizontal="right" vertical="center"/>
    </xf>
    <xf numFmtId="4" fontId="105" fillId="62" borderId="226">
      <alignment horizontal="right" vertical="center"/>
    </xf>
    <xf numFmtId="0" fontId="120" fillId="87" borderId="225" applyNumberFormat="0" applyFont="0" applyAlignment="0" applyProtection="0"/>
    <xf numFmtId="0" fontId="7" fillId="38" borderId="0" applyNumberFormat="0" applyBorder="0" applyAlignment="0" applyProtection="0"/>
    <xf numFmtId="0" fontId="120" fillId="87" borderId="225" applyNumberFormat="0" applyFont="0" applyAlignment="0" applyProtection="0"/>
    <xf numFmtId="0" fontId="8" fillId="87" borderId="225" applyNumberFormat="0" applyFont="0" applyAlignment="0" applyProtection="0"/>
    <xf numFmtId="0" fontId="118" fillId="0" borderId="0" applyNumberFormat="0" applyFill="0" applyBorder="0" applyAlignment="0" applyProtection="0"/>
    <xf numFmtId="4" fontId="103" fillId="62" borderId="226">
      <alignment horizontal="right" vertical="center"/>
    </xf>
    <xf numFmtId="0" fontId="123" fillId="84" borderId="222" applyNumberFormat="0" applyAlignment="0" applyProtection="0"/>
    <xf numFmtId="4" fontId="103" fillId="62" borderId="226">
      <alignment horizontal="right" vertical="center"/>
    </xf>
    <xf numFmtId="0" fontId="119" fillId="0" borderId="70" applyNumberFormat="0" applyFill="0" applyAlignment="0" applyProtection="0"/>
    <xf numFmtId="0" fontId="103" fillId="60" borderId="226">
      <alignment horizontal="right" vertical="center"/>
    </xf>
    <xf numFmtId="49" fontId="102" fillId="0" borderId="227" applyNumberFormat="0" applyFont="0" applyFill="0" applyBorder="0" applyProtection="0">
      <alignment horizontal="left" vertical="center" indent="5"/>
    </xf>
    <xf numFmtId="0" fontId="102" fillId="0" borderId="229">
      <alignment horizontal="left" vertical="center" wrapText="1" indent="2"/>
    </xf>
    <xf numFmtId="0" fontId="138" fillId="71" borderId="223" applyNumberFormat="0" applyAlignment="0" applyProtection="0"/>
    <xf numFmtId="4" fontId="103" fillId="60" borderId="226">
      <alignment horizontal="right" vertical="center"/>
    </xf>
    <xf numFmtId="0" fontId="102" fillId="61" borderId="226"/>
    <xf numFmtId="0" fontId="142" fillId="84" borderId="222" applyNumberFormat="0" applyAlignment="0" applyProtection="0"/>
    <xf numFmtId="0" fontId="102" fillId="0" borderId="229">
      <alignment horizontal="left" vertical="center" wrapText="1" indent="2"/>
    </xf>
    <xf numFmtId="0" fontId="102" fillId="60" borderId="229">
      <alignment horizontal="left" vertical="center" wrapText="1" indent="2"/>
    </xf>
    <xf numFmtId="0" fontId="102" fillId="62" borderId="227">
      <alignment horizontal="left" vertical="center"/>
    </xf>
    <xf numFmtId="49" fontId="101" fillId="0" borderId="226" applyNumberFormat="0" applyFill="0" applyBorder="0" applyProtection="0">
      <alignment horizontal="left" vertical="center"/>
    </xf>
    <xf numFmtId="0" fontId="48" fillId="51" borderId="0" applyNumberFormat="0" applyBorder="0" applyAlignment="0" applyProtection="0"/>
    <xf numFmtId="0" fontId="115" fillId="33" borderId="66" applyNumberFormat="0" applyAlignment="0" applyProtection="0"/>
    <xf numFmtId="0" fontId="145" fillId="0" borderId="224" applyNumberFormat="0" applyFill="0" applyAlignment="0" applyProtection="0"/>
    <xf numFmtId="49" fontId="102" fillId="0" borderId="226" applyNumberFormat="0" applyFont="0" applyFill="0" applyBorder="0" applyProtection="0">
      <alignment horizontal="left" vertical="center" indent="2"/>
    </xf>
    <xf numFmtId="0" fontId="102" fillId="0" borderId="229">
      <alignment horizontal="left" vertical="center" wrapText="1" indent="2"/>
    </xf>
    <xf numFmtId="4" fontId="102" fillId="0" borderId="226" applyFill="0" applyBorder="0" applyProtection="0">
      <alignment horizontal="right" vertical="center"/>
    </xf>
    <xf numFmtId="0" fontId="102" fillId="62" borderId="227">
      <alignment horizontal="left" vertical="center"/>
    </xf>
    <xf numFmtId="0" fontId="103" fillId="60" borderId="226">
      <alignment horizontal="right" vertical="center"/>
    </xf>
    <xf numFmtId="0" fontId="102" fillId="0" borderId="226" applyNumberFormat="0" applyFill="0" applyAlignment="0" applyProtection="0"/>
    <xf numFmtId="49" fontId="102" fillId="0" borderId="226" applyNumberFormat="0" applyFont="0" applyFill="0" applyBorder="0" applyProtection="0">
      <alignment horizontal="left" vertical="center" indent="2"/>
    </xf>
    <xf numFmtId="0" fontId="48" fillId="55" borderId="0" applyNumberFormat="0" applyBorder="0" applyAlignment="0" applyProtection="0"/>
    <xf numFmtId="4" fontId="102" fillId="0" borderId="226">
      <alignment horizontal="right" vertical="center"/>
    </xf>
    <xf numFmtId="0" fontId="120" fillId="87" borderId="225" applyNumberFormat="0" applyFont="0" applyAlignment="0" applyProtection="0"/>
    <xf numFmtId="0" fontId="102" fillId="0" borderId="226">
      <alignment horizontal="right" vertical="center"/>
    </xf>
    <xf numFmtId="0" fontId="103" fillId="60" borderId="226">
      <alignment horizontal="right" vertical="center"/>
    </xf>
    <xf numFmtId="4" fontId="103" fillId="60" borderId="226">
      <alignment horizontal="right" vertical="center"/>
    </xf>
    <xf numFmtId="0" fontId="102" fillId="60" borderId="229">
      <alignment horizontal="left" vertical="center" wrapText="1" indent="2"/>
    </xf>
    <xf numFmtId="0" fontId="7" fillId="42" borderId="0" applyNumberFormat="0" applyBorder="0" applyAlignment="0" applyProtection="0"/>
    <xf numFmtId="0" fontId="102" fillId="61" borderId="226"/>
    <xf numFmtId="4" fontId="102" fillId="0" borderId="226" applyFill="0" applyBorder="0" applyProtection="0">
      <alignment horizontal="right" vertical="center"/>
    </xf>
    <xf numFmtId="0" fontId="125" fillId="84" borderId="223" applyNumberFormat="0" applyAlignment="0" applyProtection="0"/>
    <xf numFmtId="0" fontId="145" fillId="0" borderId="224" applyNumberFormat="0" applyFill="0" applyAlignment="0" applyProtection="0"/>
    <xf numFmtId="49" fontId="101" fillId="0" borderId="226" applyNumberFormat="0" applyFill="0" applyBorder="0" applyProtection="0">
      <alignment horizontal="left" vertical="center"/>
    </xf>
    <xf numFmtId="0" fontId="7" fillId="49" borderId="0" applyNumberFormat="0" applyBorder="0" applyAlignment="0" applyProtection="0"/>
    <xf numFmtId="0" fontId="102" fillId="0" borderId="229">
      <alignment horizontal="left" vertical="center" wrapText="1" indent="2"/>
    </xf>
    <xf numFmtId="0" fontId="48" fillId="59" borderId="0" applyNumberFormat="0" applyBorder="0" applyAlignment="0" applyProtection="0"/>
    <xf numFmtId="0" fontId="7" fillId="46" borderId="0" applyNumberFormat="0" applyBorder="0" applyAlignment="0" applyProtection="0"/>
    <xf numFmtId="0" fontId="8" fillId="87" borderId="225" applyNumberFormat="0" applyFont="0" applyAlignment="0" applyProtection="0"/>
    <xf numFmtId="0" fontId="103" fillId="62" borderId="226">
      <alignment horizontal="right" vertical="center"/>
    </xf>
    <xf numFmtId="4" fontId="105" fillId="62" borderId="226">
      <alignment horizontal="right" vertical="center"/>
    </xf>
    <xf numFmtId="166" fontId="102" fillId="88" borderId="226" applyNumberFormat="0" applyFont="0" applyBorder="0" applyAlignment="0" applyProtection="0">
      <alignment horizontal="right" vertical="center"/>
    </xf>
    <xf numFmtId="0" fontId="8" fillId="87" borderId="225" applyNumberFormat="0" applyFont="0" applyAlignment="0" applyProtection="0"/>
    <xf numFmtId="0" fontId="138" fillId="71" borderId="223" applyNumberFormat="0" applyAlignment="0" applyProtection="0"/>
    <xf numFmtId="0" fontId="138" fillId="71" borderId="223" applyNumberFormat="0" applyAlignment="0" applyProtection="0"/>
    <xf numFmtId="0" fontId="145" fillId="0" borderId="224" applyNumberFormat="0" applyFill="0" applyAlignment="0" applyProtection="0"/>
    <xf numFmtId="49" fontId="101" fillId="0" borderId="226" applyNumberFormat="0" applyFill="0" applyBorder="0" applyProtection="0">
      <alignment horizontal="left" vertical="center"/>
    </xf>
    <xf numFmtId="0" fontId="103" fillId="60" borderId="227">
      <alignment horizontal="right" vertical="center"/>
    </xf>
    <xf numFmtId="0" fontId="102" fillId="0" borderId="226">
      <alignment horizontal="right" vertical="center"/>
    </xf>
    <xf numFmtId="0" fontId="130" fillId="0" borderId="224" applyNumberFormat="0" applyFill="0" applyAlignment="0" applyProtection="0"/>
    <xf numFmtId="0" fontId="8" fillId="87" borderId="225" applyNumberFormat="0" applyFont="0" applyAlignment="0" applyProtection="0"/>
    <xf numFmtId="0" fontId="145" fillId="0" borderId="224" applyNumberFormat="0" applyFill="0" applyAlignment="0" applyProtection="0"/>
    <xf numFmtId="0" fontId="126" fillId="84" borderId="223" applyNumberFormat="0" applyAlignment="0" applyProtection="0"/>
    <xf numFmtId="0" fontId="7" fillId="38" borderId="0" applyNumberFormat="0" applyBorder="0" applyAlignment="0" applyProtection="0"/>
    <xf numFmtId="166" fontId="102" fillId="88" borderId="226" applyNumberFormat="0" applyFont="0" applyBorder="0" applyAlignment="0" applyProtection="0">
      <alignment horizontal="right" vertical="center"/>
    </xf>
    <xf numFmtId="0" fontId="145" fillId="0" borderId="224" applyNumberFormat="0" applyFill="0" applyAlignment="0" applyProtection="0"/>
    <xf numFmtId="49" fontId="102" fillId="0" borderId="226" applyNumberFormat="0" applyFont="0" applyFill="0" applyBorder="0" applyProtection="0">
      <alignment horizontal="left" vertical="center" indent="2"/>
    </xf>
    <xf numFmtId="0" fontId="118" fillId="0" borderId="0" applyNumberFormat="0" applyFill="0" applyBorder="0" applyAlignment="0" applyProtection="0"/>
    <xf numFmtId="4" fontId="102" fillId="0" borderId="226">
      <alignment horizontal="right" vertical="center"/>
    </xf>
    <xf numFmtId="0" fontId="130" fillId="0" borderId="224" applyNumberFormat="0" applyFill="0" applyAlignment="0" applyProtection="0"/>
    <xf numFmtId="0" fontId="138" fillId="71" borderId="223" applyNumberFormat="0" applyAlignment="0" applyProtection="0"/>
    <xf numFmtId="0" fontId="48" fillId="47" borderId="0" applyNumberFormat="0" applyBorder="0" applyAlignment="0" applyProtection="0"/>
    <xf numFmtId="4" fontId="102" fillId="0" borderId="226" applyFill="0" applyBorder="0" applyProtection="0">
      <alignment horizontal="right" vertical="center"/>
    </xf>
    <xf numFmtId="0" fontId="102" fillId="62" borderId="227">
      <alignment horizontal="left" vertical="center"/>
    </xf>
    <xf numFmtId="0" fontId="129" fillId="71" borderId="223" applyNumberFormat="0" applyAlignment="0" applyProtection="0"/>
    <xf numFmtId="0" fontId="105" fillId="62" borderId="226">
      <alignment horizontal="right" vertical="center"/>
    </xf>
    <xf numFmtId="4" fontId="102" fillId="61" borderId="226"/>
    <xf numFmtId="0" fontId="102" fillId="60" borderId="229">
      <alignment horizontal="left" vertical="center" wrapText="1" indent="2"/>
    </xf>
    <xf numFmtId="49" fontId="102" fillId="0" borderId="226" applyNumberFormat="0" applyFont="0" applyFill="0" applyBorder="0" applyProtection="0">
      <alignment horizontal="left" vertical="center" indent="2"/>
    </xf>
    <xf numFmtId="0" fontId="138" fillId="71" borderId="223" applyNumberFormat="0" applyAlignment="0" applyProtection="0"/>
    <xf numFmtId="0" fontId="48" fillId="55" borderId="0" applyNumberFormat="0" applyBorder="0" applyAlignment="0" applyProtection="0"/>
    <xf numFmtId="0" fontId="7" fillId="53" borderId="0" applyNumberFormat="0" applyBorder="0" applyAlignment="0" applyProtection="0"/>
    <xf numFmtId="0" fontId="105" fillId="62" borderId="226">
      <alignment horizontal="right" vertical="center"/>
    </xf>
    <xf numFmtId="0" fontId="129" fillId="71" borderId="223" applyNumberFormat="0" applyAlignment="0" applyProtection="0"/>
    <xf numFmtId="166" fontId="102" fillId="88" borderId="226" applyNumberFormat="0" applyFont="0" applyBorder="0" applyAlignment="0" applyProtection="0">
      <alignment horizontal="right" vertical="center"/>
    </xf>
    <xf numFmtId="0" fontId="129" fillId="71" borderId="223" applyNumberFormat="0" applyAlignment="0" applyProtection="0"/>
    <xf numFmtId="4" fontId="102" fillId="0" borderId="226">
      <alignment horizontal="right" vertical="center"/>
    </xf>
    <xf numFmtId="49" fontId="102" fillId="0" borderId="226" applyNumberFormat="0" applyFont="0" applyFill="0" applyBorder="0" applyProtection="0">
      <alignment horizontal="left" vertical="center" indent="2"/>
    </xf>
    <xf numFmtId="166" fontId="102" fillId="88" borderId="226" applyNumberFormat="0" applyFont="0" applyBorder="0" applyAlignment="0" applyProtection="0">
      <alignment horizontal="right" vertical="center"/>
    </xf>
    <xf numFmtId="49" fontId="101" fillId="0" borderId="226" applyNumberFormat="0" applyFill="0" applyBorder="0" applyProtection="0">
      <alignment horizontal="left" vertical="center"/>
    </xf>
    <xf numFmtId="4" fontId="103" fillId="60" borderId="226">
      <alignment horizontal="right" vertical="center"/>
    </xf>
    <xf numFmtId="0" fontId="103" fillId="60" borderId="226">
      <alignment horizontal="right" vertical="center"/>
    </xf>
    <xf numFmtId="0" fontId="102" fillId="0" borderId="226">
      <alignment horizontal="right" vertical="center"/>
    </xf>
    <xf numFmtId="0" fontId="102" fillId="0" borderId="226">
      <alignment horizontal="right" vertical="center"/>
    </xf>
    <xf numFmtId="0" fontId="7" fillId="57" borderId="0" applyNumberFormat="0" applyBorder="0" applyAlignment="0" applyProtection="0"/>
    <xf numFmtId="0" fontId="48" fillId="51" borderId="0" applyNumberFormat="0" applyBorder="0" applyAlignment="0" applyProtection="0"/>
    <xf numFmtId="0" fontId="7" fillId="45" borderId="0" applyNumberFormat="0" applyBorder="0" applyAlignment="0" applyProtection="0"/>
    <xf numFmtId="0" fontId="105" fillId="62" borderId="226">
      <alignment horizontal="right" vertical="center"/>
    </xf>
    <xf numFmtId="4" fontId="103" fillId="60" borderId="228">
      <alignment horizontal="right" vertical="center"/>
    </xf>
    <xf numFmtId="0" fontId="102" fillId="60" borderId="229">
      <alignment horizontal="left" vertical="center" wrapText="1" indent="2"/>
    </xf>
    <xf numFmtId="0" fontId="138" fillId="71" borderId="223" applyNumberFormat="0" applyAlignment="0" applyProtection="0"/>
    <xf numFmtId="0" fontId="138" fillId="71" borderId="223" applyNumberFormat="0" applyAlignment="0" applyProtection="0"/>
    <xf numFmtId="0" fontId="7" fillId="41" borderId="0" applyNumberFormat="0" applyBorder="0" applyAlignment="0" applyProtection="0"/>
    <xf numFmtId="0" fontId="120" fillId="87" borderId="225" applyNumberFormat="0" applyFont="0" applyAlignment="0" applyProtection="0"/>
    <xf numFmtId="0" fontId="102" fillId="60" borderId="229">
      <alignment horizontal="left" vertical="center" wrapText="1" indent="2"/>
    </xf>
    <xf numFmtId="0" fontId="120" fillId="87" borderId="225" applyNumberFormat="0" applyFont="0" applyAlignment="0" applyProtection="0"/>
    <xf numFmtId="0" fontId="102" fillId="0" borderId="226" applyNumberFormat="0" applyFill="0" applyAlignment="0" applyProtection="0"/>
    <xf numFmtId="0" fontId="142" fillId="84" borderId="222" applyNumberFormat="0" applyAlignment="0" applyProtection="0"/>
    <xf numFmtId="4" fontId="103" fillId="60" borderId="226">
      <alignment horizontal="right" vertical="center"/>
    </xf>
    <xf numFmtId="4" fontId="102" fillId="61" borderId="226"/>
    <xf numFmtId="0" fontId="145" fillId="0" borderId="224" applyNumberFormat="0" applyFill="0" applyAlignment="0" applyProtection="0"/>
    <xf numFmtId="0" fontId="123" fillId="84" borderId="222" applyNumberFormat="0" applyAlignment="0" applyProtection="0"/>
    <xf numFmtId="0" fontId="125" fillId="84" borderId="223" applyNumberFormat="0" applyAlignment="0" applyProtection="0"/>
    <xf numFmtId="0" fontId="126" fillId="84" borderId="223" applyNumberFormat="0" applyAlignment="0" applyProtection="0"/>
    <xf numFmtId="0" fontId="142" fillId="84" borderId="222" applyNumberFormat="0" applyAlignment="0" applyProtection="0"/>
    <xf numFmtId="4" fontId="102" fillId="0" borderId="226" applyFill="0" applyBorder="0" applyProtection="0">
      <alignment horizontal="right" vertical="center"/>
    </xf>
    <xf numFmtId="0" fontId="138" fillId="71" borderId="223" applyNumberFormat="0" applyAlignment="0" applyProtection="0"/>
    <xf numFmtId="0" fontId="103" fillId="62" borderId="226">
      <alignment horizontal="right" vertical="center"/>
    </xf>
    <xf numFmtId="0" fontId="7" fillId="42" borderId="0" applyNumberFormat="0" applyBorder="0" applyAlignment="0" applyProtection="0"/>
    <xf numFmtId="0" fontId="119" fillId="0" borderId="70" applyNumberFormat="0" applyFill="0" applyAlignment="0" applyProtection="0"/>
    <xf numFmtId="0" fontId="145" fillId="0" borderId="224" applyNumberFormat="0" applyFill="0" applyAlignment="0" applyProtection="0"/>
    <xf numFmtId="4" fontId="103" fillId="60" borderId="226">
      <alignment horizontal="right" vertical="center"/>
    </xf>
    <xf numFmtId="0" fontId="102" fillId="60" borderId="229">
      <alignment horizontal="left" vertical="center" wrapText="1" indent="2"/>
    </xf>
    <xf numFmtId="0" fontId="126" fillId="84" borderId="223" applyNumberFormat="0" applyAlignment="0" applyProtection="0"/>
    <xf numFmtId="0" fontId="103" fillId="60" borderId="226">
      <alignment horizontal="right" vertical="center"/>
    </xf>
    <xf numFmtId="166" fontId="102" fillId="88" borderId="226" applyNumberFormat="0" applyFont="0" applyBorder="0" applyAlignment="0" applyProtection="0">
      <alignment horizontal="right" vertical="center"/>
    </xf>
    <xf numFmtId="0" fontId="8" fillId="87" borderId="225" applyNumberFormat="0" applyFont="0" applyAlignment="0" applyProtection="0"/>
    <xf numFmtId="0" fontId="102" fillId="60" borderId="229">
      <alignment horizontal="left" vertical="center" wrapText="1" indent="2"/>
    </xf>
    <xf numFmtId="0" fontId="145" fillId="0" borderId="224" applyNumberFormat="0" applyFill="0" applyAlignment="0" applyProtection="0"/>
    <xf numFmtId="0" fontId="138" fillId="71" borderId="223" applyNumberFormat="0" applyAlignment="0" applyProtection="0"/>
    <xf numFmtId="0" fontId="7" fillId="58" borderId="0" applyNumberFormat="0" applyBorder="0" applyAlignment="0" applyProtection="0"/>
    <xf numFmtId="0" fontId="130" fillId="0" borderId="224" applyNumberFormat="0" applyFill="0" applyAlignment="0" applyProtection="0"/>
    <xf numFmtId="0" fontId="103" fillId="62" borderId="226">
      <alignment horizontal="right" vertical="center"/>
    </xf>
    <xf numFmtId="0" fontId="120" fillId="87" borderId="225" applyNumberFormat="0" applyFont="0" applyAlignment="0" applyProtection="0"/>
    <xf numFmtId="0" fontId="129" fillId="71" borderId="223" applyNumberFormat="0" applyAlignment="0" applyProtection="0"/>
    <xf numFmtId="0" fontId="102" fillId="0" borderId="229">
      <alignment horizontal="left" vertical="center" wrapText="1" indent="2"/>
    </xf>
    <xf numFmtId="4" fontId="103" fillId="60" borderId="226">
      <alignment horizontal="right" vertical="center"/>
    </xf>
    <xf numFmtId="0" fontId="120" fillId="87" borderId="225" applyNumberFormat="0" applyFont="0" applyAlignment="0" applyProtection="0"/>
    <xf numFmtId="0" fontId="123" fillId="84" borderId="222" applyNumberFormat="0" applyAlignment="0" applyProtection="0"/>
    <xf numFmtId="0" fontId="7" fillId="54" borderId="0" applyNumberFormat="0" applyBorder="0" applyAlignment="0" applyProtection="0"/>
    <xf numFmtId="0" fontId="126" fillId="84" borderId="223" applyNumberFormat="0" applyAlignment="0" applyProtection="0"/>
    <xf numFmtId="0" fontId="138" fillId="71" borderId="223" applyNumberFormat="0" applyAlignment="0" applyProtection="0"/>
    <xf numFmtId="4" fontId="102" fillId="0" borderId="226">
      <alignment horizontal="right" vertical="center"/>
    </xf>
    <xf numFmtId="4" fontId="105" fillId="62" borderId="226">
      <alignment horizontal="right" vertical="center"/>
    </xf>
    <xf numFmtId="0" fontId="126" fillId="84" borderId="223" applyNumberFormat="0" applyAlignment="0" applyProtection="0"/>
    <xf numFmtId="0" fontId="7" fillId="45" borderId="0" applyNumberFormat="0" applyBorder="0" applyAlignment="0" applyProtection="0"/>
    <xf numFmtId="0" fontId="7" fillId="41" borderId="0" applyNumberFormat="0" applyBorder="0" applyAlignment="0" applyProtection="0"/>
    <xf numFmtId="4" fontId="103" fillId="60" borderId="226">
      <alignment horizontal="right" vertical="center"/>
    </xf>
    <xf numFmtId="0" fontId="102" fillId="0" borderId="226" applyNumberFormat="0" applyFill="0" applyAlignment="0" applyProtection="0"/>
    <xf numFmtId="0" fontId="102" fillId="61" borderId="226"/>
    <xf numFmtId="0" fontId="142" fillId="84" borderId="222" applyNumberFormat="0" applyAlignment="0" applyProtection="0"/>
    <xf numFmtId="4" fontId="102" fillId="0" borderId="226" applyFill="0" applyBorder="0" applyProtection="0">
      <alignment horizontal="right" vertical="center"/>
    </xf>
    <xf numFmtId="0" fontId="102" fillId="60" borderId="229">
      <alignment horizontal="left" vertical="center" wrapText="1" indent="2"/>
    </xf>
    <xf numFmtId="0" fontId="7" fillId="58" borderId="0" applyNumberFormat="0" applyBorder="0" applyAlignment="0" applyProtection="0"/>
    <xf numFmtId="0" fontId="145" fillId="0" borderId="224" applyNumberFormat="0" applyFill="0" applyAlignment="0" applyProtection="0"/>
    <xf numFmtId="4" fontId="105" fillId="62" borderId="226">
      <alignment horizontal="right" vertical="center"/>
    </xf>
    <xf numFmtId="0" fontId="105" fillId="62" borderId="226">
      <alignment horizontal="right" vertical="center"/>
    </xf>
    <xf numFmtId="0" fontId="102" fillId="0" borderId="226" applyNumberFormat="0" applyFill="0" applyAlignment="0" applyProtection="0"/>
    <xf numFmtId="0" fontId="120" fillId="87" borderId="225" applyNumberFormat="0" applyFont="0" applyAlignment="0" applyProtection="0"/>
    <xf numFmtId="0" fontId="142" fillId="84" borderId="222" applyNumberFormat="0" applyAlignment="0" applyProtection="0"/>
    <xf numFmtId="0" fontId="130" fillId="0" borderId="224" applyNumberFormat="0" applyFill="0" applyAlignment="0" applyProtection="0"/>
    <xf numFmtId="4" fontId="102" fillId="0" borderId="226" applyFill="0" applyBorder="0" applyProtection="0">
      <alignment horizontal="right" vertical="center"/>
    </xf>
    <xf numFmtId="4" fontId="103" fillId="60" borderId="226">
      <alignment horizontal="right" vertical="center"/>
    </xf>
    <xf numFmtId="0" fontId="138" fillId="71" borderId="223" applyNumberFormat="0" applyAlignment="0" applyProtection="0"/>
    <xf numFmtId="4" fontId="103" fillId="62" borderId="226">
      <alignment horizontal="right" vertical="center"/>
    </xf>
    <xf numFmtId="0" fontId="103" fillId="60" borderId="226">
      <alignment horizontal="right" vertical="center"/>
    </xf>
    <xf numFmtId="0" fontId="126" fillId="84" borderId="223" applyNumberFormat="0" applyAlignment="0" applyProtection="0"/>
    <xf numFmtId="0" fontId="102" fillId="60" borderId="229">
      <alignment horizontal="left" vertical="center" wrapText="1" indent="2"/>
    </xf>
    <xf numFmtId="0" fontId="7" fillId="37" borderId="0" applyNumberFormat="0" applyBorder="0" applyAlignment="0" applyProtection="0"/>
    <xf numFmtId="0" fontId="138" fillId="71" borderId="223" applyNumberFormat="0" applyAlignment="0" applyProtection="0"/>
    <xf numFmtId="0" fontId="142" fillId="84" borderId="222" applyNumberFormat="0" applyAlignment="0" applyProtection="0"/>
    <xf numFmtId="0" fontId="130" fillId="0" borderId="224" applyNumberFormat="0" applyFill="0" applyAlignment="0" applyProtection="0"/>
    <xf numFmtId="0" fontId="102" fillId="0" borderId="226">
      <alignment horizontal="right" vertical="center"/>
    </xf>
    <xf numFmtId="4" fontId="103" fillId="62" borderId="226">
      <alignment horizontal="right" vertical="center"/>
    </xf>
    <xf numFmtId="0" fontId="102" fillId="62" borderId="227">
      <alignment horizontal="left" vertical="center"/>
    </xf>
    <xf numFmtId="0" fontId="7" fillId="46" borderId="0" applyNumberFormat="0" applyBorder="0" applyAlignment="0" applyProtection="0"/>
    <xf numFmtId="0" fontId="102" fillId="0" borderId="226" applyNumberFormat="0" applyFill="0" applyAlignment="0" applyProtection="0"/>
    <xf numFmtId="0" fontId="102" fillId="0" borderId="229">
      <alignment horizontal="left" vertical="center" wrapText="1" indent="2"/>
    </xf>
    <xf numFmtId="49" fontId="102" fillId="0" borderId="227" applyNumberFormat="0" applyFont="0" applyFill="0" applyBorder="0" applyProtection="0">
      <alignment horizontal="left" vertical="center" indent="5"/>
    </xf>
    <xf numFmtId="0" fontId="103" fillId="60" borderId="228">
      <alignment horizontal="right" vertical="center"/>
    </xf>
    <xf numFmtId="0" fontId="103" fillId="60" borderId="228">
      <alignment horizontal="right" vertical="center"/>
    </xf>
    <xf numFmtId="0" fontId="145" fillId="0" borderId="224" applyNumberFormat="0" applyFill="0" applyAlignment="0" applyProtection="0"/>
    <xf numFmtId="0" fontId="125" fillId="84" borderId="223" applyNumberFormat="0" applyAlignment="0" applyProtection="0"/>
    <xf numFmtId="49" fontId="102" fillId="0" borderId="227" applyNumberFormat="0" applyFont="0" applyFill="0" applyBorder="0" applyProtection="0">
      <alignment horizontal="left" vertical="center" indent="5"/>
    </xf>
    <xf numFmtId="0" fontId="130" fillId="0" borderId="224" applyNumberFormat="0" applyFill="0" applyAlignment="0" applyProtection="0"/>
    <xf numFmtId="4" fontId="103" fillId="60" borderId="226">
      <alignment horizontal="right" vertical="center"/>
    </xf>
    <xf numFmtId="4" fontId="105" fillId="62" borderId="226">
      <alignment horizontal="right" vertical="center"/>
    </xf>
    <xf numFmtId="0" fontId="102" fillId="61" borderId="226"/>
    <xf numFmtId="0" fontId="126" fillId="84" borderId="223" applyNumberFormat="0" applyAlignment="0" applyProtection="0"/>
    <xf numFmtId="0" fontId="102" fillId="0" borderId="226">
      <alignment horizontal="right" vertical="center"/>
    </xf>
    <xf numFmtId="0" fontId="130" fillId="0" borderId="224" applyNumberFormat="0" applyFill="0" applyAlignment="0" applyProtection="0"/>
    <xf numFmtId="0" fontId="102" fillId="61" borderId="226"/>
    <xf numFmtId="4" fontId="102" fillId="0" borderId="226" applyFill="0" applyBorder="0" applyProtection="0">
      <alignment horizontal="right" vertical="center"/>
    </xf>
    <xf numFmtId="4" fontId="103" fillId="60" borderId="228">
      <alignment horizontal="right" vertical="center"/>
    </xf>
    <xf numFmtId="0" fontId="105" fillId="62" borderId="226">
      <alignment horizontal="right" vertical="center"/>
    </xf>
    <xf numFmtId="0" fontId="129" fillId="71" borderId="223" applyNumberFormat="0" applyAlignment="0" applyProtection="0"/>
    <xf numFmtId="0" fontId="126" fillId="84" borderId="223" applyNumberFormat="0" applyAlignment="0" applyProtection="0"/>
    <xf numFmtId="4" fontId="102" fillId="0" borderId="226">
      <alignment horizontal="right" vertical="center"/>
    </xf>
    <xf numFmtId="0" fontId="102" fillId="60" borderId="229">
      <alignment horizontal="left" vertical="center" wrapText="1" indent="2"/>
    </xf>
    <xf numFmtId="0" fontId="102" fillId="0" borderId="229">
      <alignment horizontal="left" vertical="center" wrapText="1" indent="2"/>
    </xf>
    <xf numFmtId="0" fontId="142" fillId="84" borderId="222" applyNumberFormat="0" applyAlignment="0" applyProtection="0"/>
    <xf numFmtId="0" fontId="138" fillId="71" borderId="223" applyNumberFormat="0" applyAlignment="0" applyProtection="0"/>
    <xf numFmtId="0" fontId="125" fillId="84" borderId="223" applyNumberFormat="0" applyAlignment="0" applyProtection="0"/>
    <xf numFmtId="0" fontId="123" fillId="84" borderId="222" applyNumberFormat="0" applyAlignment="0" applyProtection="0"/>
    <xf numFmtId="0" fontId="103" fillId="60" borderId="228">
      <alignment horizontal="right" vertical="center"/>
    </xf>
    <xf numFmtId="0" fontId="105" fillId="62" borderId="226">
      <alignment horizontal="right" vertical="center"/>
    </xf>
    <xf numFmtId="4" fontId="103" fillId="62" borderId="226">
      <alignment horizontal="right" vertical="center"/>
    </xf>
    <xf numFmtId="4" fontId="103" fillId="60" borderId="226">
      <alignment horizontal="right" vertical="center"/>
    </xf>
    <xf numFmtId="49" fontId="102" fillId="0" borderId="227" applyNumberFormat="0" applyFont="0" applyFill="0" applyBorder="0" applyProtection="0">
      <alignment horizontal="left" vertical="center" indent="5"/>
    </xf>
    <xf numFmtId="4" fontId="102" fillId="0" borderId="226" applyFill="0" applyBorder="0" applyProtection="0">
      <alignment horizontal="right" vertical="center"/>
    </xf>
    <xf numFmtId="4" fontId="103" fillId="62" borderId="226">
      <alignment horizontal="right" vertical="center"/>
    </xf>
    <xf numFmtId="0" fontId="138" fillId="71" borderId="223" applyNumberFormat="0" applyAlignment="0" applyProtection="0"/>
    <xf numFmtId="0" fontId="129" fillId="71" borderId="223" applyNumberFormat="0" applyAlignment="0" applyProtection="0"/>
    <xf numFmtId="0" fontId="125" fillId="84" borderId="223" applyNumberFormat="0" applyAlignment="0" applyProtection="0"/>
    <xf numFmtId="0" fontId="102" fillId="60" borderId="229">
      <alignment horizontal="left" vertical="center" wrapText="1" indent="2"/>
    </xf>
    <xf numFmtId="0" fontId="102" fillId="0" borderId="229">
      <alignment horizontal="left" vertical="center" wrapText="1" indent="2"/>
    </xf>
    <xf numFmtId="0" fontId="102" fillId="60" borderId="229">
      <alignment horizontal="left" vertical="center" wrapText="1" indent="2"/>
    </xf>
    <xf numFmtId="0" fontId="126" fillId="84" borderId="223" applyNumberFormat="0" applyAlignment="0" applyProtection="0"/>
    <xf numFmtId="0" fontId="103" fillId="60" borderId="226">
      <alignment horizontal="right" vertical="center"/>
    </xf>
    <xf numFmtId="0" fontId="145" fillId="0" borderId="224" applyNumberFormat="0" applyFill="0" applyAlignment="0" applyProtection="0"/>
    <xf numFmtId="0" fontId="103" fillId="60" borderId="228">
      <alignment horizontal="right" vertical="center"/>
    </xf>
    <xf numFmtId="0" fontId="145" fillId="0" borderId="224" applyNumberFormat="0" applyFill="0" applyAlignment="0" applyProtection="0"/>
    <xf numFmtId="0" fontId="103" fillId="60" borderId="226">
      <alignment horizontal="right" vertical="center"/>
    </xf>
    <xf numFmtId="4" fontId="105" fillId="62" borderId="226">
      <alignment horizontal="right" vertical="center"/>
    </xf>
    <xf numFmtId="4" fontId="102" fillId="61" borderId="226"/>
    <xf numFmtId="49" fontId="102" fillId="0" borderId="227" applyNumberFormat="0" applyFont="0" applyFill="0" applyBorder="0" applyProtection="0">
      <alignment horizontal="left" vertical="center" indent="5"/>
    </xf>
    <xf numFmtId="0" fontId="142" fillId="84" borderId="222" applyNumberFormat="0" applyAlignment="0" applyProtection="0"/>
    <xf numFmtId="4" fontId="103" fillId="60" borderId="227">
      <alignment horizontal="right" vertical="center"/>
    </xf>
    <xf numFmtId="49" fontId="102" fillId="0" borderId="226" applyNumberFormat="0" applyFont="0" applyFill="0" applyBorder="0" applyProtection="0">
      <alignment horizontal="left" vertical="center" indent="2"/>
    </xf>
    <xf numFmtId="0" fontId="48" fillId="51" borderId="0" applyNumberFormat="0" applyBorder="0" applyAlignment="0" applyProtection="0"/>
    <xf numFmtId="0" fontId="48" fillId="39" borderId="0" applyNumberFormat="0" applyBorder="0" applyAlignment="0" applyProtection="0"/>
    <xf numFmtId="0" fontId="102" fillId="0" borderId="226">
      <alignment horizontal="right" vertical="center"/>
    </xf>
    <xf numFmtId="0" fontId="138" fillId="71" borderId="223" applyNumberFormat="0" applyAlignment="0" applyProtection="0"/>
    <xf numFmtId="0" fontId="103" fillId="60" borderId="226">
      <alignment horizontal="right" vertical="center"/>
    </xf>
    <xf numFmtId="49" fontId="101" fillId="0" borderId="226" applyNumberFormat="0" applyFill="0" applyBorder="0" applyProtection="0">
      <alignment horizontal="left" vertical="center"/>
    </xf>
    <xf numFmtId="0" fontId="102" fillId="0" borderId="226">
      <alignment horizontal="right" vertical="center"/>
    </xf>
    <xf numFmtId="0" fontId="102" fillId="61" borderId="226"/>
    <xf numFmtId="0" fontId="115" fillId="33" borderId="66" applyNumberFormat="0" applyAlignment="0" applyProtection="0"/>
    <xf numFmtId="0" fontId="116" fillId="33" borderId="65" applyNumberFormat="0" applyAlignment="0" applyProtection="0"/>
    <xf numFmtId="4" fontId="103" fillId="60" borderId="226">
      <alignment horizontal="right" vertical="center"/>
    </xf>
    <xf numFmtId="0" fontId="117" fillId="0" borderId="0" applyNumberFormat="0" applyFill="0" applyBorder="0" applyAlignment="0" applyProtection="0"/>
    <xf numFmtId="166" fontId="102" fillId="88" borderId="226" applyNumberFormat="0" applyFont="0" applyBorder="0" applyAlignment="0" applyProtection="0">
      <alignment horizontal="right" vertical="center"/>
    </xf>
    <xf numFmtId="0" fontId="118" fillId="0" borderId="0" applyNumberFormat="0" applyFill="0" applyBorder="0" applyAlignment="0" applyProtection="0"/>
    <xf numFmtId="0" fontId="119"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8"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8"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8"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8" fillId="59" borderId="0" applyNumberFormat="0" applyBorder="0" applyAlignment="0" applyProtection="0"/>
    <xf numFmtId="0" fontId="120" fillId="87" borderId="225" applyNumberFormat="0" applyFont="0" applyAlignment="0" applyProtection="0"/>
    <xf numFmtId="0" fontId="8" fillId="87" borderId="225" applyNumberFormat="0" applyFont="0" applyAlignment="0" applyProtection="0"/>
    <xf numFmtId="0" fontId="103" fillId="60" borderId="226">
      <alignment horizontal="right" vertical="center"/>
    </xf>
    <xf numFmtId="0" fontId="138" fillId="71" borderId="223" applyNumberFormat="0" applyAlignment="0" applyProtection="0"/>
    <xf numFmtId="0" fontId="126" fillId="84" borderId="223" applyNumberFormat="0" applyAlignment="0" applyProtection="0"/>
    <xf numFmtId="0" fontId="138" fillId="71" borderId="223" applyNumberFormat="0" applyAlignment="0" applyProtection="0"/>
    <xf numFmtId="166" fontId="102" fillId="88" borderId="226" applyNumberFormat="0" applyFont="0" applyBorder="0" applyAlignment="0" applyProtection="0">
      <alignment horizontal="right" vertical="center"/>
    </xf>
    <xf numFmtId="0" fontId="102" fillId="0" borderId="226" applyNumberFormat="0" applyFill="0" applyAlignment="0" applyProtection="0"/>
    <xf numFmtId="0" fontId="102" fillId="0" borderId="226">
      <alignment horizontal="right" vertical="center"/>
    </xf>
    <xf numFmtId="49" fontId="102" fillId="0" borderId="226" applyNumberFormat="0" applyFont="0" applyFill="0" applyBorder="0" applyProtection="0">
      <alignment horizontal="left" vertical="center" indent="2"/>
    </xf>
    <xf numFmtId="49" fontId="101" fillId="0" borderId="226" applyNumberFormat="0" applyFill="0" applyBorder="0" applyProtection="0">
      <alignment horizontal="left" vertical="center"/>
    </xf>
    <xf numFmtId="0" fontId="129" fillId="71" borderId="223" applyNumberFormat="0" applyAlignment="0" applyProtection="0"/>
    <xf numFmtId="0" fontId="102" fillId="0" borderId="229">
      <alignment horizontal="left" vertical="center" wrapText="1" indent="2"/>
    </xf>
    <xf numFmtId="0" fontId="138" fillId="71" borderId="223" applyNumberFormat="0" applyAlignment="0" applyProtection="0"/>
    <xf numFmtId="0" fontId="102" fillId="61" borderId="226"/>
    <xf numFmtId="0" fontId="105" fillId="62" borderId="226">
      <alignment horizontal="right" vertical="center"/>
    </xf>
    <xf numFmtId="4" fontId="102" fillId="0" borderId="226">
      <alignment horizontal="right" vertical="center"/>
    </xf>
    <xf numFmtId="0" fontId="102" fillId="0" borderId="226" applyNumberFormat="0" applyFill="0" applyAlignment="0" applyProtection="0"/>
    <xf numFmtId="49" fontId="102" fillId="0" borderId="226" applyNumberFormat="0" applyFont="0" applyFill="0" applyBorder="0" applyProtection="0">
      <alignment horizontal="left" vertical="center" indent="2"/>
    </xf>
    <xf numFmtId="4" fontId="102" fillId="0" borderId="226">
      <alignment horizontal="right" vertical="center"/>
    </xf>
    <xf numFmtId="0" fontId="145" fillId="0" borderId="224" applyNumberFormat="0" applyFill="0" applyAlignment="0" applyProtection="0"/>
    <xf numFmtId="0" fontId="129" fillId="71" borderId="223" applyNumberFormat="0" applyAlignment="0" applyProtection="0"/>
    <xf numFmtId="4" fontId="102" fillId="0" borderId="226">
      <alignment horizontal="right" vertical="center"/>
    </xf>
    <xf numFmtId="49" fontId="102" fillId="0" borderId="226" applyNumberFormat="0" applyFont="0" applyFill="0" applyBorder="0" applyProtection="0">
      <alignment horizontal="left" vertical="center" indent="2"/>
    </xf>
    <xf numFmtId="49" fontId="101" fillId="0" borderId="226" applyNumberFormat="0" applyFill="0" applyBorder="0" applyProtection="0">
      <alignment horizontal="left" vertical="center"/>
    </xf>
    <xf numFmtId="0" fontId="126" fillId="84" borderId="223" applyNumberFormat="0" applyAlignment="0" applyProtection="0"/>
    <xf numFmtId="4" fontId="102" fillId="61" borderId="226"/>
    <xf numFmtId="0" fontId="126" fillId="84" borderId="223" applyNumberFormat="0" applyAlignment="0" applyProtection="0"/>
    <xf numFmtId="0" fontId="145" fillId="0" borderId="224" applyNumberFormat="0" applyFill="0" applyAlignment="0" applyProtection="0"/>
    <xf numFmtId="0" fontId="103" fillId="62" borderId="226">
      <alignment horizontal="right" vertical="center"/>
    </xf>
    <xf numFmtId="0" fontId="130" fillId="0" borderId="224" applyNumberFormat="0" applyFill="0" applyAlignment="0" applyProtection="0"/>
    <xf numFmtId="0" fontId="7" fillId="45" borderId="0" applyNumberFormat="0" applyBorder="0" applyAlignment="0" applyProtection="0"/>
    <xf numFmtId="0" fontId="105" fillId="62" borderId="226">
      <alignment horizontal="right" vertical="center"/>
    </xf>
    <xf numFmtId="0" fontId="138" fillId="71" borderId="223" applyNumberFormat="0" applyAlignment="0" applyProtection="0"/>
    <xf numFmtId="4" fontId="102" fillId="0" borderId="226">
      <alignment horizontal="right" vertical="center"/>
    </xf>
    <xf numFmtId="0" fontId="126" fillId="84" borderId="223" applyNumberFormat="0" applyAlignment="0" applyProtection="0"/>
    <xf numFmtId="0" fontId="130" fillId="0" borderId="224" applyNumberFormat="0" applyFill="0" applyAlignment="0" applyProtection="0"/>
    <xf numFmtId="0" fontId="138" fillId="71" borderId="223" applyNumberFormat="0" applyAlignment="0" applyProtection="0"/>
    <xf numFmtId="0" fontId="8" fillId="87" borderId="225" applyNumberFormat="0" applyFont="0" applyAlignment="0" applyProtection="0"/>
    <xf numFmtId="0" fontId="102" fillId="0" borderId="226" applyNumberFormat="0" applyFill="0" applyAlignment="0" applyProtection="0"/>
    <xf numFmtId="0" fontId="126" fillId="84" borderId="223" applyNumberFormat="0" applyAlignment="0" applyProtection="0"/>
    <xf numFmtId="0" fontId="125" fillId="84" borderId="223" applyNumberFormat="0" applyAlignment="0" applyProtection="0"/>
    <xf numFmtId="0" fontId="48" fillId="59" borderId="0" applyNumberFormat="0" applyBorder="0" applyAlignment="0" applyProtection="0"/>
    <xf numFmtId="0" fontId="125" fillId="84" borderId="223" applyNumberFormat="0" applyAlignment="0" applyProtection="0"/>
    <xf numFmtId="4" fontId="103" fillId="62" borderId="226">
      <alignment horizontal="right" vertical="center"/>
    </xf>
    <xf numFmtId="0" fontId="103" fillId="60" borderId="226">
      <alignment horizontal="right" vertical="center"/>
    </xf>
    <xf numFmtId="0" fontId="123" fillId="84" borderId="222" applyNumberFormat="0" applyAlignment="0" applyProtection="0"/>
    <xf numFmtId="0" fontId="120" fillId="87" borderId="225" applyNumberFormat="0" applyFont="0" applyAlignment="0" applyProtection="0"/>
    <xf numFmtId="0" fontId="120" fillId="87" borderId="225" applyNumberFormat="0" applyFont="0" applyAlignment="0" applyProtection="0"/>
    <xf numFmtId="0" fontId="8" fillId="87" borderId="225" applyNumberFormat="0" applyFont="0" applyAlignment="0" applyProtection="0"/>
    <xf numFmtId="0" fontId="142" fillId="84" borderId="222" applyNumberFormat="0" applyAlignment="0" applyProtection="0"/>
    <xf numFmtId="0" fontId="102" fillId="0" borderId="226">
      <alignment horizontal="right" vertical="center"/>
    </xf>
    <xf numFmtId="0" fontId="103" fillId="60" borderId="228">
      <alignment horizontal="right" vertical="center"/>
    </xf>
    <xf numFmtId="0" fontId="125" fillId="84" borderId="223" applyNumberFormat="0" applyAlignment="0" applyProtection="0"/>
    <xf numFmtId="0" fontId="145" fillId="0" borderId="224" applyNumberFormat="0" applyFill="0" applyAlignment="0" applyProtection="0"/>
    <xf numFmtId="4" fontId="102" fillId="61" borderId="226"/>
    <xf numFmtId="4" fontId="103" fillId="60" borderId="226">
      <alignment horizontal="right" vertical="center"/>
    </xf>
    <xf numFmtId="0" fontId="123" fillId="84" borderId="222" applyNumberFormat="0" applyAlignment="0" applyProtection="0"/>
    <xf numFmtId="4" fontId="102" fillId="0" borderId="226">
      <alignment horizontal="right" vertical="center"/>
    </xf>
    <xf numFmtId="4" fontId="102" fillId="61" borderId="226"/>
    <xf numFmtId="0" fontId="138" fillId="71" borderId="223" applyNumberFormat="0" applyAlignment="0" applyProtection="0"/>
    <xf numFmtId="0" fontId="8" fillId="87" borderId="225" applyNumberFormat="0" applyFont="0" applyAlignment="0" applyProtection="0"/>
    <xf numFmtId="4" fontId="105" fillId="62" borderId="226">
      <alignment horizontal="right" vertical="center"/>
    </xf>
    <xf numFmtId="4" fontId="102" fillId="0" borderId="226">
      <alignment horizontal="right" vertical="center"/>
    </xf>
    <xf numFmtId="49" fontId="102" fillId="0" borderId="226" applyNumberFormat="0" applyFont="0" applyFill="0" applyBorder="0" applyProtection="0">
      <alignment horizontal="left" vertical="center" indent="2"/>
    </xf>
    <xf numFmtId="0" fontId="142" fillId="84" borderId="222" applyNumberFormat="0" applyAlignment="0" applyProtection="0"/>
    <xf numFmtId="4" fontId="103" fillId="60" borderId="226">
      <alignment horizontal="right" vertical="center"/>
    </xf>
    <xf numFmtId="0" fontId="145" fillId="0" borderId="224" applyNumberFormat="0" applyFill="0" applyAlignment="0" applyProtection="0"/>
    <xf numFmtId="0" fontId="120" fillId="87" borderId="225" applyNumberFormat="0" applyFont="0" applyAlignment="0" applyProtection="0"/>
    <xf numFmtId="0" fontId="126" fillId="84" borderId="223" applyNumberFormat="0" applyAlignment="0" applyProtection="0"/>
    <xf numFmtId="0" fontId="145" fillId="0" borderId="224" applyNumberFormat="0" applyFill="0" applyAlignment="0" applyProtection="0"/>
    <xf numFmtId="0" fontId="129" fillId="71" borderId="223" applyNumberFormat="0" applyAlignment="0" applyProtection="0"/>
    <xf numFmtId="0" fontId="123" fillId="84" borderId="222" applyNumberFormat="0" applyAlignment="0" applyProtection="0"/>
    <xf numFmtId="0" fontId="103" fillId="60" borderId="227">
      <alignment horizontal="right" vertical="center"/>
    </xf>
    <xf numFmtId="0" fontId="120" fillId="87" borderId="225" applyNumberFormat="0" applyFont="0" applyAlignment="0" applyProtection="0"/>
    <xf numFmtId="0" fontId="138" fillId="71" borderId="223" applyNumberFormat="0" applyAlignment="0" applyProtection="0"/>
    <xf numFmtId="0" fontId="102" fillId="62" borderId="227">
      <alignment horizontal="left" vertical="center"/>
    </xf>
    <xf numFmtId="0" fontId="120" fillId="87" borderId="225" applyNumberFormat="0" applyFont="0" applyAlignment="0" applyProtection="0"/>
    <xf numFmtId="0" fontId="142" fillId="84" borderId="222" applyNumberFormat="0" applyAlignment="0" applyProtection="0"/>
    <xf numFmtId="0" fontId="145" fillId="0" borderId="224" applyNumberFormat="0" applyFill="0" applyAlignment="0" applyProtection="0"/>
    <xf numFmtId="0" fontId="103" fillId="60" borderId="226">
      <alignment horizontal="right" vertical="center"/>
    </xf>
    <xf numFmtId="0" fontId="102" fillId="60" borderId="229">
      <alignment horizontal="left" vertical="center" wrapText="1" indent="2"/>
    </xf>
    <xf numFmtId="0" fontId="130" fillId="0" borderId="224" applyNumberFormat="0" applyFill="0" applyAlignment="0" applyProtection="0"/>
    <xf numFmtId="4" fontId="103" fillId="60" borderId="226">
      <alignment horizontal="right" vertical="center"/>
    </xf>
    <xf numFmtId="0" fontId="145" fillId="0" borderId="224" applyNumberFormat="0" applyFill="0" applyAlignment="0" applyProtection="0"/>
    <xf numFmtId="0" fontId="102" fillId="0" borderId="229">
      <alignment horizontal="left" vertical="center" wrapText="1" indent="2"/>
    </xf>
    <xf numFmtId="0" fontId="145" fillId="0" borderId="224" applyNumberFormat="0" applyFill="0" applyAlignment="0" applyProtection="0"/>
    <xf numFmtId="4" fontId="103" fillId="60" borderId="228">
      <alignment horizontal="right" vertical="center"/>
    </xf>
    <xf numFmtId="4" fontId="105" fillId="62" borderId="226">
      <alignment horizontal="right" vertical="center"/>
    </xf>
    <xf numFmtId="4" fontId="105" fillId="62" borderId="226">
      <alignment horizontal="right" vertical="center"/>
    </xf>
    <xf numFmtId="4" fontId="103" fillId="60" borderId="226">
      <alignment horizontal="right" vertical="center"/>
    </xf>
    <xf numFmtId="49" fontId="102" fillId="0" borderId="226" applyNumberFormat="0" applyFont="0" applyFill="0" applyBorder="0" applyProtection="0">
      <alignment horizontal="left" vertical="center" indent="2"/>
    </xf>
    <xf numFmtId="0" fontId="126" fillId="84" borderId="223" applyNumberFormat="0" applyAlignment="0" applyProtection="0"/>
    <xf numFmtId="0" fontId="138" fillId="71" borderId="223" applyNumberFormat="0" applyAlignment="0" applyProtection="0"/>
    <xf numFmtId="0" fontId="102" fillId="0" borderId="229">
      <alignment horizontal="left" vertical="center" wrapText="1" indent="2"/>
    </xf>
    <xf numFmtId="0" fontId="103" fillId="62" borderId="226">
      <alignment horizontal="right" vertical="center"/>
    </xf>
    <xf numFmtId="4" fontId="103" fillId="62" borderId="226">
      <alignment horizontal="right" vertical="center"/>
    </xf>
    <xf numFmtId="0" fontId="105" fillId="62" borderId="226">
      <alignment horizontal="right" vertical="center"/>
    </xf>
    <xf numFmtId="4" fontId="105" fillId="62" borderId="226">
      <alignment horizontal="right" vertical="center"/>
    </xf>
    <xf numFmtId="0" fontId="103" fillId="60" borderId="226">
      <alignment horizontal="right" vertical="center"/>
    </xf>
    <xf numFmtId="4" fontId="103" fillId="60" borderId="226">
      <alignment horizontal="right" vertical="center"/>
    </xf>
    <xf numFmtId="0" fontId="103" fillId="60" borderId="226">
      <alignment horizontal="right" vertical="center"/>
    </xf>
    <xf numFmtId="4" fontId="103" fillId="60" borderId="226">
      <alignment horizontal="right" vertical="center"/>
    </xf>
    <xf numFmtId="0" fontId="103" fillId="60" borderId="227">
      <alignment horizontal="right" vertical="center"/>
    </xf>
    <xf numFmtId="4" fontId="103" fillId="60" borderId="227">
      <alignment horizontal="right" vertical="center"/>
    </xf>
    <xf numFmtId="0" fontId="103" fillId="60" borderId="228">
      <alignment horizontal="right" vertical="center"/>
    </xf>
    <xf numFmtId="4" fontId="103" fillId="60" borderId="228">
      <alignment horizontal="right" vertical="center"/>
    </xf>
    <xf numFmtId="0" fontId="126" fillId="84" borderId="223" applyNumberFormat="0" applyAlignment="0" applyProtection="0"/>
    <xf numFmtId="0" fontId="102" fillId="60" borderId="229">
      <alignment horizontal="left" vertical="center" wrapText="1" indent="2"/>
    </xf>
    <xf numFmtId="0" fontId="102" fillId="0" borderId="229">
      <alignment horizontal="left" vertical="center" wrapText="1" indent="2"/>
    </xf>
    <xf numFmtId="0" fontId="102" fillId="62" borderId="227">
      <alignment horizontal="left" vertical="center"/>
    </xf>
    <xf numFmtId="0" fontId="138" fillId="71" borderId="223" applyNumberFormat="0" applyAlignment="0" applyProtection="0"/>
    <xf numFmtId="0" fontId="102" fillId="0" borderId="226">
      <alignment horizontal="right" vertical="center"/>
    </xf>
    <xf numFmtId="4" fontId="102" fillId="0" borderId="226">
      <alignment horizontal="right" vertical="center"/>
    </xf>
    <xf numFmtId="0" fontId="138" fillId="71" borderId="223" applyNumberFormat="0" applyAlignment="0" applyProtection="0"/>
    <xf numFmtId="0" fontId="102" fillId="0" borderId="226" applyNumberFormat="0" applyFill="0" applyAlignment="0" applyProtection="0"/>
    <xf numFmtId="0" fontId="142" fillId="84" borderId="222" applyNumberFormat="0" applyAlignment="0" applyProtection="0"/>
    <xf numFmtId="166" fontId="102" fillId="88" borderId="226" applyNumberFormat="0" applyFont="0" applyBorder="0" applyAlignment="0" applyProtection="0">
      <alignment horizontal="right" vertical="center"/>
    </xf>
    <xf numFmtId="0" fontId="102" fillId="61" borderId="226"/>
    <xf numFmtId="4" fontId="102" fillId="61" borderId="226"/>
    <xf numFmtId="0" fontId="145" fillId="0" borderId="224" applyNumberFormat="0" applyFill="0" applyAlignment="0" applyProtection="0"/>
    <xf numFmtId="4" fontId="102" fillId="61" borderId="226"/>
    <xf numFmtId="0" fontId="48" fillId="59" borderId="0" applyNumberFormat="0" applyBorder="0" applyAlignment="0" applyProtection="0"/>
    <xf numFmtId="0" fontId="102" fillId="0" borderId="226">
      <alignment horizontal="right" vertical="center"/>
    </xf>
    <xf numFmtId="49" fontId="102" fillId="0" borderId="227" applyNumberFormat="0" applyFont="0" applyFill="0" applyBorder="0" applyProtection="0">
      <alignment horizontal="left" vertical="center" indent="5"/>
    </xf>
    <xf numFmtId="4" fontId="102" fillId="0" borderId="226">
      <alignment horizontal="right" vertical="center"/>
    </xf>
    <xf numFmtId="0" fontId="7" fillId="41" borderId="0" applyNumberFormat="0" applyBorder="0" applyAlignment="0" applyProtection="0"/>
    <xf numFmtId="0" fontId="103" fillId="60" borderId="226">
      <alignment horizontal="right" vertical="center"/>
    </xf>
    <xf numFmtId="0" fontId="7" fillId="58" borderId="0" applyNumberFormat="0" applyBorder="0" applyAlignment="0" applyProtection="0"/>
    <xf numFmtId="0" fontId="125" fillId="84" borderId="223" applyNumberFormat="0" applyAlignment="0" applyProtection="0"/>
    <xf numFmtId="4" fontId="105" fillId="62" borderId="226">
      <alignment horizontal="right" vertical="center"/>
    </xf>
    <xf numFmtId="0" fontId="103" fillId="62" borderId="226">
      <alignment horizontal="right" vertical="center"/>
    </xf>
    <xf numFmtId="0" fontId="145" fillId="0" borderId="224" applyNumberFormat="0" applyFill="0" applyAlignment="0" applyProtection="0"/>
    <xf numFmtId="4" fontId="103" fillId="62" borderId="226">
      <alignment horizontal="right" vertical="center"/>
    </xf>
    <xf numFmtId="0" fontId="126" fillId="84" borderId="223" applyNumberFormat="0" applyAlignment="0" applyProtection="0"/>
    <xf numFmtId="0" fontId="102" fillId="0" borderId="226" applyNumberFormat="0" applyFill="0" applyAlignment="0" applyProtection="0"/>
    <xf numFmtId="0" fontId="7" fillId="50" borderId="0" applyNumberFormat="0" applyBorder="0" applyAlignment="0" applyProtection="0"/>
    <xf numFmtId="0" fontId="7" fillId="57" borderId="0" applyNumberFormat="0" applyBorder="0" applyAlignment="0" applyProtection="0"/>
    <xf numFmtId="166" fontId="102" fillId="88" borderId="226" applyNumberFormat="0" applyFont="0" applyBorder="0" applyAlignment="0" applyProtection="0">
      <alignment horizontal="right" vertical="center"/>
    </xf>
    <xf numFmtId="0" fontId="138" fillId="71" borderId="223" applyNumberFormat="0" applyAlignment="0" applyProtection="0"/>
    <xf numFmtId="4" fontId="103" fillId="60" borderId="226">
      <alignment horizontal="right" vertical="center"/>
    </xf>
    <xf numFmtId="0" fontId="129" fillId="71" borderId="223" applyNumberFormat="0" applyAlignment="0" applyProtection="0"/>
    <xf numFmtId="0" fontId="8" fillId="87" borderId="225" applyNumberFormat="0" applyFont="0" applyAlignment="0" applyProtection="0"/>
    <xf numFmtId="0" fontId="138" fillId="71" borderId="223" applyNumberFormat="0" applyAlignment="0" applyProtection="0"/>
    <xf numFmtId="0" fontId="138" fillId="71" borderId="223" applyNumberFormat="0" applyAlignment="0" applyProtection="0"/>
    <xf numFmtId="0" fontId="145" fillId="0" borderId="224" applyNumberFormat="0" applyFill="0" applyAlignment="0" applyProtection="0"/>
    <xf numFmtId="4" fontId="103" fillId="60" borderId="227">
      <alignment horizontal="right" vertical="center"/>
    </xf>
    <xf numFmtId="0" fontId="130" fillId="0" borderId="224" applyNumberFormat="0" applyFill="0" applyAlignment="0" applyProtection="0"/>
    <xf numFmtId="0" fontId="120" fillId="87" borderId="225" applyNumberFormat="0" applyFont="0" applyAlignment="0" applyProtection="0"/>
    <xf numFmtId="0" fontId="142" fillId="84" borderId="222" applyNumberFormat="0" applyAlignment="0" applyProtection="0"/>
    <xf numFmtId="166" fontId="102" fillId="88" borderId="226" applyNumberFormat="0" applyFont="0" applyBorder="0" applyAlignment="0" applyProtection="0">
      <alignment horizontal="right" vertical="center"/>
    </xf>
    <xf numFmtId="0" fontId="116" fillId="33" borderId="65" applyNumberFormat="0" applyAlignment="0" applyProtection="0"/>
    <xf numFmtId="0" fontId="7" fillId="46" borderId="0" applyNumberFormat="0" applyBorder="0" applyAlignment="0" applyProtection="0"/>
    <xf numFmtId="0" fontId="7" fillId="53" borderId="0" applyNumberFormat="0" applyBorder="0" applyAlignment="0" applyProtection="0"/>
    <xf numFmtId="0" fontId="7" fillId="49" borderId="0" applyNumberFormat="0" applyBorder="0" applyAlignment="0" applyProtection="0"/>
    <xf numFmtId="0" fontId="48" fillId="39" borderId="0" applyNumberFormat="0" applyBorder="0" applyAlignment="0" applyProtection="0"/>
    <xf numFmtId="0" fontId="117" fillId="0" borderId="0" applyNumberFormat="0" applyFill="0" applyBorder="0" applyAlignment="0" applyProtection="0"/>
    <xf numFmtId="0" fontId="120" fillId="87" borderId="225" applyNumberFormat="0" applyFont="0" applyAlignment="0" applyProtection="0"/>
    <xf numFmtId="0" fontId="8" fillId="87" borderId="225" applyNumberFormat="0" applyFont="0" applyAlignment="0" applyProtection="0"/>
    <xf numFmtId="49" fontId="102" fillId="0" borderId="226" applyNumberFormat="0" applyFont="0" applyFill="0" applyBorder="0" applyProtection="0">
      <alignment horizontal="left" vertical="center" indent="2"/>
    </xf>
    <xf numFmtId="49" fontId="102" fillId="0" borderId="227" applyNumberFormat="0" applyFont="0" applyFill="0" applyBorder="0" applyProtection="0">
      <alignment horizontal="left" vertical="center" indent="5"/>
    </xf>
    <xf numFmtId="0" fontId="126" fillId="84" borderId="223" applyNumberFormat="0" applyAlignment="0" applyProtection="0"/>
    <xf numFmtId="0" fontId="123" fillId="84" borderId="222" applyNumberFormat="0" applyAlignment="0" applyProtection="0"/>
    <xf numFmtId="0" fontId="102" fillId="60" borderId="229">
      <alignment horizontal="left" vertical="center" wrapText="1" indent="2"/>
    </xf>
    <xf numFmtId="4" fontId="102" fillId="0" borderId="226" applyFill="0" applyBorder="0" applyProtection="0">
      <alignment horizontal="right" vertical="center"/>
    </xf>
    <xf numFmtId="49" fontId="101" fillId="0" borderId="226" applyNumberFormat="0" applyFill="0" applyBorder="0" applyProtection="0">
      <alignment horizontal="left" vertical="center"/>
    </xf>
    <xf numFmtId="0" fontId="142" fillId="84" borderId="222" applyNumberFormat="0" applyAlignment="0" applyProtection="0"/>
    <xf numFmtId="0" fontId="145" fillId="0" borderId="224" applyNumberFormat="0" applyFill="0" applyAlignment="0" applyProtection="0"/>
    <xf numFmtId="0" fontId="102" fillId="60" borderId="229">
      <alignment horizontal="left" vertical="center" wrapText="1" indent="2"/>
    </xf>
    <xf numFmtId="4" fontId="105" fillId="62" borderId="226">
      <alignment horizontal="right" vertical="center"/>
    </xf>
    <xf numFmtId="49" fontId="102" fillId="0" borderId="227" applyNumberFormat="0" applyFont="0" applyFill="0" applyBorder="0" applyProtection="0">
      <alignment horizontal="left" vertical="center" indent="5"/>
    </xf>
    <xf numFmtId="0" fontId="125" fillId="84" borderId="223" applyNumberFormat="0" applyAlignment="0" applyProtection="0"/>
    <xf numFmtId="0" fontId="103" fillId="60" borderId="226">
      <alignment horizontal="right" vertical="center"/>
    </xf>
    <xf numFmtId="0" fontId="125" fillId="84" borderId="223" applyNumberFormat="0" applyAlignment="0" applyProtection="0"/>
    <xf numFmtId="0" fontId="103" fillId="60" borderId="226">
      <alignment horizontal="right" vertical="center"/>
    </xf>
    <xf numFmtId="0" fontId="102" fillId="0" borderId="229">
      <alignment horizontal="left" vertical="center" wrapText="1" indent="2"/>
    </xf>
    <xf numFmtId="49" fontId="101" fillId="0" borderId="226" applyNumberFormat="0" applyFill="0" applyBorder="0" applyProtection="0">
      <alignment horizontal="left" vertical="center"/>
    </xf>
    <xf numFmtId="0" fontId="102" fillId="60" borderId="229">
      <alignment horizontal="left" vertical="center" wrapText="1" indent="2"/>
    </xf>
    <xf numFmtId="0" fontId="8" fillId="87" borderId="225" applyNumberFormat="0" applyFont="0" applyAlignment="0" applyProtection="0"/>
    <xf numFmtId="0" fontId="103" fillId="60" borderId="226">
      <alignment horizontal="right" vertical="center"/>
    </xf>
    <xf numFmtId="0" fontId="103" fillId="60" borderId="226">
      <alignment horizontal="right" vertical="center"/>
    </xf>
    <xf numFmtId="4" fontId="103" fillId="62" borderId="226">
      <alignment horizontal="right" vertical="center"/>
    </xf>
    <xf numFmtId="4" fontId="103" fillId="60" borderId="226">
      <alignment horizontal="right" vertical="center"/>
    </xf>
    <xf numFmtId="4" fontId="103" fillId="60" borderId="226">
      <alignment horizontal="right" vertical="center"/>
    </xf>
    <xf numFmtId="49" fontId="102" fillId="0" borderId="226" applyNumberFormat="0" applyFont="0" applyFill="0" applyBorder="0" applyProtection="0">
      <alignment horizontal="left" vertical="center" indent="2"/>
    </xf>
    <xf numFmtId="0" fontId="102" fillId="0" borderId="226" applyNumberFormat="0" applyFill="0" applyAlignment="0" applyProtection="0"/>
    <xf numFmtId="166" fontId="102" fillId="88" borderId="226" applyNumberFormat="0" applyFont="0" applyBorder="0" applyAlignment="0" applyProtection="0">
      <alignment horizontal="right" vertical="center"/>
    </xf>
    <xf numFmtId="0" fontId="123" fillId="84" borderId="222" applyNumberFormat="0" applyAlignment="0" applyProtection="0"/>
    <xf numFmtId="0" fontId="125" fillId="84" borderId="223" applyNumberFormat="0" applyAlignment="0" applyProtection="0"/>
    <xf numFmtId="0" fontId="130" fillId="0" borderId="224" applyNumberFormat="0" applyFill="0" applyAlignment="0" applyProtection="0"/>
    <xf numFmtId="0" fontId="125" fillId="84" borderId="223" applyNumberFormat="0" applyAlignment="0" applyProtection="0"/>
    <xf numFmtId="0" fontId="130" fillId="0" borderId="224" applyNumberFormat="0" applyFill="0" applyAlignment="0" applyProtection="0"/>
    <xf numFmtId="0" fontId="120" fillId="87" borderId="225" applyNumberFormat="0" applyFont="0" applyAlignment="0" applyProtection="0"/>
    <xf numFmtId="0" fontId="102" fillId="60" borderId="229">
      <alignment horizontal="left" vertical="center" wrapText="1" indent="2"/>
    </xf>
    <xf numFmtId="0" fontId="118" fillId="0" borderId="0" applyNumberFormat="0" applyFill="0" applyBorder="0" applyAlignment="0" applyProtection="0"/>
    <xf numFmtId="0" fontId="102" fillId="60" borderId="229">
      <alignment horizontal="left" vertical="center" wrapText="1" indent="2"/>
    </xf>
    <xf numFmtId="0" fontId="120" fillId="87" borderId="225" applyNumberFormat="0" applyFont="0" applyAlignment="0" applyProtection="0"/>
    <xf numFmtId="0" fontId="105" fillId="62" borderId="226">
      <alignment horizontal="right" vertical="center"/>
    </xf>
    <xf numFmtId="49" fontId="102" fillId="0" borderId="227" applyNumberFormat="0" applyFont="0" applyFill="0" applyBorder="0" applyProtection="0">
      <alignment horizontal="left" vertical="center" indent="5"/>
    </xf>
    <xf numFmtId="0" fontId="103" fillId="60" borderId="228">
      <alignment horizontal="right" vertical="center"/>
    </xf>
    <xf numFmtId="0" fontId="129" fillId="71" borderId="223" applyNumberFormat="0" applyAlignment="0" applyProtection="0"/>
    <xf numFmtId="0" fontId="103" fillId="62" borderId="226">
      <alignment horizontal="right" vertical="center"/>
    </xf>
    <xf numFmtId="0" fontId="8" fillId="87" borderId="225" applyNumberFormat="0" applyFont="0" applyAlignment="0" applyProtection="0"/>
    <xf numFmtId="0" fontId="123" fillId="84" borderId="222" applyNumberFormat="0" applyAlignment="0" applyProtection="0"/>
    <xf numFmtId="0" fontId="102" fillId="0" borderId="229">
      <alignment horizontal="left" vertical="center" wrapText="1" indent="2"/>
    </xf>
    <xf numFmtId="4" fontId="102" fillId="61" borderId="226"/>
    <xf numFmtId="4" fontId="103" fillId="60" borderId="228">
      <alignment horizontal="right" vertical="center"/>
    </xf>
    <xf numFmtId="0" fontId="129" fillId="71" borderId="223" applyNumberFormat="0" applyAlignment="0" applyProtection="0"/>
    <xf numFmtId="0" fontId="103" fillId="60" borderId="228">
      <alignment horizontal="right" vertical="center"/>
    </xf>
    <xf numFmtId="0" fontId="102" fillId="60" borderId="229">
      <alignment horizontal="left" vertical="center" wrapText="1" indent="2"/>
    </xf>
    <xf numFmtId="0" fontId="102" fillId="0" borderId="229">
      <alignment horizontal="left" vertical="center" wrapText="1" indent="2"/>
    </xf>
    <xf numFmtId="0" fontId="102" fillId="62" borderId="227">
      <alignment horizontal="left" vertical="center"/>
    </xf>
    <xf numFmtId="0" fontId="145" fillId="0" borderId="224" applyNumberFormat="0" applyFill="0" applyAlignment="0" applyProtection="0"/>
    <xf numFmtId="0" fontId="142" fillId="84" borderId="222" applyNumberFormat="0" applyAlignment="0" applyProtection="0"/>
    <xf numFmtId="0" fontId="142" fillId="84" borderId="222" applyNumberFormat="0" applyAlignment="0" applyProtection="0"/>
    <xf numFmtId="0" fontId="102" fillId="61" borderId="226"/>
    <xf numFmtId="0" fontId="102" fillId="0" borderId="229">
      <alignment horizontal="left" vertical="center" wrapText="1" indent="2"/>
    </xf>
    <xf numFmtId="0" fontId="102" fillId="62" borderId="227">
      <alignment horizontal="left" vertical="center"/>
    </xf>
    <xf numFmtId="0" fontId="126" fillId="84" borderId="223" applyNumberFormat="0" applyAlignment="0" applyProtection="0"/>
    <xf numFmtId="4" fontId="103" fillId="60" borderId="228">
      <alignment horizontal="right" vertical="center"/>
    </xf>
    <xf numFmtId="49" fontId="101" fillId="0" borderId="226" applyNumberFormat="0" applyFill="0" applyBorder="0" applyProtection="0">
      <alignment horizontal="left" vertical="center"/>
    </xf>
    <xf numFmtId="0" fontId="103" fillId="62" borderId="226">
      <alignment horizontal="right" vertical="center"/>
    </xf>
    <xf numFmtId="4" fontId="102" fillId="0" borderId="226" applyFill="0" applyBorder="0" applyProtection="0">
      <alignment horizontal="right" vertical="center"/>
    </xf>
    <xf numFmtId="0" fontId="103" fillId="60" borderId="226">
      <alignment horizontal="right" vertical="center"/>
    </xf>
    <xf numFmtId="4" fontId="102" fillId="0" borderId="226" applyFill="0" applyBorder="0" applyProtection="0">
      <alignment horizontal="right" vertical="center"/>
    </xf>
    <xf numFmtId="0" fontId="129" fillId="71" borderId="223" applyNumberFormat="0" applyAlignment="0" applyProtection="0"/>
    <xf numFmtId="0" fontId="103" fillId="60" borderId="226">
      <alignment horizontal="right" vertical="center"/>
    </xf>
    <xf numFmtId="0" fontId="138" fillId="71" borderId="223" applyNumberFormat="0" applyAlignment="0" applyProtection="0"/>
    <xf numFmtId="4" fontId="103" fillId="60" borderId="228">
      <alignment horizontal="right" vertical="center"/>
    </xf>
    <xf numFmtId="0" fontId="102" fillId="62" borderId="227">
      <alignment horizontal="left" vertical="center"/>
    </xf>
    <xf numFmtId="0" fontId="142" fillId="84" borderId="222" applyNumberFormat="0" applyAlignment="0" applyProtection="0"/>
    <xf numFmtId="0" fontId="129" fillId="71" borderId="223" applyNumberFormat="0" applyAlignment="0" applyProtection="0"/>
    <xf numFmtId="0" fontId="145" fillId="0" borderId="224" applyNumberFormat="0" applyFill="0" applyAlignment="0" applyProtection="0"/>
    <xf numFmtId="166" fontId="102" fillId="88" borderId="226" applyNumberFormat="0" applyFont="0" applyBorder="0" applyAlignment="0" applyProtection="0">
      <alignment horizontal="right" vertical="center"/>
    </xf>
    <xf numFmtId="0" fontId="130" fillId="0" borderId="224" applyNumberFormat="0" applyFill="0" applyAlignment="0" applyProtection="0"/>
    <xf numFmtId="0" fontId="145" fillId="0" borderId="224" applyNumberFormat="0" applyFill="0" applyAlignment="0" applyProtection="0"/>
    <xf numFmtId="4" fontId="102" fillId="0" borderId="226">
      <alignment horizontal="right" vertical="center"/>
    </xf>
    <xf numFmtId="0" fontId="7" fillId="42" borderId="0" applyNumberFormat="0" applyBorder="0" applyAlignment="0" applyProtection="0"/>
    <xf numFmtId="0" fontId="48" fillId="51"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48" fillId="47" borderId="0" applyNumberFormat="0" applyBorder="0" applyAlignment="0" applyProtection="0"/>
    <xf numFmtId="0" fontId="7" fillId="45" borderId="0" applyNumberFormat="0" applyBorder="0" applyAlignment="0" applyProtection="0"/>
    <xf numFmtId="0" fontId="48" fillId="43" borderId="0" applyNumberFormat="0" applyBorder="0" applyAlignment="0" applyProtection="0"/>
    <xf numFmtId="0" fontId="118" fillId="0" borderId="0" applyNumberFormat="0" applyFill="0" applyBorder="0" applyAlignment="0" applyProtection="0"/>
    <xf numFmtId="0" fontId="7" fillId="37" borderId="0" applyNumberFormat="0" applyBorder="0" applyAlignment="0" applyProtection="0"/>
    <xf numFmtId="0" fontId="7" fillId="38" borderId="0" applyNumberFormat="0" applyBorder="0" applyAlignment="0" applyProtection="0"/>
    <xf numFmtId="0" fontId="119" fillId="0" borderId="70" applyNumberFormat="0" applyFill="0" applyAlignment="0" applyProtection="0"/>
    <xf numFmtId="0" fontId="115" fillId="33" borderId="66" applyNumberFormat="0" applyAlignment="0" applyProtection="0"/>
    <xf numFmtId="4" fontId="102" fillId="0" borderId="226" applyFill="0" applyBorder="0" applyProtection="0">
      <alignment horizontal="right" vertical="center"/>
    </xf>
    <xf numFmtId="4" fontId="103" fillId="60" borderId="226">
      <alignment horizontal="right" vertical="center"/>
    </xf>
    <xf numFmtId="0" fontId="102" fillId="61" borderId="226"/>
    <xf numFmtId="0" fontId="125" fillId="84" borderId="223" applyNumberFormat="0" applyAlignment="0" applyProtection="0"/>
    <xf numFmtId="0" fontId="103" fillId="62" borderId="226">
      <alignment horizontal="right" vertical="center"/>
    </xf>
    <xf numFmtId="0" fontId="102" fillId="0" borderId="226">
      <alignment horizontal="right" vertical="center"/>
    </xf>
    <xf numFmtId="0" fontId="145" fillId="0" borderId="224" applyNumberFormat="0" applyFill="0" applyAlignment="0" applyProtection="0"/>
    <xf numFmtId="0" fontId="102" fillId="62" borderId="227">
      <alignment horizontal="left" vertical="center"/>
    </xf>
    <xf numFmtId="0" fontId="138" fillId="71" borderId="223" applyNumberFormat="0" applyAlignment="0" applyProtection="0"/>
    <xf numFmtId="166" fontId="102" fillId="88" borderId="226" applyNumberFormat="0" applyFont="0" applyBorder="0" applyAlignment="0" applyProtection="0">
      <alignment horizontal="right" vertical="center"/>
    </xf>
    <xf numFmtId="0" fontId="120" fillId="87" borderId="225" applyNumberFormat="0" applyFont="0" applyAlignment="0" applyProtection="0"/>
    <xf numFmtId="0" fontId="102" fillId="0" borderId="229">
      <alignment horizontal="left" vertical="center" wrapText="1" indent="2"/>
    </xf>
    <xf numFmtId="4" fontId="102" fillId="61" borderId="226"/>
    <xf numFmtId="49" fontId="101" fillId="0" borderId="226" applyNumberFormat="0" applyFill="0" applyBorder="0" applyProtection="0">
      <alignment horizontal="left" vertical="center"/>
    </xf>
    <xf numFmtId="0" fontId="102" fillId="0" borderId="226">
      <alignment horizontal="right" vertical="center"/>
    </xf>
    <xf numFmtId="4" fontId="103" fillId="60" borderId="228">
      <alignment horizontal="right" vertical="center"/>
    </xf>
    <xf numFmtId="4" fontId="103" fillId="60" borderId="226">
      <alignment horizontal="right" vertical="center"/>
    </xf>
    <xf numFmtId="4" fontId="103" fillId="60" borderId="226">
      <alignment horizontal="right" vertical="center"/>
    </xf>
    <xf numFmtId="0" fontId="105" fillId="62" borderId="226">
      <alignment horizontal="right" vertical="center"/>
    </xf>
    <xf numFmtId="0" fontId="103" fillId="62" borderId="226">
      <alignment horizontal="right" vertical="center"/>
    </xf>
    <xf numFmtId="49" fontId="102" fillId="0" borderId="226" applyNumberFormat="0" applyFont="0" applyFill="0" applyBorder="0" applyProtection="0">
      <alignment horizontal="left" vertical="center" indent="2"/>
    </xf>
    <xf numFmtId="0" fontId="138" fillId="71" borderId="223" applyNumberFormat="0" applyAlignment="0" applyProtection="0"/>
    <xf numFmtId="0" fontId="123" fillId="84" borderId="222" applyNumberFormat="0" applyAlignment="0" applyProtection="0"/>
    <xf numFmtId="49" fontId="102" fillId="0" borderId="226" applyNumberFormat="0" applyFont="0" applyFill="0" applyBorder="0" applyProtection="0">
      <alignment horizontal="left" vertical="center" indent="2"/>
    </xf>
    <xf numFmtId="0" fontId="129" fillId="71" borderId="223" applyNumberFormat="0" applyAlignment="0" applyProtection="0"/>
    <xf numFmtId="4" fontId="102" fillId="0" borderId="226" applyFill="0" applyBorder="0" applyProtection="0">
      <alignment horizontal="right" vertical="center"/>
    </xf>
    <xf numFmtId="0" fontId="126" fillId="84" borderId="223" applyNumberFormat="0" applyAlignment="0" applyProtection="0"/>
    <xf numFmtId="0" fontId="145" fillId="0" borderId="224" applyNumberFormat="0" applyFill="0" applyAlignment="0" applyProtection="0"/>
    <xf numFmtId="0" fontId="142" fillId="84" borderId="222" applyNumberFormat="0" applyAlignment="0" applyProtection="0"/>
    <xf numFmtId="0" fontId="102" fillId="0" borderId="226" applyNumberFormat="0" applyFill="0" applyAlignment="0" applyProtection="0"/>
    <xf numFmtId="4" fontId="102" fillId="0" borderId="226">
      <alignment horizontal="right" vertical="center"/>
    </xf>
    <xf numFmtId="0" fontId="102" fillId="0" borderId="226">
      <alignment horizontal="right" vertical="center"/>
    </xf>
    <xf numFmtId="0" fontId="138" fillId="71" borderId="223" applyNumberFormat="0" applyAlignment="0" applyProtection="0"/>
    <xf numFmtId="0" fontId="123" fillId="84" borderId="222" applyNumberFormat="0" applyAlignment="0" applyProtection="0"/>
    <xf numFmtId="0" fontId="125" fillId="84" borderId="223" applyNumberFormat="0" applyAlignment="0" applyProtection="0"/>
    <xf numFmtId="0" fontId="102" fillId="60" borderId="229">
      <alignment horizontal="left" vertical="center" wrapText="1" indent="2"/>
    </xf>
    <xf numFmtId="0" fontId="126" fillId="84" borderId="223" applyNumberFormat="0" applyAlignment="0" applyProtection="0"/>
    <xf numFmtId="0" fontId="126" fillId="84" borderId="223" applyNumberFormat="0" applyAlignment="0" applyProtection="0"/>
    <xf numFmtId="4" fontId="103" fillId="60" borderId="227">
      <alignment horizontal="right" vertical="center"/>
    </xf>
    <xf numFmtId="0" fontId="103" fillId="60" borderId="227">
      <alignment horizontal="right" vertical="center"/>
    </xf>
    <xf numFmtId="0" fontId="103" fillId="60" borderId="226">
      <alignment horizontal="right" vertical="center"/>
    </xf>
    <xf numFmtId="4" fontId="105" fillId="62" borderId="226">
      <alignment horizontal="right" vertical="center"/>
    </xf>
    <xf numFmtId="0" fontId="129" fillId="71" borderId="223" applyNumberFormat="0" applyAlignment="0" applyProtection="0"/>
    <xf numFmtId="0" fontId="130" fillId="0" borderId="224" applyNumberFormat="0" applyFill="0" applyAlignment="0" applyProtection="0"/>
    <xf numFmtId="0" fontId="145" fillId="0" borderId="224" applyNumberFormat="0" applyFill="0" applyAlignment="0" applyProtection="0"/>
    <xf numFmtId="0" fontId="120" fillId="87" borderId="225" applyNumberFormat="0" applyFont="0" applyAlignment="0" applyProtection="0"/>
    <xf numFmtId="0" fontId="138" fillId="71" borderId="223" applyNumberFormat="0" applyAlignment="0" applyProtection="0"/>
    <xf numFmtId="49" fontId="101" fillId="0" borderId="226" applyNumberFormat="0" applyFill="0" applyBorder="0" applyProtection="0">
      <alignment horizontal="left" vertical="center"/>
    </xf>
    <xf numFmtId="0" fontId="102" fillId="60" borderId="229">
      <alignment horizontal="left" vertical="center" wrapText="1" indent="2"/>
    </xf>
    <xf numFmtId="0" fontId="126" fillId="84" borderId="223" applyNumberFormat="0" applyAlignment="0" applyProtection="0"/>
    <xf numFmtId="0" fontId="102" fillId="0" borderId="229">
      <alignment horizontal="left" vertical="center" wrapText="1" indent="2"/>
    </xf>
    <xf numFmtId="0" fontId="120" fillId="87" borderId="225" applyNumberFormat="0" applyFont="0" applyAlignment="0" applyProtection="0"/>
    <xf numFmtId="0" fontId="8" fillId="87" borderId="225" applyNumberFormat="0" applyFont="0" applyAlignment="0" applyProtection="0"/>
    <xf numFmtId="0" fontId="142" fillId="84" borderId="222" applyNumberFormat="0" applyAlignment="0" applyProtection="0"/>
    <xf numFmtId="0" fontId="145" fillId="0" borderId="224" applyNumberFormat="0" applyFill="0" applyAlignment="0" applyProtection="0"/>
    <xf numFmtId="4" fontId="102" fillId="61" borderId="226"/>
    <xf numFmtId="0" fontId="103" fillId="60" borderId="226">
      <alignment horizontal="right" vertical="center"/>
    </xf>
    <xf numFmtId="0" fontId="145" fillId="0" borderId="224" applyNumberFormat="0" applyFill="0" applyAlignment="0" applyProtection="0"/>
    <xf numFmtId="4" fontId="103" fillId="60" borderId="228">
      <alignment horizontal="right" vertical="center"/>
    </xf>
    <xf numFmtId="0" fontId="125" fillId="84" borderId="223" applyNumberFormat="0" applyAlignment="0" applyProtection="0"/>
    <xf numFmtId="0" fontId="103" fillId="60" borderId="227">
      <alignment horizontal="right" vertical="center"/>
    </xf>
    <xf numFmtId="0" fontId="126" fillId="84" borderId="223" applyNumberFormat="0" applyAlignment="0" applyProtection="0"/>
    <xf numFmtId="0" fontId="130" fillId="0" borderId="224" applyNumberFormat="0" applyFill="0" applyAlignment="0" applyProtection="0"/>
    <xf numFmtId="0" fontId="120" fillId="87" borderId="225" applyNumberFormat="0" applyFont="0" applyAlignment="0" applyProtection="0"/>
    <xf numFmtId="4" fontId="103" fillId="60" borderId="227">
      <alignment horizontal="right" vertical="center"/>
    </xf>
    <xf numFmtId="0" fontId="102" fillId="60" borderId="229">
      <alignment horizontal="left" vertical="center" wrapText="1" indent="2"/>
    </xf>
    <xf numFmtId="0" fontId="102" fillId="61" borderId="226"/>
    <xf numFmtId="166" fontId="102" fillId="88" borderId="226" applyNumberFormat="0" applyFont="0" applyBorder="0" applyAlignment="0" applyProtection="0">
      <alignment horizontal="right" vertical="center"/>
    </xf>
    <xf numFmtId="0" fontId="102" fillId="0" borderId="226" applyNumberFormat="0" applyFill="0" applyAlignment="0" applyProtection="0"/>
    <xf numFmtId="4" fontId="102" fillId="0" borderId="226" applyFill="0" applyBorder="0" applyProtection="0">
      <alignment horizontal="right" vertical="center"/>
    </xf>
    <xf numFmtId="4" fontId="103" fillId="62" borderId="226">
      <alignment horizontal="right" vertical="center"/>
    </xf>
    <xf numFmtId="0" fontId="130" fillId="0" borderId="224" applyNumberFormat="0" applyFill="0" applyAlignment="0" applyProtection="0"/>
    <xf numFmtId="49" fontId="101" fillId="0" borderId="226" applyNumberFormat="0" applyFill="0" applyBorder="0" applyProtection="0">
      <alignment horizontal="left" vertical="center"/>
    </xf>
    <xf numFmtId="49" fontId="102" fillId="0" borderId="227" applyNumberFormat="0" applyFont="0" applyFill="0" applyBorder="0" applyProtection="0">
      <alignment horizontal="left" vertical="center" indent="5"/>
    </xf>
    <xf numFmtId="0" fontId="102" fillId="62" borderId="227">
      <alignment horizontal="left" vertical="center"/>
    </xf>
    <xf numFmtId="0" fontId="126" fillId="84" borderId="223" applyNumberFormat="0" applyAlignment="0" applyProtection="0"/>
    <xf numFmtId="4" fontId="103" fillId="60" borderId="228">
      <alignment horizontal="right" vertical="center"/>
    </xf>
    <xf numFmtId="0" fontId="138" fillId="71" borderId="223" applyNumberFormat="0" applyAlignment="0" applyProtection="0"/>
    <xf numFmtId="0" fontId="138" fillId="71" borderId="223" applyNumberFormat="0" applyAlignment="0" applyProtection="0"/>
    <xf numFmtId="0" fontId="120" fillId="87" borderId="225" applyNumberFormat="0" applyFont="0" applyAlignment="0" applyProtection="0"/>
    <xf numFmtId="0" fontId="142" fillId="84" borderId="222" applyNumberFormat="0" applyAlignment="0" applyProtection="0"/>
    <xf numFmtId="0" fontId="145" fillId="0" borderId="224" applyNumberFormat="0" applyFill="0" applyAlignment="0" applyProtection="0"/>
    <xf numFmtId="0" fontId="103" fillId="60" borderId="226">
      <alignment horizontal="right" vertical="center"/>
    </xf>
    <xf numFmtId="0" fontId="8" fillId="87" borderId="225" applyNumberFormat="0" applyFont="0" applyAlignment="0" applyProtection="0"/>
    <xf numFmtId="4" fontId="102" fillId="0" borderId="226">
      <alignment horizontal="right" vertical="center"/>
    </xf>
    <xf numFmtId="0" fontId="145" fillId="0" borderId="224" applyNumberFormat="0" applyFill="0" applyAlignment="0" applyProtection="0"/>
    <xf numFmtId="0" fontId="103" fillId="60" borderId="226">
      <alignment horizontal="right" vertical="center"/>
    </xf>
    <xf numFmtId="0" fontId="103" fillId="60" borderId="226">
      <alignment horizontal="right" vertical="center"/>
    </xf>
    <xf numFmtId="4" fontId="105" fillId="62" borderId="226">
      <alignment horizontal="right" vertical="center"/>
    </xf>
    <xf numFmtId="0" fontId="103" fillId="62" borderId="226">
      <alignment horizontal="right" vertical="center"/>
    </xf>
    <xf numFmtId="4" fontId="103" fillId="62" borderId="226">
      <alignment horizontal="right" vertical="center"/>
    </xf>
    <xf numFmtId="0" fontId="105" fillId="62" borderId="226">
      <alignment horizontal="right" vertical="center"/>
    </xf>
    <xf numFmtId="4" fontId="105" fillId="62" borderId="226">
      <alignment horizontal="right" vertical="center"/>
    </xf>
    <xf numFmtId="0" fontId="103" fillId="60" borderId="226">
      <alignment horizontal="right" vertical="center"/>
    </xf>
    <xf numFmtId="4" fontId="103" fillId="60" borderId="226">
      <alignment horizontal="right" vertical="center"/>
    </xf>
    <xf numFmtId="0" fontId="103" fillId="60" borderId="226">
      <alignment horizontal="right" vertical="center"/>
    </xf>
    <xf numFmtId="4" fontId="103" fillId="60" borderId="226">
      <alignment horizontal="right" vertical="center"/>
    </xf>
    <xf numFmtId="0" fontId="103" fillId="60" borderId="227">
      <alignment horizontal="right" vertical="center"/>
    </xf>
    <xf numFmtId="4" fontId="103" fillId="60" borderId="227">
      <alignment horizontal="right" vertical="center"/>
    </xf>
    <xf numFmtId="0" fontId="103" fillId="60" borderId="228">
      <alignment horizontal="right" vertical="center"/>
    </xf>
    <xf numFmtId="4" fontId="103" fillId="60" borderId="228">
      <alignment horizontal="right" vertical="center"/>
    </xf>
    <xf numFmtId="0" fontId="126" fillId="84" borderId="223" applyNumberFormat="0" applyAlignment="0" applyProtection="0"/>
    <xf numFmtId="0" fontId="102" fillId="60" borderId="229">
      <alignment horizontal="left" vertical="center" wrapText="1" indent="2"/>
    </xf>
    <xf numFmtId="0" fontId="102" fillId="0" borderId="229">
      <alignment horizontal="left" vertical="center" wrapText="1" indent="2"/>
    </xf>
    <xf numFmtId="0" fontId="102" fillId="62" borderId="227">
      <alignment horizontal="left" vertical="center"/>
    </xf>
    <xf numFmtId="0" fontId="138" fillId="71" borderId="223" applyNumberFormat="0" applyAlignment="0" applyProtection="0"/>
    <xf numFmtId="0" fontId="102" fillId="0" borderId="226">
      <alignment horizontal="right" vertical="center"/>
    </xf>
    <xf numFmtId="4" fontId="102" fillId="0" borderId="226">
      <alignment horizontal="right" vertical="center"/>
    </xf>
    <xf numFmtId="0" fontId="102" fillId="0" borderId="226" applyNumberFormat="0" applyFill="0" applyAlignment="0" applyProtection="0"/>
    <xf numFmtId="0" fontId="142" fillId="84" borderId="222" applyNumberFormat="0" applyAlignment="0" applyProtection="0"/>
    <xf numFmtId="166" fontId="102" fillId="88" borderId="226" applyNumberFormat="0" applyFont="0" applyBorder="0" applyAlignment="0" applyProtection="0">
      <alignment horizontal="right" vertical="center"/>
    </xf>
    <xf numFmtId="0" fontId="102" fillId="61" borderId="226"/>
    <xf numFmtId="4" fontId="102" fillId="61" borderId="226"/>
    <xf numFmtId="0" fontId="145" fillId="0" borderId="224" applyNumberFormat="0" applyFill="0" applyAlignment="0" applyProtection="0"/>
    <xf numFmtId="0" fontId="8" fillId="87" borderId="225" applyNumberFormat="0" applyFont="0" applyAlignment="0" applyProtection="0"/>
    <xf numFmtId="0" fontId="120" fillId="87" borderId="225" applyNumberFormat="0" applyFont="0" applyAlignment="0" applyProtection="0"/>
    <xf numFmtId="0" fontId="102" fillId="0" borderId="226" applyNumberFormat="0" applyFill="0" applyAlignment="0" applyProtection="0"/>
    <xf numFmtId="0" fontId="130" fillId="0" borderId="224" applyNumberFormat="0" applyFill="0" applyAlignment="0" applyProtection="0"/>
    <xf numFmtId="0" fontId="145" fillId="0" borderId="224" applyNumberFormat="0" applyFill="0" applyAlignment="0" applyProtection="0"/>
    <xf numFmtId="0" fontId="129" fillId="71" borderId="223" applyNumberFormat="0" applyAlignment="0" applyProtection="0"/>
    <xf numFmtId="0" fontId="126" fillId="84" borderId="223" applyNumberFormat="0" applyAlignment="0" applyProtection="0"/>
    <xf numFmtId="4" fontId="105" fillId="62" borderId="226">
      <alignment horizontal="right" vertical="center"/>
    </xf>
    <xf numFmtId="0" fontId="103" fillId="62" borderId="226">
      <alignment horizontal="right" vertical="center"/>
    </xf>
    <xf numFmtId="166" fontId="102" fillId="88" borderId="226" applyNumberFormat="0" applyFont="0" applyBorder="0" applyAlignment="0" applyProtection="0">
      <alignment horizontal="right" vertical="center"/>
    </xf>
    <xf numFmtId="0" fontId="130" fillId="0" borderId="224" applyNumberFormat="0" applyFill="0" applyAlignment="0" applyProtection="0"/>
    <xf numFmtId="49" fontId="102" fillId="0" borderId="226" applyNumberFormat="0" applyFont="0" applyFill="0" applyBorder="0" applyProtection="0">
      <alignment horizontal="left" vertical="center" indent="2"/>
    </xf>
    <xf numFmtId="49" fontId="102" fillId="0" borderId="227" applyNumberFormat="0" applyFont="0" applyFill="0" applyBorder="0" applyProtection="0">
      <alignment horizontal="left" vertical="center" indent="5"/>
    </xf>
    <xf numFmtId="49" fontId="102" fillId="0" borderId="226" applyNumberFormat="0" applyFont="0" applyFill="0" applyBorder="0" applyProtection="0">
      <alignment horizontal="left" vertical="center" indent="2"/>
    </xf>
    <xf numFmtId="4" fontId="102" fillId="0" borderId="226" applyFill="0" applyBorder="0" applyProtection="0">
      <alignment horizontal="right" vertical="center"/>
    </xf>
    <xf numFmtId="49" fontId="101" fillId="0" borderId="226" applyNumberFormat="0" applyFill="0" applyBorder="0" applyProtection="0">
      <alignment horizontal="left" vertical="center"/>
    </xf>
    <xf numFmtId="0" fontId="102" fillId="0" borderId="229">
      <alignment horizontal="left" vertical="center" wrapText="1" indent="2"/>
    </xf>
    <xf numFmtId="0" fontId="142" fillId="84" borderId="222" applyNumberFormat="0" applyAlignment="0" applyProtection="0"/>
    <xf numFmtId="0" fontId="103" fillId="60" borderId="228">
      <alignment horizontal="right" vertical="center"/>
    </xf>
    <xf numFmtId="0" fontId="129" fillId="71" borderId="223" applyNumberFormat="0" applyAlignment="0" applyProtection="0"/>
    <xf numFmtId="0" fontId="103" fillId="60" borderId="228">
      <alignment horizontal="right" vertical="center"/>
    </xf>
    <xf numFmtId="4" fontId="103" fillId="60" borderId="226">
      <alignment horizontal="right" vertical="center"/>
    </xf>
    <xf numFmtId="0" fontId="103" fillId="60" borderId="226">
      <alignment horizontal="right" vertical="center"/>
    </xf>
    <xf numFmtId="0" fontId="123" fillId="84" borderId="222" applyNumberFormat="0" applyAlignment="0" applyProtection="0"/>
    <xf numFmtId="0" fontId="125" fillId="84" borderId="223" applyNumberFormat="0" applyAlignment="0" applyProtection="0"/>
    <xf numFmtId="0" fontId="130" fillId="0" borderId="224" applyNumberFormat="0" applyFill="0" applyAlignment="0" applyProtection="0"/>
    <xf numFmtId="0" fontId="102" fillId="61" borderId="226"/>
    <xf numFmtId="4" fontId="102" fillId="61" borderId="226"/>
    <xf numFmtId="4" fontId="103" fillId="60" borderId="226">
      <alignment horizontal="right" vertical="center"/>
    </xf>
    <xf numFmtId="0" fontId="105" fillId="62" borderId="226">
      <alignment horizontal="right" vertical="center"/>
    </xf>
    <xf numFmtId="0" fontId="129" fillId="71" borderId="223" applyNumberFormat="0" applyAlignment="0" applyProtection="0"/>
    <xf numFmtId="0" fontId="126" fillId="84" borderId="223" applyNumberFormat="0" applyAlignment="0" applyProtection="0"/>
    <xf numFmtId="4" fontId="102" fillId="0" borderId="226">
      <alignment horizontal="right" vertical="center"/>
    </xf>
    <xf numFmtId="0" fontId="102" fillId="60" borderId="229">
      <alignment horizontal="left" vertical="center" wrapText="1" indent="2"/>
    </xf>
    <xf numFmtId="0" fontId="102" fillId="0" borderId="229">
      <alignment horizontal="left" vertical="center" wrapText="1" indent="2"/>
    </xf>
    <xf numFmtId="0" fontId="142" fillId="84" borderId="222" applyNumberFormat="0" applyAlignment="0" applyProtection="0"/>
    <xf numFmtId="0" fontId="138" fillId="71" borderId="223" applyNumberFormat="0" applyAlignment="0" applyProtection="0"/>
    <xf numFmtId="0" fontId="125" fillId="84" borderId="223" applyNumberFormat="0" applyAlignment="0" applyProtection="0"/>
    <xf numFmtId="0" fontId="123" fillId="84" borderId="222" applyNumberFormat="0" applyAlignment="0" applyProtection="0"/>
    <xf numFmtId="0" fontId="103" fillId="60" borderId="228">
      <alignment horizontal="right" vertical="center"/>
    </xf>
    <xf numFmtId="0" fontId="105" fillId="62" borderId="226">
      <alignment horizontal="right" vertical="center"/>
    </xf>
    <xf numFmtId="4" fontId="103" fillId="62" borderId="226">
      <alignment horizontal="right" vertical="center"/>
    </xf>
    <xf numFmtId="4" fontId="103" fillId="60" borderId="226">
      <alignment horizontal="right" vertical="center"/>
    </xf>
    <xf numFmtId="49" fontId="102" fillId="0" borderId="227" applyNumberFormat="0" applyFont="0" applyFill="0" applyBorder="0" applyProtection="0">
      <alignment horizontal="left" vertical="center" indent="5"/>
    </xf>
    <xf numFmtId="4" fontId="102" fillId="0" borderId="226" applyFill="0" applyBorder="0" applyProtection="0">
      <alignment horizontal="right" vertical="center"/>
    </xf>
    <xf numFmtId="4" fontId="103" fillId="62" borderId="226">
      <alignment horizontal="right" vertical="center"/>
    </xf>
    <xf numFmtId="0" fontId="138" fillId="71" borderId="223" applyNumberFormat="0" applyAlignment="0" applyProtection="0"/>
    <xf numFmtId="0" fontId="129" fillId="71" borderId="223" applyNumberFormat="0" applyAlignment="0" applyProtection="0"/>
    <xf numFmtId="0" fontId="125" fillId="84" borderId="223" applyNumberFormat="0" applyAlignment="0" applyProtection="0"/>
    <xf numFmtId="0" fontId="102" fillId="60" borderId="229">
      <alignment horizontal="left" vertical="center" wrapText="1" indent="2"/>
    </xf>
    <xf numFmtId="0" fontId="102" fillId="0" borderId="229">
      <alignment horizontal="left" vertical="center" wrapText="1" indent="2"/>
    </xf>
    <xf numFmtId="0" fontId="102" fillId="60" borderId="229">
      <alignment horizontal="left" vertical="center" wrapText="1" indent="2"/>
    </xf>
    <xf numFmtId="0" fontId="102" fillId="0" borderId="229">
      <alignment horizontal="left" vertical="center" wrapText="1" indent="2"/>
    </xf>
    <xf numFmtId="0" fontId="123" fillId="84" borderId="222" applyNumberFormat="0" applyAlignment="0" applyProtection="0"/>
    <xf numFmtId="0" fontId="125" fillId="84" borderId="223" applyNumberFormat="0" applyAlignment="0" applyProtection="0"/>
    <xf numFmtId="0" fontId="126" fillId="84" borderId="223" applyNumberFormat="0" applyAlignment="0" applyProtection="0"/>
    <xf numFmtId="0" fontId="129" fillId="71" borderId="223" applyNumberFormat="0" applyAlignment="0" applyProtection="0"/>
    <xf numFmtId="0" fontId="130" fillId="0" borderId="224" applyNumberFormat="0" applyFill="0" applyAlignment="0" applyProtection="0"/>
    <xf numFmtId="0" fontId="138" fillId="71" borderId="223" applyNumberFormat="0" applyAlignment="0" applyProtection="0"/>
    <xf numFmtId="0" fontId="120" fillId="87" borderId="225" applyNumberFormat="0" applyFont="0" applyAlignment="0" applyProtection="0"/>
    <xf numFmtId="0" fontId="8" fillId="87" borderId="225" applyNumberFormat="0" applyFont="0" applyAlignment="0" applyProtection="0"/>
    <xf numFmtId="0" fontId="142" fillId="84" borderId="222" applyNumberFormat="0" applyAlignment="0" applyProtection="0"/>
    <xf numFmtId="0" fontId="145" fillId="0" borderId="224" applyNumberFormat="0" applyFill="0" applyAlignment="0" applyProtection="0"/>
    <xf numFmtId="0" fontId="126" fillId="84" borderId="223" applyNumberFormat="0" applyAlignment="0" applyProtection="0"/>
    <xf numFmtId="0" fontId="138" fillId="71" borderId="223" applyNumberFormat="0" applyAlignment="0" applyProtection="0"/>
    <xf numFmtId="0" fontId="120" fillId="87" borderId="225" applyNumberFormat="0" applyFont="0" applyAlignment="0" applyProtection="0"/>
    <xf numFmtId="0" fontId="142" fillId="84" borderId="222" applyNumberFormat="0" applyAlignment="0" applyProtection="0"/>
    <xf numFmtId="0" fontId="145" fillId="0" borderId="224" applyNumberFormat="0" applyFill="0" applyAlignment="0" applyProtection="0"/>
    <xf numFmtId="49" fontId="102" fillId="0" borderId="226" applyNumberFormat="0" applyFont="0" applyFill="0" applyBorder="0" applyProtection="0">
      <alignment horizontal="left" vertical="center" indent="2"/>
    </xf>
    <xf numFmtId="166" fontId="102" fillId="88" borderId="226" applyNumberFormat="0" applyFont="0" applyBorder="0" applyAlignment="0" applyProtection="0">
      <alignment horizontal="right" vertical="center"/>
    </xf>
    <xf numFmtId="0" fontId="126" fillId="84" borderId="223" applyNumberFormat="0" applyAlignment="0" applyProtection="0"/>
    <xf numFmtId="0" fontId="102" fillId="0" borderId="229">
      <alignment horizontal="left" vertical="center" wrapText="1" indent="2"/>
    </xf>
    <xf numFmtId="0" fontId="138" fillId="71" borderId="223" applyNumberFormat="0" applyAlignment="0" applyProtection="0"/>
    <xf numFmtId="0" fontId="142" fillId="84" borderId="222" applyNumberFormat="0" applyAlignment="0" applyProtection="0"/>
    <xf numFmtId="0" fontId="145" fillId="0" borderId="224" applyNumberFormat="0" applyFill="0" applyAlignment="0" applyProtection="0"/>
    <xf numFmtId="0" fontId="123" fillId="84" borderId="222" applyNumberFormat="0" applyAlignment="0" applyProtection="0"/>
    <xf numFmtId="0" fontId="125" fillId="84" borderId="223" applyNumberFormat="0" applyAlignment="0" applyProtection="0"/>
    <xf numFmtId="0" fontId="130" fillId="0" borderId="224" applyNumberFormat="0" applyFill="0" applyAlignment="0" applyProtection="0"/>
    <xf numFmtId="49" fontId="102" fillId="0" borderId="226" applyNumberFormat="0" applyFont="0" applyFill="0" applyBorder="0" applyProtection="0">
      <alignment horizontal="left" vertical="center" indent="2"/>
    </xf>
    <xf numFmtId="0" fontId="103" fillId="62" borderId="226">
      <alignment horizontal="right" vertical="center"/>
    </xf>
    <xf numFmtId="4" fontId="103" fillId="62" borderId="226">
      <alignment horizontal="right" vertical="center"/>
    </xf>
    <xf numFmtId="0" fontId="105" fillId="62" borderId="226">
      <alignment horizontal="right" vertical="center"/>
    </xf>
    <xf numFmtId="4" fontId="105" fillId="62" borderId="226">
      <alignment horizontal="right" vertical="center"/>
    </xf>
    <xf numFmtId="0" fontId="103" fillId="60" borderId="226">
      <alignment horizontal="right" vertical="center"/>
    </xf>
    <xf numFmtId="4" fontId="103" fillId="60" borderId="226">
      <alignment horizontal="right" vertical="center"/>
    </xf>
    <xf numFmtId="0" fontId="103" fillId="60" borderId="226">
      <alignment horizontal="right" vertical="center"/>
    </xf>
    <xf numFmtId="4" fontId="103" fillId="60" borderId="226">
      <alignment horizontal="right" vertical="center"/>
    </xf>
    <xf numFmtId="0" fontId="129" fillId="71" borderId="223" applyNumberFormat="0" applyAlignment="0" applyProtection="0"/>
    <xf numFmtId="0" fontId="102" fillId="0" borderId="226">
      <alignment horizontal="right" vertical="center"/>
    </xf>
    <xf numFmtId="4" fontId="102" fillId="0" borderId="226">
      <alignment horizontal="right" vertical="center"/>
    </xf>
    <xf numFmtId="4" fontId="102" fillId="0" borderId="226" applyFill="0" applyBorder="0" applyProtection="0">
      <alignment horizontal="right" vertical="center"/>
    </xf>
    <xf numFmtId="49" fontId="101" fillId="0" borderId="226" applyNumberFormat="0" applyFill="0" applyBorder="0" applyProtection="0">
      <alignment horizontal="left" vertical="center"/>
    </xf>
    <xf numFmtId="0" fontId="102" fillId="0" borderId="226" applyNumberFormat="0" applyFill="0" applyAlignment="0" applyProtection="0"/>
    <xf numFmtId="166" fontId="102" fillId="88" borderId="226" applyNumberFormat="0" applyFont="0" applyBorder="0" applyAlignment="0" applyProtection="0">
      <alignment horizontal="right" vertical="center"/>
    </xf>
    <xf numFmtId="0" fontId="102" fillId="61" borderId="226"/>
    <xf numFmtId="4" fontId="102" fillId="61" borderId="226"/>
    <xf numFmtId="4" fontId="103" fillId="60" borderId="226">
      <alignment horizontal="right" vertical="center"/>
    </xf>
    <xf numFmtId="0" fontId="102" fillId="61" borderId="226"/>
    <xf numFmtId="0" fontId="125" fillId="84" borderId="223" applyNumberFormat="0" applyAlignment="0" applyProtection="0"/>
    <xf numFmtId="0" fontId="103" fillId="62" borderId="226">
      <alignment horizontal="right" vertical="center"/>
    </xf>
    <xf numFmtId="0" fontId="102" fillId="0" borderId="226">
      <alignment horizontal="right" vertical="center"/>
    </xf>
    <xf numFmtId="0" fontId="145" fillId="0" borderId="224" applyNumberFormat="0" applyFill="0" applyAlignment="0" applyProtection="0"/>
    <xf numFmtId="0" fontId="102" fillId="62" borderId="227">
      <alignment horizontal="left" vertical="center"/>
    </xf>
    <xf numFmtId="0" fontId="138" fillId="71" borderId="223" applyNumberFormat="0" applyAlignment="0" applyProtection="0"/>
    <xf numFmtId="166" fontId="102" fillId="88" borderId="226" applyNumberFormat="0" applyFont="0" applyBorder="0" applyAlignment="0" applyProtection="0">
      <alignment horizontal="right" vertical="center"/>
    </xf>
    <xf numFmtId="0" fontId="120" fillId="87" borderId="225" applyNumberFormat="0" applyFont="0" applyAlignment="0" applyProtection="0"/>
    <xf numFmtId="0" fontId="102" fillId="0" borderId="229">
      <alignment horizontal="left" vertical="center" wrapText="1" indent="2"/>
    </xf>
    <xf numFmtId="4" fontId="102" fillId="61" borderId="226"/>
    <xf numFmtId="49" fontId="101" fillId="0" borderId="226" applyNumberFormat="0" applyFill="0" applyBorder="0" applyProtection="0">
      <alignment horizontal="left" vertical="center"/>
    </xf>
    <xf numFmtId="0" fontId="102" fillId="0" borderId="226">
      <alignment horizontal="right" vertical="center"/>
    </xf>
    <xf numFmtId="4" fontId="103" fillId="60" borderId="228">
      <alignment horizontal="right" vertical="center"/>
    </xf>
    <xf numFmtId="4" fontId="103" fillId="60" borderId="226">
      <alignment horizontal="right" vertical="center"/>
    </xf>
    <xf numFmtId="4" fontId="103" fillId="60" borderId="226">
      <alignment horizontal="right" vertical="center"/>
    </xf>
    <xf numFmtId="0" fontId="105" fillId="62" borderId="226">
      <alignment horizontal="right" vertical="center"/>
    </xf>
    <xf numFmtId="0" fontId="103" fillId="62" borderId="226">
      <alignment horizontal="right" vertical="center"/>
    </xf>
    <xf numFmtId="49" fontId="102" fillId="0" borderId="226" applyNumberFormat="0" applyFont="0" applyFill="0" applyBorder="0" applyProtection="0">
      <alignment horizontal="left" vertical="center" indent="2"/>
    </xf>
    <xf numFmtId="0" fontId="138" fillId="71" borderId="223" applyNumberFormat="0" applyAlignment="0" applyProtection="0"/>
    <xf numFmtId="0" fontId="123" fillId="84" borderId="222" applyNumberFormat="0" applyAlignment="0" applyProtection="0"/>
    <xf numFmtId="49" fontId="102" fillId="0" borderId="226" applyNumberFormat="0" applyFont="0" applyFill="0" applyBorder="0" applyProtection="0">
      <alignment horizontal="left" vertical="center" indent="2"/>
    </xf>
    <xf numFmtId="0" fontId="129" fillId="71" borderId="223" applyNumberFormat="0" applyAlignment="0" applyProtection="0"/>
    <xf numFmtId="4" fontId="102" fillId="0" borderId="226" applyFill="0" applyBorder="0" applyProtection="0">
      <alignment horizontal="right" vertical="center"/>
    </xf>
    <xf numFmtId="0" fontId="126" fillId="84" borderId="223" applyNumberFormat="0" applyAlignment="0" applyProtection="0"/>
    <xf numFmtId="0" fontId="145" fillId="0" borderId="224" applyNumberFormat="0" applyFill="0" applyAlignment="0" applyProtection="0"/>
    <xf numFmtId="0" fontId="142" fillId="84" borderId="222" applyNumberFormat="0" applyAlignment="0" applyProtection="0"/>
    <xf numFmtId="0" fontId="102" fillId="0" borderId="226" applyNumberFormat="0" applyFill="0" applyAlignment="0" applyProtection="0"/>
    <xf numFmtId="4" fontId="102" fillId="0" borderId="226">
      <alignment horizontal="right" vertical="center"/>
    </xf>
    <xf numFmtId="0" fontId="102" fillId="0" borderId="226">
      <alignment horizontal="right" vertical="center"/>
    </xf>
    <xf numFmtId="0" fontId="138" fillId="71" borderId="223" applyNumberFormat="0" applyAlignment="0" applyProtection="0"/>
    <xf numFmtId="0" fontId="123" fillId="84" borderId="222" applyNumberFormat="0" applyAlignment="0" applyProtection="0"/>
    <xf numFmtId="0" fontId="125" fillId="84" borderId="223" applyNumberFormat="0" applyAlignment="0" applyProtection="0"/>
    <xf numFmtId="0" fontId="102" fillId="60" borderId="229">
      <alignment horizontal="left" vertical="center" wrapText="1" indent="2"/>
    </xf>
    <xf numFmtId="0" fontId="126" fillId="84" borderId="223" applyNumberFormat="0" applyAlignment="0" applyProtection="0"/>
    <xf numFmtId="0" fontId="126" fillId="84" borderId="223" applyNumberFormat="0" applyAlignment="0" applyProtection="0"/>
    <xf numFmtId="4" fontId="103" fillId="60" borderId="227">
      <alignment horizontal="right" vertical="center"/>
    </xf>
    <xf numFmtId="0" fontId="103" fillId="60" borderId="227">
      <alignment horizontal="right" vertical="center"/>
    </xf>
    <xf numFmtId="0" fontId="103" fillId="60" borderId="226">
      <alignment horizontal="right" vertical="center"/>
    </xf>
    <xf numFmtId="4" fontId="105" fillId="62" borderId="226">
      <alignment horizontal="right" vertical="center"/>
    </xf>
    <xf numFmtId="0" fontId="129" fillId="71" borderId="223" applyNumberFormat="0" applyAlignment="0" applyProtection="0"/>
    <xf numFmtId="0" fontId="130" fillId="0" borderId="224" applyNumberFormat="0" applyFill="0" applyAlignment="0" applyProtection="0"/>
    <xf numFmtId="0" fontId="145" fillId="0" borderId="224" applyNumberFormat="0" applyFill="0" applyAlignment="0" applyProtection="0"/>
    <xf numFmtId="0" fontId="120" fillId="87" borderId="225" applyNumberFormat="0" applyFont="0" applyAlignment="0" applyProtection="0"/>
    <xf numFmtId="0" fontId="138" fillId="71" borderId="223" applyNumberFormat="0" applyAlignment="0" applyProtection="0"/>
    <xf numFmtId="49" fontId="101" fillId="0" borderId="226" applyNumberFormat="0" applyFill="0" applyBorder="0" applyProtection="0">
      <alignment horizontal="left" vertical="center"/>
    </xf>
    <xf numFmtId="0" fontId="102" fillId="60" borderId="229">
      <alignment horizontal="left" vertical="center" wrapText="1" indent="2"/>
    </xf>
    <xf numFmtId="0" fontId="126" fillId="84" borderId="223" applyNumberFormat="0" applyAlignment="0" applyProtection="0"/>
    <xf numFmtId="0" fontId="102" fillId="0" borderId="229">
      <alignment horizontal="left" vertical="center" wrapText="1" indent="2"/>
    </xf>
    <xf numFmtId="0" fontId="120" fillId="87" borderId="225" applyNumberFormat="0" applyFont="0" applyAlignment="0" applyProtection="0"/>
    <xf numFmtId="0" fontId="8" fillId="87" borderId="225" applyNumberFormat="0" applyFont="0" applyAlignment="0" applyProtection="0"/>
    <xf numFmtId="0" fontId="142" fillId="84" borderId="222" applyNumberFormat="0" applyAlignment="0" applyProtection="0"/>
    <xf numFmtId="0" fontId="145" fillId="0" borderId="224" applyNumberFormat="0" applyFill="0" applyAlignment="0" applyProtection="0"/>
    <xf numFmtId="4" fontId="102" fillId="61" borderId="226"/>
    <xf numFmtId="0" fontId="103" fillId="60" borderId="226">
      <alignment horizontal="right" vertical="center"/>
    </xf>
    <xf numFmtId="0" fontId="145" fillId="0" borderId="224" applyNumberFormat="0" applyFill="0" applyAlignment="0" applyProtection="0"/>
    <xf numFmtId="4" fontId="103" fillId="60" borderId="228">
      <alignment horizontal="right" vertical="center"/>
    </xf>
    <xf numFmtId="0" fontId="125" fillId="84" borderId="223" applyNumberFormat="0" applyAlignment="0" applyProtection="0"/>
    <xf numFmtId="0" fontId="103" fillId="60" borderId="227">
      <alignment horizontal="right" vertical="center"/>
    </xf>
    <xf numFmtId="0" fontId="126" fillId="84" borderId="223" applyNumberFormat="0" applyAlignment="0" applyProtection="0"/>
    <xf numFmtId="0" fontId="130" fillId="0" borderId="224" applyNumberFormat="0" applyFill="0" applyAlignment="0" applyProtection="0"/>
    <xf numFmtId="0" fontId="120" fillId="87" borderId="225" applyNumberFormat="0" applyFont="0" applyAlignment="0" applyProtection="0"/>
    <xf numFmtId="4" fontId="103" fillId="60" borderId="227">
      <alignment horizontal="right" vertical="center"/>
    </xf>
    <xf numFmtId="0" fontId="102" fillId="60" borderId="229">
      <alignment horizontal="left" vertical="center" wrapText="1" indent="2"/>
    </xf>
    <xf numFmtId="0" fontId="102" fillId="61" borderId="226"/>
    <xf numFmtId="166" fontId="102" fillId="88" borderId="226" applyNumberFormat="0" applyFont="0" applyBorder="0" applyAlignment="0" applyProtection="0">
      <alignment horizontal="right" vertical="center"/>
    </xf>
    <xf numFmtId="0" fontId="102" fillId="0" borderId="226" applyNumberFormat="0" applyFill="0" applyAlignment="0" applyProtection="0"/>
    <xf numFmtId="4" fontId="102" fillId="0" borderId="226" applyFill="0" applyBorder="0" applyProtection="0">
      <alignment horizontal="right" vertical="center"/>
    </xf>
    <xf numFmtId="4" fontId="103" fillId="62" borderId="226">
      <alignment horizontal="right" vertical="center"/>
    </xf>
    <xf numFmtId="0" fontId="130" fillId="0" borderId="224" applyNumberFormat="0" applyFill="0" applyAlignment="0" applyProtection="0"/>
    <xf numFmtId="49" fontId="101" fillId="0" borderId="226" applyNumberFormat="0" applyFill="0" applyBorder="0" applyProtection="0">
      <alignment horizontal="left" vertical="center"/>
    </xf>
    <xf numFmtId="49" fontId="102" fillId="0" borderId="227" applyNumberFormat="0" applyFont="0" applyFill="0" applyBorder="0" applyProtection="0">
      <alignment horizontal="left" vertical="center" indent="5"/>
    </xf>
    <xf numFmtId="0" fontId="102" fillId="62" borderId="227">
      <alignment horizontal="left" vertical="center"/>
    </xf>
    <xf numFmtId="0" fontId="126" fillId="84" borderId="223" applyNumberFormat="0" applyAlignment="0" applyProtection="0"/>
    <xf numFmtId="4" fontId="103" fillId="60" borderId="228">
      <alignment horizontal="right" vertical="center"/>
    </xf>
    <xf numFmtId="0" fontId="138" fillId="71" borderId="223" applyNumberFormat="0" applyAlignment="0" applyProtection="0"/>
    <xf numFmtId="0" fontId="138" fillId="71" borderId="223" applyNumberFormat="0" applyAlignment="0" applyProtection="0"/>
    <xf numFmtId="0" fontId="120" fillId="87" borderId="225" applyNumberFormat="0" applyFont="0" applyAlignment="0" applyProtection="0"/>
    <xf numFmtId="0" fontId="142" fillId="84" borderId="222" applyNumberFormat="0" applyAlignment="0" applyProtection="0"/>
    <xf numFmtId="0" fontId="145" fillId="0" borderId="224" applyNumberFormat="0" applyFill="0" applyAlignment="0" applyProtection="0"/>
    <xf numFmtId="0" fontId="103" fillId="60" borderId="226">
      <alignment horizontal="right" vertical="center"/>
    </xf>
    <xf numFmtId="0" fontId="8" fillId="87" borderId="225" applyNumberFormat="0" applyFont="0" applyAlignment="0" applyProtection="0"/>
    <xf numFmtId="4" fontId="102" fillId="0" borderId="226">
      <alignment horizontal="right" vertical="center"/>
    </xf>
    <xf numFmtId="0" fontId="145" fillId="0" borderId="224" applyNumberFormat="0" applyFill="0" applyAlignment="0" applyProtection="0"/>
    <xf numFmtId="0" fontId="103" fillId="60" borderId="226">
      <alignment horizontal="right" vertical="center"/>
    </xf>
    <xf numFmtId="0" fontId="103" fillId="60" borderId="226">
      <alignment horizontal="right" vertical="center"/>
    </xf>
    <xf numFmtId="4" fontId="105" fillId="62" borderId="226">
      <alignment horizontal="right" vertical="center"/>
    </xf>
    <xf numFmtId="0" fontId="103" fillId="62" borderId="226">
      <alignment horizontal="right" vertical="center"/>
    </xf>
    <xf numFmtId="4" fontId="103" fillId="62" borderId="226">
      <alignment horizontal="right" vertical="center"/>
    </xf>
    <xf numFmtId="0" fontId="105" fillId="62" borderId="226">
      <alignment horizontal="right" vertical="center"/>
    </xf>
    <xf numFmtId="4" fontId="105" fillId="62" borderId="226">
      <alignment horizontal="right" vertical="center"/>
    </xf>
    <xf numFmtId="0" fontId="103" fillId="60" borderId="226">
      <alignment horizontal="right" vertical="center"/>
    </xf>
    <xf numFmtId="4" fontId="103" fillId="60" borderId="226">
      <alignment horizontal="right" vertical="center"/>
    </xf>
    <xf numFmtId="0" fontId="103" fillId="60" borderId="226">
      <alignment horizontal="right" vertical="center"/>
    </xf>
    <xf numFmtId="4" fontId="103" fillId="60" borderId="226">
      <alignment horizontal="right" vertical="center"/>
    </xf>
    <xf numFmtId="0" fontId="103" fillId="60" borderId="227">
      <alignment horizontal="right" vertical="center"/>
    </xf>
    <xf numFmtId="4" fontId="103" fillId="60" borderId="227">
      <alignment horizontal="right" vertical="center"/>
    </xf>
    <xf numFmtId="0" fontId="103" fillId="60" borderId="228">
      <alignment horizontal="right" vertical="center"/>
    </xf>
    <xf numFmtId="4" fontId="103" fillId="60" borderId="228">
      <alignment horizontal="right" vertical="center"/>
    </xf>
    <xf numFmtId="0" fontId="126" fillId="84" borderId="223" applyNumberFormat="0" applyAlignment="0" applyProtection="0"/>
    <xf numFmtId="0" fontId="102" fillId="60" borderId="229">
      <alignment horizontal="left" vertical="center" wrapText="1" indent="2"/>
    </xf>
    <xf numFmtId="0" fontId="102" fillId="0" borderId="229">
      <alignment horizontal="left" vertical="center" wrapText="1" indent="2"/>
    </xf>
    <xf numFmtId="0" fontId="102" fillId="62" borderId="227">
      <alignment horizontal="left" vertical="center"/>
    </xf>
    <xf numFmtId="0" fontId="138" fillId="71" borderId="223" applyNumberFormat="0" applyAlignment="0" applyProtection="0"/>
    <xf numFmtId="0" fontId="102" fillId="0" borderId="226">
      <alignment horizontal="right" vertical="center"/>
    </xf>
    <xf numFmtId="4" fontId="102" fillId="0" borderId="226">
      <alignment horizontal="right" vertical="center"/>
    </xf>
    <xf numFmtId="0" fontId="102" fillId="0" borderId="226" applyNumberFormat="0" applyFill="0" applyAlignment="0" applyProtection="0"/>
    <xf numFmtId="0" fontId="142" fillId="84" borderId="222" applyNumberFormat="0" applyAlignment="0" applyProtection="0"/>
    <xf numFmtId="166" fontId="102" fillId="88" borderId="226" applyNumberFormat="0" applyFont="0" applyBorder="0" applyAlignment="0" applyProtection="0">
      <alignment horizontal="right" vertical="center"/>
    </xf>
    <xf numFmtId="0" fontId="102" fillId="61" borderId="226"/>
    <xf numFmtId="4" fontId="102" fillId="61" borderId="226"/>
    <xf numFmtId="0" fontId="145" fillId="0" borderId="224" applyNumberFormat="0" applyFill="0" applyAlignment="0" applyProtection="0"/>
    <xf numFmtId="0" fontId="8" fillId="87" borderId="225" applyNumberFormat="0" applyFont="0" applyAlignment="0" applyProtection="0"/>
    <xf numFmtId="0" fontId="120" fillId="87" borderId="225" applyNumberFormat="0" applyFont="0" applyAlignment="0" applyProtection="0"/>
    <xf numFmtId="0" fontId="102" fillId="0" borderId="226" applyNumberFormat="0" applyFill="0" applyAlignment="0" applyProtection="0"/>
    <xf numFmtId="0" fontId="130" fillId="0" borderId="224" applyNumberFormat="0" applyFill="0" applyAlignment="0" applyProtection="0"/>
    <xf numFmtId="0" fontId="145" fillId="0" borderId="224" applyNumberFormat="0" applyFill="0" applyAlignment="0" applyProtection="0"/>
    <xf numFmtId="0" fontId="129" fillId="71" borderId="223" applyNumberFormat="0" applyAlignment="0" applyProtection="0"/>
    <xf numFmtId="0" fontId="126" fillId="84" borderId="223" applyNumberFormat="0" applyAlignment="0" applyProtection="0"/>
    <xf numFmtId="4" fontId="105" fillId="62" borderId="226">
      <alignment horizontal="right" vertical="center"/>
    </xf>
    <xf numFmtId="0" fontId="103" fillId="62" borderId="226">
      <alignment horizontal="right" vertical="center"/>
    </xf>
    <xf numFmtId="166" fontId="102" fillId="88" borderId="226" applyNumberFormat="0" applyFont="0" applyBorder="0" applyAlignment="0" applyProtection="0">
      <alignment horizontal="right" vertical="center"/>
    </xf>
    <xf numFmtId="0" fontId="130" fillId="0" borderId="224" applyNumberFormat="0" applyFill="0" applyAlignment="0" applyProtection="0"/>
    <xf numFmtId="49" fontId="102" fillId="0" borderId="226" applyNumberFormat="0" applyFont="0" applyFill="0" applyBorder="0" applyProtection="0">
      <alignment horizontal="left" vertical="center" indent="2"/>
    </xf>
    <xf numFmtId="49" fontId="102" fillId="0" borderId="227" applyNumberFormat="0" applyFont="0" applyFill="0" applyBorder="0" applyProtection="0">
      <alignment horizontal="left" vertical="center" indent="5"/>
    </xf>
    <xf numFmtId="49" fontId="102" fillId="0" borderId="226" applyNumberFormat="0" applyFont="0" applyFill="0" applyBorder="0" applyProtection="0">
      <alignment horizontal="left" vertical="center" indent="2"/>
    </xf>
    <xf numFmtId="4" fontId="102" fillId="0" borderId="226" applyFill="0" applyBorder="0" applyProtection="0">
      <alignment horizontal="right" vertical="center"/>
    </xf>
    <xf numFmtId="49" fontId="101" fillId="0" borderId="226" applyNumberFormat="0" applyFill="0" applyBorder="0" applyProtection="0">
      <alignment horizontal="left" vertical="center"/>
    </xf>
    <xf numFmtId="0" fontId="102" fillId="0" borderId="229">
      <alignment horizontal="left" vertical="center" wrapText="1" indent="2"/>
    </xf>
    <xf numFmtId="0" fontId="142" fillId="84" borderId="222" applyNumberFormat="0" applyAlignment="0" applyProtection="0"/>
    <xf numFmtId="0" fontId="103" fillId="60" borderId="228">
      <alignment horizontal="right" vertical="center"/>
    </xf>
    <xf numFmtId="0" fontId="129" fillId="71" borderId="223" applyNumberFormat="0" applyAlignment="0" applyProtection="0"/>
    <xf numFmtId="0" fontId="103" fillId="60" borderId="228">
      <alignment horizontal="right" vertical="center"/>
    </xf>
    <xf numFmtId="4" fontId="103" fillId="60" borderId="226">
      <alignment horizontal="right" vertical="center"/>
    </xf>
    <xf numFmtId="0" fontId="103" fillId="60" borderId="226">
      <alignment horizontal="right" vertical="center"/>
    </xf>
    <xf numFmtId="0" fontId="123" fillId="84" borderId="222" applyNumberFormat="0" applyAlignment="0" applyProtection="0"/>
    <xf numFmtId="0" fontId="125" fillId="84" borderId="223" applyNumberFormat="0" applyAlignment="0" applyProtection="0"/>
    <xf numFmtId="0" fontId="130" fillId="0" borderId="224" applyNumberFormat="0" applyFill="0" applyAlignment="0" applyProtection="0"/>
    <xf numFmtId="0" fontId="102" fillId="61" borderId="226"/>
    <xf numFmtId="4" fontId="102" fillId="61" borderId="226"/>
    <xf numFmtId="4" fontId="103" fillId="60" borderId="226">
      <alignment horizontal="right" vertical="center"/>
    </xf>
    <xf numFmtId="0" fontId="105" fillId="62" borderId="226">
      <alignment horizontal="right" vertical="center"/>
    </xf>
    <xf numFmtId="0" fontId="129" fillId="71" borderId="223" applyNumberFormat="0" applyAlignment="0" applyProtection="0"/>
    <xf numFmtId="0" fontId="126" fillId="84" borderId="223" applyNumberFormat="0" applyAlignment="0" applyProtection="0"/>
    <xf numFmtId="4" fontId="102" fillId="0" borderId="226">
      <alignment horizontal="right" vertical="center"/>
    </xf>
    <xf numFmtId="0" fontId="102" fillId="60" borderId="229">
      <alignment horizontal="left" vertical="center" wrapText="1" indent="2"/>
    </xf>
    <xf numFmtId="0" fontId="102" fillId="0" borderId="229">
      <alignment horizontal="left" vertical="center" wrapText="1" indent="2"/>
    </xf>
    <xf numFmtId="0" fontId="142" fillId="84" borderId="222" applyNumberFormat="0" applyAlignment="0" applyProtection="0"/>
    <xf numFmtId="0" fontId="138" fillId="71" borderId="223" applyNumberFormat="0" applyAlignment="0" applyProtection="0"/>
    <xf numFmtId="0" fontId="125" fillId="84" borderId="223" applyNumberFormat="0" applyAlignment="0" applyProtection="0"/>
    <xf numFmtId="0" fontId="123" fillId="84" borderId="222" applyNumberFormat="0" applyAlignment="0" applyProtection="0"/>
    <xf numFmtId="0" fontId="103" fillId="60" borderId="228">
      <alignment horizontal="right" vertical="center"/>
    </xf>
    <xf numFmtId="0" fontId="105" fillId="62" borderId="226">
      <alignment horizontal="right" vertical="center"/>
    </xf>
    <xf numFmtId="4" fontId="103" fillId="62" borderId="226">
      <alignment horizontal="right" vertical="center"/>
    </xf>
    <xf numFmtId="4" fontId="103" fillId="60" borderId="226">
      <alignment horizontal="right" vertical="center"/>
    </xf>
    <xf numFmtId="49" fontId="102" fillId="0" borderId="227" applyNumberFormat="0" applyFont="0" applyFill="0" applyBorder="0" applyProtection="0">
      <alignment horizontal="left" vertical="center" indent="5"/>
    </xf>
    <xf numFmtId="4" fontId="102" fillId="0" borderId="226" applyFill="0" applyBorder="0" applyProtection="0">
      <alignment horizontal="right" vertical="center"/>
    </xf>
    <xf numFmtId="4" fontId="103" fillId="62" borderId="226">
      <alignment horizontal="right" vertical="center"/>
    </xf>
    <xf numFmtId="0" fontId="138" fillId="71" borderId="223" applyNumberFormat="0" applyAlignment="0" applyProtection="0"/>
    <xf numFmtId="0" fontId="129" fillId="71" borderId="223" applyNumberFormat="0" applyAlignment="0" applyProtection="0"/>
    <xf numFmtId="0" fontId="125" fillId="84" borderId="223" applyNumberFormat="0" applyAlignment="0" applyProtection="0"/>
    <xf numFmtId="0" fontId="102" fillId="60" borderId="229">
      <alignment horizontal="left" vertical="center" wrapText="1" indent="2"/>
    </xf>
    <xf numFmtId="0" fontId="102" fillId="0" borderId="229">
      <alignment horizontal="left" vertical="center" wrapText="1" indent="2"/>
    </xf>
    <xf numFmtId="0" fontId="102" fillId="60" borderId="229">
      <alignment horizontal="left" vertical="center" wrapText="1" indent="2"/>
    </xf>
    <xf numFmtId="0" fontId="145" fillId="0" borderId="224" applyNumberFormat="0" applyFill="0" applyAlignment="0" applyProtection="0"/>
    <xf numFmtId="0" fontId="102" fillId="61" borderId="226"/>
    <xf numFmtId="4" fontId="103" fillId="60" borderId="226">
      <alignment horizontal="right" vertical="center"/>
    </xf>
    <xf numFmtId="0" fontId="7" fillId="38" borderId="0" applyNumberFormat="0" applyBorder="0" applyAlignment="0" applyProtection="0"/>
    <xf numFmtId="4" fontId="103" fillId="60" borderId="226">
      <alignment horizontal="right" vertical="center"/>
    </xf>
    <xf numFmtId="0" fontId="102" fillId="0" borderId="229">
      <alignment horizontal="left" vertical="center" wrapText="1" indent="2"/>
    </xf>
    <xf numFmtId="0" fontId="138" fillId="71" borderId="223" applyNumberFormat="0" applyAlignment="0" applyProtection="0"/>
    <xf numFmtId="0" fontId="102" fillId="0" borderId="226">
      <alignment horizontal="right" vertical="center"/>
    </xf>
    <xf numFmtId="0" fontId="102" fillId="62" borderId="227">
      <alignment horizontal="left" vertical="center"/>
    </xf>
    <xf numFmtId="0" fontId="103" fillId="60" borderId="228">
      <alignment horizontal="right" vertical="center"/>
    </xf>
    <xf numFmtId="4" fontId="103" fillId="60" borderId="228">
      <alignment horizontal="right" vertical="center"/>
    </xf>
    <xf numFmtId="0" fontId="103" fillId="60" borderId="227">
      <alignment horizontal="right" vertical="center"/>
    </xf>
    <xf numFmtId="0" fontId="103" fillId="60" borderId="226">
      <alignment horizontal="right" vertical="center"/>
    </xf>
    <xf numFmtId="0" fontId="103" fillId="62" borderId="226">
      <alignment horizontal="right" vertical="center"/>
    </xf>
    <xf numFmtId="4" fontId="103" fillId="62" borderId="226">
      <alignment horizontal="right" vertical="center"/>
    </xf>
    <xf numFmtId="0" fontId="145" fillId="0" borderId="224" applyNumberFormat="0" applyFill="0" applyAlignment="0" applyProtection="0"/>
    <xf numFmtId="0" fontId="120" fillId="87" borderId="225" applyNumberFormat="0" applyFont="0" applyAlignment="0" applyProtection="0"/>
    <xf numFmtId="0" fontId="138" fillId="71" borderId="223" applyNumberFormat="0" applyAlignment="0" applyProtection="0"/>
    <xf numFmtId="0" fontId="120" fillId="87" borderId="225" applyNumberFormat="0" applyFont="0" applyAlignment="0" applyProtection="0"/>
    <xf numFmtId="0" fontId="145" fillId="0" borderId="224" applyNumberFormat="0" applyFill="0" applyAlignment="0" applyProtection="0"/>
    <xf numFmtId="0" fontId="8" fillId="87" borderId="225" applyNumberFormat="0" applyFont="0" applyAlignment="0" applyProtection="0"/>
    <xf numFmtId="0" fontId="105" fillId="62" borderId="226">
      <alignment horizontal="right" vertical="center"/>
    </xf>
    <xf numFmtId="0" fontId="142" fillId="84" borderId="222" applyNumberFormat="0" applyAlignment="0" applyProtection="0"/>
    <xf numFmtId="0" fontId="123" fillId="84" borderId="222" applyNumberFormat="0" applyAlignment="0" applyProtection="0"/>
    <xf numFmtId="0" fontId="145" fillId="0" borderId="224" applyNumberFormat="0" applyFill="0" applyAlignment="0" applyProtection="0"/>
    <xf numFmtId="0" fontId="123" fillId="84" borderId="222" applyNumberFormat="0" applyAlignment="0" applyProtection="0"/>
    <xf numFmtId="0" fontId="120" fillId="87" borderId="225" applyNumberFormat="0" applyFont="0" applyAlignment="0" applyProtection="0"/>
    <xf numFmtId="0" fontId="105" fillId="62" borderId="226">
      <alignment horizontal="right" vertical="center"/>
    </xf>
    <xf numFmtId="0" fontId="102" fillId="0" borderId="226">
      <alignment horizontal="right" vertical="center"/>
    </xf>
    <xf numFmtId="0" fontId="102" fillId="60" borderId="229">
      <alignment horizontal="left" vertical="center" wrapText="1" indent="2"/>
    </xf>
    <xf numFmtId="4" fontId="103" fillId="60" borderId="227">
      <alignment horizontal="right" vertical="center"/>
    </xf>
    <xf numFmtId="0" fontId="102" fillId="61" borderId="226"/>
    <xf numFmtId="0" fontId="129" fillId="71" borderId="223" applyNumberFormat="0" applyAlignment="0" applyProtection="0"/>
    <xf numFmtId="0" fontId="103" fillId="60" borderId="227">
      <alignment horizontal="right" vertical="center"/>
    </xf>
    <xf numFmtId="4" fontId="103" fillId="60" borderId="228">
      <alignment horizontal="right" vertical="center"/>
    </xf>
    <xf numFmtId="0" fontId="145" fillId="0" borderId="224" applyNumberFormat="0" applyFill="0" applyAlignment="0" applyProtection="0"/>
    <xf numFmtId="49" fontId="102" fillId="0" borderId="226" applyNumberFormat="0" applyFont="0" applyFill="0" applyBorder="0" applyProtection="0">
      <alignment horizontal="left" vertical="center" indent="2"/>
    </xf>
    <xf numFmtId="0" fontId="103" fillId="60" borderId="228">
      <alignment horizontal="right" vertical="center"/>
    </xf>
    <xf numFmtId="4" fontId="103" fillId="62" borderId="226">
      <alignment horizontal="right" vertical="center"/>
    </xf>
    <xf numFmtId="0" fontId="102" fillId="61" borderId="226"/>
    <xf numFmtId="0" fontId="138" fillId="71" borderId="223" applyNumberFormat="0" applyAlignment="0" applyProtection="0"/>
    <xf numFmtId="0" fontId="105" fillId="62" borderId="226">
      <alignment horizontal="right" vertical="center"/>
    </xf>
    <xf numFmtId="0" fontId="7" fillId="58" borderId="0" applyNumberFormat="0" applyBorder="0" applyAlignment="0" applyProtection="0"/>
    <xf numFmtId="0" fontId="7" fillId="50" borderId="0" applyNumberFormat="0" applyBorder="0" applyAlignment="0" applyProtection="0"/>
    <xf numFmtId="4" fontId="102" fillId="61" borderId="226"/>
    <xf numFmtId="0" fontId="102" fillId="62" borderId="227">
      <alignment horizontal="left" vertical="center"/>
    </xf>
    <xf numFmtId="0" fontId="126" fillId="84" borderId="223" applyNumberFormat="0" applyAlignment="0" applyProtection="0"/>
    <xf numFmtId="4" fontId="105" fillId="62" borderId="226">
      <alignment horizontal="right" vertical="center"/>
    </xf>
    <xf numFmtId="0" fontId="103" fillId="60" borderId="227">
      <alignment horizontal="right" vertical="center"/>
    </xf>
    <xf numFmtId="0" fontId="7" fillId="37" borderId="0" applyNumberFormat="0" applyBorder="0" applyAlignment="0" applyProtection="0"/>
    <xf numFmtId="0" fontId="102" fillId="0" borderId="226" applyNumberFormat="0" applyFill="0" applyAlignment="0" applyProtection="0"/>
    <xf numFmtId="4" fontId="103" fillId="60" borderId="227">
      <alignment horizontal="right" vertical="center"/>
    </xf>
    <xf numFmtId="4" fontId="103" fillId="60" borderId="228">
      <alignment horizontal="right" vertical="center"/>
    </xf>
    <xf numFmtId="0" fontId="105" fillId="62" borderId="226">
      <alignment horizontal="right" vertical="center"/>
    </xf>
    <xf numFmtId="0" fontId="7" fillId="54" borderId="0" applyNumberFormat="0" applyBorder="0" applyAlignment="0" applyProtection="0"/>
    <xf numFmtId="0" fontId="142" fillId="84" borderId="222" applyNumberFormat="0" applyAlignment="0" applyProtection="0"/>
    <xf numFmtId="0" fontId="130" fillId="0" borderId="224" applyNumberFormat="0" applyFill="0" applyAlignment="0" applyProtection="0"/>
    <xf numFmtId="0" fontId="130" fillId="0" borderId="224" applyNumberFormat="0" applyFill="0" applyAlignment="0" applyProtection="0"/>
    <xf numFmtId="0" fontId="102" fillId="0" borderId="226">
      <alignment horizontal="right" vertical="center"/>
    </xf>
    <xf numFmtId="0" fontId="126" fillId="84" borderId="223" applyNumberFormat="0" applyAlignment="0" applyProtection="0"/>
    <xf numFmtId="0" fontId="142" fillId="84" borderId="222" applyNumberFormat="0" applyAlignment="0" applyProtection="0"/>
    <xf numFmtId="0" fontId="126" fillId="84" borderId="223" applyNumberFormat="0" applyAlignment="0" applyProtection="0"/>
    <xf numFmtId="4" fontId="103" fillId="60" borderId="226">
      <alignment horizontal="right" vertical="center"/>
    </xf>
    <xf numFmtId="0" fontId="145" fillId="0" borderId="224" applyNumberFormat="0" applyFill="0" applyAlignment="0" applyProtection="0"/>
    <xf numFmtId="0" fontId="130" fillId="0" borderId="224" applyNumberFormat="0" applyFill="0" applyAlignment="0" applyProtection="0"/>
    <xf numFmtId="4" fontId="105" fillId="62" borderId="226">
      <alignment horizontal="right" vertical="center"/>
    </xf>
    <xf numFmtId="0" fontId="126" fillId="84" borderId="223" applyNumberFormat="0" applyAlignment="0" applyProtection="0"/>
    <xf numFmtId="0" fontId="102" fillId="61" borderId="226"/>
    <xf numFmtId="0" fontId="138" fillId="71" borderId="223" applyNumberFormat="0" applyAlignment="0" applyProtection="0"/>
    <xf numFmtId="0" fontId="123" fillId="84" borderId="222" applyNumberFormat="0" applyAlignment="0" applyProtection="0"/>
    <xf numFmtId="0" fontId="145" fillId="0" borderId="224" applyNumberFormat="0" applyFill="0" applyAlignment="0" applyProtection="0"/>
    <xf numFmtId="0" fontId="103" fillId="62" borderId="226">
      <alignment horizontal="right" vertical="center"/>
    </xf>
    <xf numFmtId="0" fontId="145" fillId="0" borderId="224" applyNumberFormat="0" applyFill="0" applyAlignment="0" applyProtection="0"/>
    <xf numFmtId="0" fontId="145" fillId="0" borderId="224" applyNumberFormat="0" applyFill="0" applyAlignment="0" applyProtection="0"/>
    <xf numFmtId="0" fontId="116" fillId="33" borderId="65" applyNumberFormat="0" applyAlignment="0" applyProtection="0"/>
    <xf numFmtId="0" fontId="125" fillId="84" borderId="223" applyNumberFormat="0" applyAlignment="0" applyProtection="0"/>
    <xf numFmtId="0" fontId="102" fillId="60" borderId="229">
      <alignment horizontal="left" vertical="center" wrapText="1" indent="2"/>
    </xf>
    <xf numFmtId="0" fontId="102" fillId="61" borderId="226"/>
    <xf numFmtId="4" fontId="103" fillId="60" borderId="228">
      <alignment horizontal="right" vertical="center"/>
    </xf>
    <xf numFmtId="0" fontId="7" fillId="42" borderId="0" applyNumberFormat="0" applyBorder="0" applyAlignment="0" applyProtection="0"/>
    <xf numFmtId="4" fontId="103" fillId="60" borderId="227">
      <alignment horizontal="right" vertical="center"/>
    </xf>
    <xf numFmtId="4" fontId="102" fillId="0" borderId="226" applyFill="0" applyBorder="0" applyProtection="0">
      <alignment horizontal="right" vertical="center"/>
    </xf>
    <xf numFmtId="4" fontId="102" fillId="0" borderId="226" applyFill="0" applyBorder="0" applyProtection="0">
      <alignment horizontal="right" vertical="center"/>
    </xf>
    <xf numFmtId="0" fontId="142" fillId="84" borderId="222" applyNumberFormat="0" applyAlignment="0" applyProtection="0"/>
    <xf numFmtId="0" fontId="102" fillId="0" borderId="229">
      <alignment horizontal="left" vertical="center" wrapText="1" indent="2"/>
    </xf>
    <xf numFmtId="4" fontId="102" fillId="0" borderId="226">
      <alignment horizontal="right" vertical="center"/>
    </xf>
    <xf numFmtId="0" fontId="103" fillId="62" borderId="226">
      <alignment horizontal="right" vertical="center"/>
    </xf>
    <xf numFmtId="0" fontId="123" fillId="84" borderId="222" applyNumberFormat="0" applyAlignment="0" applyProtection="0"/>
    <xf numFmtId="49" fontId="101" fillId="0" borderId="226" applyNumberFormat="0" applyFill="0" applyBorder="0" applyProtection="0">
      <alignment horizontal="left" vertical="center"/>
    </xf>
    <xf numFmtId="0" fontId="126" fillId="84" borderId="223" applyNumberFormat="0" applyAlignment="0" applyProtection="0"/>
    <xf numFmtId="0" fontId="130" fillId="0" borderId="224" applyNumberFormat="0" applyFill="0" applyAlignment="0" applyProtection="0"/>
    <xf numFmtId="0" fontId="102" fillId="60" borderId="229">
      <alignment horizontal="left" vertical="center" wrapText="1" indent="2"/>
    </xf>
    <xf numFmtId="4" fontId="103" fillId="60" borderId="226">
      <alignment horizontal="right" vertical="center"/>
    </xf>
    <xf numFmtId="0" fontId="126" fillId="84" borderId="223" applyNumberFormat="0" applyAlignment="0" applyProtection="0"/>
    <xf numFmtId="0" fontId="130" fillId="0" borderId="224" applyNumberFormat="0" applyFill="0" applyAlignment="0" applyProtection="0"/>
    <xf numFmtId="4" fontId="103" fillId="60" borderId="226">
      <alignment horizontal="right" vertical="center"/>
    </xf>
    <xf numFmtId="0" fontId="129" fillId="71" borderId="223" applyNumberFormat="0" applyAlignment="0" applyProtection="0"/>
    <xf numFmtId="0" fontId="102" fillId="0" borderId="229">
      <alignment horizontal="left" vertical="center" wrapText="1" indent="2"/>
    </xf>
    <xf numFmtId="0" fontId="102" fillId="60" borderId="229">
      <alignment horizontal="left" vertical="center" wrapText="1" indent="2"/>
    </xf>
    <xf numFmtId="166" fontId="102" fillId="88" borderId="226" applyNumberFormat="0" applyFont="0" applyBorder="0" applyAlignment="0" applyProtection="0">
      <alignment horizontal="right" vertical="center"/>
    </xf>
    <xf numFmtId="4" fontId="102" fillId="0" borderId="226" applyFill="0" applyBorder="0" applyProtection="0">
      <alignment horizontal="right" vertical="center"/>
    </xf>
    <xf numFmtId="0" fontId="7" fillId="46" borderId="0" applyNumberFormat="0" applyBorder="0" applyAlignment="0" applyProtection="0"/>
    <xf numFmtId="0" fontId="103" fillId="60" borderId="226">
      <alignment horizontal="right" vertical="center"/>
    </xf>
    <xf numFmtId="0" fontId="103" fillId="60" borderId="226">
      <alignment horizontal="right" vertical="center"/>
    </xf>
    <xf numFmtId="0" fontId="103" fillId="60" borderId="227">
      <alignment horizontal="right" vertical="center"/>
    </xf>
    <xf numFmtId="49" fontId="101" fillId="0" borderId="226" applyNumberFormat="0" applyFill="0" applyBorder="0" applyProtection="0">
      <alignment horizontal="left" vertical="center"/>
    </xf>
    <xf numFmtId="4" fontId="103" fillId="60" borderId="226">
      <alignment horizontal="right" vertical="center"/>
    </xf>
    <xf numFmtId="0" fontId="103" fillId="60" borderId="226">
      <alignment horizontal="right" vertical="center"/>
    </xf>
    <xf numFmtId="0" fontId="103" fillId="60" borderId="227">
      <alignment horizontal="right" vertical="center"/>
    </xf>
    <xf numFmtId="0" fontId="138" fillId="71" borderId="223" applyNumberFormat="0" applyAlignment="0" applyProtection="0"/>
    <xf numFmtId="0" fontId="129" fillId="71" borderId="223" applyNumberFormat="0" applyAlignment="0" applyProtection="0"/>
    <xf numFmtId="0" fontId="102" fillId="62" borderId="227">
      <alignment horizontal="left" vertical="center"/>
    </xf>
    <xf numFmtId="0" fontId="103" fillId="62" borderId="226">
      <alignment horizontal="right" vertical="center"/>
    </xf>
    <xf numFmtId="4" fontId="102" fillId="0" borderId="226" applyFill="0" applyBorder="0" applyProtection="0">
      <alignment horizontal="right" vertical="center"/>
    </xf>
    <xf numFmtId="0" fontId="130" fillId="0" borderId="224" applyNumberFormat="0" applyFill="0" applyAlignment="0" applyProtection="0"/>
    <xf numFmtId="0" fontId="102" fillId="60" borderId="229">
      <alignment horizontal="left" vertical="center" wrapText="1" indent="2"/>
    </xf>
    <xf numFmtId="4" fontId="102" fillId="0" borderId="226" applyFill="0" applyBorder="0" applyProtection="0">
      <alignment horizontal="right" vertical="center"/>
    </xf>
    <xf numFmtId="0" fontId="120" fillId="87" borderId="225" applyNumberFormat="0" applyFont="0" applyAlignment="0" applyProtection="0"/>
    <xf numFmtId="49" fontId="102" fillId="0" borderId="227" applyNumberFormat="0" applyFont="0" applyFill="0" applyBorder="0" applyProtection="0">
      <alignment horizontal="left" vertical="center" indent="5"/>
    </xf>
    <xf numFmtId="0" fontId="138" fillId="71" borderId="223" applyNumberFormat="0" applyAlignment="0" applyProtection="0"/>
    <xf numFmtId="0" fontId="119" fillId="0" borderId="70" applyNumberFormat="0" applyFill="0" applyAlignment="0" applyProtection="0"/>
    <xf numFmtId="0" fontId="103" fillId="60" borderId="228">
      <alignment horizontal="right" vertical="center"/>
    </xf>
    <xf numFmtId="0" fontId="145" fillId="0" borderId="224" applyNumberFormat="0" applyFill="0" applyAlignment="0" applyProtection="0"/>
    <xf numFmtId="0" fontId="126" fillId="84" borderId="223" applyNumberFormat="0" applyAlignment="0" applyProtection="0"/>
    <xf numFmtId="0" fontId="142" fillId="84" borderId="222" applyNumberFormat="0" applyAlignment="0" applyProtection="0"/>
    <xf numFmtId="0" fontId="125" fillId="84" borderId="223" applyNumberFormat="0" applyAlignment="0" applyProtection="0"/>
    <xf numFmtId="4" fontId="103" fillId="62" borderId="226">
      <alignment horizontal="right" vertical="center"/>
    </xf>
    <xf numFmtId="0" fontId="138" fillId="71" borderId="223" applyNumberFormat="0" applyAlignment="0" applyProtection="0"/>
    <xf numFmtId="4" fontId="103" fillId="62" borderId="226">
      <alignment horizontal="right" vertical="center"/>
    </xf>
    <xf numFmtId="0" fontId="138" fillId="71" borderId="223" applyNumberFormat="0" applyAlignment="0" applyProtection="0"/>
    <xf numFmtId="49" fontId="101" fillId="0" borderId="226" applyNumberFormat="0" applyFill="0" applyBorder="0" applyProtection="0">
      <alignment horizontal="left" vertical="center"/>
    </xf>
    <xf numFmtId="0" fontId="103" fillId="60" borderId="227">
      <alignment horizontal="right" vertical="center"/>
    </xf>
    <xf numFmtId="4" fontId="103" fillId="60" borderId="226">
      <alignment horizontal="right" vertical="center"/>
    </xf>
    <xf numFmtId="4" fontId="105" fillId="62" borderId="226">
      <alignment horizontal="right" vertical="center"/>
    </xf>
    <xf numFmtId="4" fontId="103" fillId="60" borderId="227">
      <alignment horizontal="right" vertical="center"/>
    </xf>
    <xf numFmtId="0" fontId="102" fillId="0" borderId="226">
      <alignment horizontal="right" vertical="center"/>
    </xf>
    <xf numFmtId="0" fontId="102" fillId="0" borderId="226">
      <alignment horizontal="right" vertical="center"/>
    </xf>
    <xf numFmtId="0" fontId="103" fillId="62" borderId="226">
      <alignment horizontal="right" vertical="center"/>
    </xf>
    <xf numFmtId="4" fontId="103" fillId="60" borderId="227">
      <alignment horizontal="right" vertical="center"/>
    </xf>
    <xf numFmtId="0" fontId="103" fillId="62" borderId="226">
      <alignment horizontal="right" vertical="center"/>
    </xf>
    <xf numFmtId="166" fontId="102" fillId="88" borderId="226" applyNumberFormat="0" applyFont="0" applyBorder="0" applyAlignment="0" applyProtection="0">
      <alignment horizontal="right" vertical="center"/>
    </xf>
    <xf numFmtId="0" fontId="126" fillId="84" borderId="223" applyNumberFormat="0" applyAlignment="0" applyProtection="0"/>
    <xf numFmtId="4" fontId="103" fillId="60" borderId="226">
      <alignment horizontal="right" vertical="center"/>
    </xf>
    <xf numFmtId="0" fontId="7" fillId="57" borderId="0" applyNumberFormat="0" applyBorder="0" applyAlignment="0" applyProtection="0"/>
    <xf numFmtId="0" fontId="7" fillId="49" borderId="0" applyNumberFormat="0" applyBorder="0" applyAlignment="0" applyProtection="0"/>
    <xf numFmtId="0" fontId="102" fillId="61" borderId="226"/>
    <xf numFmtId="49" fontId="102" fillId="0" borderId="227" applyNumberFormat="0" applyFont="0" applyFill="0" applyBorder="0" applyProtection="0">
      <alignment horizontal="left" vertical="center" indent="5"/>
    </xf>
    <xf numFmtId="4" fontId="102" fillId="0" borderId="226" applyFill="0" applyBorder="0" applyProtection="0">
      <alignment horizontal="right" vertical="center"/>
    </xf>
    <xf numFmtId="0" fontId="103" fillId="60" borderId="226">
      <alignment horizontal="right" vertical="center"/>
    </xf>
    <xf numFmtId="4" fontId="103" fillId="60" borderId="226">
      <alignment horizontal="right" vertical="center"/>
    </xf>
    <xf numFmtId="49" fontId="101" fillId="0" borderId="226" applyNumberFormat="0" applyFill="0" applyBorder="0" applyProtection="0">
      <alignment horizontal="left" vertical="center"/>
    </xf>
    <xf numFmtId="0" fontId="120" fillId="87" borderId="225" applyNumberFormat="0" applyFont="0" applyAlignment="0" applyProtection="0"/>
    <xf numFmtId="0" fontId="126" fillId="84" borderId="223" applyNumberFormat="0" applyAlignment="0" applyProtection="0"/>
    <xf numFmtId="0" fontId="48" fillId="43" borderId="0" applyNumberFormat="0" applyBorder="0" applyAlignment="0" applyProtection="0"/>
    <xf numFmtId="4" fontId="103" fillId="60" borderId="226">
      <alignment horizontal="right" vertical="center"/>
    </xf>
    <xf numFmtId="0" fontId="7" fillId="53" borderId="0" applyNumberFormat="0" applyBorder="0" applyAlignment="0" applyProtection="0"/>
    <xf numFmtId="0" fontId="102" fillId="0" borderId="226" applyNumberFormat="0" applyFill="0" applyAlignment="0" applyProtection="0"/>
    <xf numFmtId="0" fontId="102" fillId="0" borderId="226" applyNumberFormat="0" applyFill="0" applyAlignment="0" applyProtection="0"/>
    <xf numFmtId="0" fontId="125" fillId="84" borderId="223" applyNumberFormat="0" applyAlignment="0" applyProtection="0"/>
    <xf numFmtId="0" fontId="129" fillId="71" borderId="223" applyNumberFormat="0" applyAlignment="0" applyProtection="0"/>
    <xf numFmtId="0" fontId="125" fillId="84" borderId="223" applyNumberFormat="0" applyAlignment="0" applyProtection="0"/>
    <xf numFmtId="0" fontId="120" fillId="87" borderId="225" applyNumberFormat="0" applyFont="0" applyAlignment="0" applyProtection="0"/>
    <xf numFmtId="0" fontId="129" fillId="71" borderId="223" applyNumberFormat="0" applyAlignment="0" applyProtection="0"/>
    <xf numFmtId="4" fontId="103" fillId="62" borderId="226">
      <alignment horizontal="right" vertical="center"/>
    </xf>
    <xf numFmtId="4" fontId="102" fillId="61" borderId="226"/>
    <xf numFmtId="166" fontId="102" fillId="88" borderId="226" applyNumberFormat="0" applyFont="0" applyBorder="0" applyAlignment="0" applyProtection="0">
      <alignment horizontal="right" vertical="center"/>
    </xf>
    <xf numFmtId="0" fontId="105" fillId="62" borderId="226">
      <alignment horizontal="right" vertical="center"/>
    </xf>
    <xf numFmtId="4" fontId="103" fillId="60" borderId="228">
      <alignment horizontal="right" vertical="center"/>
    </xf>
    <xf numFmtId="0" fontId="102" fillId="60" borderId="229">
      <alignment horizontal="left" vertical="center" wrapText="1" indent="2"/>
    </xf>
    <xf numFmtId="0" fontId="138" fillId="71" borderId="223" applyNumberFormat="0" applyAlignment="0" applyProtection="0"/>
    <xf numFmtId="0" fontId="138" fillId="71" borderId="223" applyNumberFormat="0" applyAlignment="0" applyProtection="0"/>
    <xf numFmtId="0" fontId="130" fillId="0" borderId="224" applyNumberFormat="0" applyFill="0" applyAlignment="0" applyProtection="0"/>
    <xf numFmtId="0" fontId="117" fillId="0" borderId="0" applyNumberFormat="0" applyFill="0" applyBorder="0" applyAlignment="0" applyProtection="0"/>
    <xf numFmtId="0" fontId="48" fillId="55" borderId="0" applyNumberFormat="0" applyBorder="0" applyAlignment="0" applyProtection="0"/>
    <xf numFmtId="0" fontId="130" fillId="0" borderId="224" applyNumberFormat="0" applyFill="0" applyAlignment="0" applyProtection="0"/>
    <xf numFmtId="0" fontId="125" fillId="84" borderId="223" applyNumberFormat="0" applyAlignment="0" applyProtection="0"/>
    <xf numFmtId="0" fontId="142" fillId="84" borderId="222" applyNumberFormat="0" applyAlignment="0" applyProtection="0"/>
    <xf numFmtId="0" fontId="142" fillId="84" borderId="222" applyNumberFormat="0" applyAlignment="0" applyProtection="0"/>
    <xf numFmtId="0" fontId="115" fillId="33" borderId="66" applyNumberFormat="0" applyAlignment="0" applyProtection="0"/>
    <xf numFmtId="0" fontId="126" fillId="84" borderId="223" applyNumberFormat="0" applyAlignment="0" applyProtection="0"/>
    <xf numFmtId="0" fontId="102" fillId="60" borderId="229">
      <alignment horizontal="left" vertical="center" wrapText="1" indent="2"/>
    </xf>
    <xf numFmtId="0" fontId="103" fillId="60" borderId="228">
      <alignment horizontal="right" vertical="center"/>
    </xf>
    <xf numFmtId="0" fontId="7" fillId="41" borderId="0" applyNumberFormat="0" applyBorder="0" applyAlignment="0" applyProtection="0"/>
    <xf numFmtId="0" fontId="120" fillId="87" borderId="225" applyNumberFormat="0" applyFont="0" applyAlignment="0" applyProtection="0"/>
    <xf numFmtId="0" fontId="102" fillId="0" borderId="226" applyNumberFormat="0" applyFill="0" applyAlignment="0" applyProtection="0"/>
    <xf numFmtId="49" fontId="102" fillId="0" borderId="226" applyNumberFormat="0" applyFont="0" applyFill="0" applyBorder="0" applyProtection="0">
      <alignment horizontal="left" vertical="center" indent="2"/>
    </xf>
    <xf numFmtId="0" fontId="102" fillId="0" borderId="229">
      <alignment horizontal="left" vertical="center" wrapText="1" indent="2"/>
    </xf>
    <xf numFmtId="0" fontId="126" fillId="84" borderId="223" applyNumberFormat="0" applyAlignment="0" applyProtection="0"/>
    <xf numFmtId="0" fontId="102" fillId="0" borderId="226" applyNumberFormat="0" applyFill="0" applyAlignment="0" applyProtection="0"/>
    <xf numFmtId="4" fontId="105" fillId="62" borderId="226">
      <alignment horizontal="right" vertical="center"/>
    </xf>
    <xf numFmtId="0" fontId="102" fillId="0" borderId="229">
      <alignment horizontal="left" vertical="center" wrapText="1" indent="2"/>
    </xf>
    <xf numFmtId="0" fontId="48" fillId="47" borderId="0" applyNumberFormat="0" applyBorder="0" applyAlignment="0" applyProtection="0"/>
    <xf numFmtId="4" fontId="102" fillId="61" borderId="226"/>
    <xf numFmtId="0" fontId="126" fillId="84" borderId="223" applyNumberFormat="0" applyAlignment="0" applyProtection="0"/>
    <xf numFmtId="0" fontId="126" fillId="84" borderId="223" applyNumberFormat="0" applyAlignment="0" applyProtection="0"/>
    <xf numFmtId="0" fontId="102" fillId="0" borderId="229">
      <alignment horizontal="left" vertical="center" wrapText="1" indent="2"/>
    </xf>
    <xf numFmtId="0" fontId="103" fillId="60" borderId="226">
      <alignment horizontal="right" vertical="center"/>
    </xf>
    <xf numFmtId="0" fontId="129" fillId="71" borderId="223" applyNumberFormat="0" applyAlignment="0" applyProtection="0"/>
    <xf numFmtId="0" fontId="126" fillId="84" borderId="223" applyNumberFormat="0" applyAlignment="0" applyProtection="0"/>
    <xf numFmtId="0" fontId="103" fillId="60" borderId="226">
      <alignment horizontal="right" vertical="center"/>
    </xf>
    <xf numFmtId="49" fontId="101" fillId="0" borderId="226" applyNumberFormat="0" applyFill="0" applyBorder="0" applyProtection="0">
      <alignment horizontal="left" vertical="center"/>
    </xf>
    <xf numFmtId="0" fontId="120" fillId="87" borderId="225" applyNumberFormat="0" applyFont="0" applyAlignment="0" applyProtection="0"/>
    <xf numFmtId="0" fontId="125" fillId="84" borderId="223" applyNumberFormat="0" applyAlignment="0" applyProtection="0"/>
    <xf numFmtId="0" fontId="130" fillId="0" borderId="224" applyNumberFormat="0" applyFill="0" applyAlignment="0" applyProtection="0"/>
    <xf numFmtId="0" fontId="102" fillId="61" borderId="226"/>
    <xf numFmtId="4" fontId="102" fillId="61" borderId="226"/>
    <xf numFmtId="4" fontId="103" fillId="60" borderId="226">
      <alignment horizontal="right" vertical="center"/>
    </xf>
    <xf numFmtId="0" fontId="105" fillId="62" borderId="226">
      <alignment horizontal="right" vertical="center"/>
    </xf>
    <xf numFmtId="0" fontId="129" fillId="71" borderId="223" applyNumberFormat="0" applyAlignment="0" applyProtection="0"/>
    <xf numFmtId="0" fontId="126" fillId="84" borderId="223" applyNumberFormat="0" applyAlignment="0" applyProtection="0"/>
    <xf numFmtId="4" fontId="102" fillId="0" borderId="226">
      <alignment horizontal="right" vertical="center"/>
    </xf>
    <xf numFmtId="0" fontId="102" fillId="60" borderId="229">
      <alignment horizontal="left" vertical="center" wrapText="1" indent="2"/>
    </xf>
    <xf numFmtId="0" fontId="102" fillId="0" borderId="229">
      <alignment horizontal="left" vertical="center" wrapText="1" indent="2"/>
    </xf>
    <xf numFmtId="0" fontId="142" fillId="84" borderId="222" applyNumberFormat="0" applyAlignment="0" applyProtection="0"/>
    <xf numFmtId="0" fontId="138" fillId="71" borderId="223" applyNumberFormat="0" applyAlignment="0" applyProtection="0"/>
    <xf numFmtId="0" fontId="125" fillId="84" borderId="223" applyNumberFormat="0" applyAlignment="0" applyProtection="0"/>
    <xf numFmtId="0" fontId="123" fillId="84" borderId="222" applyNumberFormat="0" applyAlignment="0" applyProtection="0"/>
    <xf numFmtId="0" fontId="103" fillId="60" borderId="228">
      <alignment horizontal="right" vertical="center"/>
    </xf>
    <xf numFmtId="0" fontId="105" fillId="62" borderId="226">
      <alignment horizontal="right" vertical="center"/>
    </xf>
    <xf numFmtId="4" fontId="103" fillId="62" borderId="226">
      <alignment horizontal="right" vertical="center"/>
    </xf>
    <xf numFmtId="4" fontId="103" fillId="60" borderId="226">
      <alignment horizontal="right" vertical="center"/>
    </xf>
    <xf numFmtId="49" fontId="102" fillId="0" borderId="227" applyNumberFormat="0" applyFont="0" applyFill="0" applyBorder="0" applyProtection="0">
      <alignment horizontal="left" vertical="center" indent="5"/>
    </xf>
    <xf numFmtId="4" fontId="102" fillId="0" borderId="226" applyFill="0" applyBorder="0" applyProtection="0">
      <alignment horizontal="right" vertical="center"/>
    </xf>
    <xf numFmtId="4" fontId="103" fillId="62" borderId="226">
      <alignment horizontal="right" vertical="center"/>
    </xf>
    <xf numFmtId="0" fontId="138" fillId="71" borderId="223" applyNumberFormat="0" applyAlignment="0" applyProtection="0"/>
    <xf numFmtId="0" fontId="129" fillId="71" borderId="223" applyNumberFormat="0" applyAlignment="0" applyProtection="0"/>
    <xf numFmtId="0" fontId="125" fillId="84" borderId="223" applyNumberFormat="0" applyAlignment="0" applyProtection="0"/>
    <xf numFmtId="0" fontId="102" fillId="60" borderId="229">
      <alignment horizontal="left" vertical="center" wrapText="1" indent="2"/>
    </xf>
    <xf numFmtId="0" fontId="102" fillId="0" borderId="229">
      <alignment horizontal="left" vertical="center" wrapText="1" indent="2"/>
    </xf>
    <xf numFmtId="0" fontId="102" fillId="60" borderId="229">
      <alignment horizontal="left" vertical="center" wrapText="1" indent="2"/>
    </xf>
    <xf numFmtId="0" fontId="102" fillId="0" borderId="0"/>
    <xf numFmtId="43" fontId="85" fillId="0" borderId="0" applyFont="0" applyFill="0" applyBorder="0" applyAlignment="0" applyProtection="0"/>
    <xf numFmtId="4" fontId="102" fillId="0" borderId="267">
      <alignment horizontal="right" vertical="center"/>
    </xf>
    <xf numFmtId="4" fontId="105" fillId="62" borderId="267">
      <alignment horizontal="right" vertical="center"/>
    </xf>
    <xf numFmtId="0" fontId="130" fillId="0" borderId="265" applyNumberFormat="0" applyFill="0" applyAlignment="0" applyProtection="0"/>
    <xf numFmtId="0" fontId="8" fillId="87" borderId="247" applyNumberFormat="0" applyFont="0" applyAlignment="0" applyProtection="0"/>
    <xf numFmtId="0" fontId="102" fillId="62" borderId="268">
      <alignment horizontal="left" vertical="center"/>
    </xf>
    <xf numFmtId="0" fontId="105" fillId="62" borderId="267">
      <alignment horizontal="right" vertical="center"/>
    </xf>
    <xf numFmtId="0" fontId="102" fillId="60" borderId="270">
      <alignment horizontal="left" vertical="center" wrapText="1" indent="2"/>
    </xf>
    <xf numFmtId="4" fontId="103" fillId="60" borderId="267">
      <alignment horizontal="right" vertical="center"/>
    </xf>
    <xf numFmtId="0" fontId="129" fillId="71" borderId="264" applyNumberFormat="0" applyAlignment="0" applyProtection="0"/>
    <xf numFmtId="0" fontId="103" fillId="60" borderId="252">
      <alignment horizontal="right" vertical="center"/>
    </xf>
    <xf numFmtId="0" fontId="103" fillId="62" borderId="251">
      <alignment horizontal="right" vertical="center"/>
    </xf>
    <xf numFmtId="0" fontId="138" fillId="71" borderId="264" applyNumberFormat="0" applyAlignment="0" applyProtection="0"/>
    <xf numFmtId="0" fontId="102" fillId="0" borderId="267" applyNumberFormat="0" applyFill="0" applyAlignment="0" applyProtection="0"/>
    <xf numFmtId="0" fontId="102" fillId="60" borderId="254">
      <alignment horizontal="left" vertical="center" wrapText="1" indent="2"/>
    </xf>
    <xf numFmtId="0" fontId="120" fillId="87" borderId="266" applyNumberFormat="0" applyFont="0" applyAlignment="0" applyProtection="0"/>
    <xf numFmtId="0" fontId="125" fillId="84" borderId="249" applyNumberFormat="0" applyAlignment="0" applyProtection="0"/>
    <xf numFmtId="0" fontId="102" fillId="62" borderId="252">
      <alignment horizontal="left" vertical="center"/>
    </xf>
    <xf numFmtId="0" fontId="102" fillId="0" borderId="267">
      <alignment horizontal="right" vertical="center"/>
    </xf>
    <xf numFmtId="0" fontId="126" fillId="84" borderId="264" applyNumberFormat="0" applyAlignment="0" applyProtection="0"/>
    <xf numFmtId="0" fontId="125" fillId="84" borderId="249" applyNumberFormat="0" applyAlignment="0" applyProtection="0"/>
    <xf numFmtId="0" fontId="116" fillId="33" borderId="65" applyNumberFormat="0" applyAlignment="0" applyProtection="0"/>
    <xf numFmtId="0" fontId="145" fillId="0" borderId="265" applyNumberFormat="0" applyFill="0" applyAlignment="0" applyProtection="0"/>
    <xf numFmtId="0" fontId="7" fillId="54" borderId="0" applyNumberFormat="0" applyBorder="0" applyAlignment="0" applyProtection="0"/>
    <xf numFmtId="0" fontId="102" fillId="0" borderId="267">
      <alignment horizontal="right" vertical="center"/>
    </xf>
    <xf numFmtId="0" fontId="103" fillId="62" borderId="251">
      <alignment horizontal="right" vertical="center"/>
    </xf>
    <xf numFmtId="0" fontId="123" fillId="84" borderId="248" applyNumberFormat="0" applyAlignment="0" applyProtection="0"/>
    <xf numFmtId="0" fontId="138" fillId="71" borderId="264" applyNumberFormat="0" applyAlignment="0" applyProtection="0"/>
    <xf numFmtId="4" fontId="102" fillId="61" borderId="267"/>
    <xf numFmtId="0" fontId="120" fillId="87" borderId="266" applyNumberFormat="0" applyFont="0" applyAlignment="0" applyProtection="0"/>
    <xf numFmtId="0" fontId="129" fillId="71" borderId="264" applyNumberFormat="0" applyAlignment="0" applyProtection="0"/>
    <xf numFmtId="0" fontId="102" fillId="0" borderId="251">
      <alignment horizontal="right" vertical="center"/>
    </xf>
    <xf numFmtId="4" fontId="105" fillId="62" borderId="251">
      <alignment horizontal="right" vertical="center"/>
    </xf>
    <xf numFmtId="166" fontId="102" fillId="88" borderId="251" applyNumberFormat="0" applyFont="0" applyBorder="0" applyAlignment="0" applyProtection="0">
      <alignment horizontal="right" vertical="center"/>
    </xf>
    <xf numFmtId="0" fontId="102" fillId="0" borderId="251" applyNumberFormat="0" applyFill="0" applyAlignment="0" applyProtection="0"/>
    <xf numFmtId="4" fontId="103" fillId="60" borderId="253">
      <alignment horizontal="right" vertical="center"/>
    </xf>
    <xf numFmtId="0" fontId="115" fillId="33" borderId="66" applyNumberFormat="0" applyAlignment="0" applyProtection="0"/>
    <xf numFmtId="0" fontId="116" fillId="33" borderId="65" applyNumberFormat="0" applyAlignment="0" applyProtection="0"/>
    <xf numFmtId="0" fontId="145" fillId="0" borderId="250" applyNumberFormat="0" applyFill="0" applyAlignment="0" applyProtection="0"/>
    <xf numFmtId="0" fontId="125" fillId="84" borderId="249" applyNumberFormat="0" applyAlignment="0" applyProtection="0"/>
    <xf numFmtId="0" fontId="117" fillId="0" borderId="0" applyNumberFormat="0" applyFill="0" applyBorder="0" applyAlignment="0" applyProtection="0"/>
    <xf numFmtId="49" fontId="101" fillId="0" borderId="251" applyNumberFormat="0" applyFill="0" applyBorder="0" applyProtection="0">
      <alignment horizontal="left" vertical="center"/>
    </xf>
    <xf numFmtId="0" fontId="118" fillId="0" borderId="0" applyNumberFormat="0" applyFill="0" applyBorder="0" applyAlignment="0" applyProtection="0"/>
    <xf numFmtId="0" fontId="119"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8" fillId="39" borderId="0" applyNumberFormat="0" applyBorder="0" applyAlignment="0" applyProtection="0"/>
    <xf numFmtId="0" fontId="105" fillId="62" borderId="251">
      <alignment horizontal="right" vertical="center"/>
    </xf>
    <xf numFmtId="0" fontId="7" fillId="41"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8"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8"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8" fillId="59" borderId="0" applyNumberFormat="0" applyBorder="0" applyAlignment="0" applyProtection="0"/>
    <xf numFmtId="0" fontId="142" fillId="84" borderId="263" applyNumberFormat="0" applyAlignment="0" applyProtection="0"/>
    <xf numFmtId="0" fontId="120" fillId="87" borderId="266" applyNumberFormat="0" applyFont="0" applyAlignment="0" applyProtection="0"/>
    <xf numFmtId="0" fontId="102" fillId="60" borderId="270">
      <alignment horizontal="left" vertical="center" wrapText="1" indent="2"/>
    </xf>
    <xf numFmtId="0" fontId="103" fillId="62" borderId="267">
      <alignment horizontal="right" vertical="center"/>
    </xf>
    <xf numFmtId="4" fontId="103" fillId="60" borderId="269">
      <alignment horizontal="right" vertical="center"/>
    </xf>
    <xf numFmtId="0" fontId="102" fillId="0" borderId="267" applyNumberFormat="0" applyFill="0" applyAlignment="0" applyProtection="0"/>
    <xf numFmtId="0" fontId="102" fillId="0" borderId="267" applyNumberFormat="0" applyFill="0" applyAlignment="0" applyProtection="0"/>
    <xf numFmtId="4" fontId="102" fillId="61" borderId="267"/>
    <xf numFmtId="0" fontId="142" fillId="84" borderId="263" applyNumberFormat="0" applyAlignment="0" applyProtection="0"/>
    <xf numFmtId="0" fontId="145" fillId="0" borderId="265" applyNumberFormat="0" applyFill="0" applyAlignment="0" applyProtection="0"/>
    <xf numFmtId="0" fontId="103" fillId="60" borderId="268">
      <alignment horizontal="right" vertical="center"/>
    </xf>
    <xf numFmtId="49" fontId="102" fillId="0" borderId="268" applyNumberFormat="0" applyFont="0" applyFill="0" applyBorder="0" applyProtection="0">
      <alignment horizontal="left" vertical="center" indent="5"/>
    </xf>
    <xf numFmtId="0" fontId="103" fillId="60" borderId="269">
      <alignment horizontal="right" vertical="center"/>
    </xf>
    <xf numFmtId="0" fontId="102" fillId="0" borderId="267">
      <alignment horizontal="right" vertical="center"/>
    </xf>
    <xf numFmtId="49" fontId="101" fillId="0" borderId="267" applyNumberFormat="0" applyFill="0" applyBorder="0" applyProtection="0">
      <alignment horizontal="left" vertical="center"/>
    </xf>
    <xf numFmtId="0" fontId="120" fillId="87" borderId="266" applyNumberFormat="0" applyFont="0" applyAlignment="0" applyProtection="0"/>
    <xf numFmtId="0" fontId="129" fillId="71" borderId="264" applyNumberFormat="0" applyAlignment="0" applyProtection="0"/>
    <xf numFmtId="49" fontId="101" fillId="0" borderId="267" applyNumberFormat="0" applyFill="0" applyBorder="0" applyProtection="0">
      <alignment horizontal="left" vertical="center"/>
    </xf>
    <xf numFmtId="4" fontId="103" fillId="60" borderId="267">
      <alignment horizontal="right" vertical="center"/>
    </xf>
    <xf numFmtId="4" fontId="102" fillId="0" borderId="267" applyFill="0" applyBorder="0" applyProtection="0">
      <alignment horizontal="right" vertical="center"/>
    </xf>
    <xf numFmtId="0" fontId="103" fillId="60" borderId="269">
      <alignment horizontal="right" vertical="center"/>
    </xf>
    <xf numFmtId="0" fontId="125" fillId="84" borderId="264" applyNumberFormat="0" applyAlignment="0" applyProtection="0"/>
    <xf numFmtId="0" fontId="126" fillId="84" borderId="249" applyNumberFormat="0" applyAlignment="0" applyProtection="0"/>
    <xf numFmtId="43" fontId="112" fillId="0" borderId="0" applyFont="0" applyFill="0" applyBorder="0" applyAlignment="0" applyProtection="0"/>
    <xf numFmtId="0" fontId="48" fillId="43" borderId="0" applyNumberFormat="0" applyBorder="0" applyAlignment="0" applyProtection="0"/>
    <xf numFmtId="43" fontId="112" fillId="0" borderId="0" applyFont="0" applyFill="0" applyBorder="0" applyAlignment="0" applyProtection="0"/>
    <xf numFmtId="0" fontId="7" fillId="41" borderId="0" applyNumberFormat="0" applyBorder="0" applyAlignment="0" applyProtection="0"/>
    <xf numFmtId="0" fontId="102" fillId="61" borderId="267"/>
    <xf numFmtId="0" fontId="142" fillId="84" borderId="263" applyNumberFormat="0" applyAlignment="0" applyProtection="0"/>
    <xf numFmtId="0" fontId="125" fillId="84" borderId="264" applyNumberFormat="0" applyAlignment="0" applyProtection="0"/>
    <xf numFmtId="166" fontId="102" fillId="88" borderId="267" applyNumberFormat="0" applyFont="0" applyBorder="0" applyAlignment="0" applyProtection="0">
      <alignment horizontal="right" vertical="center"/>
    </xf>
    <xf numFmtId="0" fontId="142" fillId="84" borderId="263" applyNumberFormat="0" applyAlignment="0" applyProtection="0"/>
    <xf numFmtId="0" fontId="145" fillId="0" borderId="265" applyNumberFormat="0" applyFill="0" applyAlignment="0" applyProtection="0"/>
    <xf numFmtId="0" fontId="103" fillId="60" borderId="267">
      <alignment horizontal="right" vertical="center"/>
    </xf>
    <xf numFmtId="0" fontId="138" fillId="71" borderId="249" applyNumberFormat="0" applyAlignment="0" applyProtection="0"/>
    <xf numFmtId="4" fontId="102" fillId="61" borderId="267"/>
    <xf numFmtId="0" fontId="145" fillId="0" borderId="265" applyNumberFormat="0" applyFill="0" applyAlignment="0" applyProtection="0"/>
    <xf numFmtId="0" fontId="126" fillId="84" borderId="264" applyNumberFormat="0" applyAlignment="0" applyProtection="0"/>
    <xf numFmtId="0" fontId="105" fillId="62" borderId="267">
      <alignment horizontal="right" vertical="center"/>
    </xf>
    <xf numFmtId="0" fontId="126" fillId="84" borderId="264" applyNumberFormat="0" applyAlignment="0" applyProtection="0"/>
    <xf numFmtId="0" fontId="102" fillId="60" borderId="270">
      <alignment horizontal="left" vertical="center" wrapText="1" indent="2"/>
    </xf>
    <xf numFmtId="0" fontId="102" fillId="61" borderId="267"/>
    <xf numFmtId="0" fontId="8" fillId="87" borderId="266" applyNumberFormat="0" applyFont="0" applyAlignment="0" applyProtection="0"/>
    <xf numFmtId="4" fontId="102" fillId="0" borderId="251" applyFill="0" applyBorder="0" applyProtection="0">
      <alignment horizontal="right" vertical="center"/>
    </xf>
    <xf numFmtId="0" fontId="102" fillId="0" borderId="251" applyNumberFormat="0" applyFill="0" applyAlignment="0" applyProtection="0"/>
    <xf numFmtId="0" fontId="102" fillId="60" borderId="270">
      <alignment horizontal="left" vertical="center" wrapText="1" indent="2"/>
    </xf>
    <xf numFmtId="0" fontId="7" fillId="38" borderId="0" applyNumberFormat="0" applyBorder="0" applyAlignment="0" applyProtection="0"/>
    <xf numFmtId="49" fontId="101" fillId="0" borderId="267" applyNumberFormat="0" applyFill="0" applyBorder="0" applyProtection="0">
      <alignment horizontal="left" vertical="center"/>
    </xf>
    <xf numFmtId="4" fontId="102" fillId="0" borderId="267" applyFill="0" applyBorder="0" applyProtection="0">
      <alignment horizontal="right" vertical="center"/>
    </xf>
    <xf numFmtId="0" fontId="7" fillId="50" borderId="0" applyNumberFormat="0" applyBorder="0" applyAlignment="0" applyProtection="0"/>
    <xf numFmtId="0" fontId="145" fillId="0" borderId="265" applyNumberFormat="0" applyFill="0" applyAlignment="0" applyProtection="0"/>
    <xf numFmtId="0" fontId="126" fillId="84" borderId="264" applyNumberFormat="0" applyAlignment="0" applyProtection="0"/>
    <xf numFmtId="0" fontId="115" fillId="33" borderId="66" applyNumberFormat="0" applyAlignment="0" applyProtection="0"/>
    <xf numFmtId="0" fontId="120" fillId="87" borderId="247" applyNumberFormat="0" applyFont="0" applyAlignment="0" applyProtection="0"/>
    <xf numFmtId="0" fontId="8" fillId="87" borderId="247" applyNumberFormat="0" applyFont="0" applyAlignment="0" applyProtection="0"/>
    <xf numFmtId="0" fontId="142" fillId="84" borderId="248" applyNumberFormat="0" applyAlignment="0" applyProtection="0"/>
    <xf numFmtId="0" fontId="138" fillId="71" borderId="264" applyNumberFormat="0" applyAlignment="0" applyProtection="0"/>
    <xf numFmtId="49" fontId="102" fillId="0" borderId="267" applyNumberFormat="0" applyFont="0" applyFill="0" applyBorder="0" applyProtection="0">
      <alignment horizontal="left" vertical="center" indent="2"/>
    </xf>
    <xf numFmtId="0" fontId="7" fillId="50" borderId="0" applyNumberFormat="0" applyBorder="0" applyAlignment="0" applyProtection="0"/>
    <xf numFmtId="4" fontId="103" fillId="60" borderId="268">
      <alignment horizontal="right" vertical="center"/>
    </xf>
    <xf numFmtId="0" fontId="145" fillId="0" borderId="250" applyNumberFormat="0" applyFill="0" applyAlignment="0" applyProtection="0"/>
    <xf numFmtId="4" fontId="103" fillId="62" borderId="267">
      <alignment horizontal="right" vertical="center"/>
    </xf>
    <xf numFmtId="0" fontId="103" fillId="60" borderId="267">
      <alignment horizontal="right" vertical="center"/>
    </xf>
    <xf numFmtId="0" fontId="145" fillId="0" borderId="265" applyNumberFormat="0" applyFill="0" applyAlignment="0" applyProtection="0"/>
    <xf numFmtId="0" fontId="7" fillId="45" borderId="0" applyNumberFormat="0" applyBorder="0" applyAlignment="0" applyProtection="0"/>
    <xf numFmtId="0" fontId="138" fillId="71" borderId="264" applyNumberFormat="0" applyAlignment="0" applyProtection="0"/>
    <xf numFmtId="49" fontId="102" fillId="0" borderId="267" applyNumberFormat="0" applyFont="0" applyFill="0" applyBorder="0" applyProtection="0">
      <alignment horizontal="left" vertical="center" indent="2"/>
    </xf>
    <xf numFmtId="0" fontId="126" fillId="84" borderId="264" applyNumberFormat="0" applyAlignment="0" applyProtection="0"/>
    <xf numFmtId="0" fontId="102" fillId="61" borderId="267"/>
    <xf numFmtId="0" fontId="126" fillId="84" borderId="264" applyNumberFormat="0" applyAlignment="0" applyProtection="0"/>
    <xf numFmtId="4" fontId="103" fillId="60" borderId="267">
      <alignment horizontal="right" vertical="center"/>
    </xf>
    <xf numFmtId="4" fontId="103" fillId="60" borderId="269">
      <alignment horizontal="right" vertical="center"/>
    </xf>
    <xf numFmtId="0" fontId="48" fillId="51" borderId="0" applyNumberFormat="0" applyBorder="0" applyAlignment="0" applyProtection="0"/>
    <xf numFmtId="0" fontId="7" fillId="50" borderId="0" applyNumberFormat="0" applyBorder="0" applyAlignment="0" applyProtection="0"/>
    <xf numFmtId="0" fontId="102" fillId="62" borderId="268">
      <alignment horizontal="left" vertical="center"/>
    </xf>
    <xf numFmtId="0" fontId="138" fillId="71" borderId="264" applyNumberFormat="0" applyAlignment="0" applyProtection="0"/>
    <xf numFmtId="0" fontId="103" fillId="60" borderId="267">
      <alignment horizontal="right" vertical="center"/>
    </xf>
    <xf numFmtId="0" fontId="130" fillId="0" borderId="265" applyNumberFormat="0" applyFill="0" applyAlignment="0" applyProtection="0"/>
    <xf numFmtId="4" fontId="102" fillId="0" borderId="267" applyFill="0" applyBorder="0" applyProtection="0">
      <alignment horizontal="right" vertical="center"/>
    </xf>
    <xf numFmtId="0" fontId="103" fillId="60" borderId="269">
      <alignment horizontal="right" vertical="center"/>
    </xf>
    <xf numFmtId="0" fontId="102" fillId="62" borderId="268">
      <alignment horizontal="left" vertical="center"/>
    </xf>
    <xf numFmtId="4" fontId="103" fillId="60" borderId="267">
      <alignment horizontal="right" vertical="center"/>
    </xf>
    <xf numFmtId="0" fontId="126" fillId="84" borderId="264" applyNumberFormat="0" applyAlignment="0" applyProtection="0"/>
    <xf numFmtId="0" fontId="8" fillId="87" borderId="266" applyNumberFormat="0" applyFont="0" applyAlignment="0" applyProtection="0"/>
    <xf numFmtId="0" fontId="126" fillId="84" borderId="249" applyNumberFormat="0" applyAlignment="0" applyProtection="0"/>
    <xf numFmtId="4" fontId="102" fillId="0" borderId="267">
      <alignment horizontal="right" vertical="center"/>
    </xf>
    <xf numFmtId="4" fontId="102" fillId="61" borderId="267"/>
    <xf numFmtId="49" fontId="102" fillId="0" borderId="267" applyNumberFormat="0" applyFont="0" applyFill="0" applyBorder="0" applyProtection="0">
      <alignment horizontal="left" vertical="center" indent="2"/>
    </xf>
    <xf numFmtId="0" fontId="129" fillId="71" borderId="264" applyNumberFormat="0" applyAlignment="0" applyProtection="0"/>
    <xf numFmtId="0" fontId="138" fillId="71" borderId="264" applyNumberFormat="0" applyAlignment="0" applyProtection="0"/>
    <xf numFmtId="0" fontId="138" fillId="71" borderId="249" applyNumberFormat="0" applyAlignment="0" applyProtection="0"/>
    <xf numFmtId="0" fontId="103" fillId="60" borderId="268">
      <alignment horizontal="right" vertical="center"/>
    </xf>
    <xf numFmtId="0" fontId="138" fillId="71" borderId="264" applyNumberFormat="0" applyAlignment="0" applyProtection="0"/>
    <xf numFmtId="0" fontId="125" fillId="84" borderId="264" applyNumberFormat="0" applyAlignment="0" applyProtection="0"/>
    <xf numFmtId="0" fontId="120" fillId="87" borderId="247" applyNumberFormat="0" applyFont="0" applyAlignment="0" applyProtection="0"/>
    <xf numFmtId="0" fontId="142" fillId="84" borderId="248" applyNumberFormat="0" applyAlignment="0" applyProtection="0"/>
    <xf numFmtId="0" fontId="145" fillId="0" borderId="250" applyNumberFormat="0" applyFill="0" applyAlignment="0" applyProtection="0"/>
    <xf numFmtId="0" fontId="48" fillId="55" borderId="0" applyNumberFormat="0" applyBorder="0" applyAlignment="0" applyProtection="0"/>
    <xf numFmtId="49" fontId="102" fillId="0" borderId="267" applyNumberFormat="0" applyFont="0" applyFill="0" applyBorder="0" applyProtection="0">
      <alignment horizontal="left" vertical="center" indent="2"/>
    </xf>
    <xf numFmtId="0" fontId="120" fillId="87" borderId="266" applyNumberFormat="0" applyFont="0" applyAlignment="0" applyProtection="0"/>
    <xf numFmtId="0" fontId="103" fillId="62" borderId="267">
      <alignment horizontal="right" vertical="center"/>
    </xf>
    <xf numFmtId="0" fontId="103" fillId="60" borderId="268">
      <alignment horizontal="right" vertical="center"/>
    </xf>
    <xf numFmtId="4" fontId="102" fillId="0" borderId="267" applyFill="0" applyBorder="0" applyProtection="0">
      <alignment horizontal="right" vertical="center"/>
    </xf>
    <xf numFmtId="4" fontId="103" fillId="60" borderId="269">
      <alignment horizontal="right" vertical="center"/>
    </xf>
    <xf numFmtId="0" fontId="7" fillId="49" borderId="0" applyNumberFormat="0" applyBorder="0" applyAlignment="0" applyProtection="0"/>
    <xf numFmtId="0" fontId="103" fillId="62" borderId="251">
      <alignment horizontal="right" vertical="center"/>
    </xf>
    <xf numFmtId="4" fontId="103" fillId="62" borderId="251">
      <alignment horizontal="right" vertical="center"/>
    </xf>
    <xf numFmtId="0" fontId="105" fillId="62" borderId="251">
      <alignment horizontal="right" vertical="center"/>
    </xf>
    <xf numFmtId="4" fontId="105" fillId="62" borderId="251">
      <alignment horizontal="right" vertical="center"/>
    </xf>
    <xf numFmtId="0" fontId="103" fillId="60" borderId="251">
      <alignment horizontal="right" vertical="center"/>
    </xf>
    <xf numFmtId="4" fontId="103" fillId="60" borderId="251">
      <alignment horizontal="right" vertical="center"/>
    </xf>
    <xf numFmtId="0" fontId="103" fillId="60" borderId="251">
      <alignment horizontal="right" vertical="center"/>
    </xf>
    <xf numFmtId="4" fontId="103" fillId="60" borderId="251">
      <alignment horizontal="right" vertical="center"/>
    </xf>
    <xf numFmtId="0" fontId="103" fillId="60" borderId="252">
      <alignment horizontal="right" vertical="center"/>
    </xf>
    <xf numFmtId="4" fontId="103" fillId="60" borderId="252">
      <alignment horizontal="right" vertical="center"/>
    </xf>
    <xf numFmtId="0" fontId="103" fillId="60" borderId="253">
      <alignment horizontal="right" vertical="center"/>
    </xf>
    <xf numFmtId="4" fontId="103" fillId="60" borderId="253">
      <alignment horizontal="right" vertical="center"/>
    </xf>
    <xf numFmtId="0" fontId="126" fillId="84" borderId="249" applyNumberFormat="0" applyAlignment="0" applyProtection="0"/>
    <xf numFmtId="0" fontId="102" fillId="60" borderId="254">
      <alignment horizontal="left" vertical="center" wrapText="1" indent="2"/>
    </xf>
    <xf numFmtId="0" fontId="102" fillId="0" borderId="254">
      <alignment horizontal="left" vertical="center" wrapText="1" indent="2"/>
    </xf>
    <xf numFmtId="0" fontId="102" fillId="62" borderId="252">
      <alignment horizontal="left" vertical="center"/>
    </xf>
    <xf numFmtId="49" fontId="102" fillId="0" borderId="267" applyNumberFormat="0" applyFont="0" applyFill="0" applyBorder="0" applyProtection="0">
      <alignment horizontal="left" vertical="center" indent="2"/>
    </xf>
    <xf numFmtId="0" fontId="138" fillId="71" borderId="249" applyNumberFormat="0" applyAlignment="0" applyProtection="0"/>
    <xf numFmtId="0" fontId="102" fillId="0" borderId="251">
      <alignment horizontal="right" vertical="center"/>
    </xf>
    <xf numFmtId="4" fontId="102" fillId="0" borderId="251">
      <alignment horizontal="right" vertical="center"/>
    </xf>
    <xf numFmtId="4" fontId="102" fillId="61" borderId="267"/>
    <xf numFmtId="0" fontId="102" fillId="0" borderId="251" applyNumberFormat="0" applyFill="0" applyAlignment="0" applyProtection="0"/>
    <xf numFmtId="0" fontId="142" fillId="84" borderId="248" applyNumberFormat="0" applyAlignment="0" applyProtection="0"/>
    <xf numFmtId="166" fontId="102" fillId="88" borderId="251" applyNumberFormat="0" applyFont="0" applyBorder="0" applyAlignment="0" applyProtection="0">
      <alignment horizontal="right" vertical="center"/>
    </xf>
    <xf numFmtId="0" fontId="102" fillId="61" borderId="251"/>
    <xf numFmtId="4" fontId="102" fillId="61" borderId="251"/>
    <xf numFmtId="0" fontId="145" fillId="0" borderId="250" applyNumberFormat="0" applyFill="0" applyAlignment="0" applyProtection="0"/>
    <xf numFmtId="0" fontId="138" fillId="71" borderId="264" applyNumberFormat="0" applyAlignment="0" applyProtection="0"/>
    <xf numFmtId="0" fontId="102" fillId="62" borderId="268">
      <alignment horizontal="left" vertical="center"/>
    </xf>
    <xf numFmtId="0" fontId="103" fillId="60" borderId="267">
      <alignment horizontal="right" vertical="center"/>
    </xf>
    <xf numFmtId="0" fontId="130" fillId="0" borderId="265" applyNumberFormat="0" applyFill="0" applyAlignment="0" applyProtection="0"/>
    <xf numFmtId="0" fontId="7" fillId="50" borderId="0" applyNumberFormat="0" applyBorder="0" applyAlignment="0" applyProtection="0"/>
    <xf numFmtId="0" fontId="123" fillId="84" borderId="263" applyNumberFormat="0" applyAlignment="0" applyProtection="0"/>
    <xf numFmtId="0" fontId="130" fillId="0" borderId="265" applyNumberFormat="0" applyFill="0" applyAlignment="0" applyProtection="0"/>
    <xf numFmtId="4" fontId="103" fillId="62" borderId="267">
      <alignment horizontal="right" vertical="center"/>
    </xf>
    <xf numFmtId="4" fontId="102" fillId="61" borderId="267"/>
    <xf numFmtId="49" fontId="101" fillId="0" borderId="267" applyNumberFormat="0" applyFill="0" applyBorder="0" applyProtection="0">
      <alignment horizontal="left" vertical="center"/>
    </xf>
    <xf numFmtId="0" fontId="7" fillId="41" borderId="0" applyNumberFormat="0" applyBorder="0" applyAlignment="0" applyProtection="0"/>
    <xf numFmtId="0" fontId="103" fillId="62" borderId="267">
      <alignment horizontal="right" vertical="center"/>
    </xf>
    <xf numFmtId="0" fontId="102" fillId="0" borderId="270">
      <alignment horizontal="left" vertical="center" wrapText="1" indent="2"/>
    </xf>
    <xf numFmtId="0" fontId="138" fillId="71" borderId="264" applyNumberFormat="0" applyAlignment="0" applyProtection="0"/>
    <xf numFmtId="4" fontId="102" fillId="0" borderId="267">
      <alignment horizontal="right" vertical="center"/>
    </xf>
    <xf numFmtId="0" fontId="118" fillId="0" borderId="0" applyNumberFormat="0" applyFill="0" applyBorder="0" applyAlignment="0" applyProtection="0"/>
    <xf numFmtId="0" fontId="120" fillId="87" borderId="266" applyNumberFormat="0" applyFont="0" applyAlignment="0" applyProtection="0"/>
    <xf numFmtId="0" fontId="7" fillId="49" borderId="0" applyNumberFormat="0" applyBorder="0" applyAlignment="0" applyProtection="0"/>
    <xf numFmtId="0" fontId="123" fillId="84" borderId="263" applyNumberFormat="0" applyAlignment="0" applyProtection="0"/>
    <xf numFmtId="0" fontId="8" fillId="87" borderId="266" applyNumberFormat="0" applyFont="0" applyAlignment="0" applyProtection="0"/>
    <xf numFmtId="0" fontId="105" fillId="62" borderId="267">
      <alignment horizontal="right" vertical="center"/>
    </xf>
    <xf numFmtId="0" fontId="102" fillId="62" borderId="268">
      <alignment horizontal="left" vertical="center"/>
    </xf>
    <xf numFmtId="0" fontId="103" fillId="60" borderId="268">
      <alignment horizontal="right" vertical="center"/>
    </xf>
    <xf numFmtId="0" fontId="125" fillId="84" borderId="264" applyNumberFormat="0" applyAlignment="0" applyProtection="0"/>
    <xf numFmtId="0" fontId="138" fillId="71" borderId="264" applyNumberFormat="0" applyAlignment="0" applyProtection="0"/>
    <xf numFmtId="0" fontId="125" fillId="84" borderId="264" applyNumberFormat="0" applyAlignment="0" applyProtection="0"/>
    <xf numFmtId="49" fontId="102" fillId="0" borderId="267" applyNumberFormat="0" applyFont="0" applyFill="0" applyBorder="0" applyProtection="0">
      <alignment horizontal="left" vertical="center" indent="2"/>
    </xf>
    <xf numFmtId="0" fontId="102" fillId="0" borderId="270">
      <alignment horizontal="left" vertical="center" wrapText="1" indent="2"/>
    </xf>
    <xf numFmtId="0" fontId="126" fillId="84" borderId="264" applyNumberFormat="0" applyAlignment="0" applyProtection="0"/>
    <xf numFmtId="0" fontId="120" fillId="87" borderId="266" applyNumberFormat="0" applyFont="0" applyAlignment="0" applyProtection="0"/>
    <xf numFmtId="0" fontId="119" fillId="0" borderId="70" applyNumberFormat="0" applyFill="0" applyAlignment="0" applyProtection="0"/>
    <xf numFmtId="0" fontId="7" fillId="57" borderId="0" applyNumberFormat="0" applyBorder="0" applyAlignment="0" applyProtection="0"/>
    <xf numFmtId="0" fontId="103" fillId="60" borderId="253">
      <alignment horizontal="right" vertical="center"/>
    </xf>
    <xf numFmtId="0" fontId="7" fillId="54" borderId="0" applyNumberFormat="0" applyBorder="0" applyAlignment="0" applyProtection="0"/>
    <xf numFmtId="0" fontId="48" fillId="43" borderId="0" applyNumberFormat="0" applyBorder="0" applyAlignment="0" applyProtection="0"/>
    <xf numFmtId="0" fontId="48" fillId="47" borderId="0" applyNumberFormat="0" applyBorder="0" applyAlignment="0" applyProtection="0"/>
    <xf numFmtId="0" fontId="48" fillId="39" borderId="0" applyNumberFormat="0" applyBorder="0" applyAlignment="0" applyProtection="0"/>
    <xf numFmtId="0" fontId="145" fillId="0" borderId="265" applyNumberFormat="0" applyFill="0" applyAlignment="0" applyProtection="0"/>
    <xf numFmtId="0" fontId="126" fillId="84" borderId="264" applyNumberFormat="0" applyAlignment="0" applyProtection="0"/>
    <xf numFmtId="4" fontId="103" fillId="60" borderId="267">
      <alignment horizontal="right" vertical="center"/>
    </xf>
    <xf numFmtId="49" fontId="102" fillId="0" borderId="251" applyNumberFormat="0" applyFont="0" applyFill="0" applyBorder="0" applyProtection="0">
      <alignment horizontal="left" vertical="center" indent="2"/>
    </xf>
    <xf numFmtId="49" fontId="102" fillId="0" borderId="252" applyNumberFormat="0" applyFont="0" applyFill="0" applyBorder="0" applyProtection="0">
      <alignment horizontal="left" vertical="center" indent="5"/>
    </xf>
    <xf numFmtId="166" fontId="102" fillId="88" borderId="267" applyNumberFormat="0" applyFont="0" applyBorder="0" applyAlignment="0" applyProtection="0">
      <alignment horizontal="right" vertical="center"/>
    </xf>
    <xf numFmtId="0" fontId="105" fillId="62" borderId="267">
      <alignment horizontal="right" vertical="center"/>
    </xf>
    <xf numFmtId="0" fontId="138" fillId="71" borderId="264" applyNumberFormat="0" applyAlignment="0" applyProtection="0"/>
    <xf numFmtId="166" fontId="102" fillId="88" borderId="267" applyNumberFormat="0" applyFont="0" applyBorder="0" applyAlignment="0" applyProtection="0">
      <alignment horizontal="right" vertical="center"/>
    </xf>
    <xf numFmtId="0" fontId="145" fillId="0" borderId="265" applyNumberFormat="0" applyFill="0" applyAlignment="0" applyProtection="0"/>
    <xf numFmtId="0" fontId="103" fillId="62" borderId="267">
      <alignment horizontal="right" vertical="center"/>
    </xf>
    <xf numFmtId="0" fontId="130" fillId="0" borderId="265" applyNumberFormat="0" applyFill="0" applyAlignment="0" applyProtection="0"/>
    <xf numFmtId="4" fontId="102" fillId="0" borderId="251" applyFill="0" applyBorder="0" applyProtection="0">
      <alignment horizontal="right" vertical="center"/>
    </xf>
    <xf numFmtId="49" fontId="101" fillId="0" borderId="251" applyNumberFormat="0" applyFill="0" applyBorder="0" applyProtection="0">
      <alignment horizontal="left" vertical="center"/>
    </xf>
    <xf numFmtId="0" fontId="126" fillId="84" borderId="264" applyNumberFormat="0" applyAlignment="0" applyProtection="0"/>
    <xf numFmtId="49" fontId="102" fillId="0" borderId="267" applyNumberFormat="0" applyFont="0" applyFill="0" applyBorder="0" applyProtection="0">
      <alignment horizontal="left" vertical="center" indent="2"/>
    </xf>
    <xf numFmtId="0" fontId="102" fillId="61" borderId="267"/>
    <xf numFmtId="0" fontId="120" fillId="87" borderId="266" applyNumberFormat="0" applyFont="0" applyAlignment="0" applyProtection="0"/>
    <xf numFmtId="0" fontId="129" fillId="71" borderId="264" applyNumberFormat="0" applyAlignment="0" applyProtection="0"/>
    <xf numFmtId="0" fontId="126" fillId="84" borderId="264" applyNumberFormat="0" applyAlignment="0" applyProtection="0"/>
    <xf numFmtId="0" fontId="116" fillId="33" borderId="65" applyNumberFormat="0" applyAlignment="0" applyProtection="0"/>
    <xf numFmtId="49" fontId="101" fillId="0" borderId="267" applyNumberFormat="0" applyFill="0" applyBorder="0" applyProtection="0">
      <alignment horizontal="left" vertical="center"/>
    </xf>
    <xf numFmtId="4" fontId="103" fillId="60" borderId="267">
      <alignment horizontal="right" vertical="center"/>
    </xf>
    <xf numFmtId="0" fontId="102" fillId="61" borderId="267"/>
    <xf numFmtId="0" fontId="103" fillId="62" borderId="267">
      <alignment horizontal="right" vertical="center"/>
    </xf>
    <xf numFmtId="0" fontId="126" fillId="84" borderId="264" applyNumberFormat="0" applyAlignment="0" applyProtection="0"/>
    <xf numFmtId="0" fontId="145" fillId="0" borderId="265" applyNumberFormat="0" applyFill="0" applyAlignment="0" applyProtection="0"/>
    <xf numFmtId="0" fontId="123" fillId="84" borderId="248" applyNumberFormat="0" applyAlignment="0" applyProtection="0"/>
    <xf numFmtId="0" fontId="125" fillId="84" borderId="249" applyNumberFormat="0" applyAlignment="0" applyProtection="0"/>
    <xf numFmtId="0" fontId="130" fillId="0" borderId="250" applyNumberFormat="0" applyFill="0" applyAlignment="0" applyProtection="0"/>
    <xf numFmtId="49" fontId="101" fillId="0" borderId="267" applyNumberFormat="0" applyFill="0" applyBorder="0" applyProtection="0">
      <alignment horizontal="left" vertical="center"/>
    </xf>
    <xf numFmtId="0" fontId="103" fillId="60" borderId="267">
      <alignment horizontal="right" vertical="center"/>
    </xf>
    <xf numFmtId="0" fontId="103" fillId="62" borderId="267">
      <alignment horizontal="right" vertical="center"/>
    </xf>
    <xf numFmtId="4" fontId="102" fillId="0" borderId="267">
      <alignment horizontal="right" vertical="center"/>
    </xf>
    <xf numFmtId="4" fontId="105" fillId="62" borderId="267">
      <alignment horizontal="right" vertical="center"/>
    </xf>
    <xf numFmtId="0" fontId="7" fillId="46" borderId="0" applyNumberFormat="0" applyBorder="0" applyAlignment="0" applyProtection="0"/>
    <xf numFmtId="4" fontId="103" fillId="60" borderId="268">
      <alignment horizontal="right" vertical="center"/>
    </xf>
    <xf numFmtId="0" fontId="7" fillId="45" borderId="0" applyNumberFormat="0" applyBorder="0" applyAlignment="0" applyProtection="0"/>
    <xf numFmtId="0" fontId="129" fillId="71" borderId="249" applyNumberFormat="0" applyAlignment="0" applyProtection="0"/>
    <xf numFmtId="0" fontId="125" fillId="84" borderId="264" applyNumberFormat="0" applyAlignment="0" applyProtection="0"/>
    <xf numFmtId="0" fontId="145" fillId="0" borderId="265" applyNumberFormat="0" applyFill="0" applyAlignment="0" applyProtection="0"/>
    <xf numFmtId="0" fontId="7" fillId="41" borderId="0" applyNumberFormat="0" applyBorder="0" applyAlignment="0" applyProtection="0"/>
    <xf numFmtId="4" fontId="103" fillId="60" borderId="267">
      <alignment horizontal="right" vertical="center"/>
    </xf>
    <xf numFmtId="0" fontId="142" fillId="84" borderId="263" applyNumberFormat="0" applyAlignment="0" applyProtection="0"/>
    <xf numFmtId="0" fontId="7" fillId="54" borderId="0" applyNumberFormat="0" applyBorder="0" applyAlignment="0" applyProtection="0"/>
    <xf numFmtId="0" fontId="115" fillId="33" borderId="66" applyNumberFormat="0" applyAlignment="0" applyProtection="0"/>
    <xf numFmtId="0" fontId="116" fillId="33" borderId="65" applyNumberFormat="0" applyAlignment="0" applyProtection="0"/>
    <xf numFmtId="4" fontId="103" fillId="60" borderId="267">
      <alignment horizontal="right" vertical="center"/>
    </xf>
    <xf numFmtId="4" fontId="103" fillId="60" borderId="269">
      <alignment horizontal="right" vertical="center"/>
    </xf>
    <xf numFmtId="0" fontId="102" fillId="0" borderId="267">
      <alignment horizontal="right" vertical="center"/>
    </xf>
    <xf numFmtId="0" fontId="7" fillId="54" borderId="0" applyNumberFormat="0" applyBorder="0" applyAlignment="0" applyProtection="0"/>
    <xf numFmtId="0" fontId="142" fillId="84" borderId="263" applyNumberFormat="0" applyAlignment="0" applyProtection="0"/>
    <xf numFmtId="0" fontId="103" fillId="60" borderId="267">
      <alignment horizontal="right" vertical="center"/>
    </xf>
    <xf numFmtId="4" fontId="102" fillId="0" borderId="267" applyFill="0" applyBorder="0" applyProtection="0">
      <alignment horizontal="right" vertical="center"/>
    </xf>
    <xf numFmtId="0" fontId="102" fillId="60" borderId="254">
      <alignment horizontal="left" vertical="center" wrapText="1" indent="2"/>
    </xf>
    <xf numFmtId="0" fontId="102" fillId="0" borderId="254">
      <alignment horizontal="left" vertical="center" wrapText="1" indent="2"/>
    </xf>
    <xf numFmtId="0" fontId="103" fillId="62" borderId="267">
      <alignment horizontal="right" vertical="center"/>
    </xf>
    <xf numFmtId="0" fontId="103" fillId="60" borderId="267">
      <alignment horizontal="right" vertical="center"/>
    </xf>
    <xf numFmtId="0" fontId="118" fillId="0" borderId="0" applyNumberFormat="0" applyFill="0" applyBorder="0" applyAlignment="0" applyProtection="0"/>
    <xf numFmtId="0" fontId="7" fillId="58" borderId="0" applyNumberFormat="0" applyBorder="0" applyAlignment="0" applyProtection="0"/>
    <xf numFmtId="0" fontId="115" fillId="33" borderId="66" applyNumberFormat="0" applyAlignment="0" applyProtection="0"/>
    <xf numFmtId="0" fontId="103" fillId="60" borderId="267">
      <alignment horizontal="right" vertical="center"/>
    </xf>
    <xf numFmtId="166" fontId="102" fillId="88" borderId="267" applyNumberFormat="0" applyFont="0" applyBorder="0" applyAlignment="0" applyProtection="0">
      <alignment horizontal="right" vertical="center"/>
    </xf>
    <xf numFmtId="0" fontId="145" fillId="0" borderId="265" applyNumberFormat="0" applyFill="0" applyAlignment="0" applyProtection="0"/>
    <xf numFmtId="0" fontId="123" fillId="84" borderId="263" applyNumberFormat="0" applyAlignment="0" applyProtection="0"/>
    <xf numFmtId="4" fontId="103" fillId="62" borderId="267">
      <alignment horizontal="right" vertical="center"/>
    </xf>
    <xf numFmtId="0" fontId="123" fillId="84" borderId="263" applyNumberFormat="0" applyAlignment="0" applyProtection="0"/>
    <xf numFmtId="0" fontId="130" fillId="0" borderId="265" applyNumberFormat="0" applyFill="0" applyAlignment="0" applyProtection="0"/>
    <xf numFmtId="0" fontId="102" fillId="0" borderId="267">
      <alignment horizontal="right" vertical="center"/>
    </xf>
    <xf numFmtId="0" fontId="120" fillId="87" borderId="266" applyNumberFormat="0" applyFont="0" applyAlignment="0" applyProtection="0"/>
    <xf numFmtId="0" fontId="125" fillId="84" borderId="264" applyNumberFormat="0" applyAlignment="0" applyProtection="0"/>
    <xf numFmtId="0" fontId="103" fillId="60" borderId="267">
      <alignment horizontal="right" vertical="center"/>
    </xf>
    <xf numFmtId="4" fontId="103" fillId="60" borderId="269">
      <alignment horizontal="right" vertical="center"/>
    </xf>
    <xf numFmtId="0" fontId="102" fillId="62" borderId="268">
      <alignment horizontal="left" vertical="center"/>
    </xf>
    <xf numFmtId="0" fontId="102" fillId="0" borderId="267">
      <alignment horizontal="right" vertical="center"/>
    </xf>
    <xf numFmtId="0" fontId="102" fillId="0" borderId="270">
      <alignment horizontal="left" vertical="center" wrapText="1" indent="2"/>
    </xf>
    <xf numFmtId="0" fontId="102" fillId="0" borderId="267">
      <alignment horizontal="right" vertical="center"/>
    </xf>
    <xf numFmtId="0" fontId="145" fillId="0" borderId="265" applyNumberFormat="0" applyFill="0" applyAlignment="0" applyProtection="0"/>
    <xf numFmtId="0" fontId="126" fillId="84" borderId="264" applyNumberFormat="0" applyAlignment="0" applyProtection="0"/>
    <xf numFmtId="0" fontId="142" fillId="84" borderId="263" applyNumberFormat="0" applyAlignment="0" applyProtection="0"/>
    <xf numFmtId="0" fontId="102" fillId="60" borderId="270">
      <alignment horizontal="left" vertical="center" wrapText="1" indent="2"/>
    </xf>
    <xf numFmtId="0" fontId="126" fillId="84" borderId="264" applyNumberFormat="0" applyAlignment="0" applyProtection="0"/>
    <xf numFmtId="0" fontId="102" fillId="0" borderId="267">
      <alignment horizontal="right" vertical="center"/>
    </xf>
    <xf numFmtId="4" fontId="105" fillId="62" borderId="267">
      <alignment horizontal="right" vertical="center"/>
    </xf>
    <xf numFmtId="0" fontId="145" fillId="0" borderId="265" applyNumberFormat="0" applyFill="0" applyAlignment="0" applyProtection="0"/>
    <xf numFmtId="0" fontId="125" fillId="84" borderId="264" applyNumberFormat="0" applyAlignment="0" applyProtection="0"/>
    <xf numFmtId="4" fontId="103" fillId="62" borderId="267">
      <alignment horizontal="right" vertical="center"/>
    </xf>
    <xf numFmtId="4" fontId="103" fillId="60" borderId="267">
      <alignment horizontal="right" vertical="center"/>
    </xf>
    <xf numFmtId="0" fontId="102" fillId="0" borderId="267" applyNumberFormat="0" applyFill="0" applyAlignment="0" applyProtection="0"/>
    <xf numFmtId="0" fontId="117" fillId="0" borderId="0" applyNumberFormat="0" applyFill="0" applyBorder="0" applyAlignment="0" applyProtection="0"/>
    <xf numFmtId="0" fontId="48" fillId="51" borderId="0" applyNumberFormat="0" applyBorder="0" applyAlignment="0" applyProtection="0"/>
    <xf numFmtId="0" fontId="138" fillId="71" borderId="264" applyNumberFormat="0" applyAlignment="0" applyProtection="0"/>
    <xf numFmtId="49" fontId="102" fillId="0" borderId="268" applyNumberFormat="0" applyFont="0" applyFill="0" applyBorder="0" applyProtection="0">
      <alignment horizontal="left" vertical="center" indent="5"/>
    </xf>
    <xf numFmtId="0" fontId="126" fillId="84" borderId="264" applyNumberFormat="0" applyAlignment="0" applyProtection="0"/>
    <xf numFmtId="0" fontId="7" fillId="58" borderId="0" applyNumberFormat="0" applyBorder="0" applyAlignment="0" applyProtection="0"/>
    <xf numFmtId="0" fontId="48" fillId="59" borderId="0" applyNumberFormat="0" applyBorder="0" applyAlignment="0" applyProtection="0"/>
    <xf numFmtId="0" fontId="48" fillId="55" borderId="0" applyNumberFormat="0" applyBorder="0" applyAlignment="0" applyProtection="0"/>
    <xf numFmtId="0" fontId="7" fillId="53" borderId="0" applyNumberFormat="0" applyBorder="0" applyAlignment="0" applyProtection="0"/>
    <xf numFmtId="0" fontId="7" fillId="41"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7" fillId="42"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118" fillId="0" borderId="0" applyNumberFormat="0" applyFill="0" applyBorder="0" applyAlignment="0" applyProtection="0"/>
    <xf numFmtId="4" fontId="103" fillId="60" borderId="268">
      <alignment horizontal="right" vertical="center"/>
    </xf>
    <xf numFmtId="49" fontId="101" fillId="0" borderId="267" applyNumberFormat="0" applyFill="0" applyBorder="0" applyProtection="0">
      <alignment horizontal="left" vertical="center"/>
    </xf>
    <xf numFmtId="0" fontId="102" fillId="0" borderId="267">
      <alignment horizontal="right" vertical="center"/>
    </xf>
    <xf numFmtId="4" fontId="103" fillId="60" borderId="251">
      <alignment horizontal="right" vertical="center"/>
    </xf>
    <xf numFmtId="0" fontId="102" fillId="61" borderId="251"/>
    <xf numFmtId="0" fontId="125" fillId="84" borderId="249" applyNumberFormat="0" applyAlignment="0" applyProtection="0"/>
    <xf numFmtId="0" fontId="103" fillId="62" borderId="251">
      <alignment horizontal="right" vertical="center"/>
    </xf>
    <xf numFmtId="0" fontId="102" fillId="0" borderId="251">
      <alignment horizontal="right" vertical="center"/>
    </xf>
    <xf numFmtId="0" fontId="145" fillId="0" borderId="250" applyNumberFormat="0" applyFill="0" applyAlignment="0" applyProtection="0"/>
    <xf numFmtId="0" fontId="102" fillId="62" borderId="252">
      <alignment horizontal="left" vertical="center"/>
    </xf>
    <xf numFmtId="0" fontId="138" fillId="71" borderId="249" applyNumberFormat="0" applyAlignment="0" applyProtection="0"/>
    <xf numFmtId="166" fontId="102" fillId="88" borderId="251" applyNumberFormat="0" applyFont="0" applyBorder="0" applyAlignment="0" applyProtection="0">
      <alignment horizontal="right" vertical="center"/>
    </xf>
    <xf numFmtId="0" fontId="120" fillId="87" borderId="247" applyNumberFormat="0" applyFont="0" applyAlignment="0" applyProtection="0"/>
    <xf numFmtId="0" fontId="102" fillId="0" borderId="254">
      <alignment horizontal="left" vertical="center" wrapText="1" indent="2"/>
    </xf>
    <xf numFmtId="4" fontId="102" fillId="61" borderId="251"/>
    <xf numFmtId="49" fontId="101" fillId="0" borderId="251" applyNumberFormat="0" applyFill="0" applyBorder="0" applyProtection="0">
      <alignment horizontal="left" vertical="center"/>
    </xf>
    <xf numFmtId="0" fontId="102" fillId="0" borderId="251">
      <alignment horizontal="right" vertical="center"/>
    </xf>
    <xf numFmtId="4" fontId="103" fillId="60" borderId="253">
      <alignment horizontal="right" vertical="center"/>
    </xf>
    <xf numFmtId="4" fontId="103" fillId="60" borderId="251">
      <alignment horizontal="right" vertical="center"/>
    </xf>
    <xf numFmtId="4" fontId="103" fillId="60" borderId="251">
      <alignment horizontal="right" vertical="center"/>
    </xf>
    <xf numFmtId="0" fontId="105" fillId="62" borderId="251">
      <alignment horizontal="right" vertical="center"/>
    </xf>
    <xf numFmtId="0" fontId="103" fillId="62" borderId="251">
      <alignment horizontal="right" vertical="center"/>
    </xf>
    <xf numFmtId="49" fontId="102" fillId="0" borderId="251" applyNumberFormat="0" applyFont="0" applyFill="0" applyBorder="0" applyProtection="0">
      <alignment horizontal="left" vertical="center" indent="2"/>
    </xf>
    <xf numFmtId="0" fontId="138" fillId="71" borderId="249" applyNumberFormat="0" applyAlignment="0" applyProtection="0"/>
    <xf numFmtId="0" fontId="123" fillId="84" borderId="248" applyNumberFormat="0" applyAlignment="0" applyProtection="0"/>
    <xf numFmtId="49" fontId="102" fillId="0" borderId="251" applyNumberFormat="0" applyFont="0" applyFill="0" applyBorder="0" applyProtection="0">
      <alignment horizontal="left" vertical="center" indent="2"/>
    </xf>
    <xf numFmtId="0" fontId="129" fillId="71" borderId="249" applyNumberFormat="0" applyAlignment="0" applyProtection="0"/>
    <xf numFmtId="4" fontId="102" fillId="0" borderId="251" applyFill="0" applyBorder="0" applyProtection="0">
      <alignment horizontal="right" vertical="center"/>
    </xf>
    <xf numFmtId="0" fontId="126" fillId="84" borderId="249" applyNumberFormat="0" applyAlignment="0" applyProtection="0"/>
    <xf numFmtId="0" fontId="145" fillId="0" borderId="250" applyNumberFormat="0" applyFill="0" applyAlignment="0" applyProtection="0"/>
    <xf numFmtId="0" fontId="142" fillId="84" borderId="248" applyNumberFormat="0" applyAlignment="0" applyProtection="0"/>
    <xf numFmtId="0" fontId="102" fillId="0" borderId="251" applyNumberFormat="0" applyFill="0" applyAlignment="0" applyProtection="0"/>
    <xf numFmtId="4" fontId="102" fillId="0" borderId="251">
      <alignment horizontal="right" vertical="center"/>
    </xf>
    <xf numFmtId="0" fontId="102" fillId="0" borderId="251">
      <alignment horizontal="right" vertical="center"/>
    </xf>
    <xf numFmtId="0" fontId="138" fillId="71" borderId="249" applyNumberFormat="0" applyAlignment="0" applyProtection="0"/>
    <xf numFmtId="0" fontId="123" fillId="84" borderId="248" applyNumberFormat="0" applyAlignment="0" applyProtection="0"/>
    <xf numFmtId="0" fontId="125" fillId="84" borderId="249" applyNumberFormat="0" applyAlignment="0" applyProtection="0"/>
    <xf numFmtId="0" fontId="102" fillId="60" borderId="254">
      <alignment horizontal="left" vertical="center" wrapText="1" indent="2"/>
    </xf>
    <xf numFmtId="0" fontId="126" fillId="84" borderId="249" applyNumberFormat="0" applyAlignment="0" applyProtection="0"/>
    <xf numFmtId="0" fontId="126" fillId="84" borderId="249" applyNumberFormat="0" applyAlignment="0" applyProtection="0"/>
    <xf numFmtId="4" fontId="103" fillId="60" borderId="252">
      <alignment horizontal="right" vertical="center"/>
    </xf>
    <xf numFmtId="0" fontId="103" fillId="60" borderId="252">
      <alignment horizontal="right" vertical="center"/>
    </xf>
    <xf numFmtId="0" fontId="103" fillId="60" borderId="251">
      <alignment horizontal="right" vertical="center"/>
    </xf>
    <xf numFmtId="4" fontId="105" fillId="62" borderId="251">
      <alignment horizontal="right" vertical="center"/>
    </xf>
    <xf numFmtId="0" fontId="129" fillId="71" borderId="249" applyNumberFormat="0" applyAlignment="0" applyProtection="0"/>
    <xf numFmtId="0" fontId="130" fillId="0" borderId="250" applyNumberFormat="0" applyFill="0" applyAlignment="0" applyProtection="0"/>
    <xf numFmtId="0" fontId="145" fillId="0" borderId="250" applyNumberFormat="0" applyFill="0" applyAlignment="0" applyProtection="0"/>
    <xf numFmtId="0" fontId="120" fillId="87" borderId="247" applyNumberFormat="0" applyFont="0" applyAlignment="0" applyProtection="0"/>
    <xf numFmtId="0" fontId="138" fillId="71" borderId="249" applyNumberFormat="0" applyAlignment="0" applyProtection="0"/>
    <xf numFmtId="49" fontId="101" fillId="0" borderId="251" applyNumberFormat="0" applyFill="0" applyBorder="0" applyProtection="0">
      <alignment horizontal="left" vertical="center"/>
    </xf>
    <xf numFmtId="0" fontId="102" fillId="60" borderId="254">
      <alignment horizontal="left" vertical="center" wrapText="1" indent="2"/>
    </xf>
    <xf numFmtId="0" fontId="126" fillId="84" borderId="249" applyNumberFormat="0" applyAlignment="0" applyProtection="0"/>
    <xf numFmtId="0" fontId="102" fillId="0" borderId="254">
      <alignment horizontal="left" vertical="center" wrapText="1" indent="2"/>
    </xf>
    <xf numFmtId="0" fontId="120" fillId="87" borderId="247" applyNumberFormat="0" applyFont="0" applyAlignment="0" applyProtection="0"/>
    <xf numFmtId="0" fontId="8" fillId="87" borderId="247" applyNumberFormat="0" applyFont="0" applyAlignment="0" applyProtection="0"/>
    <xf numFmtId="0" fontId="142" fillId="84" borderId="248" applyNumberFormat="0" applyAlignment="0" applyProtection="0"/>
    <xf numFmtId="0" fontId="145" fillId="0" borderId="250" applyNumberFormat="0" applyFill="0" applyAlignment="0" applyProtection="0"/>
    <xf numFmtId="4" fontId="102" fillId="61" borderId="251"/>
    <xf numFmtId="0" fontId="103" fillId="60" borderId="251">
      <alignment horizontal="right" vertical="center"/>
    </xf>
    <xf numFmtId="0" fontId="145" fillId="0" borderId="250" applyNumberFormat="0" applyFill="0" applyAlignment="0" applyProtection="0"/>
    <xf numFmtId="4" fontId="103" fillId="60" borderId="253">
      <alignment horizontal="right" vertical="center"/>
    </xf>
    <xf numFmtId="0" fontId="125" fillId="84" borderId="249" applyNumberFormat="0" applyAlignment="0" applyProtection="0"/>
    <xf numFmtId="0" fontId="103" fillId="60" borderId="252">
      <alignment horizontal="right" vertical="center"/>
    </xf>
    <xf numFmtId="0" fontId="126" fillId="84" borderId="249" applyNumberFormat="0" applyAlignment="0" applyProtection="0"/>
    <xf numFmtId="0" fontId="130" fillId="0" borderId="250" applyNumberFormat="0" applyFill="0" applyAlignment="0" applyProtection="0"/>
    <xf numFmtId="0" fontId="120" fillId="87" borderId="247" applyNumberFormat="0" applyFont="0" applyAlignment="0" applyProtection="0"/>
    <xf numFmtId="4" fontId="103" fillId="60" borderId="252">
      <alignment horizontal="right" vertical="center"/>
    </xf>
    <xf numFmtId="0" fontId="102" fillId="60" borderId="254">
      <alignment horizontal="left" vertical="center" wrapText="1" indent="2"/>
    </xf>
    <xf numFmtId="0" fontId="102" fillId="61" borderId="251"/>
    <xf numFmtId="166" fontId="102" fillId="88" borderId="251" applyNumberFormat="0" applyFont="0" applyBorder="0" applyAlignment="0" applyProtection="0">
      <alignment horizontal="right" vertical="center"/>
    </xf>
    <xf numFmtId="0" fontId="102" fillId="0" borderId="251" applyNumberFormat="0" applyFill="0" applyAlignment="0" applyProtection="0"/>
    <xf numFmtId="4" fontId="102" fillId="0" borderId="251" applyFill="0" applyBorder="0" applyProtection="0">
      <alignment horizontal="right" vertical="center"/>
    </xf>
    <xf numFmtId="4" fontId="103" fillId="62" borderId="251">
      <alignment horizontal="right" vertical="center"/>
    </xf>
    <xf numFmtId="0" fontId="130" fillId="0" borderId="250" applyNumberFormat="0" applyFill="0" applyAlignment="0" applyProtection="0"/>
    <xf numFmtId="49" fontId="101" fillId="0" borderId="251" applyNumberFormat="0" applyFill="0" applyBorder="0" applyProtection="0">
      <alignment horizontal="left" vertical="center"/>
    </xf>
    <xf numFmtId="49" fontId="102" fillId="0" borderId="252" applyNumberFormat="0" applyFont="0" applyFill="0" applyBorder="0" applyProtection="0">
      <alignment horizontal="left" vertical="center" indent="5"/>
    </xf>
    <xf numFmtId="0" fontId="102" fillId="62" borderId="252">
      <alignment horizontal="left" vertical="center"/>
    </xf>
    <xf numFmtId="0" fontId="126" fillId="84" borderId="249" applyNumberFormat="0" applyAlignment="0" applyProtection="0"/>
    <xf numFmtId="4" fontId="103" fillId="60" borderId="253">
      <alignment horizontal="right" vertical="center"/>
    </xf>
    <xf numFmtId="0" fontId="138" fillId="71" borderId="249" applyNumberFormat="0" applyAlignment="0" applyProtection="0"/>
    <xf numFmtId="0" fontId="138" fillId="71" borderId="249" applyNumberFormat="0" applyAlignment="0" applyProtection="0"/>
    <xf numFmtId="0" fontId="120" fillId="87" borderId="247" applyNumberFormat="0" applyFont="0" applyAlignment="0" applyProtection="0"/>
    <xf numFmtId="0" fontId="142" fillId="84" borderId="248" applyNumberFormat="0" applyAlignment="0" applyProtection="0"/>
    <xf numFmtId="0" fontId="145" fillId="0" borderId="250" applyNumberFormat="0" applyFill="0" applyAlignment="0" applyProtection="0"/>
    <xf numFmtId="0" fontId="103" fillId="60" borderId="251">
      <alignment horizontal="right" vertical="center"/>
    </xf>
    <xf numFmtId="0" fontId="8" fillId="87" borderId="247" applyNumberFormat="0" applyFont="0" applyAlignment="0" applyProtection="0"/>
    <xf numFmtId="4" fontId="102" fillId="0" borderId="251">
      <alignment horizontal="right" vertical="center"/>
    </xf>
    <xf numFmtId="0" fontId="145" fillId="0" borderId="250" applyNumberFormat="0" applyFill="0" applyAlignment="0" applyProtection="0"/>
    <xf numFmtId="0" fontId="103" fillId="60" borderId="251">
      <alignment horizontal="right" vertical="center"/>
    </xf>
    <xf numFmtId="0" fontId="103" fillId="60" borderId="251">
      <alignment horizontal="right" vertical="center"/>
    </xf>
    <xf numFmtId="4" fontId="105" fillId="62" borderId="251">
      <alignment horizontal="right" vertical="center"/>
    </xf>
    <xf numFmtId="0" fontId="103" fillId="62" borderId="251">
      <alignment horizontal="right" vertical="center"/>
    </xf>
    <xf numFmtId="4" fontId="103" fillId="62" borderId="251">
      <alignment horizontal="right" vertical="center"/>
    </xf>
    <xf numFmtId="0" fontId="105" fillId="62" borderId="251">
      <alignment horizontal="right" vertical="center"/>
    </xf>
    <xf numFmtId="4" fontId="105" fillId="62" borderId="251">
      <alignment horizontal="right" vertical="center"/>
    </xf>
    <xf numFmtId="0" fontId="103" fillId="60" borderId="251">
      <alignment horizontal="right" vertical="center"/>
    </xf>
    <xf numFmtId="4" fontId="103" fillId="60" borderId="251">
      <alignment horizontal="right" vertical="center"/>
    </xf>
    <xf numFmtId="0" fontId="103" fillId="60" borderId="251">
      <alignment horizontal="right" vertical="center"/>
    </xf>
    <xf numFmtId="4" fontId="103" fillId="60" borderId="251">
      <alignment horizontal="right" vertical="center"/>
    </xf>
    <xf numFmtId="0" fontId="103" fillId="60" borderId="252">
      <alignment horizontal="right" vertical="center"/>
    </xf>
    <xf numFmtId="4" fontId="103" fillId="60" borderId="252">
      <alignment horizontal="right" vertical="center"/>
    </xf>
    <xf numFmtId="0" fontId="103" fillId="60" borderId="253">
      <alignment horizontal="right" vertical="center"/>
    </xf>
    <xf numFmtId="4" fontId="103" fillId="60" borderId="253">
      <alignment horizontal="right" vertical="center"/>
    </xf>
    <xf numFmtId="0" fontId="126" fillId="84" borderId="249" applyNumberFormat="0" applyAlignment="0" applyProtection="0"/>
    <xf numFmtId="0" fontId="102" fillId="60" borderId="254">
      <alignment horizontal="left" vertical="center" wrapText="1" indent="2"/>
    </xf>
    <xf numFmtId="0" fontId="102" fillId="0" borderId="254">
      <alignment horizontal="left" vertical="center" wrapText="1" indent="2"/>
    </xf>
    <xf numFmtId="0" fontId="102" fillId="62" borderId="252">
      <alignment horizontal="left" vertical="center"/>
    </xf>
    <xf numFmtId="0" fontId="138" fillId="71" borderId="249" applyNumberFormat="0" applyAlignment="0" applyProtection="0"/>
    <xf numFmtId="0" fontId="102" fillId="0" borderId="251">
      <alignment horizontal="right" vertical="center"/>
    </xf>
    <xf numFmtId="4" fontId="102" fillId="0" borderId="251">
      <alignment horizontal="right" vertical="center"/>
    </xf>
    <xf numFmtId="0" fontId="102" fillId="0" borderId="251" applyNumberFormat="0" applyFill="0" applyAlignment="0" applyProtection="0"/>
    <xf numFmtId="0" fontId="142" fillId="84" borderId="248" applyNumberFormat="0" applyAlignment="0" applyProtection="0"/>
    <xf numFmtId="166" fontId="102" fillId="88" borderId="251" applyNumberFormat="0" applyFont="0" applyBorder="0" applyAlignment="0" applyProtection="0">
      <alignment horizontal="right" vertical="center"/>
    </xf>
    <xf numFmtId="0" fontId="102" fillId="61" borderId="251"/>
    <xf numFmtId="4" fontId="102" fillId="61" borderId="251"/>
    <xf numFmtId="0" fontId="145" fillId="0" borderId="250" applyNumberFormat="0" applyFill="0" applyAlignment="0" applyProtection="0"/>
    <xf numFmtId="0" fontId="8" fillId="87" borderId="247" applyNumberFormat="0" applyFont="0" applyAlignment="0" applyProtection="0"/>
    <xf numFmtId="0" fontId="120" fillId="87" borderId="247" applyNumberFormat="0" applyFont="0" applyAlignment="0" applyProtection="0"/>
    <xf numFmtId="0" fontId="102" fillId="0" borderId="251" applyNumberFormat="0" applyFill="0" applyAlignment="0" applyProtection="0"/>
    <xf numFmtId="0" fontId="130" fillId="0" borderId="250" applyNumberFormat="0" applyFill="0" applyAlignment="0" applyProtection="0"/>
    <xf numFmtId="0" fontId="145" fillId="0" borderId="250" applyNumberFormat="0" applyFill="0" applyAlignment="0" applyProtection="0"/>
    <xf numFmtId="0" fontId="129" fillId="71" borderId="249" applyNumberFormat="0" applyAlignment="0" applyProtection="0"/>
    <xf numFmtId="0" fontId="126" fillId="84" borderId="249" applyNumberFormat="0" applyAlignment="0" applyProtection="0"/>
    <xf numFmtId="4" fontId="105" fillId="62" borderId="251">
      <alignment horizontal="right" vertical="center"/>
    </xf>
    <xf numFmtId="0" fontId="103" fillId="62" borderId="251">
      <alignment horizontal="right" vertical="center"/>
    </xf>
    <xf numFmtId="166" fontId="102" fillId="88" borderId="251" applyNumberFormat="0" applyFont="0" applyBorder="0" applyAlignment="0" applyProtection="0">
      <alignment horizontal="right" vertical="center"/>
    </xf>
    <xf numFmtId="0" fontId="130" fillId="0" borderId="250" applyNumberFormat="0" applyFill="0" applyAlignment="0" applyProtection="0"/>
    <xf numFmtId="49" fontId="102" fillId="0" borderId="251" applyNumberFormat="0" applyFont="0" applyFill="0" applyBorder="0" applyProtection="0">
      <alignment horizontal="left" vertical="center" indent="2"/>
    </xf>
    <xf numFmtId="49" fontId="102" fillId="0" borderId="252" applyNumberFormat="0" applyFont="0" applyFill="0" applyBorder="0" applyProtection="0">
      <alignment horizontal="left" vertical="center" indent="5"/>
    </xf>
    <xf numFmtId="49" fontId="102" fillId="0" borderId="251" applyNumberFormat="0" applyFont="0" applyFill="0" applyBorder="0" applyProtection="0">
      <alignment horizontal="left" vertical="center" indent="2"/>
    </xf>
    <xf numFmtId="4" fontId="102" fillId="0" borderId="251" applyFill="0" applyBorder="0" applyProtection="0">
      <alignment horizontal="right" vertical="center"/>
    </xf>
    <xf numFmtId="49" fontId="101" fillId="0" borderId="251" applyNumberFormat="0" applyFill="0" applyBorder="0" applyProtection="0">
      <alignment horizontal="left" vertical="center"/>
    </xf>
    <xf numFmtId="0" fontId="102" fillId="0" borderId="254">
      <alignment horizontal="left" vertical="center" wrapText="1" indent="2"/>
    </xf>
    <xf numFmtId="0" fontId="142" fillId="84" borderId="248" applyNumberFormat="0" applyAlignment="0" applyProtection="0"/>
    <xf numFmtId="0" fontId="103" fillId="60" borderId="253">
      <alignment horizontal="right" vertical="center"/>
    </xf>
    <xf numFmtId="0" fontId="129" fillId="71" borderId="249" applyNumberFormat="0" applyAlignment="0" applyProtection="0"/>
    <xf numFmtId="0" fontId="103" fillId="60" borderId="253">
      <alignment horizontal="right" vertical="center"/>
    </xf>
    <xf numFmtId="4" fontId="103" fillId="60" borderId="251">
      <alignment horizontal="right" vertical="center"/>
    </xf>
    <xf numFmtId="0" fontId="103" fillId="60" borderId="251">
      <alignment horizontal="right" vertical="center"/>
    </xf>
    <xf numFmtId="0" fontId="123" fillId="84" borderId="248" applyNumberFormat="0" applyAlignment="0" applyProtection="0"/>
    <xf numFmtId="0" fontId="125" fillId="84" borderId="249" applyNumberFormat="0" applyAlignment="0" applyProtection="0"/>
    <xf numFmtId="0" fontId="130" fillId="0" borderId="250" applyNumberFormat="0" applyFill="0" applyAlignment="0" applyProtection="0"/>
    <xf numFmtId="0" fontId="102" fillId="61" borderId="251"/>
    <xf numFmtId="4" fontId="102" fillId="61" borderId="251"/>
    <xf numFmtId="4" fontId="103" fillId="60" borderId="251">
      <alignment horizontal="right" vertical="center"/>
    </xf>
    <xf numFmtId="0" fontId="105" fillId="62" borderId="251">
      <alignment horizontal="right" vertical="center"/>
    </xf>
    <xf numFmtId="0" fontId="129" fillId="71" borderId="249" applyNumberFormat="0" applyAlignment="0" applyProtection="0"/>
    <xf numFmtId="0" fontId="126" fillId="84" borderId="249" applyNumberFormat="0" applyAlignment="0" applyProtection="0"/>
    <xf numFmtId="4" fontId="102" fillId="0" borderId="251">
      <alignment horizontal="right" vertical="center"/>
    </xf>
    <xf numFmtId="0" fontId="102" fillId="60" borderId="254">
      <alignment horizontal="left" vertical="center" wrapText="1" indent="2"/>
    </xf>
    <xf numFmtId="0" fontId="102" fillId="0" borderId="254">
      <alignment horizontal="left" vertical="center" wrapText="1" indent="2"/>
    </xf>
    <xf numFmtId="0" fontId="142" fillId="84" borderId="248" applyNumberFormat="0" applyAlignment="0" applyProtection="0"/>
    <xf numFmtId="0" fontId="138" fillId="71" borderId="249" applyNumberFormat="0" applyAlignment="0" applyProtection="0"/>
    <xf numFmtId="0" fontId="125" fillId="84" borderId="249" applyNumberFormat="0" applyAlignment="0" applyProtection="0"/>
    <xf numFmtId="0" fontId="123" fillId="84" borderId="248" applyNumberFormat="0" applyAlignment="0" applyProtection="0"/>
    <xf numFmtId="0" fontId="103" fillId="60" borderId="253">
      <alignment horizontal="right" vertical="center"/>
    </xf>
    <xf numFmtId="0" fontId="105" fillId="62" borderId="251">
      <alignment horizontal="right" vertical="center"/>
    </xf>
    <xf numFmtId="4" fontId="103" fillId="62" borderId="251">
      <alignment horizontal="right" vertical="center"/>
    </xf>
    <xf numFmtId="4" fontId="103" fillId="60" borderId="251">
      <alignment horizontal="right" vertical="center"/>
    </xf>
    <xf numFmtId="49" fontId="102" fillId="0" borderId="252" applyNumberFormat="0" applyFont="0" applyFill="0" applyBorder="0" applyProtection="0">
      <alignment horizontal="left" vertical="center" indent="5"/>
    </xf>
    <xf numFmtId="4" fontId="102" fillId="0" borderId="251" applyFill="0" applyBorder="0" applyProtection="0">
      <alignment horizontal="right" vertical="center"/>
    </xf>
    <xf numFmtId="4" fontId="103" fillId="62" borderId="251">
      <alignment horizontal="right" vertical="center"/>
    </xf>
    <xf numFmtId="49" fontId="101" fillId="0" borderId="267" applyNumberFormat="0" applyFill="0" applyBorder="0" applyProtection="0">
      <alignment horizontal="left" vertical="center"/>
    </xf>
    <xf numFmtId="0" fontId="138" fillId="71" borderId="249" applyNumberFormat="0" applyAlignment="0" applyProtection="0"/>
    <xf numFmtId="0" fontId="129" fillId="71" borderId="249" applyNumberFormat="0" applyAlignment="0" applyProtection="0"/>
    <xf numFmtId="0" fontId="125" fillId="84" borderId="249" applyNumberFormat="0" applyAlignment="0" applyProtection="0"/>
    <xf numFmtId="0" fontId="102" fillId="60" borderId="254">
      <alignment horizontal="left" vertical="center" wrapText="1" indent="2"/>
    </xf>
    <xf numFmtId="0" fontId="102" fillId="0" borderId="254">
      <alignment horizontal="left" vertical="center" wrapText="1" indent="2"/>
    </xf>
    <xf numFmtId="0" fontId="102" fillId="60" borderId="254">
      <alignment horizontal="left" vertical="center" wrapText="1" indent="2"/>
    </xf>
    <xf numFmtId="0" fontId="102" fillId="0" borderId="254">
      <alignment horizontal="left" vertical="center" wrapText="1" indent="2"/>
    </xf>
    <xf numFmtId="0" fontId="123" fillId="84" borderId="248" applyNumberFormat="0" applyAlignment="0" applyProtection="0"/>
    <xf numFmtId="0" fontId="125" fillId="84" borderId="249" applyNumberFormat="0" applyAlignment="0" applyProtection="0"/>
    <xf numFmtId="0" fontId="126" fillId="84" borderId="249" applyNumberFormat="0" applyAlignment="0" applyProtection="0"/>
    <xf numFmtId="0" fontId="129" fillId="71" borderId="249" applyNumberFormat="0" applyAlignment="0" applyProtection="0"/>
    <xf numFmtId="0" fontId="130" fillId="0" borderId="250" applyNumberFormat="0" applyFill="0" applyAlignment="0" applyProtection="0"/>
    <xf numFmtId="0" fontId="138" fillId="71" borderId="249" applyNumberFormat="0" applyAlignment="0" applyProtection="0"/>
    <xf numFmtId="0" fontId="120" fillId="87" borderId="247" applyNumberFormat="0" applyFont="0" applyAlignment="0" applyProtection="0"/>
    <xf numFmtId="0" fontId="8" fillId="87" borderId="247" applyNumberFormat="0" applyFont="0" applyAlignment="0" applyProtection="0"/>
    <xf numFmtId="0" fontId="142" fillId="84" borderId="248" applyNumberFormat="0" applyAlignment="0" applyProtection="0"/>
    <xf numFmtId="0" fontId="145" fillId="0" borderId="250" applyNumberFormat="0" applyFill="0" applyAlignment="0" applyProtection="0"/>
    <xf numFmtId="0" fontId="126" fillId="84" borderId="249" applyNumberFormat="0" applyAlignment="0" applyProtection="0"/>
    <xf numFmtId="0" fontId="138" fillId="71" borderId="249" applyNumberFormat="0" applyAlignment="0" applyProtection="0"/>
    <xf numFmtId="0" fontId="120" fillId="87" borderId="247" applyNumberFormat="0" applyFont="0" applyAlignment="0" applyProtection="0"/>
    <xf numFmtId="0" fontId="142" fillId="84" borderId="248" applyNumberFormat="0" applyAlignment="0" applyProtection="0"/>
    <xf numFmtId="0" fontId="145" fillId="0" borderId="250" applyNumberFormat="0" applyFill="0" applyAlignment="0" applyProtection="0"/>
    <xf numFmtId="0" fontId="126" fillId="84" borderId="249" applyNumberFormat="0" applyAlignment="0" applyProtection="0"/>
    <xf numFmtId="0" fontId="126" fillId="84" borderId="264" applyNumberFormat="0" applyAlignment="0" applyProtection="0"/>
    <xf numFmtId="49" fontId="102" fillId="0" borderId="268" applyNumberFormat="0" applyFont="0" applyFill="0" applyBorder="0" applyProtection="0">
      <alignment horizontal="left" vertical="center" indent="5"/>
    </xf>
    <xf numFmtId="0" fontId="138" fillId="71" borderId="249" applyNumberFormat="0" applyAlignment="0" applyProtection="0"/>
    <xf numFmtId="0" fontId="142" fillId="84" borderId="248" applyNumberFormat="0" applyAlignment="0" applyProtection="0"/>
    <xf numFmtId="0" fontId="145" fillId="0" borderId="250" applyNumberFormat="0" applyFill="0" applyAlignment="0" applyProtection="0"/>
    <xf numFmtId="4" fontId="102" fillId="0" borderId="267">
      <alignment horizontal="right" vertical="center"/>
    </xf>
    <xf numFmtId="0" fontId="123" fillId="84" borderId="248" applyNumberFormat="0" applyAlignment="0" applyProtection="0"/>
    <xf numFmtId="0" fontId="125" fillId="84" borderId="249" applyNumberFormat="0" applyAlignment="0" applyProtection="0"/>
    <xf numFmtId="0" fontId="130" fillId="0" borderId="250" applyNumberFormat="0" applyFill="0" applyAlignment="0" applyProtection="0"/>
    <xf numFmtId="49" fontId="102" fillId="0" borderId="251" applyNumberFormat="0" applyFont="0" applyFill="0" applyBorder="0" applyProtection="0">
      <alignment horizontal="left" vertical="center" indent="2"/>
    </xf>
    <xf numFmtId="0" fontId="103" fillId="62" borderId="251">
      <alignment horizontal="right" vertical="center"/>
    </xf>
    <xf numFmtId="4" fontId="103" fillId="62" borderId="251">
      <alignment horizontal="right" vertical="center"/>
    </xf>
    <xf numFmtId="0" fontId="105" fillId="62" borderId="251">
      <alignment horizontal="right" vertical="center"/>
    </xf>
    <xf numFmtId="4" fontId="105" fillId="62" borderId="251">
      <alignment horizontal="right" vertical="center"/>
    </xf>
    <xf numFmtId="0" fontId="103" fillId="60" borderId="251">
      <alignment horizontal="right" vertical="center"/>
    </xf>
    <xf numFmtId="4" fontId="103" fillId="60" borderId="251">
      <alignment horizontal="right" vertical="center"/>
    </xf>
    <xf numFmtId="0" fontId="103" fillId="60" borderId="251">
      <alignment horizontal="right" vertical="center"/>
    </xf>
    <xf numFmtId="4" fontId="103" fillId="60" borderId="251">
      <alignment horizontal="right" vertical="center"/>
    </xf>
    <xf numFmtId="0" fontId="129" fillId="71" borderId="249" applyNumberFormat="0" applyAlignment="0" applyProtection="0"/>
    <xf numFmtId="0" fontId="102" fillId="0" borderId="251">
      <alignment horizontal="right" vertical="center"/>
    </xf>
    <xf numFmtId="4" fontId="102" fillId="0" borderId="251">
      <alignment horizontal="right" vertical="center"/>
    </xf>
    <xf numFmtId="4" fontId="102" fillId="0" borderId="251" applyFill="0" applyBorder="0" applyProtection="0">
      <alignment horizontal="right" vertical="center"/>
    </xf>
    <xf numFmtId="49" fontId="101" fillId="0" borderId="251" applyNumberFormat="0" applyFill="0" applyBorder="0" applyProtection="0">
      <alignment horizontal="left" vertical="center"/>
    </xf>
    <xf numFmtId="0" fontId="102" fillId="0" borderId="251" applyNumberFormat="0" applyFill="0" applyAlignment="0" applyProtection="0"/>
    <xf numFmtId="166" fontId="102" fillId="88" borderId="251" applyNumberFormat="0" applyFont="0" applyBorder="0" applyAlignment="0" applyProtection="0">
      <alignment horizontal="right" vertical="center"/>
    </xf>
    <xf numFmtId="0" fontId="102" fillId="61" borderId="251"/>
    <xf numFmtId="4" fontId="102" fillId="61" borderId="251"/>
    <xf numFmtId="4" fontId="103" fillId="60" borderId="251">
      <alignment horizontal="right" vertical="center"/>
    </xf>
    <xf numFmtId="0" fontId="102" fillId="61" borderId="251"/>
    <xf numFmtId="0" fontId="125" fillId="84" borderId="249" applyNumberFormat="0" applyAlignment="0" applyProtection="0"/>
    <xf numFmtId="0" fontId="103" fillId="62" borderId="251">
      <alignment horizontal="right" vertical="center"/>
    </xf>
    <xf numFmtId="0" fontId="102" fillId="0" borderId="251">
      <alignment horizontal="right" vertical="center"/>
    </xf>
    <xf numFmtId="0" fontId="145" fillId="0" borderId="250" applyNumberFormat="0" applyFill="0" applyAlignment="0" applyProtection="0"/>
    <xf numFmtId="0" fontId="102" fillId="62" borderId="252">
      <alignment horizontal="left" vertical="center"/>
    </xf>
    <xf numFmtId="0" fontId="138" fillId="71" borderId="249" applyNumberFormat="0" applyAlignment="0" applyProtection="0"/>
    <xf numFmtId="166" fontId="102" fillId="88" borderId="251" applyNumberFormat="0" applyFont="0" applyBorder="0" applyAlignment="0" applyProtection="0">
      <alignment horizontal="right" vertical="center"/>
    </xf>
    <xf numFmtId="0" fontId="120" fillId="87" borderId="247" applyNumberFormat="0" applyFont="0" applyAlignment="0" applyProtection="0"/>
    <xf numFmtId="0" fontId="102" fillId="0" borderId="254">
      <alignment horizontal="left" vertical="center" wrapText="1" indent="2"/>
    </xf>
    <xf numFmtId="4" fontId="102" fillId="61" borderId="251"/>
    <xf numFmtId="49" fontId="101" fillId="0" borderId="251" applyNumberFormat="0" applyFill="0" applyBorder="0" applyProtection="0">
      <alignment horizontal="left" vertical="center"/>
    </xf>
    <xf numFmtId="0" fontId="102" fillId="0" borderId="251">
      <alignment horizontal="right" vertical="center"/>
    </xf>
    <xf numFmtId="4" fontId="103" fillId="60" borderId="253">
      <alignment horizontal="right" vertical="center"/>
    </xf>
    <xf numFmtId="4" fontId="103" fillId="60" borderId="251">
      <alignment horizontal="right" vertical="center"/>
    </xf>
    <xf numFmtId="4" fontId="103" fillId="60" borderId="251">
      <alignment horizontal="right" vertical="center"/>
    </xf>
    <xf numFmtId="0" fontId="105" fillId="62" borderId="251">
      <alignment horizontal="right" vertical="center"/>
    </xf>
    <xf numFmtId="0" fontId="103" fillId="62" borderId="251">
      <alignment horizontal="right" vertical="center"/>
    </xf>
    <xf numFmtId="49" fontId="102" fillId="0" borderId="251" applyNumberFormat="0" applyFont="0" applyFill="0" applyBorder="0" applyProtection="0">
      <alignment horizontal="left" vertical="center" indent="2"/>
    </xf>
    <xf numFmtId="0" fontId="138" fillId="71" borderId="249" applyNumberFormat="0" applyAlignment="0" applyProtection="0"/>
    <xf numFmtId="0" fontId="123" fillId="84" borderId="248" applyNumberFormat="0" applyAlignment="0" applyProtection="0"/>
    <xf numFmtId="49" fontId="102" fillId="0" borderId="251" applyNumberFormat="0" applyFont="0" applyFill="0" applyBorder="0" applyProtection="0">
      <alignment horizontal="left" vertical="center" indent="2"/>
    </xf>
    <xf numFmtId="0" fontId="129" fillId="71" borderId="249" applyNumberFormat="0" applyAlignment="0" applyProtection="0"/>
    <xf numFmtId="4" fontId="102" fillId="0" borderId="251" applyFill="0" applyBorder="0" applyProtection="0">
      <alignment horizontal="right" vertical="center"/>
    </xf>
    <xf numFmtId="0" fontId="126" fillId="84" borderId="249" applyNumberFormat="0" applyAlignment="0" applyProtection="0"/>
    <xf numFmtId="0" fontId="145" fillId="0" borderId="250" applyNumberFormat="0" applyFill="0" applyAlignment="0" applyProtection="0"/>
    <xf numFmtId="0" fontId="142" fillId="84" borderId="248" applyNumberFormat="0" applyAlignment="0" applyProtection="0"/>
    <xf numFmtId="0" fontId="102" fillId="0" borderId="251" applyNumberFormat="0" applyFill="0" applyAlignment="0" applyProtection="0"/>
    <xf numFmtId="4" fontId="102" fillId="0" borderId="251">
      <alignment horizontal="right" vertical="center"/>
    </xf>
    <xf numFmtId="0" fontId="102" fillId="0" borderId="251">
      <alignment horizontal="right" vertical="center"/>
    </xf>
    <xf numFmtId="0" fontId="138" fillId="71" borderId="249" applyNumberFormat="0" applyAlignment="0" applyProtection="0"/>
    <xf numFmtId="0" fontId="123" fillId="84" borderId="248" applyNumberFormat="0" applyAlignment="0" applyProtection="0"/>
    <xf numFmtId="0" fontId="125" fillId="84" borderId="249" applyNumberFormat="0" applyAlignment="0" applyProtection="0"/>
    <xf numFmtId="0" fontId="102" fillId="60" borderId="254">
      <alignment horizontal="left" vertical="center" wrapText="1" indent="2"/>
    </xf>
    <xf numFmtId="0" fontId="126" fillId="84" borderId="249" applyNumberFormat="0" applyAlignment="0" applyProtection="0"/>
    <xf numFmtId="0" fontId="126" fillId="84" borderId="249" applyNumberFormat="0" applyAlignment="0" applyProtection="0"/>
    <xf numFmtId="4" fontId="103" fillId="60" borderId="252">
      <alignment horizontal="right" vertical="center"/>
    </xf>
    <xf numFmtId="0" fontId="103" fillId="60" borderId="252">
      <alignment horizontal="right" vertical="center"/>
    </xf>
    <xf numFmtId="0" fontId="103" fillId="60" borderId="251">
      <alignment horizontal="right" vertical="center"/>
    </xf>
    <xf numFmtId="4" fontId="105" fillId="62" borderId="251">
      <alignment horizontal="right" vertical="center"/>
    </xf>
    <xf numFmtId="0" fontId="129" fillId="71" borderId="249" applyNumberFormat="0" applyAlignment="0" applyProtection="0"/>
    <xf numFmtId="0" fontId="130" fillId="0" borderId="250" applyNumberFormat="0" applyFill="0" applyAlignment="0" applyProtection="0"/>
    <xf numFmtId="0" fontId="145" fillId="0" borderId="250" applyNumberFormat="0" applyFill="0" applyAlignment="0" applyProtection="0"/>
    <xf numFmtId="0" fontId="120" fillId="87" borderId="247" applyNumberFormat="0" applyFont="0" applyAlignment="0" applyProtection="0"/>
    <xf numFmtId="0" fontId="138" fillId="71" borderId="249" applyNumberFormat="0" applyAlignment="0" applyProtection="0"/>
    <xf numFmtId="49" fontId="101" fillId="0" borderId="251" applyNumberFormat="0" applyFill="0" applyBorder="0" applyProtection="0">
      <alignment horizontal="left" vertical="center"/>
    </xf>
    <xf numFmtId="0" fontId="102" fillId="60" borderId="254">
      <alignment horizontal="left" vertical="center" wrapText="1" indent="2"/>
    </xf>
    <xf numFmtId="0" fontId="126" fillId="84" borderId="249" applyNumberFormat="0" applyAlignment="0" applyProtection="0"/>
    <xf numFmtId="0" fontId="102" fillId="0" borderId="254">
      <alignment horizontal="left" vertical="center" wrapText="1" indent="2"/>
    </xf>
    <xf numFmtId="0" fontId="120" fillId="87" borderId="247" applyNumberFormat="0" applyFont="0" applyAlignment="0" applyProtection="0"/>
    <xf numFmtId="0" fontId="8" fillId="87" borderId="247" applyNumberFormat="0" applyFont="0" applyAlignment="0" applyProtection="0"/>
    <xf numFmtId="0" fontId="142" fillId="84" borderId="248" applyNumberFormat="0" applyAlignment="0" applyProtection="0"/>
    <xf numFmtId="0" fontId="145" fillId="0" borderId="250" applyNumberFormat="0" applyFill="0" applyAlignment="0" applyProtection="0"/>
    <xf numFmtId="4" fontId="102" fillId="61" borderId="251"/>
    <xf numFmtId="0" fontId="103" fillId="60" borderId="251">
      <alignment horizontal="right" vertical="center"/>
    </xf>
    <xf numFmtId="0" fontId="145" fillId="0" borderId="250" applyNumberFormat="0" applyFill="0" applyAlignment="0" applyProtection="0"/>
    <xf numFmtId="4" fontId="103" fillId="60" borderId="253">
      <alignment horizontal="right" vertical="center"/>
    </xf>
    <xf numFmtId="0" fontId="125" fillId="84" borderId="249" applyNumberFormat="0" applyAlignment="0" applyProtection="0"/>
    <xf numFmtId="0" fontId="103" fillId="60" borderId="252">
      <alignment horizontal="right" vertical="center"/>
    </xf>
    <xf numFmtId="0" fontId="126" fillId="84" borderId="249" applyNumberFormat="0" applyAlignment="0" applyProtection="0"/>
    <xf numFmtId="0" fontId="130" fillId="0" borderId="250" applyNumberFormat="0" applyFill="0" applyAlignment="0" applyProtection="0"/>
    <xf numFmtId="0" fontId="120" fillId="87" borderId="247" applyNumberFormat="0" applyFont="0" applyAlignment="0" applyProtection="0"/>
    <xf numFmtId="4" fontId="103" fillId="60" borderId="252">
      <alignment horizontal="right" vertical="center"/>
    </xf>
    <xf numFmtId="0" fontId="102" fillId="60" borderId="254">
      <alignment horizontal="left" vertical="center" wrapText="1" indent="2"/>
    </xf>
    <xf numFmtId="0" fontId="102" fillId="61" borderId="251"/>
    <xf numFmtId="166" fontId="102" fillId="88" borderId="251" applyNumberFormat="0" applyFont="0" applyBorder="0" applyAlignment="0" applyProtection="0">
      <alignment horizontal="right" vertical="center"/>
    </xf>
    <xf numFmtId="0" fontId="102" fillId="0" borderId="251" applyNumberFormat="0" applyFill="0" applyAlignment="0" applyProtection="0"/>
    <xf numFmtId="4" fontId="102" fillId="0" borderId="251" applyFill="0" applyBorder="0" applyProtection="0">
      <alignment horizontal="right" vertical="center"/>
    </xf>
    <xf numFmtId="4" fontId="103" fillId="62" borderId="251">
      <alignment horizontal="right" vertical="center"/>
    </xf>
    <xf numFmtId="0" fontId="130" fillId="0" borderId="250" applyNumberFormat="0" applyFill="0" applyAlignment="0" applyProtection="0"/>
    <xf numFmtId="49" fontId="101" fillId="0" borderId="251" applyNumberFormat="0" applyFill="0" applyBorder="0" applyProtection="0">
      <alignment horizontal="left" vertical="center"/>
    </xf>
    <xf numFmtId="49" fontId="102" fillId="0" borderId="252" applyNumberFormat="0" applyFont="0" applyFill="0" applyBorder="0" applyProtection="0">
      <alignment horizontal="left" vertical="center" indent="5"/>
    </xf>
    <xf numFmtId="0" fontId="102" fillId="62" borderId="252">
      <alignment horizontal="left" vertical="center"/>
    </xf>
    <xf numFmtId="0" fontId="126" fillId="84" borderId="249" applyNumberFormat="0" applyAlignment="0" applyProtection="0"/>
    <xf numFmtId="4" fontId="103" fillId="60" borderId="253">
      <alignment horizontal="right" vertical="center"/>
    </xf>
    <xf numFmtId="0" fontId="138" fillId="71" borderId="249" applyNumberFormat="0" applyAlignment="0" applyProtection="0"/>
    <xf numFmtId="0" fontId="138" fillId="71" borderId="249" applyNumberFormat="0" applyAlignment="0" applyProtection="0"/>
    <xf numFmtId="0" fontId="120" fillId="87" borderId="247" applyNumberFormat="0" applyFont="0" applyAlignment="0" applyProtection="0"/>
    <xf numFmtId="0" fontId="142" fillId="84" borderId="248" applyNumberFormat="0" applyAlignment="0" applyProtection="0"/>
    <xf numFmtId="0" fontId="145" fillId="0" borderId="250" applyNumberFormat="0" applyFill="0" applyAlignment="0" applyProtection="0"/>
    <xf numFmtId="0" fontId="103" fillId="60" borderId="251">
      <alignment horizontal="right" vertical="center"/>
    </xf>
    <xf numFmtId="0" fontId="8" fillId="87" borderId="247" applyNumberFormat="0" applyFont="0" applyAlignment="0" applyProtection="0"/>
    <xf numFmtId="4" fontId="102" fillId="0" borderId="251">
      <alignment horizontal="right" vertical="center"/>
    </xf>
    <xf numFmtId="0" fontId="145" fillId="0" borderId="250" applyNumberFormat="0" applyFill="0" applyAlignment="0" applyProtection="0"/>
    <xf numFmtId="0" fontId="103" fillId="60" borderId="251">
      <alignment horizontal="right" vertical="center"/>
    </xf>
    <xf numFmtId="0" fontId="103" fillId="60" borderId="251">
      <alignment horizontal="right" vertical="center"/>
    </xf>
    <xf numFmtId="4" fontId="105" fillId="62" borderId="251">
      <alignment horizontal="right" vertical="center"/>
    </xf>
    <xf numFmtId="0" fontId="103" fillId="62" borderId="251">
      <alignment horizontal="right" vertical="center"/>
    </xf>
    <xf numFmtId="4" fontId="103" fillId="62" borderId="251">
      <alignment horizontal="right" vertical="center"/>
    </xf>
    <xf numFmtId="0" fontId="105" fillId="62" borderId="251">
      <alignment horizontal="right" vertical="center"/>
    </xf>
    <xf numFmtId="4" fontId="105" fillId="62" borderId="251">
      <alignment horizontal="right" vertical="center"/>
    </xf>
    <xf numFmtId="0" fontId="103" fillId="60" borderId="251">
      <alignment horizontal="right" vertical="center"/>
    </xf>
    <xf numFmtId="4" fontId="103" fillId="60" borderId="251">
      <alignment horizontal="right" vertical="center"/>
    </xf>
    <xf numFmtId="0" fontId="103" fillId="60" borderId="251">
      <alignment horizontal="right" vertical="center"/>
    </xf>
    <xf numFmtId="4" fontId="103" fillId="60" borderId="251">
      <alignment horizontal="right" vertical="center"/>
    </xf>
    <xf numFmtId="0" fontId="103" fillId="60" borderId="252">
      <alignment horizontal="right" vertical="center"/>
    </xf>
    <xf numFmtId="4" fontId="103" fillId="60" borderId="252">
      <alignment horizontal="right" vertical="center"/>
    </xf>
    <xf numFmtId="0" fontId="103" fillId="60" borderId="253">
      <alignment horizontal="right" vertical="center"/>
    </xf>
    <xf numFmtId="4" fontId="103" fillId="60" borderId="253">
      <alignment horizontal="right" vertical="center"/>
    </xf>
    <xf numFmtId="0" fontId="126" fillId="84" borderId="249" applyNumberFormat="0" applyAlignment="0" applyProtection="0"/>
    <xf numFmtId="0" fontId="102" fillId="60" borderId="254">
      <alignment horizontal="left" vertical="center" wrapText="1" indent="2"/>
    </xf>
    <xf numFmtId="0" fontId="102" fillId="0" borderId="254">
      <alignment horizontal="left" vertical="center" wrapText="1" indent="2"/>
    </xf>
    <xf numFmtId="0" fontId="102" fillId="62" borderId="252">
      <alignment horizontal="left" vertical="center"/>
    </xf>
    <xf numFmtId="0" fontId="138" fillId="71" borderId="249" applyNumberFormat="0" applyAlignment="0" applyProtection="0"/>
    <xf numFmtId="0" fontId="102" fillId="0" borderId="251">
      <alignment horizontal="right" vertical="center"/>
    </xf>
    <xf numFmtId="4" fontId="102" fillId="0" borderId="251">
      <alignment horizontal="right" vertical="center"/>
    </xf>
    <xf numFmtId="0" fontId="102" fillId="0" borderId="251" applyNumberFormat="0" applyFill="0" applyAlignment="0" applyProtection="0"/>
    <xf numFmtId="0" fontId="142" fillId="84" borderId="248" applyNumberFormat="0" applyAlignment="0" applyProtection="0"/>
    <xf numFmtId="166" fontId="102" fillId="88" borderId="251" applyNumberFormat="0" applyFont="0" applyBorder="0" applyAlignment="0" applyProtection="0">
      <alignment horizontal="right" vertical="center"/>
    </xf>
    <xf numFmtId="0" fontId="102" fillId="61" borderId="251"/>
    <xf numFmtId="4" fontId="102" fillId="61" borderId="251"/>
    <xf numFmtId="0" fontId="145" fillId="0" borderId="250" applyNumberFormat="0" applyFill="0" applyAlignment="0" applyProtection="0"/>
    <xf numFmtId="0" fontId="8" fillId="87" borderId="247" applyNumberFormat="0" applyFont="0" applyAlignment="0" applyProtection="0"/>
    <xf numFmtId="0" fontId="120" fillId="87" borderId="247" applyNumberFormat="0" applyFont="0" applyAlignment="0" applyProtection="0"/>
    <xf numFmtId="0" fontId="102" fillId="0" borderId="251" applyNumberFormat="0" applyFill="0" applyAlignment="0" applyProtection="0"/>
    <xf numFmtId="0" fontId="130" fillId="0" borderId="250" applyNumberFormat="0" applyFill="0" applyAlignment="0" applyProtection="0"/>
    <xf numFmtId="0" fontId="145" fillId="0" borderId="250" applyNumberFormat="0" applyFill="0" applyAlignment="0" applyProtection="0"/>
    <xf numFmtId="0" fontId="129" fillId="71" borderId="249" applyNumberFormat="0" applyAlignment="0" applyProtection="0"/>
    <xf numFmtId="0" fontId="126" fillId="84" borderId="249" applyNumberFormat="0" applyAlignment="0" applyProtection="0"/>
    <xf numFmtId="4" fontId="105" fillId="62" borderId="251">
      <alignment horizontal="right" vertical="center"/>
    </xf>
    <xf numFmtId="0" fontId="103" fillId="62" borderId="251">
      <alignment horizontal="right" vertical="center"/>
    </xf>
    <xf numFmtId="166" fontId="102" fillId="88" borderId="251" applyNumberFormat="0" applyFont="0" applyBorder="0" applyAlignment="0" applyProtection="0">
      <alignment horizontal="right" vertical="center"/>
    </xf>
    <xf numFmtId="0" fontId="130" fillId="0" borderId="250" applyNumberFormat="0" applyFill="0" applyAlignment="0" applyProtection="0"/>
    <xf numFmtId="49" fontId="102" fillId="0" borderId="251" applyNumberFormat="0" applyFont="0" applyFill="0" applyBorder="0" applyProtection="0">
      <alignment horizontal="left" vertical="center" indent="2"/>
    </xf>
    <xf numFmtId="49" fontId="102" fillId="0" borderId="252" applyNumberFormat="0" applyFont="0" applyFill="0" applyBorder="0" applyProtection="0">
      <alignment horizontal="left" vertical="center" indent="5"/>
    </xf>
    <xf numFmtId="49" fontId="102" fillId="0" borderId="251" applyNumberFormat="0" applyFont="0" applyFill="0" applyBorder="0" applyProtection="0">
      <alignment horizontal="left" vertical="center" indent="2"/>
    </xf>
    <xf numFmtId="4" fontId="102" fillId="0" borderId="251" applyFill="0" applyBorder="0" applyProtection="0">
      <alignment horizontal="right" vertical="center"/>
    </xf>
    <xf numFmtId="49" fontId="101" fillId="0" borderId="251" applyNumberFormat="0" applyFill="0" applyBorder="0" applyProtection="0">
      <alignment horizontal="left" vertical="center"/>
    </xf>
    <xf numFmtId="0" fontId="102" fillId="0" borderId="254">
      <alignment horizontal="left" vertical="center" wrapText="1" indent="2"/>
    </xf>
    <xf numFmtId="0" fontId="142" fillId="84" borderId="248" applyNumberFormat="0" applyAlignment="0" applyProtection="0"/>
    <xf numFmtId="0" fontId="103" fillId="60" borderId="253">
      <alignment horizontal="right" vertical="center"/>
    </xf>
    <xf numFmtId="0" fontId="129" fillId="71" borderId="249" applyNumberFormat="0" applyAlignment="0" applyProtection="0"/>
    <xf numFmtId="0" fontId="103" fillId="60" borderId="253">
      <alignment horizontal="right" vertical="center"/>
    </xf>
    <xf numFmtId="4" fontId="103" fillId="60" borderId="251">
      <alignment horizontal="right" vertical="center"/>
    </xf>
    <xf numFmtId="0" fontId="103" fillId="60" borderId="251">
      <alignment horizontal="right" vertical="center"/>
    </xf>
    <xf numFmtId="0" fontId="123" fillId="84" borderId="248" applyNumberFormat="0" applyAlignment="0" applyProtection="0"/>
    <xf numFmtId="0" fontId="125" fillId="84" borderId="249" applyNumberFormat="0" applyAlignment="0" applyProtection="0"/>
    <xf numFmtId="0" fontId="130" fillId="0" borderId="250" applyNumberFormat="0" applyFill="0" applyAlignment="0" applyProtection="0"/>
    <xf numFmtId="0" fontId="102" fillId="61" borderId="251"/>
    <xf numFmtId="4" fontId="102" fillId="61" borderId="251"/>
    <xf numFmtId="4" fontId="103" fillId="60" borderId="251">
      <alignment horizontal="right" vertical="center"/>
    </xf>
    <xf numFmtId="0" fontId="105" fillId="62" borderId="251">
      <alignment horizontal="right" vertical="center"/>
    </xf>
    <xf numFmtId="0" fontId="129" fillId="71" borderId="249" applyNumberFormat="0" applyAlignment="0" applyProtection="0"/>
    <xf numFmtId="0" fontId="126" fillId="84" borderId="249" applyNumberFormat="0" applyAlignment="0" applyProtection="0"/>
    <xf numFmtId="4" fontId="102" fillId="0" borderId="251">
      <alignment horizontal="right" vertical="center"/>
    </xf>
    <xf numFmtId="0" fontId="102" fillId="60" borderId="254">
      <alignment horizontal="left" vertical="center" wrapText="1" indent="2"/>
    </xf>
    <xf numFmtId="0" fontId="102" fillId="0" borderId="254">
      <alignment horizontal="left" vertical="center" wrapText="1" indent="2"/>
    </xf>
    <xf numFmtId="0" fontId="142" fillId="84" borderId="248" applyNumberFormat="0" applyAlignment="0" applyProtection="0"/>
    <xf numFmtId="0" fontId="138" fillId="71" borderId="249" applyNumberFormat="0" applyAlignment="0" applyProtection="0"/>
    <xf numFmtId="0" fontId="125" fillId="84" borderId="249" applyNumberFormat="0" applyAlignment="0" applyProtection="0"/>
    <xf numFmtId="0" fontId="123" fillId="84" borderId="248" applyNumberFormat="0" applyAlignment="0" applyProtection="0"/>
    <xf numFmtId="0" fontId="103" fillId="60" borderId="253">
      <alignment horizontal="right" vertical="center"/>
    </xf>
    <xf numFmtId="0" fontId="105" fillId="62" borderId="251">
      <alignment horizontal="right" vertical="center"/>
    </xf>
    <xf numFmtId="4" fontId="103" fillId="62" borderId="251">
      <alignment horizontal="right" vertical="center"/>
    </xf>
    <xf numFmtId="4" fontId="103" fillId="60" borderId="251">
      <alignment horizontal="right" vertical="center"/>
    </xf>
    <xf numFmtId="49" fontId="102" fillId="0" borderId="252" applyNumberFormat="0" applyFont="0" applyFill="0" applyBorder="0" applyProtection="0">
      <alignment horizontal="left" vertical="center" indent="5"/>
    </xf>
    <xf numFmtId="4" fontId="102" fillId="0" borderId="251" applyFill="0" applyBorder="0" applyProtection="0">
      <alignment horizontal="right" vertical="center"/>
    </xf>
    <xf numFmtId="4" fontId="103" fillId="62" borderId="251">
      <alignment horizontal="right" vertical="center"/>
    </xf>
    <xf numFmtId="0" fontId="138" fillId="71" borderId="249" applyNumberFormat="0" applyAlignment="0" applyProtection="0"/>
    <xf numFmtId="0" fontId="129" fillId="71" borderId="249" applyNumberFormat="0" applyAlignment="0" applyProtection="0"/>
    <xf numFmtId="0" fontId="125" fillId="84" borderId="249" applyNumberFormat="0" applyAlignment="0" applyProtection="0"/>
    <xf numFmtId="0" fontId="102" fillId="60" borderId="254">
      <alignment horizontal="left" vertical="center" wrapText="1" indent="2"/>
    </xf>
    <xf numFmtId="0" fontId="102" fillId="0" borderId="254">
      <alignment horizontal="left" vertical="center" wrapText="1" indent="2"/>
    </xf>
    <xf numFmtId="0" fontId="102" fillId="60" borderId="254">
      <alignment horizontal="left" vertical="center" wrapText="1" indent="2"/>
    </xf>
    <xf numFmtId="0" fontId="103" fillId="60" borderId="269">
      <alignment horizontal="right" vertical="center"/>
    </xf>
    <xf numFmtId="4" fontId="102" fillId="0" borderId="251">
      <alignment horizontal="right" vertical="center"/>
    </xf>
    <xf numFmtId="0" fontId="102" fillId="61" borderId="251"/>
    <xf numFmtId="0" fontId="130" fillId="0" borderId="250" applyNumberFormat="0" applyFill="0" applyAlignment="0" applyProtection="0"/>
    <xf numFmtId="4" fontId="103" fillId="62" borderId="251">
      <alignment horizontal="right" vertical="center"/>
    </xf>
    <xf numFmtId="166" fontId="102" fillId="88" borderId="251" applyNumberFormat="0" applyFont="0" applyBorder="0" applyAlignment="0" applyProtection="0">
      <alignment horizontal="right" vertical="center"/>
    </xf>
    <xf numFmtId="0" fontId="120" fillId="87" borderId="247" applyNumberFormat="0" applyFont="0" applyAlignment="0" applyProtection="0"/>
    <xf numFmtId="166" fontId="102" fillId="88" borderId="251" applyNumberFormat="0" applyFont="0" applyBorder="0" applyAlignment="0" applyProtection="0">
      <alignment horizontal="right" vertical="center"/>
    </xf>
    <xf numFmtId="0" fontId="48" fillId="55" borderId="0" applyNumberFormat="0" applyBorder="0" applyAlignment="0" applyProtection="0"/>
    <xf numFmtId="0" fontId="102" fillId="61" borderId="251"/>
    <xf numFmtId="4" fontId="103" fillId="60" borderId="251">
      <alignment horizontal="right" vertical="center"/>
    </xf>
    <xf numFmtId="0" fontId="102" fillId="61" borderId="251"/>
    <xf numFmtId="0" fontId="120" fillId="87" borderId="247" applyNumberFormat="0" applyFont="0" applyAlignment="0" applyProtection="0"/>
    <xf numFmtId="4" fontId="102" fillId="61" borderId="251"/>
    <xf numFmtId="0" fontId="129" fillId="71" borderId="249" applyNumberFormat="0" applyAlignment="0" applyProtection="0"/>
    <xf numFmtId="0" fontId="129" fillId="71" borderId="249" applyNumberFormat="0" applyAlignment="0" applyProtection="0"/>
    <xf numFmtId="49" fontId="102" fillId="0" borderId="251" applyNumberFormat="0" applyFont="0" applyFill="0" applyBorder="0" applyProtection="0">
      <alignment horizontal="left" vertical="center" indent="2"/>
    </xf>
    <xf numFmtId="4" fontId="103" fillId="60" borderId="251">
      <alignment horizontal="right" vertical="center"/>
    </xf>
    <xf numFmtId="0" fontId="102" fillId="60" borderId="254">
      <alignment horizontal="left" vertical="center" wrapText="1" indent="2"/>
    </xf>
    <xf numFmtId="0" fontId="126" fillId="84" borderId="249" applyNumberFormat="0" applyAlignment="0" applyProtection="0"/>
    <xf numFmtId="0" fontId="116" fillId="33" borderId="65" applyNumberFormat="0" applyAlignment="0" applyProtection="0"/>
    <xf numFmtId="49" fontId="102" fillId="0" borderId="252" applyNumberFormat="0" applyFont="0" applyFill="0" applyBorder="0" applyProtection="0">
      <alignment horizontal="left" vertical="center" indent="5"/>
    </xf>
    <xf numFmtId="4" fontId="103" fillId="60" borderId="253">
      <alignment horizontal="right" vertical="center"/>
    </xf>
    <xf numFmtId="0" fontId="102" fillId="60" borderId="254">
      <alignment horizontal="left" vertical="center" wrapText="1" indent="2"/>
    </xf>
    <xf numFmtId="0" fontId="103" fillId="60" borderId="251">
      <alignment horizontal="right" vertical="center"/>
    </xf>
    <xf numFmtId="4" fontId="102" fillId="0" borderId="251">
      <alignment horizontal="right" vertical="center"/>
    </xf>
    <xf numFmtId="0" fontId="105" fillId="62" borderId="251">
      <alignment horizontal="right" vertical="center"/>
    </xf>
    <xf numFmtId="4" fontId="102" fillId="61" borderId="251"/>
    <xf numFmtId="0" fontId="129" fillId="71" borderId="249" applyNumberFormat="0" applyAlignment="0" applyProtection="0"/>
    <xf numFmtId="4" fontId="103" fillId="60" borderId="252">
      <alignment horizontal="right" vertical="center"/>
    </xf>
    <xf numFmtId="0" fontId="126" fillId="84" borderId="249" applyNumberFormat="0" applyAlignment="0" applyProtection="0"/>
    <xf numFmtId="0" fontId="48" fillId="47" borderId="0" applyNumberFormat="0" applyBorder="0" applyAlignment="0" applyProtection="0"/>
    <xf numFmtId="0" fontId="115" fillId="33" borderId="66" applyNumberFormat="0" applyAlignment="0" applyProtection="0"/>
    <xf numFmtId="0" fontId="116" fillId="33" borderId="65" applyNumberFormat="0" applyAlignment="0" applyProtection="0"/>
    <xf numFmtId="0" fontId="103" fillId="62" borderId="251">
      <alignment horizontal="right" vertical="center"/>
    </xf>
    <xf numFmtId="0" fontId="123" fillId="84" borderId="248" applyNumberFormat="0" applyAlignment="0" applyProtection="0"/>
    <xf numFmtId="0" fontId="117" fillId="0" borderId="0" applyNumberFormat="0" applyFill="0" applyBorder="0" applyAlignment="0" applyProtection="0"/>
    <xf numFmtId="0" fontId="142" fillId="84" borderId="248" applyNumberFormat="0" applyAlignment="0" applyProtection="0"/>
    <xf numFmtId="0" fontId="118" fillId="0" borderId="0" applyNumberFormat="0" applyFill="0" applyBorder="0" applyAlignment="0" applyProtection="0"/>
    <xf numFmtId="0" fontId="119" fillId="0" borderId="70" applyNumberFormat="0" applyFill="0" applyAlignment="0" applyProtection="0"/>
    <xf numFmtId="49" fontId="101" fillId="0" borderId="251" applyNumberFormat="0" applyFill="0" applyBorder="0" applyProtection="0">
      <alignment horizontal="left" vertical="center"/>
    </xf>
    <xf numFmtId="0" fontId="7" fillId="37" borderId="0" applyNumberFormat="0" applyBorder="0" applyAlignment="0" applyProtection="0"/>
    <xf numFmtId="0" fontId="7" fillId="38" borderId="0" applyNumberFormat="0" applyBorder="0" applyAlignment="0" applyProtection="0"/>
    <xf numFmtId="0" fontId="48"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8" fillId="47" borderId="0" applyNumberFormat="0" applyBorder="0" applyAlignment="0" applyProtection="0"/>
    <xf numFmtId="0" fontId="120" fillId="87" borderId="247" applyNumberFormat="0" applyFont="0" applyAlignment="0" applyProtection="0"/>
    <xf numFmtId="0" fontId="7" fillId="49" borderId="0" applyNumberFormat="0" applyBorder="0" applyAlignment="0" applyProtection="0"/>
    <xf numFmtId="0" fontId="7" fillId="50" borderId="0" applyNumberFormat="0" applyBorder="0" applyAlignment="0" applyProtection="0"/>
    <xf numFmtId="0" fontId="48" fillId="51" borderId="0" applyNumberFormat="0" applyBorder="0" applyAlignment="0" applyProtection="0"/>
    <xf numFmtId="4" fontId="103" fillId="60" borderId="251">
      <alignment horizontal="right" vertical="center"/>
    </xf>
    <xf numFmtId="0" fontId="7" fillId="53"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8" fillId="59" borderId="0" applyNumberFormat="0" applyBorder="0" applyAlignment="0" applyProtection="0"/>
    <xf numFmtId="0" fontId="123" fillId="84" borderId="248" applyNumberFormat="0" applyAlignment="0" applyProtection="0"/>
    <xf numFmtId="0" fontId="138" fillId="71" borderId="249" applyNumberFormat="0" applyAlignment="0" applyProtection="0"/>
    <xf numFmtId="0" fontId="102" fillId="61" borderId="251"/>
    <xf numFmtId="0" fontId="126" fillId="84" borderId="249" applyNumberFormat="0" applyAlignment="0" applyProtection="0"/>
    <xf numFmtId="0" fontId="145" fillId="0" borderId="250" applyNumberFormat="0" applyFill="0" applyAlignment="0" applyProtection="0"/>
    <xf numFmtId="0" fontId="105" fillId="62" borderId="251">
      <alignment horizontal="right" vertical="center"/>
    </xf>
    <xf numFmtId="0" fontId="120" fillId="87" borderId="247" applyNumberFormat="0" applyFont="0" applyAlignment="0" applyProtection="0"/>
    <xf numFmtId="0" fontId="103" fillId="62" borderId="251">
      <alignment horizontal="right" vertical="center"/>
    </xf>
    <xf numFmtId="0" fontId="48" fillId="59" borderId="0" applyNumberFormat="0" applyBorder="0" applyAlignment="0" applyProtection="0"/>
    <xf numFmtId="0" fontId="103" fillId="60" borderId="253">
      <alignment horizontal="right" vertical="center"/>
    </xf>
    <xf numFmtId="4" fontId="102" fillId="61" borderId="251"/>
    <xf numFmtId="0" fontId="118" fillId="0" borderId="0" applyNumberFormat="0" applyFill="0" applyBorder="0" applyAlignment="0" applyProtection="0"/>
    <xf numFmtId="49" fontId="102" fillId="0" borderId="251" applyNumberFormat="0" applyFont="0" applyFill="0" applyBorder="0" applyProtection="0">
      <alignment horizontal="left" vertical="center" indent="2"/>
    </xf>
    <xf numFmtId="0" fontId="129" fillId="71" borderId="249" applyNumberFormat="0" applyAlignment="0" applyProtection="0"/>
    <xf numFmtId="4" fontId="103" fillId="60" borderId="253">
      <alignment horizontal="right" vertical="center"/>
    </xf>
    <xf numFmtId="4" fontId="102" fillId="61" borderId="251"/>
    <xf numFmtId="4" fontId="102" fillId="61" borderId="251"/>
    <xf numFmtId="0" fontId="126" fillId="84" borderId="249" applyNumberFormat="0" applyAlignment="0" applyProtection="0"/>
    <xf numFmtId="4" fontId="103" fillId="60" borderId="251">
      <alignment horizontal="right" vertical="center"/>
    </xf>
    <xf numFmtId="49" fontId="101" fillId="0" borderId="251" applyNumberFormat="0" applyFill="0" applyBorder="0" applyProtection="0">
      <alignment horizontal="left" vertical="center"/>
    </xf>
    <xf numFmtId="0" fontId="7" fillId="49" borderId="0" applyNumberFormat="0" applyBorder="0" applyAlignment="0" applyProtection="0"/>
    <xf numFmtId="4" fontId="103" fillId="60" borderId="251">
      <alignment horizontal="right" vertical="center"/>
    </xf>
    <xf numFmtId="0" fontId="8" fillId="87" borderId="247" applyNumberFormat="0" applyFont="0" applyAlignment="0" applyProtection="0"/>
    <xf numFmtId="0" fontId="145" fillId="0" borderId="250" applyNumberFormat="0" applyFill="0" applyAlignment="0" applyProtection="0"/>
    <xf numFmtId="0" fontId="103" fillId="60" borderId="251">
      <alignment horizontal="right" vertical="center"/>
    </xf>
    <xf numFmtId="0" fontId="7" fillId="49" borderId="0" applyNumberFormat="0" applyBorder="0" applyAlignment="0" applyProtection="0"/>
    <xf numFmtId="0" fontId="145" fillId="0" borderId="250" applyNumberFormat="0" applyFill="0" applyAlignment="0" applyProtection="0"/>
    <xf numFmtId="0" fontId="115" fillId="33" borderId="66" applyNumberFormat="0" applyAlignment="0" applyProtection="0"/>
    <xf numFmtId="0" fontId="103" fillId="60" borderId="252">
      <alignment horizontal="right" vertical="center"/>
    </xf>
    <xf numFmtId="4" fontId="103" fillId="60" borderId="252">
      <alignment horizontal="right" vertical="center"/>
    </xf>
    <xf numFmtId="0" fontId="102" fillId="62" borderId="252">
      <alignment horizontal="left" vertical="center"/>
    </xf>
    <xf numFmtId="0" fontId="142" fillId="84" borderId="248" applyNumberFormat="0" applyAlignment="0" applyProtection="0"/>
    <xf numFmtId="0" fontId="120" fillId="87" borderId="247" applyNumberFormat="0" applyFont="0" applyAlignment="0" applyProtection="0"/>
    <xf numFmtId="0" fontId="126" fillId="84" borderId="249" applyNumberFormat="0" applyAlignment="0" applyProtection="0"/>
    <xf numFmtId="0" fontId="138" fillId="71" borderId="249" applyNumberFormat="0" applyAlignment="0" applyProtection="0"/>
    <xf numFmtId="49" fontId="102" fillId="0" borderId="251" applyNumberFormat="0" applyFont="0" applyFill="0" applyBorder="0" applyProtection="0">
      <alignment horizontal="left" vertical="center" indent="2"/>
    </xf>
    <xf numFmtId="0" fontId="123" fillId="84" borderId="248" applyNumberFormat="0" applyAlignment="0" applyProtection="0"/>
    <xf numFmtId="0" fontId="48" fillId="39" borderId="0" applyNumberFormat="0" applyBorder="0" applyAlignment="0" applyProtection="0"/>
    <xf numFmtId="0" fontId="103" fillId="60" borderId="251">
      <alignment horizontal="right" vertical="center"/>
    </xf>
    <xf numFmtId="0" fontId="130" fillId="0" borderId="250" applyNumberFormat="0" applyFill="0" applyAlignment="0" applyProtection="0"/>
    <xf numFmtId="4" fontId="102" fillId="0" borderId="251">
      <alignment horizontal="right" vertical="center"/>
    </xf>
    <xf numFmtId="0" fontId="102" fillId="62" borderId="252">
      <alignment horizontal="left" vertical="center"/>
    </xf>
    <xf numFmtId="0" fontId="142" fillId="84" borderId="248" applyNumberFormat="0" applyAlignment="0" applyProtection="0"/>
    <xf numFmtId="0" fontId="129" fillId="71" borderId="249" applyNumberFormat="0" applyAlignment="0" applyProtection="0"/>
    <xf numFmtId="4" fontId="102" fillId="61" borderId="251"/>
    <xf numFmtId="0" fontId="138" fillId="71" borderId="249" applyNumberFormat="0" applyAlignment="0" applyProtection="0"/>
    <xf numFmtId="0" fontId="7" fillId="38" borderId="0" applyNumberFormat="0" applyBorder="0" applyAlignment="0" applyProtection="0"/>
    <xf numFmtId="0" fontId="48" fillId="39" borderId="0" applyNumberFormat="0" applyBorder="0" applyAlignment="0" applyProtection="0"/>
    <xf numFmtId="4" fontId="102" fillId="0" borderId="251">
      <alignment horizontal="right" vertical="center"/>
    </xf>
    <xf numFmtId="0" fontId="125" fillId="84" borderId="249" applyNumberFormat="0" applyAlignment="0" applyProtection="0"/>
    <xf numFmtId="0" fontId="138" fillId="71" borderId="249" applyNumberFormat="0" applyAlignment="0" applyProtection="0"/>
    <xf numFmtId="0" fontId="102" fillId="60" borderId="254">
      <alignment horizontal="left" vertical="center" wrapText="1" indent="2"/>
    </xf>
    <xf numFmtId="4" fontId="102" fillId="0" borderId="251" applyFill="0" applyBorder="0" applyProtection="0">
      <alignment horizontal="right" vertical="center"/>
    </xf>
    <xf numFmtId="0" fontId="102" fillId="60" borderId="254">
      <alignment horizontal="left" vertical="center" wrapText="1" indent="2"/>
    </xf>
    <xf numFmtId="4" fontId="103" fillId="62" borderId="251">
      <alignment horizontal="right" vertical="center"/>
    </xf>
    <xf numFmtId="0" fontId="120" fillId="87" borderId="247" applyNumberFormat="0" applyFont="0" applyAlignment="0" applyProtection="0"/>
    <xf numFmtId="0" fontId="138" fillId="71" borderId="249" applyNumberFormat="0" applyAlignment="0" applyProtection="0"/>
    <xf numFmtId="0" fontId="142" fillId="84" borderId="248" applyNumberFormat="0" applyAlignment="0" applyProtection="0"/>
    <xf numFmtId="4" fontId="105" fillId="62" borderId="251">
      <alignment horizontal="right" vertical="center"/>
    </xf>
    <xf numFmtId="166" fontId="102" fillId="88" borderId="251" applyNumberFormat="0" applyFont="0" applyBorder="0" applyAlignment="0" applyProtection="0">
      <alignment horizontal="right" vertical="center"/>
    </xf>
    <xf numFmtId="0" fontId="102" fillId="0" borderId="251" applyNumberFormat="0" applyFill="0" applyAlignment="0" applyProtection="0"/>
    <xf numFmtId="0" fontId="145" fillId="0" borderId="250" applyNumberFormat="0" applyFill="0" applyAlignment="0" applyProtection="0"/>
    <xf numFmtId="0" fontId="102" fillId="0" borderId="254">
      <alignment horizontal="left" vertical="center" wrapText="1" indent="2"/>
    </xf>
    <xf numFmtId="0" fontId="8" fillId="87" borderId="247" applyNumberFormat="0" applyFont="0" applyAlignment="0" applyProtection="0"/>
    <xf numFmtId="0" fontId="123" fillId="84" borderId="248" applyNumberFormat="0" applyAlignment="0" applyProtection="0"/>
    <xf numFmtId="4" fontId="103" fillId="62" borderId="251">
      <alignment horizontal="right" vertical="center"/>
    </xf>
    <xf numFmtId="4" fontId="103" fillId="60" borderId="253">
      <alignment horizontal="right" vertical="center"/>
    </xf>
    <xf numFmtId="0" fontId="130" fillId="0" borderId="250" applyNumberFormat="0" applyFill="0" applyAlignment="0" applyProtection="0"/>
    <xf numFmtId="0" fontId="8" fillId="87" borderId="247" applyNumberFormat="0" applyFont="0" applyAlignment="0" applyProtection="0"/>
    <xf numFmtId="0" fontId="103" fillId="60" borderId="253">
      <alignment horizontal="right" vertical="center"/>
    </xf>
    <xf numFmtId="0" fontId="103" fillId="60" borderId="251">
      <alignment horizontal="right" vertical="center"/>
    </xf>
    <xf numFmtId="0" fontId="102" fillId="61" borderId="251"/>
    <xf numFmtId="4" fontId="102" fillId="61" borderId="251"/>
    <xf numFmtId="0" fontId="102" fillId="0" borderId="254">
      <alignment horizontal="left" vertical="center" wrapText="1" indent="2"/>
    </xf>
    <xf numFmtId="0" fontId="119" fillId="0" borderId="70" applyNumberFormat="0" applyFill="0" applyAlignment="0" applyProtection="0"/>
    <xf numFmtId="0" fontId="126" fillId="84" borderId="249" applyNumberFormat="0" applyAlignment="0" applyProtection="0"/>
    <xf numFmtId="0" fontId="103" fillId="62" borderId="251">
      <alignment horizontal="right" vertical="center"/>
    </xf>
    <xf numFmtId="0" fontId="123" fillId="84" borderId="248" applyNumberFormat="0" applyAlignment="0" applyProtection="0"/>
    <xf numFmtId="0" fontId="103" fillId="60" borderId="253">
      <alignment horizontal="right" vertical="center"/>
    </xf>
    <xf numFmtId="0" fontId="118" fillId="0" borderId="0" applyNumberFormat="0" applyFill="0" applyBorder="0" applyAlignment="0" applyProtection="0"/>
    <xf numFmtId="0" fontId="7" fillId="57" borderId="0" applyNumberFormat="0" applyBorder="0" applyAlignment="0" applyProtection="0"/>
    <xf numFmtId="0" fontId="7" fillId="45" borderId="0" applyNumberFormat="0" applyBorder="0" applyAlignment="0" applyProtection="0"/>
    <xf numFmtId="49" fontId="102" fillId="0" borderId="251" applyNumberFormat="0" applyFont="0" applyFill="0" applyBorder="0" applyProtection="0">
      <alignment horizontal="left" vertical="center" indent="2"/>
    </xf>
    <xf numFmtId="0" fontId="7" fillId="46" borderId="0" applyNumberFormat="0" applyBorder="0" applyAlignment="0" applyProtection="0"/>
    <xf numFmtId="0" fontId="115" fillId="33" borderId="66" applyNumberFormat="0" applyAlignment="0" applyProtection="0"/>
    <xf numFmtId="4" fontId="102" fillId="0" borderId="251">
      <alignment horizontal="right" vertical="center"/>
    </xf>
    <xf numFmtId="0" fontId="142" fillId="84" borderId="248" applyNumberFormat="0" applyAlignment="0" applyProtection="0"/>
    <xf numFmtId="0" fontId="103" fillId="62" borderId="251">
      <alignment horizontal="right" vertical="center"/>
    </xf>
    <xf numFmtId="0" fontId="103" fillId="60" borderId="251">
      <alignment horizontal="right" vertical="center"/>
    </xf>
    <xf numFmtId="0" fontId="145" fillId="0" borderId="250" applyNumberFormat="0" applyFill="0" applyAlignment="0" applyProtection="0"/>
    <xf numFmtId="0" fontId="48" fillId="43" borderId="0" applyNumberFormat="0" applyBorder="0" applyAlignment="0" applyProtection="0"/>
    <xf numFmtId="0" fontId="102" fillId="61" borderId="251"/>
    <xf numFmtId="0" fontId="138" fillId="71" borderId="249" applyNumberFormat="0" applyAlignment="0" applyProtection="0"/>
    <xf numFmtId="4" fontId="102" fillId="0" borderId="251">
      <alignment horizontal="right" vertical="center"/>
    </xf>
    <xf numFmtId="0" fontId="145" fillId="0" borderId="250" applyNumberFormat="0" applyFill="0" applyAlignment="0" applyProtection="0"/>
    <xf numFmtId="4" fontId="103" fillId="60" borderId="252">
      <alignment horizontal="right" vertical="center"/>
    </xf>
    <xf numFmtId="0" fontId="130" fillId="0" borderId="250" applyNumberFormat="0" applyFill="0" applyAlignment="0" applyProtection="0"/>
    <xf numFmtId="0" fontId="117" fillId="0" borderId="0" applyNumberFormat="0" applyFill="0" applyBorder="0" applyAlignment="0" applyProtection="0"/>
    <xf numFmtId="0" fontId="126" fillId="84" borderId="249" applyNumberFormat="0" applyAlignment="0" applyProtection="0"/>
    <xf numFmtId="0" fontId="142" fillId="84" borderId="248" applyNumberFormat="0" applyAlignment="0" applyProtection="0"/>
    <xf numFmtId="4" fontId="105" fillId="62" borderId="251">
      <alignment horizontal="right" vertical="center"/>
    </xf>
    <xf numFmtId="0" fontId="8" fillId="87" borderId="247" applyNumberFormat="0" applyFont="0" applyAlignment="0" applyProtection="0"/>
    <xf numFmtId="0" fontId="118" fillId="0" borderId="0" applyNumberFormat="0" applyFill="0" applyBorder="0" applyAlignment="0" applyProtection="0"/>
    <xf numFmtId="0" fontId="142" fillId="84" borderId="248" applyNumberFormat="0" applyAlignment="0" applyProtection="0"/>
    <xf numFmtId="4" fontId="102" fillId="61" borderId="251"/>
    <xf numFmtId="0" fontId="48" fillId="59" borderId="0" applyNumberFormat="0" applyBorder="0" applyAlignment="0" applyProtection="0"/>
    <xf numFmtId="0" fontId="119" fillId="0" borderId="70" applyNumberFormat="0" applyFill="0" applyAlignment="0" applyProtection="0"/>
    <xf numFmtId="0" fontId="130" fillId="0" borderId="250" applyNumberFormat="0" applyFill="0" applyAlignment="0" applyProtection="0"/>
    <xf numFmtId="0" fontId="103" fillId="60" borderId="251">
      <alignment horizontal="right" vertical="center"/>
    </xf>
    <xf numFmtId="0" fontId="138" fillId="71" borderId="249" applyNumberFormat="0" applyAlignment="0" applyProtection="0"/>
    <xf numFmtId="0" fontId="123" fillId="84" borderId="248" applyNumberFormat="0" applyAlignment="0" applyProtection="0"/>
    <xf numFmtId="4" fontId="103" fillId="60" borderId="251">
      <alignment horizontal="right" vertical="center"/>
    </xf>
    <xf numFmtId="0" fontId="130" fillId="0" borderId="250" applyNumberFormat="0" applyFill="0" applyAlignment="0" applyProtection="0"/>
    <xf numFmtId="0" fontId="126" fillId="84" borderId="249" applyNumberFormat="0" applyAlignment="0" applyProtection="0"/>
    <xf numFmtId="4" fontId="103" fillId="60" borderId="252">
      <alignment horizontal="right" vertical="center"/>
    </xf>
    <xf numFmtId="0" fontId="102" fillId="60" borderId="254">
      <alignment horizontal="left" vertical="center" wrapText="1" indent="2"/>
    </xf>
    <xf numFmtId="49" fontId="101" fillId="0" borderId="251" applyNumberFormat="0" applyFill="0" applyBorder="0" applyProtection="0">
      <alignment horizontal="left" vertical="center"/>
    </xf>
    <xf numFmtId="0" fontId="138" fillId="71" borderId="249" applyNumberFormat="0" applyAlignment="0" applyProtection="0"/>
    <xf numFmtId="0" fontId="102" fillId="62" borderId="252">
      <alignment horizontal="left" vertical="center"/>
    </xf>
    <xf numFmtId="0" fontId="126" fillId="84" borderId="249" applyNumberFormat="0" applyAlignment="0" applyProtection="0"/>
    <xf numFmtId="0" fontId="125" fillId="84" borderId="249" applyNumberFormat="0" applyAlignment="0" applyProtection="0"/>
    <xf numFmtId="0" fontId="102" fillId="0" borderId="254">
      <alignment horizontal="left" vertical="center" wrapText="1" indent="2"/>
    </xf>
    <xf numFmtId="4" fontId="102" fillId="0" borderId="251" applyFill="0" applyBorder="0" applyProtection="0">
      <alignment horizontal="right" vertical="center"/>
    </xf>
    <xf numFmtId="4" fontId="103" fillId="60" borderId="252">
      <alignment horizontal="right" vertical="center"/>
    </xf>
    <xf numFmtId="0" fontId="138" fillId="71" borderId="249" applyNumberFormat="0" applyAlignment="0" applyProtection="0"/>
    <xf numFmtId="0" fontId="7" fillId="46" borderId="0" applyNumberFormat="0" applyBorder="0" applyAlignment="0" applyProtection="0"/>
    <xf numFmtId="0" fontId="123" fillId="84" borderId="248" applyNumberFormat="0" applyAlignment="0" applyProtection="0"/>
    <xf numFmtId="0" fontId="126" fillId="84" borderId="249" applyNumberFormat="0" applyAlignment="0" applyProtection="0"/>
    <xf numFmtId="0" fontId="48" fillId="51" borderId="0" applyNumberFormat="0" applyBorder="0" applyAlignment="0" applyProtection="0"/>
    <xf numFmtId="0" fontId="103" fillId="60" borderId="252">
      <alignment horizontal="right" vertical="center"/>
    </xf>
    <xf numFmtId="0" fontId="142" fillId="84" borderId="248" applyNumberFormat="0" applyAlignment="0" applyProtection="0"/>
    <xf numFmtId="0" fontId="116" fillId="33" borderId="65" applyNumberFormat="0" applyAlignment="0" applyProtection="0"/>
    <xf numFmtId="0" fontId="117" fillId="0" borderId="0" applyNumberFormat="0" applyFill="0" applyBorder="0" applyAlignment="0" applyProtection="0"/>
    <xf numFmtId="0" fontId="8" fillId="87" borderId="247" applyNumberFormat="0" applyFont="0" applyAlignment="0" applyProtection="0"/>
    <xf numFmtId="49" fontId="101" fillId="0" borderId="251" applyNumberFormat="0" applyFill="0" applyBorder="0" applyProtection="0">
      <alignment horizontal="left" vertical="center"/>
    </xf>
    <xf numFmtId="4" fontId="102" fillId="61" borderId="251"/>
    <xf numFmtId="49" fontId="102" fillId="0" borderId="252" applyNumberFormat="0" applyFont="0" applyFill="0" applyBorder="0" applyProtection="0">
      <alignment horizontal="left" vertical="center" indent="5"/>
    </xf>
    <xf numFmtId="0" fontId="103" fillId="60" borderId="251">
      <alignment horizontal="right" vertical="center"/>
    </xf>
    <xf numFmtId="49" fontId="102" fillId="0" borderId="252" applyNumberFormat="0" applyFont="0" applyFill="0" applyBorder="0" applyProtection="0">
      <alignment horizontal="left" vertical="center" indent="5"/>
    </xf>
    <xf numFmtId="0" fontId="126" fillId="84" borderId="249" applyNumberFormat="0" applyAlignment="0" applyProtection="0"/>
    <xf numFmtId="0" fontId="102" fillId="60" borderId="254">
      <alignment horizontal="left" vertical="center" wrapText="1" indent="2"/>
    </xf>
    <xf numFmtId="0" fontId="102" fillId="60" borderId="254">
      <alignment horizontal="left" vertical="center" wrapText="1" indent="2"/>
    </xf>
    <xf numFmtId="0" fontId="48" fillId="55" borderId="0" applyNumberFormat="0" applyBorder="0" applyAlignment="0" applyProtection="0"/>
    <xf numFmtId="4" fontId="102" fillId="61" borderId="251"/>
    <xf numFmtId="0" fontId="129" fillId="71" borderId="249" applyNumberFormat="0" applyAlignment="0" applyProtection="0"/>
    <xf numFmtId="4" fontId="103" fillId="60" borderId="252">
      <alignment horizontal="right" vertical="center"/>
    </xf>
    <xf numFmtId="0" fontId="102" fillId="0" borderId="251" applyNumberFormat="0" applyFill="0" applyAlignment="0" applyProtection="0"/>
    <xf numFmtId="0" fontId="103" fillId="60" borderId="251">
      <alignment horizontal="right" vertical="center"/>
    </xf>
    <xf numFmtId="0" fontId="102" fillId="0" borderId="251">
      <alignment horizontal="right" vertical="center"/>
    </xf>
    <xf numFmtId="4" fontId="103" fillId="62" borderId="251">
      <alignment horizontal="right" vertical="center"/>
    </xf>
    <xf numFmtId="0" fontId="145" fillId="0" borderId="250" applyNumberFormat="0" applyFill="0" applyAlignment="0" applyProtection="0"/>
    <xf numFmtId="0" fontId="138" fillId="71" borderId="249" applyNumberFormat="0" applyAlignment="0" applyProtection="0"/>
    <xf numFmtId="4" fontId="103" fillId="60" borderId="251">
      <alignment horizontal="right" vertical="center"/>
    </xf>
    <xf numFmtId="4" fontId="103" fillId="60" borderId="251">
      <alignment horizontal="right" vertical="center"/>
    </xf>
    <xf numFmtId="0" fontId="142" fillId="84" borderId="248" applyNumberFormat="0" applyAlignment="0" applyProtection="0"/>
    <xf numFmtId="0" fontId="138" fillId="71" borderId="249" applyNumberFormat="0" applyAlignment="0" applyProtection="0"/>
    <xf numFmtId="49" fontId="101" fillId="0" borderId="251" applyNumberFormat="0" applyFill="0" applyBorder="0" applyProtection="0">
      <alignment horizontal="left" vertical="center"/>
    </xf>
    <xf numFmtId="0" fontId="129" fillId="71" borderId="249" applyNumberFormat="0" applyAlignment="0" applyProtection="0"/>
    <xf numFmtId="0" fontId="126" fillId="84" borderId="249" applyNumberFormat="0" applyAlignment="0" applyProtection="0"/>
    <xf numFmtId="0" fontId="120" fillId="87" borderId="247" applyNumberFormat="0" applyFont="0" applyAlignment="0" applyProtection="0"/>
    <xf numFmtId="0" fontId="102" fillId="0" borderId="254">
      <alignment horizontal="left" vertical="center" wrapText="1" indent="2"/>
    </xf>
    <xf numFmtId="49" fontId="101" fillId="0" borderId="251" applyNumberFormat="0" applyFill="0" applyBorder="0" applyProtection="0">
      <alignment horizontal="left" vertical="center"/>
    </xf>
    <xf numFmtId="0" fontId="145" fillId="0" borderId="250" applyNumberFormat="0" applyFill="0" applyAlignment="0" applyProtection="0"/>
    <xf numFmtId="0" fontId="126" fillId="84" borderId="249" applyNumberFormat="0" applyAlignment="0" applyProtection="0"/>
    <xf numFmtId="4" fontId="102" fillId="61" borderId="251"/>
    <xf numFmtId="49" fontId="101" fillId="0" borderId="251" applyNumberFormat="0" applyFill="0" applyBorder="0" applyProtection="0">
      <alignment horizontal="left" vertical="center"/>
    </xf>
    <xf numFmtId="0" fontId="145" fillId="0" borderId="250" applyNumberFormat="0" applyFill="0" applyAlignment="0" applyProtection="0"/>
    <xf numFmtId="0" fontId="129" fillId="71" borderId="249" applyNumberFormat="0" applyAlignment="0" applyProtection="0"/>
    <xf numFmtId="0" fontId="102" fillId="0" borderId="254">
      <alignment horizontal="left" vertical="center" wrapText="1" indent="2"/>
    </xf>
    <xf numFmtId="0" fontId="129" fillId="71" borderId="249" applyNumberFormat="0" applyAlignment="0" applyProtection="0"/>
    <xf numFmtId="0" fontId="7" fillId="53" borderId="0" applyNumberFormat="0" applyBorder="0" applyAlignment="0" applyProtection="0"/>
    <xf numFmtId="0" fontId="120" fillId="87" borderId="247" applyNumberFormat="0" applyFont="0" applyAlignment="0" applyProtection="0"/>
    <xf numFmtId="0" fontId="103" fillId="62" borderId="251">
      <alignment horizontal="right" vertical="center"/>
    </xf>
    <xf numFmtId="0" fontId="126" fillId="84" borderId="249" applyNumberFormat="0" applyAlignment="0" applyProtection="0"/>
    <xf numFmtId="0" fontId="126" fillId="84" borderId="249" applyNumberFormat="0" applyAlignment="0" applyProtection="0"/>
    <xf numFmtId="0" fontId="125" fillId="84" borderId="249" applyNumberFormat="0" applyAlignment="0" applyProtection="0"/>
    <xf numFmtId="0" fontId="138" fillId="71" borderId="249" applyNumberFormat="0" applyAlignment="0" applyProtection="0"/>
    <xf numFmtId="0" fontId="126" fillId="84" borderId="249" applyNumberFormat="0" applyAlignment="0" applyProtection="0"/>
    <xf numFmtId="0" fontId="102" fillId="0" borderId="251">
      <alignment horizontal="right" vertical="center"/>
    </xf>
    <xf numFmtId="0" fontId="130" fillId="0" borderId="250" applyNumberFormat="0" applyFill="0" applyAlignment="0" applyProtection="0"/>
    <xf numFmtId="166" fontId="102" fillId="88" borderId="251" applyNumberFormat="0" applyFont="0" applyBorder="0" applyAlignment="0" applyProtection="0">
      <alignment horizontal="right" vertical="center"/>
    </xf>
    <xf numFmtId="0" fontId="145" fillId="0" borderId="250" applyNumberFormat="0" applyFill="0" applyAlignment="0" applyProtection="0"/>
    <xf numFmtId="0" fontId="102" fillId="0" borderId="254">
      <alignment horizontal="left" vertical="center" wrapText="1" indent="2"/>
    </xf>
    <xf numFmtId="0" fontId="103" fillId="60" borderId="251">
      <alignment horizontal="right" vertical="center"/>
    </xf>
    <xf numFmtId="0" fontId="103" fillId="62" borderId="251">
      <alignment horizontal="right" vertical="center"/>
    </xf>
    <xf numFmtId="49" fontId="102" fillId="0" borderId="251" applyNumberFormat="0" applyFont="0" applyFill="0" applyBorder="0" applyProtection="0">
      <alignment horizontal="left" vertical="center" indent="2"/>
    </xf>
    <xf numFmtId="4" fontId="103" fillId="60" borderId="252">
      <alignment horizontal="right" vertical="center"/>
    </xf>
    <xf numFmtId="0" fontId="138" fillId="71" borderId="249" applyNumberFormat="0" applyAlignment="0" applyProtection="0"/>
    <xf numFmtId="0" fontId="115" fillId="33" borderId="66" applyNumberFormat="0" applyAlignment="0" applyProtection="0"/>
    <xf numFmtId="0" fontId="103" fillId="60" borderId="251">
      <alignment horizontal="right" vertical="center"/>
    </xf>
    <xf numFmtId="0" fontId="125" fillId="84" borderId="249" applyNumberFormat="0" applyAlignment="0" applyProtection="0"/>
    <xf numFmtId="4" fontId="102" fillId="0" borderId="251">
      <alignment horizontal="right" vertical="center"/>
    </xf>
    <xf numFmtId="0" fontId="7" fillId="45" borderId="0" applyNumberFormat="0" applyBorder="0" applyAlignment="0" applyProtection="0"/>
    <xf numFmtId="0" fontId="138" fillId="71" borderId="249" applyNumberFormat="0" applyAlignment="0" applyProtection="0"/>
    <xf numFmtId="0" fontId="7" fillId="50" borderId="0" applyNumberFormat="0" applyBorder="0" applyAlignment="0" applyProtection="0"/>
    <xf numFmtId="4" fontId="103" fillId="60" borderId="253">
      <alignment horizontal="right" vertical="center"/>
    </xf>
    <xf numFmtId="0" fontId="129" fillId="71" borderId="249" applyNumberFormat="0" applyAlignment="0" applyProtection="0"/>
    <xf numFmtId="0" fontId="129" fillId="71" borderId="249" applyNumberFormat="0" applyAlignment="0" applyProtection="0"/>
    <xf numFmtId="0" fontId="102" fillId="61" borderId="251"/>
    <xf numFmtId="0" fontId="102" fillId="60" borderId="254">
      <alignment horizontal="left" vertical="center" wrapText="1" indent="2"/>
    </xf>
    <xf numFmtId="0" fontId="7" fillId="58" borderId="0" applyNumberFormat="0" applyBorder="0" applyAlignment="0" applyProtection="0"/>
    <xf numFmtId="166" fontId="102" fillId="88" borderId="251" applyNumberFormat="0" applyFont="0" applyBorder="0" applyAlignment="0" applyProtection="0">
      <alignment horizontal="right" vertical="center"/>
    </xf>
    <xf numFmtId="0" fontId="125" fillId="84" borderId="249" applyNumberFormat="0" applyAlignment="0" applyProtection="0"/>
    <xf numFmtId="0" fontId="102" fillId="0" borderId="251" applyNumberFormat="0" applyFill="0" applyAlignment="0" applyProtection="0"/>
    <xf numFmtId="4" fontId="105" fillId="62" borderId="251">
      <alignment horizontal="right" vertical="center"/>
    </xf>
    <xf numFmtId="0" fontId="120" fillId="87" borderId="247" applyNumberFormat="0" applyFont="0" applyAlignment="0" applyProtection="0"/>
    <xf numFmtId="0" fontId="48" fillId="51" borderId="0" applyNumberFormat="0" applyBorder="0" applyAlignment="0" applyProtection="0"/>
    <xf numFmtId="0" fontId="145" fillId="0" borderId="250" applyNumberFormat="0" applyFill="0" applyAlignment="0" applyProtection="0"/>
    <xf numFmtId="0" fontId="130" fillId="0" borderId="250" applyNumberFormat="0" applyFill="0" applyAlignment="0" applyProtection="0"/>
    <xf numFmtId="0" fontId="103" fillId="60" borderId="252">
      <alignment horizontal="right" vertical="center"/>
    </xf>
    <xf numFmtId="0" fontId="126" fillId="84" borderId="249" applyNumberFormat="0" applyAlignment="0" applyProtection="0"/>
    <xf numFmtId="0" fontId="142" fillId="84" borderId="248" applyNumberFormat="0" applyAlignment="0" applyProtection="0"/>
    <xf numFmtId="0" fontId="142" fillId="84" borderId="248" applyNumberFormat="0" applyAlignment="0" applyProtection="0"/>
    <xf numFmtId="0" fontId="102" fillId="0" borderId="251" applyNumberFormat="0" applyFill="0" applyAlignment="0" applyProtection="0"/>
    <xf numFmtId="0" fontId="126" fillId="84" borderId="249" applyNumberFormat="0" applyAlignment="0" applyProtection="0"/>
    <xf numFmtId="0" fontId="105" fillId="62" borderId="251">
      <alignment horizontal="right" vertical="center"/>
    </xf>
    <xf numFmtId="0" fontId="103" fillId="60" borderId="251">
      <alignment horizontal="right" vertical="center"/>
    </xf>
    <xf numFmtId="4" fontId="103" fillId="60" borderId="253">
      <alignment horizontal="right" vertical="center"/>
    </xf>
    <xf numFmtId="0" fontId="103" fillId="60" borderId="253">
      <alignment horizontal="right" vertical="center"/>
    </xf>
    <xf numFmtId="0" fontId="48" fillId="47" borderId="0" applyNumberFormat="0" applyBorder="0" applyAlignment="0" applyProtection="0"/>
    <xf numFmtId="0" fontId="102" fillId="0" borderId="251" applyNumberFormat="0" applyFill="0" applyAlignment="0" applyProtection="0"/>
    <xf numFmtId="0" fontId="102" fillId="62" borderId="252">
      <alignment horizontal="left" vertical="center"/>
    </xf>
    <xf numFmtId="0" fontId="129" fillId="71" borderId="249" applyNumberFormat="0" applyAlignment="0" applyProtection="0"/>
    <xf numFmtId="49" fontId="102" fillId="0" borderId="251" applyNumberFormat="0" applyFont="0" applyFill="0" applyBorder="0" applyProtection="0">
      <alignment horizontal="left" vertical="center" indent="2"/>
    </xf>
    <xf numFmtId="0" fontId="48" fillId="59" borderId="0" applyNumberFormat="0" applyBorder="0" applyAlignment="0" applyProtection="0"/>
    <xf numFmtId="0" fontId="103" fillId="62" borderId="251">
      <alignment horizontal="right" vertical="center"/>
    </xf>
    <xf numFmtId="0" fontId="103" fillId="60" borderId="251">
      <alignment horizontal="right" vertical="center"/>
    </xf>
    <xf numFmtId="0" fontId="142" fillId="84" borderId="248" applyNumberFormat="0" applyAlignment="0" applyProtection="0"/>
    <xf numFmtId="166" fontId="102" fillId="88" borderId="251" applyNumberFormat="0" applyFont="0" applyBorder="0" applyAlignment="0" applyProtection="0">
      <alignment horizontal="right" vertical="center"/>
    </xf>
    <xf numFmtId="0" fontId="8" fillId="87" borderId="247" applyNumberFormat="0" applyFont="0" applyAlignment="0" applyProtection="0"/>
    <xf numFmtId="49" fontId="101" fillId="0" borderId="251" applyNumberFormat="0" applyFill="0" applyBorder="0" applyProtection="0">
      <alignment horizontal="left" vertical="center"/>
    </xf>
    <xf numFmtId="4" fontId="103" fillId="62" borderId="251">
      <alignment horizontal="right" vertical="center"/>
    </xf>
    <xf numFmtId="0" fontId="125" fillId="84" borderId="249" applyNumberFormat="0" applyAlignment="0" applyProtection="0"/>
    <xf numFmtId="0" fontId="145" fillId="0" borderId="250" applyNumberFormat="0" applyFill="0" applyAlignment="0" applyProtection="0"/>
    <xf numFmtId="0" fontId="120" fillId="87" borderId="247" applyNumberFormat="0" applyFont="0" applyAlignment="0" applyProtection="0"/>
    <xf numFmtId="0" fontId="102" fillId="61" borderId="251"/>
    <xf numFmtId="0" fontId="102" fillId="0" borderId="254">
      <alignment horizontal="left" vertical="center" wrapText="1" indent="2"/>
    </xf>
    <xf numFmtId="4" fontId="102" fillId="0" borderId="251" applyFill="0" applyBorder="0" applyProtection="0">
      <alignment horizontal="right" vertical="center"/>
    </xf>
    <xf numFmtId="0" fontId="7" fillId="46" borderId="0" applyNumberFormat="0" applyBorder="0" applyAlignment="0" applyProtection="0"/>
    <xf numFmtId="0" fontId="102" fillId="0" borderId="251">
      <alignment horizontal="right" vertical="center"/>
    </xf>
    <xf numFmtId="4" fontId="103" fillId="60" borderId="251">
      <alignment horizontal="right" vertical="center"/>
    </xf>
    <xf numFmtId="0" fontId="7" fillId="41" borderId="0" applyNumberFormat="0" applyBorder="0" applyAlignment="0" applyProtection="0"/>
    <xf numFmtId="49" fontId="102" fillId="0" borderId="251" applyNumberFormat="0" applyFont="0" applyFill="0" applyBorder="0" applyProtection="0">
      <alignment horizontal="left" vertical="center" indent="2"/>
    </xf>
    <xf numFmtId="0" fontId="7" fillId="45" borderId="0" applyNumberFormat="0" applyBorder="0" applyAlignment="0" applyProtection="0"/>
    <xf numFmtId="4" fontId="105" fillId="62" borderId="251">
      <alignment horizontal="right" vertical="center"/>
    </xf>
    <xf numFmtId="0" fontId="125" fillId="84" borderId="249" applyNumberFormat="0" applyAlignment="0" applyProtection="0"/>
    <xf numFmtId="4" fontId="102" fillId="0" borderId="251" applyFill="0" applyBorder="0" applyProtection="0">
      <alignment horizontal="right" vertical="center"/>
    </xf>
    <xf numFmtId="0" fontId="102" fillId="0" borderId="254">
      <alignment horizontal="left" vertical="center" wrapText="1" indent="2"/>
    </xf>
    <xf numFmtId="4" fontId="105" fillId="62" borderId="251">
      <alignment horizontal="right" vertical="center"/>
    </xf>
    <xf numFmtId="4" fontId="105" fillId="62" borderId="251">
      <alignment horizontal="right" vertical="center"/>
    </xf>
    <xf numFmtId="0" fontId="126" fillId="84" borderId="249" applyNumberFormat="0" applyAlignment="0" applyProtection="0"/>
    <xf numFmtId="0" fontId="120" fillId="87" borderId="247" applyNumberFormat="0" applyFont="0" applyAlignment="0" applyProtection="0"/>
    <xf numFmtId="0" fontId="125" fillId="84" borderId="249" applyNumberFormat="0" applyAlignment="0" applyProtection="0"/>
    <xf numFmtId="0" fontId="103" fillId="60" borderId="251">
      <alignment horizontal="right" vertical="center"/>
    </xf>
    <xf numFmtId="0" fontId="145" fillId="0" borderId="250" applyNumberFormat="0" applyFill="0" applyAlignment="0" applyProtection="0"/>
    <xf numFmtId="4" fontId="103" fillId="60" borderId="253">
      <alignment horizontal="right" vertical="center"/>
    </xf>
    <xf numFmtId="0" fontId="130" fillId="0" borderId="250" applyNumberFormat="0" applyFill="0" applyAlignment="0" applyProtection="0"/>
    <xf numFmtId="0" fontId="117" fillId="0" borderId="0" applyNumberFormat="0" applyFill="0" applyBorder="0" applyAlignment="0" applyProtection="0"/>
    <xf numFmtId="0" fontId="123" fillId="84" borderId="248" applyNumberFormat="0" applyAlignment="0" applyProtection="0"/>
    <xf numFmtId="0" fontId="123" fillId="84" borderId="248" applyNumberFormat="0" applyAlignment="0" applyProtection="0"/>
    <xf numFmtId="0" fontId="126" fillId="84" borderId="249" applyNumberFormat="0" applyAlignment="0" applyProtection="0"/>
    <xf numFmtId="4" fontId="105" fillId="62" borderId="251">
      <alignment horizontal="right" vertical="center"/>
    </xf>
    <xf numFmtId="0" fontId="102" fillId="0" borderId="251">
      <alignment horizontal="right" vertical="center"/>
    </xf>
    <xf numFmtId="0" fontId="115" fillId="33" borderId="66" applyNumberFormat="0" applyAlignment="0" applyProtection="0"/>
    <xf numFmtId="0" fontId="102" fillId="0" borderId="251">
      <alignment horizontal="right" vertical="center"/>
    </xf>
    <xf numFmtId="4" fontId="102" fillId="0" borderId="251" applyFill="0" applyBorder="0" applyProtection="0">
      <alignment horizontal="right" vertical="center"/>
    </xf>
    <xf numFmtId="0" fontId="48" fillId="51" borderId="0" applyNumberFormat="0" applyBorder="0" applyAlignment="0" applyProtection="0"/>
    <xf numFmtId="0" fontId="102" fillId="0" borderId="251">
      <alignment horizontal="right" vertical="center"/>
    </xf>
    <xf numFmtId="0" fontId="103" fillId="60" borderId="252">
      <alignment horizontal="right" vertical="center"/>
    </xf>
    <xf numFmtId="0" fontId="103" fillId="60" borderId="252">
      <alignment horizontal="right" vertical="center"/>
    </xf>
    <xf numFmtId="4" fontId="103" fillId="60" borderId="251">
      <alignment horizontal="right" vertical="center"/>
    </xf>
    <xf numFmtId="4" fontId="103" fillId="60" borderId="251">
      <alignment horizontal="right" vertical="center"/>
    </xf>
    <xf numFmtId="0" fontId="116" fillId="33" borderId="65" applyNumberFormat="0" applyAlignment="0" applyProtection="0"/>
    <xf numFmtId="0" fontId="48" fillId="51" borderId="0" applyNumberFormat="0" applyBorder="0" applyAlignment="0" applyProtection="0"/>
    <xf numFmtId="0" fontId="125" fillId="84" borderId="249" applyNumberFormat="0" applyAlignment="0" applyProtection="0"/>
    <xf numFmtId="49" fontId="102" fillId="0" borderId="252" applyNumberFormat="0" applyFont="0" applyFill="0" applyBorder="0" applyProtection="0">
      <alignment horizontal="left" vertical="center" indent="5"/>
    </xf>
    <xf numFmtId="4" fontId="103" fillId="60" borderId="252">
      <alignment horizontal="right" vertical="center"/>
    </xf>
    <xf numFmtId="0" fontId="7" fillId="57" borderId="0" applyNumberFormat="0" applyBorder="0" applyAlignment="0" applyProtection="0"/>
    <xf numFmtId="49" fontId="101" fillId="0" borderId="251" applyNumberFormat="0" applyFill="0" applyBorder="0" applyProtection="0">
      <alignment horizontal="left" vertical="center"/>
    </xf>
    <xf numFmtId="4" fontId="103" fillId="60" borderId="253">
      <alignment horizontal="right" vertical="center"/>
    </xf>
    <xf numFmtId="166" fontId="102" fillId="88" borderId="251" applyNumberFormat="0" applyFont="0" applyBorder="0" applyAlignment="0" applyProtection="0">
      <alignment horizontal="right" vertical="center"/>
    </xf>
    <xf numFmtId="0" fontId="126" fillId="84" borderId="249" applyNumberFormat="0" applyAlignment="0" applyProtection="0"/>
    <xf numFmtId="0" fontId="102" fillId="0" borderId="254">
      <alignment horizontal="left" vertical="center" wrapText="1" indent="2"/>
    </xf>
    <xf numFmtId="0" fontId="102" fillId="0" borderId="251" applyNumberFormat="0" applyFill="0" applyAlignment="0" applyProtection="0"/>
    <xf numFmtId="0" fontId="145" fillId="0" borderId="250" applyNumberFormat="0" applyFill="0" applyAlignment="0" applyProtection="0"/>
    <xf numFmtId="0" fontId="129" fillId="71" borderId="249" applyNumberFormat="0" applyAlignment="0" applyProtection="0"/>
    <xf numFmtId="0" fontId="102" fillId="61" borderId="251"/>
    <xf numFmtId="49" fontId="101" fillId="0" borderId="251" applyNumberFormat="0" applyFill="0" applyBorder="0" applyProtection="0">
      <alignment horizontal="left" vertical="center"/>
    </xf>
    <xf numFmtId="0" fontId="123" fillId="84" borderId="248" applyNumberFormat="0" applyAlignment="0" applyProtection="0"/>
    <xf numFmtId="0" fontId="115" fillId="33" borderId="66" applyNumberFormat="0" applyAlignment="0" applyProtection="0"/>
    <xf numFmtId="0" fontId="123" fillId="84" borderId="248" applyNumberFormat="0" applyAlignment="0" applyProtection="0"/>
    <xf numFmtId="4" fontId="103" fillId="60" borderId="251">
      <alignment horizontal="right" vertical="center"/>
    </xf>
    <xf numFmtId="0" fontId="103" fillId="60" borderId="252">
      <alignment horizontal="right" vertical="center"/>
    </xf>
    <xf numFmtId="0" fontId="145" fillId="0" borderId="250" applyNumberFormat="0" applyFill="0" applyAlignment="0" applyProtection="0"/>
    <xf numFmtId="0" fontId="138" fillId="71" borderId="249" applyNumberFormat="0" applyAlignment="0" applyProtection="0"/>
    <xf numFmtId="4" fontId="103" fillId="60" borderId="252">
      <alignment horizontal="right" vertical="center"/>
    </xf>
    <xf numFmtId="0" fontId="7" fillId="57" borderId="0" applyNumberFormat="0" applyBorder="0" applyAlignment="0" applyProtection="0"/>
    <xf numFmtId="0" fontId="103" fillId="60" borderId="251">
      <alignment horizontal="right" vertical="center"/>
    </xf>
    <xf numFmtId="0" fontId="142" fillId="84" borderId="248" applyNumberFormat="0" applyAlignment="0" applyProtection="0"/>
    <xf numFmtId="0" fontId="126" fillId="84" borderId="249" applyNumberFormat="0" applyAlignment="0" applyProtection="0"/>
    <xf numFmtId="0" fontId="102" fillId="0" borderId="254">
      <alignment horizontal="left" vertical="center" wrapText="1" indent="2"/>
    </xf>
    <xf numFmtId="4" fontId="103" fillId="62" borderId="251">
      <alignment horizontal="right" vertical="center"/>
    </xf>
    <xf numFmtId="0" fontId="103" fillId="60" borderId="253">
      <alignment horizontal="right" vertical="center"/>
    </xf>
    <xf numFmtId="0" fontId="145" fillId="0" borderId="250" applyNumberFormat="0" applyFill="0" applyAlignment="0" applyProtection="0"/>
    <xf numFmtId="0" fontId="130" fillId="0" borderId="250" applyNumberFormat="0" applyFill="0" applyAlignment="0" applyProtection="0"/>
    <xf numFmtId="4" fontId="102" fillId="0" borderId="251" applyFill="0" applyBorder="0" applyProtection="0">
      <alignment horizontal="right" vertical="center"/>
    </xf>
    <xf numFmtId="166" fontId="102" fillId="88" borderId="251" applyNumberFormat="0" applyFont="0" applyBorder="0" applyAlignment="0" applyProtection="0">
      <alignment horizontal="right" vertical="center"/>
    </xf>
    <xf numFmtId="0" fontId="7" fillId="41" borderId="0" applyNumberFormat="0" applyBorder="0" applyAlignment="0" applyProtection="0"/>
    <xf numFmtId="4" fontId="103" fillId="60" borderId="253">
      <alignment horizontal="right" vertical="center"/>
    </xf>
    <xf numFmtId="0" fontId="7" fillId="37" borderId="0" applyNumberFormat="0" applyBorder="0" applyAlignment="0" applyProtection="0"/>
    <xf numFmtId="49" fontId="102" fillId="0" borderId="251" applyNumberFormat="0" applyFont="0" applyFill="0" applyBorder="0" applyProtection="0">
      <alignment horizontal="left" vertical="center" indent="2"/>
    </xf>
    <xf numFmtId="0" fontId="125" fillId="84" borderId="249" applyNumberFormat="0" applyAlignment="0" applyProtection="0"/>
    <xf numFmtId="4" fontId="102" fillId="0" borderId="251" applyFill="0" applyBorder="0" applyProtection="0">
      <alignment horizontal="right" vertical="center"/>
    </xf>
    <xf numFmtId="0" fontId="102" fillId="62" borderId="252">
      <alignment horizontal="left" vertical="center"/>
    </xf>
    <xf numFmtId="4" fontId="102" fillId="61" borderId="251"/>
    <xf numFmtId="4" fontId="103" fillId="60" borderId="251">
      <alignment horizontal="right" vertical="center"/>
    </xf>
    <xf numFmtId="0" fontId="105" fillId="62" borderId="251">
      <alignment horizontal="right" vertical="center"/>
    </xf>
    <xf numFmtId="0" fontId="103" fillId="60" borderId="253">
      <alignment horizontal="right" vertical="center"/>
    </xf>
    <xf numFmtId="49" fontId="102" fillId="0" borderId="252" applyNumberFormat="0" applyFont="0" applyFill="0" applyBorder="0" applyProtection="0">
      <alignment horizontal="left" vertical="center" indent="5"/>
    </xf>
    <xf numFmtId="0" fontId="145" fillId="0" borderId="250" applyNumberFormat="0" applyFill="0" applyAlignment="0" applyProtection="0"/>
    <xf numFmtId="4" fontId="103" fillId="60" borderId="251">
      <alignment horizontal="right" vertical="center"/>
    </xf>
    <xf numFmtId="0" fontId="138" fillId="71" borderId="249" applyNumberFormat="0" applyAlignment="0" applyProtection="0"/>
    <xf numFmtId="0" fontId="103" fillId="60" borderId="252">
      <alignment horizontal="right" vertical="center"/>
    </xf>
    <xf numFmtId="0" fontId="120" fillId="87" borderId="247" applyNumberFormat="0" applyFont="0" applyAlignment="0" applyProtection="0"/>
    <xf numFmtId="0" fontId="138" fillId="71" borderId="249" applyNumberFormat="0" applyAlignment="0" applyProtection="0"/>
    <xf numFmtId="0" fontId="130" fillId="0" borderId="250" applyNumberFormat="0" applyFill="0" applyAlignment="0" applyProtection="0"/>
    <xf numFmtId="0" fontId="103" fillId="60" borderId="251">
      <alignment horizontal="right" vertical="center"/>
    </xf>
    <xf numFmtId="4" fontId="103" fillId="62" borderId="251">
      <alignment horizontal="right" vertical="center"/>
    </xf>
    <xf numFmtId="0" fontId="102" fillId="0" borderId="251">
      <alignment horizontal="right" vertical="center"/>
    </xf>
    <xf numFmtId="4" fontId="102" fillId="61" borderId="251"/>
    <xf numFmtId="4" fontId="103" fillId="60" borderId="253">
      <alignment horizontal="right" vertical="center"/>
    </xf>
    <xf numFmtId="0" fontId="48" fillId="39" borderId="0" applyNumberFormat="0" applyBorder="0" applyAlignment="0" applyProtection="0"/>
    <xf numFmtId="0" fontId="138" fillId="71" borderId="249" applyNumberFormat="0" applyAlignment="0" applyProtection="0"/>
    <xf numFmtId="4" fontId="103" fillId="60" borderId="252">
      <alignment horizontal="right" vertical="center"/>
    </xf>
    <xf numFmtId="4" fontId="102" fillId="0" borderId="251">
      <alignment horizontal="right" vertical="center"/>
    </xf>
    <xf numFmtId="49" fontId="102" fillId="0" borderId="251" applyNumberFormat="0" applyFont="0" applyFill="0" applyBorder="0" applyProtection="0">
      <alignment horizontal="left" vertical="center" indent="2"/>
    </xf>
    <xf numFmtId="0" fontId="129" fillId="71" borderId="249" applyNumberFormat="0" applyAlignment="0" applyProtection="0"/>
    <xf numFmtId="49" fontId="102" fillId="0" borderId="251" applyNumberFormat="0" applyFont="0" applyFill="0" applyBorder="0" applyProtection="0">
      <alignment horizontal="left" vertical="center" indent="2"/>
    </xf>
    <xf numFmtId="4" fontId="103" fillId="62" borderId="251">
      <alignment horizontal="right" vertical="center"/>
    </xf>
    <xf numFmtId="0" fontId="7" fillId="49" borderId="0" applyNumberFormat="0" applyBorder="0" applyAlignment="0" applyProtection="0"/>
    <xf numFmtId="0" fontId="145" fillId="0" borderId="250" applyNumberFormat="0" applyFill="0" applyAlignment="0" applyProtection="0"/>
    <xf numFmtId="4" fontId="102" fillId="0" borderId="251">
      <alignment horizontal="right" vertical="center"/>
    </xf>
    <xf numFmtId="4" fontId="105" fillId="62" borderId="251">
      <alignment horizontal="right" vertical="center"/>
    </xf>
    <xf numFmtId="0" fontId="7" fillId="50" borderId="0" applyNumberFormat="0" applyBorder="0" applyAlignment="0" applyProtection="0"/>
    <xf numFmtId="0" fontId="7" fillId="37" borderId="0" applyNumberFormat="0" applyBorder="0" applyAlignment="0" applyProtection="0"/>
    <xf numFmtId="4" fontId="102" fillId="0" borderId="251">
      <alignment horizontal="right" vertical="center"/>
    </xf>
    <xf numFmtId="0" fontId="129" fillId="71" borderId="249" applyNumberFormat="0" applyAlignment="0" applyProtection="0"/>
    <xf numFmtId="4" fontId="102" fillId="0" borderId="251" applyFill="0" applyBorder="0" applyProtection="0">
      <alignment horizontal="right" vertical="center"/>
    </xf>
    <xf numFmtId="0" fontId="123" fillId="84" borderId="248" applyNumberFormat="0" applyAlignment="0" applyProtection="0"/>
    <xf numFmtId="4" fontId="103" fillId="60" borderId="251">
      <alignment horizontal="right" vertical="center"/>
    </xf>
    <xf numFmtId="0" fontId="48" fillId="43" borderId="0" applyNumberFormat="0" applyBorder="0" applyAlignment="0" applyProtection="0"/>
    <xf numFmtId="0" fontId="126" fillId="84" borderId="249" applyNumberFormat="0" applyAlignment="0" applyProtection="0"/>
    <xf numFmtId="0" fontId="48" fillId="43" borderId="0" applyNumberFormat="0" applyBorder="0" applyAlignment="0" applyProtection="0"/>
    <xf numFmtId="0" fontId="7" fillId="58" borderId="0" applyNumberFormat="0" applyBorder="0" applyAlignment="0" applyProtection="0"/>
    <xf numFmtId="4" fontId="103" fillId="60" borderId="252">
      <alignment horizontal="right" vertical="center"/>
    </xf>
    <xf numFmtId="0" fontId="102" fillId="0" borderId="254">
      <alignment horizontal="left" vertical="center" wrapText="1" indent="2"/>
    </xf>
    <xf numFmtId="0" fontId="126" fillId="84" borderId="249" applyNumberFormat="0" applyAlignment="0" applyProtection="0"/>
    <xf numFmtId="0" fontId="102" fillId="62" borderId="252">
      <alignment horizontal="left" vertical="center"/>
    </xf>
    <xf numFmtId="0" fontId="145" fillId="0" borderId="250" applyNumberFormat="0" applyFill="0" applyAlignment="0" applyProtection="0"/>
    <xf numFmtId="49" fontId="101" fillId="0" borderId="251" applyNumberFormat="0" applyFill="0" applyBorder="0" applyProtection="0">
      <alignment horizontal="left" vertical="center"/>
    </xf>
    <xf numFmtId="0" fontId="7" fillId="50" borderId="0" applyNumberFormat="0" applyBorder="0" applyAlignment="0" applyProtection="0"/>
    <xf numFmtId="0" fontId="103" fillId="60" borderId="251">
      <alignment horizontal="right" vertical="center"/>
    </xf>
    <xf numFmtId="0" fontId="7" fillId="54" borderId="0" applyNumberFormat="0" applyBorder="0" applyAlignment="0" applyProtection="0"/>
    <xf numFmtId="0" fontId="102" fillId="0" borderId="254">
      <alignment horizontal="left" vertical="center" wrapText="1" indent="2"/>
    </xf>
    <xf numFmtId="0" fontId="7" fillId="50" borderId="0" applyNumberFormat="0" applyBorder="0" applyAlignment="0" applyProtection="0"/>
    <xf numFmtId="0" fontId="142" fillId="84" borderId="248" applyNumberFormat="0" applyAlignment="0" applyProtection="0"/>
    <xf numFmtId="0" fontId="145" fillId="0" borderId="250" applyNumberFormat="0" applyFill="0" applyAlignment="0" applyProtection="0"/>
    <xf numFmtId="0" fontId="119" fillId="0" borderId="70" applyNumberFormat="0" applyFill="0" applyAlignment="0" applyProtection="0"/>
    <xf numFmtId="0" fontId="120" fillId="87" borderId="247" applyNumberFormat="0" applyFont="0" applyAlignment="0" applyProtection="0"/>
    <xf numFmtId="166" fontId="102" fillId="88" borderId="251" applyNumberFormat="0" applyFont="0" applyBorder="0" applyAlignment="0" applyProtection="0">
      <alignment horizontal="right" vertical="center"/>
    </xf>
    <xf numFmtId="0" fontId="102" fillId="61" borderId="251"/>
    <xf numFmtId="0" fontId="142" fillId="84" borderId="248" applyNumberFormat="0" applyAlignment="0" applyProtection="0"/>
    <xf numFmtId="0" fontId="145" fillId="0" borderId="250" applyNumberFormat="0" applyFill="0" applyAlignment="0" applyProtection="0"/>
    <xf numFmtId="0" fontId="125" fillId="84" borderId="249" applyNumberFormat="0" applyAlignment="0" applyProtection="0"/>
    <xf numFmtId="0" fontId="120" fillId="87" borderId="247" applyNumberFormat="0" applyFont="0" applyAlignment="0" applyProtection="0"/>
    <xf numFmtId="0" fontId="102" fillId="0" borderId="251" applyNumberFormat="0" applyFill="0" applyAlignment="0" applyProtection="0"/>
    <xf numFmtId="0" fontId="103" fillId="60" borderId="251">
      <alignment horizontal="right" vertical="center"/>
    </xf>
    <xf numFmtId="49" fontId="102" fillId="0" borderId="252" applyNumberFormat="0" applyFont="0" applyFill="0" applyBorder="0" applyProtection="0">
      <alignment horizontal="left" vertical="center" indent="5"/>
    </xf>
    <xf numFmtId="0" fontId="117" fillId="0" borderId="0" applyNumberFormat="0" applyFill="0" applyBorder="0" applyAlignment="0" applyProtection="0"/>
    <xf numFmtId="0" fontId="102" fillId="0" borderId="251" applyNumberFormat="0" applyFill="0" applyAlignment="0" applyProtection="0"/>
    <xf numFmtId="0" fontId="138" fillId="71" borderId="249" applyNumberFormat="0" applyAlignment="0" applyProtection="0"/>
    <xf numFmtId="0" fontId="126" fillId="84" borderId="249" applyNumberFormat="0" applyAlignment="0" applyProtection="0"/>
    <xf numFmtId="4" fontId="103" fillId="60" borderId="253">
      <alignment horizontal="right" vertical="center"/>
    </xf>
    <xf numFmtId="0" fontId="48" fillId="39" borderId="0" applyNumberFormat="0" applyBorder="0" applyAlignment="0" applyProtection="0"/>
    <xf numFmtId="0" fontId="102" fillId="0" borderId="251">
      <alignment horizontal="right" vertical="center"/>
    </xf>
    <xf numFmtId="0" fontId="102" fillId="60" borderId="254">
      <alignment horizontal="left" vertical="center" wrapText="1" indent="2"/>
    </xf>
    <xf numFmtId="4" fontId="103" fillId="60" borderId="253">
      <alignment horizontal="right" vertical="center"/>
    </xf>
    <xf numFmtId="0" fontId="126" fillId="84" borderId="249" applyNumberFormat="0" applyAlignment="0" applyProtection="0"/>
    <xf numFmtId="0" fontId="120" fillId="87" borderId="247" applyNumberFormat="0" applyFont="0" applyAlignment="0" applyProtection="0"/>
    <xf numFmtId="0" fontId="103" fillId="60" borderId="253">
      <alignment horizontal="right" vertical="center"/>
    </xf>
    <xf numFmtId="0" fontId="126" fillId="84" borderId="249" applyNumberFormat="0" applyAlignment="0" applyProtection="0"/>
    <xf numFmtId="49" fontId="101" fillId="0" borderId="251" applyNumberFormat="0" applyFill="0" applyBorder="0" applyProtection="0">
      <alignment horizontal="left" vertical="center"/>
    </xf>
    <xf numFmtId="0" fontId="120" fillId="87" borderId="247" applyNumberFormat="0" applyFont="0" applyAlignment="0" applyProtection="0"/>
    <xf numFmtId="0" fontId="119" fillId="0" borderId="70" applyNumberFormat="0" applyFill="0" applyAlignment="0" applyProtection="0"/>
    <xf numFmtId="0" fontId="7" fillId="42" borderId="0" applyNumberFormat="0" applyBorder="0" applyAlignment="0" applyProtection="0"/>
    <xf numFmtId="0" fontId="8" fillId="87" borderId="247" applyNumberFormat="0" applyFont="0" applyAlignment="0" applyProtection="0"/>
    <xf numFmtId="0" fontId="102" fillId="0" borderId="251">
      <alignment horizontal="right" vertical="center"/>
    </xf>
    <xf numFmtId="0" fontId="126" fillId="84" borderId="249" applyNumberFormat="0" applyAlignment="0" applyProtection="0"/>
    <xf numFmtId="0" fontId="138" fillId="71" borderId="249" applyNumberFormat="0" applyAlignment="0" applyProtection="0"/>
    <xf numFmtId="0" fontId="130" fillId="0" borderId="250" applyNumberFormat="0" applyFill="0" applyAlignment="0" applyProtection="0"/>
    <xf numFmtId="0" fontId="103" fillId="62" borderId="251">
      <alignment horizontal="right" vertical="center"/>
    </xf>
    <xf numFmtId="0" fontId="105" fillId="62" borderId="251">
      <alignment horizontal="right" vertical="center"/>
    </xf>
    <xf numFmtId="0" fontId="120" fillId="87" borderId="247" applyNumberFormat="0" applyFont="0" applyAlignment="0" applyProtection="0"/>
    <xf numFmtId="4" fontId="103" fillId="60" borderId="251">
      <alignment horizontal="right" vertical="center"/>
    </xf>
    <xf numFmtId="0" fontId="138" fillId="71" borderId="249" applyNumberFormat="0" applyAlignment="0" applyProtection="0"/>
    <xf numFmtId="0" fontId="126" fillId="84" borderId="249" applyNumberFormat="0" applyAlignment="0" applyProtection="0"/>
    <xf numFmtId="0" fontId="103" fillId="60" borderId="251">
      <alignment horizontal="right" vertical="center"/>
    </xf>
    <xf numFmtId="0" fontId="102" fillId="60" borderId="254">
      <alignment horizontal="left" vertical="center" wrapText="1" indent="2"/>
    </xf>
    <xf numFmtId="0" fontId="145" fillId="0" borderId="250" applyNumberFormat="0" applyFill="0" applyAlignment="0" applyProtection="0"/>
    <xf numFmtId="0" fontId="120" fillId="87" borderId="247" applyNumberFormat="0" applyFont="0" applyAlignment="0" applyProtection="0"/>
    <xf numFmtId="0" fontId="7" fillId="54" borderId="0" applyNumberFormat="0" applyBorder="0" applyAlignment="0" applyProtection="0"/>
    <xf numFmtId="0" fontId="145" fillId="0" borderId="250" applyNumberFormat="0" applyFill="0" applyAlignment="0" applyProtection="0"/>
    <xf numFmtId="49" fontId="102" fillId="0" borderId="251" applyNumberFormat="0" applyFont="0" applyFill="0" applyBorder="0" applyProtection="0">
      <alignment horizontal="left" vertical="center" indent="2"/>
    </xf>
    <xf numFmtId="0" fontId="138" fillId="71" borderId="249" applyNumberFormat="0" applyAlignment="0" applyProtection="0"/>
    <xf numFmtId="0" fontId="102" fillId="61" borderId="251"/>
    <xf numFmtId="0" fontId="102" fillId="0" borderId="254">
      <alignment horizontal="left" vertical="center" wrapText="1" indent="2"/>
    </xf>
    <xf numFmtId="0" fontId="102" fillId="0" borderId="254">
      <alignment horizontal="left" vertical="center" wrapText="1" indent="2"/>
    </xf>
    <xf numFmtId="0" fontId="125" fillId="84" borderId="249" applyNumberFormat="0" applyAlignment="0" applyProtection="0"/>
    <xf numFmtId="0" fontId="8" fillId="87" borderId="247" applyNumberFormat="0" applyFont="0" applyAlignment="0" applyProtection="0"/>
    <xf numFmtId="0" fontId="103" fillId="62" borderId="251">
      <alignment horizontal="right" vertical="center"/>
    </xf>
    <xf numFmtId="0" fontId="142" fillId="84" borderId="248" applyNumberFormat="0" applyAlignment="0" applyProtection="0"/>
    <xf numFmtId="0" fontId="123" fillId="84" borderId="248" applyNumberFormat="0" applyAlignment="0" applyProtection="0"/>
    <xf numFmtId="0" fontId="7" fillId="37" borderId="0" applyNumberFormat="0" applyBorder="0" applyAlignment="0" applyProtection="0"/>
    <xf numFmtId="0" fontId="138" fillId="71" borderId="249" applyNumberFormat="0" applyAlignment="0" applyProtection="0"/>
    <xf numFmtId="0" fontId="102" fillId="60" borderId="254">
      <alignment horizontal="left" vertical="center" wrapText="1" indent="2"/>
    </xf>
    <xf numFmtId="0" fontId="142" fillId="84" borderId="248" applyNumberFormat="0" applyAlignment="0" applyProtection="0"/>
    <xf numFmtId="0" fontId="142" fillId="84" borderId="248" applyNumberFormat="0" applyAlignment="0" applyProtection="0"/>
    <xf numFmtId="0" fontId="8" fillId="87" borderId="247" applyNumberFormat="0" applyFont="0" applyAlignment="0" applyProtection="0"/>
    <xf numFmtId="0" fontId="145" fillId="0" borderId="250" applyNumberFormat="0" applyFill="0" applyAlignment="0" applyProtection="0"/>
    <xf numFmtId="0" fontId="7" fillId="58" borderId="0" applyNumberFormat="0" applyBorder="0" applyAlignment="0" applyProtection="0"/>
    <xf numFmtId="0" fontId="103" fillId="62" borderId="251">
      <alignment horizontal="right" vertical="center"/>
    </xf>
    <xf numFmtId="4" fontId="103" fillId="60" borderId="251">
      <alignment horizontal="right" vertical="center"/>
    </xf>
    <xf numFmtId="49" fontId="102" fillId="0" borderId="252" applyNumberFormat="0" applyFont="0" applyFill="0" applyBorder="0" applyProtection="0">
      <alignment horizontal="left" vertical="center" indent="5"/>
    </xf>
    <xf numFmtId="0" fontId="7" fillId="46" borderId="0" applyNumberFormat="0" applyBorder="0" applyAlignment="0" applyProtection="0"/>
    <xf numFmtId="0" fontId="102" fillId="60" borderId="254">
      <alignment horizontal="left" vertical="center" wrapText="1" indent="2"/>
    </xf>
    <xf numFmtId="49" fontId="101" fillId="0" borderId="251" applyNumberFormat="0" applyFill="0" applyBorder="0" applyProtection="0">
      <alignment horizontal="left" vertical="center"/>
    </xf>
    <xf numFmtId="0" fontId="7" fillId="53" borderId="0" applyNumberFormat="0" applyBorder="0" applyAlignment="0" applyProtection="0"/>
    <xf numFmtId="0" fontId="102" fillId="0" borderId="251">
      <alignment horizontal="right" vertical="center"/>
    </xf>
    <xf numFmtId="4" fontId="102" fillId="0" borderId="251">
      <alignment horizontal="right" vertical="center"/>
    </xf>
    <xf numFmtId="0" fontId="7" fillId="42" borderId="0" applyNumberFormat="0" applyBorder="0" applyAlignment="0" applyProtection="0"/>
    <xf numFmtId="0" fontId="102" fillId="0" borderId="251">
      <alignment horizontal="right" vertical="center"/>
    </xf>
    <xf numFmtId="0" fontId="103" fillId="60" borderId="252">
      <alignment horizontal="right" vertical="center"/>
    </xf>
    <xf numFmtId="0" fontId="125" fillId="84" borderId="249" applyNumberFormat="0" applyAlignment="0" applyProtection="0"/>
    <xf numFmtId="0" fontId="120" fillId="87" borderId="247" applyNumberFormat="0" applyFont="0" applyAlignment="0" applyProtection="0"/>
    <xf numFmtId="4" fontId="103" fillId="60" borderId="251">
      <alignment horizontal="right" vertical="center"/>
    </xf>
    <xf numFmtId="0" fontId="102" fillId="62" borderId="252">
      <alignment horizontal="left" vertical="center"/>
    </xf>
    <xf numFmtId="0" fontId="103" fillId="60" borderId="251">
      <alignment horizontal="right" vertical="center"/>
    </xf>
    <xf numFmtId="0" fontId="7" fillId="45" borderId="0" applyNumberFormat="0" applyBorder="0" applyAlignment="0" applyProtection="0"/>
    <xf numFmtId="0" fontId="7" fillId="38" borderId="0" applyNumberFormat="0" applyBorder="0" applyAlignment="0" applyProtection="0"/>
    <xf numFmtId="49" fontId="102" fillId="0" borderId="251" applyNumberFormat="0" applyFont="0" applyFill="0" applyBorder="0" applyProtection="0">
      <alignment horizontal="left" vertical="center" indent="2"/>
    </xf>
    <xf numFmtId="0" fontId="105" fillId="62" borderId="251">
      <alignment horizontal="right" vertical="center"/>
    </xf>
    <xf numFmtId="0" fontId="123" fillId="84" borderId="248" applyNumberFormat="0" applyAlignment="0" applyProtection="0"/>
    <xf numFmtId="0" fontId="7" fillId="57" borderId="0" applyNumberFormat="0" applyBorder="0" applyAlignment="0" applyProtection="0"/>
    <xf numFmtId="0" fontId="125" fillId="84" borderId="249" applyNumberFormat="0" applyAlignment="0" applyProtection="0"/>
    <xf numFmtId="0" fontId="130" fillId="0" borderId="250" applyNumberFormat="0" applyFill="0" applyAlignment="0" applyProtection="0"/>
    <xf numFmtId="0" fontId="102" fillId="0" borderId="254">
      <alignment horizontal="left" vertical="center" wrapText="1" indent="2"/>
    </xf>
    <xf numFmtId="0" fontId="102" fillId="0" borderId="251" applyNumberFormat="0" applyFill="0" applyAlignment="0" applyProtection="0"/>
    <xf numFmtId="0" fontId="7" fillId="41" borderId="0" applyNumberFormat="0" applyBorder="0" applyAlignment="0" applyProtection="0"/>
    <xf numFmtId="0" fontId="102" fillId="62" borderId="252">
      <alignment horizontal="left" vertical="center"/>
    </xf>
    <xf numFmtId="0" fontId="48" fillId="55" borderId="0" applyNumberFormat="0" applyBorder="0" applyAlignment="0" applyProtection="0"/>
    <xf numFmtId="0" fontId="120" fillId="87" borderId="247" applyNumberFormat="0" applyFont="0" applyAlignment="0" applyProtection="0"/>
    <xf numFmtId="0" fontId="126" fillId="84" borderId="249" applyNumberFormat="0" applyAlignment="0" applyProtection="0"/>
    <xf numFmtId="4" fontId="103" fillId="62" borderId="251">
      <alignment horizontal="right" vertical="center"/>
    </xf>
    <xf numFmtId="0" fontId="130" fillId="0" borderId="250" applyNumberFormat="0" applyFill="0" applyAlignment="0" applyProtection="0"/>
    <xf numFmtId="4" fontId="103" fillId="62" borderId="251">
      <alignment horizontal="right" vertical="center"/>
    </xf>
    <xf numFmtId="0" fontId="103" fillId="60" borderId="251">
      <alignment horizontal="right" vertical="center"/>
    </xf>
    <xf numFmtId="4" fontId="102" fillId="61" borderId="251"/>
    <xf numFmtId="4" fontId="105" fillId="62" borderId="251">
      <alignment horizontal="right" vertical="center"/>
    </xf>
    <xf numFmtId="0" fontId="102" fillId="61" borderId="251"/>
    <xf numFmtId="0" fontId="48" fillId="39" borderId="0" applyNumberFormat="0" applyBorder="0" applyAlignment="0" applyProtection="0"/>
    <xf numFmtId="0" fontId="120" fillId="87" borderId="247" applyNumberFormat="0" applyFont="0" applyAlignment="0" applyProtection="0"/>
    <xf numFmtId="0" fontId="102" fillId="0" borderId="251" applyNumberFormat="0" applyFill="0" applyAlignment="0" applyProtection="0"/>
    <xf numFmtId="0" fontId="145" fillId="0" borderId="250" applyNumberFormat="0" applyFill="0" applyAlignment="0" applyProtection="0"/>
    <xf numFmtId="0" fontId="48" fillId="43" borderId="0" applyNumberFormat="0" applyBorder="0" applyAlignment="0" applyProtection="0"/>
    <xf numFmtId="4" fontId="103" fillId="60" borderId="251">
      <alignment horizontal="right" vertical="center"/>
    </xf>
    <xf numFmtId="0" fontId="142" fillId="84" borderId="248" applyNumberFormat="0" applyAlignment="0" applyProtection="0"/>
    <xf numFmtId="0" fontId="103" fillId="60" borderId="251">
      <alignment horizontal="right" vertical="center"/>
    </xf>
    <xf numFmtId="0" fontId="103" fillId="60" borderId="252">
      <alignment horizontal="right" vertical="center"/>
    </xf>
    <xf numFmtId="0" fontId="103" fillId="60" borderId="252">
      <alignment horizontal="right" vertical="center"/>
    </xf>
    <xf numFmtId="0" fontId="103" fillId="60" borderId="251">
      <alignment horizontal="right" vertical="center"/>
    </xf>
    <xf numFmtId="4" fontId="103" fillId="60" borderId="251">
      <alignment horizontal="right" vertical="center"/>
    </xf>
    <xf numFmtId="0" fontId="120" fillId="87" borderId="247" applyNumberFormat="0" applyFont="0" applyAlignment="0" applyProtection="0"/>
    <xf numFmtId="0" fontId="130" fillId="0" borderId="250" applyNumberFormat="0" applyFill="0" applyAlignment="0" applyProtection="0"/>
    <xf numFmtId="4" fontId="102" fillId="61" borderId="251"/>
    <xf numFmtId="0" fontId="145" fillId="0" borderId="250" applyNumberFormat="0" applyFill="0" applyAlignment="0" applyProtection="0"/>
    <xf numFmtId="4" fontId="103" fillId="60" borderId="253">
      <alignment horizontal="right" vertical="center"/>
    </xf>
    <xf numFmtId="0" fontId="125" fillId="84" borderId="249" applyNumberFormat="0" applyAlignment="0" applyProtection="0"/>
    <xf numFmtId="4" fontId="103" fillId="60" borderId="251">
      <alignment horizontal="right" vertical="center"/>
    </xf>
    <xf numFmtId="0" fontId="145" fillId="0" borderId="250" applyNumberFormat="0" applyFill="0" applyAlignment="0" applyProtection="0"/>
    <xf numFmtId="0" fontId="126" fillId="84" borderId="249" applyNumberFormat="0" applyAlignment="0" applyProtection="0"/>
    <xf numFmtId="0" fontId="117" fillId="0" borderId="0" applyNumberFormat="0" applyFill="0" applyBorder="0" applyAlignment="0" applyProtection="0"/>
    <xf numFmtId="0" fontId="48" fillId="55" borderId="0" applyNumberFormat="0" applyBorder="0" applyAlignment="0" applyProtection="0"/>
    <xf numFmtId="0" fontId="145" fillId="0" borderId="250" applyNumberFormat="0" applyFill="0" applyAlignment="0" applyProtection="0"/>
    <xf numFmtId="0" fontId="138" fillId="71" borderId="249" applyNumberFormat="0" applyAlignment="0" applyProtection="0"/>
    <xf numFmtId="0" fontId="138" fillId="71" borderId="249" applyNumberFormat="0" applyAlignment="0" applyProtection="0"/>
    <xf numFmtId="4" fontId="102" fillId="0" borderId="251" applyFill="0" applyBorder="0" applyProtection="0">
      <alignment horizontal="right" vertical="center"/>
    </xf>
    <xf numFmtId="4" fontId="102" fillId="61" borderId="251"/>
    <xf numFmtId="0" fontId="105" fillId="62" borderId="251">
      <alignment horizontal="right" vertical="center"/>
    </xf>
    <xf numFmtId="0" fontId="126" fillId="84" borderId="249" applyNumberFormat="0" applyAlignment="0" applyProtection="0"/>
    <xf numFmtId="0" fontId="116" fillId="33" borderId="65" applyNumberFormat="0" applyAlignment="0" applyProtection="0"/>
    <xf numFmtId="0" fontId="138" fillId="71" borderId="249" applyNumberFormat="0" applyAlignment="0" applyProtection="0"/>
    <xf numFmtId="0" fontId="142" fillId="84" borderId="248" applyNumberFormat="0" applyAlignment="0" applyProtection="0"/>
    <xf numFmtId="0" fontId="7" fillId="42" borderId="0" applyNumberFormat="0" applyBorder="0" applyAlignment="0" applyProtection="0"/>
    <xf numFmtId="0" fontId="145" fillId="0" borderId="250" applyNumberFormat="0" applyFill="0" applyAlignment="0" applyProtection="0"/>
    <xf numFmtId="0" fontId="142" fillId="84" borderId="248" applyNumberFormat="0" applyAlignment="0" applyProtection="0"/>
    <xf numFmtId="0" fontId="103" fillId="60" borderId="251">
      <alignment horizontal="right" vertical="center"/>
    </xf>
    <xf numFmtId="0" fontId="120" fillId="87" borderId="247" applyNumberFormat="0" applyFont="0" applyAlignment="0" applyProtection="0"/>
    <xf numFmtId="0" fontId="142" fillId="84" borderId="248" applyNumberFormat="0" applyAlignment="0" applyProtection="0"/>
    <xf numFmtId="0" fontId="145" fillId="0" borderId="250" applyNumberFormat="0" applyFill="0" applyAlignment="0" applyProtection="0"/>
    <xf numFmtId="49" fontId="101" fillId="0" borderId="251" applyNumberFormat="0" applyFill="0" applyBorder="0" applyProtection="0">
      <alignment horizontal="left" vertical="center"/>
    </xf>
    <xf numFmtId="0" fontId="7" fillId="49" borderId="0" applyNumberFormat="0" applyBorder="0" applyAlignment="0" applyProtection="0"/>
    <xf numFmtId="0" fontId="105" fillId="62" borderId="251">
      <alignment horizontal="right" vertical="center"/>
    </xf>
    <xf numFmtId="0" fontId="48" fillId="59" borderId="0" applyNumberFormat="0" applyBorder="0" applyAlignment="0" applyProtection="0"/>
    <xf numFmtId="0" fontId="129" fillId="71" borderId="249" applyNumberFormat="0" applyAlignment="0" applyProtection="0"/>
    <xf numFmtId="0" fontId="103" fillId="60" borderId="251">
      <alignment horizontal="right" vertical="center"/>
    </xf>
    <xf numFmtId="0" fontId="102" fillId="60" borderId="254">
      <alignment horizontal="left" vertical="center" wrapText="1" indent="2"/>
    </xf>
    <xf numFmtId="0" fontId="126" fillId="84" borderId="249" applyNumberFormat="0" applyAlignment="0" applyProtection="0"/>
    <xf numFmtId="0" fontId="7" fillId="41" borderId="0" applyNumberFormat="0" applyBorder="0" applyAlignment="0" applyProtection="0"/>
    <xf numFmtId="0" fontId="7" fillId="58" borderId="0" applyNumberFormat="0" applyBorder="0" applyAlignment="0" applyProtection="0"/>
    <xf numFmtId="0" fontId="125" fillId="84" borderId="249" applyNumberFormat="0" applyAlignment="0" applyProtection="0"/>
    <xf numFmtId="0" fontId="103" fillId="62" borderId="251">
      <alignment horizontal="right" vertical="center"/>
    </xf>
    <xf numFmtId="0" fontId="145" fillId="0" borderId="250" applyNumberFormat="0" applyFill="0" applyAlignment="0" applyProtection="0"/>
    <xf numFmtId="0" fontId="126" fillId="84" borderId="249" applyNumberFormat="0" applyAlignment="0" applyProtection="0"/>
    <xf numFmtId="4" fontId="105" fillId="62" borderId="251">
      <alignment horizontal="right" vertical="center"/>
    </xf>
    <xf numFmtId="0" fontId="102" fillId="0" borderId="254">
      <alignment horizontal="left" vertical="center" wrapText="1" indent="2"/>
    </xf>
    <xf numFmtId="0" fontId="48" fillId="47" borderId="0" applyNumberFormat="0" applyBorder="0" applyAlignment="0" applyProtection="0"/>
    <xf numFmtId="0" fontId="142" fillId="84" borderId="248" applyNumberFormat="0" applyAlignment="0" applyProtection="0"/>
    <xf numFmtId="4" fontId="103" fillId="60" borderId="252">
      <alignment horizontal="right" vertical="center"/>
    </xf>
    <xf numFmtId="4" fontId="103" fillId="60" borderId="253">
      <alignment horizontal="right" vertical="center"/>
    </xf>
    <xf numFmtId="0" fontId="130" fillId="0" borderId="250" applyNumberFormat="0" applyFill="0" applyAlignment="0" applyProtection="0"/>
    <xf numFmtId="4" fontId="103" fillId="60" borderId="251">
      <alignment horizontal="right" vertical="center"/>
    </xf>
    <xf numFmtId="0" fontId="138" fillId="71" borderId="249" applyNumberFormat="0" applyAlignment="0" applyProtection="0"/>
    <xf numFmtId="0" fontId="7" fillId="38" borderId="0" applyNumberFormat="0" applyBorder="0" applyAlignment="0" applyProtection="0"/>
    <xf numFmtId="0" fontId="126" fillId="84" borderId="249" applyNumberFormat="0" applyAlignment="0" applyProtection="0"/>
    <xf numFmtId="0" fontId="7" fillId="54" borderId="0" applyNumberFormat="0" applyBorder="0" applyAlignment="0" applyProtection="0"/>
    <xf numFmtId="0" fontId="103" fillId="60" borderId="253">
      <alignment horizontal="right" vertical="center"/>
    </xf>
    <xf numFmtId="0" fontId="103" fillId="60" borderId="251">
      <alignment horizontal="right" vertical="center"/>
    </xf>
    <xf numFmtId="0" fontId="102" fillId="60" borderId="254">
      <alignment horizontal="left" vertical="center" wrapText="1" indent="2"/>
    </xf>
    <xf numFmtId="0" fontId="7" fillId="37" borderId="0" applyNumberFormat="0" applyBorder="0" applyAlignment="0" applyProtection="0"/>
    <xf numFmtId="0" fontId="103" fillId="60" borderId="251">
      <alignment horizontal="right" vertical="center"/>
    </xf>
    <xf numFmtId="0" fontId="118" fillId="0" borderId="0" applyNumberFormat="0" applyFill="0" applyBorder="0" applyAlignment="0" applyProtection="0"/>
    <xf numFmtId="4" fontId="103" fillId="60" borderId="251">
      <alignment horizontal="right" vertical="center"/>
    </xf>
    <xf numFmtId="0" fontId="142" fillId="84" borderId="248" applyNumberFormat="0" applyAlignment="0" applyProtection="0"/>
    <xf numFmtId="0" fontId="123" fillId="84" borderId="248" applyNumberFormat="0" applyAlignment="0" applyProtection="0"/>
    <xf numFmtId="0" fontId="48" fillId="47" borderId="0" applyNumberFormat="0" applyBorder="0" applyAlignment="0" applyProtection="0"/>
    <xf numFmtId="0" fontId="105" fillId="62" borderId="251">
      <alignment horizontal="right" vertical="center"/>
    </xf>
    <xf numFmtId="0" fontId="130" fillId="0" borderId="250" applyNumberFormat="0" applyFill="0" applyAlignment="0" applyProtection="0"/>
    <xf numFmtId="0" fontId="102" fillId="60" borderId="254">
      <alignment horizontal="left" vertical="center" wrapText="1" indent="2"/>
    </xf>
    <xf numFmtId="0" fontId="103" fillId="60" borderId="251">
      <alignment horizontal="right" vertical="center"/>
    </xf>
    <xf numFmtId="4" fontId="103" fillId="60" borderId="252">
      <alignment horizontal="right" vertical="center"/>
    </xf>
    <xf numFmtId="0" fontId="103" fillId="60" borderId="251">
      <alignment horizontal="right" vertical="center"/>
    </xf>
    <xf numFmtId="0" fontId="129" fillId="71" borderId="249" applyNumberFormat="0" applyAlignment="0" applyProtection="0"/>
    <xf numFmtId="0" fontId="129" fillId="71" borderId="249" applyNumberFormat="0" applyAlignment="0" applyProtection="0"/>
    <xf numFmtId="0" fontId="102" fillId="0" borderId="254">
      <alignment horizontal="left" vertical="center" wrapText="1" indent="2"/>
    </xf>
    <xf numFmtId="0" fontId="125" fillId="84" borderId="249" applyNumberFormat="0" applyAlignment="0" applyProtection="0"/>
    <xf numFmtId="4" fontId="103" fillId="62" borderId="251">
      <alignment horizontal="right" vertical="center"/>
    </xf>
    <xf numFmtId="0" fontId="7" fillId="53" borderId="0" applyNumberFormat="0" applyBorder="0" applyAlignment="0" applyProtection="0"/>
    <xf numFmtId="0" fontId="103" fillId="60" borderId="253">
      <alignment horizontal="right" vertical="center"/>
    </xf>
    <xf numFmtId="0" fontId="102" fillId="61" borderId="251"/>
    <xf numFmtId="0" fontId="48" fillId="43" borderId="0" applyNumberFormat="0" applyBorder="0" applyAlignment="0" applyProtection="0"/>
    <xf numFmtId="0" fontId="130" fillId="0" borderId="250" applyNumberFormat="0" applyFill="0" applyAlignment="0" applyProtection="0"/>
    <xf numFmtId="0" fontId="7" fillId="42" borderId="0" applyNumberFormat="0" applyBorder="0" applyAlignment="0" applyProtection="0"/>
    <xf numFmtId="49" fontId="102" fillId="0" borderId="252" applyNumberFormat="0" applyFont="0" applyFill="0" applyBorder="0" applyProtection="0">
      <alignment horizontal="left" vertical="center" indent="5"/>
    </xf>
    <xf numFmtId="49" fontId="102" fillId="0" borderId="251" applyNumberFormat="0" applyFont="0" applyFill="0" applyBorder="0" applyProtection="0">
      <alignment horizontal="left" vertical="center" indent="2"/>
    </xf>
    <xf numFmtId="0" fontId="138" fillId="71" borderId="249" applyNumberFormat="0" applyAlignment="0" applyProtection="0"/>
    <xf numFmtId="0" fontId="142" fillId="84" borderId="248" applyNumberFormat="0" applyAlignment="0" applyProtection="0"/>
    <xf numFmtId="0" fontId="130" fillId="0" borderId="250" applyNumberFormat="0" applyFill="0" applyAlignment="0" applyProtection="0"/>
    <xf numFmtId="4" fontId="102" fillId="0" borderId="251">
      <alignment horizontal="right" vertical="center"/>
    </xf>
    <xf numFmtId="0" fontId="103" fillId="60" borderId="252">
      <alignment horizontal="right" vertical="center"/>
    </xf>
    <xf numFmtId="0" fontId="145" fillId="0" borderId="250" applyNumberFormat="0" applyFill="0" applyAlignment="0" applyProtection="0"/>
    <xf numFmtId="4" fontId="102" fillId="0" borderId="251">
      <alignment horizontal="right" vertical="center"/>
    </xf>
    <xf numFmtId="0" fontId="7" fillId="53" borderId="0" applyNumberFormat="0" applyBorder="0" applyAlignment="0" applyProtection="0"/>
    <xf numFmtId="0" fontId="103" fillId="62" borderId="251">
      <alignment horizontal="right" vertical="center"/>
    </xf>
    <xf numFmtId="4" fontId="103" fillId="60" borderId="251">
      <alignment horizontal="right" vertical="center"/>
    </xf>
    <xf numFmtId="0" fontId="102" fillId="0" borderId="251">
      <alignment horizontal="right" vertical="center"/>
    </xf>
    <xf numFmtId="0" fontId="7" fillId="50" borderId="0" applyNumberFormat="0" applyBorder="0" applyAlignment="0" applyProtection="0"/>
    <xf numFmtId="0" fontId="102" fillId="0" borderId="254">
      <alignment horizontal="left" vertical="center" wrapText="1" indent="2"/>
    </xf>
    <xf numFmtId="0" fontId="130" fillId="0" borderId="250" applyNumberFormat="0" applyFill="0" applyAlignment="0" applyProtection="0"/>
    <xf numFmtId="0" fontId="138" fillId="71" borderId="249" applyNumberFormat="0" applyAlignment="0" applyProtection="0"/>
    <xf numFmtId="4" fontId="103" fillId="60" borderId="253">
      <alignment horizontal="right" vertical="center"/>
    </xf>
    <xf numFmtId="0" fontId="145" fillId="0" borderId="250" applyNumberFormat="0" applyFill="0" applyAlignment="0" applyProtection="0"/>
    <xf numFmtId="0" fontId="103" fillId="60" borderId="253">
      <alignment horizontal="right" vertical="center"/>
    </xf>
    <xf numFmtId="0" fontId="102" fillId="0" borderId="251" applyNumberFormat="0" applyFill="0" applyAlignment="0" applyProtection="0"/>
    <xf numFmtId="0" fontId="126" fillId="84" borderId="249" applyNumberFormat="0" applyAlignment="0" applyProtection="0"/>
    <xf numFmtId="0" fontId="129" fillId="71" borderId="249" applyNumberFormat="0" applyAlignment="0" applyProtection="0"/>
    <xf numFmtId="166" fontId="102" fillId="88" borderId="251" applyNumberFormat="0" applyFont="0" applyBorder="0" applyAlignment="0" applyProtection="0">
      <alignment horizontal="right" vertical="center"/>
    </xf>
    <xf numFmtId="0" fontId="145" fillId="0" borderId="250" applyNumberFormat="0" applyFill="0" applyAlignment="0" applyProtection="0"/>
    <xf numFmtId="0" fontId="125" fillId="84" borderId="249" applyNumberFormat="0" applyAlignment="0" applyProtection="0"/>
    <xf numFmtId="166" fontId="102" fillId="88" borderId="251" applyNumberFormat="0" applyFont="0" applyBorder="0" applyAlignment="0" applyProtection="0">
      <alignment horizontal="right" vertical="center"/>
    </xf>
    <xf numFmtId="166" fontId="102" fillId="88" borderId="251" applyNumberFormat="0" applyFont="0" applyBorder="0" applyAlignment="0" applyProtection="0">
      <alignment horizontal="right" vertical="center"/>
    </xf>
    <xf numFmtId="0" fontId="103" fillId="60" borderId="253">
      <alignment horizontal="right" vertical="center"/>
    </xf>
    <xf numFmtId="4" fontId="105" fillId="62" borderId="251">
      <alignment horizontal="right" vertical="center"/>
    </xf>
    <xf numFmtId="0" fontId="125" fillId="84" borderId="249" applyNumberFormat="0" applyAlignment="0" applyProtection="0"/>
    <xf numFmtId="0" fontId="103" fillId="62" borderId="251">
      <alignment horizontal="right" vertical="center"/>
    </xf>
    <xf numFmtId="0" fontId="129" fillId="71" borderId="249" applyNumberFormat="0" applyAlignment="0" applyProtection="0"/>
    <xf numFmtId="0" fontId="7" fillId="38" borderId="0" applyNumberFormat="0" applyBorder="0" applyAlignment="0" applyProtection="0"/>
    <xf numFmtId="0" fontId="145" fillId="0" borderId="250" applyNumberFormat="0" applyFill="0" applyAlignment="0" applyProtection="0"/>
    <xf numFmtId="0" fontId="103" fillId="60" borderId="251">
      <alignment horizontal="right" vertical="center"/>
    </xf>
    <xf numFmtId="0" fontId="103" fillId="60" borderId="251">
      <alignment horizontal="right" vertical="center"/>
    </xf>
    <xf numFmtId="4" fontId="105" fillId="62" borderId="251">
      <alignment horizontal="right" vertical="center"/>
    </xf>
    <xf numFmtId="0" fontId="103" fillId="62" borderId="251">
      <alignment horizontal="right" vertical="center"/>
    </xf>
    <xf numFmtId="4" fontId="103" fillId="62" borderId="251">
      <alignment horizontal="right" vertical="center"/>
    </xf>
    <xf numFmtId="0" fontId="105" fillId="62" borderId="251">
      <alignment horizontal="right" vertical="center"/>
    </xf>
    <xf numFmtId="4" fontId="105" fillId="62" borderId="251">
      <alignment horizontal="right" vertical="center"/>
    </xf>
    <xf numFmtId="0" fontId="103" fillId="60" borderId="251">
      <alignment horizontal="right" vertical="center"/>
    </xf>
    <xf numFmtId="4" fontId="103" fillId="60" borderId="251">
      <alignment horizontal="right" vertical="center"/>
    </xf>
    <xf numFmtId="0" fontId="103" fillId="60" borderId="251">
      <alignment horizontal="right" vertical="center"/>
    </xf>
    <xf numFmtId="4" fontId="103" fillId="60" borderId="251">
      <alignment horizontal="right" vertical="center"/>
    </xf>
    <xf numFmtId="0" fontId="103" fillId="60" borderId="252">
      <alignment horizontal="right" vertical="center"/>
    </xf>
    <xf numFmtId="4" fontId="103" fillId="60" borderId="252">
      <alignment horizontal="right" vertical="center"/>
    </xf>
    <xf numFmtId="0" fontId="103" fillId="60" borderId="253">
      <alignment horizontal="right" vertical="center"/>
    </xf>
    <xf numFmtId="4" fontId="103" fillId="60" borderId="253">
      <alignment horizontal="right" vertical="center"/>
    </xf>
    <xf numFmtId="0" fontId="126" fillId="84" borderId="249" applyNumberFormat="0" applyAlignment="0" applyProtection="0"/>
    <xf numFmtId="0" fontId="102" fillId="60" borderId="254">
      <alignment horizontal="left" vertical="center" wrapText="1" indent="2"/>
    </xf>
    <xf numFmtId="0" fontId="102" fillId="0" borderId="254">
      <alignment horizontal="left" vertical="center" wrapText="1" indent="2"/>
    </xf>
    <xf numFmtId="0" fontId="102" fillId="62" borderId="252">
      <alignment horizontal="left" vertical="center"/>
    </xf>
    <xf numFmtId="0" fontId="138" fillId="71" borderId="249" applyNumberFormat="0" applyAlignment="0" applyProtection="0"/>
    <xf numFmtId="0" fontId="102" fillId="0" borderId="251">
      <alignment horizontal="right" vertical="center"/>
    </xf>
    <xf numFmtId="4" fontId="102" fillId="0" borderId="251">
      <alignment horizontal="right" vertical="center"/>
    </xf>
    <xf numFmtId="0" fontId="102" fillId="0" borderId="251" applyNumberFormat="0" applyFill="0" applyAlignment="0" applyProtection="0"/>
    <xf numFmtId="0" fontId="142" fillId="84" borderId="248" applyNumberFormat="0" applyAlignment="0" applyProtection="0"/>
    <xf numFmtId="166" fontId="102" fillId="88" borderId="251" applyNumberFormat="0" applyFont="0" applyBorder="0" applyAlignment="0" applyProtection="0">
      <alignment horizontal="right" vertical="center"/>
    </xf>
    <xf numFmtId="0" fontId="102" fillId="61" borderId="251"/>
    <xf numFmtId="4" fontId="102" fillId="61" borderId="251"/>
    <xf numFmtId="0" fontId="145" fillId="0" borderId="250" applyNumberFormat="0" applyFill="0" applyAlignment="0" applyProtection="0"/>
    <xf numFmtId="0" fontId="8" fillId="87" borderId="247" applyNumberFormat="0" applyFont="0" applyAlignment="0" applyProtection="0"/>
    <xf numFmtId="0" fontId="120" fillId="87" borderId="247" applyNumberFormat="0" applyFont="0" applyAlignment="0" applyProtection="0"/>
    <xf numFmtId="0" fontId="102" fillId="0" borderId="251" applyNumberFormat="0" applyFill="0" applyAlignment="0" applyProtection="0"/>
    <xf numFmtId="0" fontId="130" fillId="0" borderId="250" applyNumberFormat="0" applyFill="0" applyAlignment="0" applyProtection="0"/>
    <xf numFmtId="0" fontId="145" fillId="0" borderId="250" applyNumberFormat="0" applyFill="0" applyAlignment="0" applyProtection="0"/>
    <xf numFmtId="0" fontId="129" fillId="71" borderId="249" applyNumberFormat="0" applyAlignment="0" applyProtection="0"/>
    <xf numFmtId="0" fontId="126" fillId="84" borderId="249" applyNumberFormat="0" applyAlignment="0" applyProtection="0"/>
    <xf numFmtId="4" fontId="105" fillId="62" borderId="251">
      <alignment horizontal="right" vertical="center"/>
    </xf>
    <xf numFmtId="0" fontId="103" fillId="62" borderId="251">
      <alignment horizontal="right" vertical="center"/>
    </xf>
    <xf numFmtId="166" fontId="102" fillId="88" borderId="251" applyNumberFormat="0" applyFont="0" applyBorder="0" applyAlignment="0" applyProtection="0">
      <alignment horizontal="right" vertical="center"/>
    </xf>
    <xf numFmtId="0" fontId="130" fillId="0" borderId="250" applyNumberFormat="0" applyFill="0" applyAlignment="0" applyProtection="0"/>
    <xf numFmtId="49" fontId="102" fillId="0" borderId="251" applyNumberFormat="0" applyFont="0" applyFill="0" applyBorder="0" applyProtection="0">
      <alignment horizontal="left" vertical="center" indent="2"/>
    </xf>
    <xf numFmtId="49" fontId="102" fillId="0" borderId="252" applyNumberFormat="0" applyFont="0" applyFill="0" applyBorder="0" applyProtection="0">
      <alignment horizontal="left" vertical="center" indent="5"/>
    </xf>
    <xf numFmtId="49" fontId="102" fillId="0" borderId="251" applyNumberFormat="0" applyFont="0" applyFill="0" applyBorder="0" applyProtection="0">
      <alignment horizontal="left" vertical="center" indent="2"/>
    </xf>
    <xf numFmtId="4" fontId="102" fillId="0" borderId="251" applyFill="0" applyBorder="0" applyProtection="0">
      <alignment horizontal="right" vertical="center"/>
    </xf>
    <xf numFmtId="49" fontId="101" fillId="0" borderId="251" applyNumberFormat="0" applyFill="0" applyBorder="0" applyProtection="0">
      <alignment horizontal="left" vertical="center"/>
    </xf>
    <xf numFmtId="0" fontId="102" fillId="0" borderId="254">
      <alignment horizontal="left" vertical="center" wrapText="1" indent="2"/>
    </xf>
    <xf numFmtId="0" fontId="142" fillId="84" borderId="248" applyNumberFormat="0" applyAlignment="0" applyProtection="0"/>
    <xf numFmtId="0" fontId="103" fillId="60" borderId="253">
      <alignment horizontal="right" vertical="center"/>
    </xf>
    <xf numFmtId="0" fontId="129" fillId="71" borderId="249" applyNumberFormat="0" applyAlignment="0" applyProtection="0"/>
    <xf numFmtId="0" fontId="103" fillId="60" borderId="253">
      <alignment horizontal="right" vertical="center"/>
    </xf>
    <xf numFmtId="4" fontId="103" fillId="60" borderId="251">
      <alignment horizontal="right" vertical="center"/>
    </xf>
    <xf numFmtId="0" fontId="103" fillId="60" borderId="251">
      <alignment horizontal="right" vertical="center"/>
    </xf>
    <xf numFmtId="0" fontId="123" fillId="84" borderId="248" applyNumberFormat="0" applyAlignment="0" applyProtection="0"/>
    <xf numFmtId="0" fontId="125" fillId="84" borderId="249" applyNumberFormat="0" applyAlignment="0" applyProtection="0"/>
    <xf numFmtId="0" fontId="130" fillId="0" borderId="250" applyNumberFormat="0" applyFill="0" applyAlignment="0" applyProtection="0"/>
    <xf numFmtId="0" fontId="102" fillId="61" borderId="251"/>
    <xf numFmtId="4" fontId="102" fillId="61" borderId="251"/>
    <xf numFmtId="4" fontId="103" fillId="60" borderId="251">
      <alignment horizontal="right" vertical="center"/>
    </xf>
    <xf numFmtId="0" fontId="105" fillId="62" borderId="251">
      <alignment horizontal="right" vertical="center"/>
    </xf>
    <xf numFmtId="0" fontId="129" fillId="71" borderId="249" applyNumberFormat="0" applyAlignment="0" applyProtection="0"/>
    <xf numFmtId="0" fontId="126" fillId="84" borderId="249" applyNumberFormat="0" applyAlignment="0" applyProtection="0"/>
    <xf numFmtId="4" fontId="102" fillId="0" borderId="251">
      <alignment horizontal="right" vertical="center"/>
    </xf>
    <xf numFmtId="0" fontId="102" fillId="60" borderId="254">
      <alignment horizontal="left" vertical="center" wrapText="1" indent="2"/>
    </xf>
    <xf numFmtId="0" fontId="102" fillId="0" borderId="254">
      <alignment horizontal="left" vertical="center" wrapText="1" indent="2"/>
    </xf>
    <xf numFmtId="0" fontId="142" fillId="84" borderId="248" applyNumberFormat="0" applyAlignment="0" applyProtection="0"/>
    <xf numFmtId="0" fontId="138" fillId="71" borderId="249" applyNumberFormat="0" applyAlignment="0" applyProtection="0"/>
    <xf numFmtId="0" fontId="125" fillId="84" borderId="249" applyNumberFormat="0" applyAlignment="0" applyProtection="0"/>
    <xf numFmtId="0" fontId="123" fillId="84" borderId="248" applyNumberFormat="0" applyAlignment="0" applyProtection="0"/>
    <xf numFmtId="0" fontId="103" fillId="60" borderId="253">
      <alignment horizontal="right" vertical="center"/>
    </xf>
    <xf numFmtId="0" fontId="105" fillId="62" borderId="251">
      <alignment horizontal="right" vertical="center"/>
    </xf>
    <xf numFmtId="4" fontId="103" fillId="62" borderId="251">
      <alignment horizontal="right" vertical="center"/>
    </xf>
    <xf numFmtId="4" fontId="103" fillId="60" borderId="251">
      <alignment horizontal="right" vertical="center"/>
    </xf>
    <xf numFmtId="49" fontId="102" fillId="0" borderId="252" applyNumberFormat="0" applyFont="0" applyFill="0" applyBorder="0" applyProtection="0">
      <alignment horizontal="left" vertical="center" indent="5"/>
    </xf>
    <xf numFmtId="4" fontId="102" fillId="0" borderId="251" applyFill="0" applyBorder="0" applyProtection="0">
      <alignment horizontal="right" vertical="center"/>
    </xf>
    <xf numFmtId="4" fontId="103" fillId="62" borderId="251">
      <alignment horizontal="right" vertical="center"/>
    </xf>
    <xf numFmtId="0" fontId="138" fillId="71" borderId="249" applyNumberFormat="0" applyAlignment="0" applyProtection="0"/>
    <xf numFmtId="0" fontId="129" fillId="71" borderId="249" applyNumberFormat="0" applyAlignment="0" applyProtection="0"/>
    <xf numFmtId="0" fontId="125" fillId="84" borderId="249" applyNumberFormat="0" applyAlignment="0" applyProtection="0"/>
    <xf numFmtId="0" fontId="102" fillId="60" borderId="254">
      <alignment horizontal="left" vertical="center" wrapText="1" indent="2"/>
    </xf>
    <xf numFmtId="0" fontId="102" fillId="0" borderId="254">
      <alignment horizontal="left" vertical="center" wrapText="1" indent="2"/>
    </xf>
    <xf numFmtId="0" fontId="102" fillId="60" borderId="254">
      <alignment horizontal="left" vertical="center" wrapText="1" indent="2"/>
    </xf>
    <xf numFmtId="0" fontId="8" fillId="87" borderId="247" applyNumberFormat="0" applyFont="0" applyAlignment="0" applyProtection="0"/>
    <xf numFmtId="0" fontId="105" fillId="62" borderId="251">
      <alignment horizontal="right" vertical="center"/>
    </xf>
    <xf numFmtId="4" fontId="103" fillId="60" borderId="251">
      <alignment horizontal="right" vertical="center"/>
    </xf>
    <xf numFmtId="0" fontId="103" fillId="60" borderId="251">
      <alignment horizontal="right" vertical="center"/>
    </xf>
    <xf numFmtId="4" fontId="105" fillId="62" borderId="251">
      <alignment horizontal="right" vertical="center"/>
    </xf>
    <xf numFmtId="0" fontId="120" fillId="87" borderId="247" applyNumberFormat="0" applyFont="0" applyAlignment="0" applyProtection="0"/>
    <xf numFmtId="0" fontId="142" fillId="84" borderId="248" applyNumberFormat="0" applyAlignment="0" applyProtection="0"/>
    <xf numFmtId="0" fontId="138" fillId="71" borderId="249" applyNumberFormat="0" applyAlignment="0" applyProtection="0"/>
    <xf numFmtId="0" fontId="120" fillId="87" borderId="247" applyNumberFormat="0" applyFont="0" applyAlignment="0" applyProtection="0"/>
    <xf numFmtId="0" fontId="8" fillId="87" borderId="247" applyNumberFormat="0" applyFont="0" applyAlignment="0" applyProtection="0"/>
    <xf numFmtId="4" fontId="103" fillId="62" borderId="251">
      <alignment horizontal="right" vertical="center"/>
    </xf>
    <xf numFmtId="0" fontId="123" fillId="84" borderId="248" applyNumberFormat="0" applyAlignment="0" applyProtection="0"/>
    <xf numFmtId="4" fontId="103" fillId="62" borderId="251">
      <alignment horizontal="right" vertical="center"/>
    </xf>
    <xf numFmtId="0" fontId="103" fillId="60" borderId="251">
      <alignment horizontal="right" vertical="center"/>
    </xf>
    <xf numFmtId="49" fontId="102" fillId="0" borderId="252" applyNumberFormat="0" applyFont="0" applyFill="0" applyBorder="0" applyProtection="0">
      <alignment horizontal="left" vertical="center" indent="5"/>
    </xf>
    <xf numFmtId="0" fontId="102" fillId="0" borderId="254">
      <alignment horizontal="left" vertical="center" wrapText="1" indent="2"/>
    </xf>
    <xf numFmtId="0" fontId="138" fillId="71" borderId="249" applyNumberFormat="0" applyAlignment="0" applyProtection="0"/>
    <xf numFmtId="4" fontId="103" fillId="60" borderId="251">
      <alignment horizontal="right" vertical="center"/>
    </xf>
    <xf numFmtId="0" fontId="102" fillId="61" borderId="251"/>
    <xf numFmtId="0" fontId="142" fillId="84" borderId="248" applyNumberFormat="0" applyAlignment="0" applyProtection="0"/>
    <xf numFmtId="0" fontId="102" fillId="0" borderId="254">
      <alignment horizontal="left" vertical="center" wrapText="1" indent="2"/>
    </xf>
    <xf numFmtId="0" fontId="102" fillId="60" borderId="254">
      <alignment horizontal="left" vertical="center" wrapText="1" indent="2"/>
    </xf>
    <xf numFmtId="0" fontId="102" fillId="62" borderId="252">
      <alignment horizontal="left" vertical="center"/>
    </xf>
    <xf numFmtId="49" fontId="101" fillId="0" borderId="251" applyNumberFormat="0" applyFill="0" applyBorder="0" applyProtection="0">
      <alignment horizontal="left" vertical="center"/>
    </xf>
    <xf numFmtId="0" fontId="145" fillId="0" borderId="250" applyNumberFormat="0" applyFill="0" applyAlignment="0" applyProtection="0"/>
    <xf numFmtId="49" fontId="102" fillId="0" borderId="251" applyNumberFormat="0" applyFont="0" applyFill="0" applyBorder="0" applyProtection="0">
      <alignment horizontal="left" vertical="center" indent="2"/>
    </xf>
    <xf numFmtId="0" fontId="102" fillId="0" borderId="254">
      <alignment horizontal="left" vertical="center" wrapText="1" indent="2"/>
    </xf>
    <xf numFmtId="4" fontId="102" fillId="0" borderId="251" applyFill="0" applyBorder="0" applyProtection="0">
      <alignment horizontal="right" vertical="center"/>
    </xf>
    <xf numFmtId="0" fontId="102" fillId="62" borderId="252">
      <alignment horizontal="left" vertical="center"/>
    </xf>
    <xf numFmtId="0" fontId="103" fillId="60" borderId="251">
      <alignment horizontal="right" vertical="center"/>
    </xf>
    <xf numFmtId="0" fontId="102" fillId="0" borderId="251" applyNumberFormat="0" applyFill="0" applyAlignment="0" applyProtection="0"/>
    <xf numFmtId="49" fontId="102" fillId="0" borderId="251" applyNumberFormat="0" applyFont="0" applyFill="0" applyBorder="0" applyProtection="0">
      <alignment horizontal="left" vertical="center" indent="2"/>
    </xf>
    <xf numFmtId="0" fontId="48" fillId="55" borderId="0" applyNumberFormat="0" applyBorder="0" applyAlignment="0" applyProtection="0"/>
    <xf numFmtId="4" fontId="102" fillId="0" borderId="251">
      <alignment horizontal="right" vertical="center"/>
    </xf>
    <xf numFmtId="0" fontId="120" fillId="87" borderId="247" applyNumberFormat="0" applyFont="0" applyAlignment="0" applyProtection="0"/>
    <xf numFmtId="0" fontId="102" fillId="0" borderId="251">
      <alignment horizontal="right" vertical="center"/>
    </xf>
    <xf numFmtId="0" fontId="103" fillId="60" borderId="251">
      <alignment horizontal="right" vertical="center"/>
    </xf>
    <xf numFmtId="4" fontId="103" fillId="60" borderId="251">
      <alignment horizontal="right" vertical="center"/>
    </xf>
    <xf numFmtId="0" fontId="102" fillId="60" borderId="254">
      <alignment horizontal="left" vertical="center" wrapText="1" indent="2"/>
    </xf>
    <xf numFmtId="0" fontId="7" fillId="42" borderId="0" applyNumberFormat="0" applyBorder="0" applyAlignment="0" applyProtection="0"/>
    <xf numFmtId="0" fontId="102" fillId="61" borderId="251"/>
    <xf numFmtId="0" fontId="126" fillId="84" borderId="249" applyNumberFormat="0" applyAlignment="0" applyProtection="0"/>
    <xf numFmtId="4" fontId="102" fillId="0" borderId="251" applyFill="0" applyBorder="0" applyProtection="0">
      <alignment horizontal="right" vertical="center"/>
    </xf>
    <xf numFmtId="0" fontId="125" fillId="84" borderId="249" applyNumberFormat="0" applyAlignment="0" applyProtection="0"/>
    <xf numFmtId="0" fontId="145" fillId="0" borderId="250" applyNumberFormat="0" applyFill="0" applyAlignment="0" applyProtection="0"/>
    <xf numFmtId="49" fontId="101" fillId="0" borderId="251" applyNumberFormat="0" applyFill="0" applyBorder="0" applyProtection="0">
      <alignment horizontal="left" vertical="center"/>
    </xf>
    <xf numFmtId="0" fontId="7" fillId="49" borderId="0" applyNumberFormat="0" applyBorder="0" applyAlignment="0" applyProtection="0"/>
    <xf numFmtId="0" fontId="102" fillId="0" borderId="254">
      <alignment horizontal="left" vertical="center" wrapText="1" indent="2"/>
    </xf>
    <xf numFmtId="0" fontId="48" fillId="59" borderId="0" applyNumberFormat="0" applyBorder="0" applyAlignment="0" applyProtection="0"/>
    <xf numFmtId="0" fontId="8" fillId="87" borderId="247" applyNumberFormat="0" applyFont="0" applyAlignment="0" applyProtection="0"/>
    <xf numFmtId="0" fontId="103" fillId="62" borderId="251">
      <alignment horizontal="right" vertical="center"/>
    </xf>
    <xf numFmtId="4" fontId="105" fillId="62" borderId="251">
      <alignment horizontal="right" vertical="center"/>
    </xf>
    <xf numFmtId="166" fontId="102" fillId="88" borderId="251" applyNumberFormat="0" applyFont="0" applyBorder="0" applyAlignment="0" applyProtection="0">
      <alignment horizontal="right" vertical="center"/>
    </xf>
    <xf numFmtId="0" fontId="8" fillId="87" borderId="247" applyNumberFormat="0" applyFont="0" applyAlignment="0" applyProtection="0"/>
    <xf numFmtId="0" fontId="138" fillId="71" borderId="249" applyNumberFormat="0" applyAlignment="0" applyProtection="0"/>
    <xf numFmtId="0" fontId="138" fillId="71" borderId="249" applyNumberFormat="0" applyAlignment="0" applyProtection="0"/>
    <xf numFmtId="0" fontId="145" fillId="0" borderId="250" applyNumberFormat="0" applyFill="0" applyAlignment="0" applyProtection="0"/>
    <xf numFmtId="49" fontId="101" fillId="0" borderId="251" applyNumberFormat="0" applyFill="0" applyBorder="0" applyProtection="0">
      <alignment horizontal="left" vertical="center"/>
    </xf>
    <xf numFmtId="0" fontId="103" fillId="60" borderId="252">
      <alignment horizontal="right" vertical="center"/>
    </xf>
    <xf numFmtId="0" fontId="102" fillId="0" borderId="251">
      <alignment horizontal="right" vertical="center"/>
    </xf>
    <xf numFmtId="0" fontId="130" fillId="0" borderId="250" applyNumberFormat="0" applyFill="0" applyAlignment="0" applyProtection="0"/>
    <xf numFmtId="0" fontId="8" fillId="87" borderId="247" applyNumberFormat="0" applyFont="0" applyAlignment="0" applyProtection="0"/>
    <xf numFmtId="0" fontId="145" fillId="0" borderId="250" applyNumberFormat="0" applyFill="0" applyAlignment="0" applyProtection="0"/>
    <xf numFmtId="0" fontId="126" fillId="84" borderId="249" applyNumberFormat="0" applyAlignment="0" applyProtection="0"/>
    <xf numFmtId="0" fontId="7" fillId="38" borderId="0" applyNumberFormat="0" applyBorder="0" applyAlignment="0" applyProtection="0"/>
    <xf numFmtId="166" fontId="102" fillId="88" borderId="251" applyNumberFormat="0" applyFont="0" applyBorder="0" applyAlignment="0" applyProtection="0">
      <alignment horizontal="right" vertical="center"/>
    </xf>
    <xf numFmtId="0" fontId="145" fillId="0" borderId="250" applyNumberFormat="0" applyFill="0" applyAlignment="0" applyProtection="0"/>
    <xf numFmtId="49" fontId="102" fillId="0" borderId="251" applyNumberFormat="0" applyFont="0" applyFill="0" applyBorder="0" applyProtection="0">
      <alignment horizontal="left" vertical="center" indent="2"/>
    </xf>
    <xf numFmtId="0" fontId="118" fillId="0" borderId="0" applyNumberFormat="0" applyFill="0" applyBorder="0" applyAlignment="0" applyProtection="0"/>
    <xf numFmtId="4" fontId="102" fillId="0" borderId="251">
      <alignment horizontal="right" vertical="center"/>
    </xf>
    <xf numFmtId="0" fontId="130" fillId="0" borderId="250" applyNumberFormat="0" applyFill="0" applyAlignment="0" applyProtection="0"/>
    <xf numFmtId="0" fontId="138" fillId="71" borderId="249" applyNumberFormat="0" applyAlignment="0" applyProtection="0"/>
    <xf numFmtId="0" fontId="48" fillId="47" borderId="0" applyNumberFormat="0" applyBorder="0" applyAlignment="0" applyProtection="0"/>
    <xf numFmtId="4" fontId="102" fillId="0" borderId="251" applyFill="0" applyBorder="0" applyProtection="0">
      <alignment horizontal="right" vertical="center"/>
    </xf>
    <xf numFmtId="0" fontId="102" fillId="62" borderId="252">
      <alignment horizontal="left" vertical="center"/>
    </xf>
    <xf numFmtId="0" fontId="129" fillId="71" borderId="249" applyNumberFormat="0" applyAlignment="0" applyProtection="0"/>
    <xf numFmtId="0" fontId="105" fillId="62" borderId="251">
      <alignment horizontal="right" vertical="center"/>
    </xf>
    <xf numFmtId="4" fontId="102" fillId="61" borderId="251"/>
    <xf numFmtId="0" fontId="102" fillId="60" borderId="254">
      <alignment horizontal="left" vertical="center" wrapText="1" indent="2"/>
    </xf>
    <xf numFmtId="49" fontId="102" fillId="0" borderId="251" applyNumberFormat="0" applyFont="0" applyFill="0" applyBorder="0" applyProtection="0">
      <alignment horizontal="left" vertical="center" indent="2"/>
    </xf>
    <xf numFmtId="0" fontId="138" fillId="71" borderId="249" applyNumberFormat="0" applyAlignment="0" applyProtection="0"/>
    <xf numFmtId="0" fontId="7" fillId="53" borderId="0" applyNumberFormat="0" applyBorder="0" applyAlignment="0" applyProtection="0"/>
    <xf numFmtId="0" fontId="105" fillId="62" borderId="251">
      <alignment horizontal="right" vertical="center"/>
    </xf>
    <xf numFmtId="0" fontId="129" fillId="71" borderId="249" applyNumberFormat="0" applyAlignment="0" applyProtection="0"/>
    <xf numFmtId="166" fontId="102" fillId="88" borderId="251" applyNumberFormat="0" applyFont="0" applyBorder="0" applyAlignment="0" applyProtection="0">
      <alignment horizontal="right" vertical="center"/>
    </xf>
    <xf numFmtId="0" fontId="129" fillId="71" borderId="249" applyNumberFormat="0" applyAlignment="0" applyProtection="0"/>
    <xf numFmtId="4" fontId="102" fillId="0" borderId="251">
      <alignment horizontal="right" vertical="center"/>
    </xf>
    <xf numFmtId="49" fontId="102" fillId="0" borderId="251" applyNumberFormat="0" applyFont="0" applyFill="0" applyBorder="0" applyProtection="0">
      <alignment horizontal="left" vertical="center" indent="2"/>
    </xf>
    <xf numFmtId="166" fontId="102" fillId="88" borderId="251" applyNumberFormat="0" applyFont="0" applyBorder="0" applyAlignment="0" applyProtection="0">
      <alignment horizontal="right" vertical="center"/>
    </xf>
    <xf numFmtId="49" fontId="101" fillId="0" borderId="251" applyNumberFormat="0" applyFill="0" applyBorder="0" applyProtection="0">
      <alignment horizontal="left" vertical="center"/>
    </xf>
    <xf numFmtId="4" fontId="103" fillId="60" borderId="251">
      <alignment horizontal="right" vertical="center"/>
    </xf>
    <xf numFmtId="0" fontId="103" fillId="60" borderId="251">
      <alignment horizontal="right" vertical="center"/>
    </xf>
    <xf numFmtId="0" fontId="102" fillId="0" borderId="251">
      <alignment horizontal="right" vertical="center"/>
    </xf>
    <xf numFmtId="0" fontId="102" fillId="0" borderId="251">
      <alignment horizontal="right" vertical="center"/>
    </xf>
    <xf numFmtId="0" fontId="7" fillId="57" borderId="0" applyNumberFormat="0" applyBorder="0" applyAlignment="0" applyProtection="0"/>
    <xf numFmtId="0" fontId="48" fillId="51" borderId="0" applyNumberFormat="0" applyBorder="0" applyAlignment="0" applyProtection="0"/>
    <xf numFmtId="0" fontId="7" fillId="45" borderId="0" applyNumberFormat="0" applyBorder="0" applyAlignment="0" applyProtection="0"/>
    <xf numFmtId="0" fontId="105" fillId="62" borderId="251">
      <alignment horizontal="right" vertical="center"/>
    </xf>
    <xf numFmtId="4" fontId="103" fillId="60" borderId="253">
      <alignment horizontal="right" vertical="center"/>
    </xf>
    <xf numFmtId="0" fontId="102" fillId="60" borderId="254">
      <alignment horizontal="left" vertical="center" wrapText="1" indent="2"/>
    </xf>
    <xf numFmtId="0" fontId="138" fillId="71" borderId="249" applyNumberFormat="0" applyAlignment="0" applyProtection="0"/>
    <xf numFmtId="0" fontId="138" fillId="71" borderId="249" applyNumberFormat="0" applyAlignment="0" applyProtection="0"/>
    <xf numFmtId="0" fontId="120" fillId="87" borderId="247" applyNumberFormat="0" applyFont="0" applyAlignment="0" applyProtection="0"/>
    <xf numFmtId="0" fontId="102" fillId="60" borderId="254">
      <alignment horizontal="left" vertical="center" wrapText="1" indent="2"/>
    </xf>
    <xf numFmtId="0" fontId="120" fillId="87" borderId="247" applyNumberFormat="0" applyFont="0" applyAlignment="0" applyProtection="0"/>
    <xf numFmtId="0" fontId="102" fillId="0" borderId="251" applyNumberFormat="0" applyFill="0" applyAlignment="0" applyProtection="0"/>
    <xf numFmtId="0" fontId="142" fillId="84" borderId="248" applyNumberFormat="0" applyAlignment="0" applyProtection="0"/>
    <xf numFmtId="4" fontId="103" fillId="60" borderId="251">
      <alignment horizontal="right" vertical="center"/>
    </xf>
    <xf numFmtId="4" fontId="102" fillId="61" borderId="251"/>
    <xf numFmtId="0" fontId="145" fillId="0" borderId="250" applyNumberFormat="0" applyFill="0" applyAlignment="0" applyProtection="0"/>
    <xf numFmtId="0" fontId="123" fillId="84" borderId="248" applyNumberFormat="0" applyAlignment="0" applyProtection="0"/>
    <xf numFmtId="0" fontId="125" fillId="84" borderId="249" applyNumberFormat="0" applyAlignment="0" applyProtection="0"/>
    <xf numFmtId="0" fontId="126" fillId="84" borderId="249" applyNumberFormat="0" applyAlignment="0" applyProtection="0"/>
    <xf numFmtId="0" fontId="142" fillId="84" borderId="248" applyNumberFormat="0" applyAlignment="0" applyProtection="0"/>
    <xf numFmtId="4" fontId="102" fillId="0" borderId="251" applyFill="0" applyBorder="0" applyProtection="0">
      <alignment horizontal="right" vertical="center"/>
    </xf>
    <xf numFmtId="0" fontId="138" fillId="71" borderId="249" applyNumberFormat="0" applyAlignment="0" applyProtection="0"/>
    <xf numFmtId="0" fontId="103" fillId="62" borderId="251">
      <alignment horizontal="right" vertical="center"/>
    </xf>
    <xf numFmtId="0" fontId="119" fillId="0" borderId="70" applyNumberFormat="0" applyFill="0" applyAlignment="0" applyProtection="0"/>
    <xf numFmtId="0" fontId="145" fillId="0" borderId="250" applyNumberFormat="0" applyFill="0" applyAlignment="0" applyProtection="0"/>
    <xf numFmtId="4" fontId="103" fillId="60" borderId="251">
      <alignment horizontal="right" vertical="center"/>
    </xf>
    <xf numFmtId="0" fontId="102" fillId="60" borderId="254">
      <alignment horizontal="left" vertical="center" wrapText="1" indent="2"/>
    </xf>
    <xf numFmtId="0" fontId="126" fillId="84" borderId="249" applyNumberFormat="0" applyAlignment="0" applyProtection="0"/>
    <xf numFmtId="0" fontId="103" fillId="60" borderId="251">
      <alignment horizontal="right" vertical="center"/>
    </xf>
    <xf numFmtId="166" fontId="102" fillId="88" borderId="251" applyNumberFormat="0" applyFont="0" applyBorder="0" applyAlignment="0" applyProtection="0">
      <alignment horizontal="right" vertical="center"/>
    </xf>
    <xf numFmtId="0" fontId="8" fillId="87" borderId="247" applyNumberFormat="0" applyFont="0" applyAlignment="0" applyProtection="0"/>
    <xf numFmtId="0" fontId="102" fillId="60" borderId="254">
      <alignment horizontal="left" vertical="center" wrapText="1" indent="2"/>
    </xf>
    <xf numFmtId="0" fontId="138" fillId="71" borderId="249" applyNumberFormat="0" applyAlignment="0" applyProtection="0"/>
    <xf numFmtId="0" fontId="145" fillId="0" borderId="250" applyNumberFormat="0" applyFill="0" applyAlignment="0" applyProtection="0"/>
    <xf numFmtId="0" fontId="138" fillId="71" borderId="249" applyNumberFormat="0" applyAlignment="0" applyProtection="0"/>
    <xf numFmtId="0" fontId="130" fillId="0" borderId="250" applyNumberFormat="0" applyFill="0" applyAlignment="0" applyProtection="0"/>
    <xf numFmtId="0" fontId="103" fillId="62" borderId="251">
      <alignment horizontal="right" vertical="center"/>
    </xf>
    <xf numFmtId="0" fontId="120" fillId="87" borderId="247" applyNumberFormat="0" applyFont="0" applyAlignment="0" applyProtection="0"/>
    <xf numFmtId="0" fontId="129" fillId="71" borderId="249" applyNumberFormat="0" applyAlignment="0" applyProtection="0"/>
    <xf numFmtId="0" fontId="102" fillId="0" borderId="254">
      <alignment horizontal="left" vertical="center" wrapText="1" indent="2"/>
    </xf>
    <xf numFmtId="4" fontId="103" fillId="60" borderId="251">
      <alignment horizontal="right" vertical="center"/>
    </xf>
    <xf numFmtId="0" fontId="120" fillId="87" borderId="247" applyNumberFormat="0" applyFont="0" applyAlignment="0" applyProtection="0"/>
    <xf numFmtId="0" fontId="123" fillId="84" borderId="248" applyNumberFormat="0" applyAlignment="0" applyProtection="0"/>
    <xf numFmtId="0" fontId="7" fillId="54" borderId="0" applyNumberFormat="0" applyBorder="0" applyAlignment="0" applyProtection="0"/>
    <xf numFmtId="0" fontId="126" fillId="84" borderId="249" applyNumberFormat="0" applyAlignment="0" applyProtection="0"/>
    <xf numFmtId="0" fontId="138" fillId="71" borderId="249" applyNumberFormat="0" applyAlignment="0" applyProtection="0"/>
    <xf numFmtId="4" fontId="102" fillId="0" borderId="251">
      <alignment horizontal="right" vertical="center"/>
    </xf>
    <xf numFmtId="4" fontId="105" fillId="62" borderId="251">
      <alignment horizontal="right" vertical="center"/>
    </xf>
    <xf numFmtId="0" fontId="126" fillId="84" borderId="249" applyNumberFormat="0" applyAlignment="0" applyProtection="0"/>
    <xf numFmtId="0" fontId="7" fillId="41" borderId="0" applyNumberFormat="0" applyBorder="0" applyAlignment="0" applyProtection="0"/>
    <xf numFmtId="4" fontId="103" fillId="60" borderId="251">
      <alignment horizontal="right" vertical="center"/>
    </xf>
    <xf numFmtId="0" fontId="102" fillId="0" borderId="251" applyNumberFormat="0" applyFill="0" applyAlignment="0" applyProtection="0"/>
    <xf numFmtId="0" fontId="102" fillId="61" borderId="251"/>
    <xf numFmtId="0" fontId="142" fillId="84" borderId="248" applyNumberFormat="0" applyAlignment="0" applyProtection="0"/>
    <xf numFmtId="4" fontId="102" fillId="0" borderId="251" applyFill="0" applyBorder="0" applyProtection="0">
      <alignment horizontal="right" vertical="center"/>
    </xf>
    <xf numFmtId="0" fontId="102" fillId="60" borderId="254">
      <alignment horizontal="left" vertical="center" wrapText="1" indent="2"/>
    </xf>
    <xf numFmtId="0" fontId="7" fillId="58" borderId="0" applyNumberFormat="0" applyBorder="0" applyAlignment="0" applyProtection="0"/>
    <xf numFmtId="0" fontId="145" fillId="0" borderId="250" applyNumberFormat="0" applyFill="0" applyAlignment="0" applyProtection="0"/>
    <xf numFmtId="4" fontId="105" fillId="62" borderId="251">
      <alignment horizontal="right" vertical="center"/>
    </xf>
    <xf numFmtId="0" fontId="105" fillId="62" borderId="251">
      <alignment horizontal="right" vertical="center"/>
    </xf>
    <xf numFmtId="0" fontId="102" fillId="0" borderId="251" applyNumberFormat="0" applyFill="0" applyAlignment="0" applyProtection="0"/>
    <xf numFmtId="0" fontId="120" fillId="87" borderId="247" applyNumberFormat="0" applyFont="0" applyAlignment="0" applyProtection="0"/>
    <xf numFmtId="0" fontId="142" fillId="84" borderId="248" applyNumberFormat="0" applyAlignment="0" applyProtection="0"/>
    <xf numFmtId="0" fontId="130" fillId="0" borderId="250" applyNumberFormat="0" applyFill="0" applyAlignment="0" applyProtection="0"/>
    <xf numFmtId="4" fontId="102" fillId="0" borderId="251" applyFill="0" applyBorder="0" applyProtection="0">
      <alignment horizontal="right" vertical="center"/>
    </xf>
    <xf numFmtId="4" fontId="103" fillId="60" borderId="251">
      <alignment horizontal="right" vertical="center"/>
    </xf>
    <xf numFmtId="0" fontId="138" fillId="71" borderId="249" applyNumberFormat="0" applyAlignment="0" applyProtection="0"/>
    <xf numFmtId="4" fontId="103" fillId="62" borderId="251">
      <alignment horizontal="right" vertical="center"/>
    </xf>
    <xf numFmtId="0" fontId="103" fillId="60" borderId="251">
      <alignment horizontal="right" vertical="center"/>
    </xf>
    <xf numFmtId="0" fontId="126" fillId="84" borderId="249" applyNumberFormat="0" applyAlignment="0" applyProtection="0"/>
    <xf numFmtId="0" fontId="102" fillId="60" borderId="254">
      <alignment horizontal="left" vertical="center" wrapText="1" indent="2"/>
    </xf>
    <xf numFmtId="0" fontId="7" fillId="37" borderId="0" applyNumberFormat="0" applyBorder="0" applyAlignment="0" applyProtection="0"/>
    <xf numFmtId="0" fontId="138" fillId="71" borderId="249" applyNumberFormat="0" applyAlignment="0" applyProtection="0"/>
    <xf numFmtId="0" fontId="142" fillId="84" borderId="248" applyNumberFormat="0" applyAlignment="0" applyProtection="0"/>
    <xf numFmtId="0" fontId="130" fillId="0" borderId="250" applyNumberFormat="0" applyFill="0" applyAlignment="0" applyProtection="0"/>
    <xf numFmtId="0" fontId="102" fillId="0" borderId="251">
      <alignment horizontal="right" vertical="center"/>
    </xf>
    <xf numFmtId="4" fontId="103" fillId="62" borderId="251">
      <alignment horizontal="right" vertical="center"/>
    </xf>
    <xf numFmtId="0" fontId="102" fillId="62" borderId="252">
      <alignment horizontal="left" vertical="center"/>
    </xf>
    <xf numFmtId="0" fontId="7" fillId="46" borderId="0" applyNumberFormat="0" applyBorder="0" applyAlignment="0" applyProtection="0"/>
    <xf numFmtId="0" fontId="102" fillId="0" borderId="251" applyNumberFormat="0" applyFill="0" applyAlignment="0" applyProtection="0"/>
    <xf numFmtId="0" fontId="102" fillId="0" borderId="254">
      <alignment horizontal="left" vertical="center" wrapText="1" indent="2"/>
    </xf>
    <xf numFmtId="49" fontId="102" fillId="0" borderId="252" applyNumberFormat="0" applyFont="0" applyFill="0" applyBorder="0" applyProtection="0">
      <alignment horizontal="left" vertical="center" indent="5"/>
    </xf>
    <xf numFmtId="0" fontId="103" fillId="60" borderId="253">
      <alignment horizontal="right" vertical="center"/>
    </xf>
    <xf numFmtId="0" fontId="103" fillId="60" borderId="253">
      <alignment horizontal="right" vertical="center"/>
    </xf>
    <xf numFmtId="0" fontId="145" fillId="0" borderId="250" applyNumberFormat="0" applyFill="0" applyAlignment="0" applyProtection="0"/>
    <xf numFmtId="0" fontId="125" fillId="84" borderId="249" applyNumberFormat="0" applyAlignment="0" applyProtection="0"/>
    <xf numFmtId="49" fontId="102" fillId="0" borderId="252" applyNumberFormat="0" applyFont="0" applyFill="0" applyBorder="0" applyProtection="0">
      <alignment horizontal="left" vertical="center" indent="5"/>
    </xf>
    <xf numFmtId="0" fontId="130" fillId="0" borderId="250" applyNumberFormat="0" applyFill="0" applyAlignment="0" applyProtection="0"/>
    <xf numFmtId="4" fontId="103" fillId="60" borderId="251">
      <alignment horizontal="right" vertical="center"/>
    </xf>
    <xf numFmtId="4" fontId="105" fillId="62" borderId="251">
      <alignment horizontal="right" vertical="center"/>
    </xf>
    <xf numFmtId="0" fontId="102" fillId="61" borderId="251"/>
    <xf numFmtId="0" fontId="126" fillId="84" borderId="249" applyNumberFormat="0" applyAlignment="0" applyProtection="0"/>
    <xf numFmtId="0" fontId="102" fillId="0" borderId="251">
      <alignment horizontal="right" vertical="center"/>
    </xf>
    <xf numFmtId="0" fontId="130" fillId="0" borderId="250" applyNumberFormat="0" applyFill="0" applyAlignment="0" applyProtection="0"/>
    <xf numFmtId="0" fontId="102" fillId="61" borderId="251"/>
    <xf numFmtId="4" fontId="102" fillId="0" borderId="251" applyFill="0" applyBorder="0" applyProtection="0">
      <alignment horizontal="right" vertical="center"/>
    </xf>
    <xf numFmtId="4" fontId="103" fillId="60" borderId="253">
      <alignment horizontal="right" vertical="center"/>
    </xf>
    <xf numFmtId="0" fontId="105" fillId="62" borderId="251">
      <alignment horizontal="right" vertical="center"/>
    </xf>
    <xf numFmtId="0" fontId="129" fillId="71" borderId="249" applyNumberFormat="0" applyAlignment="0" applyProtection="0"/>
    <xf numFmtId="0" fontId="126" fillId="84" borderId="249" applyNumberFormat="0" applyAlignment="0" applyProtection="0"/>
    <xf numFmtId="4" fontId="102" fillId="0" borderId="251">
      <alignment horizontal="right" vertical="center"/>
    </xf>
    <xf numFmtId="0" fontId="102" fillId="60" borderId="254">
      <alignment horizontal="left" vertical="center" wrapText="1" indent="2"/>
    </xf>
    <xf numFmtId="0" fontId="102" fillId="0" borderId="254">
      <alignment horizontal="left" vertical="center" wrapText="1" indent="2"/>
    </xf>
    <xf numFmtId="0" fontId="142" fillId="84" borderId="248" applyNumberFormat="0" applyAlignment="0" applyProtection="0"/>
    <xf numFmtId="0" fontId="138" fillId="71" borderId="249" applyNumberFormat="0" applyAlignment="0" applyProtection="0"/>
    <xf numFmtId="0" fontId="125" fillId="84" borderId="249" applyNumberFormat="0" applyAlignment="0" applyProtection="0"/>
    <xf numFmtId="0" fontId="123" fillId="84" borderId="248" applyNumberFormat="0" applyAlignment="0" applyProtection="0"/>
    <xf numFmtId="0" fontId="103" fillId="60" borderId="253">
      <alignment horizontal="right" vertical="center"/>
    </xf>
    <xf numFmtId="0" fontId="105" fillId="62" borderId="251">
      <alignment horizontal="right" vertical="center"/>
    </xf>
    <xf numFmtId="4" fontId="103" fillId="62" borderId="251">
      <alignment horizontal="right" vertical="center"/>
    </xf>
    <xf numFmtId="4" fontId="103" fillId="60" borderId="251">
      <alignment horizontal="right" vertical="center"/>
    </xf>
    <xf numFmtId="49" fontId="102" fillId="0" borderId="252" applyNumberFormat="0" applyFont="0" applyFill="0" applyBorder="0" applyProtection="0">
      <alignment horizontal="left" vertical="center" indent="5"/>
    </xf>
    <xf numFmtId="4" fontId="102" fillId="0" borderId="251" applyFill="0" applyBorder="0" applyProtection="0">
      <alignment horizontal="right" vertical="center"/>
    </xf>
    <xf numFmtId="4" fontId="103" fillId="62" borderId="251">
      <alignment horizontal="right" vertical="center"/>
    </xf>
    <xf numFmtId="0" fontId="138" fillId="71" borderId="249" applyNumberFormat="0" applyAlignment="0" applyProtection="0"/>
    <xf numFmtId="0" fontId="129" fillId="71" borderId="249" applyNumberFormat="0" applyAlignment="0" applyProtection="0"/>
    <xf numFmtId="0" fontId="125" fillId="84" borderId="249" applyNumberFormat="0" applyAlignment="0" applyProtection="0"/>
    <xf numFmtId="0" fontId="102" fillId="60" borderId="254">
      <alignment horizontal="left" vertical="center" wrapText="1" indent="2"/>
    </xf>
    <xf numFmtId="0" fontId="102" fillId="0" borderId="254">
      <alignment horizontal="left" vertical="center" wrapText="1" indent="2"/>
    </xf>
    <xf numFmtId="0" fontId="102" fillId="60" borderId="254">
      <alignment horizontal="left" vertical="center" wrapText="1" indent="2"/>
    </xf>
    <xf numFmtId="0" fontId="102" fillId="61" borderId="267"/>
    <xf numFmtId="0" fontId="116" fillId="33" borderId="65" applyNumberFormat="0" applyAlignment="0" applyProtection="0"/>
    <xf numFmtId="0" fontId="102" fillId="0" borderId="267" applyNumberFormat="0" applyFill="0" applyAlignment="0" applyProtection="0"/>
    <xf numFmtId="0" fontId="8" fillId="87" borderId="247" applyNumberFormat="0" applyFont="0" applyAlignment="0" applyProtection="0"/>
    <xf numFmtId="49" fontId="102" fillId="0" borderId="268" applyNumberFormat="0" applyFont="0" applyFill="0" applyBorder="0" applyProtection="0">
      <alignment horizontal="left" vertical="center" indent="5"/>
    </xf>
    <xf numFmtId="0" fontId="7" fillId="41" borderId="0" applyNumberFormat="0" applyBorder="0" applyAlignment="0" applyProtection="0"/>
    <xf numFmtId="0" fontId="8" fillId="87" borderId="247" applyNumberFormat="0" applyFont="0" applyAlignment="0" applyProtection="0"/>
    <xf numFmtId="4" fontId="102" fillId="61" borderId="251"/>
    <xf numFmtId="0" fontId="48" fillId="43" borderId="0" applyNumberFormat="0" applyBorder="0" applyAlignment="0" applyProtection="0"/>
    <xf numFmtId="0" fontId="142" fillId="84" borderId="248" applyNumberFormat="0" applyAlignment="0" applyProtection="0"/>
    <xf numFmtId="0" fontId="48" fillId="39" borderId="0" applyNumberFormat="0" applyBorder="0" applyAlignment="0" applyProtection="0"/>
    <xf numFmtId="0" fontId="145" fillId="0" borderId="250" applyNumberFormat="0" applyFill="0" applyAlignment="0" applyProtection="0"/>
    <xf numFmtId="49" fontId="101" fillId="0" borderId="251" applyNumberFormat="0" applyFill="0" applyBorder="0" applyProtection="0">
      <alignment horizontal="left" vertical="center"/>
    </xf>
    <xf numFmtId="166" fontId="102" fillId="88" borderId="251" applyNumberFormat="0" applyFont="0" applyBorder="0" applyAlignment="0" applyProtection="0">
      <alignment horizontal="right" vertical="center"/>
    </xf>
    <xf numFmtId="49" fontId="102" fillId="0" borderId="252" applyNumberFormat="0" applyFont="0" applyFill="0" applyBorder="0" applyProtection="0">
      <alignment horizontal="left" vertical="center" indent="5"/>
    </xf>
    <xf numFmtId="0" fontId="7" fillId="46" borderId="0" applyNumberFormat="0" applyBorder="0" applyAlignment="0" applyProtection="0"/>
    <xf numFmtId="0" fontId="142" fillId="84" borderId="248" applyNumberFormat="0" applyAlignment="0" applyProtection="0"/>
    <xf numFmtId="0" fontId="115" fillId="33" borderId="66" applyNumberFormat="0" applyAlignment="0" applyProtection="0"/>
    <xf numFmtId="0" fontId="116" fillId="33" borderId="65" applyNumberFormat="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19"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8"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8"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8"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8" fillId="59" borderId="0" applyNumberFormat="0" applyBorder="0" applyAlignment="0" applyProtection="0"/>
    <xf numFmtId="0" fontId="7" fillId="37" borderId="0" applyNumberFormat="0" applyBorder="0" applyAlignment="0" applyProtection="0"/>
    <xf numFmtId="0" fontId="102" fillId="0" borderId="254">
      <alignment horizontal="left" vertical="center" wrapText="1" indent="2"/>
    </xf>
    <xf numFmtId="0" fontId="125" fillId="84" borderId="249" applyNumberFormat="0" applyAlignment="0" applyProtection="0"/>
    <xf numFmtId="4" fontId="102" fillId="0" borderId="251" applyFill="0" applyBorder="0" applyProtection="0">
      <alignment horizontal="right" vertical="center"/>
    </xf>
    <xf numFmtId="49" fontId="102" fillId="0" borderId="251" applyNumberFormat="0" applyFont="0" applyFill="0" applyBorder="0" applyProtection="0">
      <alignment horizontal="left" vertical="center" indent="2"/>
    </xf>
    <xf numFmtId="0" fontId="126" fillId="84" borderId="249" applyNumberFormat="0" applyAlignment="0" applyProtection="0"/>
    <xf numFmtId="43" fontId="112" fillId="0" borderId="0" applyFont="0" applyFill="0" applyBorder="0" applyAlignment="0" applyProtection="0"/>
    <xf numFmtId="43" fontId="112" fillId="0" borderId="0" applyFont="0" applyFill="0" applyBorder="0" applyAlignment="0" applyProtection="0"/>
    <xf numFmtId="0" fontId="138" fillId="71" borderId="249" applyNumberFormat="0" applyAlignment="0" applyProtection="0"/>
    <xf numFmtId="0" fontId="126" fillId="84" borderId="249" applyNumberFormat="0" applyAlignment="0" applyProtection="0"/>
    <xf numFmtId="0" fontId="48" fillId="47"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119" fillId="0" borderId="70" applyNumberFormat="0" applyFill="0" applyAlignment="0" applyProtection="0"/>
    <xf numFmtId="0" fontId="118" fillId="0" borderId="0" applyNumberFormat="0" applyFill="0" applyBorder="0" applyAlignment="0" applyProtection="0"/>
    <xf numFmtId="0" fontId="116" fillId="33" borderId="65" applyNumberFormat="0" applyAlignment="0" applyProtection="0"/>
    <xf numFmtId="0" fontId="115" fillId="33" borderId="66" applyNumberFormat="0" applyAlignment="0" applyProtection="0"/>
    <xf numFmtId="0" fontId="120" fillId="87" borderId="247" applyNumberFormat="0" applyFont="0" applyAlignment="0" applyProtection="0"/>
    <xf numFmtId="0" fontId="8" fillId="87" borderId="247" applyNumberFormat="0" applyFont="0" applyAlignment="0" applyProtection="0"/>
    <xf numFmtId="0" fontId="117" fillId="0" borderId="0" applyNumberFormat="0" applyFill="0" applyBorder="0" applyAlignment="0" applyProtection="0"/>
    <xf numFmtId="0" fontId="102" fillId="60" borderId="254">
      <alignment horizontal="left" vertical="center" wrapText="1" indent="2"/>
    </xf>
    <xf numFmtId="0" fontId="123" fillId="84" borderId="248" applyNumberFormat="0" applyAlignment="0" applyProtection="0"/>
    <xf numFmtId="0" fontId="126" fillId="84" borderId="249" applyNumberFormat="0" applyAlignment="0" applyProtection="0"/>
    <xf numFmtId="0" fontId="138" fillId="71" borderId="249" applyNumberFormat="0" applyAlignment="0" applyProtection="0"/>
    <xf numFmtId="0" fontId="7" fillId="53" borderId="0" applyNumberFormat="0" applyBorder="0" applyAlignment="0" applyProtection="0"/>
    <xf numFmtId="0" fontId="120" fillId="87" borderId="247" applyNumberFormat="0" applyFont="0" applyAlignment="0" applyProtection="0"/>
    <xf numFmtId="0" fontId="103" fillId="62" borderId="251">
      <alignment horizontal="right" vertical="center"/>
    </xf>
    <xf numFmtId="4" fontId="103" fillId="62" borderId="251">
      <alignment horizontal="right" vertical="center"/>
    </xf>
    <xf numFmtId="0" fontId="105" fillId="62" borderId="251">
      <alignment horizontal="right" vertical="center"/>
    </xf>
    <xf numFmtId="4" fontId="105" fillId="62" borderId="251">
      <alignment horizontal="right" vertical="center"/>
    </xf>
    <xf numFmtId="0" fontId="103" fillId="60" borderId="251">
      <alignment horizontal="right" vertical="center"/>
    </xf>
    <xf numFmtId="4" fontId="103" fillId="60" borderId="251">
      <alignment horizontal="right" vertical="center"/>
    </xf>
    <xf numFmtId="0" fontId="103" fillId="60" borderId="251">
      <alignment horizontal="right" vertical="center"/>
    </xf>
    <xf numFmtId="4" fontId="103" fillId="60" borderId="251">
      <alignment horizontal="right" vertical="center"/>
    </xf>
    <xf numFmtId="0" fontId="103" fillId="60" borderId="252">
      <alignment horizontal="right" vertical="center"/>
    </xf>
    <xf numFmtId="4" fontId="103" fillId="60" borderId="252">
      <alignment horizontal="right" vertical="center"/>
    </xf>
    <xf numFmtId="0" fontId="103" fillId="60" borderId="253">
      <alignment horizontal="right" vertical="center"/>
    </xf>
    <xf numFmtId="4" fontId="103" fillId="60" borderId="253">
      <alignment horizontal="right" vertical="center"/>
    </xf>
    <xf numFmtId="0" fontId="126" fillId="84" borderId="249" applyNumberFormat="0" applyAlignment="0" applyProtection="0"/>
    <xf numFmtId="0" fontId="102" fillId="60" borderId="254">
      <alignment horizontal="left" vertical="center" wrapText="1" indent="2"/>
    </xf>
    <xf numFmtId="0" fontId="102" fillId="0" borderId="254">
      <alignment horizontal="left" vertical="center" wrapText="1" indent="2"/>
    </xf>
    <xf numFmtId="0" fontId="102" fillId="62" borderId="252">
      <alignment horizontal="left" vertical="center"/>
    </xf>
    <xf numFmtId="0" fontId="138" fillId="71" borderId="249" applyNumberFormat="0" applyAlignment="0" applyProtection="0"/>
    <xf numFmtId="0" fontId="102" fillId="0" borderId="251">
      <alignment horizontal="right" vertical="center"/>
    </xf>
    <xf numFmtId="4" fontId="102" fillId="0" borderId="251">
      <alignment horizontal="right" vertical="center"/>
    </xf>
    <xf numFmtId="0" fontId="102" fillId="0" borderId="251" applyNumberFormat="0" applyFill="0" applyAlignment="0" applyProtection="0"/>
    <xf numFmtId="166" fontId="102" fillId="88" borderId="251" applyNumberFormat="0" applyFont="0" applyBorder="0" applyAlignment="0" applyProtection="0">
      <alignment horizontal="right" vertical="center"/>
    </xf>
    <xf numFmtId="0" fontId="102" fillId="61" borderId="251"/>
    <xf numFmtId="4" fontId="102" fillId="61" borderId="251"/>
    <xf numFmtId="0" fontId="102" fillId="60" borderId="254">
      <alignment horizontal="left" vertical="center" wrapText="1" indent="2"/>
    </xf>
    <xf numFmtId="0" fontId="7" fillId="54" borderId="0" applyNumberFormat="0" applyBorder="0" applyAlignment="0" applyProtection="0"/>
    <xf numFmtId="0" fontId="8" fillId="87" borderId="247" applyNumberFormat="0" applyFont="0" applyAlignment="0" applyProtection="0"/>
    <xf numFmtId="0" fontId="120" fillId="87" borderId="247" applyNumberFormat="0" applyFont="0" applyAlignment="0" applyProtection="0"/>
    <xf numFmtId="0" fontId="138" fillId="71" borderId="249" applyNumberFormat="0" applyAlignment="0" applyProtection="0"/>
    <xf numFmtId="0" fontId="145" fillId="0" borderId="250" applyNumberFormat="0" applyFill="0" applyAlignment="0" applyProtection="0"/>
    <xf numFmtId="0" fontId="7" fillId="58" borderId="0" applyNumberFormat="0" applyBorder="0" applyAlignment="0" applyProtection="0"/>
    <xf numFmtId="0" fontId="7" fillId="50" borderId="0" applyNumberFormat="0" applyBorder="0" applyAlignment="0" applyProtection="0"/>
    <xf numFmtId="0" fontId="120" fillId="87" borderId="247" applyNumberFormat="0" applyFont="0" applyAlignment="0" applyProtection="0"/>
    <xf numFmtId="0" fontId="138" fillId="71" borderId="249" applyNumberFormat="0" applyAlignment="0" applyProtection="0"/>
    <xf numFmtId="49" fontId="102" fillId="0" borderId="251" applyNumberFormat="0" applyFont="0" applyFill="0" applyBorder="0" applyProtection="0">
      <alignment horizontal="left" vertical="center" indent="2"/>
    </xf>
    <xf numFmtId="49" fontId="102" fillId="0" borderId="252" applyNumberFormat="0" applyFont="0" applyFill="0" applyBorder="0" applyProtection="0">
      <alignment horizontal="left" vertical="center" indent="5"/>
    </xf>
    <xf numFmtId="0" fontId="130" fillId="0" borderId="250" applyNumberFormat="0" applyFill="0" applyAlignment="0" applyProtection="0"/>
    <xf numFmtId="4" fontId="102" fillId="0" borderId="251" applyFill="0" applyBorder="0" applyProtection="0">
      <alignment horizontal="right" vertical="center"/>
    </xf>
    <xf numFmtId="49" fontId="101" fillId="0" borderId="251" applyNumberFormat="0" applyFill="0" applyBorder="0" applyProtection="0">
      <alignment horizontal="left" vertical="center"/>
    </xf>
    <xf numFmtId="0" fontId="145" fillId="0" borderId="250" applyNumberFormat="0" applyFill="0" applyAlignment="0" applyProtection="0"/>
    <xf numFmtId="0" fontId="102" fillId="61" borderId="251"/>
    <xf numFmtId="0" fontId="129" fillId="71" borderId="249" applyNumberFormat="0" applyAlignment="0" applyProtection="0"/>
    <xf numFmtId="0" fontId="125" fillId="84" borderId="249" applyNumberFormat="0" applyAlignment="0" applyProtection="0"/>
    <xf numFmtId="0" fontId="102" fillId="0" borderId="251" applyNumberFormat="0" applyFill="0" applyAlignment="0" applyProtection="0"/>
    <xf numFmtId="0" fontId="129" fillId="71" borderId="249" applyNumberFormat="0" applyAlignment="0" applyProtection="0"/>
    <xf numFmtId="0" fontId="48" fillId="51" borderId="0" applyNumberFormat="0" applyBorder="0" applyAlignment="0" applyProtection="0"/>
    <xf numFmtId="0" fontId="7" fillId="45" borderId="0" applyNumberFormat="0" applyBorder="0" applyAlignment="0" applyProtection="0"/>
    <xf numFmtId="0" fontId="7" fillId="38" borderId="0" applyNumberFormat="0" applyBorder="0" applyAlignment="0" applyProtection="0"/>
    <xf numFmtId="0" fontId="102" fillId="60" borderId="254">
      <alignment horizontal="left" vertical="center" wrapText="1" indent="2"/>
    </xf>
    <xf numFmtId="0" fontId="102" fillId="0" borderId="254">
      <alignment horizontal="left" vertical="center" wrapText="1" indent="2"/>
    </xf>
    <xf numFmtId="0" fontId="142" fillId="84" borderId="248" applyNumberFormat="0" applyAlignment="0" applyProtection="0"/>
    <xf numFmtId="0" fontId="126" fillId="84" borderId="249" applyNumberFormat="0" applyAlignment="0" applyProtection="0"/>
    <xf numFmtId="0" fontId="48" fillId="55" borderId="0" applyNumberFormat="0" applyBorder="0" applyAlignment="0" applyProtection="0"/>
    <xf numFmtId="0" fontId="48" fillId="59" borderId="0" applyNumberFormat="0" applyBorder="0" applyAlignment="0" applyProtection="0"/>
    <xf numFmtId="0" fontId="7" fillId="57" borderId="0" applyNumberFormat="0" applyBorder="0" applyAlignment="0" applyProtection="0"/>
    <xf numFmtId="0" fontId="7" fillId="49" borderId="0" applyNumberFormat="0" applyBorder="0" applyAlignment="0" applyProtection="0"/>
    <xf numFmtId="4" fontId="103" fillId="60" borderId="251">
      <alignment horizontal="right" vertical="center"/>
    </xf>
    <xf numFmtId="0" fontId="102" fillId="61" borderId="251"/>
    <xf numFmtId="0" fontId="125" fillId="84" borderId="249" applyNumberFormat="0" applyAlignment="0" applyProtection="0"/>
    <xf numFmtId="0" fontId="103" fillId="62" borderId="251">
      <alignment horizontal="right" vertical="center"/>
    </xf>
    <xf numFmtId="0" fontId="102" fillId="0" borderId="251">
      <alignment horizontal="right" vertical="center"/>
    </xf>
    <xf numFmtId="0" fontId="102" fillId="62" borderId="252">
      <alignment horizontal="left" vertical="center"/>
    </xf>
    <xf numFmtId="0" fontId="138" fillId="71" borderId="249" applyNumberFormat="0" applyAlignment="0" applyProtection="0"/>
    <xf numFmtId="166" fontId="102" fillId="88" borderId="251" applyNumberFormat="0" applyFont="0" applyBorder="0" applyAlignment="0" applyProtection="0">
      <alignment horizontal="right" vertical="center"/>
    </xf>
    <xf numFmtId="0" fontId="120" fillId="87" borderId="247" applyNumberFormat="0" applyFont="0" applyAlignment="0" applyProtection="0"/>
    <xf numFmtId="0" fontId="102" fillId="0" borderId="254">
      <alignment horizontal="left" vertical="center" wrapText="1" indent="2"/>
    </xf>
    <xf numFmtId="4" fontId="102" fillId="61" borderId="251"/>
    <xf numFmtId="49" fontId="101" fillId="0" borderId="251" applyNumberFormat="0" applyFill="0" applyBorder="0" applyProtection="0">
      <alignment horizontal="left" vertical="center"/>
    </xf>
    <xf numFmtId="0" fontId="102" fillId="0" borderId="251">
      <alignment horizontal="right" vertical="center"/>
    </xf>
    <xf numFmtId="4" fontId="103" fillId="60" borderId="253">
      <alignment horizontal="right" vertical="center"/>
    </xf>
    <xf numFmtId="4" fontId="103" fillId="60" borderId="251">
      <alignment horizontal="right" vertical="center"/>
    </xf>
    <xf numFmtId="4" fontId="103" fillId="60" borderId="251">
      <alignment horizontal="right" vertical="center"/>
    </xf>
    <xf numFmtId="0" fontId="105" fillId="62" borderId="251">
      <alignment horizontal="right" vertical="center"/>
    </xf>
    <xf numFmtId="0" fontId="103" fillId="62" borderId="251">
      <alignment horizontal="right" vertical="center"/>
    </xf>
    <xf numFmtId="49" fontId="102" fillId="0" borderId="251" applyNumberFormat="0" applyFont="0" applyFill="0" applyBorder="0" applyProtection="0">
      <alignment horizontal="left" vertical="center" indent="2"/>
    </xf>
    <xf numFmtId="0" fontId="138" fillId="71" borderId="249" applyNumberFormat="0" applyAlignment="0" applyProtection="0"/>
    <xf numFmtId="49" fontId="102" fillId="0" borderId="251" applyNumberFormat="0" applyFont="0" applyFill="0" applyBorder="0" applyProtection="0">
      <alignment horizontal="left" vertical="center" indent="2"/>
    </xf>
    <xf numFmtId="0" fontId="129" fillId="71" borderId="249" applyNumberFormat="0" applyAlignment="0" applyProtection="0"/>
    <xf numFmtId="4" fontId="102" fillId="0" borderId="251" applyFill="0" applyBorder="0" applyProtection="0">
      <alignment horizontal="right" vertical="center"/>
    </xf>
    <xf numFmtId="0" fontId="126" fillId="84" borderId="249" applyNumberFormat="0" applyAlignment="0" applyProtection="0"/>
    <xf numFmtId="0" fontId="103" fillId="60" borderId="253">
      <alignment horizontal="right" vertical="center"/>
    </xf>
    <xf numFmtId="0" fontId="102" fillId="0" borderId="251" applyNumberFormat="0" applyFill="0" applyAlignment="0" applyProtection="0"/>
    <xf numFmtId="4" fontId="102" fillId="0" borderId="251">
      <alignment horizontal="right" vertical="center"/>
    </xf>
    <xf numFmtId="0" fontId="102" fillId="0" borderId="251">
      <alignment horizontal="right" vertical="center"/>
    </xf>
    <xf numFmtId="0" fontId="138" fillId="71" borderId="249" applyNumberFormat="0" applyAlignment="0" applyProtection="0"/>
    <xf numFmtId="0" fontId="125" fillId="84" borderId="249" applyNumberFormat="0" applyAlignment="0" applyProtection="0"/>
    <xf numFmtId="0" fontId="102" fillId="60" borderId="254">
      <alignment horizontal="left" vertical="center" wrapText="1" indent="2"/>
    </xf>
    <xf numFmtId="0" fontId="126" fillId="84" borderId="249" applyNumberFormat="0" applyAlignment="0" applyProtection="0"/>
    <xf numFmtId="0" fontId="126" fillId="84" borderId="249" applyNumberFormat="0" applyAlignment="0" applyProtection="0"/>
    <xf numFmtId="4" fontId="103" fillId="60" borderId="252">
      <alignment horizontal="right" vertical="center"/>
    </xf>
    <xf numFmtId="0" fontId="103" fillId="60" borderId="252">
      <alignment horizontal="right" vertical="center"/>
    </xf>
    <xf numFmtId="0" fontId="103" fillId="60" borderId="251">
      <alignment horizontal="right" vertical="center"/>
    </xf>
    <xf numFmtId="4" fontId="105" fillId="62" borderId="251">
      <alignment horizontal="right" vertical="center"/>
    </xf>
    <xf numFmtId="0" fontId="129" fillId="71" borderId="249" applyNumberFormat="0" applyAlignment="0" applyProtection="0"/>
    <xf numFmtId="4" fontId="103" fillId="60" borderId="251">
      <alignment horizontal="right" vertical="center"/>
    </xf>
    <xf numFmtId="0" fontId="120" fillId="87" borderId="247" applyNumberFormat="0" applyFont="0" applyAlignment="0" applyProtection="0"/>
    <xf numFmtId="0" fontId="138" fillId="71" borderId="249" applyNumberFormat="0" applyAlignment="0" applyProtection="0"/>
    <xf numFmtId="49" fontId="101" fillId="0" borderId="251" applyNumberFormat="0" applyFill="0" applyBorder="0" applyProtection="0">
      <alignment horizontal="left" vertical="center"/>
    </xf>
    <xf numFmtId="0" fontId="102" fillId="60" borderId="254">
      <alignment horizontal="left" vertical="center" wrapText="1" indent="2"/>
    </xf>
    <xf numFmtId="0" fontId="126" fillId="84" borderId="249" applyNumberFormat="0" applyAlignment="0" applyProtection="0"/>
    <xf numFmtId="0" fontId="102" fillId="0" borderId="254">
      <alignment horizontal="left" vertical="center" wrapText="1" indent="2"/>
    </xf>
    <xf numFmtId="0" fontId="120" fillId="87" borderId="247" applyNumberFormat="0" applyFont="0" applyAlignment="0" applyProtection="0"/>
    <xf numFmtId="0" fontId="8" fillId="87" borderId="247" applyNumberFormat="0" applyFont="0" applyAlignment="0" applyProtection="0"/>
    <xf numFmtId="0" fontId="103" fillId="60" borderId="252">
      <alignment horizontal="right" vertical="center"/>
    </xf>
    <xf numFmtId="4" fontId="102" fillId="61" borderId="251"/>
    <xf numFmtId="0" fontId="103" fillId="60" borderId="251">
      <alignment horizontal="right" vertical="center"/>
    </xf>
    <xf numFmtId="4" fontId="103" fillId="60" borderId="253">
      <alignment horizontal="right" vertical="center"/>
    </xf>
    <xf numFmtId="0" fontId="125" fillId="84" borderId="249" applyNumberFormat="0" applyAlignment="0" applyProtection="0"/>
    <xf numFmtId="0" fontId="103" fillId="60" borderId="252">
      <alignment horizontal="right" vertical="center"/>
    </xf>
    <xf numFmtId="0" fontId="126" fillId="84" borderId="249" applyNumberFormat="0" applyAlignment="0" applyProtection="0"/>
    <xf numFmtId="0" fontId="120" fillId="87" borderId="247" applyNumberFormat="0" applyFont="0" applyAlignment="0" applyProtection="0"/>
    <xf numFmtId="4" fontId="103" fillId="60" borderId="252">
      <alignment horizontal="right" vertical="center"/>
    </xf>
    <xf numFmtId="0" fontId="102" fillId="60" borderId="254">
      <alignment horizontal="left" vertical="center" wrapText="1" indent="2"/>
    </xf>
    <xf numFmtId="0" fontId="102" fillId="61" borderId="251"/>
    <xf numFmtId="166" fontId="102" fillId="88" borderId="251" applyNumberFormat="0" applyFont="0" applyBorder="0" applyAlignment="0" applyProtection="0">
      <alignment horizontal="right" vertical="center"/>
    </xf>
    <xf numFmtId="0" fontId="102" fillId="0" borderId="251" applyNumberFormat="0" applyFill="0" applyAlignment="0" applyProtection="0"/>
    <xf numFmtId="4" fontId="102" fillId="0" borderId="251" applyFill="0" applyBorder="0" applyProtection="0">
      <alignment horizontal="right" vertical="center"/>
    </xf>
    <xf numFmtId="4" fontId="103" fillId="62" borderId="251">
      <alignment horizontal="right" vertical="center"/>
    </xf>
    <xf numFmtId="0" fontId="102" fillId="0" borderId="251">
      <alignment horizontal="right" vertical="center"/>
    </xf>
    <xf numFmtId="49" fontId="101" fillId="0" borderId="251" applyNumberFormat="0" applyFill="0" applyBorder="0" applyProtection="0">
      <alignment horizontal="left" vertical="center"/>
    </xf>
    <xf numFmtId="49" fontId="102" fillId="0" borderId="252" applyNumberFormat="0" applyFont="0" applyFill="0" applyBorder="0" applyProtection="0">
      <alignment horizontal="left" vertical="center" indent="5"/>
    </xf>
    <xf numFmtId="0" fontId="102" fillId="62" borderId="252">
      <alignment horizontal="left" vertical="center"/>
    </xf>
    <xf numFmtId="0" fontId="126" fillId="84" borderId="249" applyNumberFormat="0" applyAlignment="0" applyProtection="0"/>
    <xf numFmtId="4" fontId="103" fillId="60" borderId="253">
      <alignment horizontal="right" vertical="center"/>
    </xf>
    <xf numFmtId="0" fontId="138" fillId="71" borderId="249" applyNumberFormat="0" applyAlignment="0" applyProtection="0"/>
    <xf numFmtId="0" fontId="138" fillId="71" borderId="249" applyNumberFormat="0" applyAlignment="0" applyProtection="0"/>
    <xf numFmtId="0" fontId="120" fillId="87" borderId="247" applyNumberFormat="0" applyFont="0" applyAlignment="0" applyProtection="0"/>
    <xf numFmtId="0" fontId="103" fillId="60" borderId="251">
      <alignment horizontal="right" vertical="center"/>
    </xf>
    <xf numFmtId="0" fontId="8" fillId="87" borderId="247" applyNumberFormat="0" applyFont="0" applyAlignment="0" applyProtection="0"/>
    <xf numFmtId="4" fontId="102" fillId="0" borderId="251">
      <alignment horizontal="right" vertical="center"/>
    </xf>
    <xf numFmtId="0" fontId="103" fillId="60" borderId="251">
      <alignment horizontal="right" vertical="center"/>
    </xf>
    <xf numFmtId="0" fontId="103" fillId="60" borderId="251">
      <alignment horizontal="right" vertical="center"/>
    </xf>
    <xf numFmtId="4" fontId="105" fillId="62" borderId="251">
      <alignment horizontal="right" vertical="center"/>
    </xf>
    <xf numFmtId="0" fontId="103" fillId="62" borderId="251">
      <alignment horizontal="right" vertical="center"/>
    </xf>
    <xf numFmtId="4" fontId="103" fillId="62" borderId="251">
      <alignment horizontal="right" vertical="center"/>
    </xf>
    <xf numFmtId="0" fontId="105" fillId="62" borderId="251">
      <alignment horizontal="right" vertical="center"/>
    </xf>
    <xf numFmtId="4" fontId="105" fillId="62" borderId="251">
      <alignment horizontal="right" vertical="center"/>
    </xf>
    <xf numFmtId="0" fontId="103" fillId="60" borderId="251">
      <alignment horizontal="right" vertical="center"/>
    </xf>
    <xf numFmtId="4" fontId="103" fillId="60" borderId="251">
      <alignment horizontal="right" vertical="center"/>
    </xf>
    <xf numFmtId="0" fontId="103" fillId="60" borderId="251">
      <alignment horizontal="right" vertical="center"/>
    </xf>
    <xf numFmtId="4" fontId="103" fillId="60" borderId="251">
      <alignment horizontal="right" vertical="center"/>
    </xf>
    <xf numFmtId="0" fontId="103" fillId="60" borderId="252">
      <alignment horizontal="right" vertical="center"/>
    </xf>
    <xf numFmtId="4" fontId="103" fillId="60" borderId="252">
      <alignment horizontal="right" vertical="center"/>
    </xf>
    <xf numFmtId="0" fontId="103" fillId="60" borderId="253">
      <alignment horizontal="right" vertical="center"/>
    </xf>
    <xf numFmtId="4" fontId="103" fillId="60" borderId="253">
      <alignment horizontal="right" vertical="center"/>
    </xf>
    <xf numFmtId="0" fontId="126" fillId="84" borderId="249" applyNumberFormat="0" applyAlignment="0" applyProtection="0"/>
    <xf numFmtId="0" fontId="102" fillId="60" borderId="254">
      <alignment horizontal="left" vertical="center" wrapText="1" indent="2"/>
    </xf>
    <xf numFmtId="0" fontId="102" fillId="0" borderId="254">
      <alignment horizontal="left" vertical="center" wrapText="1" indent="2"/>
    </xf>
    <xf numFmtId="0" fontId="102" fillId="62" borderId="252">
      <alignment horizontal="left" vertical="center"/>
    </xf>
    <xf numFmtId="0" fontId="138" fillId="71" borderId="249" applyNumberFormat="0" applyAlignment="0" applyProtection="0"/>
    <xf numFmtId="0" fontId="102" fillId="0" borderId="251">
      <alignment horizontal="right" vertical="center"/>
    </xf>
    <xf numFmtId="4" fontId="102" fillId="0" borderId="251">
      <alignment horizontal="right" vertical="center"/>
    </xf>
    <xf numFmtId="0" fontId="102" fillId="0" borderId="251" applyNumberFormat="0" applyFill="0" applyAlignment="0" applyProtection="0"/>
    <xf numFmtId="166" fontId="102" fillId="88" borderId="251" applyNumberFormat="0" applyFont="0" applyBorder="0" applyAlignment="0" applyProtection="0">
      <alignment horizontal="right" vertical="center"/>
    </xf>
    <xf numFmtId="0" fontId="102" fillId="61" borderId="251"/>
    <xf numFmtId="4" fontId="102" fillId="61" borderId="251"/>
    <xf numFmtId="0" fontId="126" fillId="84" borderId="249" applyNumberFormat="0" applyAlignment="0" applyProtection="0"/>
    <xf numFmtId="0" fontId="8" fillId="87" borderId="247" applyNumberFormat="0" applyFont="0" applyAlignment="0" applyProtection="0"/>
    <xf numFmtId="0" fontId="120" fillId="87" borderId="247" applyNumberFormat="0" applyFont="0" applyAlignment="0" applyProtection="0"/>
    <xf numFmtId="0" fontId="102" fillId="0" borderId="251" applyNumberFormat="0" applyFill="0" applyAlignment="0" applyProtection="0"/>
    <xf numFmtId="4" fontId="105" fillId="62" borderId="251">
      <alignment horizontal="right" vertical="center"/>
    </xf>
    <xf numFmtId="0" fontId="129" fillId="71" borderId="249" applyNumberFormat="0" applyAlignment="0" applyProtection="0"/>
    <xf numFmtId="0" fontId="126" fillId="84" borderId="249" applyNumberFormat="0" applyAlignment="0" applyProtection="0"/>
    <xf numFmtId="4" fontId="105" fillId="62" borderId="251">
      <alignment horizontal="right" vertical="center"/>
    </xf>
    <xf numFmtId="0" fontId="103" fillId="62" borderId="251">
      <alignment horizontal="right" vertical="center"/>
    </xf>
    <xf numFmtId="166" fontId="102" fillId="88" borderId="251" applyNumberFormat="0" applyFont="0" applyBorder="0" applyAlignment="0" applyProtection="0">
      <alignment horizontal="right" vertical="center"/>
    </xf>
    <xf numFmtId="4" fontId="103" fillId="62" borderId="251">
      <alignment horizontal="right" vertical="center"/>
    </xf>
    <xf numFmtId="49" fontId="102" fillId="0" borderId="251" applyNumberFormat="0" applyFont="0" applyFill="0" applyBorder="0" applyProtection="0">
      <alignment horizontal="left" vertical="center" indent="2"/>
    </xf>
    <xf numFmtId="49" fontId="102" fillId="0" borderId="252" applyNumberFormat="0" applyFont="0" applyFill="0" applyBorder="0" applyProtection="0">
      <alignment horizontal="left" vertical="center" indent="5"/>
    </xf>
    <xf numFmtId="49" fontId="102" fillId="0" borderId="251" applyNumberFormat="0" applyFont="0" applyFill="0" applyBorder="0" applyProtection="0">
      <alignment horizontal="left" vertical="center" indent="2"/>
    </xf>
    <xf numFmtId="4" fontId="102" fillId="0" borderId="251" applyFill="0" applyBorder="0" applyProtection="0">
      <alignment horizontal="right" vertical="center"/>
    </xf>
    <xf numFmtId="49" fontId="101" fillId="0" borderId="251" applyNumberFormat="0" applyFill="0" applyBorder="0" applyProtection="0">
      <alignment horizontal="left" vertical="center"/>
    </xf>
    <xf numFmtId="0" fontId="102" fillId="0" borderId="254">
      <alignment horizontal="left" vertical="center" wrapText="1" indent="2"/>
    </xf>
    <xf numFmtId="0" fontId="103" fillId="60" borderId="253">
      <alignment horizontal="right" vertical="center"/>
    </xf>
    <xf numFmtId="0" fontId="129" fillId="71" borderId="249" applyNumberFormat="0" applyAlignment="0" applyProtection="0"/>
    <xf numFmtId="0" fontId="103" fillId="60" borderId="253">
      <alignment horizontal="right" vertical="center"/>
    </xf>
    <xf numFmtId="4" fontId="103" fillId="60" borderId="251">
      <alignment horizontal="right" vertical="center"/>
    </xf>
    <xf numFmtId="0" fontId="103" fillId="60" borderId="251">
      <alignment horizontal="right" vertical="center"/>
    </xf>
    <xf numFmtId="0" fontId="125" fillId="84" borderId="249" applyNumberFormat="0" applyAlignment="0" applyProtection="0"/>
    <xf numFmtId="0" fontId="102" fillId="61" borderId="251"/>
    <xf numFmtId="4" fontId="102" fillId="61" borderId="251"/>
    <xf numFmtId="4" fontId="103" fillId="60" borderId="251">
      <alignment horizontal="right" vertical="center"/>
    </xf>
    <xf numFmtId="0" fontId="105" fillId="62" borderId="251">
      <alignment horizontal="right" vertical="center"/>
    </xf>
    <xf numFmtId="0" fontId="129" fillId="71" borderId="249" applyNumberFormat="0" applyAlignment="0" applyProtection="0"/>
    <xf numFmtId="0" fontId="126" fillId="84" borderId="249" applyNumberFormat="0" applyAlignment="0" applyProtection="0"/>
    <xf numFmtId="4" fontId="102" fillId="0" borderId="251">
      <alignment horizontal="right" vertical="center"/>
    </xf>
    <xf numFmtId="0" fontId="102" fillId="60" borderId="254">
      <alignment horizontal="left" vertical="center" wrapText="1" indent="2"/>
    </xf>
    <xf numFmtId="0" fontId="102" fillId="0" borderId="254">
      <alignment horizontal="left" vertical="center" wrapText="1" indent="2"/>
    </xf>
    <xf numFmtId="0" fontId="138" fillId="71" borderId="249" applyNumberFormat="0" applyAlignment="0" applyProtection="0"/>
    <xf numFmtId="0" fontId="125" fillId="84" borderId="249" applyNumberFormat="0" applyAlignment="0" applyProtection="0"/>
    <xf numFmtId="0" fontId="103" fillId="60" borderId="253">
      <alignment horizontal="right" vertical="center"/>
    </xf>
    <xf numFmtId="0" fontId="105" fillId="62" borderId="251">
      <alignment horizontal="right" vertical="center"/>
    </xf>
    <xf numFmtId="4" fontId="103" fillId="62" borderId="251">
      <alignment horizontal="right" vertical="center"/>
    </xf>
    <xf numFmtId="4" fontId="103" fillId="60" borderId="251">
      <alignment horizontal="right" vertical="center"/>
    </xf>
    <xf numFmtId="49" fontId="102" fillId="0" borderId="252" applyNumberFormat="0" applyFont="0" applyFill="0" applyBorder="0" applyProtection="0">
      <alignment horizontal="left" vertical="center" indent="5"/>
    </xf>
    <xf numFmtId="4" fontId="102" fillId="0" borderId="251" applyFill="0" applyBorder="0" applyProtection="0">
      <alignment horizontal="right" vertical="center"/>
    </xf>
    <xf numFmtId="4" fontId="103" fillId="62" borderId="251">
      <alignment horizontal="right" vertical="center"/>
    </xf>
    <xf numFmtId="0" fontId="138" fillId="71" borderId="249" applyNumberFormat="0" applyAlignment="0" applyProtection="0"/>
    <xf numFmtId="0" fontId="129" fillId="71" borderId="249" applyNumberFormat="0" applyAlignment="0" applyProtection="0"/>
    <xf numFmtId="0" fontId="125" fillId="84" borderId="249" applyNumberFormat="0" applyAlignment="0" applyProtection="0"/>
    <xf numFmtId="0" fontId="102" fillId="60" borderId="254">
      <alignment horizontal="left" vertical="center" wrapText="1" indent="2"/>
    </xf>
    <xf numFmtId="0" fontId="102" fillId="0" borderId="254">
      <alignment horizontal="left" vertical="center" wrapText="1" indent="2"/>
    </xf>
    <xf numFmtId="0" fontId="102" fillId="60" borderId="254">
      <alignment horizontal="left" vertical="center" wrapText="1" indent="2"/>
    </xf>
    <xf numFmtId="0" fontId="102" fillId="0" borderId="254">
      <alignment horizontal="left" vertical="center" wrapText="1" indent="2"/>
    </xf>
    <xf numFmtId="0" fontId="125" fillId="84" borderId="249" applyNumberFormat="0" applyAlignment="0" applyProtection="0"/>
    <xf numFmtId="0" fontId="126" fillId="84" borderId="249" applyNumberFormat="0" applyAlignment="0" applyProtection="0"/>
    <xf numFmtId="0" fontId="129" fillId="71" borderId="249" applyNumberFormat="0" applyAlignment="0" applyProtection="0"/>
    <xf numFmtId="0" fontId="138" fillId="71" borderId="249" applyNumberFormat="0" applyAlignment="0" applyProtection="0"/>
    <xf numFmtId="0" fontId="120" fillId="87" borderId="247" applyNumberFormat="0" applyFont="0" applyAlignment="0" applyProtection="0"/>
    <xf numFmtId="0" fontId="8" fillId="87" borderId="247" applyNumberFormat="0" applyFont="0" applyAlignment="0" applyProtection="0"/>
    <xf numFmtId="0" fontId="126" fillId="84" borderId="249" applyNumberFormat="0" applyAlignment="0" applyProtection="0"/>
    <xf numFmtId="0" fontId="138" fillId="71" borderId="249" applyNumberFormat="0" applyAlignment="0" applyProtection="0"/>
    <xf numFmtId="0" fontId="120" fillId="87" borderId="247" applyNumberFormat="0" applyFont="0" applyAlignment="0" applyProtection="0"/>
    <xf numFmtId="0" fontId="126" fillId="84" borderId="249" applyNumberFormat="0" applyAlignment="0" applyProtection="0"/>
    <xf numFmtId="0" fontId="138" fillId="71" borderId="249" applyNumberFormat="0" applyAlignment="0" applyProtection="0"/>
    <xf numFmtId="0" fontId="103" fillId="60" borderId="251">
      <alignment horizontal="right" vertical="center"/>
    </xf>
    <xf numFmtId="0" fontId="125" fillId="84" borderId="249" applyNumberFormat="0" applyAlignment="0" applyProtection="0"/>
    <xf numFmtId="0" fontId="102" fillId="0" borderId="254">
      <alignment horizontal="left" vertical="center" wrapText="1" indent="2"/>
    </xf>
    <xf numFmtId="49" fontId="102" fillId="0" borderId="251" applyNumberFormat="0" applyFont="0" applyFill="0" applyBorder="0" applyProtection="0">
      <alignment horizontal="left" vertical="center" indent="2"/>
    </xf>
    <xf numFmtId="0" fontId="103" fillId="62" borderId="251">
      <alignment horizontal="right" vertical="center"/>
    </xf>
    <xf numFmtId="4" fontId="103" fillId="62" borderId="251">
      <alignment horizontal="right" vertical="center"/>
    </xf>
    <xf numFmtId="0" fontId="105" fillId="62" borderId="251">
      <alignment horizontal="right" vertical="center"/>
    </xf>
    <xf numFmtId="4" fontId="105" fillId="62" borderId="251">
      <alignment horizontal="right" vertical="center"/>
    </xf>
    <xf numFmtId="0" fontId="103" fillId="60" borderId="251">
      <alignment horizontal="right" vertical="center"/>
    </xf>
    <xf numFmtId="4" fontId="103" fillId="60" borderId="251">
      <alignment horizontal="right" vertical="center"/>
    </xf>
    <xf numFmtId="0" fontId="103" fillId="60" borderId="251">
      <alignment horizontal="right" vertical="center"/>
    </xf>
    <xf numFmtId="4" fontId="103" fillId="60" borderId="251">
      <alignment horizontal="right" vertical="center"/>
    </xf>
    <xf numFmtId="0" fontId="129" fillId="71" borderId="249" applyNumberFormat="0" applyAlignment="0" applyProtection="0"/>
    <xf numFmtId="0" fontId="102" fillId="0" borderId="251">
      <alignment horizontal="right" vertical="center"/>
    </xf>
    <xf numFmtId="4" fontId="102" fillId="0" borderId="251">
      <alignment horizontal="right" vertical="center"/>
    </xf>
    <xf numFmtId="4" fontId="102" fillId="0" borderId="251" applyFill="0" applyBorder="0" applyProtection="0">
      <alignment horizontal="right" vertical="center"/>
    </xf>
    <xf numFmtId="49" fontId="101" fillId="0" borderId="251" applyNumberFormat="0" applyFill="0" applyBorder="0" applyProtection="0">
      <alignment horizontal="left" vertical="center"/>
    </xf>
    <xf numFmtId="0" fontId="102" fillId="0" borderId="251" applyNumberFormat="0" applyFill="0" applyAlignment="0" applyProtection="0"/>
    <xf numFmtId="166" fontId="102" fillId="88" borderId="251" applyNumberFormat="0" applyFont="0" applyBorder="0" applyAlignment="0" applyProtection="0">
      <alignment horizontal="right" vertical="center"/>
    </xf>
    <xf numFmtId="0" fontId="102" fillId="61" borderId="251"/>
    <xf numFmtId="4" fontId="102" fillId="61" borderId="251"/>
    <xf numFmtId="4" fontId="103" fillId="60" borderId="251">
      <alignment horizontal="right" vertical="center"/>
    </xf>
    <xf numFmtId="0" fontId="102" fillId="61" borderId="251"/>
    <xf numFmtId="0" fontId="125" fillId="84" borderId="249" applyNumberFormat="0" applyAlignment="0" applyProtection="0"/>
    <xf numFmtId="0" fontId="103" fillId="62" borderId="251">
      <alignment horizontal="right" vertical="center"/>
    </xf>
    <xf numFmtId="0" fontId="102" fillId="0" borderId="251">
      <alignment horizontal="right" vertical="center"/>
    </xf>
    <xf numFmtId="0" fontId="102" fillId="62" borderId="252">
      <alignment horizontal="left" vertical="center"/>
    </xf>
    <xf numFmtId="0" fontId="138" fillId="71" borderId="249" applyNumberFormat="0" applyAlignment="0" applyProtection="0"/>
    <xf numFmtId="166" fontId="102" fillId="88" borderId="251" applyNumberFormat="0" applyFont="0" applyBorder="0" applyAlignment="0" applyProtection="0">
      <alignment horizontal="right" vertical="center"/>
    </xf>
    <xf numFmtId="0" fontId="120" fillId="87" borderId="247" applyNumberFormat="0" applyFont="0" applyAlignment="0" applyProtection="0"/>
    <xf numFmtId="0" fontId="102" fillId="0" borderId="254">
      <alignment horizontal="left" vertical="center" wrapText="1" indent="2"/>
    </xf>
    <xf numFmtId="4" fontId="102" fillId="61" borderId="251"/>
    <xf numFmtId="49" fontId="101" fillId="0" borderId="251" applyNumberFormat="0" applyFill="0" applyBorder="0" applyProtection="0">
      <alignment horizontal="left" vertical="center"/>
    </xf>
    <xf numFmtId="0" fontId="102" fillId="0" borderId="251">
      <alignment horizontal="right" vertical="center"/>
    </xf>
    <xf numFmtId="4" fontId="103" fillId="60" borderId="253">
      <alignment horizontal="right" vertical="center"/>
    </xf>
    <xf numFmtId="4" fontId="103" fillId="60" borderId="251">
      <alignment horizontal="right" vertical="center"/>
    </xf>
    <xf numFmtId="4" fontId="103" fillId="60" borderId="251">
      <alignment horizontal="right" vertical="center"/>
    </xf>
    <xf numFmtId="0" fontId="105" fillId="62" borderId="251">
      <alignment horizontal="right" vertical="center"/>
    </xf>
    <xf numFmtId="0" fontId="103" fillId="62" borderId="251">
      <alignment horizontal="right" vertical="center"/>
    </xf>
    <xf numFmtId="49" fontId="102" fillId="0" borderId="251" applyNumberFormat="0" applyFont="0" applyFill="0" applyBorder="0" applyProtection="0">
      <alignment horizontal="left" vertical="center" indent="2"/>
    </xf>
    <xf numFmtId="0" fontId="138" fillId="71" borderId="249" applyNumberFormat="0" applyAlignment="0" applyProtection="0"/>
    <xf numFmtId="49" fontId="102" fillId="0" borderId="251" applyNumberFormat="0" applyFont="0" applyFill="0" applyBorder="0" applyProtection="0">
      <alignment horizontal="left" vertical="center" indent="2"/>
    </xf>
    <xf numFmtId="0" fontId="129" fillId="71" borderId="249" applyNumberFormat="0" applyAlignment="0" applyProtection="0"/>
    <xf numFmtId="4" fontId="102" fillId="0" borderId="251" applyFill="0" applyBorder="0" applyProtection="0">
      <alignment horizontal="right" vertical="center"/>
    </xf>
    <xf numFmtId="0" fontId="126" fillId="84" borderId="249" applyNumberFormat="0" applyAlignment="0" applyProtection="0"/>
    <xf numFmtId="4" fontId="103" fillId="60" borderId="252">
      <alignment horizontal="right" vertical="center"/>
    </xf>
    <xf numFmtId="0" fontId="102" fillId="0" borderId="251" applyNumberFormat="0" applyFill="0" applyAlignment="0" applyProtection="0"/>
    <xf numFmtId="4" fontId="102" fillId="0" borderId="251">
      <alignment horizontal="right" vertical="center"/>
    </xf>
    <xf numFmtId="0" fontId="102" fillId="0" borderId="251">
      <alignment horizontal="right" vertical="center"/>
    </xf>
    <xf numFmtId="0" fontId="138" fillId="71" borderId="249" applyNumberFormat="0" applyAlignment="0" applyProtection="0"/>
    <xf numFmtId="0" fontId="125" fillId="84" borderId="249" applyNumberFormat="0" applyAlignment="0" applyProtection="0"/>
    <xf numFmtId="0" fontId="102" fillId="60" borderId="254">
      <alignment horizontal="left" vertical="center" wrapText="1" indent="2"/>
    </xf>
    <xf numFmtId="0" fontId="126" fillId="84" borderId="249" applyNumberFormat="0" applyAlignment="0" applyProtection="0"/>
    <xf numFmtId="0" fontId="126" fillId="84" borderId="249" applyNumberFormat="0" applyAlignment="0" applyProtection="0"/>
    <xf numFmtId="4" fontId="103" fillId="60" borderId="252">
      <alignment horizontal="right" vertical="center"/>
    </xf>
    <xf numFmtId="0" fontId="103" fillId="60" borderId="252">
      <alignment horizontal="right" vertical="center"/>
    </xf>
    <xf numFmtId="0" fontId="103" fillId="60" borderId="251">
      <alignment horizontal="right" vertical="center"/>
    </xf>
    <xf numFmtId="4" fontId="105" fillId="62" borderId="251">
      <alignment horizontal="right" vertical="center"/>
    </xf>
    <xf numFmtId="0" fontId="129" fillId="71" borderId="249" applyNumberFormat="0" applyAlignment="0" applyProtection="0"/>
    <xf numFmtId="0" fontId="103" fillId="60" borderId="251">
      <alignment horizontal="right" vertical="center"/>
    </xf>
    <xf numFmtId="0" fontId="120" fillId="87" borderId="247" applyNumberFormat="0" applyFont="0" applyAlignment="0" applyProtection="0"/>
    <xf numFmtId="0" fontId="138" fillId="71" borderId="249" applyNumberFormat="0" applyAlignment="0" applyProtection="0"/>
    <xf numFmtId="49" fontId="101" fillId="0" borderId="251" applyNumberFormat="0" applyFill="0" applyBorder="0" applyProtection="0">
      <alignment horizontal="left" vertical="center"/>
    </xf>
    <xf numFmtId="0" fontId="102" fillId="60" borderId="254">
      <alignment horizontal="left" vertical="center" wrapText="1" indent="2"/>
    </xf>
    <xf numFmtId="0" fontId="126" fillId="84" borderId="249" applyNumberFormat="0" applyAlignment="0" applyProtection="0"/>
    <xf numFmtId="0" fontId="102" fillId="0" borderId="254">
      <alignment horizontal="left" vertical="center" wrapText="1" indent="2"/>
    </xf>
    <xf numFmtId="0" fontId="120" fillId="87" borderId="247" applyNumberFormat="0" applyFont="0" applyAlignment="0" applyProtection="0"/>
    <xf numFmtId="0" fontId="8" fillId="87" borderId="247" applyNumberFormat="0" applyFont="0" applyAlignment="0" applyProtection="0"/>
    <xf numFmtId="4" fontId="103" fillId="60" borderId="251">
      <alignment horizontal="right" vertical="center"/>
    </xf>
    <xf numFmtId="4" fontId="102" fillId="61" borderId="251"/>
    <xf numFmtId="0" fontId="103" fillId="60" borderId="251">
      <alignment horizontal="right" vertical="center"/>
    </xf>
    <xf numFmtId="4" fontId="103" fillId="60" borderId="253">
      <alignment horizontal="right" vertical="center"/>
    </xf>
    <xf numFmtId="0" fontId="125" fillId="84" borderId="249" applyNumberFormat="0" applyAlignment="0" applyProtection="0"/>
    <xf numFmtId="0" fontId="103" fillId="60" borderId="252">
      <alignment horizontal="right" vertical="center"/>
    </xf>
    <xf numFmtId="0" fontId="126" fillId="84" borderId="249" applyNumberFormat="0" applyAlignment="0" applyProtection="0"/>
    <xf numFmtId="0" fontId="102" fillId="62" borderId="252">
      <alignment horizontal="left" vertical="center"/>
    </xf>
    <xf numFmtId="0" fontId="120" fillId="87" borderId="247" applyNumberFormat="0" applyFont="0" applyAlignment="0" applyProtection="0"/>
    <xf numFmtId="4" fontId="103" fillId="60" borderId="252">
      <alignment horizontal="right" vertical="center"/>
    </xf>
    <xf numFmtId="0" fontId="102" fillId="60" borderId="254">
      <alignment horizontal="left" vertical="center" wrapText="1" indent="2"/>
    </xf>
    <xf numFmtId="0" fontId="102" fillId="61" borderId="251"/>
    <xf numFmtId="166" fontId="102" fillId="88" borderId="251" applyNumberFormat="0" applyFont="0" applyBorder="0" applyAlignment="0" applyProtection="0">
      <alignment horizontal="right" vertical="center"/>
    </xf>
    <xf numFmtId="0" fontId="102" fillId="0" borderId="251" applyNumberFormat="0" applyFill="0" applyAlignment="0" applyProtection="0"/>
    <xf numFmtId="4" fontId="102" fillId="0" borderId="251" applyFill="0" applyBorder="0" applyProtection="0">
      <alignment horizontal="right" vertical="center"/>
    </xf>
    <xf numFmtId="4" fontId="103" fillId="62" borderId="251">
      <alignment horizontal="right" vertical="center"/>
    </xf>
    <xf numFmtId="0" fontId="138" fillId="71" borderId="249" applyNumberFormat="0" applyAlignment="0" applyProtection="0"/>
    <xf numFmtId="49" fontId="101" fillId="0" borderId="251" applyNumberFormat="0" applyFill="0" applyBorder="0" applyProtection="0">
      <alignment horizontal="left" vertical="center"/>
    </xf>
    <xf numFmtId="49" fontId="102" fillId="0" borderId="252" applyNumberFormat="0" applyFont="0" applyFill="0" applyBorder="0" applyProtection="0">
      <alignment horizontal="left" vertical="center" indent="5"/>
    </xf>
    <xf numFmtId="0" fontId="102" fillId="62" borderId="252">
      <alignment horizontal="left" vertical="center"/>
    </xf>
    <xf numFmtId="0" fontId="126" fillId="84" borderId="249" applyNumberFormat="0" applyAlignment="0" applyProtection="0"/>
    <xf numFmtId="4" fontId="103" fillId="60" borderId="253">
      <alignment horizontal="right" vertical="center"/>
    </xf>
    <xf numFmtId="0" fontId="138" fillId="71" borderId="249" applyNumberFormat="0" applyAlignment="0" applyProtection="0"/>
    <xf numFmtId="0" fontId="138" fillId="71" borderId="249" applyNumberFormat="0" applyAlignment="0" applyProtection="0"/>
    <xf numFmtId="0" fontId="120" fillId="87" borderId="247" applyNumberFormat="0" applyFont="0" applyAlignment="0" applyProtection="0"/>
    <xf numFmtId="0" fontId="103" fillId="60" borderId="251">
      <alignment horizontal="right" vertical="center"/>
    </xf>
    <xf numFmtId="0" fontId="8" fillId="87" borderId="247" applyNumberFormat="0" applyFont="0" applyAlignment="0" applyProtection="0"/>
    <xf numFmtId="4" fontId="102" fillId="0" borderId="251">
      <alignment horizontal="right" vertical="center"/>
    </xf>
    <xf numFmtId="0" fontId="103" fillId="60" borderId="251">
      <alignment horizontal="right" vertical="center"/>
    </xf>
    <xf numFmtId="0" fontId="103" fillId="60" borderId="251">
      <alignment horizontal="right" vertical="center"/>
    </xf>
    <xf numFmtId="4" fontId="105" fillId="62" borderId="251">
      <alignment horizontal="right" vertical="center"/>
    </xf>
    <xf numFmtId="0" fontId="103" fillId="62" borderId="251">
      <alignment horizontal="right" vertical="center"/>
    </xf>
    <xf numFmtId="4" fontId="103" fillId="62" borderId="251">
      <alignment horizontal="right" vertical="center"/>
    </xf>
    <xf numFmtId="0" fontId="105" fillId="62" borderId="251">
      <alignment horizontal="right" vertical="center"/>
    </xf>
    <xf numFmtId="4" fontId="105" fillId="62" borderId="251">
      <alignment horizontal="right" vertical="center"/>
    </xf>
    <xf numFmtId="0" fontId="103" fillId="60" borderId="251">
      <alignment horizontal="right" vertical="center"/>
    </xf>
    <xf numFmtId="4" fontId="103" fillId="60" borderId="251">
      <alignment horizontal="right" vertical="center"/>
    </xf>
    <xf numFmtId="0" fontId="103" fillId="60" borderId="251">
      <alignment horizontal="right" vertical="center"/>
    </xf>
    <xf numFmtId="4" fontId="103" fillId="60" borderId="251">
      <alignment horizontal="right" vertical="center"/>
    </xf>
    <xf numFmtId="0" fontId="103" fillId="60" borderId="252">
      <alignment horizontal="right" vertical="center"/>
    </xf>
    <xf numFmtId="4" fontId="103" fillId="60" borderId="252">
      <alignment horizontal="right" vertical="center"/>
    </xf>
    <xf numFmtId="0" fontId="103" fillId="60" borderId="253">
      <alignment horizontal="right" vertical="center"/>
    </xf>
    <xf numFmtId="4" fontId="103" fillId="60" borderId="253">
      <alignment horizontal="right" vertical="center"/>
    </xf>
    <xf numFmtId="0" fontId="126" fillId="84" borderId="249" applyNumberFormat="0" applyAlignment="0" applyProtection="0"/>
    <xf numFmtId="0" fontId="102" fillId="60" borderId="254">
      <alignment horizontal="left" vertical="center" wrapText="1" indent="2"/>
    </xf>
    <xf numFmtId="0" fontId="102" fillId="0" borderId="254">
      <alignment horizontal="left" vertical="center" wrapText="1" indent="2"/>
    </xf>
    <xf numFmtId="0" fontId="102" fillId="62" borderId="252">
      <alignment horizontal="left" vertical="center"/>
    </xf>
    <xf numFmtId="0" fontId="138" fillId="71" borderId="249" applyNumberFormat="0" applyAlignment="0" applyProtection="0"/>
    <xf numFmtId="0" fontId="102" fillId="0" borderId="251">
      <alignment horizontal="right" vertical="center"/>
    </xf>
    <xf numFmtId="4" fontId="102" fillId="0" borderId="251">
      <alignment horizontal="right" vertical="center"/>
    </xf>
    <xf numFmtId="0" fontId="102" fillId="0" borderId="251" applyNumberFormat="0" applyFill="0" applyAlignment="0" applyProtection="0"/>
    <xf numFmtId="166" fontId="102" fillId="88" borderId="251" applyNumberFormat="0" applyFont="0" applyBorder="0" applyAlignment="0" applyProtection="0">
      <alignment horizontal="right" vertical="center"/>
    </xf>
    <xf numFmtId="0" fontId="102" fillId="61" borderId="251"/>
    <xf numFmtId="4" fontId="102" fillId="61" borderId="251"/>
    <xf numFmtId="4" fontId="103" fillId="60" borderId="253">
      <alignment horizontal="right" vertical="center"/>
    </xf>
    <xf numFmtId="0" fontId="8" fillId="87" borderId="247" applyNumberFormat="0" applyFont="0" applyAlignment="0" applyProtection="0"/>
    <xf numFmtId="0" fontId="120" fillId="87" borderId="247" applyNumberFormat="0" applyFont="0" applyAlignment="0" applyProtection="0"/>
    <xf numFmtId="0" fontId="102" fillId="0" borderId="251" applyNumberFormat="0" applyFill="0" applyAlignment="0" applyProtection="0"/>
    <xf numFmtId="0" fontId="105" fillId="62" borderId="251">
      <alignment horizontal="right" vertical="center"/>
    </xf>
    <xf numFmtId="0" fontId="129" fillId="71" borderId="249" applyNumberFormat="0" applyAlignment="0" applyProtection="0"/>
    <xf numFmtId="0" fontId="126" fillId="84" borderId="249" applyNumberFormat="0" applyAlignment="0" applyProtection="0"/>
    <xf numFmtId="4" fontId="105" fillId="62" borderId="251">
      <alignment horizontal="right" vertical="center"/>
    </xf>
    <xf numFmtId="0" fontId="103" fillId="62" borderId="251">
      <alignment horizontal="right" vertical="center"/>
    </xf>
    <xf numFmtId="166" fontId="102" fillId="88" borderId="251" applyNumberFormat="0" applyFont="0" applyBorder="0" applyAlignment="0" applyProtection="0">
      <alignment horizontal="right" vertical="center"/>
    </xf>
    <xf numFmtId="0" fontId="103" fillId="62" borderId="251">
      <alignment horizontal="right" vertical="center"/>
    </xf>
    <xf numFmtId="49" fontId="102" fillId="0" borderId="251" applyNumberFormat="0" applyFont="0" applyFill="0" applyBorder="0" applyProtection="0">
      <alignment horizontal="left" vertical="center" indent="2"/>
    </xf>
    <xf numFmtId="49" fontId="102" fillId="0" borderId="252" applyNumberFormat="0" applyFont="0" applyFill="0" applyBorder="0" applyProtection="0">
      <alignment horizontal="left" vertical="center" indent="5"/>
    </xf>
    <xf numFmtId="49" fontId="102" fillId="0" borderId="251" applyNumberFormat="0" applyFont="0" applyFill="0" applyBorder="0" applyProtection="0">
      <alignment horizontal="left" vertical="center" indent="2"/>
    </xf>
    <xf numFmtId="4" fontId="102" fillId="0" borderId="251" applyFill="0" applyBorder="0" applyProtection="0">
      <alignment horizontal="right" vertical="center"/>
    </xf>
    <xf numFmtId="49" fontId="101" fillId="0" borderId="251" applyNumberFormat="0" applyFill="0" applyBorder="0" applyProtection="0">
      <alignment horizontal="left" vertical="center"/>
    </xf>
    <xf numFmtId="0" fontId="102" fillId="0" borderId="254">
      <alignment horizontal="left" vertical="center" wrapText="1" indent="2"/>
    </xf>
    <xf numFmtId="0" fontId="103" fillId="60" borderId="253">
      <alignment horizontal="right" vertical="center"/>
    </xf>
    <xf numFmtId="0" fontId="129" fillId="71" borderId="249" applyNumberFormat="0" applyAlignment="0" applyProtection="0"/>
    <xf numFmtId="0" fontId="103" fillId="60" borderId="253">
      <alignment horizontal="right" vertical="center"/>
    </xf>
    <xf numFmtId="4" fontId="103" fillId="60" borderId="251">
      <alignment horizontal="right" vertical="center"/>
    </xf>
    <xf numFmtId="0" fontId="103" fillId="60" borderId="251">
      <alignment horizontal="right" vertical="center"/>
    </xf>
    <xf numFmtId="0" fontId="125" fillId="84" borderId="249" applyNumberFormat="0" applyAlignment="0" applyProtection="0"/>
    <xf numFmtId="4" fontId="102" fillId="0" borderId="251">
      <alignment horizontal="right" vertical="center"/>
    </xf>
    <xf numFmtId="0" fontId="102" fillId="61" borderId="251"/>
    <xf numFmtId="4" fontId="102" fillId="61" borderId="251"/>
    <xf numFmtId="4" fontId="103" fillId="60" borderId="251">
      <alignment horizontal="right" vertical="center"/>
    </xf>
    <xf numFmtId="0" fontId="105" fillId="62" borderId="251">
      <alignment horizontal="right" vertical="center"/>
    </xf>
    <xf numFmtId="0" fontId="129" fillId="71" borderId="249" applyNumberFormat="0" applyAlignment="0" applyProtection="0"/>
    <xf numFmtId="0" fontId="126" fillId="84" borderId="249" applyNumberFormat="0" applyAlignment="0" applyProtection="0"/>
    <xf numFmtId="4" fontId="102" fillId="0" borderId="251">
      <alignment horizontal="right" vertical="center"/>
    </xf>
    <xf numFmtId="0" fontId="102" fillId="60" borderId="254">
      <alignment horizontal="left" vertical="center" wrapText="1" indent="2"/>
    </xf>
    <xf numFmtId="0" fontId="102" fillId="0" borderId="254">
      <alignment horizontal="left" vertical="center" wrapText="1" indent="2"/>
    </xf>
    <xf numFmtId="0" fontId="138" fillId="71" borderId="249" applyNumberFormat="0" applyAlignment="0" applyProtection="0"/>
    <xf numFmtId="0" fontId="125" fillId="84" borderId="249" applyNumberFormat="0" applyAlignment="0" applyProtection="0"/>
    <xf numFmtId="0" fontId="103" fillId="60" borderId="253">
      <alignment horizontal="right" vertical="center"/>
    </xf>
    <xf numFmtId="0" fontId="105" fillId="62" borderId="251">
      <alignment horizontal="right" vertical="center"/>
    </xf>
    <xf numFmtId="4" fontId="103" fillId="62" borderId="251">
      <alignment horizontal="right" vertical="center"/>
    </xf>
    <xf numFmtId="4" fontId="103" fillId="60" borderId="251">
      <alignment horizontal="right" vertical="center"/>
    </xf>
    <xf numFmtId="49" fontId="102" fillId="0" borderId="252" applyNumberFormat="0" applyFont="0" applyFill="0" applyBorder="0" applyProtection="0">
      <alignment horizontal="left" vertical="center" indent="5"/>
    </xf>
    <xf numFmtId="4" fontId="102" fillId="0" borderId="251" applyFill="0" applyBorder="0" applyProtection="0">
      <alignment horizontal="right" vertical="center"/>
    </xf>
    <xf numFmtId="4" fontId="103" fillId="62" borderId="251">
      <alignment horizontal="right" vertical="center"/>
    </xf>
    <xf numFmtId="0" fontId="138" fillId="71" borderId="249" applyNumberFormat="0" applyAlignment="0" applyProtection="0"/>
    <xf numFmtId="0" fontId="129" fillId="71" borderId="249" applyNumberFormat="0" applyAlignment="0" applyProtection="0"/>
    <xf numFmtId="0" fontId="125" fillId="84" borderId="249" applyNumberFormat="0" applyAlignment="0" applyProtection="0"/>
    <xf numFmtId="0" fontId="102" fillId="60" borderId="254">
      <alignment horizontal="left" vertical="center" wrapText="1" indent="2"/>
    </xf>
    <xf numFmtId="0" fontId="102" fillId="0" borderId="254">
      <alignment horizontal="left" vertical="center" wrapText="1" indent="2"/>
    </xf>
    <xf numFmtId="0" fontId="102" fillId="60" borderId="254">
      <alignment horizontal="left" vertical="center" wrapText="1" indent="2"/>
    </xf>
    <xf numFmtId="4" fontId="103" fillId="60" borderId="251">
      <alignment horizontal="right" vertical="center"/>
    </xf>
    <xf numFmtId="0" fontId="102" fillId="61" borderId="251"/>
    <xf numFmtId="0" fontId="125" fillId="84" borderId="249" applyNumberFormat="0" applyAlignment="0" applyProtection="0"/>
    <xf numFmtId="0" fontId="103" fillId="62" borderId="251">
      <alignment horizontal="right" vertical="center"/>
    </xf>
    <xf numFmtId="0" fontId="102" fillId="0" borderId="251">
      <alignment horizontal="right" vertical="center"/>
    </xf>
    <xf numFmtId="0" fontId="145" fillId="0" borderId="250" applyNumberFormat="0" applyFill="0" applyAlignment="0" applyProtection="0"/>
    <xf numFmtId="0" fontId="102" fillId="62" borderId="252">
      <alignment horizontal="left" vertical="center"/>
    </xf>
    <xf numFmtId="0" fontId="138" fillId="71" borderId="249" applyNumberFormat="0" applyAlignment="0" applyProtection="0"/>
    <xf numFmtId="166" fontId="102" fillId="88" borderId="251" applyNumberFormat="0" applyFont="0" applyBorder="0" applyAlignment="0" applyProtection="0">
      <alignment horizontal="right" vertical="center"/>
    </xf>
    <xf numFmtId="0" fontId="120" fillId="87" borderId="247" applyNumberFormat="0" applyFont="0" applyAlignment="0" applyProtection="0"/>
    <xf numFmtId="0" fontId="102" fillId="0" borderId="254">
      <alignment horizontal="left" vertical="center" wrapText="1" indent="2"/>
    </xf>
    <xf numFmtId="4" fontId="102" fillId="61" borderId="251"/>
    <xf numFmtId="49" fontId="101" fillId="0" borderId="251" applyNumberFormat="0" applyFill="0" applyBorder="0" applyProtection="0">
      <alignment horizontal="left" vertical="center"/>
    </xf>
    <xf numFmtId="0" fontId="102" fillId="0" borderId="251">
      <alignment horizontal="right" vertical="center"/>
    </xf>
    <xf numFmtId="4" fontId="103" fillId="60" borderId="253">
      <alignment horizontal="right" vertical="center"/>
    </xf>
    <xf numFmtId="4" fontId="103" fillId="60" borderId="251">
      <alignment horizontal="right" vertical="center"/>
    </xf>
    <xf numFmtId="4" fontId="103" fillId="60" borderId="251">
      <alignment horizontal="right" vertical="center"/>
    </xf>
    <xf numFmtId="0" fontId="105" fillId="62" borderId="251">
      <alignment horizontal="right" vertical="center"/>
    </xf>
    <xf numFmtId="0" fontId="103" fillId="62" borderId="251">
      <alignment horizontal="right" vertical="center"/>
    </xf>
    <xf numFmtId="49" fontId="102" fillId="0" borderId="251" applyNumberFormat="0" applyFont="0" applyFill="0" applyBorder="0" applyProtection="0">
      <alignment horizontal="left" vertical="center" indent="2"/>
    </xf>
    <xf numFmtId="0" fontId="138" fillId="71" borderId="249" applyNumberFormat="0" applyAlignment="0" applyProtection="0"/>
    <xf numFmtId="0" fontId="123" fillId="84" borderId="248" applyNumberFormat="0" applyAlignment="0" applyProtection="0"/>
    <xf numFmtId="49" fontId="102" fillId="0" borderId="251" applyNumberFormat="0" applyFont="0" applyFill="0" applyBorder="0" applyProtection="0">
      <alignment horizontal="left" vertical="center" indent="2"/>
    </xf>
    <xf numFmtId="0" fontId="129" fillId="71" borderId="249" applyNumberFormat="0" applyAlignment="0" applyProtection="0"/>
    <xf numFmtId="4" fontId="102" fillId="0" borderId="251" applyFill="0" applyBorder="0" applyProtection="0">
      <alignment horizontal="right" vertical="center"/>
    </xf>
    <xf numFmtId="0" fontId="126" fillId="84" borderId="249" applyNumberFormat="0" applyAlignment="0" applyProtection="0"/>
    <xf numFmtId="0" fontId="145" fillId="0" borderId="250" applyNumberFormat="0" applyFill="0" applyAlignment="0" applyProtection="0"/>
    <xf numFmtId="0" fontId="142" fillId="84" borderId="248" applyNumberFormat="0" applyAlignment="0" applyProtection="0"/>
    <xf numFmtId="0" fontId="102" fillId="0" borderId="251" applyNumberFormat="0" applyFill="0" applyAlignment="0" applyProtection="0"/>
    <xf numFmtId="4" fontId="102" fillId="0" borderId="251">
      <alignment horizontal="right" vertical="center"/>
    </xf>
    <xf numFmtId="0" fontId="102" fillId="0" borderId="251">
      <alignment horizontal="right" vertical="center"/>
    </xf>
    <xf numFmtId="0" fontId="138" fillId="71" borderId="249" applyNumberFormat="0" applyAlignment="0" applyProtection="0"/>
    <xf numFmtId="0" fontId="123" fillId="84" borderId="248" applyNumberFormat="0" applyAlignment="0" applyProtection="0"/>
    <xf numFmtId="0" fontId="125" fillId="84" borderId="249" applyNumberFormat="0" applyAlignment="0" applyProtection="0"/>
    <xf numFmtId="0" fontId="102" fillId="60" borderId="254">
      <alignment horizontal="left" vertical="center" wrapText="1" indent="2"/>
    </xf>
    <xf numFmtId="0" fontId="126" fillId="84" borderId="249" applyNumberFormat="0" applyAlignment="0" applyProtection="0"/>
    <xf numFmtId="0" fontId="126" fillId="84" borderId="249" applyNumberFormat="0" applyAlignment="0" applyProtection="0"/>
    <xf numFmtId="4" fontId="103" fillId="60" borderId="252">
      <alignment horizontal="right" vertical="center"/>
    </xf>
    <xf numFmtId="0" fontId="103" fillId="60" borderId="252">
      <alignment horizontal="right" vertical="center"/>
    </xf>
    <xf numFmtId="0" fontId="103" fillId="60" borderId="251">
      <alignment horizontal="right" vertical="center"/>
    </xf>
    <xf numFmtId="4" fontId="105" fillId="62" borderId="251">
      <alignment horizontal="right" vertical="center"/>
    </xf>
    <xf numFmtId="0" fontId="129" fillId="71" borderId="249" applyNumberFormat="0" applyAlignment="0" applyProtection="0"/>
    <xf numFmtId="0" fontId="130" fillId="0" borderId="250" applyNumberFormat="0" applyFill="0" applyAlignment="0" applyProtection="0"/>
    <xf numFmtId="0" fontId="145" fillId="0" borderId="250" applyNumberFormat="0" applyFill="0" applyAlignment="0" applyProtection="0"/>
    <xf numFmtId="0" fontId="120" fillId="87" borderId="247" applyNumberFormat="0" applyFont="0" applyAlignment="0" applyProtection="0"/>
    <xf numFmtId="0" fontId="138" fillId="71" borderId="249" applyNumberFormat="0" applyAlignment="0" applyProtection="0"/>
    <xf numFmtId="49" fontId="101" fillId="0" borderId="251" applyNumberFormat="0" applyFill="0" applyBorder="0" applyProtection="0">
      <alignment horizontal="left" vertical="center"/>
    </xf>
    <xf numFmtId="0" fontId="102" fillId="60" borderId="254">
      <alignment horizontal="left" vertical="center" wrapText="1" indent="2"/>
    </xf>
    <xf numFmtId="0" fontId="126" fillId="84" borderId="249" applyNumberFormat="0" applyAlignment="0" applyProtection="0"/>
    <xf numFmtId="0" fontId="102" fillId="0" borderId="254">
      <alignment horizontal="left" vertical="center" wrapText="1" indent="2"/>
    </xf>
    <xf numFmtId="0" fontId="120" fillId="87" borderId="247" applyNumberFormat="0" applyFont="0" applyAlignment="0" applyProtection="0"/>
    <xf numFmtId="0" fontId="8" fillId="87" borderId="247" applyNumberFormat="0" applyFont="0" applyAlignment="0" applyProtection="0"/>
    <xf numFmtId="0" fontId="142" fillId="84" borderId="248" applyNumberFormat="0" applyAlignment="0" applyProtection="0"/>
    <xf numFmtId="0" fontId="145" fillId="0" borderId="250" applyNumberFormat="0" applyFill="0" applyAlignment="0" applyProtection="0"/>
    <xf numFmtId="4" fontId="102" fillId="61" borderId="251"/>
    <xf numFmtId="0" fontId="103" fillId="60" borderId="251">
      <alignment horizontal="right" vertical="center"/>
    </xf>
    <xf numFmtId="0" fontId="145" fillId="0" borderId="250" applyNumberFormat="0" applyFill="0" applyAlignment="0" applyProtection="0"/>
    <xf numFmtId="4" fontId="103" fillId="60" borderId="253">
      <alignment horizontal="right" vertical="center"/>
    </xf>
    <xf numFmtId="0" fontId="125" fillId="84" borderId="249" applyNumberFormat="0" applyAlignment="0" applyProtection="0"/>
    <xf numFmtId="0" fontId="103" fillId="60" borderId="252">
      <alignment horizontal="right" vertical="center"/>
    </xf>
    <xf numFmtId="0" fontId="126" fillId="84" borderId="249" applyNumberFormat="0" applyAlignment="0" applyProtection="0"/>
    <xf numFmtId="0" fontId="130" fillId="0" borderId="250" applyNumberFormat="0" applyFill="0" applyAlignment="0" applyProtection="0"/>
    <xf numFmtId="0" fontId="120" fillId="87" borderId="247" applyNumberFormat="0" applyFont="0" applyAlignment="0" applyProtection="0"/>
    <xf numFmtId="4" fontId="103" fillId="60" borderId="252">
      <alignment horizontal="right" vertical="center"/>
    </xf>
    <xf numFmtId="0" fontId="102" fillId="60" borderId="254">
      <alignment horizontal="left" vertical="center" wrapText="1" indent="2"/>
    </xf>
    <xf numFmtId="0" fontId="102" fillId="61" borderId="251"/>
    <xf numFmtId="166" fontId="102" fillId="88" borderId="251" applyNumberFormat="0" applyFont="0" applyBorder="0" applyAlignment="0" applyProtection="0">
      <alignment horizontal="right" vertical="center"/>
    </xf>
    <xf numFmtId="0" fontId="102" fillId="0" borderId="251" applyNumberFormat="0" applyFill="0" applyAlignment="0" applyProtection="0"/>
    <xf numFmtId="4" fontId="102" fillId="0" borderId="251" applyFill="0" applyBorder="0" applyProtection="0">
      <alignment horizontal="right" vertical="center"/>
    </xf>
    <xf numFmtId="4" fontId="103" fillId="62" borderId="251">
      <alignment horizontal="right" vertical="center"/>
    </xf>
    <xf numFmtId="0" fontId="130" fillId="0" borderId="250" applyNumberFormat="0" applyFill="0" applyAlignment="0" applyProtection="0"/>
    <xf numFmtId="49" fontId="101" fillId="0" borderId="251" applyNumberFormat="0" applyFill="0" applyBorder="0" applyProtection="0">
      <alignment horizontal="left" vertical="center"/>
    </xf>
    <xf numFmtId="49" fontId="102" fillId="0" borderId="252" applyNumberFormat="0" applyFont="0" applyFill="0" applyBorder="0" applyProtection="0">
      <alignment horizontal="left" vertical="center" indent="5"/>
    </xf>
    <xf numFmtId="0" fontId="102" fillId="62" borderId="252">
      <alignment horizontal="left" vertical="center"/>
    </xf>
    <xf numFmtId="0" fontId="126" fillId="84" borderId="249" applyNumberFormat="0" applyAlignment="0" applyProtection="0"/>
    <xf numFmtId="4" fontId="103" fillId="60" borderId="253">
      <alignment horizontal="right" vertical="center"/>
    </xf>
    <xf numFmtId="0" fontId="138" fillId="71" borderId="249" applyNumberFormat="0" applyAlignment="0" applyProtection="0"/>
    <xf numFmtId="0" fontId="138" fillId="71" borderId="249" applyNumberFormat="0" applyAlignment="0" applyProtection="0"/>
    <xf numFmtId="0" fontId="120" fillId="87" borderId="247" applyNumberFormat="0" applyFont="0" applyAlignment="0" applyProtection="0"/>
    <xf numFmtId="0" fontId="142" fillId="84" borderId="248" applyNumberFormat="0" applyAlignment="0" applyProtection="0"/>
    <xf numFmtId="0" fontId="145" fillId="0" borderId="250" applyNumberFormat="0" applyFill="0" applyAlignment="0" applyProtection="0"/>
    <xf numFmtId="0" fontId="103" fillId="60" borderId="251">
      <alignment horizontal="right" vertical="center"/>
    </xf>
    <xf numFmtId="0" fontId="8" fillId="87" borderId="247" applyNumberFormat="0" applyFont="0" applyAlignment="0" applyProtection="0"/>
    <xf numFmtId="4" fontId="102" fillId="0" borderId="251">
      <alignment horizontal="right" vertical="center"/>
    </xf>
    <xf numFmtId="0" fontId="145" fillId="0" borderId="250" applyNumberFormat="0" applyFill="0" applyAlignment="0" applyProtection="0"/>
    <xf numFmtId="0" fontId="103" fillId="60" borderId="251">
      <alignment horizontal="right" vertical="center"/>
    </xf>
    <xf numFmtId="0" fontId="103" fillId="60" borderId="251">
      <alignment horizontal="right" vertical="center"/>
    </xf>
    <xf numFmtId="4" fontId="105" fillId="62" borderId="251">
      <alignment horizontal="right" vertical="center"/>
    </xf>
    <xf numFmtId="0" fontId="103" fillId="62" borderId="251">
      <alignment horizontal="right" vertical="center"/>
    </xf>
    <xf numFmtId="4" fontId="103" fillId="62" borderId="251">
      <alignment horizontal="right" vertical="center"/>
    </xf>
    <xf numFmtId="0" fontId="105" fillId="62" borderId="251">
      <alignment horizontal="right" vertical="center"/>
    </xf>
    <xf numFmtId="4" fontId="105" fillId="62" borderId="251">
      <alignment horizontal="right" vertical="center"/>
    </xf>
    <xf numFmtId="0" fontId="103" fillId="60" borderId="251">
      <alignment horizontal="right" vertical="center"/>
    </xf>
    <xf numFmtId="4" fontId="103" fillId="60" borderId="251">
      <alignment horizontal="right" vertical="center"/>
    </xf>
    <xf numFmtId="0" fontId="103" fillId="60" borderId="251">
      <alignment horizontal="right" vertical="center"/>
    </xf>
    <xf numFmtId="4" fontId="103" fillId="60" borderId="251">
      <alignment horizontal="right" vertical="center"/>
    </xf>
    <xf numFmtId="0" fontId="103" fillId="60" borderId="252">
      <alignment horizontal="right" vertical="center"/>
    </xf>
    <xf numFmtId="4" fontId="103" fillId="60" borderId="252">
      <alignment horizontal="right" vertical="center"/>
    </xf>
    <xf numFmtId="0" fontId="103" fillId="60" borderId="253">
      <alignment horizontal="right" vertical="center"/>
    </xf>
    <xf numFmtId="4" fontId="103" fillId="60" borderId="253">
      <alignment horizontal="right" vertical="center"/>
    </xf>
    <xf numFmtId="0" fontId="126" fillId="84" borderId="249" applyNumberFormat="0" applyAlignment="0" applyProtection="0"/>
    <xf numFmtId="0" fontId="102" fillId="60" borderId="254">
      <alignment horizontal="left" vertical="center" wrapText="1" indent="2"/>
    </xf>
    <xf numFmtId="0" fontId="102" fillId="0" borderId="254">
      <alignment horizontal="left" vertical="center" wrapText="1" indent="2"/>
    </xf>
    <xf numFmtId="0" fontId="102" fillId="62" borderId="252">
      <alignment horizontal="left" vertical="center"/>
    </xf>
    <xf numFmtId="0" fontId="138" fillId="71" borderId="249" applyNumberFormat="0" applyAlignment="0" applyProtection="0"/>
    <xf numFmtId="0" fontId="102" fillId="0" borderId="251">
      <alignment horizontal="right" vertical="center"/>
    </xf>
    <xf numFmtId="4" fontId="102" fillId="0" borderId="251">
      <alignment horizontal="right" vertical="center"/>
    </xf>
    <xf numFmtId="0" fontId="102" fillId="0" borderId="251" applyNumberFormat="0" applyFill="0" applyAlignment="0" applyProtection="0"/>
    <xf numFmtId="0" fontId="142" fillId="84" borderId="248" applyNumberFormat="0" applyAlignment="0" applyProtection="0"/>
    <xf numFmtId="166" fontId="102" fillId="88" borderId="251" applyNumberFormat="0" applyFont="0" applyBorder="0" applyAlignment="0" applyProtection="0">
      <alignment horizontal="right" vertical="center"/>
    </xf>
    <xf numFmtId="0" fontId="102" fillId="61" borderId="251"/>
    <xf numFmtId="4" fontId="102" fillId="61" borderId="251"/>
    <xf numFmtId="0" fontId="145" fillId="0" borderId="250" applyNumberFormat="0" applyFill="0" applyAlignment="0" applyProtection="0"/>
    <xf numFmtId="0" fontId="8" fillId="87" borderId="247" applyNumberFormat="0" applyFont="0" applyAlignment="0" applyProtection="0"/>
    <xf numFmtId="0" fontId="120" fillId="87" borderId="247" applyNumberFormat="0" applyFont="0" applyAlignment="0" applyProtection="0"/>
    <xf numFmtId="0" fontId="102" fillId="0" borderId="251" applyNumberFormat="0" applyFill="0" applyAlignment="0" applyProtection="0"/>
    <xf numFmtId="0" fontId="130" fillId="0" borderId="250" applyNumberFormat="0" applyFill="0" applyAlignment="0" applyProtection="0"/>
    <xf numFmtId="0" fontId="145" fillId="0" borderId="250" applyNumberFormat="0" applyFill="0" applyAlignment="0" applyProtection="0"/>
    <xf numFmtId="0" fontId="129" fillId="71" borderId="249" applyNumberFormat="0" applyAlignment="0" applyProtection="0"/>
    <xf numFmtId="0" fontId="126" fillId="84" borderId="249" applyNumberFormat="0" applyAlignment="0" applyProtection="0"/>
    <xf numFmtId="4" fontId="105" fillId="62" borderId="251">
      <alignment horizontal="right" vertical="center"/>
    </xf>
    <xf numFmtId="0" fontId="103" fillId="62" borderId="251">
      <alignment horizontal="right" vertical="center"/>
    </xf>
    <xf numFmtId="166" fontId="102" fillId="88" borderId="251" applyNumberFormat="0" applyFont="0" applyBorder="0" applyAlignment="0" applyProtection="0">
      <alignment horizontal="right" vertical="center"/>
    </xf>
    <xf numFmtId="0" fontId="130" fillId="0" borderId="250" applyNumberFormat="0" applyFill="0" applyAlignment="0" applyProtection="0"/>
    <xf numFmtId="49" fontId="102" fillId="0" borderId="251" applyNumberFormat="0" applyFont="0" applyFill="0" applyBorder="0" applyProtection="0">
      <alignment horizontal="left" vertical="center" indent="2"/>
    </xf>
    <xf numFmtId="49" fontId="102" fillId="0" borderId="252" applyNumberFormat="0" applyFont="0" applyFill="0" applyBorder="0" applyProtection="0">
      <alignment horizontal="left" vertical="center" indent="5"/>
    </xf>
    <xf numFmtId="49" fontId="102" fillId="0" borderId="251" applyNumberFormat="0" applyFont="0" applyFill="0" applyBorder="0" applyProtection="0">
      <alignment horizontal="left" vertical="center" indent="2"/>
    </xf>
    <xf numFmtId="4" fontId="102" fillId="0" borderId="251" applyFill="0" applyBorder="0" applyProtection="0">
      <alignment horizontal="right" vertical="center"/>
    </xf>
    <xf numFmtId="49" fontId="101" fillId="0" borderId="251" applyNumberFormat="0" applyFill="0" applyBorder="0" applyProtection="0">
      <alignment horizontal="left" vertical="center"/>
    </xf>
    <xf numFmtId="0" fontId="102" fillId="0" borderId="254">
      <alignment horizontal="left" vertical="center" wrapText="1" indent="2"/>
    </xf>
    <xf numFmtId="0" fontId="142" fillId="84" borderId="248" applyNumberFormat="0" applyAlignment="0" applyProtection="0"/>
    <xf numFmtId="0" fontId="103" fillId="60" borderId="253">
      <alignment horizontal="right" vertical="center"/>
    </xf>
    <xf numFmtId="0" fontId="129" fillId="71" borderId="249" applyNumberFormat="0" applyAlignment="0" applyProtection="0"/>
    <xf numFmtId="0" fontId="103" fillId="60" borderId="253">
      <alignment horizontal="right" vertical="center"/>
    </xf>
    <xf numFmtId="4" fontId="103" fillId="60" borderId="251">
      <alignment horizontal="right" vertical="center"/>
    </xf>
    <xf numFmtId="0" fontId="103" fillId="60" borderId="251">
      <alignment horizontal="right" vertical="center"/>
    </xf>
    <xf numFmtId="0" fontId="123" fillId="84" borderId="248" applyNumberFormat="0" applyAlignment="0" applyProtection="0"/>
    <xf numFmtId="0" fontId="125" fillId="84" borderId="249" applyNumberFormat="0" applyAlignment="0" applyProtection="0"/>
    <xf numFmtId="0" fontId="130" fillId="0" borderId="250" applyNumberFormat="0" applyFill="0" applyAlignment="0" applyProtection="0"/>
    <xf numFmtId="0" fontId="102" fillId="61" borderId="251"/>
    <xf numFmtId="4" fontId="102" fillId="61" borderId="251"/>
    <xf numFmtId="4" fontId="103" fillId="60" borderId="251">
      <alignment horizontal="right" vertical="center"/>
    </xf>
    <xf numFmtId="0" fontId="105" fillId="62" borderId="251">
      <alignment horizontal="right" vertical="center"/>
    </xf>
    <xf numFmtId="0" fontId="129" fillId="71" borderId="249" applyNumberFormat="0" applyAlignment="0" applyProtection="0"/>
    <xf numFmtId="0" fontId="126" fillId="84" borderId="249" applyNumberFormat="0" applyAlignment="0" applyProtection="0"/>
    <xf numFmtId="4" fontId="102" fillId="0" borderId="251">
      <alignment horizontal="right" vertical="center"/>
    </xf>
    <xf numFmtId="0" fontId="102" fillId="60" borderId="254">
      <alignment horizontal="left" vertical="center" wrapText="1" indent="2"/>
    </xf>
    <xf numFmtId="0" fontId="102" fillId="0" borderId="254">
      <alignment horizontal="left" vertical="center" wrapText="1" indent="2"/>
    </xf>
    <xf numFmtId="0" fontId="142" fillId="84" borderId="248" applyNumberFormat="0" applyAlignment="0" applyProtection="0"/>
    <xf numFmtId="0" fontId="138" fillId="71" borderId="249" applyNumberFormat="0" applyAlignment="0" applyProtection="0"/>
    <xf numFmtId="0" fontId="125" fillId="84" borderId="249" applyNumberFormat="0" applyAlignment="0" applyProtection="0"/>
    <xf numFmtId="0" fontId="123" fillId="84" borderId="248" applyNumberFormat="0" applyAlignment="0" applyProtection="0"/>
    <xf numFmtId="0" fontId="103" fillId="60" borderId="253">
      <alignment horizontal="right" vertical="center"/>
    </xf>
    <xf numFmtId="0" fontId="105" fillId="62" borderId="251">
      <alignment horizontal="right" vertical="center"/>
    </xf>
    <xf numFmtId="4" fontId="103" fillId="62" borderId="251">
      <alignment horizontal="right" vertical="center"/>
    </xf>
    <xf numFmtId="4" fontId="103" fillId="60" borderId="251">
      <alignment horizontal="right" vertical="center"/>
    </xf>
    <xf numFmtId="49" fontId="102" fillId="0" borderId="252" applyNumberFormat="0" applyFont="0" applyFill="0" applyBorder="0" applyProtection="0">
      <alignment horizontal="left" vertical="center" indent="5"/>
    </xf>
    <xf numFmtId="4" fontId="102" fillId="0" borderId="251" applyFill="0" applyBorder="0" applyProtection="0">
      <alignment horizontal="right" vertical="center"/>
    </xf>
    <xf numFmtId="4" fontId="103" fillId="62" borderId="251">
      <alignment horizontal="right" vertical="center"/>
    </xf>
    <xf numFmtId="0" fontId="138" fillId="71" borderId="249" applyNumberFormat="0" applyAlignment="0" applyProtection="0"/>
    <xf numFmtId="0" fontId="129" fillId="71" borderId="249" applyNumberFormat="0" applyAlignment="0" applyProtection="0"/>
    <xf numFmtId="0" fontId="125" fillId="84" borderId="249" applyNumberFormat="0" applyAlignment="0" applyProtection="0"/>
    <xf numFmtId="0" fontId="102" fillId="60" borderId="254">
      <alignment horizontal="left" vertical="center" wrapText="1" indent="2"/>
    </xf>
    <xf numFmtId="0" fontId="102" fillId="0" borderId="254">
      <alignment horizontal="left" vertical="center" wrapText="1" indent="2"/>
    </xf>
    <xf numFmtId="0" fontId="102" fillId="60" borderId="254">
      <alignment horizontal="left" vertical="center" wrapText="1" indent="2"/>
    </xf>
    <xf numFmtId="0" fontId="102" fillId="0" borderId="254">
      <alignment horizontal="left" vertical="center" wrapText="1" indent="2"/>
    </xf>
    <xf numFmtId="0" fontId="123" fillId="84" borderId="248" applyNumberFormat="0" applyAlignment="0" applyProtection="0"/>
    <xf numFmtId="0" fontId="125" fillId="84" borderId="249" applyNumberFormat="0" applyAlignment="0" applyProtection="0"/>
    <xf numFmtId="0" fontId="126" fillId="84" borderId="249" applyNumberFormat="0" applyAlignment="0" applyProtection="0"/>
    <xf numFmtId="0" fontId="129" fillId="71" borderId="249" applyNumberFormat="0" applyAlignment="0" applyProtection="0"/>
    <xf numFmtId="0" fontId="130" fillId="0" borderId="250" applyNumberFormat="0" applyFill="0" applyAlignment="0" applyProtection="0"/>
    <xf numFmtId="0" fontId="138" fillId="71" borderId="249" applyNumberFormat="0" applyAlignment="0" applyProtection="0"/>
    <xf numFmtId="0" fontId="120" fillId="87" borderId="247" applyNumberFormat="0" applyFont="0" applyAlignment="0" applyProtection="0"/>
    <xf numFmtId="0" fontId="8" fillId="87" borderId="247" applyNumberFormat="0" applyFont="0" applyAlignment="0" applyProtection="0"/>
    <xf numFmtId="0" fontId="142" fillId="84" borderId="248" applyNumberFormat="0" applyAlignment="0" applyProtection="0"/>
    <xf numFmtId="0" fontId="145" fillId="0" borderId="250" applyNumberFormat="0" applyFill="0" applyAlignment="0" applyProtection="0"/>
    <xf numFmtId="0" fontId="126" fillId="84" borderId="249" applyNumberFormat="0" applyAlignment="0" applyProtection="0"/>
    <xf numFmtId="0" fontId="138" fillId="71" borderId="249" applyNumberFormat="0" applyAlignment="0" applyProtection="0"/>
    <xf numFmtId="0" fontId="120" fillId="87" borderId="247" applyNumberFormat="0" applyFont="0" applyAlignment="0" applyProtection="0"/>
    <xf numFmtId="0" fontId="142" fillId="84" borderId="248" applyNumberFormat="0" applyAlignment="0" applyProtection="0"/>
    <xf numFmtId="0" fontId="145" fillId="0" borderId="250" applyNumberFormat="0" applyFill="0" applyAlignment="0" applyProtection="0"/>
    <xf numFmtId="0" fontId="126" fillId="84" borderId="249" applyNumberFormat="0" applyAlignment="0" applyProtection="0"/>
    <xf numFmtId="0" fontId="138" fillId="71" borderId="249" applyNumberFormat="0" applyAlignment="0" applyProtection="0"/>
    <xf numFmtId="0" fontId="142" fillId="84" borderId="248" applyNumberFormat="0" applyAlignment="0" applyProtection="0"/>
    <xf numFmtId="0" fontId="145" fillId="0" borderId="250" applyNumberFormat="0" applyFill="0" applyAlignment="0" applyProtection="0"/>
    <xf numFmtId="0" fontId="123" fillId="84" borderId="248" applyNumberFormat="0" applyAlignment="0" applyProtection="0"/>
    <xf numFmtId="0" fontId="125" fillId="84" borderId="249" applyNumberFormat="0" applyAlignment="0" applyProtection="0"/>
    <xf numFmtId="0" fontId="130" fillId="0" borderId="250" applyNumberFormat="0" applyFill="0" applyAlignment="0" applyProtection="0"/>
    <xf numFmtId="49" fontId="102" fillId="0" borderId="251" applyNumberFormat="0" applyFont="0" applyFill="0" applyBorder="0" applyProtection="0">
      <alignment horizontal="left" vertical="center" indent="2"/>
    </xf>
    <xf numFmtId="0" fontId="103" fillId="62" borderId="251">
      <alignment horizontal="right" vertical="center"/>
    </xf>
    <xf numFmtId="4" fontId="103" fillId="62" borderId="251">
      <alignment horizontal="right" vertical="center"/>
    </xf>
    <xf numFmtId="0" fontId="105" fillId="62" borderId="251">
      <alignment horizontal="right" vertical="center"/>
    </xf>
    <xf numFmtId="4" fontId="105" fillId="62" borderId="251">
      <alignment horizontal="right" vertical="center"/>
    </xf>
    <xf numFmtId="0" fontId="103" fillId="60" borderId="251">
      <alignment horizontal="right" vertical="center"/>
    </xf>
    <xf numFmtId="4" fontId="103" fillId="60" borderId="251">
      <alignment horizontal="right" vertical="center"/>
    </xf>
    <xf numFmtId="0" fontId="103" fillId="60" borderId="251">
      <alignment horizontal="right" vertical="center"/>
    </xf>
    <xf numFmtId="4" fontId="103" fillId="60" borderId="251">
      <alignment horizontal="right" vertical="center"/>
    </xf>
    <xf numFmtId="0" fontId="129" fillId="71" borderId="249" applyNumberFormat="0" applyAlignment="0" applyProtection="0"/>
    <xf numFmtId="0" fontId="102" fillId="0" borderId="251">
      <alignment horizontal="right" vertical="center"/>
    </xf>
    <xf numFmtId="4" fontId="102" fillId="0" borderId="251">
      <alignment horizontal="right" vertical="center"/>
    </xf>
    <xf numFmtId="4" fontId="102" fillId="0" borderId="251" applyFill="0" applyBorder="0" applyProtection="0">
      <alignment horizontal="right" vertical="center"/>
    </xf>
    <xf numFmtId="49" fontId="101" fillId="0" borderId="251" applyNumberFormat="0" applyFill="0" applyBorder="0" applyProtection="0">
      <alignment horizontal="left" vertical="center"/>
    </xf>
    <xf numFmtId="0" fontId="102" fillId="0" borderId="251" applyNumberFormat="0" applyFill="0" applyAlignment="0" applyProtection="0"/>
    <xf numFmtId="166" fontId="102" fillId="88" borderId="251" applyNumberFormat="0" applyFont="0" applyBorder="0" applyAlignment="0" applyProtection="0">
      <alignment horizontal="right" vertical="center"/>
    </xf>
    <xf numFmtId="0" fontId="102" fillId="61" borderId="251"/>
    <xf numFmtId="4" fontId="102" fillId="61" borderId="251"/>
    <xf numFmtId="4" fontId="103" fillId="60" borderId="251">
      <alignment horizontal="right" vertical="center"/>
    </xf>
    <xf numFmtId="0" fontId="102" fillId="61" borderId="251"/>
    <xf numFmtId="0" fontId="125" fillId="84" borderId="249" applyNumberFormat="0" applyAlignment="0" applyProtection="0"/>
    <xf numFmtId="0" fontId="103" fillId="62" borderId="251">
      <alignment horizontal="right" vertical="center"/>
    </xf>
    <xf numFmtId="0" fontId="102" fillId="0" borderId="251">
      <alignment horizontal="right" vertical="center"/>
    </xf>
    <xf numFmtId="0" fontId="145" fillId="0" borderId="250" applyNumberFormat="0" applyFill="0" applyAlignment="0" applyProtection="0"/>
    <xf numFmtId="0" fontId="102" fillId="62" borderId="252">
      <alignment horizontal="left" vertical="center"/>
    </xf>
    <xf numFmtId="0" fontId="138" fillId="71" borderId="249" applyNumberFormat="0" applyAlignment="0" applyProtection="0"/>
    <xf numFmtId="166" fontId="102" fillId="88" borderId="251" applyNumberFormat="0" applyFont="0" applyBorder="0" applyAlignment="0" applyProtection="0">
      <alignment horizontal="right" vertical="center"/>
    </xf>
    <xf numFmtId="0" fontId="120" fillId="87" borderId="247" applyNumberFormat="0" applyFont="0" applyAlignment="0" applyProtection="0"/>
    <xf numFmtId="0" fontId="102" fillId="0" borderId="254">
      <alignment horizontal="left" vertical="center" wrapText="1" indent="2"/>
    </xf>
    <xf numFmtId="4" fontId="102" fillId="61" borderId="251"/>
    <xf numFmtId="49" fontId="101" fillId="0" borderId="251" applyNumberFormat="0" applyFill="0" applyBorder="0" applyProtection="0">
      <alignment horizontal="left" vertical="center"/>
    </xf>
    <xf numFmtId="0" fontId="102" fillId="0" borderId="251">
      <alignment horizontal="right" vertical="center"/>
    </xf>
    <xf numFmtId="4" fontId="103" fillId="60" borderId="253">
      <alignment horizontal="right" vertical="center"/>
    </xf>
    <xf numFmtId="4" fontId="103" fillId="60" borderId="251">
      <alignment horizontal="right" vertical="center"/>
    </xf>
    <xf numFmtId="4" fontId="103" fillId="60" borderId="251">
      <alignment horizontal="right" vertical="center"/>
    </xf>
    <xf numFmtId="0" fontId="105" fillId="62" borderId="251">
      <alignment horizontal="right" vertical="center"/>
    </xf>
    <xf numFmtId="0" fontId="103" fillId="62" borderId="251">
      <alignment horizontal="right" vertical="center"/>
    </xf>
    <xf numFmtId="49" fontId="102" fillId="0" borderId="251" applyNumberFormat="0" applyFont="0" applyFill="0" applyBorder="0" applyProtection="0">
      <alignment horizontal="left" vertical="center" indent="2"/>
    </xf>
    <xf numFmtId="0" fontId="138" fillId="71" borderId="249" applyNumberFormat="0" applyAlignment="0" applyProtection="0"/>
    <xf numFmtId="0" fontId="123" fillId="84" borderId="248" applyNumberFormat="0" applyAlignment="0" applyProtection="0"/>
    <xf numFmtId="49" fontId="102" fillId="0" borderId="251" applyNumberFormat="0" applyFont="0" applyFill="0" applyBorder="0" applyProtection="0">
      <alignment horizontal="left" vertical="center" indent="2"/>
    </xf>
    <xf numFmtId="0" fontId="129" fillId="71" borderId="249" applyNumberFormat="0" applyAlignment="0" applyProtection="0"/>
    <xf numFmtId="4" fontId="102" fillId="0" borderId="251" applyFill="0" applyBorder="0" applyProtection="0">
      <alignment horizontal="right" vertical="center"/>
    </xf>
    <xf numFmtId="0" fontId="126" fillId="84" borderId="249" applyNumberFormat="0" applyAlignment="0" applyProtection="0"/>
    <xf numFmtId="0" fontId="145" fillId="0" borderId="250" applyNumberFormat="0" applyFill="0" applyAlignment="0" applyProtection="0"/>
    <xf numFmtId="0" fontId="142" fillId="84" borderId="248" applyNumberFormat="0" applyAlignment="0" applyProtection="0"/>
    <xf numFmtId="0" fontId="102" fillId="0" borderId="251" applyNumberFormat="0" applyFill="0" applyAlignment="0" applyProtection="0"/>
    <xf numFmtId="4" fontId="102" fillId="0" borderId="251">
      <alignment horizontal="right" vertical="center"/>
    </xf>
    <xf numFmtId="0" fontId="102" fillId="0" borderId="251">
      <alignment horizontal="right" vertical="center"/>
    </xf>
    <xf numFmtId="0" fontId="138" fillId="71" borderId="249" applyNumberFormat="0" applyAlignment="0" applyProtection="0"/>
    <xf numFmtId="0" fontId="123" fillId="84" borderId="248" applyNumberFormat="0" applyAlignment="0" applyProtection="0"/>
    <xf numFmtId="0" fontId="125" fillId="84" borderId="249" applyNumberFormat="0" applyAlignment="0" applyProtection="0"/>
    <xf numFmtId="0" fontId="102" fillId="60" borderId="254">
      <alignment horizontal="left" vertical="center" wrapText="1" indent="2"/>
    </xf>
    <xf numFmtId="0" fontId="126" fillId="84" borderId="249" applyNumberFormat="0" applyAlignment="0" applyProtection="0"/>
    <xf numFmtId="0" fontId="126" fillId="84" borderId="249" applyNumberFormat="0" applyAlignment="0" applyProtection="0"/>
    <xf numFmtId="4" fontId="103" fillId="60" borderId="252">
      <alignment horizontal="right" vertical="center"/>
    </xf>
    <xf numFmtId="0" fontId="103" fillId="60" borderId="252">
      <alignment horizontal="right" vertical="center"/>
    </xf>
    <xf numFmtId="0" fontId="103" fillId="60" borderId="251">
      <alignment horizontal="right" vertical="center"/>
    </xf>
    <xf numFmtId="4" fontId="105" fillId="62" borderId="251">
      <alignment horizontal="right" vertical="center"/>
    </xf>
    <xf numFmtId="0" fontId="129" fillId="71" borderId="249" applyNumberFormat="0" applyAlignment="0" applyProtection="0"/>
    <xf numFmtId="0" fontId="130" fillId="0" borderId="250" applyNumberFormat="0" applyFill="0" applyAlignment="0" applyProtection="0"/>
    <xf numFmtId="0" fontId="145" fillId="0" borderId="250" applyNumberFormat="0" applyFill="0" applyAlignment="0" applyProtection="0"/>
    <xf numFmtId="0" fontId="120" fillId="87" borderId="247" applyNumberFormat="0" applyFont="0" applyAlignment="0" applyProtection="0"/>
    <xf numFmtId="0" fontId="138" fillId="71" borderId="249" applyNumberFormat="0" applyAlignment="0" applyProtection="0"/>
    <xf numFmtId="49" fontId="101" fillId="0" borderId="251" applyNumberFormat="0" applyFill="0" applyBorder="0" applyProtection="0">
      <alignment horizontal="left" vertical="center"/>
    </xf>
    <xf numFmtId="0" fontId="102" fillId="60" borderId="254">
      <alignment horizontal="left" vertical="center" wrapText="1" indent="2"/>
    </xf>
    <xf numFmtId="0" fontId="126" fillId="84" borderId="249" applyNumberFormat="0" applyAlignment="0" applyProtection="0"/>
    <xf numFmtId="0" fontId="102" fillId="0" borderId="254">
      <alignment horizontal="left" vertical="center" wrapText="1" indent="2"/>
    </xf>
    <xf numFmtId="0" fontId="120" fillId="87" borderId="247" applyNumberFormat="0" applyFont="0" applyAlignment="0" applyProtection="0"/>
    <xf numFmtId="0" fontId="8" fillId="87" borderId="247" applyNumberFormat="0" applyFont="0" applyAlignment="0" applyProtection="0"/>
    <xf numFmtId="0" fontId="142" fillId="84" borderId="248" applyNumberFormat="0" applyAlignment="0" applyProtection="0"/>
    <xf numFmtId="0" fontId="145" fillId="0" borderId="250" applyNumberFormat="0" applyFill="0" applyAlignment="0" applyProtection="0"/>
    <xf numFmtId="4" fontId="102" fillId="61" borderId="251"/>
    <xf numFmtId="0" fontId="103" fillId="60" borderId="251">
      <alignment horizontal="right" vertical="center"/>
    </xf>
    <xf numFmtId="0" fontId="145" fillId="0" borderId="250" applyNumberFormat="0" applyFill="0" applyAlignment="0" applyProtection="0"/>
    <xf numFmtId="4" fontId="103" fillId="60" borderId="253">
      <alignment horizontal="right" vertical="center"/>
    </xf>
    <xf numFmtId="0" fontId="125" fillId="84" borderId="249" applyNumberFormat="0" applyAlignment="0" applyProtection="0"/>
    <xf numFmtId="0" fontId="103" fillId="60" borderId="252">
      <alignment horizontal="right" vertical="center"/>
    </xf>
    <xf numFmtId="0" fontId="126" fillId="84" borderId="249" applyNumberFormat="0" applyAlignment="0" applyProtection="0"/>
    <xf numFmtId="0" fontId="130" fillId="0" borderId="250" applyNumberFormat="0" applyFill="0" applyAlignment="0" applyProtection="0"/>
    <xf numFmtId="0" fontId="120" fillId="87" borderId="247" applyNumberFormat="0" applyFont="0" applyAlignment="0" applyProtection="0"/>
    <xf numFmtId="4" fontId="103" fillId="60" borderId="252">
      <alignment horizontal="right" vertical="center"/>
    </xf>
    <xf numFmtId="0" fontId="102" fillId="60" borderId="254">
      <alignment horizontal="left" vertical="center" wrapText="1" indent="2"/>
    </xf>
    <xf numFmtId="0" fontId="102" fillId="61" borderId="251"/>
    <xf numFmtId="166" fontId="102" fillId="88" borderId="251" applyNumberFormat="0" applyFont="0" applyBorder="0" applyAlignment="0" applyProtection="0">
      <alignment horizontal="right" vertical="center"/>
    </xf>
    <xf numFmtId="0" fontId="102" fillId="0" borderId="251" applyNumberFormat="0" applyFill="0" applyAlignment="0" applyProtection="0"/>
    <xf numFmtId="4" fontId="102" fillId="0" borderId="251" applyFill="0" applyBorder="0" applyProtection="0">
      <alignment horizontal="right" vertical="center"/>
    </xf>
    <xf numFmtId="4" fontId="103" fillId="62" borderId="251">
      <alignment horizontal="right" vertical="center"/>
    </xf>
    <xf numFmtId="0" fontId="130" fillId="0" borderId="250" applyNumberFormat="0" applyFill="0" applyAlignment="0" applyProtection="0"/>
    <xf numFmtId="49" fontId="101" fillId="0" borderId="251" applyNumberFormat="0" applyFill="0" applyBorder="0" applyProtection="0">
      <alignment horizontal="left" vertical="center"/>
    </xf>
    <xf numFmtId="49" fontId="102" fillId="0" borderId="252" applyNumberFormat="0" applyFont="0" applyFill="0" applyBorder="0" applyProtection="0">
      <alignment horizontal="left" vertical="center" indent="5"/>
    </xf>
    <xf numFmtId="0" fontId="102" fillId="62" borderId="252">
      <alignment horizontal="left" vertical="center"/>
    </xf>
    <xf numFmtId="0" fontId="126" fillId="84" borderId="249" applyNumberFormat="0" applyAlignment="0" applyProtection="0"/>
    <xf numFmtId="4" fontId="103" fillId="60" borderId="253">
      <alignment horizontal="right" vertical="center"/>
    </xf>
    <xf numFmtId="0" fontId="138" fillId="71" borderId="249" applyNumberFormat="0" applyAlignment="0" applyProtection="0"/>
    <xf numFmtId="0" fontId="138" fillId="71" borderId="249" applyNumberFormat="0" applyAlignment="0" applyProtection="0"/>
    <xf numFmtId="0" fontId="120" fillId="87" borderId="247" applyNumberFormat="0" applyFont="0" applyAlignment="0" applyProtection="0"/>
    <xf numFmtId="0" fontId="142" fillId="84" borderId="248" applyNumberFormat="0" applyAlignment="0" applyProtection="0"/>
    <xf numFmtId="0" fontId="145" fillId="0" borderId="250" applyNumberFormat="0" applyFill="0" applyAlignment="0" applyProtection="0"/>
    <xf numFmtId="0" fontId="103" fillId="60" borderId="251">
      <alignment horizontal="right" vertical="center"/>
    </xf>
    <xf numFmtId="0" fontId="8" fillId="87" borderId="247" applyNumberFormat="0" applyFont="0" applyAlignment="0" applyProtection="0"/>
    <xf numFmtId="4" fontId="102" fillId="0" borderId="251">
      <alignment horizontal="right" vertical="center"/>
    </xf>
    <xf numFmtId="0" fontId="145" fillId="0" borderId="250" applyNumberFormat="0" applyFill="0" applyAlignment="0" applyProtection="0"/>
    <xf numFmtId="0" fontId="103" fillId="60" borderId="251">
      <alignment horizontal="right" vertical="center"/>
    </xf>
    <xf numFmtId="0" fontId="103" fillId="60" borderId="251">
      <alignment horizontal="right" vertical="center"/>
    </xf>
    <xf numFmtId="4" fontId="105" fillId="62" borderId="251">
      <alignment horizontal="right" vertical="center"/>
    </xf>
    <xf numFmtId="0" fontId="103" fillId="62" borderId="251">
      <alignment horizontal="right" vertical="center"/>
    </xf>
    <xf numFmtId="4" fontId="103" fillId="62" borderId="251">
      <alignment horizontal="right" vertical="center"/>
    </xf>
    <xf numFmtId="0" fontId="105" fillId="62" borderId="251">
      <alignment horizontal="right" vertical="center"/>
    </xf>
    <xf numFmtId="4" fontId="105" fillId="62" borderId="251">
      <alignment horizontal="right" vertical="center"/>
    </xf>
    <xf numFmtId="0" fontId="103" fillId="60" borderId="251">
      <alignment horizontal="right" vertical="center"/>
    </xf>
    <xf numFmtId="4" fontId="103" fillId="60" borderId="251">
      <alignment horizontal="right" vertical="center"/>
    </xf>
    <xf numFmtId="0" fontId="103" fillId="60" borderId="251">
      <alignment horizontal="right" vertical="center"/>
    </xf>
    <xf numFmtId="4" fontId="103" fillId="60" borderId="251">
      <alignment horizontal="right" vertical="center"/>
    </xf>
    <xf numFmtId="0" fontId="103" fillId="60" borderId="252">
      <alignment horizontal="right" vertical="center"/>
    </xf>
    <xf numFmtId="4" fontId="103" fillId="60" borderId="252">
      <alignment horizontal="right" vertical="center"/>
    </xf>
    <xf numFmtId="0" fontId="103" fillId="60" borderId="253">
      <alignment horizontal="right" vertical="center"/>
    </xf>
    <xf numFmtId="4" fontId="103" fillId="60" borderId="253">
      <alignment horizontal="right" vertical="center"/>
    </xf>
    <xf numFmtId="0" fontId="126" fillId="84" borderId="249" applyNumberFormat="0" applyAlignment="0" applyProtection="0"/>
    <xf numFmtId="0" fontId="102" fillId="60" borderId="254">
      <alignment horizontal="left" vertical="center" wrapText="1" indent="2"/>
    </xf>
    <xf numFmtId="0" fontId="102" fillId="0" borderId="254">
      <alignment horizontal="left" vertical="center" wrapText="1" indent="2"/>
    </xf>
    <xf numFmtId="0" fontId="102" fillId="62" borderId="252">
      <alignment horizontal="left" vertical="center"/>
    </xf>
    <xf numFmtId="0" fontId="138" fillId="71" borderId="249" applyNumberFormat="0" applyAlignment="0" applyProtection="0"/>
    <xf numFmtId="0" fontId="102" fillId="0" borderId="251">
      <alignment horizontal="right" vertical="center"/>
    </xf>
    <xf numFmtId="4" fontId="102" fillId="0" borderId="251">
      <alignment horizontal="right" vertical="center"/>
    </xf>
    <xf numFmtId="0" fontId="102" fillId="0" borderId="251" applyNumberFormat="0" applyFill="0" applyAlignment="0" applyProtection="0"/>
    <xf numFmtId="0" fontId="142" fillId="84" borderId="248" applyNumberFormat="0" applyAlignment="0" applyProtection="0"/>
    <xf numFmtId="166" fontId="102" fillId="88" borderId="251" applyNumberFormat="0" applyFont="0" applyBorder="0" applyAlignment="0" applyProtection="0">
      <alignment horizontal="right" vertical="center"/>
    </xf>
    <xf numFmtId="0" fontId="102" fillId="61" borderId="251"/>
    <xf numFmtId="4" fontId="102" fillId="61" borderId="251"/>
    <xf numFmtId="0" fontId="145" fillId="0" borderId="250" applyNumberFormat="0" applyFill="0" applyAlignment="0" applyProtection="0"/>
    <xf numFmtId="0" fontId="8" fillId="87" borderId="247" applyNumberFormat="0" applyFont="0" applyAlignment="0" applyProtection="0"/>
    <xf numFmtId="0" fontId="120" fillId="87" borderId="247" applyNumberFormat="0" applyFont="0" applyAlignment="0" applyProtection="0"/>
    <xf numFmtId="0" fontId="102" fillId="0" borderId="251" applyNumberFormat="0" applyFill="0" applyAlignment="0" applyProtection="0"/>
    <xf numFmtId="0" fontId="130" fillId="0" borderId="250" applyNumberFormat="0" applyFill="0" applyAlignment="0" applyProtection="0"/>
    <xf numFmtId="0" fontId="145" fillId="0" borderId="250" applyNumberFormat="0" applyFill="0" applyAlignment="0" applyProtection="0"/>
    <xf numFmtId="0" fontId="129" fillId="71" borderId="249" applyNumberFormat="0" applyAlignment="0" applyProtection="0"/>
    <xf numFmtId="0" fontId="126" fillId="84" borderId="249" applyNumberFormat="0" applyAlignment="0" applyProtection="0"/>
    <xf numFmtId="4" fontId="105" fillId="62" borderId="251">
      <alignment horizontal="right" vertical="center"/>
    </xf>
    <xf numFmtId="0" fontId="103" fillId="62" borderId="251">
      <alignment horizontal="right" vertical="center"/>
    </xf>
    <xf numFmtId="166" fontId="102" fillId="88" borderId="251" applyNumberFormat="0" applyFont="0" applyBorder="0" applyAlignment="0" applyProtection="0">
      <alignment horizontal="right" vertical="center"/>
    </xf>
    <xf numFmtId="0" fontId="130" fillId="0" borderId="250" applyNumberFormat="0" applyFill="0" applyAlignment="0" applyProtection="0"/>
    <xf numFmtId="49" fontId="102" fillId="0" borderId="251" applyNumberFormat="0" applyFont="0" applyFill="0" applyBorder="0" applyProtection="0">
      <alignment horizontal="left" vertical="center" indent="2"/>
    </xf>
    <xf numFmtId="49" fontId="102" fillId="0" borderId="252" applyNumberFormat="0" applyFont="0" applyFill="0" applyBorder="0" applyProtection="0">
      <alignment horizontal="left" vertical="center" indent="5"/>
    </xf>
    <xf numFmtId="49" fontId="102" fillId="0" borderId="251" applyNumberFormat="0" applyFont="0" applyFill="0" applyBorder="0" applyProtection="0">
      <alignment horizontal="left" vertical="center" indent="2"/>
    </xf>
    <xf numFmtId="4" fontId="102" fillId="0" borderId="251" applyFill="0" applyBorder="0" applyProtection="0">
      <alignment horizontal="right" vertical="center"/>
    </xf>
    <xf numFmtId="49" fontId="101" fillId="0" borderId="251" applyNumberFormat="0" applyFill="0" applyBorder="0" applyProtection="0">
      <alignment horizontal="left" vertical="center"/>
    </xf>
    <xf numFmtId="0" fontId="102" fillId="0" borderId="254">
      <alignment horizontal="left" vertical="center" wrapText="1" indent="2"/>
    </xf>
    <xf numFmtId="0" fontId="142" fillId="84" borderId="248" applyNumberFormat="0" applyAlignment="0" applyProtection="0"/>
    <xf numFmtId="0" fontId="103" fillId="60" borderId="253">
      <alignment horizontal="right" vertical="center"/>
    </xf>
    <xf numFmtId="0" fontId="129" fillId="71" borderId="249" applyNumberFormat="0" applyAlignment="0" applyProtection="0"/>
    <xf numFmtId="0" fontId="103" fillId="60" borderId="253">
      <alignment horizontal="right" vertical="center"/>
    </xf>
    <xf numFmtId="4" fontId="103" fillId="60" borderId="251">
      <alignment horizontal="right" vertical="center"/>
    </xf>
    <xf numFmtId="0" fontId="103" fillId="60" borderId="251">
      <alignment horizontal="right" vertical="center"/>
    </xf>
    <xf numFmtId="0" fontId="123" fillId="84" borderId="248" applyNumberFormat="0" applyAlignment="0" applyProtection="0"/>
    <xf numFmtId="0" fontId="125" fillId="84" borderId="249" applyNumberFormat="0" applyAlignment="0" applyProtection="0"/>
    <xf numFmtId="0" fontId="130" fillId="0" borderId="250" applyNumberFormat="0" applyFill="0" applyAlignment="0" applyProtection="0"/>
    <xf numFmtId="0" fontId="102" fillId="61" borderId="251"/>
    <xf numFmtId="4" fontId="102" fillId="61" borderId="251"/>
    <xf numFmtId="4" fontId="103" fillId="60" borderId="251">
      <alignment horizontal="right" vertical="center"/>
    </xf>
    <xf numFmtId="0" fontId="105" fillId="62" borderId="251">
      <alignment horizontal="right" vertical="center"/>
    </xf>
    <xf numFmtId="0" fontId="129" fillId="71" borderId="249" applyNumberFormat="0" applyAlignment="0" applyProtection="0"/>
    <xf numFmtId="0" fontId="126" fillId="84" borderId="249" applyNumberFormat="0" applyAlignment="0" applyProtection="0"/>
    <xf numFmtId="4" fontId="102" fillId="0" borderId="251">
      <alignment horizontal="right" vertical="center"/>
    </xf>
    <xf numFmtId="0" fontId="102" fillId="60" borderId="254">
      <alignment horizontal="left" vertical="center" wrapText="1" indent="2"/>
    </xf>
    <xf numFmtId="0" fontId="102" fillId="0" borderId="254">
      <alignment horizontal="left" vertical="center" wrapText="1" indent="2"/>
    </xf>
    <xf numFmtId="0" fontId="142" fillId="84" borderId="248" applyNumberFormat="0" applyAlignment="0" applyProtection="0"/>
    <xf numFmtId="0" fontId="138" fillId="71" borderId="249" applyNumberFormat="0" applyAlignment="0" applyProtection="0"/>
    <xf numFmtId="0" fontId="125" fillId="84" borderId="249" applyNumberFormat="0" applyAlignment="0" applyProtection="0"/>
    <xf numFmtId="0" fontId="123" fillId="84" borderId="248" applyNumberFormat="0" applyAlignment="0" applyProtection="0"/>
    <xf numFmtId="0" fontId="103" fillId="60" borderId="253">
      <alignment horizontal="right" vertical="center"/>
    </xf>
    <xf numFmtId="0" fontId="105" fillId="62" borderId="251">
      <alignment horizontal="right" vertical="center"/>
    </xf>
    <xf numFmtId="4" fontId="103" fillId="62" borderId="251">
      <alignment horizontal="right" vertical="center"/>
    </xf>
    <xf numFmtId="4" fontId="103" fillId="60" borderId="251">
      <alignment horizontal="right" vertical="center"/>
    </xf>
    <xf numFmtId="49" fontId="102" fillId="0" borderId="252" applyNumberFormat="0" applyFont="0" applyFill="0" applyBorder="0" applyProtection="0">
      <alignment horizontal="left" vertical="center" indent="5"/>
    </xf>
    <xf numFmtId="4" fontId="102" fillId="0" borderId="251" applyFill="0" applyBorder="0" applyProtection="0">
      <alignment horizontal="right" vertical="center"/>
    </xf>
    <xf numFmtId="4" fontId="103" fillId="62" borderId="251">
      <alignment horizontal="right" vertical="center"/>
    </xf>
    <xf numFmtId="0" fontId="138" fillId="71" borderId="249" applyNumberFormat="0" applyAlignment="0" applyProtection="0"/>
    <xf numFmtId="0" fontId="129" fillId="71" borderId="249" applyNumberFormat="0" applyAlignment="0" applyProtection="0"/>
    <xf numFmtId="0" fontId="125" fillId="84" borderId="249" applyNumberFormat="0" applyAlignment="0" applyProtection="0"/>
    <xf numFmtId="0" fontId="102" fillId="60" borderId="254">
      <alignment horizontal="left" vertical="center" wrapText="1" indent="2"/>
    </xf>
    <xf numFmtId="0" fontId="102" fillId="0" borderId="254">
      <alignment horizontal="left" vertical="center" wrapText="1" indent="2"/>
    </xf>
    <xf numFmtId="0" fontId="102" fillId="60" borderId="254">
      <alignment horizontal="left" vertical="center" wrapText="1" indent="2"/>
    </xf>
    <xf numFmtId="0" fontId="48" fillId="39" borderId="0" applyNumberFormat="0" applyBorder="0" applyAlignment="0" applyProtection="0"/>
    <xf numFmtId="166" fontId="102" fillId="88" borderId="259" applyNumberFormat="0" applyFont="0" applyBorder="0" applyAlignment="0" applyProtection="0">
      <alignment horizontal="right" vertical="center"/>
    </xf>
    <xf numFmtId="0" fontId="7" fillId="53" borderId="0" applyNumberFormat="0" applyBorder="0" applyAlignment="0" applyProtection="0"/>
    <xf numFmtId="49" fontId="102" fillId="0" borderId="259" applyNumberFormat="0" applyFont="0" applyFill="0" applyBorder="0" applyProtection="0">
      <alignment horizontal="left" vertical="center" indent="2"/>
    </xf>
    <xf numFmtId="0" fontId="103" fillId="60" borderId="260">
      <alignment horizontal="right" vertical="center"/>
    </xf>
    <xf numFmtId="0" fontId="102" fillId="0" borderId="259">
      <alignment horizontal="right" vertical="center"/>
    </xf>
    <xf numFmtId="4" fontId="102" fillId="61" borderId="259"/>
    <xf numFmtId="0" fontId="125" fillId="84" borderId="256" applyNumberFormat="0" applyAlignment="0" applyProtection="0"/>
    <xf numFmtId="0" fontId="138" fillId="71" borderId="256" applyNumberFormat="0" applyAlignment="0" applyProtection="0"/>
    <xf numFmtId="4" fontId="103" fillId="60" borderId="260">
      <alignment horizontal="right" vertical="center"/>
    </xf>
    <xf numFmtId="4" fontId="103" fillId="60" borderId="259">
      <alignment horizontal="right" vertical="center"/>
    </xf>
    <xf numFmtId="0" fontId="142" fillId="84" borderId="255" applyNumberFormat="0" applyAlignment="0" applyProtection="0"/>
    <xf numFmtId="4" fontId="102" fillId="0" borderId="259">
      <alignment horizontal="right" vertical="center"/>
    </xf>
    <xf numFmtId="4" fontId="103" fillId="60" borderId="261">
      <alignment horizontal="right" vertical="center"/>
    </xf>
    <xf numFmtId="0" fontId="103" fillId="60" borderId="259">
      <alignment horizontal="right" vertical="center"/>
    </xf>
    <xf numFmtId="0" fontId="102" fillId="0" borderId="259">
      <alignment horizontal="right" vertical="center"/>
    </xf>
    <xf numFmtId="0" fontId="48" fillId="55" borderId="0" applyNumberFormat="0" applyBorder="0" applyAlignment="0" applyProtection="0"/>
    <xf numFmtId="0" fontId="102" fillId="60" borderId="262">
      <alignment horizontal="left" vertical="center" wrapText="1" indent="2"/>
    </xf>
    <xf numFmtId="4" fontId="103" fillId="62" borderId="259">
      <alignment horizontal="right" vertical="center"/>
    </xf>
    <xf numFmtId="0" fontId="102" fillId="61" borderId="259"/>
    <xf numFmtId="49" fontId="102" fillId="0" borderId="259" applyNumberFormat="0" applyFont="0" applyFill="0" applyBorder="0" applyProtection="0">
      <alignment horizontal="left" vertical="center" indent="2"/>
    </xf>
    <xf numFmtId="166" fontId="102" fillId="88" borderId="259" applyNumberFormat="0" applyFont="0" applyBorder="0" applyAlignment="0" applyProtection="0">
      <alignment horizontal="right" vertical="center"/>
    </xf>
    <xf numFmtId="0" fontId="8" fillId="87" borderId="258" applyNumberFormat="0" applyFont="0" applyAlignment="0" applyProtection="0"/>
    <xf numFmtId="0" fontId="138" fillId="71" borderId="256" applyNumberFormat="0" applyAlignment="0" applyProtection="0"/>
    <xf numFmtId="0" fontId="120" fillId="87" borderId="258" applyNumberFormat="0" applyFont="0" applyAlignment="0" applyProtection="0"/>
    <xf numFmtId="0" fontId="102" fillId="0" borderId="259" applyNumberFormat="0" applyFill="0" applyAlignment="0" applyProtection="0"/>
    <xf numFmtId="0" fontId="115" fillId="33" borderId="66" applyNumberFormat="0" applyAlignment="0" applyProtection="0"/>
    <xf numFmtId="0" fontId="116" fillId="33" borderId="65" applyNumberFormat="0" applyAlignment="0" applyProtection="0"/>
    <xf numFmtId="0" fontId="145" fillId="0" borderId="257" applyNumberFormat="0" applyFill="0" applyAlignment="0" applyProtection="0"/>
    <xf numFmtId="0" fontId="117" fillId="0" borderId="0" applyNumberFormat="0" applyFill="0" applyBorder="0" applyAlignment="0" applyProtection="0"/>
    <xf numFmtId="0" fontId="102" fillId="0" borderId="259">
      <alignment horizontal="right" vertical="center"/>
    </xf>
    <xf numFmtId="0" fontId="118" fillId="0" borderId="0" applyNumberFormat="0" applyFill="0" applyBorder="0" applyAlignment="0" applyProtection="0"/>
    <xf numFmtId="0" fontId="119"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8"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8"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8"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8" fillId="59" borderId="0" applyNumberFormat="0" applyBorder="0" applyAlignment="0" applyProtection="0"/>
    <xf numFmtId="0" fontId="102" fillId="0" borderId="251" applyNumberFormat="0" applyFill="0" applyAlignment="0" applyProtection="0"/>
    <xf numFmtId="0" fontId="103" fillId="60" borderId="251">
      <alignment horizontal="right" vertical="center"/>
    </xf>
    <xf numFmtId="0" fontId="103" fillId="60" borderId="251">
      <alignment horizontal="right" vertical="center"/>
    </xf>
    <xf numFmtId="0" fontId="103" fillId="60" borderId="259">
      <alignment horizontal="right" vertical="center"/>
    </xf>
    <xf numFmtId="0" fontId="102" fillId="0" borderId="251">
      <alignment horizontal="right" vertical="center"/>
    </xf>
    <xf numFmtId="0" fontId="105" fillId="62" borderId="251">
      <alignment horizontal="right" vertical="center"/>
    </xf>
    <xf numFmtId="0" fontId="102" fillId="61" borderId="251"/>
    <xf numFmtId="0" fontId="103" fillId="62" borderId="251">
      <alignment horizontal="right" vertical="center"/>
    </xf>
    <xf numFmtId="0" fontId="129" fillId="71" borderId="256" applyNumberFormat="0" applyAlignment="0" applyProtection="0"/>
    <xf numFmtId="0" fontId="123" fillId="84" borderId="255" applyNumberFormat="0" applyAlignment="0" applyProtection="0"/>
    <xf numFmtId="0" fontId="103" fillId="60" borderId="259">
      <alignment horizontal="right" vertical="center"/>
    </xf>
    <xf numFmtId="4" fontId="102" fillId="61" borderId="259"/>
    <xf numFmtId="0" fontId="125" fillId="84" borderId="256" applyNumberFormat="0" applyAlignment="0" applyProtection="0"/>
    <xf numFmtId="0" fontId="120" fillId="87" borderId="258" applyNumberFormat="0" applyFont="0" applyAlignment="0" applyProtection="0"/>
    <xf numFmtId="0" fontId="103" fillId="60" borderId="259">
      <alignment horizontal="right" vertical="center"/>
    </xf>
    <xf numFmtId="0" fontId="103" fillId="60" borderId="261">
      <alignment horizontal="right" vertical="center"/>
    </xf>
    <xf numFmtId="0" fontId="126" fillId="84" borderId="256" applyNumberFormat="0" applyAlignment="0" applyProtection="0"/>
    <xf numFmtId="0" fontId="102" fillId="0" borderId="262">
      <alignment horizontal="left" vertical="center" wrapText="1" indent="2"/>
    </xf>
    <xf numFmtId="4" fontId="102" fillId="0" borderId="259" applyFill="0" applyBorder="0" applyProtection="0">
      <alignment horizontal="right" vertical="center"/>
    </xf>
    <xf numFmtId="0" fontId="125" fillId="84" borderId="256" applyNumberFormat="0" applyAlignment="0" applyProtection="0"/>
    <xf numFmtId="0" fontId="126" fillId="84" borderId="256" applyNumberFormat="0" applyAlignment="0" applyProtection="0"/>
    <xf numFmtId="49" fontId="101" fillId="0" borderId="259" applyNumberFormat="0" applyFill="0" applyBorder="0" applyProtection="0">
      <alignment horizontal="left" vertical="center"/>
    </xf>
    <xf numFmtId="0" fontId="48" fillId="43" borderId="0" applyNumberFormat="0" applyBorder="0" applyAlignment="0" applyProtection="0"/>
    <xf numFmtId="0" fontId="103" fillId="62" borderId="259">
      <alignment horizontal="right" vertical="center"/>
    </xf>
    <xf numFmtId="0" fontId="102" fillId="0" borderId="262">
      <alignment horizontal="left" vertical="center" wrapText="1" indent="2"/>
    </xf>
    <xf numFmtId="0" fontId="103" fillId="60" borderId="260">
      <alignment horizontal="right" vertical="center"/>
    </xf>
    <xf numFmtId="4" fontId="102" fillId="61" borderId="259"/>
    <xf numFmtId="4" fontId="103" fillId="62" borderId="259">
      <alignment horizontal="right" vertical="center"/>
    </xf>
    <xf numFmtId="49" fontId="101" fillId="0" borderId="259" applyNumberFormat="0" applyFill="0" applyBorder="0" applyProtection="0">
      <alignment horizontal="left" vertical="center"/>
    </xf>
    <xf numFmtId="0" fontId="126" fillId="84" borderId="256" applyNumberFormat="0" applyAlignment="0" applyProtection="0"/>
    <xf numFmtId="0" fontId="103" fillId="60" borderId="260">
      <alignment horizontal="right" vertical="center"/>
    </xf>
    <xf numFmtId="0" fontId="130" fillId="0" borderId="257" applyNumberFormat="0" applyFill="0" applyAlignment="0" applyProtection="0"/>
    <xf numFmtId="4" fontId="103" fillId="62" borderId="259">
      <alignment horizontal="right" vertical="center"/>
    </xf>
    <xf numFmtId="4" fontId="105" fillId="62" borderId="259">
      <alignment horizontal="right" vertical="center"/>
    </xf>
    <xf numFmtId="4" fontId="103" fillId="60" borderId="259">
      <alignment horizontal="right" vertical="center"/>
    </xf>
    <xf numFmtId="4" fontId="103" fillId="60" borderId="259">
      <alignment horizontal="right" vertical="center"/>
    </xf>
    <xf numFmtId="4" fontId="103" fillId="60" borderId="260">
      <alignment horizontal="right" vertical="center"/>
    </xf>
    <xf numFmtId="0" fontId="142" fillId="84" borderId="255" applyNumberFormat="0" applyAlignment="0" applyProtection="0"/>
    <xf numFmtId="0" fontId="126" fillId="84" borderId="256" applyNumberFormat="0" applyAlignment="0" applyProtection="0"/>
    <xf numFmtId="0" fontId="129" fillId="71" borderId="256" applyNumberFormat="0" applyAlignment="0" applyProtection="0"/>
    <xf numFmtId="43" fontId="112" fillId="0" borderId="0" applyFont="0" applyFill="0" applyBorder="0" applyAlignment="0" applyProtection="0"/>
    <xf numFmtId="43" fontId="112" fillId="0" borderId="0" applyFont="0" applyFill="0" applyBorder="0" applyAlignment="0" applyProtection="0"/>
    <xf numFmtId="0" fontId="138" fillId="71" borderId="256" applyNumberFormat="0" applyAlignment="0" applyProtection="0"/>
    <xf numFmtId="4" fontId="103" fillId="60" borderId="260">
      <alignment horizontal="right" vertical="center"/>
    </xf>
    <xf numFmtId="0" fontId="145" fillId="0" borderId="257" applyNumberFormat="0" applyFill="0" applyAlignment="0" applyProtection="0"/>
    <xf numFmtId="0" fontId="138" fillId="71" borderId="256" applyNumberFormat="0" applyAlignment="0" applyProtection="0"/>
    <xf numFmtId="0" fontId="138" fillId="71" borderId="256" applyNumberFormat="0" applyAlignment="0" applyProtection="0"/>
    <xf numFmtId="4" fontId="102" fillId="0" borderId="259">
      <alignment horizontal="right" vertical="center"/>
    </xf>
    <xf numFmtId="0" fontId="130" fillId="0" borderId="257" applyNumberFormat="0" applyFill="0" applyAlignment="0" applyProtection="0"/>
    <xf numFmtId="0" fontId="138" fillId="71" borderId="256" applyNumberFormat="0" applyAlignment="0" applyProtection="0"/>
    <xf numFmtId="4" fontId="102" fillId="61" borderId="259"/>
    <xf numFmtId="0" fontId="102" fillId="61" borderId="267"/>
    <xf numFmtId="0" fontId="126" fillId="84" borderId="256" applyNumberFormat="0" applyAlignment="0" applyProtection="0"/>
    <xf numFmtId="4" fontId="102" fillId="0" borderId="251" applyFill="0" applyBorder="0" applyProtection="0">
      <alignment horizontal="right" vertical="center"/>
    </xf>
    <xf numFmtId="4" fontId="103" fillId="60" borderId="259">
      <alignment horizontal="right" vertical="center"/>
    </xf>
    <xf numFmtId="0" fontId="116" fillId="33" borderId="65" applyNumberFormat="0" applyAlignment="0" applyProtection="0"/>
    <xf numFmtId="0" fontId="116" fillId="33" borderId="65" applyNumberFormat="0" applyAlignment="0" applyProtection="0"/>
    <xf numFmtId="0" fontId="120" fillId="87" borderId="258" applyNumberFormat="0" applyFont="0" applyAlignment="0" applyProtection="0"/>
    <xf numFmtId="0" fontId="8" fillId="87" borderId="258" applyNumberFormat="0" applyFont="0" applyAlignment="0" applyProtection="0"/>
    <xf numFmtId="0" fontId="142" fillId="84" borderId="255" applyNumberFormat="0" applyAlignment="0" applyProtection="0"/>
    <xf numFmtId="49" fontId="102" fillId="0" borderId="267" applyNumberFormat="0" applyFont="0" applyFill="0" applyBorder="0" applyProtection="0">
      <alignment horizontal="left" vertical="center" indent="2"/>
    </xf>
    <xf numFmtId="4" fontId="102" fillId="61" borderId="259"/>
    <xf numFmtId="0" fontId="130" fillId="0" borderId="257" applyNumberFormat="0" applyFill="0" applyAlignment="0" applyProtection="0"/>
    <xf numFmtId="0" fontId="105" fillId="62" borderId="259">
      <alignment horizontal="right" vertical="center"/>
    </xf>
    <xf numFmtId="0" fontId="145" fillId="0" borderId="257" applyNumberFormat="0" applyFill="0" applyAlignment="0" applyProtection="0"/>
    <xf numFmtId="0" fontId="123" fillId="84" borderId="255" applyNumberFormat="0" applyAlignment="0" applyProtection="0"/>
    <xf numFmtId="0" fontId="102" fillId="0" borderId="259">
      <alignment horizontal="right" vertical="center"/>
    </xf>
    <xf numFmtId="0" fontId="102" fillId="61" borderId="259"/>
    <xf numFmtId="4" fontId="103" fillId="60" borderId="259">
      <alignment horizontal="right" vertical="center"/>
    </xf>
    <xf numFmtId="0" fontId="103" fillId="62" borderId="259">
      <alignment horizontal="right" vertical="center"/>
    </xf>
    <xf numFmtId="4" fontId="103" fillId="60" borderId="260">
      <alignment horizontal="right" vertical="center"/>
    </xf>
    <xf numFmtId="0" fontId="126" fillId="84" borderId="256" applyNumberFormat="0" applyAlignment="0" applyProtection="0"/>
    <xf numFmtId="0" fontId="142" fillId="84" borderId="255" applyNumberFormat="0" applyAlignment="0" applyProtection="0"/>
    <xf numFmtId="0" fontId="145" fillId="0" borderId="257" applyNumberFormat="0" applyFill="0" applyAlignment="0" applyProtection="0"/>
    <xf numFmtId="0" fontId="126" fillId="84" borderId="256" applyNumberFormat="0" applyAlignment="0" applyProtection="0"/>
    <xf numFmtId="0" fontId="105" fillId="62" borderId="259">
      <alignment horizontal="right" vertical="center"/>
    </xf>
    <xf numFmtId="0" fontId="103" fillId="60" borderId="259">
      <alignment horizontal="right" vertical="center"/>
    </xf>
    <xf numFmtId="0" fontId="126" fillId="84" borderId="256" applyNumberFormat="0" applyAlignment="0" applyProtection="0"/>
    <xf numFmtId="0" fontId="123" fillId="84" borderId="255" applyNumberFormat="0" applyAlignment="0" applyProtection="0"/>
    <xf numFmtId="0" fontId="142" fillId="84" borderId="255" applyNumberFormat="0" applyAlignment="0" applyProtection="0"/>
    <xf numFmtId="4" fontId="103" fillId="60" borderId="259">
      <alignment horizontal="right" vertical="center"/>
    </xf>
    <xf numFmtId="0" fontId="102" fillId="61" borderId="259"/>
    <xf numFmtId="4" fontId="103" fillId="60" borderId="261">
      <alignment horizontal="right" vertical="center"/>
    </xf>
    <xf numFmtId="0" fontId="126" fillId="84" borderId="256" applyNumberFormat="0" applyAlignment="0" applyProtection="0"/>
    <xf numFmtId="4" fontId="103" fillId="60" borderId="259">
      <alignment horizontal="right" vertical="center"/>
    </xf>
    <xf numFmtId="0" fontId="102" fillId="60" borderId="262">
      <alignment horizontal="left" vertical="center" wrapText="1" indent="2"/>
    </xf>
    <xf numFmtId="0" fontId="103" fillId="60" borderId="259">
      <alignment horizontal="right" vertical="center"/>
    </xf>
    <xf numFmtId="0" fontId="102" fillId="60" borderId="262">
      <alignment horizontal="left" vertical="center" wrapText="1" indent="2"/>
    </xf>
    <xf numFmtId="0" fontId="142" fillId="84" borderId="255" applyNumberFormat="0" applyAlignment="0" applyProtection="0"/>
    <xf numFmtId="0" fontId="103" fillId="60" borderId="259">
      <alignment horizontal="right" vertical="center"/>
    </xf>
    <xf numFmtId="0" fontId="129" fillId="71" borderId="256" applyNumberFormat="0" applyAlignment="0" applyProtection="0"/>
    <xf numFmtId="0" fontId="138" fillId="71" borderId="256" applyNumberFormat="0" applyAlignment="0" applyProtection="0"/>
    <xf numFmtId="0" fontId="126" fillId="84" borderId="256" applyNumberFormat="0" applyAlignment="0" applyProtection="0"/>
    <xf numFmtId="0" fontId="120" fillId="87" borderId="258" applyNumberFormat="0" applyFont="0" applyAlignment="0" applyProtection="0"/>
    <xf numFmtId="0" fontId="142" fillId="84" borderId="255" applyNumberFormat="0" applyAlignment="0" applyProtection="0"/>
    <xf numFmtId="0" fontId="145" fillId="0" borderId="257" applyNumberFormat="0" applyFill="0" applyAlignment="0" applyProtection="0"/>
    <xf numFmtId="0" fontId="120" fillId="87" borderId="258" applyNumberFormat="0" applyFont="0" applyAlignment="0" applyProtection="0"/>
    <xf numFmtId="0" fontId="129" fillId="71" borderId="256" applyNumberFormat="0" applyAlignment="0" applyProtection="0"/>
    <xf numFmtId="4" fontId="102" fillId="61" borderId="259"/>
    <xf numFmtId="0" fontId="103" fillId="60" borderId="259">
      <alignment horizontal="right" vertical="center"/>
    </xf>
    <xf numFmtId="0" fontId="102" fillId="61" borderId="259"/>
    <xf numFmtId="0" fontId="48" fillId="47" borderId="0" applyNumberFormat="0" applyBorder="0" applyAlignment="0" applyProtection="0"/>
    <xf numFmtId="0" fontId="102" fillId="0" borderId="262">
      <alignment horizontal="left" vertical="center" wrapText="1" indent="2"/>
    </xf>
    <xf numFmtId="0" fontId="117" fillId="0" borderId="0" applyNumberFormat="0" applyFill="0" applyBorder="0" applyAlignment="0" applyProtection="0"/>
    <xf numFmtId="0" fontId="103" fillId="62" borderId="259">
      <alignment horizontal="right" vertical="center"/>
    </xf>
    <xf numFmtId="4" fontId="103" fillId="62" borderId="259">
      <alignment horizontal="right" vertical="center"/>
    </xf>
    <xf numFmtId="0" fontId="105" fillId="62" borderId="259">
      <alignment horizontal="right" vertical="center"/>
    </xf>
    <xf numFmtId="4" fontId="105" fillId="62" borderId="259">
      <alignment horizontal="right" vertical="center"/>
    </xf>
    <xf numFmtId="0" fontId="103" fillId="60" borderId="259">
      <alignment horizontal="right" vertical="center"/>
    </xf>
    <xf numFmtId="4" fontId="103" fillId="60" borderId="259">
      <alignment horizontal="right" vertical="center"/>
    </xf>
    <xf numFmtId="0" fontId="103" fillId="60" borderId="259">
      <alignment horizontal="right" vertical="center"/>
    </xf>
    <xf numFmtId="4" fontId="103" fillId="60" borderId="259">
      <alignment horizontal="right" vertical="center"/>
    </xf>
    <xf numFmtId="0" fontId="103" fillId="60" borderId="260">
      <alignment horizontal="right" vertical="center"/>
    </xf>
    <xf numFmtId="4" fontId="103" fillId="60" borderId="260">
      <alignment horizontal="right" vertical="center"/>
    </xf>
    <xf numFmtId="0" fontId="103" fillId="60" borderId="261">
      <alignment horizontal="right" vertical="center"/>
    </xf>
    <xf numFmtId="4" fontId="103" fillId="60" borderId="261">
      <alignment horizontal="right" vertical="center"/>
    </xf>
    <xf numFmtId="0" fontId="126" fillId="84" borderId="256" applyNumberFormat="0" applyAlignment="0" applyProtection="0"/>
    <xf numFmtId="0" fontId="102" fillId="60" borderId="262">
      <alignment horizontal="left" vertical="center" wrapText="1" indent="2"/>
    </xf>
    <xf numFmtId="0" fontId="102" fillId="0" borderId="262">
      <alignment horizontal="left" vertical="center" wrapText="1" indent="2"/>
    </xf>
    <xf numFmtId="0" fontId="102" fillId="62" borderId="260">
      <alignment horizontal="left" vertical="center"/>
    </xf>
    <xf numFmtId="0" fontId="102" fillId="0" borderId="259" applyNumberFormat="0" applyFill="0" applyAlignment="0" applyProtection="0"/>
    <xf numFmtId="0" fontId="138" fillId="71" borderId="256" applyNumberFormat="0" applyAlignment="0" applyProtection="0"/>
    <xf numFmtId="0" fontId="102" fillId="0" borderId="259">
      <alignment horizontal="right" vertical="center"/>
    </xf>
    <xf numFmtId="4" fontId="102" fillId="0" borderId="259">
      <alignment horizontal="right" vertical="center"/>
    </xf>
    <xf numFmtId="0" fontId="103" fillId="60" borderId="260">
      <alignment horizontal="right" vertical="center"/>
    </xf>
    <xf numFmtId="0" fontId="102" fillId="0" borderId="259" applyNumberFormat="0" applyFill="0" applyAlignment="0" applyProtection="0"/>
    <xf numFmtId="0" fontId="142" fillId="84" borderId="255" applyNumberFormat="0" applyAlignment="0" applyProtection="0"/>
    <xf numFmtId="166" fontId="102" fillId="88" borderId="259" applyNumberFormat="0" applyFont="0" applyBorder="0" applyAlignment="0" applyProtection="0">
      <alignment horizontal="right" vertical="center"/>
    </xf>
    <xf numFmtId="0" fontId="102" fillId="61" borderId="259"/>
    <xf numFmtId="4" fontId="102" fillId="61" borderId="259"/>
    <xf numFmtId="0" fontId="145" fillId="0" borderId="257" applyNumberFormat="0" applyFill="0" applyAlignment="0" applyProtection="0"/>
    <xf numFmtId="0" fontId="145" fillId="0" borderId="257" applyNumberFormat="0" applyFill="0" applyAlignment="0" applyProtection="0"/>
    <xf numFmtId="4" fontId="103" fillId="60" borderId="259">
      <alignment horizontal="right" vertical="center"/>
    </xf>
    <xf numFmtId="0" fontId="7" fillId="54" borderId="0" applyNumberFormat="0" applyBorder="0" applyAlignment="0" applyProtection="0"/>
    <xf numFmtId="49" fontId="101" fillId="0" borderId="259" applyNumberFormat="0" applyFill="0" applyBorder="0" applyProtection="0">
      <alignment horizontal="left" vertical="center"/>
    </xf>
    <xf numFmtId="0" fontId="126" fillId="84" borderId="256" applyNumberFormat="0" applyAlignment="0" applyProtection="0"/>
    <xf numFmtId="0" fontId="102" fillId="0" borderId="262">
      <alignment horizontal="left" vertical="center" wrapText="1" indent="2"/>
    </xf>
    <xf numFmtId="0" fontId="7" fillId="53" borderId="0" applyNumberFormat="0" applyBorder="0" applyAlignment="0" applyProtection="0"/>
    <xf numFmtId="0" fontId="126" fillId="84" borderId="256" applyNumberFormat="0" applyAlignment="0" applyProtection="0"/>
    <xf numFmtId="0" fontId="7" fillId="50" borderId="0" applyNumberFormat="0" applyBorder="0" applyAlignment="0" applyProtection="0"/>
    <xf numFmtId="0" fontId="129" fillId="71" borderId="256" applyNumberFormat="0" applyAlignment="0" applyProtection="0"/>
    <xf numFmtId="0" fontId="142" fillId="84" borderId="255" applyNumberFormat="0" applyAlignment="0" applyProtection="0"/>
    <xf numFmtId="0" fontId="145" fillId="0" borderId="257" applyNumberFormat="0" applyFill="0" applyAlignment="0" applyProtection="0"/>
    <xf numFmtId="0" fontId="120" fillId="87" borderId="258" applyNumberFormat="0" applyFont="0" applyAlignment="0" applyProtection="0"/>
    <xf numFmtId="0" fontId="103" fillId="62" borderId="259">
      <alignment horizontal="right" vertical="center"/>
    </xf>
    <xf numFmtId="0" fontId="115" fillId="33" borderId="66" applyNumberFormat="0" applyAlignment="0" applyProtection="0"/>
    <xf numFmtId="0" fontId="7" fillId="45" borderId="0" applyNumberFormat="0" applyBorder="0" applyAlignment="0" applyProtection="0"/>
    <xf numFmtId="0" fontId="119" fillId="0" borderId="70" applyNumberFormat="0" applyFill="0" applyAlignment="0" applyProtection="0"/>
    <xf numFmtId="0" fontId="103" fillId="60" borderId="260">
      <alignment horizontal="right" vertical="center"/>
    </xf>
    <xf numFmtId="0" fontId="48" fillId="59" borderId="0" applyNumberFormat="0" applyBorder="0" applyAlignment="0" applyProtection="0"/>
    <xf numFmtId="0" fontId="126" fillId="84" borderId="256" applyNumberFormat="0" applyAlignment="0" applyProtection="0"/>
    <xf numFmtId="0" fontId="105" fillId="62" borderId="259">
      <alignment horizontal="right" vertical="center"/>
    </xf>
    <xf numFmtId="0" fontId="103" fillId="62" borderId="259">
      <alignment horizontal="right" vertical="center"/>
    </xf>
    <xf numFmtId="0" fontId="145" fillId="0" borderId="257" applyNumberFormat="0" applyFill="0" applyAlignment="0" applyProtection="0"/>
    <xf numFmtId="0" fontId="8" fillId="87" borderId="258" applyNumberFormat="0" applyFont="0" applyAlignment="0" applyProtection="0"/>
    <xf numFmtId="0" fontId="120" fillId="87" borderId="258" applyNumberFormat="0" applyFont="0" applyAlignment="0" applyProtection="0"/>
    <xf numFmtId="0" fontId="102" fillId="62" borderId="260">
      <alignment horizontal="left" vertical="center"/>
    </xf>
    <xf numFmtId="0" fontId="103" fillId="60" borderId="259">
      <alignment horizontal="right" vertical="center"/>
    </xf>
    <xf numFmtId="0" fontId="130" fillId="0" borderId="257" applyNumberFormat="0" applyFill="0" applyAlignment="0" applyProtection="0"/>
    <xf numFmtId="0" fontId="125" fillId="84" borderId="256" applyNumberFormat="0" applyAlignment="0" applyProtection="0"/>
    <xf numFmtId="0" fontId="7" fillId="41" borderId="0" applyNumberFormat="0" applyBorder="0" applyAlignment="0" applyProtection="0"/>
    <xf numFmtId="0" fontId="48" fillId="51" borderId="0" applyNumberFormat="0" applyBorder="0" applyAlignment="0" applyProtection="0"/>
    <xf numFmtId="0" fontId="118" fillId="0" borderId="0" applyNumberFormat="0" applyFill="0" applyBorder="0" applyAlignment="0" applyProtection="0"/>
    <xf numFmtId="49" fontId="102" fillId="0" borderId="259" applyNumberFormat="0" applyFont="0" applyFill="0" applyBorder="0" applyProtection="0">
      <alignment horizontal="left" vertical="center" indent="2"/>
    </xf>
    <xf numFmtId="49" fontId="102" fillId="0" borderId="259" applyNumberFormat="0" applyFont="0" applyFill="0" applyBorder="0" applyProtection="0">
      <alignment horizontal="left" vertical="center" indent="2"/>
    </xf>
    <xf numFmtId="49" fontId="102" fillId="0" borderId="260" applyNumberFormat="0" applyFont="0" applyFill="0" applyBorder="0" applyProtection="0">
      <alignment horizontal="left" vertical="center" indent="5"/>
    </xf>
    <xf numFmtId="0" fontId="103" fillId="60" borderId="259">
      <alignment horizontal="right" vertical="center"/>
    </xf>
    <xf numFmtId="0" fontId="102" fillId="0" borderId="259" applyNumberFormat="0" applyFill="0" applyAlignment="0" applyProtection="0"/>
    <xf numFmtId="0" fontId="129" fillId="71" borderId="256" applyNumberFormat="0" applyAlignment="0" applyProtection="0"/>
    <xf numFmtId="4" fontId="103" fillId="60" borderId="261">
      <alignment horizontal="right" vertical="center"/>
    </xf>
    <xf numFmtId="4" fontId="102" fillId="61" borderId="259"/>
    <xf numFmtId="4" fontId="102" fillId="0" borderId="259" applyFill="0" applyBorder="0" applyProtection="0">
      <alignment horizontal="right" vertical="center"/>
    </xf>
    <xf numFmtId="49" fontId="101" fillId="0" borderId="259" applyNumberFormat="0" applyFill="0" applyBorder="0" applyProtection="0">
      <alignment horizontal="left" vertical="center"/>
    </xf>
    <xf numFmtId="4" fontId="103" fillId="60" borderId="261">
      <alignment horizontal="right" vertical="center"/>
    </xf>
    <xf numFmtId="49" fontId="101" fillId="0" borderId="259" applyNumberFormat="0" applyFill="0" applyBorder="0" applyProtection="0">
      <alignment horizontal="left" vertical="center"/>
    </xf>
    <xf numFmtId="0" fontId="102" fillId="0" borderId="262">
      <alignment horizontal="left" vertical="center" wrapText="1" indent="2"/>
    </xf>
    <xf numFmtId="0" fontId="103" fillId="60" borderId="259">
      <alignment horizontal="right" vertical="center"/>
    </xf>
    <xf numFmtId="4" fontId="105" fillId="62" borderId="259">
      <alignment horizontal="right" vertical="center"/>
    </xf>
    <xf numFmtId="4" fontId="105" fillId="62" borderId="259">
      <alignment horizontal="right" vertical="center"/>
    </xf>
    <xf numFmtId="0" fontId="123" fillId="84" borderId="255" applyNumberFormat="0" applyAlignment="0" applyProtection="0"/>
    <xf numFmtId="0" fontId="123" fillId="84" borderId="255" applyNumberFormat="0" applyAlignment="0" applyProtection="0"/>
    <xf numFmtId="0" fontId="103" fillId="62" borderId="259">
      <alignment horizontal="right" vertical="center"/>
    </xf>
    <xf numFmtId="0" fontId="138" fillId="71" borderId="256" applyNumberFormat="0" applyAlignment="0" applyProtection="0"/>
    <xf numFmtId="0" fontId="125" fillId="84" borderId="256" applyNumberFormat="0" applyAlignment="0" applyProtection="0"/>
    <xf numFmtId="49" fontId="102" fillId="0" borderId="260" applyNumberFormat="0" applyFont="0" applyFill="0" applyBorder="0" applyProtection="0">
      <alignment horizontal="left" vertical="center" indent="5"/>
    </xf>
    <xf numFmtId="0" fontId="103" fillId="60" borderId="261">
      <alignment horizontal="right" vertical="center"/>
    </xf>
    <xf numFmtId="0" fontId="125" fillId="84" borderId="256" applyNumberFormat="0" applyAlignment="0" applyProtection="0"/>
    <xf numFmtId="0" fontId="102" fillId="62" borderId="260">
      <alignment horizontal="left" vertical="center"/>
    </xf>
    <xf numFmtId="0" fontId="123" fillId="84" borderId="255" applyNumberFormat="0" applyAlignment="0" applyProtection="0"/>
    <xf numFmtId="0" fontId="125" fillId="84" borderId="256" applyNumberFormat="0" applyAlignment="0" applyProtection="0"/>
    <xf numFmtId="0" fontId="130" fillId="0" borderId="257" applyNumberFormat="0" applyFill="0" applyAlignment="0" applyProtection="0"/>
    <xf numFmtId="0" fontId="126" fillId="84" borderId="256" applyNumberFormat="0" applyAlignment="0" applyProtection="0"/>
    <xf numFmtId="0" fontId="48" fillId="59" borderId="0" applyNumberFormat="0" applyBorder="0" applyAlignment="0" applyProtection="0"/>
    <xf numFmtId="0" fontId="115" fillId="33" borderId="66" applyNumberFormat="0" applyAlignment="0" applyProtection="0"/>
    <xf numFmtId="0" fontId="7" fillId="57" borderId="0" applyNumberFormat="0" applyBorder="0" applyAlignment="0" applyProtection="0"/>
    <xf numFmtId="0" fontId="103" fillId="60" borderId="261">
      <alignment horizontal="right" vertical="center"/>
    </xf>
    <xf numFmtId="0" fontId="102" fillId="0" borderId="259" applyNumberFormat="0" applyFill="0" applyAlignment="0" applyProtection="0"/>
    <xf numFmtId="0" fontId="102" fillId="0" borderId="262">
      <alignment horizontal="left" vertical="center" wrapText="1" indent="2"/>
    </xf>
    <xf numFmtId="0" fontId="48" fillId="39" borderId="0" applyNumberFormat="0" applyBorder="0" applyAlignment="0" applyProtection="0"/>
    <xf numFmtId="0" fontId="102" fillId="0" borderId="262">
      <alignment horizontal="left" vertical="center" wrapText="1" indent="2"/>
    </xf>
    <xf numFmtId="4" fontId="102" fillId="0" borderId="259">
      <alignment horizontal="right" vertical="center"/>
    </xf>
    <xf numFmtId="0" fontId="103" fillId="60" borderId="259">
      <alignment horizontal="right" vertical="center"/>
    </xf>
    <xf numFmtId="0" fontId="142" fillId="84" borderId="255" applyNumberFormat="0" applyAlignment="0" applyProtection="0"/>
    <xf numFmtId="0" fontId="130" fillId="0" borderId="257" applyNumberFormat="0" applyFill="0" applyAlignment="0" applyProtection="0"/>
    <xf numFmtId="0" fontId="129" fillId="71" borderId="256" applyNumberFormat="0" applyAlignment="0" applyProtection="0"/>
    <xf numFmtId="4" fontId="103" fillId="60" borderId="260">
      <alignment horizontal="right" vertical="center"/>
    </xf>
    <xf numFmtId="0" fontId="130" fillId="0" borderId="257" applyNumberFormat="0" applyFill="0" applyAlignment="0" applyProtection="0"/>
    <xf numFmtId="4" fontId="105" fillId="62" borderId="259">
      <alignment horizontal="right" vertical="center"/>
    </xf>
    <xf numFmtId="0" fontId="48" fillId="39" borderId="0" applyNumberFormat="0" applyBorder="0" applyAlignment="0" applyProtection="0"/>
    <xf numFmtId="4" fontId="103" fillId="60" borderId="259">
      <alignment horizontal="right" vertical="center"/>
    </xf>
    <xf numFmtId="0" fontId="103" fillId="62" borderId="259">
      <alignment horizontal="right" vertical="center"/>
    </xf>
    <xf numFmtId="0" fontId="120" fillId="87" borderId="258" applyNumberFormat="0" applyFont="0" applyAlignment="0" applyProtection="0"/>
    <xf numFmtId="0" fontId="125" fillId="84" borderId="256" applyNumberFormat="0" applyAlignment="0" applyProtection="0"/>
    <xf numFmtId="0" fontId="102" fillId="60" borderId="262">
      <alignment horizontal="left" vertical="center" wrapText="1" indent="2"/>
    </xf>
    <xf numFmtId="0" fontId="102" fillId="0" borderId="262">
      <alignment horizontal="left" vertical="center" wrapText="1" indent="2"/>
    </xf>
    <xf numFmtId="0" fontId="116" fillId="33" borderId="65" applyNumberFormat="0" applyAlignment="0" applyProtection="0"/>
    <xf numFmtId="0" fontId="125" fillId="84" borderId="256" applyNumberFormat="0" applyAlignment="0" applyProtection="0"/>
    <xf numFmtId="49" fontId="102" fillId="0" borderId="260" applyNumberFormat="0" applyFont="0" applyFill="0" applyBorder="0" applyProtection="0">
      <alignment horizontal="left" vertical="center" indent="5"/>
    </xf>
    <xf numFmtId="0" fontId="7" fillId="49" borderId="0" applyNumberFormat="0" applyBorder="0" applyAlignment="0" applyProtection="0"/>
    <xf numFmtId="0" fontId="7" fillId="57" borderId="0" applyNumberFormat="0" applyBorder="0" applyAlignment="0" applyProtection="0"/>
    <xf numFmtId="49" fontId="101" fillId="0" borderId="259" applyNumberFormat="0" applyFill="0" applyBorder="0" applyProtection="0">
      <alignment horizontal="left" vertical="center"/>
    </xf>
    <xf numFmtId="4" fontId="102" fillId="61" borderId="259"/>
    <xf numFmtId="0" fontId="145" fillId="0" borderId="257" applyNumberFormat="0" applyFill="0" applyAlignment="0" applyProtection="0"/>
    <xf numFmtId="0" fontId="142" fillId="84" borderId="255" applyNumberFormat="0" applyAlignment="0" applyProtection="0"/>
    <xf numFmtId="4" fontId="105" fillId="62" borderId="259">
      <alignment horizontal="right" vertical="center"/>
    </xf>
    <xf numFmtId="0" fontId="120" fillId="87" borderId="258" applyNumberFormat="0" applyFont="0" applyAlignment="0" applyProtection="0"/>
    <xf numFmtId="0" fontId="138" fillId="71" borderId="256" applyNumberFormat="0" applyAlignment="0" applyProtection="0"/>
    <xf numFmtId="49" fontId="101" fillId="0" borderId="259" applyNumberFormat="0" applyFill="0" applyBorder="0" applyProtection="0">
      <alignment horizontal="left" vertical="center"/>
    </xf>
    <xf numFmtId="166" fontId="102" fillId="88" borderId="259" applyNumberFormat="0" applyFont="0" applyBorder="0" applyAlignment="0" applyProtection="0">
      <alignment horizontal="right" vertical="center"/>
    </xf>
    <xf numFmtId="49" fontId="102" fillId="0" borderId="259" applyNumberFormat="0" applyFont="0" applyFill="0" applyBorder="0" applyProtection="0">
      <alignment horizontal="left" vertical="center" indent="2"/>
    </xf>
    <xf numFmtId="0" fontId="123" fillId="84" borderId="255" applyNumberFormat="0" applyAlignment="0" applyProtection="0"/>
    <xf numFmtId="4" fontId="102" fillId="0" borderId="259">
      <alignment horizontal="right" vertical="center"/>
    </xf>
    <xf numFmtId="0" fontId="103" fillId="60" borderId="260">
      <alignment horizontal="right" vertical="center"/>
    </xf>
    <xf numFmtId="0" fontId="130" fillId="0" borderId="257" applyNumberFormat="0" applyFill="0" applyAlignment="0" applyProtection="0"/>
    <xf numFmtId="0" fontId="145" fillId="0" borderId="257" applyNumberFormat="0" applyFill="0" applyAlignment="0" applyProtection="0"/>
    <xf numFmtId="0" fontId="8" fillId="87" borderId="258" applyNumberFormat="0" applyFont="0" applyAlignment="0" applyProtection="0"/>
    <xf numFmtId="4" fontId="103" fillId="60" borderId="261">
      <alignment horizontal="right" vertical="center"/>
    </xf>
    <xf numFmtId="0" fontId="126" fillId="84" borderId="256" applyNumberFormat="0" applyAlignment="0" applyProtection="0"/>
    <xf numFmtId="0" fontId="145" fillId="0" borderId="257" applyNumberFormat="0" applyFill="0" applyAlignment="0" applyProtection="0"/>
    <xf numFmtId="0" fontId="145" fillId="0" borderId="257" applyNumberFormat="0" applyFill="0" applyAlignment="0" applyProtection="0"/>
    <xf numFmtId="0" fontId="103" fillId="62" borderId="259">
      <alignment horizontal="right" vertical="center"/>
    </xf>
    <xf numFmtId="0" fontId="120" fillId="87" borderId="258" applyNumberFormat="0" applyFont="0" applyAlignment="0" applyProtection="0"/>
    <xf numFmtId="0" fontId="125" fillId="84" borderId="256" applyNumberFormat="0" applyAlignment="0" applyProtection="0"/>
    <xf numFmtId="4" fontId="102" fillId="0" borderId="259" applyFill="0" applyBorder="0" applyProtection="0">
      <alignment horizontal="right" vertical="center"/>
    </xf>
    <xf numFmtId="49" fontId="102" fillId="0" borderId="260" applyNumberFormat="0" applyFont="0" applyFill="0" applyBorder="0" applyProtection="0">
      <alignment horizontal="left" vertical="center" indent="5"/>
    </xf>
    <xf numFmtId="4" fontId="103" fillId="62" borderId="259">
      <alignment horizontal="right" vertical="center"/>
    </xf>
    <xf numFmtId="4" fontId="103" fillId="60" borderId="260">
      <alignment horizontal="right" vertical="center"/>
    </xf>
    <xf numFmtId="0" fontId="129" fillId="71" borderId="256" applyNumberFormat="0" applyAlignment="0" applyProtection="0"/>
    <xf numFmtId="0" fontId="7" fillId="58" borderId="0" applyNumberFormat="0" applyBorder="0" applyAlignment="0" applyProtection="0"/>
    <xf numFmtId="0" fontId="7" fillId="37"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8" fillId="47"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38" borderId="0" applyNumberFormat="0" applyBorder="0" applyAlignment="0" applyProtection="0"/>
    <xf numFmtId="0" fontId="116" fillId="33" borderId="65" applyNumberFormat="0" applyAlignment="0" applyProtection="0"/>
    <xf numFmtId="0" fontId="117" fillId="0" borderId="0" applyNumberFormat="0" applyFill="0" applyBorder="0" applyAlignment="0" applyProtection="0"/>
    <xf numFmtId="0" fontId="7" fillId="50" borderId="0" applyNumberFormat="0" applyBorder="0" applyAlignment="0" applyProtection="0"/>
    <xf numFmtId="0" fontId="117" fillId="0" borderId="0" applyNumberFormat="0" applyFill="0" applyBorder="0" applyAlignment="0" applyProtection="0"/>
    <xf numFmtId="4" fontId="103" fillId="60" borderId="259">
      <alignment horizontal="right" vertical="center"/>
    </xf>
    <xf numFmtId="0" fontId="102" fillId="61" borderId="259"/>
    <xf numFmtId="0" fontId="125" fillId="84" borderId="256" applyNumberFormat="0" applyAlignment="0" applyProtection="0"/>
    <xf numFmtId="0" fontId="103" fillId="62" borderId="259">
      <alignment horizontal="right" vertical="center"/>
    </xf>
    <xf numFmtId="0" fontId="102" fillId="0" borderId="259">
      <alignment horizontal="right" vertical="center"/>
    </xf>
    <xf numFmtId="0" fontId="145" fillId="0" borderId="257" applyNumberFormat="0" applyFill="0" applyAlignment="0" applyProtection="0"/>
    <xf numFmtId="0" fontId="102" fillId="62" borderId="260">
      <alignment horizontal="left" vertical="center"/>
    </xf>
    <xf numFmtId="0" fontId="138" fillId="71" borderId="256" applyNumberFormat="0" applyAlignment="0" applyProtection="0"/>
    <xf numFmtId="166" fontId="102" fillId="88" borderId="259" applyNumberFormat="0" applyFont="0" applyBorder="0" applyAlignment="0" applyProtection="0">
      <alignment horizontal="right" vertical="center"/>
    </xf>
    <xf numFmtId="0" fontId="120" fillId="87" borderId="258" applyNumberFormat="0" applyFont="0" applyAlignment="0" applyProtection="0"/>
    <xf numFmtId="0" fontId="102" fillId="0" borderId="262">
      <alignment horizontal="left" vertical="center" wrapText="1" indent="2"/>
    </xf>
    <xf numFmtId="4" fontId="102" fillId="61" borderId="259"/>
    <xf numFmtId="49" fontId="101" fillId="0" borderId="259" applyNumberFormat="0" applyFill="0" applyBorder="0" applyProtection="0">
      <alignment horizontal="left" vertical="center"/>
    </xf>
    <xf numFmtId="0" fontId="102" fillId="0" borderId="259">
      <alignment horizontal="right" vertical="center"/>
    </xf>
    <xf numFmtId="4" fontId="103" fillId="60" borderId="261">
      <alignment horizontal="right" vertical="center"/>
    </xf>
    <xf numFmtId="4" fontId="103" fillId="60" borderId="259">
      <alignment horizontal="right" vertical="center"/>
    </xf>
    <xf numFmtId="4" fontId="103" fillId="60" borderId="259">
      <alignment horizontal="right" vertical="center"/>
    </xf>
    <xf numFmtId="0" fontId="105" fillId="62" borderId="259">
      <alignment horizontal="right" vertical="center"/>
    </xf>
    <xf numFmtId="0" fontId="103" fillId="62" borderId="259">
      <alignment horizontal="right" vertical="center"/>
    </xf>
    <xf numFmtId="49" fontId="102" fillId="0" borderId="259" applyNumberFormat="0" applyFont="0" applyFill="0" applyBorder="0" applyProtection="0">
      <alignment horizontal="left" vertical="center" indent="2"/>
    </xf>
    <xf numFmtId="0" fontId="138" fillId="71" borderId="256" applyNumberFormat="0" applyAlignment="0" applyProtection="0"/>
    <xf numFmtId="0" fontId="123" fillId="84" borderId="255" applyNumberFormat="0" applyAlignment="0" applyProtection="0"/>
    <xf numFmtId="49" fontId="102" fillId="0" borderId="259" applyNumberFormat="0" applyFont="0" applyFill="0" applyBorder="0" applyProtection="0">
      <alignment horizontal="left" vertical="center" indent="2"/>
    </xf>
    <xf numFmtId="0" fontId="129" fillId="71" borderId="256" applyNumberFormat="0" applyAlignment="0" applyProtection="0"/>
    <xf numFmtId="4" fontId="102" fillId="0" borderId="259" applyFill="0" applyBorder="0" applyProtection="0">
      <alignment horizontal="right" vertical="center"/>
    </xf>
    <xf numFmtId="0" fontId="126" fillId="84" borderId="256" applyNumberFormat="0" applyAlignment="0" applyProtection="0"/>
    <xf numFmtId="0" fontId="145" fillId="0" borderId="257" applyNumberFormat="0" applyFill="0" applyAlignment="0" applyProtection="0"/>
    <xf numFmtId="0" fontId="142" fillId="84" borderId="255" applyNumberFormat="0" applyAlignment="0" applyProtection="0"/>
    <xf numFmtId="0" fontId="102" fillId="0" borderId="259" applyNumberFormat="0" applyFill="0" applyAlignment="0" applyProtection="0"/>
    <xf numFmtId="4" fontId="102" fillId="0" borderId="259">
      <alignment horizontal="right" vertical="center"/>
    </xf>
    <xf numFmtId="0" fontId="102" fillId="0" borderId="259">
      <alignment horizontal="right" vertical="center"/>
    </xf>
    <xf numFmtId="0" fontId="138" fillId="71" borderId="256" applyNumberFormat="0" applyAlignment="0" applyProtection="0"/>
    <xf numFmtId="0" fontId="123" fillId="84" borderId="255" applyNumberFormat="0" applyAlignment="0" applyProtection="0"/>
    <xf numFmtId="0" fontId="125" fillId="84" borderId="256" applyNumberFormat="0" applyAlignment="0" applyProtection="0"/>
    <xf numFmtId="0" fontId="102" fillId="60" borderId="262">
      <alignment horizontal="left" vertical="center" wrapText="1" indent="2"/>
    </xf>
    <xf numFmtId="0" fontId="126" fillId="84" borderId="256" applyNumberFormat="0" applyAlignment="0" applyProtection="0"/>
    <xf numFmtId="0" fontId="126" fillId="84" borderId="256" applyNumberFormat="0" applyAlignment="0" applyProtection="0"/>
    <xf numFmtId="4" fontId="103" fillId="60" borderId="260">
      <alignment horizontal="right" vertical="center"/>
    </xf>
    <xf numFmtId="0" fontId="103" fillId="60" borderId="260">
      <alignment horizontal="right" vertical="center"/>
    </xf>
    <xf numFmtId="0" fontId="103" fillId="60" borderId="259">
      <alignment horizontal="right" vertical="center"/>
    </xf>
    <xf numFmtId="4" fontId="105" fillId="62" borderId="259">
      <alignment horizontal="right" vertical="center"/>
    </xf>
    <xf numFmtId="0" fontId="129" fillId="71" borderId="256" applyNumberFormat="0" applyAlignment="0" applyProtection="0"/>
    <xf numFmtId="0" fontId="130" fillId="0" borderId="257" applyNumberFormat="0" applyFill="0" applyAlignment="0" applyProtection="0"/>
    <xf numFmtId="0" fontId="145" fillId="0" borderId="257" applyNumberFormat="0" applyFill="0" applyAlignment="0" applyProtection="0"/>
    <xf numFmtId="0" fontId="120" fillId="87" borderId="258" applyNumberFormat="0" applyFont="0" applyAlignment="0" applyProtection="0"/>
    <xf numFmtId="0" fontId="138" fillId="71" borderId="256" applyNumberFormat="0" applyAlignment="0" applyProtection="0"/>
    <xf numFmtId="49" fontId="101" fillId="0" borderId="259" applyNumberFormat="0" applyFill="0" applyBorder="0" applyProtection="0">
      <alignment horizontal="left" vertical="center"/>
    </xf>
    <xf numFmtId="0" fontId="102" fillId="60" borderId="262">
      <alignment horizontal="left" vertical="center" wrapText="1" indent="2"/>
    </xf>
    <xf numFmtId="0" fontId="126" fillId="84" borderId="256" applyNumberFormat="0" applyAlignment="0" applyProtection="0"/>
    <xf numFmtId="0" fontId="102" fillId="0" borderId="262">
      <alignment horizontal="left" vertical="center" wrapText="1" indent="2"/>
    </xf>
    <xf numFmtId="0" fontId="120" fillId="87" borderId="258" applyNumberFormat="0" applyFont="0" applyAlignment="0" applyProtection="0"/>
    <xf numFmtId="0" fontId="8" fillId="87" borderId="258" applyNumberFormat="0" applyFont="0" applyAlignment="0" applyProtection="0"/>
    <xf numFmtId="0" fontId="142" fillId="84" borderId="255" applyNumberFormat="0" applyAlignment="0" applyProtection="0"/>
    <xf numFmtId="0" fontId="145" fillId="0" borderId="257" applyNumberFormat="0" applyFill="0" applyAlignment="0" applyProtection="0"/>
    <xf numFmtId="4" fontId="102" fillId="61" borderId="259"/>
    <xf numFmtId="0" fontId="103" fillId="60" borderId="259">
      <alignment horizontal="right" vertical="center"/>
    </xf>
    <xf numFmtId="0" fontId="145" fillId="0" borderId="257" applyNumberFormat="0" applyFill="0" applyAlignment="0" applyProtection="0"/>
    <xf numFmtId="4" fontId="103" fillId="60" borderId="261">
      <alignment horizontal="right" vertical="center"/>
    </xf>
    <xf numFmtId="0" fontId="125" fillId="84" borderId="256" applyNumberFormat="0" applyAlignment="0" applyProtection="0"/>
    <xf numFmtId="0" fontId="103" fillId="60" borderId="260">
      <alignment horizontal="right" vertical="center"/>
    </xf>
    <xf numFmtId="0" fontId="126" fillId="84" borderId="256" applyNumberFormat="0" applyAlignment="0" applyProtection="0"/>
    <xf numFmtId="0" fontId="130" fillId="0" borderId="257" applyNumberFormat="0" applyFill="0" applyAlignment="0" applyProtection="0"/>
    <xf numFmtId="0" fontId="120" fillId="87" borderId="258" applyNumberFormat="0" applyFont="0" applyAlignment="0" applyProtection="0"/>
    <xf numFmtId="4" fontId="103" fillId="60" borderId="260">
      <alignment horizontal="right" vertical="center"/>
    </xf>
    <xf numFmtId="0" fontId="102" fillId="60" borderId="262">
      <alignment horizontal="left" vertical="center" wrapText="1" indent="2"/>
    </xf>
    <xf numFmtId="0" fontId="102" fillId="61" borderId="259"/>
    <xf numFmtId="166" fontId="102" fillId="88" borderId="259" applyNumberFormat="0" applyFont="0" applyBorder="0" applyAlignment="0" applyProtection="0">
      <alignment horizontal="right" vertical="center"/>
    </xf>
    <xf numFmtId="0" fontId="102" fillId="0" borderId="259" applyNumberFormat="0" applyFill="0" applyAlignment="0" applyProtection="0"/>
    <xf numFmtId="4" fontId="102" fillId="0" borderId="259" applyFill="0" applyBorder="0" applyProtection="0">
      <alignment horizontal="right" vertical="center"/>
    </xf>
    <xf numFmtId="4" fontId="103" fillId="62" borderId="259">
      <alignment horizontal="right" vertical="center"/>
    </xf>
    <xf numFmtId="0" fontId="130" fillId="0" borderId="257" applyNumberFormat="0" applyFill="0" applyAlignment="0" applyProtection="0"/>
    <xf numFmtId="49" fontId="101" fillId="0" borderId="259" applyNumberFormat="0" applyFill="0" applyBorder="0" applyProtection="0">
      <alignment horizontal="left" vertical="center"/>
    </xf>
    <xf numFmtId="49" fontId="102" fillId="0" borderId="260" applyNumberFormat="0" applyFont="0" applyFill="0" applyBorder="0" applyProtection="0">
      <alignment horizontal="left" vertical="center" indent="5"/>
    </xf>
    <xf numFmtId="0" fontId="102" fillId="62" borderId="260">
      <alignment horizontal="left" vertical="center"/>
    </xf>
    <xf numFmtId="0" fontId="126" fillId="84" borderId="256" applyNumberFormat="0" applyAlignment="0" applyProtection="0"/>
    <xf numFmtId="4" fontId="103" fillId="60" borderId="261">
      <alignment horizontal="right" vertical="center"/>
    </xf>
    <xf numFmtId="0" fontId="138" fillId="71" borderId="256" applyNumberFormat="0" applyAlignment="0" applyProtection="0"/>
    <xf numFmtId="0" fontId="138" fillId="71" borderId="256" applyNumberFormat="0" applyAlignment="0" applyProtection="0"/>
    <xf numFmtId="0" fontId="120" fillId="87" borderId="258" applyNumberFormat="0" applyFont="0" applyAlignment="0" applyProtection="0"/>
    <xf numFmtId="0" fontId="142" fillId="84" borderId="255" applyNumberFormat="0" applyAlignment="0" applyProtection="0"/>
    <xf numFmtId="0" fontId="145" fillId="0" borderId="257" applyNumberFormat="0" applyFill="0" applyAlignment="0" applyProtection="0"/>
    <xf numFmtId="0" fontId="103" fillId="60" borderId="259">
      <alignment horizontal="right" vertical="center"/>
    </xf>
    <xf numFmtId="0" fontId="8" fillId="87" borderId="258" applyNumberFormat="0" applyFont="0" applyAlignment="0" applyProtection="0"/>
    <xf numFmtId="4" fontId="102" fillId="0" borderId="259">
      <alignment horizontal="right" vertical="center"/>
    </xf>
    <xf numFmtId="0" fontId="145" fillId="0" borderId="257" applyNumberFormat="0" applyFill="0" applyAlignment="0" applyProtection="0"/>
    <xf numFmtId="0" fontId="103" fillId="60" borderId="259">
      <alignment horizontal="right" vertical="center"/>
    </xf>
    <xf numFmtId="0" fontId="103" fillId="60" borderId="259">
      <alignment horizontal="right" vertical="center"/>
    </xf>
    <xf numFmtId="4" fontId="105" fillId="62" borderId="259">
      <alignment horizontal="right" vertical="center"/>
    </xf>
    <xf numFmtId="0" fontId="103" fillId="62" borderId="259">
      <alignment horizontal="right" vertical="center"/>
    </xf>
    <xf numFmtId="4" fontId="103" fillId="62" borderId="259">
      <alignment horizontal="right" vertical="center"/>
    </xf>
    <xf numFmtId="0" fontId="105" fillId="62" borderId="259">
      <alignment horizontal="right" vertical="center"/>
    </xf>
    <xf numFmtId="4" fontId="105" fillId="62" borderId="259">
      <alignment horizontal="right" vertical="center"/>
    </xf>
    <xf numFmtId="0" fontId="103" fillId="60" borderId="259">
      <alignment horizontal="right" vertical="center"/>
    </xf>
    <xf numFmtId="4" fontId="103" fillId="60" borderId="259">
      <alignment horizontal="right" vertical="center"/>
    </xf>
    <xf numFmtId="0" fontId="103" fillId="60" borderId="259">
      <alignment horizontal="right" vertical="center"/>
    </xf>
    <xf numFmtId="4" fontId="103" fillId="60" borderId="259">
      <alignment horizontal="right" vertical="center"/>
    </xf>
    <xf numFmtId="0" fontId="103" fillId="60" borderId="260">
      <alignment horizontal="right" vertical="center"/>
    </xf>
    <xf numFmtId="4" fontId="103" fillId="60" borderId="260">
      <alignment horizontal="right" vertical="center"/>
    </xf>
    <xf numFmtId="0" fontId="103" fillId="60" borderId="261">
      <alignment horizontal="right" vertical="center"/>
    </xf>
    <xf numFmtId="4" fontId="103" fillId="60" borderId="261">
      <alignment horizontal="right" vertical="center"/>
    </xf>
    <xf numFmtId="0" fontId="126" fillId="84" borderId="256" applyNumberFormat="0" applyAlignment="0" applyProtection="0"/>
    <xf numFmtId="0" fontId="102" fillId="60" borderId="262">
      <alignment horizontal="left" vertical="center" wrapText="1" indent="2"/>
    </xf>
    <xf numFmtId="0" fontId="102" fillId="0" borderId="262">
      <alignment horizontal="left" vertical="center" wrapText="1" indent="2"/>
    </xf>
    <xf numFmtId="0" fontId="102" fillId="62" borderId="260">
      <alignment horizontal="left" vertical="center"/>
    </xf>
    <xf numFmtId="0" fontId="138" fillId="71" borderId="256" applyNumberFormat="0" applyAlignment="0" applyProtection="0"/>
    <xf numFmtId="0" fontId="102" fillId="0" borderId="259">
      <alignment horizontal="right" vertical="center"/>
    </xf>
    <xf numFmtId="4" fontId="102" fillId="0" borderId="259">
      <alignment horizontal="right" vertical="center"/>
    </xf>
    <xf numFmtId="0" fontId="102" fillId="0" borderId="259" applyNumberFormat="0" applyFill="0" applyAlignment="0" applyProtection="0"/>
    <xf numFmtId="0" fontId="142" fillId="84" borderId="255" applyNumberFormat="0" applyAlignment="0" applyProtection="0"/>
    <xf numFmtId="166" fontId="102" fillId="88" borderId="259" applyNumberFormat="0" applyFont="0" applyBorder="0" applyAlignment="0" applyProtection="0">
      <alignment horizontal="right" vertical="center"/>
    </xf>
    <xf numFmtId="0" fontId="102" fillId="61" borderId="259"/>
    <xf numFmtId="4" fontId="102" fillId="61" borderId="259"/>
    <xf numFmtId="0" fontId="145" fillId="0" borderId="257" applyNumberFormat="0" applyFill="0" applyAlignment="0" applyProtection="0"/>
    <xf numFmtId="0" fontId="8" fillId="87" borderId="258" applyNumberFormat="0" applyFont="0" applyAlignment="0" applyProtection="0"/>
    <xf numFmtId="0" fontId="120" fillId="87" borderId="258" applyNumberFormat="0" applyFont="0" applyAlignment="0" applyProtection="0"/>
    <xf numFmtId="0" fontId="102" fillId="0" borderId="259" applyNumberFormat="0" applyFill="0" applyAlignment="0" applyProtection="0"/>
    <xf numFmtId="0" fontId="130" fillId="0" borderId="257" applyNumberFormat="0" applyFill="0" applyAlignment="0" applyProtection="0"/>
    <xf numFmtId="0" fontId="145" fillId="0" borderId="257" applyNumberFormat="0" applyFill="0" applyAlignment="0" applyProtection="0"/>
    <xf numFmtId="0" fontId="129" fillId="71" borderId="256" applyNumberFormat="0" applyAlignment="0" applyProtection="0"/>
    <xf numFmtId="0" fontId="126" fillId="84" borderId="256" applyNumberFormat="0" applyAlignment="0" applyProtection="0"/>
    <xf numFmtId="4" fontId="105" fillId="62" borderId="259">
      <alignment horizontal="right" vertical="center"/>
    </xf>
    <xf numFmtId="0" fontId="103" fillId="62" borderId="259">
      <alignment horizontal="right" vertical="center"/>
    </xf>
    <xf numFmtId="166" fontId="102" fillId="88" borderId="259" applyNumberFormat="0" applyFont="0" applyBorder="0" applyAlignment="0" applyProtection="0">
      <alignment horizontal="right" vertical="center"/>
    </xf>
    <xf numFmtId="0" fontId="130" fillId="0" borderId="257" applyNumberFormat="0" applyFill="0" applyAlignment="0" applyProtection="0"/>
    <xf numFmtId="49" fontId="102" fillId="0" borderId="259" applyNumberFormat="0" applyFont="0" applyFill="0" applyBorder="0" applyProtection="0">
      <alignment horizontal="left" vertical="center" indent="2"/>
    </xf>
    <xf numFmtId="49" fontId="102" fillId="0" borderId="260" applyNumberFormat="0" applyFont="0" applyFill="0" applyBorder="0" applyProtection="0">
      <alignment horizontal="left" vertical="center" indent="5"/>
    </xf>
    <xf numFmtId="49" fontId="102" fillId="0" borderId="259" applyNumberFormat="0" applyFont="0" applyFill="0" applyBorder="0" applyProtection="0">
      <alignment horizontal="left" vertical="center" indent="2"/>
    </xf>
    <xf numFmtId="4" fontId="102" fillId="0" borderId="259" applyFill="0" applyBorder="0" applyProtection="0">
      <alignment horizontal="right" vertical="center"/>
    </xf>
    <xf numFmtId="49" fontId="101" fillId="0" borderId="259" applyNumberFormat="0" applyFill="0" applyBorder="0" applyProtection="0">
      <alignment horizontal="left" vertical="center"/>
    </xf>
    <xf numFmtId="0" fontId="102" fillId="0" borderId="262">
      <alignment horizontal="left" vertical="center" wrapText="1" indent="2"/>
    </xf>
    <xf numFmtId="0" fontId="142" fillId="84" borderId="255" applyNumberFormat="0" applyAlignment="0" applyProtection="0"/>
    <xf numFmtId="0" fontId="103" fillId="60" borderId="261">
      <alignment horizontal="right" vertical="center"/>
    </xf>
    <xf numFmtId="0" fontId="129" fillId="71" borderId="256" applyNumberFormat="0" applyAlignment="0" applyProtection="0"/>
    <xf numFmtId="0" fontId="103" fillId="60" borderId="261">
      <alignment horizontal="right" vertical="center"/>
    </xf>
    <xf numFmtId="4" fontId="103" fillId="60" borderId="259">
      <alignment horizontal="right" vertical="center"/>
    </xf>
    <xf numFmtId="0" fontId="103" fillId="60" borderId="259">
      <alignment horizontal="right" vertical="center"/>
    </xf>
    <xf numFmtId="0" fontId="123" fillId="84" borderId="255" applyNumberFormat="0" applyAlignment="0" applyProtection="0"/>
    <xf numFmtId="0" fontId="125" fillId="84" borderId="256" applyNumberFormat="0" applyAlignment="0" applyProtection="0"/>
    <xf numFmtId="0" fontId="130" fillId="0" borderId="257" applyNumberFormat="0" applyFill="0" applyAlignment="0" applyProtection="0"/>
    <xf numFmtId="0" fontId="102" fillId="61" borderId="259"/>
    <xf numFmtId="4" fontId="102" fillId="61" borderId="259"/>
    <xf numFmtId="4" fontId="103" fillId="60" borderId="259">
      <alignment horizontal="right" vertical="center"/>
    </xf>
    <xf numFmtId="0" fontId="105" fillId="62" borderId="259">
      <alignment horizontal="right" vertical="center"/>
    </xf>
    <xf numFmtId="0" fontId="129" fillId="71" borderId="256" applyNumberFormat="0" applyAlignment="0" applyProtection="0"/>
    <xf numFmtId="0" fontId="126" fillId="84" borderId="256" applyNumberFormat="0" applyAlignment="0" applyProtection="0"/>
    <xf numFmtId="4" fontId="102" fillId="0" borderId="259">
      <alignment horizontal="right" vertical="center"/>
    </xf>
    <xf numFmtId="0" fontId="102" fillId="60" borderId="262">
      <alignment horizontal="left" vertical="center" wrapText="1" indent="2"/>
    </xf>
    <xf numFmtId="0" fontId="102" fillId="0" borderId="262">
      <alignment horizontal="left" vertical="center" wrapText="1" indent="2"/>
    </xf>
    <xf numFmtId="0" fontId="142" fillId="84" borderId="255" applyNumberFormat="0" applyAlignment="0" applyProtection="0"/>
    <xf numFmtId="0" fontId="138" fillId="71" borderId="256" applyNumberFormat="0" applyAlignment="0" applyProtection="0"/>
    <xf numFmtId="0" fontId="125" fillId="84" borderId="256" applyNumberFormat="0" applyAlignment="0" applyProtection="0"/>
    <xf numFmtId="0" fontId="123" fillId="84" borderId="255" applyNumberFormat="0" applyAlignment="0" applyProtection="0"/>
    <xf numFmtId="0" fontId="103" fillId="60" borderId="261">
      <alignment horizontal="right" vertical="center"/>
    </xf>
    <xf numFmtId="0" fontId="105" fillId="62" borderId="259">
      <alignment horizontal="right" vertical="center"/>
    </xf>
    <xf numFmtId="4" fontId="103" fillId="62" borderId="259">
      <alignment horizontal="right" vertical="center"/>
    </xf>
    <xf numFmtId="4" fontId="103" fillId="60" borderId="259">
      <alignment horizontal="right" vertical="center"/>
    </xf>
    <xf numFmtId="49" fontId="102" fillId="0" borderId="260" applyNumberFormat="0" applyFont="0" applyFill="0" applyBorder="0" applyProtection="0">
      <alignment horizontal="left" vertical="center" indent="5"/>
    </xf>
    <xf numFmtId="4" fontId="102" fillId="0" borderId="259" applyFill="0" applyBorder="0" applyProtection="0">
      <alignment horizontal="right" vertical="center"/>
    </xf>
    <xf numFmtId="4" fontId="103" fillId="62" borderId="259">
      <alignment horizontal="right" vertical="center"/>
    </xf>
    <xf numFmtId="0" fontId="138" fillId="71" borderId="256" applyNumberFormat="0" applyAlignment="0" applyProtection="0"/>
    <xf numFmtId="0" fontId="129" fillId="71" borderId="256" applyNumberFormat="0" applyAlignment="0" applyProtection="0"/>
    <xf numFmtId="0" fontId="125" fillId="84" borderId="256" applyNumberFormat="0" applyAlignment="0" applyProtection="0"/>
    <xf numFmtId="0" fontId="102" fillId="60" borderId="262">
      <alignment horizontal="left" vertical="center" wrapText="1" indent="2"/>
    </xf>
    <xf numFmtId="0" fontId="102" fillId="0" borderId="262">
      <alignment horizontal="left" vertical="center" wrapText="1" indent="2"/>
    </xf>
    <xf numFmtId="0" fontId="102" fillId="60" borderId="262">
      <alignment horizontal="left" vertical="center" wrapText="1" indent="2"/>
    </xf>
    <xf numFmtId="0" fontId="102" fillId="0" borderId="262">
      <alignment horizontal="left" vertical="center" wrapText="1" indent="2"/>
    </xf>
    <xf numFmtId="0" fontId="123" fillId="84" borderId="255" applyNumberFormat="0" applyAlignment="0" applyProtection="0"/>
    <xf numFmtId="0" fontId="125" fillId="84" borderId="256" applyNumberFormat="0" applyAlignment="0" applyProtection="0"/>
    <xf numFmtId="0" fontId="126" fillId="84" borderId="256" applyNumberFormat="0" applyAlignment="0" applyProtection="0"/>
    <xf numFmtId="0" fontId="129" fillId="71" borderId="256" applyNumberFormat="0" applyAlignment="0" applyProtection="0"/>
    <xf numFmtId="0" fontId="130" fillId="0" borderId="257" applyNumberFormat="0" applyFill="0" applyAlignment="0" applyProtection="0"/>
    <xf numFmtId="0" fontId="138" fillId="71" borderId="256" applyNumberFormat="0" applyAlignment="0" applyProtection="0"/>
    <xf numFmtId="0" fontId="120" fillId="87" borderId="258" applyNumberFormat="0" applyFont="0" applyAlignment="0" applyProtection="0"/>
    <xf numFmtId="0" fontId="8" fillId="87" borderId="258" applyNumberFormat="0" applyFont="0" applyAlignment="0" applyProtection="0"/>
    <xf numFmtId="0" fontId="142" fillId="84" borderId="255" applyNumberFormat="0" applyAlignment="0" applyProtection="0"/>
    <xf numFmtId="0" fontId="145" fillId="0" borderId="257" applyNumberFormat="0" applyFill="0" applyAlignment="0" applyProtection="0"/>
    <xf numFmtId="0" fontId="126" fillId="84" borderId="256" applyNumberFormat="0" applyAlignment="0" applyProtection="0"/>
    <xf numFmtId="0" fontId="138" fillId="71" borderId="256" applyNumberFormat="0" applyAlignment="0" applyProtection="0"/>
    <xf numFmtId="0" fontId="120" fillId="87" borderId="258" applyNumberFormat="0" applyFont="0" applyAlignment="0" applyProtection="0"/>
    <xf numFmtId="0" fontId="142" fillId="84" borderId="255" applyNumberFormat="0" applyAlignment="0" applyProtection="0"/>
    <xf numFmtId="0" fontId="145" fillId="0" borderId="257" applyNumberFormat="0" applyFill="0" applyAlignment="0" applyProtection="0"/>
    <xf numFmtId="0" fontId="129" fillId="71" borderId="256" applyNumberFormat="0" applyAlignment="0" applyProtection="0"/>
    <xf numFmtId="4" fontId="103" fillId="60" borderId="260">
      <alignment horizontal="right" vertical="center"/>
    </xf>
    <xf numFmtId="0" fontId="145" fillId="0" borderId="257" applyNumberFormat="0" applyFill="0" applyAlignment="0" applyProtection="0"/>
    <xf numFmtId="0" fontId="102" fillId="61" borderId="259"/>
    <xf numFmtId="0" fontId="126" fillId="84" borderId="256" applyNumberFormat="0" applyAlignment="0" applyProtection="0"/>
    <xf numFmtId="0" fontId="138" fillId="71" borderId="256" applyNumberFormat="0" applyAlignment="0" applyProtection="0"/>
    <xf numFmtId="0" fontId="142" fillId="84" borderId="255" applyNumberFormat="0" applyAlignment="0" applyProtection="0"/>
    <xf numFmtId="0" fontId="145" fillId="0" borderId="257" applyNumberFormat="0" applyFill="0" applyAlignment="0" applyProtection="0"/>
    <xf numFmtId="0" fontId="7" fillId="37" borderId="0" applyNumberFormat="0" applyBorder="0" applyAlignment="0" applyProtection="0"/>
    <xf numFmtId="0" fontId="123" fillId="84" borderId="255" applyNumberFormat="0" applyAlignment="0" applyProtection="0"/>
    <xf numFmtId="0" fontId="125" fillId="84" borderId="256" applyNumberFormat="0" applyAlignment="0" applyProtection="0"/>
    <xf numFmtId="0" fontId="130" fillId="0" borderId="257" applyNumberFormat="0" applyFill="0" applyAlignment="0" applyProtection="0"/>
    <xf numFmtId="49" fontId="102" fillId="0" borderId="259" applyNumberFormat="0" applyFont="0" applyFill="0" applyBorder="0" applyProtection="0">
      <alignment horizontal="left" vertical="center" indent="2"/>
    </xf>
    <xf numFmtId="0" fontId="103" fillId="62" borderId="259">
      <alignment horizontal="right" vertical="center"/>
    </xf>
    <xf numFmtId="4" fontId="103" fillId="62" borderId="259">
      <alignment horizontal="right" vertical="center"/>
    </xf>
    <xf numFmtId="0" fontId="105" fillId="62" borderId="259">
      <alignment horizontal="right" vertical="center"/>
    </xf>
    <xf numFmtId="4" fontId="105" fillId="62" borderId="259">
      <alignment horizontal="right" vertical="center"/>
    </xf>
    <xf numFmtId="0" fontId="103" fillId="60" borderId="259">
      <alignment horizontal="right" vertical="center"/>
    </xf>
    <xf numFmtId="4" fontId="103" fillId="60" borderId="259">
      <alignment horizontal="right" vertical="center"/>
    </xf>
    <xf numFmtId="0" fontId="103" fillId="60" borderId="259">
      <alignment horizontal="right" vertical="center"/>
    </xf>
    <xf numFmtId="4" fontId="103" fillId="60" borderId="259">
      <alignment horizontal="right" vertical="center"/>
    </xf>
    <xf numFmtId="0" fontId="129" fillId="71" borderId="256" applyNumberFormat="0" applyAlignment="0" applyProtection="0"/>
    <xf numFmtId="0" fontId="102" fillId="0" borderId="259">
      <alignment horizontal="right" vertical="center"/>
    </xf>
    <xf numFmtId="4" fontId="102" fillId="0" borderId="259">
      <alignment horizontal="right" vertical="center"/>
    </xf>
    <xf numFmtId="4" fontId="102" fillId="0" borderId="259" applyFill="0" applyBorder="0" applyProtection="0">
      <alignment horizontal="right" vertical="center"/>
    </xf>
    <xf numFmtId="49" fontId="101" fillId="0" borderId="259" applyNumberFormat="0" applyFill="0" applyBorder="0" applyProtection="0">
      <alignment horizontal="left" vertical="center"/>
    </xf>
    <xf numFmtId="0" fontId="102" fillId="0" borderId="259" applyNumberFormat="0" applyFill="0" applyAlignment="0" applyProtection="0"/>
    <xf numFmtId="166" fontId="102" fillId="88" borderId="259" applyNumberFormat="0" applyFont="0" applyBorder="0" applyAlignment="0" applyProtection="0">
      <alignment horizontal="right" vertical="center"/>
    </xf>
    <xf numFmtId="0" fontId="102" fillId="61" borderId="259"/>
    <xf numFmtId="4" fontId="102" fillId="61" borderId="259"/>
    <xf numFmtId="4" fontId="103" fillId="60" borderId="259">
      <alignment horizontal="right" vertical="center"/>
    </xf>
    <xf numFmtId="0" fontId="102" fillId="61" borderId="259"/>
    <xf numFmtId="0" fontId="125" fillId="84" borderId="256" applyNumberFormat="0" applyAlignment="0" applyProtection="0"/>
    <xf numFmtId="0" fontId="103" fillId="62" borderId="259">
      <alignment horizontal="right" vertical="center"/>
    </xf>
    <xf numFmtId="0" fontId="102" fillId="0" borderId="259">
      <alignment horizontal="right" vertical="center"/>
    </xf>
    <xf numFmtId="0" fontId="145" fillId="0" borderId="257" applyNumberFormat="0" applyFill="0" applyAlignment="0" applyProtection="0"/>
    <xf numFmtId="0" fontId="102" fillId="62" borderId="260">
      <alignment horizontal="left" vertical="center"/>
    </xf>
    <xf numFmtId="0" fontId="138" fillId="71" borderId="256" applyNumberFormat="0" applyAlignment="0" applyProtection="0"/>
    <xf numFmtId="166" fontId="102" fillId="88" borderId="259" applyNumberFormat="0" applyFont="0" applyBorder="0" applyAlignment="0" applyProtection="0">
      <alignment horizontal="right" vertical="center"/>
    </xf>
    <xf numFmtId="0" fontId="120" fillId="87" borderId="258" applyNumberFormat="0" applyFont="0" applyAlignment="0" applyProtection="0"/>
    <xf numFmtId="0" fontId="102" fillId="0" borderId="262">
      <alignment horizontal="left" vertical="center" wrapText="1" indent="2"/>
    </xf>
    <xf numFmtId="4" fontId="102" fillId="61" borderId="259"/>
    <xf numFmtId="49" fontId="101" fillId="0" borderId="259" applyNumberFormat="0" applyFill="0" applyBorder="0" applyProtection="0">
      <alignment horizontal="left" vertical="center"/>
    </xf>
    <xf numFmtId="0" fontId="102" fillId="0" borderId="259">
      <alignment horizontal="right" vertical="center"/>
    </xf>
    <xf numFmtId="4" fontId="103" fillId="60" borderId="261">
      <alignment horizontal="right" vertical="center"/>
    </xf>
    <xf numFmtId="4" fontId="103" fillId="60" borderId="259">
      <alignment horizontal="right" vertical="center"/>
    </xf>
    <xf numFmtId="4" fontId="103" fillId="60" borderId="259">
      <alignment horizontal="right" vertical="center"/>
    </xf>
    <xf numFmtId="0" fontId="105" fillId="62" borderId="259">
      <alignment horizontal="right" vertical="center"/>
    </xf>
    <xf numFmtId="0" fontId="103" fillId="62" borderId="259">
      <alignment horizontal="right" vertical="center"/>
    </xf>
    <xf numFmtId="49" fontId="102" fillId="0" borderId="259" applyNumberFormat="0" applyFont="0" applyFill="0" applyBorder="0" applyProtection="0">
      <alignment horizontal="left" vertical="center" indent="2"/>
    </xf>
    <xf numFmtId="0" fontId="138" fillId="71" borderId="256" applyNumberFormat="0" applyAlignment="0" applyProtection="0"/>
    <xf numFmtId="0" fontId="123" fillId="84" borderId="255" applyNumberFormat="0" applyAlignment="0" applyProtection="0"/>
    <xf numFmtId="49" fontId="102" fillId="0" borderId="259" applyNumberFormat="0" applyFont="0" applyFill="0" applyBorder="0" applyProtection="0">
      <alignment horizontal="left" vertical="center" indent="2"/>
    </xf>
    <xf numFmtId="0" fontId="129" fillId="71" borderId="256" applyNumberFormat="0" applyAlignment="0" applyProtection="0"/>
    <xf numFmtId="4" fontId="102" fillId="0" borderId="259" applyFill="0" applyBorder="0" applyProtection="0">
      <alignment horizontal="right" vertical="center"/>
    </xf>
    <xf numFmtId="0" fontId="126" fillId="84" borderId="256" applyNumberFormat="0" applyAlignment="0" applyProtection="0"/>
    <xf numFmtId="0" fontId="145" fillId="0" borderId="257" applyNumberFormat="0" applyFill="0" applyAlignment="0" applyProtection="0"/>
    <xf numFmtId="0" fontId="142" fillId="84" borderId="255" applyNumberFormat="0" applyAlignment="0" applyProtection="0"/>
    <xf numFmtId="0" fontId="102" fillId="0" borderId="259" applyNumberFormat="0" applyFill="0" applyAlignment="0" applyProtection="0"/>
    <xf numFmtId="4" fontId="102" fillId="0" borderId="259">
      <alignment horizontal="right" vertical="center"/>
    </xf>
    <xf numFmtId="0" fontId="102" fillId="0" borderId="259">
      <alignment horizontal="right" vertical="center"/>
    </xf>
    <xf numFmtId="0" fontId="138" fillId="71" borderId="256" applyNumberFormat="0" applyAlignment="0" applyProtection="0"/>
    <xf numFmtId="0" fontId="123" fillId="84" borderId="255" applyNumberFormat="0" applyAlignment="0" applyProtection="0"/>
    <xf numFmtId="0" fontId="125" fillId="84" borderId="256" applyNumberFormat="0" applyAlignment="0" applyProtection="0"/>
    <xf numFmtId="0" fontId="102" fillId="60" borderId="262">
      <alignment horizontal="left" vertical="center" wrapText="1" indent="2"/>
    </xf>
    <xf numFmtId="0" fontId="126" fillId="84" borderId="256" applyNumberFormat="0" applyAlignment="0" applyProtection="0"/>
    <xf numFmtId="0" fontId="126" fillId="84" borderId="256" applyNumberFormat="0" applyAlignment="0" applyProtection="0"/>
    <xf numFmtId="4" fontId="103" fillId="60" borderId="260">
      <alignment horizontal="right" vertical="center"/>
    </xf>
    <xf numFmtId="0" fontId="103" fillId="60" borderId="260">
      <alignment horizontal="right" vertical="center"/>
    </xf>
    <xf numFmtId="0" fontId="103" fillId="60" borderId="259">
      <alignment horizontal="right" vertical="center"/>
    </xf>
    <xf numFmtId="4" fontId="105" fillId="62" borderId="259">
      <alignment horizontal="right" vertical="center"/>
    </xf>
    <xf numFmtId="0" fontId="129" fillId="71" borderId="256" applyNumberFormat="0" applyAlignment="0" applyProtection="0"/>
    <xf numFmtId="0" fontId="130" fillId="0" borderId="257" applyNumberFormat="0" applyFill="0" applyAlignment="0" applyProtection="0"/>
    <xf numFmtId="0" fontId="145" fillId="0" borderId="257" applyNumberFormat="0" applyFill="0" applyAlignment="0" applyProtection="0"/>
    <xf numFmtId="0" fontId="120" fillId="87" borderId="258" applyNumberFormat="0" applyFont="0" applyAlignment="0" applyProtection="0"/>
    <xf numFmtId="0" fontId="138" fillId="71" borderId="256" applyNumberFormat="0" applyAlignment="0" applyProtection="0"/>
    <xf numFmtId="49" fontId="101" fillId="0" borderId="259" applyNumberFormat="0" applyFill="0" applyBorder="0" applyProtection="0">
      <alignment horizontal="left" vertical="center"/>
    </xf>
    <xf numFmtId="0" fontId="102" fillId="60" borderId="262">
      <alignment horizontal="left" vertical="center" wrapText="1" indent="2"/>
    </xf>
    <xf numFmtId="0" fontId="126" fillId="84" borderId="256" applyNumberFormat="0" applyAlignment="0" applyProtection="0"/>
    <xf numFmtId="0" fontId="102" fillId="0" borderId="262">
      <alignment horizontal="left" vertical="center" wrapText="1" indent="2"/>
    </xf>
    <xf numFmtId="0" fontId="120" fillId="87" borderId="258" applyNumberFormat="0" applyFont="0" applyAlignment="0" applyProtection="0"/>
    <xf numFmtId="0" fontId="8" fillId="87" borderId="258" applyNumberFormat="0" applyFont="0" applyAlignment="0" applyProtection="0"/>
    <xf numFmtId="0" fontId="142" fillId="84" borderId="255" applyNumberFormat="0" applyAlignment="0" applyProtection="0"/>
    <xf numFmtId="0" fontId="145" fillId="0" borderId="257" applyNumberFormat="0" applyFill="0" applyAlignment="0" applyProtection="0"/>
    <xf numFmtId="4" fontId="102" fillId="61" borderId="259"/>
    <xf numFmtId="0" fontId="103" fillId="60" borderId="259">
      <alignment horizontal="right" vertical="center"/>
    </xf>
    <xf numFmtId="0" fontId="145" fillId="0" borderId="257" applyNumberFormat="0" applyFill="0" applyAlignment="0" applyProtection="0"/>
    <xf numFmtId="4" fontId="103" fillId="60" borderId="261">
      <alignment horizontal="right" vertical="center"/>
    </xf>
    <xf numFmtId="0" fontId="125" fillId="84" borderId="256" applyNumberFormat="0" applyAlignment="0" applyProtection="0"/>
    <xf numFmtId="0" fontId="103" fillId="60" borderId="260">
      <alignment horizontal="right" vertical="center"/>
    </xf>
    <xf numFmtId="0" fontId="126" fillId="84" borderId="256" applyNumberFormat="0" applyAlignment="0" applyProtection="0"/>
    <xf numFmtId="0" fontId="130" fillId="0" borderId="257" applyNumberFormat="0" applyFill="0" applyAlignment="0" applyProtection="0"/>
    <xf numFmtId="0" fontId="120" fillId="87" borderId="258" applyNumberFormat="0" applyFont="0" applyAlignment="0" applyProtection="0"/>
    <xf numFmtId="4" fontId="103" fillId="60" borderId="260">
      <alignment horizontal="right" vertical="center"/>
    </xf>
    <xf numFmtId="0" fontId="102" fillId="60" borderId="262">
      <alignment horizontal="left" vertical="center" wrapText="1" indent="2"/>
    </xf>
    <xf numFmtId="0" fontId="102" fillId="61" borderId="259"/>
    <xf numFmtId="166" fontId="102" fillId="88" borderId="259" applyNumberFormat="0" applyFont="0" applyBorder="0" applyAlignment="0" applyProtection="0">
      <alignment horizontal="right" vertical="center"/>
    </xf>
    <xf numFmtId="0" fontId="102" fillId="0" borderId="259" applyNumberFormat="0" applyFill="0" applyAlignment="0" applyProtection="0"/>
    <xf numFmtId="4" fontId="102" fillId="0" borderId="259" applyFill="0" applyBorder="0" applyProtection="0">
      <alignment horizontal="right" vertical="center"/>
    </xf>
    <xf numFmtId="4" fontId="103" fillId="62" borderId="259">
      <alignment horizontal="right" vertical="center"/>
    </xf>
    <xf numFmtId="0" fontId="130" fillId="0" borderId="257" applyNumberFormat="0" applyFill="0" applyAlignment="0" applyProtection="0"/>
    <xf numFmtId="49" fontId="101" fillId="0" borderId="259" applyNumberFormat="0" applyFill="0" applyBorder="0" applyProtection="0">
      <alignment horizontal="left" vertical="center"/>
    </xf>
    <xf numFmtId="49" fontId="102" fillId="0" borderId="260" applyNumberFormat="0" applyFont="0" applyFill="0" applyBorder="0" applyProtection="0">
      <alignment horizontal="left" vertical="center" indent="5"/>
    </xf>
    <xf numFmtId="0" fontId="102" fillId="62" borderId="260">
      <alignment horizontal="left" vertical="center"/>
    </xf>
    <xf numFmtId="0" fontId="126" fillId="84" borderId="256" applyNumberFormat="0" applyAlignment="0" applyProtection="0"/>
    <xf numFmtId="4" fontId="103" fillId="60" borderId="261">
      <alignment horizontal="right" vertical="center"/>
    </xf>
    <xf numFmtId="0" fontId="138" fillId="71" borderId="256" applyNumberFormat="0" applyAlignment="0" applyProtection="0"/>
    <xf numFmtId="0" fontId="138" fillId="71" borderId="256" applyNumberFormat="0" applyAlignment="0" applyProtection="0"/>
    <xf numFmtId="0" fontId="120" fillId="87" borderId="258" applyNumberFormat="0" applyFont="0" applyAlignment="0" applyProtection="0"/>
    <xf numFmtId="0" fontId="142" fillId="84" borderId="255" applyNumberFormat="0" applyAlignment="0" applyProtection="0"/>
    <xf numFmtId="0" fontId="145" fillId="0" borderId="257" applyNumberFormat="0" applyFill="0" applyAlignment="0" applyProtection="0"/>
    <xf numFmtId="0" fontId="103" fillId="60" borderId="259">
      <alignment horizontal="right" vertical="center"/>
    </xf>
    <xf numFmtId="0" fontId="8" fillId="87" borderId="258" applyNumberFormat="0" applyFont="0" applyAlignment="0" applyProtection="0"/>
    <xf numFmtId="4" fontId="102" fillId="0" borderId="259">
      <alignment horizontal="right" vertical="center"/>
    </xf>
    <xf numFmtId="0" fontId="145" fillId="0" borderId="257" applyNumberFormat="0" applyFill="0" applyAlignment="0" applyProtection="0"/>
    <xf numFmtId="0" fontId="103" fillId="60" borderId="259">
      <alignment horizontal="right" vertical="center"/>
    </xf>
    <xf numFmtId="0" fontId="103" fillId="60" borderId="259">
      <alignment horizontal="right" vertical="center"/>
    </xf>
    <xf numFmtId="4" fontId="105" fillId="62" borderId="259">
      <alignment horizontal="right" vertical="center"/>
    </xf>
    <xf numFmtId="0" fontId="103" fillId="62" borderId="259">
      <alignment horizontal="right" vertical="center"/>
    </xf>
    <xf numFmtId="4" fontId="103" fillId="62" borderId="259">
      <alignment horizontal="right" vertical="center"/>
    </xf>
    <xf numFmtId="0" fontId="105" fillId="62" borderId="259">
      <alignment horizontal="right" vertical="center"/>
    </xf>
    <xf numFmtId="4" fontId="105" fillId="62" borderId="259">
      <alignment horizontal="right" vertical="center"/>
    </xf>
    <xf numFmtId="0" fontId="103" fillId="60" borderId="259">
      <alignment horizontal="right" vertical="center"/>
    </xf>
    <xf numFmtId="4" fontId="103" fillId="60" borderId="259">
      <alignment horizontal="right" vertical="center"/>
    </xf>
    <xf numFmtId="0" fontId="103" fillId="60" borderId="259">
      <alignment horizontal="right" vertical="center"/>
    </xf>
    <xf numFmtId="4" fontId="103" fillId="60" borderId="259">
      <alignment horizontal="right" vertical="center"/>
    </xf>
    <xf numFmtId="0" fontId="103" fillId="60" borderId="260">
      <alignment horizontal="right" vertical="center"/>
    </xf>
    <xf numFmtId="4" fontId="103" fillId="60" borderId="260">
      <alignment horizontal="right" vertical="center"/>
    </xf>
    <xf numFmtId="0" fontId="103" fillId="60" borderId="261">
      <alignment horizontal="right" vertical="center"/>
    </xf>
    <xf numFmtId="4" fontId="103" fillId="60" borderId="261">
      <alignment horizontal="right" vertical="center"/>
    </xf>
    <xf numFmtId="0" fontId="126" fillId="84" borderId="256" applyNumberFormat="0" applyAlignment="0" applyProtection="0"/>
    <xf numFmtId="0" fontId="102" fillId="60" borderId="262">
      <alignment horizontal="left" vertical="center" wrapText="1" indent="2"/>
    </xf>
    <xf numFmtId="0" fontId="102" fillId="0" borderId="262">
      <alignment horizontal="left" vertical="center" wrapText="1" indent="2"/>
    </xf>
    <xf numFmtId="0" fontId="102" fillId="62" borderId="260">
      <alignment horizontal="left" vertical="center"/>
    </xf>
    <xf numFmtId="0" fontId="138" fillId="71" borderId="256" applyNumberFormat="0" applyAlignment="0" applyProtection="0"/>
    <xf numFmtId="0" fontId="102" fillId="0" borderId="259">
      <alignment horizontal="right" vertical="center"/>
    </xf>
    <xf numFmtId="4" fontId="102" fillId="0" borderId="259">
      <alignment horizontal="right" vertical="center"/>
    </xf>
    <xf numFmtId="0" fontId="102" fillId="0" borderId="259" applyNumberFormat="0" applyFill="0" applyAlignment="0" applyProtection="0"/>
    <xf numFmtId="0" fontId="142" fillId="84" borderId="255" applyNumberFormat="0" applyAlignment="0" applyProtection="0"/>
    <xf numFmtId="166" fontId="102" fillId="88" borderId="259" applyNumberFormat="0" applyFont="0" applyBorder="0" applyAlignment="0" applyProtection="0">
      <alignment horizontal="right" vertical="center"/>
    </xf>
    <xf numFmtId="0" fontId="102" fillId="61" borderId="259"/>
    <xf numFmtId="4" fontId="102" fillId="61" borderId="259"/>
    <xf numFmtId="0" fontId="145" fillId="0" borderId="257" applyNumberFormat="0" applyFill="0" applyAlignment="0" applyProtection="0"/>
    <xf numFmtId="0" fontId="8" fillId="87" borderId="258" applyNumberFormat="0" applyFont="0" applyAlignment="0" applyProtection="0"/>
    <xf numFmtId="0" fontId="120" fillId="87" borderId="258" applyNumberFormat="0" applyFont="0" applyAlignment="0" applyProtection="0"/>
    <xf numFmtId="0" fontId="102" fillId="0" borderId="259" applyNumberFormat="0" applyFill="0" applyAlignment="0" applyProtection="0"/>
    <xf numFmtId="0" fontId="130" fillId="0" borderId="257" applyNumberFormat="0" applyFill="0" applyAlignment="0" applyProtection="0"/>
    <xf numFmtId="0" fontId="145" fillId="0" borderId="257" applyNumberFormat="0" applyFill="0" applyAlignment="0" applyProtection="0"/>
    <xf numFmtId="0" fontId="129" fillId="71" borderId="256" applyNumberFormat="0" applyAlignment="0" applyProtection="0"/>
    <xf numFmtId="0" fontId="126" fillId="84" borderId="256" applyNumberFormat="0" applyAlignment="0" applyProtection="0"/>
    <xf numFmtId="4" fontId="105" fillId="62" borderId="259">
      <alignment horizontal="right" vertical="center"/>
    </xf>
    <xf numFmtId="0" fontId="103" fillId="62" borderId="259">
      <alignment horizontal="right" vertical="center"/>
    </xf>
    <xf numFmtId="166" fontId="102" fillId="88" borderId="259" applyNumberFormat="0" applyFont="0" applyBorder="0" applyAlignment="0" applyProtection="0">
      <alignment horizontal="right" vertical="center"/>
    </xf>
    <xf numFmtId="0" fontId="130" fillId="0" borderId="257" applyNumberFormat="0" applyFill="0" applyAlignment="0" applyProtection="0"/>
    <xf numFmtId="49" fontId="102" fillId="0" borderId="259" applyNumberFormat="0" applyFont="0" applyFill="0" applyBorder="0" applyProtection="0">
      <alignment horizontal="left" vertical="center" indent="2"/>
    </xf>
    <xf numFmtId="49" fontId="102" fillId="0" borderId="260" applyNumberFormat="0" applyFont="0" applyFill="0" applyBorder="0" applyProtection="0">
      <alignment horizontal="left" vertical="center" indent="5"/>
    </xf>
    <xf numFmtId="49" fontId="102" fillId="0" borderId="259" applyNumberFormat="0" applyFont="0" applyFill="0" applyBorder="0" applyProtection="0">
      <alignment horizontal="left" vertical="center" indent="2"/>
    </xf>
    <xf numFmtId="4" fontId="102" fillId="0" borderId="259" applyFill="0" applyBorder="0" applyProtection="0">
      <alignment horizontal="right" vertical="center"/>
    </xf>
    <xf numFmtId="49" fontId="101" fillId="0" borderId="259" applyNumberFormat="0" applyFill="0" applyBorder="0" applyProtection="0">
      <alignment horizontal="left" vertical="center"/>
    </xf>
    <xf numFmtId="0" fontId="102" fillId="0" borderId="262">
      <alignment horizontal="left" vertical="center" wrapText="1" indent="2"/>
    </xf>
    <xf numFmtId="0" fontId="142" fillId="84" borderId="255" applyNumberFormat="0" applyAlignment="0" applyProtection="0"/>
    <xf numFmtId="0" fontId="103" fillId="60" borderId="261">
      <alignment horizontal="right" vertical="center"/>
    </xf>
    <xf numFmtId="0" fontId="129" fillId="71" borderId="256" applyNumberFormat="0" applyAlignment="0" applyProtection="0"/>
    <xf numFmtId="0" fontId="103" fillId="60" borderId="261">
      <alignment horizontal="right" vertical="center"/>
    </xf>
    <xf numFmtId="4" fontId="103" fillId="60" borderId="259">
      <alignment horizontal="right" vertical="center"/>
    </xf>
    <xf numFmtId="0" fontId="103" fillId="60" borderId="259">
      <alignment horizontal="right" vertical="center"/>
    </xf>
    <xf numFmtId="0" fontId="123" fillId="84" borderId="255" applyNumberFormat="0" applyAlignment="0" applyProtection="0"/>
    <xf numFmtId="0" fontId="125" fillId="84" borderId="256" applyNumberFormat="0" applyAlignment="0" applyProtection="0"/>
    <xf numFmtId="0" fontId="130" fillId="0" borderId="257" applyNumberFormat="0" applyFill="0" applyAlignment="0" applyProtection="0"/>
    <xf numFmtId="0" fontId="102" fillId="61" borderId="259"/>
    <xf numFmtId="4" fontId="102" fillId="61" borderId="259"/>
    <xf numFmtId="4" fontId="103" fillId="60" borderId="259">
      <alignment horizontal="right" vertical="center"/>
    </xf>
    <xf numFmtId="0" fontId="105" fillId="62" borderId="259">
      <alignment horizontal="right" vertical="center"/>
    </xf>
    <xf numFmtId="0" fontId="129" fillId="71" borderId="256" applyNumberFormat="0" applyAlignment="0" applyProtection="0"/>
    <xf numFmtId="0" fontId="126" fillId="84" borderId="256" applyNumberFormat="0" applyAlignment="0" applyProtection="0"/>
    <xf numFmtId="4" fontId="102" fillId="0" borderId="259">
      <alignment horizontal="right" vertical="center"/>
    </xf>
    <xf numFmtId="0" fontId="102" fillId="60" borderId="262">
      <alignment horizontal="left" vertical="center" wrapText="1" indent="2"/>
    </xf>
    <xf numFmtId="0" fontId="102" fillId="0" borderId="262">
      <alignment horizontal="left" vertical="center" wrapText="1" indent="2"/>
    </xf>
    <xf numFmtId="0" fontId="142" fillId="84" borderId="255" applyNumberFormat="0" applyAlignment="0" applyProtection="0"/>
    <xf numFmtId="0" fontId="138" fillId="71" borderId="256" applyNumberFormat="0" applyAlignment="0" applyProtection="0"/>
    <xf numFmtId="0" fontId="125" fillId="84" borderId="256" applyNumberFormat="0" applyAlignment="0" applyProtection="0"/>
    <xf numFmtId="0" fontId="123" fillId="84" borderId="255" applyNumberFormat="0" applyAlignment="0" applyProtection="0"/>
    <xf numFmtId="0" fontId="103" fillId="60" borderId="261">
      <alignment horizontal="right" vertical="center"/>
    </xf>
    <xf numFmtId="0" fontId="105" fillId="62" borderId="259">
      <alignment horizontal="right" vertical="center"/>
    </xf>
    <xf numFmtId="4" fontId="103" fillId="62" borderId="259">
      <alignment horizontal="right" vertical="center"/>
    </xf>
    <xf numFmtId="4" fontId="103" fillId="60" borderId="259">
      <alignment horizontal="right" vertical="center"/>
    </xf>
    <xf numFmtId="49" fontId="102" fillId="0" borderId="260" applyNumberFormat="0" applyFont="0" applyFill="0" applyBorder="0" applyProtection="0">
      <alignment horizontal="left" vertical="center" indent="5"/>
    </xf>
    <xf numFmtId="4" fontId="102" fillId="0" borderId="259" applyFill="0" applyBorder="0" applyProtection="0">
      <alignment horizontal="right" vertical="center"/>
    </xf>
    <xf numFmtId="4" fontId="103" fillId="62" borderId="259">
      <alignment horizontal="right" vertical="center"/>
    </xf>
    <xf numFmtId="0" fontId="138" fillId="71" borderId="256" applyNumberFormat="0" applyAlignment="0" applyProtection="0"/>
    <xf numFmtId="0" fontId="129" fillId="71" borderId="256" applyNumberFormat="0" applyAlignment="0" applyProtection="0"/>
    <xf numFmtId="0" fontId="125" fillId="84" borderId="256" applyNumberFormat="0" applyAlignment="0" applyProtection="0"/>
    <xf numFmtId="0" fontId="102" fillId="60" borderId="262">
      <alignment horizontal="left" vertical="center" wrapText="1" indent="2"/>
    </xf>
    <xf numFmtId="0" fontId="102" fillId="0" borderId="262">
      <alignment horizontal="left" vertical="center" wrapText="1" indent="2"/>
    </xf>
    <xf numFmtId="0" fontId="102" fillId="60" borderId="262">
      <alignment horizontal="left" vertical="center" wrapText="1" indent="2"/>
    </xf>
    <xf numFmtId="166" fontId="102" fillId="88" borderId="259" applyNumberFormat="0" applyFont="0" applyBorder="0" applyAlignment="0" applyProtection="0">
      <alignment horizontal="right" vertical="center"/>
    </xf>
    <xf numFmtId="0" fontId="103" fillId="60" borderId="261">
      <alignment horizontal="right" vertical="center"/>
    </xf>
    <xf numFmtId="0" fontId="103" fillId="60" borderId="261">
      <alignment horizontal="right" vertical="center"/>
    </xf>
    <xf numFmtId="0" fontId="102" fillId="0" borderId="259" applyNumberFormat="0" applyFill="0" applyAlignment="0" applyProtection="0"/>
    <xf numFmtId="4" fontId="103" fillId="60" borderId="261">
      <alignment horizontal="right" vertical="center"/>
    </xf>
    <xf numFmtId="0" fontId="103" fillId="60" borderId="259">
      <alignment horizontal="right" vertical="center"/>
    </xf>
    <xf numFmtId="0" fontId="7" fillId="54" borderId="0" applyNumberFormat="0" applyBorder="0" applyAlignment="0" applyProtection="0"/>
    <xf numFmtId="49" fontId="102" fillId="0" borderId="259" applyNumberFormat="0" applyFont="0" applyFill="0" applyBorder="0" applyProtection="0">
      <alignment horizontal="left" vertical="center" indent="2"/>
    </xf>
    <xf numFmtId="0" fontId="48" fillId="43" borderId="0" applyNumberFormat="0" applyBorder="0" applyAlignment="0" applyProtection="0"/>
    <xf numFmtId="0" fontId="103" fillId="60" borderId="261">
      <alignment horizontal="right" vertical="center"/>
    </xf>
    <xf numFmtId="4" fontId="102" fillId="0" borderId="259">
      <alignment horizontal="right" vertical="center"/>
    </xf>
    <xf numFmtId="166" fontId="102" fillId="88" borderId="259" applyNumberFormat="0" applyFont="0" applyBorder="0" applyAlignment="0" applyProtection="0">
      <alignment horizontal="right" vertical="center"/>
    </xf>
    <xf numFmtId="0" fontId="102" fillId="62" borderId="260">
      <alignment horizontal="left" vertical="center"/>
    </xf>
    <xf numFmtId="0" fontId="102" fillId="60" borderId="262">
      <alignment horizontal="left" vertical="center" wrapText="1" indent="2"/>
    </xf>
    <xf numFmtId="4" fontId="103" fillId="60" borderId="261">
      <alignment horizontal="right" vertical="center"/>
    </xf>
    <xf numFmtId="0" fontId="105" fillId="62" borderId="259">
      <alignment horizontal="right" vertical="center"/>
    </xf>
    <xf numFmtId="4" fontId="103" fillId="60" borderId="259">
      <alignment horizontal="right" vertical="center"/>
    </xf>
    <xf numFmtId="0" fontId="103" fillId="60" borderId="259">
      <alignment horizontal="right" vertical="center"/>
    </xf>
    <xf numFmtId="4" fontId="105" fillId="62" borderId="259">
      <alignment horizontal="right" vertical="center"/>
    </xf>
    <xf numFmtId="0" fontId="120" fillId="87" borderId="258" applyNumberFormat="0" applyFont="0" applyAlignment="0" applyProtection="0"/>
    <xf numFmtId="0" fontId="7" fillId="38" borderId="0" applyNumberFormat="0" applyBorder="0" applyAlignment="0" applyProtection="0"/>
    <xf numFmtId="0" fontId="120" fillId="87" borderId="258" applyNumberFormat="0" applyFont="0" applyAlignment="0" applyProtection="0"/>
    <xf numFmtId="0" fontId="8" fillId="87" borderId="258" applyNumberFormat="0" applyFont="0" applyAlignment="0" applyProtection="0"/>
    <xf numFmtId="0" fontId="118" fillId="0" borderId="0" applyNumberFormat="0" applyFill="0" applyBorder="0" applyAlignment="0" applyProtection="0"/>
    <xf numFmtId="4" fontId="103" fillId="62" borderId="259">
      <alignment horizontal="right" vertical="center"/>
    </xf>
    <xf numFmtId="0" fontId="123" fillId="84" borderId="255" applyNumberFormat="0" applyAlignment="0" applyProtection="0"/>
    <xf numFmtId="4" fontId="103" fillId="62" borderId="259">
      <alignment horizontal="right" vertical="center"/>
    </xf>
    <xf numFmtId="0" fontId="119" fillId="0" borderId="70" applyNumberFormat="0" applyFill="0" applyAlignment="0" applyProtection="0"/>
    <xf numFmtId="0" fontId="103" fillId="60" borderId="259">
      <alignment horizontal="right" vertical="center"/>
    </xf>
    <xf numFmtId="49" fontId="102" fillId="0" borderId="260" applyNumberFormat="0" applyFont="0" applyFill="0" applyBorder="0" applyProtection="0">
      <alignment horizontal="left" vertical="center" indent="5"/>
    </xf>
    <xf numFmtId="0" fontId="102" fillId="0" borderId="262">
      <alignment horizontal="left" vertical="center" wrapText="1" indent="2"/>
    </xf>
    <xf numFmtId="0" fontId="138" fillId="71" borderId="256" applyNumberFormat="0" applyAlignment="0" applyProtection="0"/>
    <xf numFmtId="4" fontId="103" fillId="60" borderId="259">
      <alignment horizontal="right" vertical="center"/>
    </xf>
    <xf numFmtId="0" fontId="102" fillId="61" borderId="259"/>
    <xf numFmtId="0" fontId="142" fillId="84" borderId="255" applyNumberFormat="0" applyAlignment="0" applyProtection="0"/>
    <xf numFmtId="0" fontId="102" fillId="0" borderId="262">
      <alignment horizontal="left" vertical="center" wrapText="1" indent="2"/>
    </xf>
    <xf numFmtId="0" fontId="102" fillId="60" borderId="262">
      <alignment horizontal="left" vertical="center" wrapText="1" indent="2"/>
    </xf>
    <xf numFmtId="0" fontId="102" fillId="62" borderId="260">
      <alignment horizontal="left" vertical="center"/>
    </xf>
    <xf numFmtId="49" fontId="101" fillId="0" borderId="259" applyNumberFormat="0" applyFill="0" applyBorder="0" applyProtection="0">
      <alignment horizontal="left" vertical="center"/>
    </xf>
    <xf numFmtId="0" fontId="48" fillId="51" borderId="0" applyNumberFormat="0" applyBorder="0" applyAlignment="0" applyProtection="0"/>
    <xf numFmtId="0" fontId="115" fillId="33" borderId="66" applyNumberFormat="0" applyAlignment="0" applyProtection="0"/>
    <xf numFmtId="0" fontId="145" fillId="0" borderId="257" applyNumberFormat="0" applyFill="0" applyAlignment="0" applyProtection="0"/>
    <xf numFmtId="49" fontId="102" fillId="0" borderId="259" applyNumberFormat="0" applyFont="0" applyFill="0" applyBorder="0" applyProtection="0">
      <alignment horizontal="left" vertical="center" indent="2"/>
    </xf>
    <xf numFmtId="0" fontId="102" fillId="0" borderId="262">
      <alignment horizontal="left" vertical="center" wrapText="1" indent="2"/>
    </xf>
    <xf numFmtId="4" fontId="102" fillId="0" borderId="259" applyFill="0" applyBorder="0" applyProtection="0">
      <alignment horizontal="right" vertical="center"/>
    </xf>
    <xf numFmtId="0" fontId="102" fillId="62" borderId="260">
      <alignment horizontal="left" vertical="center"/>
    </xf>
    <xf numFmtId="0" fontId="103" fillId="60" borderId="259">
      <alignment horizontal="right" vertical="center"/>
    </xf>
    <xf numFmtId="0" fontId="102" fillId="0" borderId="259" applyNumberFormat="0" applyFill="0" applyAlignment="0" applyProtection="0"/>
    <xf numFmtId="49" fontId="102" fillId="0" borderId="259" applyNumberFormat="0" applyFont="0" applyFill="0" applyBorder="0" applyProtection="0">
      <alignment horizontal="left" vertical="center" indent="2"/>
    </xf>
    <xf numFmtId="0" fontId="48" fillId="55" borderId="0" applyNumberFormat="0" applyBorder="0" applyAlignment="0" applyProtection="0"/>
    <xf numFmtId="4" fontId="102" fillId="0" borderId="259">
      <alignment horizontal="right" vertical="center"/>
    </xf>
    <xf numFmtId="0" fontId="120" fillId="87" borderId="258" applyNumberFormat="0" applyFont="0" applyAlignment="0" applyProtection="0"/>
    <xf numFmtId="0" fontId="102" fillId="0" borderId="259">
      <alignment horizontal="right" vertical="center"/>
    </xf>
    <xf numFmtId="0" fontId="103" fillId="60" borderId="259">
      <alignment horizontal="right" vertical="center"/>
    </xf>
    <xf numFmtId="4" fontId="103" fillId="60" borderId="259">
      <alignment horizontal="right" vertical="center"/>
    </xf>
    <xf numFmtId="0" fontId="102" fillId="60" borderId="262">
      <alignment horizontal="left" vertical="center" wrapText="1" indent="2"/>
    </xf>
    <xf numFmtId="0" fontId="7" fillId="42" borderId="0" applyNumberFormat="0" applyBorder="0" applyAlignment="0" applyProtection="0"/>
    <xf numFmtId="0" fontId="102" fillId="61" borderId="259"/>
    <xf numFmtId="4" fontId="102" fillId="0" borderId="259" applyFill="0" applyBorder="0" applyProtection="0">
      <alignment horizontal="right" vertical="center"/>
    </xf>
    <xf numFmtId="0" fontId="125" fillId="84" borderId="256" applyNumberFormat="0" applyAlignment="0" applyProtection="0"/>
    <xf numFmtId="0" fontId="145" fillId="0" borderId="257" applyNumberFormat="0" applyFill="0" applyAlignment="0" applyProtection="0"/>
    <xf numFmtId="49" fontId="101" fillId="0" borderId="259" applyNumberFormat="0" applyFill="0" applyBorder="0" applyProtection="0">
      <alignment horizontal="left" vertical="center"/>
    </xf>
    <xf numFmtId="0" fontId="7" fillId="49" borderId="0" applyNumberFormat="0" applyBorder="0" applyAlignment="0" applyProtection="0"/>
    <xf numFmtId="0" fontId="102" fillId="0" borderId="262">
      <alignment horizontal="left" vertical="center" wrapText="1" indent="2"/>
    </xf>
    <xf numFmtId="0" fontId="48" fillId="59" borderId="0" applyNumberFormat="0" applyBorder="0" applyAlignment="0" applyProtection="0"/>
    <xf numFmtId="0" fontId="7" fillId="46" borderId="0" applyNumberFormat="0" applyBorder="0" applyAlignment="0" applyProtection="0"/>
    <xf numFmtId="0" fontId="8" fillId="87" borderId="258" applyNumberFormat="0" applyFont="0" applyAlignment="0" applyProtection="0"/>
    <xf numFmtId="0" fontId="103" fillId="62" borderId="259">
      <alignment horizontal="right" vertical="center"/>
    </xf>
    <xf numFmtId="4" fontId="105" fillId="62" borderId="259">
      <alignment horizontal="right" vertical="center"/>
    </xf>
    <xf numFmtId="166" fontId="102" fillId="88" borderId="259" applyNumberFormat="0" applyFont="0" applyBorder="0" applyAlignment="0" applyProtection="0">
      <alignment horizontal="right" vertical="center"/>
    </xf>
    <xf numFmtId="0" fontId="8" fillId="87" borderId="258" applyNumberFormat="0" applyFont="0" applyAlignment="0" applyProtection="0"/>
    <xf numFmtId="0" fontId="138" fillId="71" borderId="256" applyNumberFormat="0" applyAlignment="0" applyProtection="0"/>
    <xf numFmtId="0" fontId="138" fillId="71" borderId="256" applyNumberFormat="0" applyAlignment="0" applyProtection="0"/>
    <xf numFmtId="0" fontId="145" fillId="0" borderId="257" applyNumberFormat="0" applyFill="0" applyAlignment="0" applyProtection="0"/>
    <xf numFmtId="49" fontId="101" fillId="0" borderId="259" applyNumberFormat="0" applyFill="0" applyBorder="0" applyProtection="0">
      <alignment horizontal="left" vertical="center"/>
    </xf>
    <xf numFmtId="0" fontId="103" fillId="60" borderId="260">
      <alignment horizontal="right" vertical="center"/>
    </xf>
    <xf numFmtId="0" fontId="102" fillId="0" borderId="259">
      <alignment horizontal="right" vertical="center"/>
    </xf>
    <xf numFmtId="0" fontId="130" fillId="0" borderId="257" applyNumberFormat="0" applyFill="0" applyAlignment="0" applyProtection="0"/>
    <xf numFmtId="0" fontId="8" fillId="87" borderId="258" applyNumberFormat="0" applyFont="0" applyAlignment="0" applyProtection="0"/>
    <xf numFmtId="0" fontId="145" fillId="0" borderId="257" applyNumberFormat="0" applyFill="0" applyAlignment="0" applyProtection="0"/>
    <xf numFmtId="0" fontId="126" fillId="84" borderId="256" applyNumberFormat="0" applyAlignment="0" applyProtection="0"/>
    <xf numFmtId="0" fontId="7" fillId="38" borderId="0" applyNumberFormat="0" applyBorder="0" applyAlignment="0" applyProtection="0"/>
    <xf numFmtId="166" fontId="102" fillId="88" borderId="259" applyNumberFormat="0" applyFont="0" applyBorder="0" applyAlignment="0" applyProtection="0">
      <alignment horizontal="right" vertical="center"/>
    </xf>
    <xf numFmtId="0" fontId="145" fillId="0" borderId="257" applyNumberFormat="0" applyFill="0" applyAlignment="0" applyProtection="0"/>
    <xf numFmtId="49" fontId="102" fillId="0" borderId="259" applyNumberFormat="0" applyFont="0" applyFill="0" applyBorder="0" applyProtection="0">
      <alignment horizontal="left" vertical="center" indent="2"/>
    </xf>
    <xf numFmtId="0" fontId="118" fillId="0" borderId="0" applyNumberFormat="0" applyFill="0" applyBorder="0" applyAlignment="0" applyProtection="0"/>
    <xf numFmtId="4" fontId="102" fillId="0" borderId="259">
      <alignment horizontal="right" vertical="center"/>
    </xf>
    <xf numFmtId="0" fontId="130" fillId="0" borderId="257" applyNumberFormat="0" applyFill="0" applyAlignment="0" applyProtection="0"/>
    <xf numFmtId="0" fontId="138" fillId="71" borderId="256" applyNumberFormat="0" applyAlignment="0" applyProtection="0"/>
    <xf numFmtId="0" fontId="48" fillId="47" borderId="0" applyNumberFormat="0" applyBorder="0" applyAlignment="0" applyProtection="0"/>
    <xf numFmtId="4" fontId="102" fillId="0" borderId="259" applyFill="0" applyBorder="0" applyProtection="0">
      <alignment horizontal="right" vertical="center"/>
    </xf>
    <xf numFmtId="0" fontId="102" fillId="62" borderId="260">
      <alignment horizontal="left" vertical="center"/>
    </xf>
    <xf numFmtId="0" fontId="129" fillId="71" borderId="256" applyNumberFormat="0" applyAlignment="0" applyProtection="0"/>
    <xf numFmtId="0" fontId="105" fillId="62" borderId="259">
      <alignment horizontal="right" vertical="center"/>
    </xf>
    <xf numFmtId="4" fontId="102" fillId="61" borderId="259"/>
    <xf numFmtId="0" fontId="102" fillId="60" borderId="262">
      <alignment horizontal="left" vertical="center" wrapText="1" indent="2"/>
    </xf>
    <xf numFmtId="49" fontId="102" fillId="0" borderId="259" applyNumberFormat="0" applyFont="0" applyFill="0" applyBorder="0" applyProtection="0">
      <alignment horizontal="left" vertical="center" indent="2"/>
    </xf>
    <xf numFmtId="0" fontId="138" fillId="71" borderId="256" applyNumberFormat="0" applyAlignment="0" applyProtection="0"/>
    <xf numFmtId="0" fontId="48" fillId="55" borderId="0" applyNumberFormat="0" applyBorder="0" applyAlignment="0" applyProtection="0"/>
    <xf numFmtId="0" fontId="7" fillId="53" borderId="0" applyNumberFormat="0" applyBorder="0" applyAlignment="0" applyProtection="0"/>
    <xf numFmtId="0" fontId="105" fillId="62" borderId="259">
      <alignment horizontal="right" vertical="center"/>
    </xf>
    <xf numFmtId="0" fontId="129" fillId="71" borderId="256" applyNumberFormat="0" applyAlignment="0" applyProtection="0"/>
    <xf numFmtId="166" fontId="102" fillId="88" borderId="259" applyNumberFormat="0" applyFont="0" applyBorder="0" applyAlignment="0" applyProtection="0">
      <alignment horizontal="right" vertical="center"/>
    </xf>
    <xf numFmtId="0" fontId="129" fillId="71" borderId="256" applyNumberFormat="0" applyAlignment="0" applyProtection="0"/>
    <xf numFmtId="4" fontId="102" fillId="0" borderId="259">
      <alignment horizontal="right" vertical="center"/>
    </xf>
    <xf numFmtId="49" fontId="102" fillId="0" borderId="259" applyNumberFormat="0" applyFont="0" applyFill="0" applyBorder="0" applyProtection="0">
      <alignment horizontal="left" vertical="center" indent="2"/>
    </xf>
    <xf numFmtId="166" fontId="102" fillId="88" borderId="259" applyNumberFormat="0" applyFont="0" applyBorder="0" applyAlignment="0" applyProtection="0">
      <alignment horizontal="right" vertical="center"/>
    </xf>
    <xf numFmtId="49" fontId="101" fillId="0" borderId="259" applyNumberFormat="0" applyFill="0" applyBorder="0" applyProtection="0">
      <alignment horizontal="left" vertical="center"/>
    </xf>
    <xf numFmtId="4" fontId="103" fillId="60" borderId="259">
      <alignment horizontal="right" vertical="center"/>
    </xf>
    <xf numFmtId="0" fontId="103" fillId="60" borderId="259">
      <alignment horizontal="right" vertical="center"/>
    </xf>
    <xf numFmtId="0" fontId="102" fillId="0" borderId="259">
      <alignment horizontal="right" vertical="center"/>
    </xf>
    <xf numFmtId="0" fontId="102" fillId="0" borderId="259">
      <alignment horizontal="right" vertical="center"/>
    </xf>
    <xf numFmtId="0" fontId="7" fillId="57" borderId="0" applyNumberFormat="0" applyBorder="0" applyAlignment="0" applyProtection="0"/>
    <xf numFmtId="0" fontId="48" fillId="51" borderId="0" applyNumberFormat="0" applyBorder="0" applyAlignment="0" applyProtection="0"/>
    <xf numFmtId="0" fontId="7" fillId="45" borderId="0" applyNumberFormat="0" applyBorder="0" applyAlignment="0" applyProtection="0"/>
    <xf numFmtId="0" fontId="105" fillId="62" borderId="259">
      <alignment horizontal="right" vertical="center"/>
    </xf>
    <xf numFmtId="4" fontId="103" fillId="60" borderId="261">
      <alignment horizontal="right" vertical="center"/>
    </xf>
    <xf numFmtId="0" fontId="102" fillId="60" borderId="262">
      <alignment horizontal="left" vertical="center" wrapText="1" indent="2"/>
    </xf>
    <xf numFmtId="0" fontId="138" fillId="71" borderId="256" applyNumberFormat="0" applyAlignment="0" applyProtection="0"/>
    <xf numFmtId="0" fontId="138" fillId="71" borderId="256" applyNumberFormat="0" applyAlignment="0" applyProtection="0"/>
    <xf numFmtId="0" fontId="7" fillId="41" borderId="0" applyNumberFormat="0" applyBorder="0" applyAlignment="0" applyProtection="0"/>
    <xf numFmtId="0" fontId="120" fillId="87" borderId="258" applyNumberFormat="0" applyFont="0" applyAlignment="0" applyProtection="0"/>
    <xf numFmtId="0" fontId="102" fillId="60" borderId="262">
      <alignment horizontal="left" vertical="center" wrapText="1" indent="2"/>
    </xf>
    <xf numFmtId="0" fontId="120" fillId="87" borderId="258" applyNumberFormat="0" applyFont="0" applyAlignment="0" applyProtection="0"/>
    <xf numFmtId="0" fontId="102" fillId="0" borderId="259" applyNumberFormat="0" applyFill="0" applyAlignment="0" applyProtection="0"/>
    <xf numFmtId="0" fontId="142" fillId="84" borderId="255" applyNumberFormat="0" applyAlignment="0" applyProtection="0"/>
    <xf numFmtId="4" fontId="103" fillId="60" borderId="259">
      <alignment horizontal="right" vertical="center"/>
    </xf>
    <xf numFmtId="4" fontId="102" fillId="61" borderId="259"/>
    <xf numFmtId="0" fontId="145" fillId="0" borderId="257" applyNumberFormat="0" applyFill="0" applyAlignment="0" applyProtection="0"/>
    <xf numFmtId="0" fontId="123" fillId="84" borderId="255" applyNumberFormat="0" applyAlignment="0" applyProtection="0"/>
    <xf numFmtId="0" fontId="125" fillId="84" borderId="256" applyNumberFormat="0" applyAlignment="0" applyProtection="0"/>
    <xf numFmtId="0" fontId="126" fillId="84" borderId="256" applyNumberFormat="0" applyAlignment="0" applyProtection="0"/>
    <xf numFmtId="0" fontId="142" fillId="84" borderId="255" applyNumberFormat="0" applyAlignment="0" applyProtection="0"/>
    <xf numFmtId="4" fontId="102" fillId="0" borderId="259" applyFill="0" applyBorder="0" applyProtection="0">
      <alignment horizontal="right" vertical="center"/>
    </xf>
    <xf numFmtId="0" fontId="138" fillId="71" borderId="256" applyNumberFormat="0" applyAlignment="0" applyProtection="0"/>
    <xf numFmtId="0" fontId="103" fillId="62" borderId="259">
      <alignment horizontal="right" vertical="center"/>
    </xf>
    <xf numFmtId="0" fontId="7" fillId="42" borderId="0" applyNumberFormat="0" applyBorder="0" applyAlignment="0" applyProtection="0"/>
    <xf numFmtId="0" fontId="119" fillId="0" borderId="70" applyNumberFormat="0" applyFill="0" applyAlignment="0" applyProtection="0"/>
    <xf numFmtId="0" fontId="145" fillId="0" borderId="257" applyNumberFormat="0" applyFill="0" applyAlignment="0" applyProtection="0"/>
    <xf numFmtId="4" fontId="103" fillId="60" borderId="259">
      <alignment horizontal="right" vertical="center"/>
    </xf>
    <xf numFmtId="0" fontId="102" fillId="60" borderId="262">
      <alignment horizontal="left" vertical="center" wrapText="1" indent="2"/>
    </xf>
    <xf numFmtId="0" fontId="126" fillId="84" borderId="256" applyNumberFormat="0" applyAlignment="0" applyProtection="0"/>
    <xf numFmtId="0" fontId="103" fillId="60" borderId="259">
      <alignment horizontal="right" vertical="center"/>
    </xf>
    <xf numFmtId="166" fontId="102" fillId="88" borderId="259" applyNumberFormat="0" applyFont="0" applyBorder="0" applyAlignment="0" applyProtection="0">
      <alignment horizontal="right" vertical="center"/>
    </xf>
    <xf numFmtId="0" fontId="8" fillId="87" borderId="258" applyNumberFormat="0" applyFont="0" applyAlignment="0" applyProtection="0"/>
    <xf numFmtId="0" fontId="102" fillId="60" borderId="262">
      <alignment horizontal="left" vertical="center" wrapText="1" indent="2"/>
    </xf>
    <xf numFmtId="0" fontId="145" fillId="0" borderId="257" applyNumberFormat="0" applyFill="0" applyAlignment="0" applyProtection="0"/>
    <xf numFmtId="0" fontId="138" fillId="71" borderId="256" applyNumberFormat="0" applyAlignment="0" applyProtection="0"/>
    <xf numFmtId="0" fontId="7" fillId="58" borderId="0" applyNumberFormat="0" applyBorder="0" applyAlignment="0" applyProtection="0"/>
    <xf numFmtId="0" fontId="130" fillId="0" borderId="257" applyNumberFormat="0" applyFill="0" applyAlignment="0" applyProtection="0"/>
    <xf numFmtId="0" fontId="103" fillId="62" borderId="259">
      <alignment horizontal="right" vertical="center"/>
    </xf>
    <xf numFmtId="0" fontId="120" fillId="87" borderId="258" applyNumberFormat="0" applyFont="0" applyAlignment="0" applyProtection="0"/>
    <xf numFmtId="0" fontId="129" fillId="71" borderId="256" applyNumberFormat="0" applyAlignment="0" applyProtection="0"/>
    <xf numFmtId="0" fontId="102" fillId="0" borderId="262">
      <alignment horizontal="left" vertical="center" wrapText="1" indent="2"/>
    </xf>
    <xf numFmtId="4" fontId="103" fillId="60" borderId="259">
      <alignment horizontal="right" vertical="center"/>
    </xf>
    <xf numFmtId="0" fontId="120" fillId="87" borderId="258" applyNumberFormat="0" applyFont="0" applyAlignment="0" applyProtection="0"/>
    <xf numFmtId="0" fontId="123" fillId="84" borderId="255" applyNumberFormat="0" applyAlignment="0" applyProtection="0"/>
    <xf numFmtId="0" fontId="7" fillId="54" borderId="0" applyNumberFormat="0" applyBorder="0" applyAlignment="0" applyProtection="0"/>
    <xf numFmtId="0" fontId="126" fillId="84" borderId="256" applyNumberFormat="0" applyAlignment="0" applyProtection="0"/>
    <xf numFmtId="0" fontId="138" fillId="71" borderId="256" applyNumberFormat="0" applyAlignment="0" applyProtection="0"/>
    <xf numFmtId="4" fontId="102" fillId="0" borderId="259">
      <alignment horizontal="right" vertical="center"/>
    </xf>
    <xf numFmtId="4" fontId="105" fillId="62" borderId="259">
      <alignment horizontal="right" vertical="center"/>
    </xf>
    <xf numFmtId="0" fontId="126" fillId="84" borderId="256" applyNumberFormat="0" applyAlignment="0" applyProtection="0"/>
    <xf numFmtId="0" fontId="7" fillId="45" borderId="0" applyNumberFormat="0" applyBorder="0" applyAlignment="0" applyProtection="0"/>
    <xf numFmtId="0" fontId="7" fillId="41" borderId="0" applyNumberFormat="0" applyBorder="0" applyAlignment="0" applyProtection="0"/>
    <xf numFmtId="4" fontId="103" fillId="60" borderId="259">
      <alignment horizontal="right" vertical="center"/>
    </xf>
    <xf numFmtId="0" fontId="102" fillId="0" borderId="259" applyNumberFormat="0" applyFill="0" applyAlignment="0" applyProtection="0"/>
    <xf numFmtId="0" fontId="102" fillId="61" borderId="259"/>
    <xf numFmtId="0" fontId="142" fillId="84" borderId="255" applyNumberFormat="0" applyAlignment="0" applyProtection="0"/>
    <xf numFmtId="4" fontId="102" fillId="0" borderId="259" applyFill="0" applyBorder="0" applyProtection="0">
      <alignment horizontal="right" vertical="center"/>
    </xf>
    <xf numFmtId="0" fontId="102" fillId="60" borderId="262">
      <alignment horizontal="left" vertical="center" wrapText="1" indent="2"/>
    </xf>
    <xf numFmtId="0" fontId="7" fillId="58" borderId="0" applyNumberFormat="0" applyBorder="0" applyAlignment="0" applyProtection="0"/>
    <xf numFmtId="0" fontId="145" fillId="0" borderId="257" applyNumberFormat="0" applyFill="0" applyAlignment="0" applyProtection="0"/>
    <xf numFmtId="4" fontId="105" fillId="62" borderId="259">
      <alignment horizontal="right" vertical="center"/>
    </xf>
    <xf numFmtId="0" fontId="105" fillId="62" borderId="259">
      <alignment horizontal="right" vertical="center"/>
    </xf>
    <xf numFmtId="0" fontId="102" fillId="0" borderId="259" applyNumberFormat="0" applyFill="0" applyAlignment="0" applyProtection="0"/>
    <xf numFmtId="0" fontId="120" fillId="87" borderId="258" applyNumberFormat="0" applyFont="0" applyAlignment="0" applyProtection="0"/>
    <xf numFmtId="0" fontId="142" fillId="84" borderId="255" applyNumberFormat="0" applyAlignment="0" applyProtection="0"/>
    <xf numFmtId="0" fontId="130" fillId="0" borderId="257" applyNumberFormat="0" applyFill="0" applyAlignment="0" applyProtection="0"/>
    <xf numFmtId="4" fontId="102" fillId="0" borderId="259" applyFill="0" applyBorder="0" applyProtection="0">
      <alignment horizontal="right" vertical="center"/>
    </xf>
    <xf numFmtId="4" fontId="103" fillId="60" borderId="259">
      <alignment horizontal="right" vertical="center"/>
    </xf>
    <xf numFmtId="0" fontId="138" fillId="71" borderId="256" applyNumberFormat="0" applyAlignment="0" applyProtection="0"/>
    <xf numFmtId="4" fontId="103" fillId="62" borderId="259">
      <alignment horizontal="right" vertical="center"/>
    </xf>
    <xf numFmtId="0" fontId="103" fillId="60" borderId="259">
      <alignment horizontal="right" vertical="center"/>
    </xf>
    <xf numFmtId="0" fontId="126" fillId="84" borderId="256" applyNumberFormat="0" applyAlignment="0" applyProtection="0"/>
    <xf numFmtId="0" fontId="102" fillId="60" borderId="262">
      <alignment horizontal="left" vertical="center" wrapText="1" indent="2"/>
    </xf>
    <xf numFmtId="0" fontId="7" fillId="37" borderId="0" applyNumberFormat="0" applyBorder="0" applyAlignment="0" applyProtection="0"/>
    <xf numFmtId="0" fontId="138" fillId="71" borderId="256" applyNumberFormat="0" applyAlignment="0" applyProtection="0"/>
    <xf numFmtId="0" fontId="142" fillId="84" borderId="255" applyNumberFormat="0" applyAlignment="0" applyProtection="0"/>
    <xf numFmtId="0" fontId="130" fillId="0" borderId="257" applyNumberFormat="0" applyFill="0" applyAlignment="0" applyProtection="0"/>
    <xf numFmtId="0" fontId="102" fillId="0" borderId="259">
      <alignment horizontal="right" vertical="center"/>
    </xf>
    <xf numFmtId="4" fontId="103" fillId="62" borderId="259">
      <alignment horizontal="right" vertical="center"/>
    </xf>
    <xf numFmtId="0" fontId="102" fillId="62" borderId="260">
      <alignment horizontal="left" vertical="center"/>
    </xf>
    <xf numFmtId="0" fontId="7" fillId="46" borderId="0" applyNumberFormat="0" applyBorder="0" applyAlignment="0" applyProtection="0"/>
    <xf numFmtId="0" fontId="102" fillId="0" borderId="259" applyNumberFormat="0" applyFill="0" applyAlignment="0" applyProtection="0"/>
    <xf numFmtId="0" fontId="102" fillId="0" borderId="262">
      <alignment horizontal="left" vertical="center" wrapText="1" indent="2"/>
    </xf>
    <xf numFmtId="49" fontId="102" fillId="0" borderId="260" applyNumberFormat="0" applyFont="0" applyFill="0" applyBorder="0" applyProtection="0">
      <alignment horizontal="left" vertical="center" indent="5"/>
    </xf>
    <xf numFmtId="0" fontId="103" fillId="60" borderId="261">
      <alignment horizontal="right" vertical="center"/>
    </xf>
    <xf numFmtId="0" fontId="103" fillId="60" borderId="261">
      <alignment horizontal="right" vertical="center"/>
    </xf>
    <xf numFmtId="0" fontId="145" fillId="0" borderId="257" applyNumberFormat="0" applyFill="0" applyAlignment="0" applyProtection="0"/>
    <xf numFmtId="0" fontId="125" fillId="84" borderId="256" applyNumberFormat="0" applyAlignment="0" applyProtection="0"/>
    <xf numFmtId="49" fontId="102" fillId="0" borderId="260" applyNumberFormat="0" applyFont="0" applyFill="0" applyBorder="0" applyProtection="0">
      <alignment horizontal="left" vertical="center" indent="5"/>
    </xf>
    <xf numFmtId="0" fontId="130" fillId="0" borderId="257" applyNumberFormat="0" applyFill="0" applyAlignment="0" applyProtection="0"/>
    <xf numFmtId="4" fontId="103" fillId="60" borderId="259">
      <alignment horizontal="right" vertical="center"/>
    </xf>
    <xf numFmtId="4" fontId="105" fillId="62" borderId="259">
      <alignment horizontal="right" vertical="center"/>
    </xf>
    <xf numFmtId="0" fontId="102" fillId="61" borderId="259"/>
    <xf numFmtId="0" fontId="126" fillId="84" borderId="256" applyNumberFormat="0" applyAlignment="0" applyProtection="0"/>
    <xf numFmtId="0" fontId="102" fillId="0" borderId="259">
      <alignment horizontal="right" vertical="center"/>
    </xf>
    <xf numFmtId="0" fontId="130" fillId="0" borderId="257" applyNumberFormat="0" applyFill="0" applyAlignment="0" applyProtection="0"/>
    <xf numFmtId="0" fontId="102" fillId="61" borderId="259"/>
    <xf numFmtId="4" fontId="102" fillId="0" borderId="259" applyFill="0" applyBorder="0" applyProtection="0">
      <alignment horizontal="right" vertical="center"/>
    </xf>
    <xf numFmtId="4" fontId="103" fillId="60" borderId="261">
      <alignment horizontal="right" vertical="center"/>
    </xf>
    <xf numFmtId="0" fontId="105" fillId="62" borderId="259">
      <alignment horizontal="right" vertical="center"/>
    </xf>
    <xf numFmtId="0" fontId="129" fillId="71" borderId="256" applyNumberFormat="0" applyAlignment="0" applyProtection="0"/>
    <xf numFmtId="0" fontId="126" fillId="84" borderId="256" applyNumberFormat="0" applyAlignment="0" applyProtection="0"/>
    <xf numFmtId="4" fontId="102" fillId="0" borderId="259">
      <alignment horizontal="right" vertical="center"/>
    </xf>
    <xf numFmtId="0" fontId="102" fillId="60" borderId="262">
      <alignment horizontal="left" vertical="center" wrapText="1" indent="2"/>
    </xf>
    <xf numFmtId="0" fontId="102" fillId="0" borderId="262">
      <alignment horizontal="left" vertical="center" wrapText="1" indent="2"/>
    </xf>
    <xf numFmtId="0" fontId="142" fillId="84" borderId="255" applyNumberFormat="0" applyAlignment="0" applyProtection="0"/>
    <xf numFmtId="0" fontId="138" fillId="71" borderId="256" applyNumberFormat="0" applyAlignment="0" applyProtection="0"/>
    <xf numFmtId="0" fontId="125" fillId="84" borderId="256" applyNumberFormat="0" applyAlignment="0" applyProtection="0"/>
    <xf numFmtId="0" fontId="123" fillId="84" borderId="255" applyNumberFormat="0" applyAlignment="0" applyProtection="0"/>
    <xf numFmtId="0" fontId="103" fillId="60" borderId="261">
      <alignment horizontal="right" vertical="center"/>
    </xf>
    <xf numFmtId="0" fontId="105" fillId="62" borderId="259">
      <alignment horizontal="right" vertical="center"/>
    </xf>
    <xf numFmtId="4" fontId="103" fillId="62" borderId="259">
      <alignment horizontal="right" vertical="center"/>
    </xf>
    <xf numFmtId="4" fontId="103" fillId="60" borderId="259">
      <alignment horizontal="right" vertical="center"/>
    </xf>
    <xf numFmtId="49" fontId="102" fillId="0" borderId="260" applyNumberFormat="0" applyFont="0" applyFill="0" applyBorder="0" applyProtection="0">
      <alignment horizontal="left" vertical="center" indent="5"/>
    </xf>
    <xf numFmtId="4" fontId="102" fillId="0" borderId="259" applyFill="0" applyBorder="0" applyProtection="0">
      <alignment horizontal="right" vertical="center"/>
    </xf>
    <xf numFmtId="4" fontId="103" fillId="62" borderId="259">
      <alignment horizontal="right" vertical="center"/>
    </xf>
    <xf numFmtId="0" fontId="138" fillId="71" borderId="256" applyNumberFormat="0" applyAlignment="0" applyProtection="0"/>
    <xf numFmtId="0" fontId="129" fillId="71" borderId="256" applyNumberFormat="0" applyAlignment="0" applyProtection="0"/>
    <xf numFmtId="0" fontId="125" fillId="84" borderId="256" applyNumberFormat="0" applyAlignment="0" applyProtection="0"/>
    <xf numFmtId="0" fontId="102" fillId="60" borderId="262">
      <alignment horizontal="left" vertical="center" wrapText="1" indent="2"/>
    </xf>
    <xf numFmtId="0" fontId="102" fillId="0" borderId="262">
      <alignment horizontal="left" vertical="center" wrapText="1" indent="2"/>
    </xf>
    <xf numFmtId="0" fontId="102" fillId="60" borderId="262">
      <alignment horizontal="left" vertical="center" wrapText="1" indent="2"/>
    </xf>
    <xf numFmtId="0" fontId="102" fillId="62" borderId="268">
      <alignment horizontal="left" vertical="center"/>
    </xf>
    <xf numFmtId="0" fontId="126" fillId="84" borderId="264" applyNumberFormat="0" applyAlignment="0" applyProtection="0"/>
    <xf numFmtId="49" fontId="101" fillId="0" borderId="267" applyNumberFormat="0" applyFill="0" applyBorder="0" applyProtection="0">
      <alignment horizontal="left" vertical="center"/>
    </xf>
    <xf numFmtId="0" fontId="103" fillId="62" borderId="267">
      <alignment horizontal="right" vertical="center"/>
    </xf>
    <xf numFmtId="4" fontId="102" fillId="61" borderId="267"/>
    <xf numFmtId="0" fontId="120" fillId="87" borderId="266" applyNumberFormat="0" applyFont="0" applyAlignment="0" applyProtection="0"/>
    <xf numFmtId="0" fontId="120" fillId="87" borderId="266" applyNumberFormat="0" applyFont="0" applyAlignment="0" applyProtection="0"/>
    <xf numFmtId="0" fontId="129" fillId="71" borderId="264" applyNumberFormat="0" applyAlignment="0" applyProtection="0"/>
    <xf numFmtId="0" fontId="123" fillId="84" borderId="263" applyNumberFormat="0" applyAlignment="0" applyProtection="0"/>
    <xf numFmtId="0" fontId="102" fillId="61" borderId="267"/>
    <xf numFmtId="0" fontId="102" fillId="0" borderId="270">
      <alignment horizontal="left" vertical="center" wrapText="1" indent="2"/>
    </xf>
    <xf numFmtId="0" fontId="125" fillId="84" borderId="264" applyNumberFormat="0" applyAlignment="0" applyProtection="0"/>
    <xf numFmtId="0" fontId="102" fillId="0" borderId="270">
      <alignment horizontal="left" vertical="center" wrapText="1" indent="2"/>
    </xf>
    <xf numFmtId="4" fontId="102" fillId="0" borderId="267" applyFill="0" applyBorder="0" applyProtection="0">
      <alignment horizontal="right" vertical="center"/>
    </xf>
    <xf numFmtId="0" fontId="8" fillId="87" borderId="266" applyNumberFormat="0" applyFont="0" applyAlignment="0" applyProtection="0"/>
    <xf numFmtId="0" fontId="103" fillId="60" borderId="269">
      <alignment horizontal="right" vertical="center"/>
    </xf>
    <xf numFmtId="4" fontId="103" fillId="60" borderId="269">
      <alignment horizontal="right" vertical="center"/>
    </xf>
    <xf numFmtId="0" fontId="130" fillId="0" borderId="265" applyNumberFormat="0" applyFill="0" applyAlignment="0" applyProtection="0"/>
    <xf numFmtId="0" fontId="102" fillId="0" borderId="267">
      <alignment horizontal="right" vertical="center"/>
    </xf>
    <xf numFmtId="0" fontId="102" fillId="0" borderId="270">
      <alignment horizontal="left" vertical="center" wrapText="1" indent="2"/>
    </xf>
    <xf numFmtId="0" fontId="123" fillId="84" borderId="263" applyNumberFormat="0" applyAlignment="0" applyProtection="0"/>
    <xf numFmtId="0" fontId="126" fillId="84" borderId="264" applyNumberFormat="0" applyAlignment="0" applyProtection="0"/>
    <xf numFmtId="166" fontId="102" fillId="88" borderId="267" applyNumberFormat="0" applyFont="0" applyBorder="0" applyAlignment="0" applyProtection="0">
      <alignment horizontal="right" vertical="center"/>
    </xf>
    <xf numFmtId="0" fontId="126" fillId="84" borderId="256" applyNumberFormat="0" applyAlignment="0" applyProtection="0"/>
    <xf numFmtId="0" fontId="103" fillId="60" borderId="259">
      <alignment horizontal="right" vertical="center"/>
    </xf>
    <xf numFmtId="0" fontId="145" fillId="0" borderId="257" applyNumberFormat="0" applyFill="0" applyAlignment="0" applyProtection="0"/>
    <xf numFmtId="0" fontId="103" fillId="60" borderId="261">
      <alignment horizontal="right" vertical="center"/>
    </xf>
    <xf numFmtId="0" fontId="145" fillId="0" borderId="257" applyNumberFormat="0" applyFill="0" applyAlignment="0" applyProtection="0"/>
    <xf numFmtId="0" fontId="103" fillId="60" borderId="259">
      <alignment horizontal="right" vertical="center"/>
    </xf>
    <xf numFmtId="4" fontId="105" fillId="62" borderId="259">
      <alignment horizontal="right" vertical="center"/>
    </xf>
    <xf numFmtId="4" fontId="102" fillId="61" borderId="259"/>
    <xf numFmtId="49" fontId="102" fillId="0" borderId="260" applyNumberFormat="0" applyFont="0" applyFill="0" applyBorder="0" applyProtection="0">
      <alignment horizontal="left" vertical="center" indent="5"/>
    </xf>
    <xf numFmtId="0" fontId="142" fillId="84" borderId="255" applyNumberFormat="0" applyAlignment="0" applyProtection="0"/>
    <xf numFmtId="4" fontId="103" fillId="60" borderId="260">
      <alignment horizontal="right" vertical="center"/>
    </xf>
    <xf numFmtId="49" fontId="102" fillId="0" borderId="259" applyNumberFormat="0" applyFont="0" applyFill="0" applyBorder="0" applyProtection="0">
      <alignment horizontal="left" vertical="center" indent="2"/>
    </xf>
    <xf numFmtId="0" fontId="48" fillId="51" borderId="0" applyNumberFormat="0" applyBorder="0" applyAlignment="0" applyProtection="0"/>
    <xf numFmtId="0" fontId="48" fillId="39" borderId="0" applyNumberFormat="0" applyBorder="0" applyAlignment="0" applyProtection="0"/>
    <xf numFmtId="0" fontId="102" fillId="0" borderId="259">
      <alignment horizontal="right" vertical="center"/>
    </xf>
    <xf numFmtId="0" fontId="138" fillId="71" borderId="256" applyNumberFormat="0" applyAlignment="0" applyProtection="0"/>
    <xf numFmtId="0" fontId="103" fillId="60" borderId="259">
      <alignment horizontal="right" vertical="center"/>
    </xf>
    <xf numFmtId="49" fontId="101" fillId="0" borderId="259" applyNumberFormat="0" applyFill="0" applyBorder="0" applyProtection="0">
      <alignment horizontal="left" vertical="center"/>
    </xf>
    <xf numFmtId="0" fontId="102" fillId="0" borderId="259">
      <alignment horizontal="right" vertical="center"/>
    </xf>
    <xf numFmtId="0" fontId="102" fillId="61" borderId="259"/>
    <xf numFmtId="0" fontId="115" fillId="33" borderId="66" applyNumberFormat="0" applyAlignment="0" applyProtection="0"/>
    <xf numFmtId="0" fontId="116" fillId="33" borderId="65" applyNumberFormat="0" applyAlignment="0" applyProtection="0"/>
    <xf numFmtId="4" fontId="103" fillId="60" borderId="259">
      <alignment horizontal="right" vertical="center"/>
    </xf>
    <xf numFmtId="0" fontId="117" fillId="0" borderId="0" applyNumberFormat="0" applyFill="0" applyBorder="0" applyAlignment="0" applyProtection="0"/>
    <xf numFmtId="166" fontId="102" fillId="88" borderId="259" applyNumberFormat="0" applyFont="0" applyBorder="0" applyAlignment="0" applyProtection="0">
      <alignment horizontal="right" vertical="center"/>
    </xf>
    <xf numFmtId="0" fontId="118" fillId="0" borderId="0" applyNumberFormat="0" applyFill="0" applyBorder="0" applyAlignment="0" applyProtection="0"/>
    <xf numFmtId="0" fontId="119"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8"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8"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8"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8" fillId="59" borderId="0" applyNumberFormat="0" applyBorder="0" applyAlignment="0" applyProtection="0"/>
    <xf numFmtId="0" fontId="120" fillId="87" borderId="258" applyNumberFormat="0" applyFont="0" applyAlignment="0" applyProtection="0"/>
    <xf numFmtId="0" fontId="8" fillId="87" borderId="258" applyNumberFormat="0" applyFont="0" applyAlignment="0" applyProtection="0"/>
    <xf numFmtId="0" fontId="103" fillId="60" borderId="259">
      <alignment horizontal="right" vertical="center"/>
    </xf>
    <xf numFmtId="0" fontId="138" fillId="71" borderId="256" applyNumberFormat="0" applyAlignment="0" applyProtection="0"/>
    <xf numFmtId="0" fontId="126" fillId="84" borderId="256" applyNumberFormat="0" applyAlignment="0" applyProtection="0"/>
    <xf numFmtId="0" fontId="138" fillId="71" borderId="256" applyNumberFormat="0" applyAlignment="0" applyProtection="0"/>
    <xf numFmtId="166" fontId="102" fillId="88" borderId="259" applyNumberFormat="0" applyFont="0" applyBorder="0" applyAlignment="0" applyProtection="0">
      <alignment horizontal="right" vertical="center"/>
    </xf>
    <xf numFmtId="0" fontId="102" fillId="0" borderId="259" applyNumberFormat="0" applyFill="0" applyAlignment="0" applyProtection="0"/>
    <xf numFmtId="0" fontId="102" fillId="0" borderId="259">
      <alignment horizontal="right" vertical="center"/>
    </xf>
    <xf numFmtId="49" fontId="102" fillId="0" borderId="259" applyNumberFormat="0" applyFont="0" applyFill="0" applyBorder="0" applyProtection="0">
      <alignment horizontal="left" vertical="center" indent="2"/>
    </xf>
    <xf numFmtId="49" fontId="101" fillId="0" borderId="259" applyNumberFormat="0" applyFill="0" applyBorder="0" applyProtection="0">
      <alignment horizontal="left" vertical="center"/>
    </xf>
    <xf numFmtId="0" fontId="129" fillId="71" borderId="256" applyNumberFormat="0" applyAlignment="0" applyProtection="0"/>
    <xf numFmtId="0" fontId="102" fillId="0" borderId="262">
      <alignment horizontal="left" vertical="center" wrapText="1" indent="2"/>
    </xf>
    <xf numFmtId="0" fontId="138" fillId="71" borderId="256" applyNumberFormat="0" applyAlignment="0" applyProtection="0"/>
    <xf numFmtId="0" fontId="102" fillId="61" borderId="259"/>
    <xf numFmtId="0" fontId="105" fillId="62" borderId="259">
      <alignment horizontal="right" vertical="center"/>
    </xf>
    <xf numFmtId="4" fontId="102" fillId="0" borderId="259">
      <alignment horizontal="right" vertical="center"/>
    </xf>
    <xf numFmtId="0" fontId="102" fillId="0" borderId="259" applyNumberFormat="0" applyFill="0" applyAlignment="0" applyProtection="0"/>
    <xf numFmtId="49" fontId="102" fillId="0" borderId="259" applyNumberFormat="0" applyFont="0" applyFill="0" applyBorder="0" applyProtection="0">
      <alignment horizontal="left" vertical="center" indent="2"/>
    </xf>
    <xf numFmtId="4" fontId="102" fillId="0" borderId="259">
      <alignment horizontal="right" vertical="center"/>
    </xf>
    <xf numFmtId="0" fontId="145" fillId="0" borderId="257" applyNumberFormat="0" applyFill="0" applyAlignment="0" applyProtection="0"/>
    <xf numFmtId="0" fontId="129" fillId="71" borderId="256" applyNumberFormat="0" applyAlignment="0" applyProtection="0"/>
    <xf numFmtId="4" fontId="102" fillId="0" borderId="259">
      <alignment horizontal="right" vertical="center"/>
    </xf>
    <xf numFmtId="49" fontId="102" fillId="0" borderId="259" applyNumberFormat="0" applyFont="0" applyFill="0" applyBorder="0" applyProtection="0">
      <alignment horizontal="left" vertical="center" indent="2"/>
    </xf>
    <xf numFmtId="49" fontId="101" fillId="0" borderId="259" applyNumberFormat="0" applyFill="0" applyBorder="0" applyProtection="0">
      <alignment horizontal="left" vertical="center"/>
    </xf>
    <xf numFmtId="0" fontId="126" fillId="84" borderId="256" applyNumberFormat="0" applyAlignment="0" applyProtection="0"/>
    <xf numFmtId="4" fontId="102" fillId="61" borderId="259"/>
    <xf numFmtId="0" fontId="126" fillId="84" borderId="256" applyNumberFormat="0" applyAlignment="0" applyProtection="0"/>
    <xf numFmtId="0" fontId="145" fillId="0" borderId="257" applyNumberFormat="0" applyFill="0" applyAlignment="0" applyProtection="0"/>
    <xf numFmtId="43" fontId="112" fillId="0" borderId="0" applyFont="0" applyFill="0" applyBorder="0" applyAlignment="0" applyProtection="0"/>
    <xf numFmtId="0" fontId="103" fillId="62" borderId="259">
      <alignment horizontal="right" vertical="center"/>
    </xf>
    <xf numFmtId="43" fontId="112" fillId="0" borderId="0" applyFont="0" applyFill="0" applyBorder="0" applyAlignment="0" applyProtection="0"/>
    <xf numFmtId="0" fontId="130" fillId="0" borderId="257" applyNumberFormat="0" applyFill="0" applyAlignment="0" applyProtection="0"/>
    <xf numFmtId="0" fontId="7" fillId="45" borderId="0" applyNumberFormat="0" applyBorder="0" applyAlignment="0" applyProtection="0"/>
    <xf numFmtId="0" fontId="105" fillId="62" borderId="259">
      <alignment horizontal="right" vertical="center"/>
    </xf>
    <xf numFmtId="0" fontId="138" fillId="71" borderId="256" applyNumberFormat="0" applyAlignment="0" applyProtection="0"/>
    <xf numFmtId="4" fontId="102" fillId="0" borderId="259">
      <alignment horizontal="right" vertical="center"/>
    </xf>
    <xf numFmtId="0" fontId="126" fillId="84" borderId="256" applyNumberFormat="0" applyAlignment="0" applyProtection="0"/>
    <xf numFmtId="0" fontId="130" fillId="0" borderId="257" applyNumberFormat="0" applyFill="0" applyAlignment="0" applyProtection="0"/>
    <xf numFmtId="0" fontId="138" fillId="71" borderId="256" applyNumberFormat="0" applyAlignment="0" applyProtection="0"/>
    <xf numFmtId="0" fontId="8" fillId="87" borderId="258" applyNumberFormat="0" applyFont="0" applyAlignment="0" applyProtection="0"/>
    <xf numFmtId="0" fontId="102" fillId="0" borderId="259" applyNumberFormat="0" applyFill="0" applyAlignment="0" applyProtection="0"/>
    <xf numFmtId="0" fontId="126" fillId="84" borderId="256" applyNumberFormat="0" applyAlignment="0" applyProtection="0"/>
    <xf numFmtId="0" fontId="125" fillId="84" borderId="256" applyNumberFormat="0" applyAlignment="0" applyProtection="0"/>
    <xf numFmtId="0" fontId="48" fillId="59" borderId="0" applyNumberFormat="0" applyBorder="0" applyAlignment="0" applyProtection="0"/>
    <xf numFmtId="0" fontId="125" fillId="84" borderId="256" applyNumberFormat="0" applyAlignment="0" applyProtection="0"/>
    <xf numFmtId="4" fontId="103" fillId="62" borderId="259">
      <alignment horizontal="right" vertical="center"/>
    </xf>
    <xf numFmtId="0" fontId="103" fillId="60" borderId="259">
      <alignment horizontal="right" vertical="center"/>
    </xf>
    <xf numFmtId="0" fontId="123" fillId="84" borderId="255" applyNumberFormat="0" applyAlignment="0" applyProtection="0"/>
    <xf numFmtId="0" fontId="120" fillId="87" borderId="258" applyNumberFormat="0" applyFont="0" applyAlignment="0" applyProtection="0"/>
    <xf numFmtId="0" fontId="120" fillId="87" borderId="258" applyNumberFormat="0" applyFont="0" applyAlignment="0" applyProtection="0"/>
    <xf numFmtId="0" fontId="8" fillId="87" borderId="258" applyNumberFormat="0" applyFont="0" applyAlignment="0" applyProtection="0"/>
    <xf numFmtId="0" fontId="142" fillId="84" borderId="255" applyNumberFormat="0" applyAlignment="0" applyProtection="0"/>
    <xf numFmtId="0" fontId="102" fillId="0" borderId="259">
      <alignment horizontal="right" vertical="center"/>
    </xf>
    <xf numFmtId="0" fontId="103" fillId="60" borderId="261">
      <alignment horizontal="right" vertical="center"/>
    </xf>
    <xf numFmtId="0" fontId="125" fillId="84" borderId="256" applyNumberFormat="0" applyAlignment="0" applyProtection="0"/>
    <xf numFmtId="0" fontId="145" fillId="0" borderId="257" applyNumberFormat="0" applyFill="0" applyAlignment="0" applyProtection="0"/>
    <xf numFmtId="4" fontId="102" fillId="61" borderId="259"/>
    <xf numFmtId="4" fontId="103" fillId="60" borderId="259">
      <alignment horizontal="right" vertical="center"/>
    </xf>
    <xf numFmtId="0" fontId="123" fillId="84" borderId="255" applyNumberFormat="0" applyAlignment="0" applyProtection="0"/>
    <xf numFmtId="4" fontId="102" fillId="0" borderId="259">
      <alignment horizontal="right" vertical="center"/>
    </xf>
    <xf numFmtId="4" fontId="102" fillId="61" borderId="259"/>
    <xf numFmtId="0" fontId="138" fillId="71" borderId="256" applyNumberFormat="0" applyAlignment="0" applyProtection="0"/>
    <xf numFmtId="0" fontId="8" fillId="87" borderId="258" applyNumberFormat="0" applyFont="0" applyAlignment="0" applyProtection="0"/>
    <xf numFmtId="4" fontId="105" fillId="62" borderId="259">
      <alignment horizontal="right" vertical="center"/>
    </xf>
    <xf numFmtId="4" fontId="102" fillId="0" borderId="259">
      <alignment horizontal="right" vertical="center"/>
    </xf>
    <xf numFmtId="49" fontId="102" fillId="0" borderId="259" applyNumberFormat="0" applyFont="0" applyFill="0" applyBorder="0" applyProtection="0">
      <alignment horizontal="left" vertical="center" indent="2"/>
    </xf>
    <xf numFmtId="0" fontId="142" fillId="84" borderId="255" applyNumberFormat="0" applyAlignment="0" applyProtection="0"/>
    <xf numFmtId="4" fontId="103" fillId="60" borderId="259">
      <alignment horizontal="right" vertical="center"/>
    </xf>
    <xf numFmtId="0" fontId="145" fillId="0" borderId="257" applyNumberFormat="0" applyFill="0" applyAlignment="0" applyProtection="0"/>
    <xf numFmtId="0" fontId="120" fillId="87" borderId="258" applyNumberFormat="0" applyFont="0" applyAlignment="0" applyProtection="0"/>
    <xf numFmtId="0" fontId="126" fillId="84" borderId="256" applyNumberFormat="0" applyAlignment="0" applyProtection="0"/>
    <xf numFmtId="0" fontId="145" fillId="0" borderId="257" applyNumberFormat="0" applyFill="0" applyAlignment="0" applyProtection="0"/>
    <xf numFmtId="0" fontId="129" fillId="71" borderId="256" applyNumberFormat="0" applyAlignment="0" applyProtection="0"/>
    <xf numFmtId="0" fontId="123" fillId="84" borderId="255" applyNumberFormat="0" applyAlignment="0" applyProtection="0"/>
    <xf numFmtId="0" fontId="103" fillId="60" borderId="260">
      <alignment horizontal="right" vertical="center"/>
    </xf>
    <xf numFmtId="0" fontId="120" fillId="87" borderId="258" applyNumberFormat="0" applyFont="0" applyAlignment="0" applyProtection="0"/>
    <xf numFmtId="0" fontId="138" fillId="71" borderId="256" applyNumberFormat="0" applyAlignment="0" applyProtection="0"/>
    <xf numFmtId="0" fontId="102" fillId="62" borderId="260">
      <alignment horizontal="left" vertical="center"/>
    </xf>
    <xf numFmtId="0" fontId="120" fillId="87" borderId="258" applyNumberFormat="0" applyFont="0" applyAlignment="0" applyProtection="0"/>
    <xf numFmtId="0" fontId="142" fillId="84" borderId="255" applyNumberFormat="0" applyAlignment="0" applyProtection="0"/>
    <xf numFmtId="0" fontId="145" fillId="0" borderId="257" applyNumberFormat="0" applyFill="0" applyAlignment="0" applyProtection="0"/>
    <xf numFmtId="0" fontId="103" fillId="60" borderId="259">
      <alignment horizontal="right" vertical="center"/>
    </xf>
    <xf numFmtId="0" fontId="102" fillId="60" borderId="262">
      <alignment horizontal="left" vertical="center" wrapText="1" indent="2"/>
    </xf>
    <xf numFmtId="0" fontId="130" fillId="0" borderId="257" applyNumberFormat="0" applyFill="0" applyAlignment="0" applyProtection="0"/>
    <xf numFmtId="4" fontId="103" fillId="60" borderId="259">
      <alignment horizontal="right" vertical="center"/>
    </xf>
    <xf numFmtId="0" fontId="145" fillId="0" borderId="257" applyNumberFormat="0" applyFill="0" applyAlignment="0" applyProtection="0"/>
    <xf numFmtId="0" fontId="102" fillId="0" borderId="262">
      <alignment horizontal="left" vertical="center" wrapText="1" indent="2"/>
    </xf>
    <xf numFmtId="0" fontId="145" fillId="0" borderId="257" applyNumberFormat="0" applyFill="0" applyAlignment="0" applyProtection="0"/>
    <xf numFmtId="4" fontId="103" fillId="60" borderId="261">
      <alignment horizontal="right" vertical="center"/>
    </xf>
    <xf numFmtId="4" fontId="105" fillId="62" borderId="259">
      <alignment horizontal="right" vertical="center"/>
    </xf>
    <xf numFmtId="4" fontId="105" fillId="62" borderId="259">
      <alignment horizontal="right" vertical="center"/>
    </xf>
    <xf numFmtId="4" fontId="103" fillId="60" borderId="259">
      <alignment horizontal="right" vertical="center"/>
    </xf>
    <xf numFmtId="49" fontId="102" fillId="0" borderId="259" applyNumberFormat="0" applyFont="0" applyFill="0" applyBorder="0" applyProtection="0">
      <alignment horizontal="left" vertical="center" indent="2"/>
    </xf>
    <xf numFmtId="0" fontId="126" fillId="84" borderId="256" applyNumberFormat="0" applyAlignment="0" applyProtection="0"/>
    <xf numFmtId="0" fontId="138" fillId="71" borderId="256" applyNumberFormat="0" applyAlignment="0" applyProtection="0"/>
    <xf numFmtId="0" fontId="102" fillId="0" borderId="262">
      <alignment horizontal="left" vertical="center" wrapText="1" indent="2"/>
    </xf>
    <xf numFmtId="0" fontId="103" fillId="62" borderId="259">
      <alignment horizontal="right" vertical="center"/>
    </xf>
    <xf numFmtId="4" fontId="103" fillId="62" borderId="259">
      <alignment horizontal="right" vertical="center"/>
    </xf>
    <xf numFmtId="0" fontId="105" fillId="62" borderId="259">
      <alignment horizontal="right" vertical="center"/>
    </xf>
    <xf numFmtId="4" fontId="105" fillId="62" borderId="259">
      <alignment horizontal="right" vertical="center"/>
    </xf>
    <xf numFmtId="0" fontId="103" fillId="60" borderId="259">
      <alignment horizontal="right" vertical="center"/>
    </xf>
    <xf numFmtId="4" fontId="103" fillId="60" borderId="259">
      <alignment horizontal="right" vertical="center"/>
    </xf>
    <xf numFmtId="0" fontId="103" fillId="60" borderId="259">
      <alignment horizontal="right" vertical="center"/>
    </xf>
    <xf numFmtId="4" fontId="103" fillId="60" borderId="259">
      <alignment horizontal="right" vertical="center"/>
    </xf>
    <xf numFmtId="0" fontId="103" fillId="60" borderId="260">
      <alignment horizontal="right" vertical="center"/>
    </xf>
    <xf numFmtId="4" fontId="103" fillId="60" borderId="260">
      <alignment horizontal="right" vertical="center"/>
    </xf>
    <xf numFmtId="0" fontId="103" fillId="60" borderId="261">
      <alignment horizontal="right" vertical="center"/>
    </xf>
    <xf numFmtId="4" fontId="103" fillId="60" borderId="261">
      <alignment horizontal="right" vertical="center"/>
    </xf>
    <xf numFmtId="0" fontId="126" fillId="84" borderId="256" applyNumberFormat="0" applyAlignment="0" applyProtection="0"/>
    <xf numFmtId="0" fontId="102" fillId="60" borderId="262">
      <alignment horizontal="left" vertical="center" wrapText="1" indent="2"/>
    </xf>
    <xf numFmtId="0" fontId="102" fillId="0" borderId="262">
      <alignment horizontal="left" vertical="center" wrapText="1" indent="2"/>
    </xf>
    <xf numFmtId="0" fontId="102" fillId="62" borderId="260">
      <alignment horizontal="left" vertical="center"/>
    </xf>
    <xf numFmtId="0" fontId="138" fillId="71" borderId="256" applyNumberFormat="0" applyAlignment="0" applyProtection="0"/>
    <xf numFmtId="0" fontId="102" fillId="0" borderId="259">
      <alignment horizontal="right" vertical="center"/>
    </xf>
    <xf numFmtId="4" fontId="102" fillId="0" borderId="259">
      <alignment horizontal="right" vertical="center"/>
    </xf>
    <xf numFmtId="0" fontId="138" fillId="71" borderId="256" applyNumberFormat="0" applyAlignment="0" applyProtection="0"/>
    <xf numFmtId="0" fontId="102" fillId="0" borderId="259" applyNumberFormat="0" applyFill="0" applyAlignment="0" applyProtection="0"/>
    <xf numFmtId="0" fontId="142" fillId="84" borderId="255" applyNumberFormat="0" applyAlignment="0" applyProtection="0"/>
    <xf numFmtId="166" fontId="102" fillId="88" borderId="259" applyNumberFormat="0" applyFont="0" applyBorder="0" applyAlignment="0" applyProtection="0">
      <alignment horizontal="right" vertical="center"/>
    </xf>
    <xf numFmtId="0" fontId="102" fillId="61" borderId="259"/>
    <xf numFmtId="4" fontId="102" fillId="61" borderId="259"/>
    <xf numFmtId="0" fontId="145" fillId="0" borderId="257" applyNumberFormat="0" applyFill="0" applyAlignment="0" applyProtection="0"/>
    <xf numFmtId="4" fontId="102" fillId="61" borderId="259"/>
    <xf numFmtId="0" fontId="48" fillId="59" borderId="0" applyNumberFormat="0" applyBorder="0" applyAlignment="0" applyProtection="0"/>
    <xf numFmtId="0" fontId="102" fillId="0" borderId="259">
      <alignment horizontal="right" vertical="center"/>
    </xf>
    <xf numFmtId="49" fontId="102" fillId="0" borderId="260" applyNumberFormat="0" applyFont="0" applyFill="0" applyBorder="0" applyProtection="0">
      <alignment horizontal="left" vertical="center" indent="5"/>
    </xf>
    <xf numFmtId="4" fontId="102" fillId="0" borderId="259">
      <alignment horizontal="right" vertical="center"/>
    </xf>
    <xf numFmtId="0" fontId="7" fillId="41" borderId="0" applyNumberFormat="0" applyBorder="0" applyAlignment="0" applyProtection="0"/>
    <xf numFmtId="0" fontId="103" fillId="60" borderId="259">
      <alignment horizontal="right" vertical="center"/>
    </xf>
    <xf numFmtId="0" fontId="7" fillId="58" borderId="0" applyNumberFormat="0" applyBorder="0" applyAlignment="0" applyProtection="0"/>
    <xf numFmtId="0" fontId="125" fillId="84" borderId="256" applyNumberFormat="0" applyAlignment="0" applyProtection="0"/>
    <xf numFmtId="4" fontId="105" fillId="62" borderId="259">
      <alignment horizontal="right" vertical="center"/>
    </xf>
    <xf numFmtId="0" fontId="103" fillId="62" borderId="259">
      <alignment horizontal="right" vertical="center"/>
    </xf>
    <xf numFmtId="0" fontId="145" fillId="0" borderId="257" applyNumberFormat="0" applyFill="0" applyAlignment="0" applyProtection="0"/>
    <xf numFmtId="4" fontId="103" fillId="62" borderId="259">
      <alignment horizontal="right" vertical="center"/>
    </xf>
    <xf numFmtId="0" fontId="126" fillId="84" borderId="256" applyNumberFormat="0" applyAlignment="0" applyProtection="0"/>
    <xf numFmtId="0" fontId="102" fillId="0" borderId="259" applyNumberFormat="0" applyFill="0" applyAlignment="0" applyProtection="0"/>
    <xf numFmtId="0" fontId="7" fillId="50" borderId="0" applyNumberFormat="0" applyBorder="0" applyAlignment="0" applyProtection="0"/>
    <xf numFmtId="0" fontId="7" fillId="57" borderId="0" applyNumberFormat="0" applyBorder="0" applyAlignment="0" applyProtection="0"/>
    <xf numFmtId="166" fontId="102" fillId="88" borderId="259" applyNumberFormat="0" applyFont="0" applyBorder="0" applyAlignment="0" applyProtection="0">
      <alignment horizontal="right" vertical="center"/>
    </xf>
    <xf numFmtId="0" fontId="138" fillId="71" borderId="256" applyNumberFormat="0" applyAlignment="0" applyProtection="0"/>
    <xf numFmtId="4" fontId="103" fillId="60" borderId="259">
      <alignment horizontal="right" vertical="center"/>
    </xf>
    <xf numFmtId="0" fontId="129" fillId="71" borderId="256" applyNumberFormat="0" applyAlignment="0" applyProtection="0"/>
    <xf numFmtId="0" fontId="8" fillId="87" borderId="258" applyNumberFormat="0" applyFont="0" applyAlignment="0" applyProtection="0"/>
    <xf numFmtId="0" fontId="138" fillId="71" borderId="256" applyNumberFormat="0" applyAlignment="0" applyProtection="0"/>
    <xf numFmtId="0" fontId="138" fillId="71" borderId="256" applyNumberFormat="0" applyAlignment="0" applyProtection="0"/>
    <xf numFmtId="0" fontId="145" fillId="0" borderId="257" applyNumberFormat="0" applyFill="0" applyAlignment="0" applyProtection="0"/>
    <xf numFmtId="4" fontId="103" fillId="60" borderId="260">
      <alignment horizontal="right" vertical="center"/>
    </xf>
    <xf numFmtId="0" fontId="130" fillId="0" borderId="257" applyNumberFormat="0" applyFill="0" applyAlignment="0" applyProtection="0"/>
    <xf numFmtId="0" fontId="120" fillId="87" borderId="258" applyNumberFormat="0" applyFont="0" applyAlignment="0" applyProtection="0"/>
    <xf numFmtId="0" fontId="142" fillId="84" borderId="255" applyNumberFormat="0" applyAlignment="0" applyProtection="0"/>
    <xf numFmtId="166" fontId="102" fillId="88" borderId="259" applyNumberFormat="0" applyFont="0" applyBorder="0" applyAlignment="0" applyProtection="0">
      <alignment horizontal="right" vertical="center"/>
    </xf>
    <xf numFmtId="0" fontId="116" fillId="33" borderId="65" applyNumberFormat="0" applyAlignment="0" applyProtection="0"/>
    <xf numFmtId="0" fontId="7" fillId="46" borderId="0" applyNumberFormat="0" applyBorder="0" applyAlignment="0" applyProtection="0"/>
    <xf numFmtId="0" fontId="7" fillId="53" borderId="0" applyNumberFormat="0" applyBorder="0" applyAlignment="0" applyProtection="0"/>
    <xf numFmtId="0" fontId="7" fillId="49" borderId="0" applyNumberFormat="0" applyBorder="0" applyAlignment="0" applyProtection="0"/>
    <xf numFmtId="0" fontId="48" fillId="39" borderId="0" applyNumberFormat="0" applyBorder="0" applyAlignment="0" applyProtection="0"/>
    <xf numFmtId="0" fontId="117" fillId="0" borderId="0" applyNumberFormat="0" applyFill="0" applyBorder="0" applyAlignment="0" applyProtection="0"/>
    <xf numFmtId="0" fontId="120" fillId="87" borderId="258" applyNumberFormat="0" applyFont="0" applyAlignment="0" applyProtection="0"/>
    <xf numFmtId="0" fontId="8" fillId="87" borderId="258" applyNumberFormat="0" applyFont="0" applyAlignment="0" applyProtection="0"/>
    <xf numFmtId="49" fontId="102" fillId="0" borderId="259" applyNumberFormat="0" applyFont="0" applyFill="0" applyBorder="0" applyProtection="0">
      <alignment horizontal="left" vertical="center" indent="2"/>
    </xf>
    <xf numFmtId="49" fontId="102" fillId="0" borderId="260" applyNumberFormat="0" applyFont="0" applyFill="0" applyBorder="0" applyProtection="0">
      <alignment horizontal="left" vertical="center" indent="5"/>
    </xf>
    <xf numFmtId="0" fontId="126" fillId="84" borderId="256" applyNumberFormat="0" applyAlignment="0" applyProtection="0"/>
    <xf numFmtId="0" fontId="123" fillId="84" borderId="255" applyNumberFormat="0" applyAlignment="0" applyProtection="0"/>
    <xf numFmtId="0" fontId="102" fillId="60" borderId="262">
      <alignment horizontal="left" vertical="center" wrapText="1" indent="2"/>
    </xf>
    <xf numFmtId="4" fontId="102" fillId="0" borderId="259" applyFill="0" applyBorder="0" applyProtection="0">
      <alignment horizontal="right" vertical="center"/>
    </xf>
    <xf numFmtId="49" fontId="101" fillId="0" borderId="259" applyNumberFormat="0" applyFill="0" applyBorder="0" applyProtection="0">
      <alignment horizontal="left" vertical="center"/>
    </xf>
    <xf numFmtId="0" fontId="142" fillId="84" borderId="255" applyNumberFormat="0" applyAlignment="0" applyProtection="0"/>
    <xf numFmtId="0" fontId="145" fillId="0" borderId="257" applyNumberFormat="0" applyFill="0" applyAlignment="0" applyProtection="0"/>
    <xf numFmtId="0" fontId="102" fillId="60" borderId="262">
      <alignment horizontal="left" vertical="center" wrapText="1" indent="2"/>
    </xf>
    <xf numFmtId="4" fontId="105" fillId="62" borderId="259">
      <alignment horizontal="right" vertical="center"/>
    </xf>
    <xf numFmtId="49" fontId="102" fillId="0" borderId="260" applyNumberFormat="0" applyFont="0" applyFill="0" applyBorder="0" applyProtection="0">
      <alignment horizontal="left" vertical="center" indent="5"/>
    </xf>
    <xf numFmtId="0" fontId="125" fillId="84" borderId="256" applyNumberFormat="0" applyAlignment="0" applyProtection="0"/>
    <xf numFmtId="0" fontId="103" fillId="60" borderId="259">
      <alignment horizontal="right" vertical="center"/>
    </xf>
    <xf numFmtId="0" fontId="125" fillId="84" borderId="256" applyNumberFormat="0" applyAlignment="0" applyProtection="0"/>
    <xf numFmtId="0" fontId="103" fillId="60" borderId="259">
      <alignment horizontal="right" vertical="center"/>
    </xf>
    <xf numFmtId="0" fontId="102" fillId="0" borderId="262">
      <alignment horizontal="left" vertical="center" wrapText="1" indent="2"/>
    </xf>
    <xf numFmtId="49" fontId="101" fillId="0" borderId="259" applyNumberFormat="0" applyFill="0" applyBorder="0" applyProtection="0">
      <alignment horizontal="left" vertical="center"/>
    </xf>
    <xf numFmtId="0" fontId="102" fillId="60" borderId="262">
      <alignment horizontal="left" vertical="center" wrapText="1" indent="2"/>
    </xf>
    <xf numFmtId="0" fontId="8" fillId="87" borderId="258" applyNumberFormat="0" applyFont="0" applyAlignment="0" applyProtection="0"/>
    <xf numFmtId="0" fontId="103" fillId="60" borderId="259">
      <alignment horizontal="right" vertical="center"/>
    </xf>
    <xf numFmtId="0" fontId="103" fillId="60" borderId="259">
      <alignment horizontal="right" vertical="center"/>
    </xf>
    <xf numFmtId="4" fontId="103" fillId="62" borderId="259">
      <alignment horizontal="right" vertical="center"/>
    </xf>
    <xf numFmtId="4" fontId="103" fillId="60" borderId="259">
      <alignment horizontal="right" vertical="center"/>
    </xf>
    <xf numFmtId="4" fontId="103" fillId="60" borderId="259">
      <alignment horizontal="right" vertical="center"/>
    </xf>
    <xf numFmtId="49" fontId="102" fillId="0" borderId="259" applyNumberFormat="0" applyFont="0" applyFill="0" applyBorder="0" applyProtection="0">
      <alignment horizontal="left" vertical="center" indent="2"/>
    </xf>
    <xf numFmtId="0" fontId="102" fillId="0" borderId="259" applyNumberFormat="0" applyFill="0" applyAlignment="0" applyProtection="0"/>
    <xf numFmtId="166" fontId="102" fillId="88" borderId="259" applyNumberFormat="0" applyFont="0" applyBorder="0" applyAlignment="0" applyProtection="0">
      <alignment horizontal="right" vertical="center"/>
    </xf>
    <xf numFmtId="0" fontId="123" fillId="84" borderId="255" applyNumberFormat="0" applyAlignment="0" applyProtection="0"/>
    <xf numFmtId="0" fontId="125" fillId="84" borderId="256" applyNumberFormat="0" applyAlignment="0" applyProtection="0"/>
    <xf numFmtId="0" fontId="130" fillId="0" borderId="257" applyNumberFormat="0" applyFill="0" applyAlignment="0" applyProtection="0"/>
    <xf numFmtId="0" fontId="125" fillId="84" borderId="256" applyNumberFormat="0" applyAlignment="0" applyProtection="0"/>
    <xf numFmtId="0" fontId="130" fillId="0" borderId="257" applyNumberFormat="0" applyFill="0" applyAlignment="0" applyProtection="0"/>
    <xf numFmtId="0" fontId="120" fillId="87" borderId="258" applyNumberFormat="0" applyFont="0" applyAlignment="0" applyProtection="0"/>
    <xf numFmtId="0" fontId="102" fillId="60" borderId="262">
      <alignment horizontal="left" vertical="center" wrapText="1" indent="2"/>
    </xf>
    <xf numFmtId="0" fontId="118" fillId="0" borderId="0" applyNumberFormat="0" applyFill="0" applyBorder="0" applyAlignment="0" applyProtection="0"/>
    <xf numFmtId="0" fontId="102" fillId="60" borderId="262">
      <alignment horizontal="left" vertical="center" wrapText="1" indent="2"/>
    </xf>
    <xf numFmtId="0" fontId="120" fillId="87" borderId="258" applyNumberFormat="0" applyFont="0" applyAlignment="0" applyProtection="0"/>
    <xf numFmtId="0" fontId="105" fillId="62" borderId="259">
      <alignment horizontal="right" vertical="center"/>
    </xf>
    <xf numFmtId="49" fontId="102" fillId="0" borderId="260" applyNumberFormat="0" applyFont="0" applyFill="0" applyBorder="0" applyProtection="0">
      <alignment horizontal="left" vertical="center" indent="5"/>
    </xf>
    <xf numFmtId="0" fontId="103" fillId="60" borderId="261">
      <alignment horizontal="right" vertical="center"/>
    </xf>
    <xf numFmtId="0" fontId="129" fillId="71" borderId="256" applyNumberFormat="0" applyAlignment="0" applyProtection="0"/>
    <xf numFmtId="0" fontId="103" fillId="62" borderId="259">
      <alignment horizontal="right" vertical="center"/>
    </xf>
    <xf numFmtId="0" fontId="8" fillId="87" borderId="258" applyNumberFormat="0" applyFont="0" applyAlignment="0" applyProtection="0"/>
    <xf numFmtId="0" fontId="123" fillId="84" borderId="255" applyNumberFormat="0" applyAlignment="0" applyProtection="0"/>
    <xf numFmtId="0" fontId="102" fillId="0" borderId="262">
      <alignment horizontal="left" vertical="center" wrapText="1" indent="2"/>
    </xf>
    <xf numFmtId="4" fontId="102" fillId="61" borderId="259"/>
    <xf numFmtId="4" fontId="103" fillId="60" borderId="261">
      <alignment horizontal="right" vertical="center"/>
    </xf>
    <xf numFmtId="0" fontId="129" fillId="71" borderId="256" applyNumberFormat="0" applyAlignment="0" applyProtection="0"/>
    <xf numFmtId="0" fontId="103" fillId="60" borderId="261">
      <alignment horizontal="right" vertical="center"/>
    </xf>
    <xf numFmtId="0" fontId="102" fillId="60" borderId="262">
      <alignment horizontal="left" vertical="center" wrapText="1" indent="2"/>
    </xf>
    <xf numFmtId="0" fontId="102" fillId="0" borderId="262">
      <alignment horizontal="left" vertical="center" wrapText="1" indent="2"/>
    </xf>
    <xf numFmtId="0" fontId="102" fillId="62" borderId="260">
      <alignment horizontal="left" vertical="center"/>
    </xf>
    <xf numFmtId="0" fontId="145" fillId="0" borderId="257" applyNumberFormat="0" applyFill="0" applyAlignment="0" applyProtection="0"/>
    <xf numFmtId="0" fontId="142" fillId="84" borderId="255" applyNumberFormat="0" applyAlignment="0" applyProtection="0"/>
    <xf numFmtId="0" fontId="142" fillId="84" borderId="255" applyNumberFormat="0" applyAlignment="0" applyProtection="0"/>
    <xf numFmtId="0" fontId="102" fillId="61" borderId="259"/>
    <xf numFmtId="0" fontId="102" fillId="0" borderId="262">
      <alignment horizontal="left" vertical="center" wrapText="1" indent="2"/>
    </xf>
    <xf numFmtId="0" fontId="102" fillId="62" borderId="260">
      <alignment horizontal="left" vertical="center"/>
    </xf>
    <xf numFmtId="0" fontId="126" fillId="84" borderId="256" applyNumberFormat="0" applyAlignment="0" applyProtection="0"/>
    <xf numFmtId="4" fontId="103" fillId="60" borderId="261">
      <alignment horizontal="right" vertical="center"/>
    </xf>
    <xf numFmtId="49" fontId="101" fillId="0" borderId="259" applyNumberFormat="0" applyFill="0" applyBorder="0" applyProtection="0">
      <alignment horizontal="left" vertical="center"/>
    </xf>
    <xf numFmtId="0" fontId="103" fillId="62" borderId="259">
      <alignment horizontal="right" vertical="center"/>
    </xf>
    <xf numFmtId="4" fontId="102" fillId="0" borderId="259" applyFill="0" applyBorder="0" applyProtection="0">
      <alignment horizontal="right" vertical="center"/>
    </xf>
    <xf numFmtId="0" fontId="103" fillId="60" borderId="259">
      <alignment horizontal="right" vertical="center"/>
    </xf>
    <xf numFmtId="4" fontId="102" fillId="0" borderId="259" applyFill="0" applyBorder="0" applyProtection="0">
      <alignment horizontal="right" vertical="center"/>
    </xf>
    <xf numFmtId="0" fontId="129" fillId="71" borderId="256" applyNumberFormat="0" applyAlignment="0" applyProtection="0"/>
    <xf numFmtId="0" fontId="103" fillId="60" borderId="259">
      <alignment horizontal="right" vertical="center"/>
    </xf>
    <xf numFmtId="0" fontId="138" fillId="71" borderId="256" applyNumberFormat="0" applyAlignment="0" applyProtection="0"/>
    <xf numFmtId="4" fontId="103" fillId="60" borderId="261">
      <alignment horizontal="right" vertical="center"/>
    </xf>
    <xf numFmtId="0" fontId="102" fillId="62" borderId="260">
      <alignment horizontal="left" vertical="center"/>
    </xf>
    <xf numFmtId="0" fontId="142" fillId="84" borderId="255" applyNumberFormat="0" applyAlignment="0" applyProtection="0"/>
    <xf numFmtId="0" fontId="129" fillId="71" borderId="256" applyNumberFormat="0" applyAlignment="0" applyProtection="0"/>
    <xf numFmtId="0" fontId="145" fillId="0" borderId="257" applyNumberFormat="0" applyFill="0" applyAlignment="0" applyProtection="0"/>
    <xf numFmtId="166" fontId="102" fillId="88" borderId="259" applyNumberFormat="0" applyFont="0" applyBorder="0" applyAlignment="0" applyProtection="0">
      <alignment horizontal="right" vertical="center"/>
    </xf>
    <xf numFmtId="0" fontId="130" fillId="0" borderId="257" applyNumberFormat="0" applyFill="0" applyAlignment="0" applyProtection="0"/>
    <xf numFmtId="0" fontId="145" fillId="0" borderId="257" applyNumberFormat="0" applyFill="0" applyAlignment="0" applyProtection="0"/>
    <xf numFmtId="4" fontId="102" fillId="0" borderId="259">
      <alignment horizontal="right" vertical="center"/>
    </xf>
    <xf numFmtId="0" fontId="7" fillId="42" borderId="0" applyNumberFormat="0" applyBorder="0" applyAlignment="0" applyProtection="0"/>
    <xf numFmtId="0" fontId="48" fillId="51"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48" fillId="47" borderId="0" applyNumberFormat="0" applyBorder="0" applyAlignment="0" applyProtection="0"/>
    <xf numFmtId="0" fontId="7" fillId="45" borderId="0" applyNumberFormat="0" applyBorder="0" applyAlignment="0" applyProtection="0"/>
    <xf numFmtId="0" fontId="48" fillId="43" borderId="0" applyNumberFormat="0" applyBorder="0" applyAlignment="0" applyProtection="0"/>
    <xf numFmtId="0" fontId="118" fillId="0" borderId="0" applyNumberFormat="0" applyFill="0" applyBorder="0" applyAlignment="0" applyProtection="0"/>
    <xf numFmtId="0" fontId="7" fillId="37" borderId="0" applyNumberFormat="0" applyBorder="0" applyAlignment="0" applyProtection="0"/>
    <xf numFmtId="0" fontId="7" fillId="38" borderId="0" applyNumberFormat="0" applyBorder="0" applyAlignment="0" applyProtection="0"/>
    <xf numFmtId="0" fontId="119" fillId="0" borderId="70" applyNumberFormat="0" applyFill="0" applyAlignment="0" applyProtection="0"/>
    <xf numFmtId="0" fontId="115" fillId="33" borderId="66" applyNumberFormat="0" applyAlignment="0" applyProtection="0"/>
    <xf numFmtId="4" fontId="102" fillId="0" borderId="259" applyFill="0" applyBorder="0" applyProtection="0">
      <alignment horizontal="right" vertical="center"/>
    </xf>
    <xf numFmtId="4" fontId="103" fillId="60" borderId="259">
      <alignment horizontal="right" vertical="center"/>
    </xf>
    <xf numFmtId="0" fontId="102" fillId="61" borderId="259"/>
    <xf numFmtId="0" fontId="125" fillId="84" borderId="256" applyNumberFormat="0" applyAlignment="0" applyProtection="0"/>
    <xf numFmtId="0" fontId="103" fillId="62" borderId="259">
      <alignment horizontal="right" vertical="center"/>
    </xf>
    <xf numFmtId="0" fontId="102" fillId="0" borderId="259">
      <alignment horizontal="right" vertical="center"/>
    </xf>
    <xf numFmtId="0" fontId="145" fillId="0" borderId="257" applyNumberFormat="0" applyFill="0" applyAlignment="0" applyProtection="0"/>
    <xf numFmtId="0" fontId="102" fillId="62" borderId="260">
      <alignment horizontal="left" vertical="center"/>
    </xf>
    <xf numFmtId="0" fontId="138" fillId="71" borderId="256" applyNumberFormat="0" applyAlignment="0" applyProtection="0"/>
    <xf numFmtId="166" fontId="102" fillId="88" borderId="259" applyNumberFormat="0" applyFont="0" applyBorder="0" applyAlignment="0" applyProtection="0">
      <alignment horizontal="right" vertical="center"/>
    </xf>
    <xf numFmtId="0" fontId="120" fillId="87" borderId="258" applyNumberFormat="0" applyFont="0" applyAlignment="0" applyProtection="0"/>
    <xf numFmtId="0" fontId="102" fillId="0" borderId="262">
      <alignment horizontal="left" vertical="center" wrapText="1" indent="2"/>
    </xf>
    <xf numFmtId="4" fontId="102" fillId="61" borderId="259"/>
    <xf numFmtId="49" fontId="101" fillId="0" borderId="259" applyNumberFormat="0" applyFill="0" applyBorder="0" applyProtection="0">
      <alignment horizontal="left" vertical="center"/>
    </xf>
    <xf numFmtId="0" fontId="102" fillId="0" borderId="259">
      <alignment horizontal="right" vertical="center"/>
    </xf>
    <xf numFmtId="4" fontId="103" fillId="60" borderId="261">
      <alignment horizontal="right" vertical="center"/>
    </xf>
    <xf numFmtId="4" fontId="103" fillId="60" borderId="259">
      <alignment horizontal="right" vertical="center"/>
    </xf>
    <xf numFmtId="4" fontId="103" fillId="60" borderId="259">
      <alignment horizontal="right" vertical="center"/>
    </xf>
    <xf numFmtId="0" fontId="105" fillId="62" borderId="259">
      <alignment horizontal="right" vertical="center"/>
    </xf>
    <xf numFmtId="0" fontId="103" fillId="62" borderId="259">
      <alignment horizontal="right" vertical="center"/>
    </xf>
    <xf numFmtId="49" fontId="102" fillId="0" borderId="259" applyNumberFormat="0" applyFont="0" applyFill="0" applyBorder="0" applyProtection="0">
      <alignment horizontal="left" vertical="center" indent="2"/>
    </xf>
    <xf numFmtId="0" fontId="138" fillId="71" borderId="256" applyNumberFormat="0" applyAlignment="0" applyProtection="0"/>
    <xf numFmtId="0" fontId="123" fillId="84" borderId="255" applyNumberFormat="0" applyAlignment="0" applyProtection="0"/>
    <xf numFmtId="49" fontId="102" fillId="0" borderId="259" applyNumberFormat="0" applyFont="0" applyFill="0" applyBorder="0" applyProtection="0">
      <alignment horizontal="left" vertical="center" indent="2"/>
    </xf>
    <xf numFmtId="0" fontId="129" fillId="71" borderId="256" applyNumberFormat="0" applyAlignment="0" applyProtection="0"/>
    <xf numFmtId="4" fontId="102" fillId="0" borderId="259" applyFill="0" applyBorder="0" applyProtection="0">
      <alignment horizontal="right" vertical="center"/>
    </xf>
    <xf numFmtId="0" fontId="126" fillId="84" borderId="256" applyNumberFormat="0" applyAlignment="0" applyProtection="0"/>
    <xf numFmtId="0" fontId="145" fillId="0" borderId="257" applyNumberFormat="0" applyFill="0" applyAlignment="0" applyProtection="0"/>
    <xf numFmtId="0" fontId="142" fillId="84" borderId="255" applyNumberFormat="0" applyAlignment="0" applyProtection="0"/>
    <xf numFmtId="0" fontId="102" fillId="0" borderId="259" applyNumberFormat="0" applyFill="0" applyAlignment="0" applyProtection="0"/>
    <xf numFmtId="4" fontId="102" fillId="0" borderId="259">
      <alignment horizontal="right" vertical="center"/>
    </xf>
    <xf numFmtId="0" fontId="102" fillId="0" borderId="259">
      <alignment horizontal="right" vertical="center"/>
    </xf>
    <xf numFmtId="0" fontId="138" fillId="71" borderId="256" applyNumberFormat="0" applyAlignment="0" applyProtection="0"/>
    <xf numFmtId="0" fontId="123" fillId="84" borderId="255" applyNumberFormat="0" applyAlignment="0" applyProtection="0"/>
    <xf numFmtId="0" fontId="125" fillId="84" borderId="256" applyNumberFormat="0" applyAlignment="0" applyProtection="0"/>
    <xf numFmtId="0" fontId="102" fillId="60" borderId="262">
      <alignment horizontal="left" vertical="center" wrapText="1" indent="2"/>
    </xf>
    <xf numFmtId="0" fontId="126" fillId="84" borderId="256" applyNumberFormat="0" applyAlignment="0" applyProtection="0"/>
    <xf numFmtId="0" fontId="126" fillId="84" borderId="256" applyNumberFormat="0" applyAlignment="0" applyProtection="0"/>
    <xf numFmtId="4" fontId="103" fillId="60" borderId="260">
      <alignment horizontal="right" vertical="center"/>
    </xf>
    <xf numFmtId="0" fontId="103" fillId="60" borderId="260">
      <alignment horizontal="right" vertical="center"/>
    </xf>
    <xf numFmtId="0" fontId="103" fillId="60" borderId="259">
      <alignment horizontal="right" vertical="center"/>
    </xf>
    <xf numFmtId="4" fontId="105" fillId="62" borderId="259">
      <alignment horizontal="right" vertical="center"/>
    </xf>
    <xf numFmtId="0" fontId="129" fillId="71" borderId="256" applyNumberFormat="0" applyAlignment="0" applyProtection="0"/>
    <xf numFmtId="0" fontId="130" fillId="0" borderId="257" applyNumberFormat="0" applyFill="0" applyAlignment="0" applyProtection="0"/>
    <xf numFmtId="0" fontId="145" fillId="0" borderId="257" applyNumberFormat="0" applyFill="0" applyAlignment="0" applyProtection="0"/>
    <xf numFmtId="0" fontId="120" fillId="87" borderId="258" applyNumberFormat="0" applyFont="0" applyAlignment="0" applyProtection="0"/>
    <xf numFmtId="0" fontId="138" fillId="71" borderId="256" applyNumberFormat="0" applyAlignment="0" applyProtection="0"/>
    <xf numFmtId="49" fontId="101" fillId="0" borderId="259" applyNumberFormat="0" applyFill="0" applyBorder="0" applyProtection="0">
      <alignment horizontal="left" vertical="center"/>
    </xf>
    <xf numFmtId="0" fontId="102" fillId="60" borderId="262">
      <alignment horizontal="left" vertical="center" wrapText="1" indent="2"/>
    </xf>
    <xf numFmtId="0" fontId="126" fillId="84" borderId="256" applyNumberFormat="0" applyAlignment="0" applyProtection="0"/>
    <xf numFmtId="0" fontId="102" fillId="0" borderId="262">
      <alignment horizontal="left" vertical="center" wrapText="1" indent="2"/>
    </xf>
    <xf numFmtId="0" fontId="120" fillId="87" borderId="258" applyNumberFormat="0" applyFont="0" applyAlignment="0" applyProtection="0"/>
    <xf numFmtId="0" fontId="8" fillId="87" borderId="258" applyNumberFormat="0" applyFont="0" applyAlignment="0" applyProtection="0"/>
    <xf numFmtId="0" fontId="142" fillId="84" borderId="255" applyNumberFormat="0" applyAlignment="0" applyProtection="0"/>
    <xf numFmtId="0" fontId="145" fillId="0" borderId="257" applyNumberFormat="0" applyFill="0" applyAlignment="0" applyProtection="0"/>
    <xf numFmtId="4" fontId="102" fillId="61" borderId="259"/>
    <xf numFmtId="0" fontId="103" fillId="60" borderId="259">
      <alignment horizontal="right" vertical="center"/>
    </xf>
    <xf numFmtId="0" fontId="145" fillId="0" borderId="257" applyNumberFormat="0" applyFill="0" applyAlignment="0" applyProtection="0"/>
    <xf numFmtId="4" fontId="103" fillId="60" borderId="261">
      <alignment horizontal="right" vertical="center"/>
    </xf>
    <xf numFmtId="0" fontId="125" fillId="84" borderId="256" applyNumberFormat="0" applyAlignment="0" applyProtection="0"/>
    <xf numFmtId="0" fontId="103" fillId="60" borderId="260">
      <alignment horizontal="right" vertical="center"/>
    </xf>
    <xf numFmtId="0" fontId="126" fillId="84" borderId="256" applyNumberFormat="0" applyAlignment="0" applyProtection="0"/>
    <xf numFmtId="0" fontId="130" fillId="0" borderId="257" applyNumberFormat="0" applyFill="0" applyAlignment="0" applyProtection="0"/>
    <xf numFmtId="0" fontId="120" fillId="87" borderId="258" applyNumberFormat="0" applyFont="0" applyAlignment="0" applyProtection="0"/>
    <xf numFmtId="4" fontId="103" fillId="60" borderId="260">
      <alignment horizontal="right" vertical="center"/>
    </xf>
    <xf numFmtId="0" fontId="102" fillId="60" borderId="262">
      <alignment horizontal="left" vertical="center" wrapText="1" indent="2"/>
    </xf>
    <xf numFmtId="0" fontId="102" fillId="61" borderId="259"/>
    <xf numFmtId="166" fontId="102" fillId="88" borderId="259" applyNumberFormat="0" applyFont="0" applyBorder="0" applyAlignment="0" applyProtection="0">
      <alignment horizontal="right" vertical="center"/>
    </xf>
    <xf numFmtId="0" fontId="102" fillId="0" borderId="259" applyNumberFormat="0" applyFill="0" applyAlignment="0" applyProtection="0"/>
    <xf numFmtId="4" fontId="102" fillId="0" borderId="259" applyFill="0" applyBorder="0" applyProtection="0">
      <alignment horizontal="right" vertical="center"/>
    </xf>
    <xf numFmtId="4" fontId="103" fillId="62" borderId="259">
      <alignment horizontal="right" vertical="center"/>
    </xf>
    <xf numFmtId="0" fontId="130" fillId="0" borderId="257" applyNumberFormat="0" applyFill="0" applyAlignment="0" applyProtection="0"/>
    <xf numFmtId="49" fontId="101" fillId="0" borderId="259" applyNumberFormat="0" applyFill="0" applyBorder="0" applyProtection="0">
      <alignment horizontal="left" vertical="center"/>
    </xf>
    <xf numFmtId="49" fontId="102" fillId="0" borderId="260" applyNumberFormat="0" applyFont="0" applyFill="0" applyBorder="0" applyProtection="0">
      <alignment horizontal="left" vertical="center" indent="5"/>
    </xf>
    <xf numFmtId="0" fontId="102" fillId="62" borderId="260">
      <alignment horizontal="left" vertical="center"/>
    </xf>
    <xf numFmtId="0" fontId="126" fillId="84" borderId="256" applyNumberFormat="0" applyAlignment="0" applyProtection="0"/>
    <xf numFmtId="4" fontId="103" fillId="60" borderId="261">
      <alignment horizontal="right" vertical="center"/>
    </xf>
    <xf numFmtId="0" fontId="138" fillId="71" borderId="256" applyNumberFormat="0" applyAlignment="0" applyProtection="0"/>
    <xf numFmtId="0" fontId="138" fillId="71" borderId="256" applyNumberFormat="0" applyAlignment="0" applyProtection="0"/>
    <xf numFmtId="0" fontId="120" fillId="87" borderId="258" applyNumberFormat="0" applyFont="0" applyAlignment="0" applyProtection="0"/>
    <xf numFmtId="0" fontId="142" fillId="84" borderId="255" applyNumberFormat="0" applyAlignment="0" applyProtection="0"/>
    <xf numFmtId="0" fontId="145" fillId="0" borderId="257" applyNumberFormat="0" applyFill="0" applyAlignment="0" applyProtection="0"/>
    <xf numFmtId="0" fontId="103" fillId="60" borderId="259">
      <alignment horizontal="right" vertical="center"/>
    </xf>
    <xf numFmtId="0" fontId="8" fillId="87" borderId="258" applyNumberFormat="0" applyFont="0" applyAlignment="0" applyProtection="0"/>
    <xf numFmtId="4" fontId="102" fillId="0" borderId="259">
      <alignment horizontal="right" vertical="center"/>
    </xf>
    <xf numFmtId="0" fontId="145" fillId="0" borderId="257" applyNumberFormat="0" applyFill="0" applyAlignment="0" applyProtection="0"/>
    <xf numFmtId="0" fontId="103" fillId="60" borderId="259">
      <alignment horizontal="right" vertical="center"/>
    </xf>
    <xf numFmtId="0" fontId="103" fillId="60" borderId="259">
      <alignment horizontal="right" vertical="center"/>
    </xf>
    <xf numFmtId="4" fontId="105" fillId="62" borderId="259">
      <alignment horizontal="right" vertical="center"/>
    </xf>
    <xf numFmtId="0" fontId="103" fillId="62" borderId="259">
      <alignment horizontal="right" vertical="center"/>
    </xf>
    <xf numFmtId="4" fontId="103" fillId="62" borderId="259">
      <alignment horizontal="right" vertical="center"/>
    </xf>
    <xf numFmtId="0" fontId="105" fillId="62" borderId="259">
      <alignment horizontal="right" vertical="center"/>
    </xf>
    <xf numFmtId="4" fontId="105" fillId="62" borderId="259">
      <alignment horizontal="right" vertical="center"/>
    </xf>
    <xf numFmtId="0" fontId="103" fillId="60" borderId="259">
      <alignment horizontal="right" vertical="center"/>
    </xf>
    <xf numFmtId="4" fontId="103" fillId="60" borderId="259">
      <alignment horizontal="right" vertical="center"/>
    </xf>
    <xf numFmtId="0" fontId="103" fillId="60" borderId="259">
      <alignment horizontal="right" vertical="center"/>
    </xf>
    <xf numFmtId="4" fontId="103" fillId="60" borderId="259">
      <alignment horizontal="right" vertical="center"/>
    </xf>
    <xf numFmtId="0" fontId="103" fillId="60" borderId="260">
      <alignment horizontal="right" vertical="center"/>
    </xf>
    <xf numFmtId="4" fontId="103" fillId="60" borderId="260">
      <alignment horizontal="right" vertical="center"/>
    </xf>
    <xf numFmtId="0" fontId="103" fillId="60" borderId="261">
      <alignment horizontal="right" vertical="center"/>
    </xf>
    <xf numFmtId="4" fontId="103" fillId="60" borderId="261">
      <alignment horizontal="right" vertical="center"/>
    </xf>
    <xf numFmtId="0" fontId="126" fillId="84" borderId="256" applyNumberFormat="0" applyAlignment="0" applyProtection="0"/>
    <xf numFmtId="0" fontId="102" fillId="60" borderId="262">
      <alignment horizontal="left" vertical="center" wrapText="1" indent="2"/>
    </xf>
    <xf numFmtId="0" fontId="102" fillId="0" borderId="262">
      <alignment horizontal="left" vertical="center" wrapText="1" indent="2"/>
    </xf>
    <xf numFmtId="0" fontId="102" fillId="62" borderId="260">
      <alignment horizontal="left" vertical="center"/>
    </xf>
    <xf numFmtId="0" fontId="138" fillId="71" borderId="256" applyNumberFormat="0" applyAlignment="0" applyProtection="0"/>
    <xf numFmtId="0" fontId="102" fillId="0" borderId="259">
      <alignment horizontal="right" vertical="center"/>
    </xf>
    <xf numFmtId="4" fontId="102" fillId="0" borderId="259">
      <alignment horizontal="right" vertical="center"/>
    </xf>
    <xf numFmtId="0" fontId="102" fillId="0" borderId="259" applyNumberFormat="0" applyFill="0" applyAlignment="0" applyProtection="0"/>
    <xf numFmtId="0" fontId="142" fillId="84" borderId="255" applyNumberFormat="0" applyAlignment="0" applyProtection="0"/>
    <xf numFmtId="166" fontId="102" fillId="88" borderId="259" applyNumberFormat="0" applyFont="0" applyBorder="0" applyAlignment="0" applyProtection="0">
      <alignment horizontal="right" vertical="center"/>
    </xf>
    <xf numFmtId="0" fontId="102" fillId="61" borderId="259"/>
    <xf numFmtId="4" fontId="102" fillId="61" borderId="259"/>
    <xf numFmtId="0" fontId="145" fillId="0" borderId="257" applyNumberFormat="0" applyFill="0" applyAlignment="0" applyProtection="0"/>
    <xf numFmtId="0" fontId="8" fillId="87" borderId="258" applyNumberFormat="0" applyFont="0" applyAlignment="0" applyProtection="0"/>
    <xf numFmtId="0" fontId="120" fillId="87" borderId="258" applyNumberFormat="0" applyFont="0" applyAlignment="0" applyProtection="0"/>
    <xf numFmtId="0" fontId="102" fillId="0" borderId="259" applyNumberFormat="0" applyFill="0" applyAlignment="0" applyProtection="0"/>
    <xf numFmtId="0" fontId="130" fillId="0" borderId="257" applyNumberFormat="0" applyFill="0" applyAlignment="0" applyProtection="0"/>
    <xf numFmtId="0" fontId="145" fillId="0" borderId="257" applyNumberFormat="0" applyFill="0" applyAlignment="0" applyProtection="0"/>
    <xf numFmtId="0" fontId="129" fillId="71" borderId="256" applyNumberFormat="0" applyAlignment="0" applyProtection="0"/>
    <xf numFmtId="0" fontId="126" fillId="84" borderId="256" applyNumberFormat="0" applyAlignment="0" applyProtection="0"/>
    <xf numFmtId="4" fontId="105" fillId="62" borderId="259">
      <alignment horizontal="right" vertical="center"/>
    </xf>
    <xf numFmtId="0" fontId="103" fillId="62" borderId="259">
      <alignment horizontal="right" vertical="center"/>
    </xf>
    <xf numFmtId="166" fontId="102" fillId="88" borderId="259" applyNumberFormat="0" applyFont="0" applyBorder="0" applyAlignment="0" applyProtection="0">
      <alignment horizontal="right" vertical="center"/>
    </xf>
    <xf numFmtId="0" fontId="130" fillId="0" borderId="257" applyNumberFormat="0" applyFill="0" applyAlignment="0" applyProtection="0"/>
    <xf numFmtId="49" fontId="102" fillId="0" borderId="259" applyNumberFormat="0" applyFont="0" applyFill="0" applyBorder="0" applyProtection="0">
      <alignment horizontal="left" vertical="center" indent="2"/>
    </xf>
    <xf numFmtId="49" fontId="102" fillId="0" borderId="260" applyNumberFormat="0" applyFont="0" applyFill="0" applyBorder="0" applyProtection="0">
      <alignment horizontal="left" vertical="center" indent="5"/>
    </xf>
    <xf numFmtId="49" fontId="102" fillId="0" borderId="259" applyNumberFormat="0" applyFont="0" applyFill="0" applyBorder="0" applyProtection="0">
      <alignment horizontal="left" vertical="center" indent="2"/>
    </xf>
    <xf numFmtId="4" fontId="102" fillId="0" borderId="259" applyFill="0" applyBorder="0" applyProtection="0">
      <alignment horizontal="right" vertical="center"/>
    </xf>
    <xf numFmtId="49" fontId="101" fillId="0" borderId="259" applyNumberFormat="0" applyFill="0" applyBorder="0" applyProtection="0">
      <alignment horizontal="left" vertical="center"/>
    </xf>
    <xf numFmtId="0" fontId="102" fillId="0" borderId="262">
      <alignment horizontal="left" vertical="center" wrapText="1" indent="2"/>
    </xf>
    <xf numFmtId="0" fontId="142" fillId="84" borderId="255" applyNumberFormat="0" applyAlignment="0" applyProtection="0"/>
    <xf numFmtId="0" fontId="103" fillId="60" borderId="261">
      <alignment horizontal="right" vertical="center"/>
    </xf>
    <xf numFmtId="0" fontId="129" fillId="71" borderId="256" applyNumberFormat="0" applyAlignment="0" applyProtection="0"/>
    <xf numFmtId="0" fontId="103" fillId="60" borderId="261">
      <alignment horizontal="right" vertical="center"/>
    </xf>
    <xf numFmtId="4" fontId="103" fillId="60" borderId="259">
      <alignment horizontal="right" vertical="center"/>
    </xf>
    <xf numFmtId="0" fontId="103" fillId="60" borderId="259">
      <alignment horizontal="right" vertical="center"/>
    </xf>
    <xf numFmtId="0" fontId="123" fillId="84" borderId="255" applyNumberFormat="0" applyAlignment="0" applyProtection="0"/>
    <xf numFmtId="0" fontId="125" fillId="84" borderId="256" applyNumberFormat="0" applyAlignment="0" applyProtection="0"/>
    <xf numFmtId="0" fontId="130" fillId="0" borderId="257" applyNumberFormat="0" applyFill="0" applyAlignment="0" applyProtection="0"/>
    <xf numFmtId="0" fontId="102" fillId="61" borderId="259"/>
    <xf numFmtId="4" fontId="102" fillId="61" borderId="259"/>
    <xf numFmtId="4" fontId="103" fillId="60" borderId="259">
      <alignment horizontal="right" vertical="center"/>
    </xf>
    <xf numFmtId="0" fontId="105" fillId="62" borderId="259">
      <alignment horizontal="right" vertical="center"/>
    </xf>
    <xf numFmtId="0" fontId="129" fillId="71" borderId="256" applyNumberFormat="0" applyAlignment="0" applyProtection="0"/>
    <xf numFmtId="0" fontId="126" fillId="84" borderId="256" applyNumberFormat="0" applyAlignment="0" applyProtection="0"/>
    <xf numFmtId="4" fontId="102" fillId="0" borderId="259">
      <alignment horizontal="right" vertical="center"/>
    </xf>
    <xf numFmtId="0" fontId="102" fillId="60" borderId="262">
      <alignment horizontal="left" vertical="center" wrapText="1" indent="2"/>
    </xf>
    <xf numFmtId="0" fontId="102" fillId="0" borderId="262">
      <alignment horizontal="left" vertical="center" wrapText="1" indent="2"/>
    </xf>
    <xf numFmtId="0" fontId="142" fillId="84" borderId="255" applyNumberFormat="0" applyAlignment="0" applyProtection="0"/>
    <xf numFmtId="0" fontId="138" fillId="71" borderId="256" applyNumberFormat="0" applyAlignment="0" applyProtection="0"/>
    <xf numFmtId="0" fontId="125" fillId="84" borderId="256" applyNumberFormat="0" applyAlignment="0" applyProtection="0"/>
    <xf numFmtId="0" fontId="123" fillId="84" borderId="255" applyNumberFormat="0" applyAlignment="0" applyProtection="0"/>
    <xf numFmtId="0" fontId="103" fillId="60" borderId="261">
      <alignment horizontal="right" vertical="center"/>
    </xf>
    <xf numFmtId="0" fontId="105" fillId="62" borderId="259">
      <alignment horizontal="right" vertical="center"/>
    </xf>
    <xf numFmtId="4" fontId="103" fillId="62" borderId="259">
      <alignment horizontal="right" vertical="center"/>
    </xf>
    <xf numFmtId="4" fontId="103" fillId="60" borderId="259">
      <alignment horizontal="right" vertical="center"/>
    </xf>
    <xf numFmtId="49" fontId="102" fillId="0" borderId="260" applyNumberFormat="0" applyFont="0" applyFill="0" applyBorder="0" applyProtection="0">
      <alignment horizontal="left" vertical="center" indent="5"/>
    </xf>
    <xf numFmtId="4" fontId="102" fillId="0" borderId="259" applyFill="0" applyBorder="0" applyProtection="0">
      <alignment horizontal="right" vertical="center"/>
    </xf>
    <xf numFmtId="4" fontId="103" fillId="62" borderId="259">
      <alignment horizontal="right" vertical="center"/>
    </xf>
    <xf numFmtId="0" fontId="138" fillId="71" borderId="256" applyNumberFormat="0" applyAlignment="0" applyProtection="0"/>
    <xf numFmtId="0" fontId="129" fillId="71" borderId="256" applyNumberFormat="0" applyAlignment="0" applyProtection="0"/>
    <xf numFmtId="0" fontId="125" fillId="84" borderId="256" applyNumberFormat="0" applyAlignment="0" applyProtection="0"/>
    <xf numFmtId="0" fontId="102" fillId="60" borderId="262">
      <alignment horizontal="left" vertical="center" wrapText="1" indent="2"/>
    </xf>
    <xf numFmtId="0" fontId="102" fillId="0" borderId="262">
      <alignment horizontal="left" vertical="center" wrapText="1" indent="2"/>
    </xf>
    <xf numFmtId="0" fontId="102" fillId="60" borderId="262">
      <alignment horizontal="left" vertical="center" wrapText="1" indent="2"/>
    </xf>
    <xf numFmtId="0" fontId="102" fillId="0" borderId="262">
      <alignment horizontal="left" vertical="center" wrapText="1" indent="2"/>
    </xf>
    <xf numFmtId="0" fontId="123" fillId="84" borderId="255" applyNumberFormat="0" applyAlignment="0" applyProtection="0"/>
    <xf numFmtId="0" fontId="125" fillId="84" borderId="256" applyNumberFormat="0" applyAlignment="0" applyProtection="0"/>
    <xf numFmtId="0" fontId="126" fillId="84" borderId="256" applyNumberFormat="0" applyAlignment="0" applyProtection="0"/>
    <xf numFmtId="0" fontId="129" fillId="71" borderId="256" applyNumberFormat="0" applyAlignment="0" applyProtection="0"/>
    <xf numFmtId="0" fontId="130" fillId="0" borderId="257" applyNumberFormat="0" applyFill="0" applyAlignment="0" applyProtection="0"/>
    <xf numFmtId="0" fontId="138" fillId="71" borderId="256" applyNumberFormat="0" applyAlignment="0" applyProtection="0"/>
    <xf numFmtId="0" fontId="120" fillId="87" borderId="258" applyNumberFormat="0" applyFont="0" applyAlignment="0" applyProtection="0"/>
    <xf numFmtId="0" fontId="8" fillId="87" borderId="258" applyNumberFormat="0" applyFont="0" applyAlignment="0" applyProtection="0"/>
    <xf numFmtId="0" fontId="142" fillId="84" borderId="255" applyNumberFormat="0" applyAlignment="0" applyProtection="0"/>
    <xf numFmtId="0" fontId="145" fillId="0" borderId="257" applyNumberFormat="0" applyFill="0" applyAlignment="0" applyProtection="0"/>
    <xf numFmtId="0" fontId="126" fillId="84" borderId="256" applyNumberFormat="0" applyAlignment="0" applyProtection="0"/>
    <xf numFmtId="0" fontId="138" fillId="71" borderId="256" applyNumberFormat="0" applyAlignment="0" applyProtection="0"/>
    <xf numFmtId="0" fontId="120" fillId="87" borderId="258" applyNumberFormat="0" applyFont="0" applyAlignment="0" applyProtection="0"/>
    <xf numFmtId="0" fontId="142" fillId="84" borderId="255" applyNumberFormat="0" applyAlignment="0" applyProtection="0"/>
    <xf numFmtId="0" fontId="145" fillId="0" borderId="257" applyNumberFormat="0" applyFill="0" applyAlignment="0" applyProtection="0"/>
    <xf numFmtId="49" fontId="102" fillId="0" borderId="259" applyNumberFormat="0" applyFont="0" applyFill="0" applyBorder="0" applyProtection="0">
      <alignment horizontal="left" vertical="center" indent="2"/>
    </xf>
    <xf numFmtId="166" fontId="102" fillId="88" borderId="259" applyNumberFormat="0" applyFont="0" applyBorder="0" applyAlignment="0" applyProtection="0">
      <alignment horizontal="right" vertical="center"/>
    </xf>
    <xf numFmtId="0" fontId="126" fillId="84" borderId="256" applyNumberFormat="0" applyAlignment="0" applyProtection="0"/>
    <xf numFmtId="0" fontId="102" fillId="0" borderId="262">
      <alignment horizontal="left" vertical="center" wrapText="1" indent="2"/>
    </xf>
    <xf numFmtId="0" fontId="138" fillId="71" borderId="256" applyNumberFormat="0" applyAlignment="0" applyProtection="0"/>
    <xf numFmtId="0" fontId="142" fillId="84" borderId="255" applyNumberFormat="0" applyAlignment="0" applyProtection="0"/>
    <xf numFmtId="0" fontId="145" fillId="0" borderId="257" applyNumberFormat="0" applyFill="0" applyAlignment="0" applyProtection="0"/>
    <xf numFmtId="0" fontId="123" fillId="84" borderId="255" applyNumberFormat="0" applyAlignment="0" applyProtection="0"/>
    <xf numFmtId="0" fontId="125" fillId="84" borderId="256" applyNumberFormat="0" applyAlignment="0" applyProtection="0"/>
    <xf numFmtId="0" fontId="130" fillId="0" borderId="257" applyNumberFormat="0" applyFill="0" applyAlignment="0" applyProtection="0"/>
    <xf numFmtId="49" fontId="102" fillId="0" borderId="259" applyNumberFormat="0" applyFont="0" applyFill="0" applyBorder="0" applyProtection="0">
      <alignment horizontal="left" vertical="center" indent="2"/>
    </xf>
    <xf numFmtId="0" fontId="103" fillId="62" borderId="259">
      <alignment horizontal="right" vertical="center"/>
    </xf>
    <xf numFmtId="4" fontId="103" fillId="62" borderId="259">
      <alignment horizontal="right" vertical="center"/>
    </xf>
    <xf numFmtId="0" fontId="105" fillId="62" borderId="259">
      <alignment horizontal="right" vertical="center"/>
    </xf>
    <xf numFmtId="4" fontId="105" fillId="62" borderId="259">
      <alignment horizontal="right" vertical="center"/>
    </xf>
    <xf numFmtId="0" fontId="103" fillId="60" borderId="259">
      <alignment horizontal="right" vertical="center"/>
    </xf>
    <xf numFmtId="4" fontId="103" fillId="60" borderId="259">
      <alignment horizontal="right" vertical="center"/>
    </xf>
    <xf numFmtId="0" fontId="103" fillId="60" borderId="259">
      <alignment horizontal="right" vertical="center"/>
    </xf>
    <xf numFmtId="4" fontId="103" fillId="60" borderId="259">
      <alignment horizontal="right" vertical="center"/>
    </xf>
    <xf numFmtId="0" fontId="129" fillId="71" borderId="256" applyNumberFormat="0" applyAlignment="0" applyProtection="0"/>
    <xf numFmtId="0" fontId="102" fillId="0" borderId="259">
      <alignment horizontal="right" vertical="center"/>
    </xf>
    <xf numFmtId="4" fontId="102" fillId="0" borderId="259">
      <alignment horizontal="right" vertical="center"/>
    </xf>
    <xf numFmtId="4" fontId="102" fillId="0" borderId="259" applyFill="0" applyBorder="0" applyProtection="0">
      <alignment horizontal="right" vertical="center"/>
    </xf>
    <xf numFmtId="49" fontId="101" fillId="0" borderId="259" applyNumberFormat="0" applyFill="0" applyBorder="0" applyProtection="0">
      <alignment horizontal="left" vertical="center"/>
    </xf>
    <xf numFmtId="0" fontId="102" fillId="0" borderId="259" applyNumberFormat="0" applyFill="0" applyAlignment="0" applyProtection="0"/>
    <xf numFmtId="166" fontId="102" fillId="88" borderId="259" applyNumberFormat="0" applyFont="0" applyBorder="0" applyAlignment="0" applyProtection="0">
      <alignment horizontal="right" vertical="center"/>
    </xf>
    <xf numFmtId="0" fontId="102" fillId="61" borderId="259"/>
    <xf numFmtId="4" fontId="102" fillId="61" borderId="259"/>
    <xf numFmtId="4" fontId="103" fillId="60" borderId="259">
      <alignment horizontal="right" vertical="center"/>
    </xf>
    <xf numFmtId="0" fontId="102" fillId="61" borderId="259"/>
    <xf numFmtId="0" fontId="125" fillId="84" borderId="256" applyNumberFormat="0" applyAlignment="0" applyProtection="0"/>
    <xf numFmtId="0" fontId="103" fillId="62" borderId="259">
      <alignment horizontal="right" vertical="center"/>
    </xf>
    <xf numFmtId="0" fontId="102" fillId="0" borderId="259">
      <alignment horizontal="right" vertical="center"/>
    </xf>
    <xf numFmtId="0" fontId="145" fillId="0" borderId="257" applyNumberFormat="0" applyFill="0" applyAlignment="0" applyProtection="0"/>
    <xf numFmtId="0" fontId="102" fillId="62" borderId="260">
      <alignment horizontal="left" vertical="center"/>
    </xf>
    <xf numFmtId="0" fontId="138" fillId="71" borderId="256" applyNumberFormat="0" applyAlignment="0" applyProtection="0"/>
    <xf numFmtId="166" fontId="102" fillId="88" borderId="259" applyNumberFormat="0" applyFont="0" applyBorder="0" applyAlignment="0" applyProtection="0">
      <alignment horizontal="right" vertical="center"/>
    </xf>
    <xf numFmtId="0" fontId="120" fillId="87" borderId="258" applyNumberFormat="0" applyFont="0" applyAlignment="0" applyProtection="0"/>
    <xf numFmtId="0" fontId="102" fillId="0" borderId="262">
      <alignment horizontal="left" vertical="center" wrapText="1" indent="2"/>
    </xf>
    <xf numFmtId="4" fontId="102" fillId="61" borderId="259"/>
    <xf numFmtId="49" fontId="101" fillId="0" borderId="259" applyNumberFormat="0" applyFill="0" applyBorder="0" applyProtection="0">
      <alignment horizontal="left" vertical="center"/>
    </xf>
    <xf numFmtId="0" fontId="102" fillId="0" borderId="259">
      <alignment horizontal="right" vertical="center"/>
    </xf>
    <xf numFmtId="4" fontId="103" fillId="60" borderId="261">
      <alignment horizontal="right" vertical="center"/>
    </xf>
    <xf numFmtId="4" fontId="103" fillId="60" borderId="259">
      <alignment horizontal="right" vertical="center"/>
    </xf>
    <xf numFmtId="4" fontId="103" fillId="60" borderId="259">
      <alignment horizontal="right" vertical="center"/>
    </xf>
    <xf numFmtId="0" fontId="105" fillId="62" borderId="259">
      <alignment horizontal="right" vertical="center"/>
    </xf>
    <xf numFmtId="0" fontId="103" fillId="62" borderId="259">
      <alignment horizontal="right" vertical="center"/>
    </xf>
    <xf numFmtId="49" fontId="102" fillId="0" borderId="259" applyNumberFormat="0" applyFont="0" applyFill="0" applyBorder="0" applyProtection="0">
      <alignment horizontal="left" vertical="center" indent="2"/>
    </xf>
    <xf numFmtId="0" fontId="138" fillId="71" borderId="256" applyNumberFormat="0" applyAlignment="0" applyProtection="0"/>
    <xf numFmtId="0" fontId="123" fillId="84" borderId="255" applyNumberFormat="0" applyAlignment="0" applyProtection="0"/>
    <xf numFmtId="49" fontId="102" fillId="0" borderId="259" applyNumberFormat="0" applyFont="0" applyFill="0" applyBorder="0" applyProtection="0">
      <alignment horizontal="left" vertical="center" indent="2"/>
    </xf>
    <xf numFmtId="0" fontId="129" fillId="71" borderId="256" applyNumberFormat="0" applyAlignment="0" applyProtection="0"/>
    <xf numFmtId="4" fontId="102" fillId="0" borderId="259" applyFill="0" applyBorder="0" applyProtection="0">
      <alignment horizontal="right" vertical="center"/>
    </xf>
    <xf numFmtId="0" fontId="126" fillId="84" borderId="256" applyNumberFormat="0" applyAlignment="0" applyProtection="0"/>
    <xf numFmtId="0" fontId="145" fillId="0" borderId="257" applyNumberFormat="0" applyFill="0" applyAlignment="0" applyProtection="0"/>
    <xf numFmtId="0" fontId="142" fillId="84" borderId="255" applyNumberFormat="0" applyAlignment="0" applyProtection="0"/>
    <xf numFmtId="0" fontId="102" fillId="0" borderId="259" applyNumberFormat="0" applyFill="0" applyAlignment="0" applyProtection="0"/>
    <xf numFmtId="4" fontId="102" fillId="0" borderId="259">
      <alignment horizontal="right" vertical="center"/>
    </xf>
    <xf numFmtId="0" fontId="102" fillId="0" borderId="259">
      <alignment horizontal="right" vertical="center"/>
    </xf>
    <xf numFmtId="0" fontId="138" fillId="71" borderId="256" applyNumberFormat="0" applyAlignment="0" applyProtection="0"/>
    <xf numFmtId="0" fontId="123" fillId="84" borderId="255" applyNumberFormat="0" applyAlignment="0" applyProtection="0"/>
    <xf numFmtId="0" fontId="125" fillId="84" borderId="256" applyNumberFormat="0" applyAlignment="0" applyProtection="0"/>
    <xf numFmtId="0" fontId="102" fillId="60" borderId="262">
      <alignment horizontal="left" vertical="center" wrapText="1" indent="2"/>
    </xf>
    <xf numFmtId="0" fontId="126" fillId="84" borderId="256" applyNumberFormat="0" applyAlignment="0" applyProtection="0"/>
    <xf numFmtId="0" fontId="126" fillId="84" borderId="256" applyNumberFormat="0" applyAlignment="0" applyProtection="0"/>
    <xf numFmtId="4" fontId="103" fillId="60" borderId="260">
      <alignment horizontal="right" vertical="center"/>
    </xf>
    <xf numFmtId="0" fontId="103" fillId="60" borderId="260">
      <alignment horizontal="right" vertical="center"/>
    </xf>
    <xf numFmtId="0" fontId="103" fillId="60" borderId="259">
      <alignment horizontal="right" vertical="center"/>
    </xf>
    <xf numFmtId="4" fontId="105" fillId="62" borderId="259">
      <alignment horizontal="right" vertical="center"/>
    </xf>
    <xf numFmtId="0" fontId="129" fillId="71" borderId="256" applyNumberFormat="0" applyAlignment="0" applyProtection="0"/>
    <xf numFmtId="0" fontId="130" fillId="0" borderId="257" applyNumberFormat="0" applyFill="0" applyAlignment="0" applyProtection="0"/>
    <xf numFmtId="0" fontId="145" fillId="0" borderId="257" applyNumberFormat="0" applyFill="0" applyAlignment="0" applyProtection="0"/>
    <xf numFmtId="0" fontId="120" fillId="87" borderId="258" applyNumberFormat="0" applyFont="0" applyAlignment="0" applyProtection="0"/>
    <xf numFmtId="0" fontId="138" fillId="71" borderId="256" applyNumberFormat="0" applyAlignment="0" applyProtection="0"/>
    <xf numFmtId="49" fontId="101" fillId="0" borderId="259" applyNumberFormat="0" applyFill="0" applyBorder="0" applyProtection="0">
      <alignment horizontal="left" vertical="center"/>
    </xf>
    <xf numFmtId="0" fontId="102" fillId="60" borderId="262">
      <alignment horizontal="left" vertical="center" wrapText="1" indent="2"/>
    </xf>
    <xf numFmtId="0" fontId="126" fillId="84" borderId="256" applyNumberFormat="0" applyAlignment="0" applyProtection="0"/>
    <xf numFmtId="0" fontId="102" fillId="0" borderId="262">
      <alignment horizontal="left" vertical="center" wrapText="1" indent="2"/>
    </xf>
    <xf numFmtId="0" fontId="120" fillId="87" borderId="258" applyNumberFormat="0" applyFont="0" applyAlignment="0" applyProtection="0"/>
    <xf numFmtId="0" fontId="8" fillId="87" borderId="258" applyNumberFormat="0" applyFont="0" applyAlignment="0" applyProtection="0"/>
    <xf numFmtId="0" fontId="142" fillId="84" borderId="255" applyNumberFormat="0" applyAlignment="0" applyProtection="0"/>
    <xf numFmtId="0" fontId="145" fillId="0" borderId="257" applyNumberFormat="0" applyFill="0" applyAlignment="0" applyProtection="0"/>
    <xf numFmtId="4" fontId="102" fillId="61" borderId="259"/>
    <xf numFmtId="0" fontId="103" fillId="60" borderId="259">
      <alignment horizontal="right" vertical="center"/>
    </xf>
    <xf numFmtId="0" fontId="145" fillId="0" borderId="257" applyNumberFormat="0" applyFill="0" applyAlignment="0" applyProtection="0"/>
    <xf numFmtId="4" fontId="103" fillId="60" borderId="261">
      <alignment horizontal="right" vertical="center"/>
    </xf>
    <xf numFmtId="0" fontId="125" fillId="84" borderId="256" applyNumberFormat="0" applyAlignment="0" applyProtection="0"/>
    <xf numFmtId="0" fontId="103" fillId="60" borderId="260">
      <alignment horizontal="right" vertical="center"/>
    </xf>
    <xf numFmtId="0" fontId="126" fillId="84" borderId="256" applyNumberFormat="0" applyAlignment="0" applyProtection="0"/>
    <xf numFmtId="0" fontId="130" fillId="0" borderId="257" applyNumberFormat="0" applyFill="0" applyAlignment="0" applyProtection="0"/>
    <xf numFmtId="0" fontId="120" fillId="87" borderId="258" applyNumberFormat="0" applyFont="0" applyAlignment="0" applyProtection="0"/>
    <xf numFmtId="4" fontId="103" fillId="60" borderId="260">
      <alignment horizontal="right" vertical="center"/>
    </xf>
    <xf numFmtId="0" fontId="102" fillId="60" borderId="262">
      <alignment horizontal="left" vertical="center" wrapText="1" indent="2"/>
    </xf>
    <xf numFmtId="0" fontId="102" fillId="61" borderId="259"/>
    <xf numFmtId="166" fontId="102" fillId="88" borderId="259" applyNumberFormat="0" applyFont="0" applyBorder="0" applyAlignment="0" applyProtection="0">
      <alignment horizontal="right" vertical="center"/>
    </xf>
    <xf numFmtId="0" fontId="102" fillId="0" borderId="259" applyNumberFormat="0" applyFill="0" applyAlignment="0" applyProtection="0"/>
    <xf numFmtId="4" fontId="102" fillId="0" borderId="259" applyFill="0" applyBorder="0" applyProtection="0">
      <alignment horizontal="right" vertical="center"/>
    </xf>
    <xf numFmtId="4" fontId="103" fillId="62" borderId="259">
      <alignment horizontal="right" vertical="center"/>
    </xf>
    <xf numFmtId="0" fontId="130" fillId="0" borderId="257" applyNumberFormat="0" applyFill="0" applyAlignment="0" applyProtection="0"/>
    <xf numFmtId="49" fontId="101" fillId="0" borderId="259" applyNumberFormat="0" applyFill="0" applyBorder="0" applyProtection="0">
      <alignment horizontal="left" vertical="center"/>
    </xf>
    <xf numFmtId="49" fontId="102" fillId="0" borderId="260" applyNumberFormat="0" applyFont="0" applyFill="0" applyBorder="0" applyProtection="0">
      <alignment horizontal="left" vertical="center" indent="5"/>
    </xf>
    <xf numFmtId="0" fontId="102" fillId="62" borderId="260">
      <alignment horizontal="left" vertical="center"/>
    </xf>
    <xf numFmtId="0" fontId="126" fillId="84" borderId="256" applyNumberFormat="0" applyAlignment="0" applyProtection="0"/>
    <xf numFmtId="4" fontId="103" fillId="60" borderId="261">
      <alignment horizontal="right" vertical="center"/>
    </xf>
    <xf numFmtId="0" fontId="138" fillId="71" borderId="256" applyNumberFormat="0" applyAlignment="0" applyProtection="0"/>
    <xf numFmtId="0" fontId="138" fillId="71" borderId="256" applyNumberFormat="0" applyAlignment="0" applyProtection="0"/>
    <xf numFmtId="0" fontId="120" fillId="87" borderId="258" applyNumberFormat="0" applyFont="0" applyAlignment="0" applyProtection="0"/>
    <xf numFmtId="0" fontId="142" fillId="84" borderId="255" applyNumberFormat="0" applyAlignment="0" applyProtection="0"/>
    <xf numFmtId="0" fontId="145" fillId="0" borderId="257" applyNumberFormat="0" applyFill="0" applyAlignment="0" applyProtection="0"/>
    <xf numFmtId="0" fontId="103" fillId="60" borderId="259">
      <alignment horizontal="right" vertical="center"/>
    </xf>
    <xf numFmtId="0" fontId="8" fillId="87" borderId="258" applyNumberFormat="0" applyFont="0" applyAlignment="0" applyProtection="0"/>
    <xf numFmtId="4" fontId="102" fillId="0" borderId="259">
      <alignment horizontal="right" vertical="center"/>
    </xf>
    <xf numFmtId="0" fontId="145" fillId="0" borderId="257" applyNumberFormat="0" applyFill="0" applyAlignment="0" applyProtection="0"/>
    <xf numFmtId="0" fontId="103" fillId="60" borderId="259">
      <alignment horizontal="right" vertical="center"/>
    </xf>
    <xf numFmtId="0" fontId="103" fillId="60" borderId="259">
      <alignment horizontal="right" vertical="center"/>
    </xf>
    <xf numFmtId="4" fontId="105" fillId="62" borderId="259">
      <alignment horizontal="right" vertical="center"/>
    </xf>
    <xf numFmtId="0" fontId="103" fillId="62" borderId="259">
      <alignment horizontal="right" vertical="center"/>
    </xf>
    <xf numFmtId="4" fontId="103" fillId="62" borderId="259">
      <alignment horizontal="right" vertical="center"/>
    </xf>
    <xf numFmtId="0" fontId="105" fillId="62" borderId="259">
      <alignment horizontal="right" vertical="center"/>
    </xf>
    <xf numFmtId="4" fontId="105" fillId="62" borderId="259">
      <alignment horizontal="right" vertical="center"/>
    </xf>
    <xf numFmtId="0" fontId="103" fillId="60" borderId="259">
      <alignment horizontal="right" vertical="center"/>
    </xf>
    <xf numFmtId="4" fontId="103" fillId="60" borderId="259">
      <alignment horizontal="right" vertical="center"/>
    </xf>
    <xf numFmtId="0" fontId="103" fillId="60" borderId="259">
      <alignment horizontal="right" vertical="center"/>
    </xf>
    <xf numFmtId="4" fontId="103" fillId="60" borderId="259">
      <alignment horizontal="right" vertical="center"/>
    </xf>
    <xf numFmtId="0" fontId="103" fillId="60" borderId="260">
      <alignment horizontal="right" vertical="center"/>
    </xf>
    <xf numFmtId="4" fontId="103" fillId="60" borderId="260">
      <alignment horizontal="right" vertical="center"/>
    </xf>
    <xf numFmtId="0" fontId="103" fillId="60" borderId="261">
      <alignment horizontal="right" vertical="center"/>
    </xf>
    <xf numFmtId="4" fontId="103" fillId="60" borderId="261">
      <alignment horizontal="right" vertical="center"/>
    </xf>
    <xf numFmtId="0" fontId="126" fillId="84" borderId="256" applyNumberFormat="0" applyAlignment="0" applyProtection="0"/>
    <xf numFmtId="0" fontId="102" fillId="60" borderId="262">
      <alignment horizontal="left" vertical="center" wrapText="1" indent="2"/>
    </xf>
    <xf numFmtId="0" fontId="102" fillId="0" borderId="262">
      <alignment horizontal="left" vertical="center" wrapText="1" indent="2"/>
    </xf>
    <xf numFmtId="0" fontId="102" fillId="62" borderId="260">
      <alignment horizontal="left" vertical="center"/>
    </xf>
    <xf numFmtId="0" fontId="138" fillId="71" borderId="256" applyNumberFormat="0" applyAlignment="0" applyProtection="0"/>
    <xf numFmtId="0" fontId="102" fillId="0" borderId="259">
      <alignment horizontal="right" vertical="center"/>
    </xf>
    <xf numFmtId="4" fontId="102" fillId="0" borderId="259">
      <alignment horizontal="right" vertical="center"/>
    </xf>
    <xf numFmtId="0" fontId="102" fillId="0" borderId="259" applyNumberFormat="0" applyFill="0" applyAlignment="0" applyProtection="0"/>
    <xf numFmtId="0" fontId="142" fillId="84" borderId="255" applyNumberFormat="0" applyAlignment="0" applyProtection="0"/>
    <xf numFmtId="166" fontId="102" fillId="88" borderId="259" applyNumberFormat="0" applyFont="0" applyBorder="0" applyAlignment="0" applyProtection="0">
      <alignment horizontal="right" vertical="center"/>
    </xf>
    <xf numFmtId="0" fontId="102" fillId="61" borderId="259"/>
    <xf numFmtId="4" fontId="102" fillId="61" borderId="259"/>
    <xf numFmtId="0" fontId="145" fillId="0" borderId="257" applyNumberFormat="0" applyFill="0" applyAlignment="0" applyProtection="0"/>
    <xf numFmtId="0" fontId="8" fillId="87" borderId="258" applyNumberFormat="0" applyFont="0" applyAlignment="0" applyProtection="0"/>
    <xf numFmtId="0" fontId="120" fillId="87" borderId="258" applyNumberFormat="0" applyFont="0" applyAlignment="0" applyProtection="0"/>
    <xf numFmtId="0" fontId="102" fillId="0" borderId="259" applyNumberFormat="0" applyFill="0" applyAlignment="0" applyProtection="0"/>
    <xf numFmtId="0" fontId="130" fillId="0" borderId="257" applyNumberFormat="0" applyFill="0" applyAlignment="0" applyProtection="0"/>
    <xf numFmtId="0" fontId="145" fillId="0" borderId="257" applyNumberFormat="0" applyFill="0" applyAlignment="0" applyProtection="0"/>
    <xf numFmtId="0" fontId="129" fillId="71" borderId="256" applyNumberFormat="0" applyAlignment="0" applyProtection="0"/>
    <xf numFmtId="0" fontId="126" fillId="84" borderId="256" applyNumberFormat="0" applyAlignment="0" applyProtection="0"/>
    <xf numFmtId="4" fontId="105" fillId="62" borderId="259">
      <alignment horizontal="right" vertical="center"/>
    </xf>
    <xf numFmtId="0" fontId="103" fillId="62" borderId="259">
      <alignment horizontal="right" vertical="center"/>
    </xf>
    <xf numFmtId="166" fontId="102" fillId="88" borderId="259" applyNumberFormat="0" applyFont="0" applyBorder="0" applyAlignment="0" applyProtection="0">
      <alignment horizontal="right" vertical="center"/>
    </xf>
    <xf numFmtId="0" fontId="130" fillId="0" borderId="257" applyNumberFormat="0" applyFill="0" applyAlignment="0" applyProtection="0"/>
    <xf numFmtId="49" fontId="102" fillId="0" borderId="259" applyNumberFormat="0" applyFont="0" applyFill="0" applyBorder="0" applyProtection="0">
      <alignment horizontal="left" vertical="center" indent="2"/>
    </xf>
    <xf numFmtId="49" fontId="102" fillId="0" borderId="260" applyNumberFormat="0" applyFont="0" applyFill="0" applyBorder="0" applyProtection="0">
      <alignment horizontal="left" vertical="center" indent="5"/>
    </xf>
    <xf numFmtId="49" fontId="102" fillId="0" borderId="259" applyNumberFormat="0" applyFont="0" applyFill="0" applyBorder="0" applyProtection="0">
      <alignment horizontal="left" vertical="center" indent="2"/>
    </xf>
    <xf numFmtId="4" fontId="102" fillId="0" borderId="259" applyFill="0" applyBorder="0" applyProtection="0">
      <alignment horizontal="right" vertical="center"/>
    </xf>
    <xf numFmtId="49" fontId="101" fillId="0" borderId="259" applyNumberFormat="0" applyFill="0" applyBorder="0" applyProtection="0">
      <alignment horizontal="left" vertical="center"/>
    </xf>
    <xf numFmtId="0" fontId="102" fillId="0" borderId="262">
      <alignment horizontal="left" vertical="center" wrapText="1" indent="2"/>
    </xf>
    <xf numFmtId="0" fontId="142" fillId="84" borderId="255" applyNumberFormat="0" applyAlignment="0" applyProtection="0"/>
    <xf numFmtId="0" fontId="103" fillId="60" borderId="261">
      <alignment horizontal="right" vertical="center"/>
    </xf>
    <xf numFmtId="0" fontId="129" fillId="71" borderId="256" applyNumberFormat="0" applyAlignment="0" applyProtection="0"/>
    <xf numFmtId="0" fontId="103" fillId="60" borderId="261">
      <alignment horizontal="right" vertical="center"/>
    </xf>
    <xf numFmtId="4" fontId="103" fillId="60" borderId="259">
      <alignment horizontal="right" vertical="center"/>
    </xf>
    <xf numFmtId="0" fontId="103" fillId="60" borderId="259">
      <alignment horizontal="right" vertical="center"/>
    </xf>
    <xf numFmtId="0" fontId="123" fillId="84" borderId="255" applyNumberFormat="0" applyAlignment="0" applyProtection="0"/>
    <xf numFmtId="0" fontId="125" fillId="84" borderId="256" applyNumberFormat="0" applyAlignment="0" applyProtection="0"/>
    <xf numFmtId="0" fontId="130" fillId="0" borderId="257" applyNumberFormat="0" applyFill="0" applyAlignment="0" applyProtection="0"/>
    <xf numFmtId="0" fontId="102" fillId="61" borderId="259"/>
    <xf numFmtId="4" fontId="102" fillId="61" borderId="259"/>
    <xf numFmtId="4" fontId="103" fillId="60" borderId="259">
      <alignment horizontal="right" vertical="center"/>
    </xf>
    <xf numFmtId="0" fontId="105" fillId="62" borderId="259">
      <alignment horizontal="right" vertical="center"/>
    </xf>
    <xf numFmtId="0" fontId="129" fillId="71" borderId="256" applyNumberFormat="0" applyAlignment="0" applyProtection="0"/>
    <xf numFmtId="0" fontId="126" fillId="84" borderId="256" applyNumberFormat="0" applyAlignment="0" applyProtection="0"/>
    <xf numFmtId="4" fontId="102" fillId="0" borderId="259">
      <alignment horizontal="right" vertical="center"/>
    </xf>
    <xf numFmtId="0" fontId="102" fillId="60" borderId="262">
      <alignment horizontal="left" vertical="center" wrapText="1" indent="2"/>
    </xf>
    <xf numFmtId="0" fontId="102" fillId="0" borderId="262">
      <alignment horizontal="left" vertical="center" wrapText="1" indent="2"/>
    </xf>
    <xf numFmtId="0" fontId="142" fillId="84" borderId="255" applyNumberFormat="0" applyAlignment="0" applyProtection="0"/>
    <xf numFmtId="0" fontId="138" fillId="71" borderId="256" applyNumberFormat="0" applyAlignment="0" applyProtection="0"/>
    <xf numFmtId="0" fontId="125" fillId="84" borderId="256" applyNumberFormat="0" applyAlignment="0" applyProtection="0"/>
    <xf numFmtId="0" fontId="123" fillId="84" borderId="255" applyNumberFormat="0" applyAlignment="0" applyProtection="0"/>
    <xf numFmtId="0" fontId="103" fillId="60" borderId="261">
      <alignment horizontal="right" vertical="center"/>
    </xf>
    <xf numFmtId="0" fontId="105" fillId="62" borderId="259">
      <alignment horizontal="right" vertical="center"/>
    </xf>
    <xf numFmtId="4" fontId="103" fillId="62" borderId="259">
      <alignment horizontal="right" vertical="center"/>
    </xf>
    <xf numFmtId="4" fontId="103" fillId="60" borderId="259">
      <alignment horizontal="right" vertical="center"/>
    </xf>
    <xf numFmtId="49" fontId="102" fillId="0" borderId="260" applyNumberFormat="0" applyFont="0" applyFill="0" applyBorder="0" applyProtection="0">
      <alignment horizontal="left" vertical="center" indent="5"/>
    </xf>
    <xf numFmtId="4" fontId="102" fillId="0" borderId="259" applyFill="0" applyBorder="0" applyProtection="0">
      <alignment horizontal="right" vertical="center"/>
    </xf>
    <xf numFmtId="4" fontId="103" fillId="62" borderId="259">
      <alignment horizontal="right" vertical="center"/>
    </xf>
    <xf numFmtId="0" fontId="138" fillId="71" borderId="256" applyNumberFormat="0" applyAlignment="0" applyProtection="0"/>
    <xf numFmtId="0" fontId="129" fillId="71" borderId="256" applyNumberFormat="0" applyAlignment="0" applyProtection="0"/>
    <xf numFmtId="0" fontId="125" fillId="84" borderId="256" applyNumberFormat="0" applyAlignment="0" applyProtection="0"/>
    <xf numFmtId="0" fontId="102" fillId="60" borderId="262">
      <alignment horizontal="left" vertical="center" wrapText="1" indent="2"/>
    </xf>
    <xf numFmtId="0" fontId="102" fillId="0" borderId="262">
      <alignment horizontal="left" vertical="center" wrapText="1" indent="2"/>
    </xf>
    <xf numFmtId="0" fontId="102" fillId="60" borderId="262">
      <alignment horizontal="left" vertical="center" wrapText="1" indent="2"/>
    </xf>
    <xf numFmtId="0" fontId="145" fillId="0" borderId="257" applyNumberFormat="0" applyFill="0" applyAlignment="0" applyProtection="0"/>
    <xf numFmtId="0" fontId="102" fillId="61" borderId="259"/>
    <xf numFmtId="4" fontId="103" fillId="60" borderId="259">
      <alignment horizontal="right" vertical="center"/>
    </xf>
    <xf numFmtId="0" fontId="7" fillId="38" borderId="0" applyNumberFormat="0" applyBorder="0" applyAlignment="0" applyProtection="0"/>
    <xf numFmtId="4" fontId="103" fillId="60" borderId="259">
      <alignment horizontal="right" vertical="center"/>
    </xf>
    <xf numFmtId="0" fontId="102" fillId="0" borderId="262">
      <alignment horizontal="left" vertical="center" wrapText="1" indent="2"/>
    </xf>
    <xf numFmtId="0" fontId="138" fillId="71" borderId="256" applyNumberFormat="0" applyAlignment="0" applyProtection="0"/>
    <xf numFmtId="0" fontId="102" fillId="0" borderId="259">
      <alignment horizontal="right" vertical="center"/>
    </xf>
    <xf numFmtId="0" fontId="102" fillId="62" borderId="260">
      <alignment horizontal="left" vertical="center"/>
    </xf>
    <xf numFmtId="0" fontId="103" fillId="60" borderId="261">
      <alignment horizontal="right" vertical="center"/>
    </xf>
    <xf numFmtId="4" fontId="103" fillId="60" borderId="261">
      <alignment horizontal="right" vertical="center"/>
    </xf>
    <xf numFmtId="0" fontId="103" fillId="60" borderId="260">
      <alignment horizontal="right" vertical="center"/>
    </xf>
    <xf numFmtId="0" fontId="103" fillId="60" borderId="259">
      <alignment horizontal="right" vertical="center"/>
    </xf>
    <xf numFmtId="0" fontId="103" fillId="62" borderId="259">
      <alignment horizontal="right" vertical="center"/>
    </xf>
    <xf numFmtId="4" fontId="103" fillId="62" borderId="259">
      <alignment horizontal="right" vertical="center"/>
    </xf>
    <xf numFmtId="0" fontId="145" fillId="0" borderId="257" applyNumberFormat="0" applyFill="0" applyAlignment="0" applyProtection="0"/>
    <xf numFmtId="0" fontId="120" fillId="87" borderId="258" applyNumberFormat="0" applyFont="0" applyAlignment="0" applyProtection="0"/>
    <xf numFmtId="0" fontId="138" fillId="71" borderId="256" applyNumberFormat="0" applyAlignment="0" applyProtection="0"/>
    <xf numFmtId="0" fontId="120" fillId="87" borderId="258" applyNumberFormat="0" applyFont="0" applyAlignment="0" applyProtection="0"/>
    <xf numFmtId="0" fontId="145" fillId="0" borderId="257" applyNumberFormat="0" applyFill="0" applyAlignment="0" applyProtection="0"/>
    <xf numFmtId="0" fontId="8" fillId="87" borderId="258" applyNumberFormat="0" applyFont="0" applyAlignment="0" applyProtection="0"/>
    <xf numFmtId="0" fontId="105" fillId="62" borderId="259">
      <alignment horizontal="right" vertical="center"/>
    </xf>
    <xf numFmtId="0" fontId="142" fillId="84" borderId="255" applyNumberFormat="0" applyAlignment="0" applyProtection="0"/>
    <xf numFmtId="0" fontId="123" fillId="84" borderId="255" applyNumberFormat="0" applyAlignment="0" applyProtection="0"/>
    <xf numFmtId="0" fontId="145" fillId="0" borderId="257" applyNumberFormat="0" applyFill="0" applyAlignment="0" applyProtection="0"/>
    <xf numFmtId="0" fontId="123" fillId="84" borderId="255" applyNumberFormat="0" applyAlignment="0" applyProtection="0"/>
    <xf numFmtId="0" fontId="120" fillId="87" borderId="258" applyNumberFormat="0" applyFont="0" applyAlignment="0" applyProtection="0"/>
    <xf numFmtId="0" fontId="105" fillId="62" borderId="259">
      <alignment horizontal="right" vertical="center"/>
    </xf>
    <xf numFmtId="0" fontId="102" fillId="0" borderId="259">
      <alignment horizontal="right" vertical="center"/>
    </xf>
    <xf numFmtId="0" fontId="102" fillId="60" borderId="262">
      <alignment horizontal="left" vertical="center" wrapText="1" indent="2"/>
    </xf>
    <xf numFmtId="4" fontId="103" fillId="60" borderId="260">
      <alignment horizontal="right" vertical="center"/>
    </xf>
    <xf numFmtId="0" fontId="102" fillId="61" borderId="259"/>
    <xf numFmtId="0" fontId="129" fillId="71" borderId="256" applyNumberFormat="0" applyAlignment="0" applyProtection="0"/>
    <xf numFmtId="0" fontId="103" fillId="60" borderId="260">
      <alignment horizontal="right" vertical="center"/>
    </xf>
    <xf numFmtId="4" fontId="103" fillId="60" borderId="261">
      <alignment horizontal="right" vertical="center"/>
    </xf>
    <xf numFmtId="0" fontId="145" fillId="0" borderId="257" applyNumberFormat="0" applyFill="0" applyAlignment="0" applyProtection="0"/>
    <xf numFmtId="49" fontId="102" fillId="0" borderId="259" applyNumberFormat="0" applyFont="0" applyFill="0" applyBorder="0" applyProtection="0">
      <alignment horizontal="left" vertical="center" indent="2"/>
    </xf>
    <xf numFmtId="0" fontId="103" fillId="60" borderId="261">
      <alignment horizontal="right" vertical="center"/>
    </xf>
    <xf numFmtId="4" fontId="103" fillId="62" borderId="259">
      <alignment horizontal="right" vertical="center"/>
    </xf>
    <xf numFmtId="0" fontId="102" fillId="61" borderId="259"/>
    <xf numFmtId="0" fontId="138" fillId="71" borderId="256" applyNumberFormat="0" applyAlignment="0" applyProtection="0"/>
    <xf numFmtId="0" fontId="105" fillId="62" borderId="259">
      <alignment horizontal="right" vertical="center"/>
    </xf>
    <xf numFmtId="0" fontId="7" fillId="58" borderId="0" applyNumberFormat="0" applyBorder="0" applyAlignment="0" applyProtection="0"/>
    <xf numFmtId="0" fontId="7" fillId="50" borderId="0" applyNumberFormat="0" applyBorder="0" applyAlignment="0" applyProtection="0"/>
    <xf numFmtId="4" fontId="102" fillId="61" borderId="259"/>
    <xf numFmtId="0" fontId="102" fillId="62" borderId="260">
      <alignment horizontal="left" vertical="center"/>
    </xf>
    <xf numFmtId="0" fontId="126" fillId="84" borderId="256" applyNumberFormat="0" applyAlignment="0" applyProtection="0"/>
    <xf numFmtId="4" fontId="105" fillId="62" borderId="259">
      <alignment horizontal="right" vertical="center"/>
    </xf>
    <xf numFmtId="0" fontId="103" fillId="60" borderId="260">
      <alignment horizontal="right" vertical="center"/>
    </xf>
    <xf numFmtId="0" fontId="7" fillId="37" borderId="0" applyNumberFormat="0" applyBorder="0" applyAlignment="0" applyProtection="0"/>
    <xf numFmtId="0" fontId="102" fillId="0" borderId="259" applyNumberFormat="0" applyFill="0" applyAlignment="0" applyProtection="0"/>
    <xf numFmtId="4" fontId="103" fillId="60" borderId="260">
      <alignment horizontal="right" vertical="center"/>
    </xf>
    <xf numFmtId="4" fontId="103" fillId="60" borderId="261">
      <alignment horizontal="right" vertical="center"/>
    </xf>
    <xf numFmtId="0" fontId="105" fillId="62" borderId="259">
      <alignment horizontal="right" vertical="center"/>
    </xf>
    <xf numFmtId="0" fontId="7" fillId="54" borderId="0" applyNumberFormat="0" applyBorder="0" applyAlignment="0" applyProtection="0"/>
    <xf numFmtId="0" fontId="142" fillId="84" borderId="255" applyNumberFormat="0" applyAlignment="0" applyProtection="0"/>
    <xf numFmtId="0" fontId="130" fillId="0" borderId="257" applyNumberFormat="0" applyFill="0" applyAlignment="0" applyProtection="0"/>
    <xf numFmtId="0" fontId="130" fillId="0" borderId="257" applyNumberFormat="0" applyFill="0" applyAlignment="0" applyProtection="0"/>
    <xf numFmtId="0" fontId="102" fillId="0" borderId="259">
      <alignment horizontal="right" vertical="center"/>
    </xf>
    <xf numFmtId="0" fontId="126" fillId="84" borderId="256" applyNumberFormat="0" applyAlignment="0" applyProtection="0"/>
    <xf numFmtId="0" fontId="142" fillId="84" borderId="255" applyNumberFormat="0" applyAlignment="0" applyProtection="0"/>
    <xf numFmtId="0" fontId="126" fillId="84" borderId="256" applyNumberFormat="0" applyAlignment="0" applyProtection="0"/>
    <xf numFmtId="4" fontId="103" fillId="60" borderId="259">
      <alignment horizontal="right" vertical="center"/>
    </xf>
    <xf numFmtId="0" fontId="145" fillId="0" borderId="257" applyNumberFormat="0" applyFill="0" applyAlignment="0" applyProtection="0"/>
    <xf numFmtId="0" fontId="130" fillId="0" borderId="257" applyNumberFormat="0" applyFill="0" applyAlignment="0" applyProtection="0"/>
    <xf numFmtId="4" fontId="105" fillId="62" borderId="259">
      <alignment horizontal="right" vertical="center"/>
    </xf>
    <xf numFmtId="0" fontId="126" fillId="84" borderId="256" applyNumberFormat="0" applyAlignment="0" applyProtection="0"/>
    <xf numFmtId="0" fontId="102" fillId="61" borderId="259"/>
    <xf numFmtId="0" fontId="138" fillId="71" borderId="256" applyNumberFormat="0" applyAlignment="0" applyProtection="0"/>
    <xf numFmtId="0" fontId="123" fillId="84" borderId="255" applyNumberFormat="0" applyAlignment="0" applyProtection="0"/>
    <xf numFmtId="0" fontId="145" fillId="0" borderId="257" applyNumberFormat="0" applyFill="0" applyAlignment="0" applyProtection="0"/>
    <xf numFmtId="0" fontId="103" fillId="62" borderId="259">
      <alignment horizontal="right" vertical="center"/>
    </xf>
    <xf numFmtId="0" fontId="145" fillId="0" borderId="257" applyNumberFormat="0" applyFill="0" applyAlignment="0" applyProtection="0"/>
    <xf numFmtId="0" fontId="145" fillId="0" borderId="257" applyNumberFormat="0" applyFill="0" applyAlignment="0" applyProtection="0"/>
    <xf numFmtId="0" fontId="116" fillId="33" borderId="65" applyNumberFormat="0" applyAlignment="0" applyProtection="0"/>
    <xf numFmtId="0" fontId="125" fillId="84" borderId="256" applyNumberFormat="0" applyAlignment="0" applyProtection="0"/>
    <xf numFmtId="0" fontId="102" fillId="60" borderId="262">
      <alignment horizontal="left" vertical="center" wrapText="1" indent="2"/>
    </xf>
    <xf numFmtId="0" fontId="102" fillId="61" borderId="259"/>
    <xf numFmtId="4" fontId="103" fillId="60" borderId="261">
      <alignment horizontal="right" vertical="center"/>
    </xf>
    <xf numFmtId="0" fontId="7" fillId="42" borderId="0" applyNumberFormat="0" applyBorder="0" applyAlignment="0" applyProtection="0"/>
    <xf numFmtId="4" fontId="103" fillId="60" borderId="260">
      <alignment horizontal="right" vertical="center"/>
    </xf>
    <xf numFmtId="4" fontId="102" fillId="0" borderId="259" applyFill="0" applyBorder="0" applyProtection="0">
      <alignment horizontal="right" vertical="center"/>
    </xf>
    <xf numFmtId="4" fontId="102" fillId="0" borderId="259" applyFill="0" applyBorder="0" applyProtection="0">
      <alignment horizontal="right" vertical="center"/>
    </xf>
    <xf numFmtId="0" fontId="142" fillId="84" borderId="255" applyNumberFormat="0" applyAlignment="0" applyProtection="0"/>
    <xf numFmtId="0" fontId="102" fillId="0" borderId="262">
      <alignment horizontal="left" vertical="center" wrapText="1" indent="2"/>
    </xf>
    <xf numFmtId="4" fontId="102" fillId="0" borderId="259">
      <alignment horizontal="right" vertical="center"/>
    </xf>
    <xf numFmtId="0" fontId="103" fillId="62" borderId="259">
      <alignment horizontal="right" vertical="center"/>
    </xf>
    <xf numFmtId="0" fontId="123" fillId="84" borderId="255" applyNumberFormat="0" applyAlignment="0" applyProtection="0"/>
    <xf numFmtId="49" fontId="101" fillId="0" borderId="259" applyNumberFormat="0" applyFill="0" applyBorder="0" applyProtection="0">
      <alignment horizontal="left" vertical="center"/>
    </xf>
    <xf numFmtId="0" fontId="126" fillId="84" borderId="256" applyNumberFormat="0" applyAlignment="0" applyProtection="0"/>
    <xf numFmtId="0" fontId="130" fillId="0" borderId="257" applyNumberFormat="0" applyFill="0" applyAlignment="0" applyProtection="0"/>
    <xf numFmtId="0" fontId="102" fillId="60" borderId="262">
      <alignment horizontal="left" vertical="center" wrapText="1" indent="2"/>
    </xf>
    <xf numFmtId="4" fontId="103" fillId="60" borderId="259">
      <alignment horizontal="right" vertical="center"/>
    </xf>
    <xf numFmtId="0" fontId="126" fillId="84" borderId="256" applyNumberFormat="0" applyAlignment="0" applyProtection="0"/>
    <xf numFmtId="0" fontId="130" fillId="0" borderId="257" applyNumberFormat="0" applyFill="0" applyAlignment="0" applyProtection="0"/>
    <xf numFmtId="4" fontId="103" fillId="60" borderId="259">
      <alignment horizontal="right" vertical="center"/>
    </xf>
    <xf numFmtId="0" fontId="129" fillId="71" borderId="256" applyNumberFormat="0" applyAlignment="0" applyProtection="0"/>
    <xf numFmtId="0" fontId="102" fillId="0" borderId="262">
      <alignment horizontal="left" vertical="center" wrapText="1" indent="2"/>
    </xf>
    <xf numFmtId="0" fontId="102" fillId="60" borderId="262">
      <alignment horizontal="left" vertical="center" wrapText="1" indent="2"/>
    </xf>
    <xf numFmtId="166" fontId="102" fillId="88" borderId="259" applyNumberFormat="0" applyFont="0" applyBorder="0" applyAlignment="0" applyProtection="0">
      <alignment horizontal="right" vertical="center"/>
    </xf>
    <xf numFmtId="4" fontId="102" fillId="0" borderId="259" applyFill="0" applyBorder="0" applyProtection="0">
      <alignment horizontal="right" vertical="center"/>
    </xf>
    <xf numFmtId="0" fontId="7" fillId="46" borderId="0" applyNumberFormat="0" applyBorder="0" applyAlignment="0" applyProtection="0"/>
    <xf numFmtId="0" fontId="103" fillId="60" borderId="259">
      <alignment horizontal="right" vertical="center"/>
    </xf>
    <xf numFmtId="0" fontId="103" fillId="60" borderId="259">
      <alignment horizontal="right" vertical="center"/>
    </xf>
    <xf numFmtId="0" fontId="103" fillId="60" borderId="260">
      <alignment horizontal="right" vertical="center"/>
    </xf>
    <xf numFmtId="49" fontId="101" fillId="0" borderId="259" applyNumberFormat="0" applyFill="0" applyBorder="0" applyProtection="0">
      <alignment horizontal="left" vertical="center"/>
    </xf>
    <xf numFmtId="4" fontId="103" fillId="60" borderId="259">
      <alignment horizontal="right" vertical="center"/>
    </xf>
    <xf numFmtId="0" fontId="103" fillId="60" borderId="259">
      <alignment horizontal="right" vertical="center"/>
    </xf>
    <xf numFmtId="0" fontId="103" fillId="60" borderId="260">
      <alignment horizontal="right" vertical="center"/>
    </xf>
    <xf numFmtId="0" fontId="138" fillId="71" borderId="256" applyNumberFormat="0" applyAlignment="0" applyProtection="0"/>
    <xf numFmtId="0" fontId="129" fillId="71" borderId="256" applyNumberFormat="0" applyAlignment="0" applyProtection="0"/>
    <xf numFmtId="0" fontId="102" fillId="62" borderId="260">
      <alignment horizontal="left" vertical="center"/>
    </xf>
    <xf numFmtId="0" fontId="103" fillId="62" borderId="259">
      <alignment horizontal="right" vertical="center"/>
    </xf>
    <xf numFmtId="4" fontId="102" fillId="0" borderId="259" applyFill="0" applyBorder="0" applyProtection="0">
      <alignment horizontal="right" vertical="center"/>
    </xf>
    <xf numFmtId="0" fontId="130" fillId="0" borderId="257" applyNumberFormat="0" applyFill="0" applyAlignment="0" applyProtection="0"/>
    <xf numFmtId="0" fontId="102" fillId="60" borderId="262">
      <alignment horizontal="left" vertical="center" wrapText="1" indent="2"/>
    </xf>
    <xf numFmtId="4" fontId="102" fillId="0" borderId="259" applyFill="0" applyBorder="0" applyProtection="0">
      <alignment horizontal="right" vertical="center"/>
    </xf>
    <xf numFmtId="0" fontId="120" fillId="87" borderId="258" applyNumberFormat="0" applyFont="0" applyAlignment="0" applyProtection="0"/>
    <xf numFmtId="49" fontId="102" fillId="0" borderId="260" applyNumberFormat="0" applyFont="0" applyFill="0" applyBorder="0" applyProtection="0">
      <alignment horizontal="left" vertical="center" indent="5"/>
    </xf>
    <xf numFmtId="0" fontId="138" fillId="71" borderId="256" applyNumberFormat="0" applyAlignment="0" applyProtection="0"/>
    <xf numFmtId="0" fontId="119" fillId="0" borderId="70" applyNumberFormat="0" applyFill="0" applyAlignment="0" applyProtection="0"/>
    <xf numFmtId="0" fontId="103" fillId="60" borderId="261">
      <alignment horizontal="right" vertical="center"/>
    </xf>
    <xf numFmtId="0" fontId="145" fillId="0" borderId="257" applyNumberFormat="0" applyFill="0" applyAlignment="0" applyProtection="0"/>
    <xf numFmtId="0" fontId="126" fillId="84" borderId="256" applyNumberFormat="0" applyAlignment="0" applyProtection="0"/>
    <xf numFmtId="0" fontId="142" fillId="84" borderId="255" applyNumberFormat="0" applyAlignment="0" applyProtection="0"/>
    <xf numFmtId="0" fontId="125" fillId="84" borderId="256" applyNumberFormat="0" applyAlignment="0" applyProtection="0"/>
    <xf numFmtId="4" fontId="103" fillId="62" borderId="259">
      <alignment horizontal="right" vertical="center"/>
    </xf>
    <xf numFmtId="0" fontId="138" fillId="71" borderId="256" applyNumberFormat="0" applyAlignment="0" applyProtection="0"/>
    <xf numFmtId="4" fontId="103" fillId="62" borderId="259">
      <alignment horizontal="right" vertical="center"/>
    </xf>
    <xf numFmtId="0" fontId="138" fillId="71" borderId="256" applyNumberFormat="0" applyAlignment="0" applyProtection="0"/>
    <xf numFmtId="49" fontId="101" fillId="0" borderId="259" applyNumberFormat="0" applyFill="0" applyBorder="0" applyProtection="0">
      <alignment horizontal="left" vertical="center"/>
    </xf>
    <xf numFmtId="0" fontId="103" fillId="60" borderId="260">
      <alignment horizontal="right" vertical="center"/>
    </xf>
    <xf numFmtId="4" fontId="103" fillId="60" borderId="259">
      <alignment horizontal="right" vertical="center"/>
    </xf>
    <xf numFmtId="4" fontId="105" fillId="62" borderId="259">
      <alignment horizontal="right" vertical="center"/>
    </xf>
    <xf numFmtId="4" fontId="103" fillId="60" borderId="260">
      <alignment horizontal="right" vertical="center"/>
    </xf>
    <xf numFmtId="0" fontId="102" fillId="0" borderId="259">
      <alignment horizontal="right" vertical="center"/>
    </xf>
    <xf numFmtId="0" fontId="102" fillId="0" borderId="259">
      <alignment horizontal="right" vertical="center"/>
    </xf>
    <xf numFmtId="0" fontId="103" fillId="62" borderId="259">
      <alignment horizontal="right" vertical="center"/>
    </xf>
    <xf numFmtId="4" fontId="103" fillId="60" borderId="260">
      <alignment horizontal="right" vertical="center"/>
    </xf>
    <xf numFmtId="0" fontId="103" fillId="62" borderId="259">
      <alignment horizontal="right" vertical="center"/>
    </xf>
    <xf numFmtId="166" fontId="102" fillId="88" borderId="259" applyNumberFormat="0" applyFont="0" applyBorder="0" applyAlignment="0" applyProtection="0">
      <alignment horizontal="right" vertical="center"/>
    </xf>
    <xf numFmtId="0" fontId="126" fillId="84" borderId="256" applyNumberFormat="0" applyAlignment="0" applyProtection="0"/>
    <xf numFmtId="4" fontId="103" fillId="60" borderId="259">
      <alignment horizontal="right" vertical="center"/>
    </xf>
    <xf numFmtId="0" fontId="7" fillId="57" borderId="0" applyNumberFormat="0" applyBorder="0" applyAlignment="0" applyProtection="0"/>
    <xf numFmtId="0" fontId="7" fillId="49" borderId="0" applyNumberFormat="0" applyBorder="0" applyAlignment="0" applyProtection="0"/>
    <xf numFmtId="0" fontId="102" fillId="61" borderId="259"/>
    <xf numFmtId="49" fontId="102" fillId="0" borderId="260" applyNumberFormat="0" applyFont="0" applyFill="0" applyBorder="0" applyProtection="0">
      <alignment horizontal="left" vertical="center" indent="5"/>
    </xf>
    <xf numFmtId="4" fontId="102" fillId="0" borderId="259" applyFill="0" applyBorder="0" applyProtection="0">
      <alignment horizontal="right" vertical="center"/>
    </xf>
    <xf numFmtId="0" fontId="103" fillId="60" borderId="259">
      <alignment horizontal="right" vertical="center"/>
    </xf>
    <xf numFmtId="4" fontId="103" fillId="60" borderId="259">
      <alignment horizontal="right" vertical="center"/>
    </xf>
    <xf numFmtId="49" fontId="101" fillId="0" borderId="259" applyNumberFormat="0" applyFill="0" applyBorder="0" applyProtection="0">
      <alignment horizontal="left" vertical="center"/>
    </xf>
    <xf numFmtId="0" fontId="120" fillId="87" borderId="258" applyNumberFormat="0" applyFont="0" applyAlignment="0" applyProtection="0"/>
    <xf numFmtId="0" fontId="126" fillId="84" borderId="256" applyNumberFormat="0" applyAlignment="0" applyProtection="0"/>
    <xf numFmtId="0" fontId="48" fillId="43" borderId="0" applyNumberFormat="0" applyBorder="0" applyAlignment="0" applyProtection="0"/>
    <xf numFmtId="4" fontId="103" fillId="60" borderId="259">
      <alignment horizontal="right" vertical="center"/>
    </xf>
    <xf numFmtId="0" fontId="7" fillId="53" borderId="0" applyNumberFormat="0" applyBorder="0" applyAlignment="0" applyProtection="0"/>
    <xf numFmtId="0" fontId="102" fillId="0" borderId="259" applyNumberFormat="0" applyFill="0" applyAlignment="0" applyProtection="0"/>
    <xf numFmtId="0" fontId="102" fillId="0" borderId="259" applyNumberFormat="0" applyFill="0" applyAlignment="0" applyProtection="0"/>
    <xf numFmtId="0" fontId="125" fillId="84" borderId="256" applyNumberFormat="0" applyAlignment="0" applyProtection="0"/>
    <xf numFmtId="0" fontId="129" fillId="71" borderId="256" applyNumberFormat="0" applyAlignment="0" applyProtection="0"/>
    <xf numFmtId="0" fontId="125" fillId="84" borderId="256" applyNumberFormat="0" applyAlignment="0" applyProtection="0"/>
    <xf numFmtId="0" fontId="120" fillId="87" borderId="258" applyNumberFormat="0" applyFont="0" applyAlignment="0" applyProtection="0"/>
    <xf numFmtId="0" fontId="129" fillId="71" borderId="256" applyNumberFormat="0" applyAlignment="0" applyProtection="0"/>
    <xf numFmtId="4" fontId="103" fillId="62" borderId="259">
      <alignment horizontal="right" vertical="center"/>
    </xf>
    <xf numFmtId="4" fontId="102" fillId="61" borderId="259"/>
    <xf numFmtId="166" fontId="102" fillId="88" borderId="259" applyNumberFormat="0" applyFont="0" applyBorder="0" applyAlignment="0" applyProtection="0">
      <alignment horizontal="right" vertical="center"/>
    </xf>
    <xf numFmtId="0" fontId="105" fillId="62" borderId="259">
      <alignment horizontal="right" vertical="center"/>
    </xf>
    <xf numFmtId="4" fontId="103" fillId="60" borderId="261">
      <alignment horizontal="right" vertical="center"/>
    </xf>
    <xf numFmtId="0" fontId="102" fillId="60" borderId="262">
      <alignment horizontal="left" vertical="center" wrapText="1" indent="2"/>
    </xf>
    <xf numFmtId="0" fontId="138" fillId="71" borderId="256" applyNumberFormat="0" applyAlignment="0" applyProtection="0"/>
    <xf numFmtId="0" fontId="138" fillId="71" borderId="256" applyNumberFormat="0" applyAlignment="0" applyProtection="0"/>
    <xf numFmtId="0" fontId="130" fillId="0" borderId="257" applyNumberFormat="0" applyFill="0" applyAlignment="0" applyProtection="0"/>
    <xf numFmtId="0" fontId="117" fillId="0" borderId="0" applyNumberFormat="0" applyFill="0" applyBorder="0" applyAlignment="0" applyProtection="0"/>
    <xf numFmtId="0" fontId="48" fillId="55" borderId="0" applyNumberFormat="0" applyBorder="0" applyAlignment="0" applyProtection="0"/>
    <xf numFmtId="0" fontId="130" fillId="0" borderId="257" applyNumberFormat="0" applyFill="0" applyAlignment="0" applyProtection="0"/>
    <xf numFmtId="0" fontId="125" fillId="84" borderId="256" applyNumberFormat="0" applyAlignment="0" applyProtection="0"/>
    <xf numFmtId="0" fontId="142" fillId="84" borderId="255" applyNumberFormat="0" applyAlignment="0" applyProtection="0"/>
    <xf numFmtId="0" fontId="142" fillId="84" borderId="255" applyNumberFormat="0" applyAlignment="0" applyProtection="0"/>
    <xf numFmtId="0" fontId="115" fillId="33" borderId="66" applyNumberFormat="0" applyAlignment="0" applyProtection="0"/>
    <xf numFmtId="0" fontId="126" fillId="84" borderId="256" applyNumberFormat="0" applyAlignment="0" applyProtection="0"/>
    <xf numFmtId="0" fontId="102" fillId="60" borderId="262">
      <alignment horizontal="left" vertical="center" wrapText="1" indent="2"/>
    </xf>
    <xf numFmtId="0" fontId="103" fillId="60" borderId="261">
      <alignment horizontal="right" vertical="center"/>
    </xf>
    <xf numFmtId="0" fontId="7" fillId="41" borderId="0" applyNumberFormat="0" applyBorder="0" applyAlignment="0" applyProtection="0"/>
    <xf numFmtId="0" fontId="120" fillId="87" borderId="258" applyNumberFormat="0" applyFont="0" applyAlignment="0" applyProtection="0"/>
    <xf numFmtId="0" fontId="102" fillId="0" borderId="259" applyNumberFormat="0" applyFill="0" applyAlignment="0" applyProtection="0"/>
    <xf numFmtId="49" fontId="102" fillId="0" borderId="259" applyNumberFormat="0" applyFont="0" applyFill="0" applyBorder="0" applyProtection="0">
      <alignment horizontal="left" vertical="center" indent="2"/>
    </xf>
    <xf numFmtId="0" fontId="102" fillId="0" borderId="262">
      <alignment horizontal="left" vertical="center" wrapText="1" indent="2"/>
    </xf>
    <xf numFmtId="0" fontId="126" fillId="84" borderId="256" applyNumberFormat="0" applyAlignment="0" applyProtection="0"/>
    <xf numFmtId="0" fontId="102" fillId="0" borderId="259" applyNumberFormat="0" applyFill="0" applyAlignment="0" applyProtection="0"/>
    <xf numFmtId="4" fontId="105" fillId="62" borderId="259">
      <alignment horizontal="right" vertical="center"/>
    </xf>
    <xf numFmtId="0" fontId="102" fillId="0" borderId="262">
      <alignment horizontal="left" vertical="center" wrapText="1" indent="2"/>
    </xf>
    <xf numFmtId="0" fontId="48" fillId="47" borderId="0" applyNumberFormat="0" applyBorder="0" applyAlignment="0" applyProtection="0"/>
    <xf numFmtId="4" fontId="102" fillId="61" borderId="259"/>
    <xf numFmtId="0" fontId="126" fillId="84" borderId="256" applyNumberFormat="0" applyAlignment="0" applyProtection="0"/>
    <xf numFmtId="0" fontId="126" fillId="84" borderId="256" applyNumberFormat="0" applyAlignment="0" applyProtection="0"/>
    <xf numFmtId="0" fontId="102" fillId="0" borderId="262">
      <alignment horizontal="left" vertical="center" wrapText="1" indent="2"/>
    </xf>
    <xf numFmtId="0" fontId="103" fillId="60" borderId="259">
      <alignment horizontal="right" vertical="center"/>
    </xf>
    <xf numFmtId="0" fontId="129" fillId="71" borderId="256" applyNumberFormat="0" applyAlignment="0" applyProtection="0"/>
    <xf numFmtId="0" fontId="126" fillId="84" borderId="256" applyNumberFormat="0" applyAlignment="0" applyProtection="0"/>
    <xf numFmtId="0" fontId="103" fillId="60" borderId="259">
      <alignment horizontal="right" vertical="center"/>
    </xf>
    <xf numFmtId="49" fontId="101" fillId="0" borderId="259" applyNumberFormat="0" applyFill="0" applyBorder="0" applyProtection="0">
      <alignment horizontal="left" vertical="center"/>
    </xf>
    <xf numFmtId="0" fontId="120" fillId="87" borderId="258" applyNumberFormat="0" applyFont="0" applyAlignment="0" applyProtection="0"/>
    <xf numFmtId="0" fontId="125" fillId="84" borderId="256" applyNumberFormat="0" applyAlignment="0" applyProtection="0"/>
    <xf numFmtId="0" fontId="130" fillId="0" borderId="257" applyNumberFormat="0" applyFill="0" applyAlignment="0" applyProtection="0"/>
    <xf numFmtId="0" fontId="102" fillId="61" borderId="259"/>
    <xf numFmtId="4" fontId="102" fillId="61" borderId="259"/>
    <xf numFmtId="4" fontId="103" fillId="60" borderId="259">
      <alignment horizontal="right" vertical="center"/>
    </xf>
    <xf numFmtId="0" fontId="105" fillId="62" borderId="259">
      <alignment horizontal="right" vertical="center"/>
    </xf>
    <xf numFmtId="0" fontId="129" fillId="71" borderId="256" applyNumberFormat="0" applyAlignment="0" applyProtection="0"/>
    <xf numFmtId="0" fontId="126" fillId="84" borderId="256" applyNumberFormat="0" applyAlignment="0" applyProtection="0"/>
    <xf numFmtId="4" fontId="102" fillId="0" borderId="259">
      <alignment horizontal="right" vertical="center"/>
    </xf>
    <xf numFmtId="0" fontId="102" fillId="60" borderId="262">
      <alignment horizontal="left" vertical="center" wrapText="1" indent="2"/>
    </xf>
    <xf numFmtId="0" fontId="102" fillId="0" borderId="262">
      <alignment horizontal="left" vertical="center" wrapText="1" indent="2"/>
    </xf>
    <xf numFmtId="0" fontId="142" fillId="84" borderId="255" applyNumberFormat="0" applyAlignment="0" applyProtection="0"/>
    <xf numFmtId="0" fontId="138" fillId="71" borderId="256" applyNumberFormat="0" applyAlignment="0" applyProtection="0"/>
    <xf numFmtId="0" fontId="125" fillId="84" borderId="256" applyNumberFormat="0" applyAlignment="0" applyProtection="0"/>
    <xf numFmtId="0" fontId="123" fillId="84" borderId="255" applyNumberFormat="0" applyAlignment="0" applyProtection="0"/>
    <xf numFmtId="0" fontId="103" fillId="60" borderId="261">
      <alignment horizontal="right" vertical="center"/>
    </xf>
    <xf numFmtId="0" fontId="105" fillId="62" borderId="259">
      <alignment horizontal="right" vertical="center"/>
    </xf>
    <xf numFmtId="4" fontId="103" fillId="62" borderId="259">
      <alignment horizontal="right" vertical="center"/>
    </xf>
    <xf numFmtId="4" fontId="103" fillId="60" borderId="259">
      <alignment horizontal="right" vertical="center"/>
    </xf>
    <xf numFmtId="49" fontId="102" fillId="0" borderId="260" applyNumberFormat="0" applyFont="0" applyFill="0" applyBorder="0" applyProtection="0">
      <alignment horizontal="left" vertical="center" indent="5"/>
    </xf>
    <xf numFmtId="4" fontId="102" fillId="0" borderId="259" applyFill="0" applyBorder="0" applyProtection="0">
      <alignment horizontal="right" vertical="center"/>
    </xf>
    <xf numFmtId="4" fontId="103" fillId="62" borderId="259">
      <alignment horizontal="right" vertical="center"/>
    </xf>
    <xf numFmtId="0" fontId="138" fillId="71" borderId="256" applyNumberFormat="0" applyAlignment="0" applyProtection="0"/>
    <xf numFmtId="0" fontId="129" fillId="71" borderId="256" applyNumberFormat="0" applyAlignment="0" applyProtection="0"/>
    <xf numFmtId="0" fontId="125" fillId="84" borderId="256" applyNumberFormat="0" applyAlignment="0" applyProtection="0"/>
    <xf numFmtId="0" fontId="102" fillId="60" borderId="262">
      <alignment horizontal="left" vertical="center" wrapText="1" indent="2"/>
    </xf>
    <xf numFmtId="0" fontId="102" fillId="0" borderId="262">
      <alignment horizontal="left" vertical="center" wrapText="1" indent="2"/>
    </xf>
    <xf numFmtId="0" fontId="102" fillId="60" borderId="262">
      <alignment horizontal="left" vertical="center" wrapText="1" indent="2"/>
    </xf>
    <xf numFmtId="0" fontId="7" fillId="46" borderId="0" applyNumberFormat="0" applyBorder="0" applyAlignment="0" applyProtection="0"/>
    <xf numFmtId="0" fontId="48" fillId="47" borderId="0" applyNumberFormat="0" applyBorder="0" applyAlignment="0" applyProtection="0"/>
    <xf numFmtId="0" fontId="125" fillId="84" borderId="264" applyNumberFormat="0" applyAlignment="0" applyProtection="0"/>
    <xf numFmtId="0" fontId="145" fillId="0" borderId="265" applyNumberFormat="0" applyFill="0" applyAlignment="0" applyProtection="0"/>
    <xf numFmtId="0" fontId="103" fillId="60" borderId="267">
      <alignment horizontal="right" vertical="center"/>
    </xf>
    <xf numFmtId="0" fontId="125" fillId="84" borderId="264" applyNumberFormat="0" applyAlignment="0" applyProtection="0"/>
    <xf numFmtId="0" fontId="138" fillId="71" borderId="264" applyNumberFormat="0" applyAlignment="0" applyProtection="0"/>
    <xf numFmtId="0" fontId="117" fillId="0" borderId="0" applyNumberFormat="0" applyFill="0" applyBorder="0" applyAlignment="0" applyProtection="0"/>
    <xf numFmtId="0" fontId="102" fillId="0" borderId="267">
      <alignment horizontal="right" vertical="center"/>
    </xf>
    <xf numFmtId="49" fontId="102" fillId="0" borderId="267" applyNumberFormat="0" applyFont="0" applyFill="0" applyBorder="0" applyProtection="0">
      <alignment horizontal="left" vertical="center" indent="2"/>
    </xf>
    <xf numFmtId="0" fontId="105" fillId="62" borderId="267">
      <alignment horizontal="right" vertical="center"/>
    </xf>
    <xf numFmtId="0" fontId="103" fillId="60" borderId="267">
      <alignment horizontal="right" vertical="center"/>
    </xf>
    <xf numFmtId="4" fontId="105" fillId="62" borderId="267">
      <alignment horizontal="right" vertical="center"/>
    </xf>
    <xf numFmtId="49" fontId="102" fillId="0" borderId="267" applyNumberFormat="0" applyFont="0" applyFill="0" applyBorder="0" applyProtection="0">
      <alignment horizontal="left" vertical="center" indent="2"/>
    </xf>
    <xf numFmtId="4" fontId="103" fillId="60" borderId="269">
      <alignment horizontal="right" vertical="center"/>
    </xf>
    <xf numFmtId="0" fontId="142" fillId="84" borderId="263" applyNumberFormat="0" applyAlignment="0" applyProtection="0"/>
    <xf numFmtId="0" fontId="7" fillId="49" borderId="0" applyNumberFormat="0" applyBorder="0" applyAlignment="0" applyProtection="0"/>
    <xf numFmtId="0" fontId="102" fillId="0" borderId="270">
      <alignment horizontal="left" vertical="center" wrapText="1" indent="2"/>
    </xf>
    <xf numFmtId="0" fontId="103" fillId="60" borderId="269">
      <alignment horizontal="right" vertical="center"/>
    </xf>
    <xf numFmtId="0" fontId="126" fillId="84" borderId="264" applyNumberFormat="0" applyAlignment="0" applyProtection="0"/>
    <xf numFmtId="0" fontId="7" fillId="45" borderId="0" applyNumberFormat="0" applyBorder="0" applyAlignment="0" applyProtection="0"/>
    <xf numFmtId="0" fontId="102" fillId="62" borderId="268">
      <alignment horizontal="left" vertical="center"/>
    </xf>
    <xf numFmtId="0" fontId="115" fillId="33" borderId="66" applyNumberFormat="0" applyAlignment="0" applyProtection="0"/>
    <xf numFmtId="0" fontId="138" fillId="71" borderId="264" applyNumberFormat="0" applyAlignment="0" applyProtection="0"/>
    <xf numFmtId="0" fontId="145" fillId="0" borderId="265" applyNumberFormat="0" applyFill="0" applyAlignment="0" applyProtection="0"/>
    <xf numFmtId="4" fontId="103" fillId="60" borderId="269">
      <alignment horizontal="right" vertical="center"/>
    </xf>
    <xf numFmtId="0" fontId="142" fillId="84" borderId="263" applyNumberFormat="0" applyAlignment="0" applyProtection="0"/>
    <xf numFmtId="4" fontId="103" fillId="60" borderId="268">
      <alignment horizontal="right" vertical="center"/>
    </xf>
    <xf numFmtId="4" fontId="103" fillId="60" borderId="267">
      <alignment horizontal="right" vertical="center"/>
    </xf>
    <xf numFmtId="49" fontId="102" fillId="0" borderId="267" applyNumberFormat="0" applyFont="0" applyFill="0" applyBorder="0" applyProtection="0">
      <alignment horizontal="left" vertical="center" indent="2"/>
    </xf>
    <xf numFmtId="166" fontId="102" fillId="88" borderId="267" applyNumberFormat="0" applyFont="0" applyBorder="0" applyAlignment="0" applyProtection="0">
      <alignment horizontal="right" vertical="center"/>
    </xf>
    <xf numFmtId="0" fontId="120" fillId="87" borderId="266" applyNumberFormat="0" applyFont="0" applyAlignment="0" applyProtection="0"/>
    <xf numFmtId="4" fontId="105" fillId="62" borderId="267">
      <alignment horizontal="right" vertical="center"/>
    </xf>
    <xf numFmtId="0" fontId="7" fillId="57" borderId="0" applyNumberFormat="0" applyBorder="0" applyAlignment="0" applyProtection="0"/>
    <xf numFmtId="0" fontId="103" fillId="60" borderId="267">
      <alignment horizontal="right" vertical="center"/>
    </xf>
    <xf numFmtId="4" fontId="105" fillId="62" borderId="267">
      <alignment horizontal="right" vertical="center"/>
    </xf>
    <xf numFmtId="0" fontId="7" fillId="57" borderId="0" applyNumberFormat="0" applyBorder="0" applyAlignment="0" applyProtection="0"/>
    <xf numFmtId="0" fontId="102" fillId="0" borderId="270">
      <alignment horizontal="left" vertical="center" wrapText="1" indent="2"/>
    </xf>
    <xf numFmtId="49" fontId="102" fillId="0" borderId="267" applyNumberFormat="0" applyFont="0" applyFill="0" applyBorder="0" applyProtection="0">
      <alignment horizontal="left" vertical="center" indent="2"/>
    </xf>
    <xf numFmtId="0" fontId="7" fillId="37" borderId="0" applyNumberFormat="0" applyBorder="0" applyAlignment="0" applyProtection="0"/>
    <xf numFmtId="0" fontId="103" fillId="60" borderId="267">
      <alignment horizontal="right" vertical="center"/>
    </xf>
    <xf numFmtId="4" fontId="102" fillId="0" borderId="267" applyFill="0" applyBorder="0" applyProtection="0">
      <alignment horizontal="right" vertical="center"/>
    </xf>
    <xf numFmtId="0" fontId="7" fillId="46" borderId="0" applyNumberFormat="0" applyBorder="0" applyAlignment="0" applyProtection="0"/>
    <xf numFmtId="0" fontId="145" fillId="0" borderId="265" applyNumberFormat="0" applyFill="0" applyAlignment="0" applyProtection="0"/>
    <xf numFmtId="0" fontId="48" fillId="59" borderId="0" applyNumberFormat="0" applyBorder="0" applyAlignment="0" applyProtection="0"/>
    <xf numFmtId="0" fontId="129" fillId="71" borderId="264" applyNumberFormat="0" applyAlignment="0" applyProtection="0"/>
    <xf numFmtId="0" fontId="123" fillId="84" borderId="263" applyNumberFormat="0" applyAlignment="0" applyProtection="0"/>
    <xf numFmtId="49" fontId="102" fillId="0" borderId="268" applyNumberFormat="0" applyFont="0" applyFill="0" applyBorder="0" applyProtection="0">
      <alignment horizontal="left" vertical="center" indent="5"/>
    </xf>
    <xf numFmtId="0" fontId="126" fillId="84" borderId="264" applyNumberFormat="0" applyAlignment="0" applyProtection="0"/>
    <xf numFmtId="4" fontId="105" fillId="62" borderId="267">
      <alignment horizontal="right" vertical="center"/>
    </xf>
    <xf numFmtId="0" fontId="102" fillId="0" borderId="267">
      <alignment horizontal="right" vertical="center"/>
    </xf>
    <xf numFmtId="0" fontId="7" fillId="42" borderId="0" applyNumberFormat="0" applyBorder="0" applyAlignment="0" applyProtection="0"/>
    <xf numFmtId="0" fontId="129" fillId="71" borderId="264" applyNumberFormat="0" applyAlignment="0" applyProtection="0"/>
    <xf numFmtId="0" fontId="48" fillId="55" borderId="0" applyNumberFormat="0" applyBorder="0" applyAlignment="0" applyProtection="0"/>
    <xf numFmtId="0" fontId="102" fillId="60" borderId="270">
      <alignment horizontal="left" vertical="center" wrapText="1" indent="2"/>
    </xf>
    <xf numFmtId="0" fontId="102" fillId="60" borderId="270">
      <alignment horizontal="left" vertical="center" wrapText="1" indent="2"/>
    </xf>
    <xf numFmtId="0" fontId="102" fillId="62" borderId="268">
      <alignment horizontal="left" vertical="center"/>
    </xf>
    <xf numFmtId="0" fontId="7" fillId="53" borderId="0" applyNumberFormat="0" applyBorder="0" applyAlignment="0" applyProtection="0"/>
    <xf numFmtId="0" fontId="103" fillId="60" borderId="267">
      <alignment horizontal="right" vertical="center"/>
    </xf>
    <xf numFmtId="4" fontId="103" fillId="60" borderId="268">
      <alignment horizontal="right" vertical="center"/>
    </xf>
    <xf numFmtId="0" fontId="8" fillId="87" borderId="266" applyNumberFormat="0" applyFont="0" applyAlignment="0" applyProtection="0"/>
    <xf numFmtId="4" fontId="102" fillId="0" borderId="267">
      <alignment horizontal="right" vertical="center"/>
    </xf>
    <xf numFmtId="0" fontId="102" fillId="60" borderId="270">
      <alignment horizontal="left" vertical="center" wrapText="1" indent="2"/>
    </xf>
    <xf numFmtId="0" fontId="103" fillId="62" borderId="267">
      <alignment horizontal="right" vertical="center"/>
    </xf>
    <xf numFmtId="0" fontId="138" fillId="71" borderId="264" applyNumberFormat="0" applyAlignment="0" applyProtection="0"/>
    <xf numFmtId="0" fontId="102" fillId="0" borderId="270">
      <alignment horizontal="left" vertical="center" wrapText="1" indent="2"/>
    </xf>
    <xf numFmtId="0" fontId="118" fillId="0" borderId="0" applyNumberFormat="0" applyFill="0" applyBorder="0" applyAlignment="0" applyProtection="0"/>
    <xf numFmtId="0" fontId="102" fillId="61" borderId="267"/>
    <xf numFmtId="0" fontId="129" fillId="71" borderId="264" applyNumberFormat="0" applyAlignment="0" applyProtection="0"/>
    <xf numFmtId="166" fontId="102" fillId="88" borderId="267" applyNumberFormat="0" applyFont="0" applyBorder="0" applyAlignment="0" applyProtection="0">
      <alignment horizontal="right" vertical="center"/>
    </xf>
    <xf numFmtId="0" fontId="48" fillId="51" borderId="0" applyNumberFormat="0" applyBorder="0" applyAlignment="0" applyProtection="0"/>
    <xf numFmtId="0" fontId="126" fillId="84" borderId="264" applyNumberFormat="0" applyAlignment="0" applyProtection="0"/>
    <xf numFmtId="0" fontId="102" fillId="0" borderId="267" applyNumberFormat="0" applyFill="0" applyAlignment="0" applyProtection="0"/>
    <xf numFmtId="0" fontId="102" fillId="0" borderId="267">
      <alignment horizontal="right" vertical="center"/>
    </xf>
    <xf numFmtId="0" fontId="105" fillId="62" borderId="267">
      <alignment horizontal="right" vertical="center"/>
    </xf>
    <xf numFmtId="0" fontId="7" fillId="57" borderId="0" applyNumberFormat="0" applyBorder="0" applyAlignment="0" applyProtection="0"/>
    <xf numFmtId="0" fontId="102" fillId="61" borderId="267"/>
    <xf numFmtId="0" fontId="102" fillId="0" borderId="267" applyNumberFormat="0" applyFill="0" applyAlignment="0" applyProtection="0"/>
    <xf numFmtId="0" fontId="145" fillId="0" borderId="265" applyNumberFormat="0" applyFill="0" applyAlignment="0" applyProtection="0"/>
    <xf numFmtId="0" fontId="138" fillId="71" borderId="264" applyNumberFormat="0" applyAlignment="0" applyProtection="0"/>
    <xf numFmtId="0" fontId="115" fillId="33" borderId="66" applyNumberFormat="0" applyAlignment="0" applyProtection="0"/>
    <xf numFmtId="4" fontId="103" fillId="62" borderId="267">
      <alignment horizontal="right" vertical="center"/>
    </xf>
    <xf numFmtId="0" fontId="7" fillId="38" borderId="0" applyNumberFormat="0" applyBorder="0" applyAlignment="0" applyProtection="0"/>
    <xf numFmtId="166" fontId="102" fillId="88" borderId="267" applyNumberFormat="0" applyFont="0" applyBorder="0" applyAlignment="0" applyProtection="0">
      <alignment horizontal="right" vertical="center"/>
    </xf>
    <xf numFmtId="0" fontId="126" fillId="84" borderId="264" applyNumberFormat="0" applyAlignment="0" applyProtection="0"/>
    <xf numFmtId="0" fontId="142" fillId="84" borderId="263" applyNumberFormat="0" applyAlignment="0" applyProtection="0"/>
    <xf numFmtId="0" fontId="125" fillId="84" borderId="264" applyNumberFormat="0" applyAlignment="0" applyProtection="0"/>
    <xf numFmtId="4" fontId="103" fillId="60" borderId="268">
      <alignment horizontal="right" vertical="center"/>
    </xf>
    <xf numFmtId="4" fontId="102" fillId="0" borderId="267" applyFill="0" applyBorder="0" applyProtection="0">
      <alignment horizontal="right" vertical="center"/>
    </xf>
    <xf numFmtId="166" fontId="102" fillId="88" borderId="267" applyNumberFormat="0" applyFont="0" applyBorder="0" applyAlignment="0" applyProtection="0">
      <alignment horizontal="right" vertical="center"/>
    </xf>
    <xf numFmtId="0" fontId="129" fillId="71" borderId="264" applyNumberFormat="0" applyAlignment="0" applyProtection="0"/>
    <xf numFmtId="166" fontId="102" fillId="88" borderId="267" applyNumberFormat="0" applyFont="0" applyBorder="0" applyAlignment="0" applyProtection="0">
      <alignment horizontal="right" vertical="center"/>
    </xf>
    <xf numFmtId="0" fontId="142" fillId="84" borderId="263" applyNumberFormat="0" applyAlignment="0" applyProtection="0"/>
    <xf numFmtId="4" fontId="103" fillId="60" borderId="267">
      <alignment horizontal="right" vertical="center"/>
    </xf>
    <xf numFmtId="0" fontId="102" fillId="60" borderId="270">
      <alignment horizontal="left" vertical="center" wrapText="1" indent="2"/>
    </xf>
    <xf numFmtId="0" fontId="138" fillId="71" borderId="264" applyNumberFormat="0" applyAlignment="0" applyProtection="0"/>
    <xf numFmtId="0" fontId="102" fillId="0" borderId="270">
      <alignment horizontal="left" vertical="center" wrapText="1" indent="2"/>
    </xf>
    <xf numFmtId="0" fontId="102" fillId="0" borderId="270">
      <alignment horizontal="left" vertical="center" wrapText="1" indent="2"/>
    </xf>
    <xf numFmtId="0" fontId="7" fillId="58" borderId="0" applyNumberFormat="0" applyBorder="0" applyAlignment="0" applyProtection="0"/>
    <xf numFmtId="4" fontId="103" fillId="62" borderId="267">
      <alignment horizontal="right" vertical="center"/>
    </xf>
    <xf numFmtId="0" fontId="7" fillId="46" borderId="0" applyNumberFormat="0" applyBorder="0" applyAlignment="0" applyProtection="0"/>
    <xf numFmtId="0" fontId="130" fillId="0" borderId="265" applyNumberFormat="0" applyFill="0" applyAlignment="0" applyProtection="0"/>
    <xf numFmtId="4" fontId="103" fillId="60" borderId="267">
      <alignment horizontal="right" vertical="center"/>
    </xf>
    <xf numFmtId="4" fontId="102" fillId="0" borderId="267" applyFill="0" applyBorder="0" applyProtection="0">
      <alignment horizontal="right" vertical="center"/>
    </xf>
    <xf numFmtId="0" fontId="7" fillId="46" borderId="0" applyNumberFormat="0" applyBorder="0" applyAlignment="0" applyProtection="0"/>
    <xf numFmtId="4" fontId="102" fillId="0" borderId="267">
      <alignment horizontal="right" vertical="center"/>
    </xf>
    <xf numFmtId="0" fontId="102" fillId="60" borderId="270">
      <alignment horizontal="left" vertical="center" wrapText="1" indent="2"/>
    </xf>
    <xf numFmtId="0" fontId="129" fillId="71" borderId="264" applyNumberFormat="0" applyAlignment="0" applyProtection="0"/>
    <xf numFmtId="0" fontId="105" fillId="62" borderId="267">
      <alignment horizontal="right" vertical="center"/>
    </xf>
    <xf numFmtId="0" fontId="102" fillId="0" borderId="267" applyNumberFormat="0" applyFill="0" applyAlignment="0" applyProtection="0"/>
    <xf numFmtId="0" fontId="102" fillId="0" borderId="267" applyNumberFormat="0" applyFill="0" applyAlignment="0" applyProtection="0"/>
    <xf numFmtId="0" fontId="138" fillId="71" borderId="264" applyNumberFormat="0" applyAlignment="0" applyProtection="0"/>
    <xf numFmtId="49" fontId="102" fillId="0" borderId="267" applyNumberFormat="0" applyFont="0" applyFill="0" applyBorder="0" applyProtection="0">
      <alignment horizontal="left" vertical="center" indent="2"/>
    </xf>
    <xf numFmtId="0" fontId="118" fillId="0" borderId="0" applyNumberFormat="0" applyFill="0" applyBorder="0" applyAlignment="0" applyProtection="0"/>
    <xf numFmtId="0" fontId="126" fillId="84" borderId="264" applyNumberFormat="0" applyAlignment="0" applyProtection="0"/>
    <xf numFmtId="0" fontId="130" fillId="0" borderId="265" applyNumberFormat="0" applyFill="0" applyAlignment="0" applyProtection="0"/>
    <xf numFmtId="0" fontId="103" fillId="60" borderId="268">
      <alignment horizontal="right" vertical="center"/>
    </xf>
    <xf numFmtId="0" fontId="102" fillId="62" borderId="268">
      <alignment horizontal="left" vertical="center"/>
    </xf>
    <xf numFmtId="0" fontId="145" fillId="0" borderId="265" applyNumberFormat="0" applyFill="0" applyAlignment="0" applyProtection="0"/>
    <xf numFmtId="4" fontId="103" fillId="62" borderId="267">
      <alignment horizontal="right" vertical="center"/>
    </xf>
    <xf numFmtId="49" fontId="102" fillId="0" borderId="268" applyNumberFormat="0" applyFont="0" applyFill="0" applyBorder="0" applyProtection="0">
      <alignment horizontal="left" vertical="center" indent="5"/>
    </xf>
    <xf numFmtId="0" fontId="103" fillId="60" borderId="267">
      <alignment horizontal="right" vertical="center"/>
    </xf>
    <xf numFmtId="0" fontId="48" fillId="59" borderId="0" applyNumberFormat="0" applyBorder="0" applyAlignment="0" applyProtection="0"/>
    <xf numFmtId="0" fontId="103" fillId="60" borderId="268">
      <alignment horizontal="right" vertical="center"/>
    </xf>
    <xf numFmtId="0" fontId="138" fillId="71" borderId="264" applyNumberFormat="0" applyAlignment="0" applyProtection="0"/>
    <xf numFmtId="0" fontId="129" fillId="71" borderId="264" applyNumberFormat="0" applyAlignment="0" applyProtection="0"/>
    <xf numFmtId="0" fontId="145" fillId="0" borderId="265" applyNumberFormat="0" applyFill="0" applyAlignment="0" applyProtection="0"/>
    <xf numFmtId="0" fontId="103" fillId="62" borderId="267">
      <alignment horizontal="right" vertical="center"/>
    </xf>
    <xf numFmtId="0" fontId="103" fillId="60" borderId="267">
      <alignment horizontal="right" vertical="center"/>
    </xf>
    <xf numFmtId="0" fontId="125" fillId="84" borderId="264" applyNumberFormat="0" applyAlignment="0" applyProtection="0"/>
    <xf numFmtId="0" fontId="103" fillId="60" borderId="253">
      <alignment horizontal="right" vertical="center"/>
    </xf>
    <xf numFmtId="4" fontId="103" fillId="60" borderId="253">
      <alignment horizontal="right" vertical="center"/>
    </xf>
    <xf numFmtId="166" fontId="102" fillId="88" borderId="267" applyNumberFormat="0" applyFont="0" applyBorder="0" applyAlignment="0" applyProtection="0">
      <alignment horizontal="right" vertical="center"/>
    </xf>
    <xf numFmtId="0" fontId="145" fillId="0" borderId="265" applyNumberFormat="0" applyFill="0" applyAlignment="0" applyProtection="0"/>
    <xf numFmtId="0" fontId="102" fillId="61" borderId="267"/>
    <xf numFmtId="0" fontId="102" fillId="0" borderId="270">
      <alignment horizontal="left" vertical="center" wrapText="1" indent="2"/>
    </xf>
    <xf numFmtId="0" fontId="102" fillId="0" borderId="270">
      <alignment horizontal="left" vertical="center" wrapText="1" indent="2"/>
    </xf>
    <xf numFmtId="49" fontId="102" fillId="0" borderId="268" applyNumberFormat="0" applyFont="0" applyFill="0" applyBorder="0" applyProtection="0">
      <alignment horizontal="left" vertical="center" indent="5"/>
    </xf>
    <xf numFmtId="4" fontId="103" fillId="62" borderId="267">
      <alignment horizontal="right" vertical="center"/>
    </xf>
    <xf numFmtId="0" fontId="102" fillId="0" borderId="267" applyNumberFormat="0" applyFill="0" applyAlignment="0" applyProtection="0"/>
    <xf numFmtId="0" fontId="102" fillId="60" borderId="270">
      <alignment horizontal="left" vertical="center" wrapText="1" indent="2"/>
    </xf>
    <xf numFmtId="0" fontId="145" fillId="0" borderId="265" applyNumberFormat="0" applyFill="0" applyAlignment="0" applyProtection="0"/>
    <xf numFmtId="0" fontId="117" fillId="0" borderId="0" applyNumberFormat="0" applyFill="0" applyBorder="0" applyAlignment="0" applyProtection="0"/>
    <xf numFmtId="0" fontId="8" fillId="87" borderId="266" applyNumberFormat="0" applyFont="0" applyAlignment="0" applyProtection="0"/>
    <xf numFmtId="4" fontId="103" fillId="62" borderId="267">
      <alignment horizontal="right" vertical="center"/>
    </xf>
    <xf numFmtId="0" fontId="126" fillId="84" borderId="264" applyNumberFormat="0" applyAlignment="0" applyProtection="0"/>
    <xf numFmtId="0" fontId="120" fillId="87" borderId="266" applyNumberFormat="0" applyFont="0" applyAlignment="0" applyProtection="0"/>
    <xf numFmtId="0" fontId="126" fillId="84" borderId="264" applyNumberFormat="0" applyAlignment="0" applyProtection="0"/>
    <xf numFmtId="0" fontId="8" fillId="87" borderId="266" applyNumberFormat="0" applyFont="0" applyAlignment="0" applyProtection="0"/>
    <xf numFmtId="166" fontId="102" fillId="88" borderId="267" applyNumberFormat="0" applyFont="0" applyBorder="0" applyAlignment="0" applyProtection="0">
      <alignment horizontal="right" vertical="center"/>
    </xf>
    <xf numFmtId="0" fontId="102" fillId="60" borderId="270">
      <alignment horizontal="left" vertical="center" wrapText="1" indent="2"/>
    </xf>
    <xf numFmtId="0" fontId="7" fillId="45" borderId="0" applyNumberFormat="0" applyBorder="0" applyAlignment="0" applyProtection="0"/>
    <xf numFmtId="0" fontId="130" fillId="0" borderId="265" applyNumberFormat="0" applyFill="0" applyAlignment="0" applyProtection="0"/>
    <xf numFmtId="4" fontId="105" fillId="62" borderId="267">
      <alignment horizontal="right" vertical="center"/>
    </xf>
    <xf numFmtId="0" fontId="103" fillId="62" borderId="259">
      <alignment horizontal="right" vertical="center"/>
    </xf>
    <xf numFmtId="0" fontId="123" fillId="84" borderId="263" applyNumberFormat="0" applyAlignment="0" applyProtection="0"/>
    <xf numFmtId="4" fontId="103" fillId="62" borderId="267">
      <alignment horizontal="right" vertical="center"/>
    </xf>
    <xf numFmtId="0" fontId="130" fillId="0" borderId="265" applyNumberFormat="0" applyFill="0" applyAlignment="0" applyProtection="0"/>
    <xf numFmtId="0" fontId="126" fillId="84" borderId="264" applyNumberFormat="0" applyAlignment="0" applyProtection="0"/>
    <xf numFmtId="0" fontId="129" fillId="71" borderId="264" applyNumberFormat="0" applyAlignment="0" applyProtection="0"/>
    <xf numFmtId="4" fontId="105" fillId="62" borderId="267">
      <alignment horizontal="right" vertical="center"/>
    </xf>
    <xf numFmtId="0" fontId="120" fillId="87" borderId="266" applyNumberFormat="0" applyFont="0" applyAlignment="0" applyProtection="0"/>
    <xf numFmtId="0" fontId="126" fillId="84" borderId="264" applyNumberFormat="0" applyAlignment="0" applyProtection="0"/>
    <xf numFmtId="0" fontId="102" fillId="0" borderId="270">
      <alignment horizontal="left" vertical="center" wrapText="1" indent="2"/>
    </xf>
    <xf numFmtId="0" fontId="103" fillId="60" borderId="269">
      <alignment horizontal="right" vertical="center"/>
    </xf>
    <xf numFmtId="0" fontId="138" fillId="71" borderId="264" applyNumberFormat="0" applyAlignment="0" applyProtection="0"/>
    <xf numFmtId="49" fontId="101" fillId="0" borderId="267" applyNumberFormat="0" applyFill="0" applyBorder="0" applyProtection="0">
      <alignment horizontal="left" vertical="center"/>
    </xf>
    <xf numFmtId="0" fontId="102" fillId="60" borderId="270">
      <alignment horizontal="left" vertical="center" wrapText="1" indent="2"/>
    </xf>
    <xf numFmtId="4" fontId="103" fillId="60" borderId="269">
      <alignment horizontal="right" vertical="center"/>
    </xf>
    <xf numFmtId="0" fontId="145" fillId="0" borderId="265" applyNumberFormat="0" applyFill="0" applyAlignment="0" applyProtection="0"/>
    <xf numFmtId="0" fontId="7" fillId="57" borderId="0" applyNumberFormat="0" applyBorder="0" applyAlignment="0" applyProtection="0"/>
    <xf numFmtId="0" fontId="102" fillId="60" borderId="270">
      <alignment horizontal="left" vertical="center" wrapText="1" indent="2"/>
    </xf>
    <xf numFmtId="0" fontId="138" fillId="71" borderId="264" applyNumberFormat="0" applyAlignment="0" applyProtection="0"/>
    <xf numFmtId="0" fontId="142" fillId="84" borderId="263" applyNumberFormat="0" applyAlignment="0" applyProtection="0"/>
    <xf numFmtId="4" fontId="103" fillId="60" borderId="269">
      <alignment horizontal="right" vertical="center"/>
    </xf>
    <xf numFmtId="0" fontId="102" fillId="60" borderId="270">
      <alignment horizontal="left" vertical="center" wrapText="1" indent="2"/>
    </xf>
    <xf numFmtId="4" fontId="103" fillId="60" borderId="267">
      <alignment horizontal="right" vertical="center"/>
    </xf>
    <xf numFmtId="0" fontId="103" fillId="60" borderId="268">
      <alignment horizontal="right" vertical="center"/>
    </xf>
    <xf numFmtId="0" fontId="8" fillId="87" borderId="266" applyNumberFormat="0" applyFont="0" applyAlignment="0" applyProtection="0"/>
    <xf numFmtId="0" fontId="130" fillId="0" borderId="265" applyNumberFormat="0" applyFill="0" applyAlignment="0" applyProtection="0"/>
    <xf numFmtId="4" fontId="102" fillId="0" borderId="267" applyFill="0" applyBorder="0" applyProtection="0">
      <alignment horizontal="right" vertical="center"/>
    </xf>
    <xf numFmtId="0" fontId="138" fillId="71" borderId="264" applyNumberFormat="0" applyAlignment="0" applyProtection="0"/>
    <xf numFmtId="0" fontId="126" fillId="84" borderId="264" applyNumberFormat="0" applyAlignment="0" applyProtection="0"/>
    <xf numFmtId="0" fontId="142" fillId="84" borderId="263" applyNumberFormat="0" applyAlignment="0" applyProtection="0"/>
    <xf numFmtId="0" fontId="48" fillId="55" borderId="0" applyNumberFormat="0" applyBorder="0" applyAlignment="0" applyProtection="0"/>
    <xf numFmtId="0" fontId="102" fillId="0" borderId="267" applyNumberFormat="0" applyFill="0" applyAlignment="0" applyProtection="0"/>
    <xf numFmtId="0" fontId="103" fillId="60" borderId="267">
      <alignment horizontal="right" vertical="center"/>
    </xf>
    <xf numFmtId="4" fontId="103" fillId="60" borderId="268">
      <alignment horizontal="right" vertical="center"/>
    </xf>
    <xf numFmtId="4" fontId="102" fillId="61" borderId="267"/>
    <xf numFmtId="0" fontId="138" fillId="71" borderId="264" applyNumberFormat="0" applyAlignment="0" applyProtection="0"/>
    <xf numFmtId="0" fontId="119" fillId="0" borderId="70" applyNumberFormat="0" applyFill="0" applyAlignment="0" applyProtection="0"/>
    <xf numFmtId="0" fontId="126" fillId="84" borderId="264" applyNumberFormat="0" applyAlignment="0" applyProtection="0"/>
    <xf numFmtId="49" fontId="102" fillId="0" borderId="267" applyNumberFormat="0" applyFont="0" applyFill="0" applyBorder="0" applyProtection="0">
      <alignment horizontal="left" vertical="center" indent="2"/>
    </xf>
    <xf numFmtId="0" fontId="102" fillId="62" borderId="268">
      <alignment horizontal="left" vertical="center"/>
    </xf>
    <xf numFmtId="0" fontId="48" fillId="55" borderId="0" applyNumberFormat="0" applyBorder="0" applyAlignment="0" applyProtection="0"/>
    <xf numFmtId="4" fontId="102" fillId="61" borderId="267"/>
    <xf numFmtId="0" fontId="138" fillId="71" borderId="264" applyNumberFormat="0" applyAlignment="0" applyProtection="0"/>
    <xf numFmtId="0" fontId="142" fillId="84" borderId="263" applyNumberFormat="0" applyAlignment="0" applyProtection="0"/>
    <xf numFmtId="4" fontId="103" fillId="60" borderId="267">
      <alignment horizontal="right" vertical="center"/>
    </xf>
    <xf numFmtId="0" fontId="130" fillId="0" borderId="265" applyNumberFormat="0" applyFill="0" applyAlignment="0" applyProtection="0"/>
    <xf numFmtId="0" fontId="103" fillId="60" borderId="267">
      <alignment horizontal="right" vertical="center"/>
    </xf>
    <xf numFmtId="0" fontId="48" fillId="51" borderId="0" applyNumberFormat="0" applyBorder="0" applyAlignment="0" applyProtection="0"/>
    <xf numFmtId="0" fontId="142" fillId="84" borderId="263" applyNumberFormat="0" applyAlignment="0" applyProtection="0"/>
    <xf numFmtId="0" fontId="120" fillId="87" borderId="266" applyNumberFormat="0" applyFont="0" applyAlignment="0" applyProtection="0"/>
    <xf numFmtId="166" fontId="102" fillId="88" borderId="267" applyNumberFormat="0" applyFont="0" applyBorder="0" applyAlignment="0" applyProtection="0">
      <alignment horizontal="right" vertical="center"/>
    </xf>
    <xf numFmtId="4" fontId="103" fillId="60" borderId="267">
      <alignment horizontal="right" vertical="center"/>
    </xf>
    <xf numFmtId="0" fontId="125" fillId="84" borderId="264" applyNumberFormat="0" applyAlignment="0" applyProtection="0"/>
    <xf numFmtId="0" fontId="125" fillId="84" borderId="264" applyNumberFormat="0" applyAlignment="0" applyProtection="0"/>
    <xf numFmtId="0" fontId="48" fillId="51" borderId="0" applyNumberFormat="0" applyBorder="0" applyAlignment="0" applyProtection="0"/>
    <xf numFmtId="4" fontId="105" fillId="62" borderId="267">
      <alignment horizontal="right" vertical="center"/>
    </xf>
    <xf numFmtId="0" fontId="126" fillId="84" borderId="264" applyNumberFormat="0" applyAlignment="0" applyProtection="0"/>
    <xf numFmtId="0" fontId="103" fillId="60" borderId="267">
      <alignment horizontal="right" vertical="center"/>
    </xf>
    <xf numFmtId="0" fontId="125" fillId="84" borderId="264" applyNumberFormat="0" applyAlignment="0" applyProtection="0"/>
    <xf numFmtId="0" fontId="102" fillId="0" borderId="270">
      <alignment horizontal="left" vertical="center" wrapText="1" indent="2"/>
    </xf>
    <xf numFmtId="0" fontId="105" fillId="62" borderId="267">
      <alignment horizontal="right" vertical="center"/>
    </xf>
    <xf numFmtId="0" fontId="120" fillId="87" borderId="266" applyNumberFormat="0" applyFont="0" applyAlignment="0" applyProtection="0"/>
    <xf numFmtId="0" fontId="102" fillId="60" borderId="270">
      <alignment horizontal="left" vertical="center" wrapText="1" indent="2"/>
    </xf>
    <xf numFmtId="0" fontId="119" fillId="0" borderId="70" applyNumberFormat="0" applyFill="0" applyAlignment="0" applyProtection="0"/>
    <xf numFmtId="0" fontId="145" fillId="0" borderId="265" applyNumberFormat="0" applyFill="0" applyAlignment="0" applyProtection="0"/>
    <xf numFmtId="0" fontId="105" fillId="62" borderId="267">
      <alignment horizontal="right" vertical="center"/>
    </xf>
    <xf numFmtId="49" fontId="101" fillId="0" borderId="267" applyNumberFormat="0" applyFill="0" applyBorder="0" applyProtection="0">
      <alignment horizontal="left" vertical="center"/>
    </xf>
    <xf numFmtId="0" fontId="7" fillId="57" borderId="0" applyNumberFormat="0" applyBorder="0" applyAlignment="0" applyProtection="0"/>
    <xf numFmtId="4" fontId="105" fillId="62" borderId="267">
      <alignment horizontal="right" vertical="center"/>
    </xf>
    <xf numFmtId="4" fontId="102" fillId="0" borderId="267">
      <alignment horizontal="right" vertical="center"/>
    </xf>
    <xf numFmtId="0" fontId="8" fillId="87" borderId="266" applyNumberFormat="0" applyFont="0" applyAlignment="0" applyProtection="0"/>
    <xf numFmtId="4" fontId="103" fillId="60" borderId="267">
      <alignment horizontal="right" vertical="center"/>
    </xf>
    <xf numFmtId="4" fontId="103" fillId="60" borderId="268">
      <alignment horizontal="right" vertical="center"/>
    </xf>
    <xf numFmtId="0" fontId="129" fillId="71" borderId="264" applyNumberFormat="0" applyAlignment="0" applyProtection="0"/>
    <xf numFmtId="0" fontId="103" fillId="60" borderId="267">
      <alignment horizontal="right" vertical="center"/>
    </xf>
    <xf numFmtId="0" fontId="103" fillId="60" borderId="267">
      <alignment horizontal="right" vertical="center"/>
    </xf>
    <xf numFmtId="0" fontId="125" fillId="84" borderId="264" applyNumberFormat="0" applyAlignment="0" applyProtection="0"/>
    <xf numFmtId="4" fontId="103" fillId="60" borderId="269">
      <alignment horizontal="right" vertical="center"/>
    </xf>
    <xf numFmtId="0" fontId="102" fillId="0" borderId="267">
      <alignment horizontal="right" vertical="center"/>
    </xf>
    <xf numFmtId="0" fontId="138" fillId="71" borderId="264" applyNumberFormat="0" applyAlignment="0" applyProtection="0"/>
    <xf numFmtId="0" fontId="102" fillId="0" borderId="267" applyNumberFormat="0" applyFill="0" applyAlignment="0" applyProtection="0"/>
    <xf numFmtId="0" fontId="103" fillId="60" borderId="268">
      <alignment horizontal="right" vertical="center"/>
    </xf>
    <xf numFmtId="0" fontId="102" fillId="62" borderId="268">
      <alignment horizontal="left" vertical="center"/>
    </xf>
    <xf numFmtId="0" fontId="123" fillId="84" borderId="263" applyNumberFormat="0" applyAlignment="0" applyProtection="0"/>
    <xf numFmtId="0" fontId="103" fillId="60" borderId="268">
      <alignment horizontal="right" vertical="center"/>
    </xf>
    <xf numFmtId="49" fontId="102" fillId="0" borderId="268" applyNumberFormat="0" applyFont="0" applyFill="0" applyBorder="0" applyProtection="0">
      <alignment horizontal="left" vertical="center" indent="5"/>
    </xf>
    <xf numFmtId="4" fontId="102" fillId="0" borderId="267" applyFill="0" applyBorder="0" applyProtection="0">
      <alignment horizontal="right" vertical="center"/>
    </xf>
    <xf numFmtId="166" fontId="102" fillId="88" borderId="267" applyNumberFormat="0" applyFont="0" applyBorder="0" applyAlignment="0" applyProtection="0">
      <alignment horizontal="right" vertical="center"/>
    </xf>
    <xf numFmtId="0" fontId="142" fillId="84" borderId="263" applyNumberFormat="0" applyAlignment="0" applyProtection="0"/>
    <xf numFmtId="0" fontId="138" fillId="71" borderId="264" applyNumberFormat="0" applyAlignment="0" applyProtection="0"/>
    <xf numFmtId="0" fontId="7" fillId="49" borderId="0" applyNumberFormat="0" applyBorder="0" applyAlignment="0" applyProtection="0"/>
    <xf numFmtId="4" fontId="103" fillId="60" borderId="268">
      <alignment horizontal="right" vertical="center"/>
    </xf>
    <xf numFmtId="0" fontId="8" fillId="87" borderId="266" applyNumberFormat="0" applyFont="0" applyAlignment="0" applyProtection="0"/>
    <xf numFmtId="0" fontId="102" fillId="60" borderId="270">
      <alignment horizontal="left" vertical="center" wrapText="1" indent="2"/>
    </xf>
    <xf numFmtId="0" fontId="125" fillId="84" borderId="264" applyNumberFormat="0" applyAlignment="0" applyProtection="0"/>
    <xf numFmtId="0" fontId="145" fillId="0" borderId="265" applyNumberFormat="0" applyFill="0" applyAlignment="0" applyProtection="0"/>
    <xf numFmtId="0" fontId="105" fillId="62" borderId="267">
      <alignment horizontal="right" vertical="center"/>
    </xf>
    <xf numFmtId="4" fontId="102" fillId="0" borderId="267" applyFill="0" applyBorder="0" applyProtection="0">
      <alignment horizontal="right" vertical="center"/>
    </xf>
    <xf numFmtId="0" fontId="120" fillId="87" borderId="266" applyNumberFormat="0" applyFont="0" applyAlignment="0" applyProtection="0"/>
    <xf numFmtId="0" fontId="103" fillId="62" borderId="267">
      <alignment horizontal="right" vertical="center"/>
    </xf>
    <xf numFmtId="0" fontId="129" fillId="71" borderId="264" applyNumberFormat="0" applyAlignment="0" applyProtection="0"/>
    <xf numFmtId="0" fontId="7" fillId="45" borderId="0" applyNumberFormat="0" applyBorder="0" applyAlignment="0" applyProtection="0"/>
    <xf numFmtId="0" fontId="145" fillId="0" borderId="265" applyNumberFormat="0" applyFill="0" applyAlignment="0" applyProtection="0"/>
    <xf numFmtId="0" fontId="102" fillId="0" borderId="270">
      <alignment horizontal="left" vertical="center" wrapText="1" indent="2"/>
    </xf>
    <xf numFmtId="0" fontId="102" fillId="62" borderId="268">
      <alignment horizontal="left" vertical="center"/>
    </xf>
    <xf numFmtId="4" fontId="103" fillId="60" borderId="267">
      <alignment horizontal="right" vertical="center"/>
    </xf>
    <xf numFmtId="0" fontId="120" fillId="87" borderId="266" applyNumberFormat="0" applyFont="0" applyAlignment="0" applyProtection="0"/>
    <xf numFmtId="4" fontId="102" fillId="0" borderId="267">
      <alignment horizontal="right" vertical="center"/>
    </xf>
    <xf numFmtId="0" fontId="138" fillId="71" borderId="264" applyNumberFormat="0" applyAlignment="0" applyProtection="0"/>
    <xf numFmtId="49" fontId="102" fillId="0" borderId="268" applyNumberFormat="0" applyFont="0" applyFill="0" applyBorder="0" applyProtection="0">
      <alignment horizontal="left" vertical="center" indent="5"/>
    </xf>
    <xf numFmtId="0" fontId="142" fillId="84" borderId="263" applyNumberFormat="0" applyAlignment="0" applyProtection="0"/>
    <xf numFmtId="49" fontId="102" fillId="0" borderId="268" applyNumberFormat="0" applyFont="0" applyFill="0" applyBorder="0" applyProtection="0">
      <alignment horizontal="left" vertical="center" indent="5"/>
    </xf>
    <xf numFmtId="0" fontId="48" fillId="43" borderId="0" applyNumberFormat="0" applyBorder="0" applyAlignment="0" applyProtection="0"/>
    <xf numFmtId="0" fontId="102" fillId="0" borderId="267">
      <alignment horizontal="right" vertical="center"/>
    </xf>
    <xf numFmtId="0" fontId="126" fillId="84" borderId="264" applyNumberFormat="0" applyAlignment="0" applyProtection="0"/>
    <xf numFmtId="0" fontId="7" fillId="54" borderId="0" applyNumberFormat="0" applyBorder="0" applyAlignment="0" applyProtection="0"/>
    <xf numFmtId="0" fontId="103" fillId="60" borderId="267">
      <alignment horizontal="right" vertical="center"/>
    </xf>
    <xf numFmtId="0" fontId="48" fillId="59" borderId="0" applyNumberFormat="0" applyBorder="0" applyAlignment="0" applyProtection="0"/>
    <xf numFmtId="0" fontId="142" fillId="84" borderId="263" applyNumberFormat="0" applyAlignment="0" applyProtection="0"/>
    <xf numFmtId="0" fontId="103" fillId="60" borderId="269">
      <alignment horizontal="right" vertical="center"/>
    </xf>
    <xf numFmtId="0" fontId="48" fillId="55" borderId="0" applyNumberFormat="0" applyBorder="0" applyAlignment="0" applyProtection="0"/>
    <xf numFmtId="0" fontId="7" fillId="58" borderId="0" applyNumberFormat="0" applyBorder="0" applyAlignment="0" applyProtection="0"/>
    <xf numFmtId="0" fontId="102" fillId="60" borderId="270">
      <alignment horizontal="left" vertical="center" wrapText="1" indent="2"/>
    </xf>
    <xf numFmtId="4" fontId="102" fillId="61" borderId="267"/>
    <xf numFmtId="0" fontId="102" fillId="0" borderId="267" applyNumberFormat="0" applyFill="0" applyAlignment="0" applyProtection="0"/>
    <xf numFmtId="4" fontId="103" fillId="60" borderId="267">
      <alignment horizontal="right" vertical="center"/>
    </xf>
    <xf numFmtId="0" fontId="102" fillId="0" borderId="270">
      <alignment horizontal="left" vertical="center" wrapText="1" indent="2"/>
    </xf>
    <xf numFmtId="0" fontId="120" fillId="87" borderId="266" applyNumberFormat="0" applyFont="0" applyAlignment="0" applyProtection="0"/>
    <xf numFmtId="4" fontId="102" fillId="61" borderId="267"/>
    <xf numFmtId="0" fontId="116" fillId="33" borderId="65" applyNumberFormat="0" applyAlignment="0" applyProtection="0"/>
    <xf numFmtId="49" fontId="101" fillId="0" borderId="267" applyNumberFormat="0" applyFill="0" applyBorder="0" applyProtection="0">
      <alignment horizontal="left" vertical="center"/>
    </xf>
    <xf numFmtId="0" fontId="125" fillId="84" borderId="264" applyNumberFormat="0" applyAlignment="0" applyProtection="0"/>
    <xf numFmtId="0" fontId="126" fillId="84" borderId="264" applyNumberFormat="0" applyAlignment="0" applyProtection="0"/>
    <xf numFmtId="4" fontId="103" fillId="60" borderId="267">
      <alignment horizontal="right" vertical="center"/>
    </xf>
    <xf numFmtId="4" fontId="103" fillId="62" borderId="267">
      <alignment horizontal="right" vertical="center"/>
    </xf>
    <xf numFmtId="0" fontId="48" fillId="51" borderId="0" applyNumberFormat="0" applyBorder="0" applyAlignment="0" applyProtection="0"/>
    <xf numFmtId="0" fontId="145" fillId="0" borderId="265" applyNumberFormat="0" applyFill="0" applyAlignment="0" applyProtection="0"/>
    <xf numFmtId="0" fontId="48" fillId="47" borderId="0" applyNumberFormat="0" applyBorder="0" applyAlignment="0" applyProtection="0"/>
    <xf numFmtId="0" fontId="115" fillId="33" borderId="66" applyNumberFormat="0" applyAlignment="0" applyProtection="0"/>
    <xf numFmtId="0" fontId="116" fillId="33" borderId="65" applyNumberFormat="0" applyAlignment="0" applyProtection="0"/>
    <xf numFmtId="4" fontId="103" fillId="60" borderId="269">
      <alignment horizontal="right" vertical="center"/>
    </xf>
    <xf numFmtId="0" fontId="120" fillId="87" borderId="266" applyNumberFormat="0" applyFont="0" applyAlignment="0" applyProtection="0"/>
    <xf numFmtId="0" fontId="117" fillId="0" borderId="0" applyNumberFormat="0" applyFill="0" applyBorder="0" applyAlignment="0" applyProtection="0"/>
    <xf numFmtId="4" fontId="103" fillId="60" borderId="267">
      <alignment horizontal="right" vertical="center"/>
    </xf>
    <xf numFmtId="0" fontId="118" fillId="0" borderId="0" applyNumberFormat="0" applyFill="0" applyBorder="0" applyAlignment="0" applyProtection="0"/>
    <xf numFmtId="0" fontId="119"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8"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8"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8" fillId="51" borderId="0" applyNumberFormat="0" applyBorder="0" applyAlignment="0" applyProtection="0"/>
    <xf numFmtId="0" fontId="48" fillId="59"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8" fillId="59" borderId="0" applyNumberFormat="0" applyBorder="0" applyAlignment="0" applyProtection="0"/>
    <xf numFmtId="4" fontId="102" fillId="0" borderId="267">
      <alignment horizontal="right" vertical="center"/>
    </xf>
    <xf numFmtId="0" fontId="102" fillId="61" borderId="267"/>
    <xf numFmtId="0" fontId="142" fillId="84" borderId="263" applyNumberFormat="0" applyAlignment="0" applyProtection="0"/>
    <xf numFmtId="0" fontId="123" fillId="84" borderId="263" applyNumberFormat="0" applyAlignment="0" applyProtection="0"/>
    <xf numFmtId="0" fontId="125" fillId="84" borderId="264" applyNumberFormat="0" applyAlignment="0" applyProtection="0"/>
    <xf numFmtId="0" fontId="102" fillId="62" borderId="268">
      <alignment horizontal="left" vertical="center"/>
    </xf>
    <xf numFmtId="0" fontId="48" fillId="59" borderId="0" applyNumberFormat="0" applyBorder="0" applyAlignment="0" applyProtection="0"/>
    <xf numFmtId="0" fontId="7" fillId="38" borderId="0" applyNumberFormat="0" applyBorder="0" applyAlignment="0" applyProtection="0"/>
    <xf numFmtId="0" fontId="118" fillId="0" borderId="0" applyNumberFormat="0" applyFill="0" applyBorder="0" applyAlignment="0" applyProtection="0"/>
    <xf numFmtId="0" fontId="126" fillId="84" borderId="264" applyNumberFormat="0" applyAlignment="0" applyProtection="0"/>
    <xf numFmtId="0" fontId="8" fillId="87" borderId="266" applyNumberFormat="0" applyFont="0" applyAlignment="0" applyProtection="0"/>
    <xf numFmtId="0" fontId="102" fillId="60" borderId="270">
      <alignment horizontal="left" vertical="center" wrapText="1" indent="2"/>
    </xf>
    <xf numFmtId="0" fontId="138" fillId="71" borderId="264" applyNumberFormat="0" applyAlignment="0" applyProtection="0"/>
    <xf numFmtId="0" fontId="120" fillId="87" borderId="266" applyNumberFormat="0" applyFont="0" applyAlignment="0" applyProtection="0"/>
    <xf numFmtId="0" fontId="7" fillId="49" borderId="0" applyNumberFormat="0" applyBorder="0" applyAlignment="0" applyProtection="0"/>
    <xf numFmtId="0" fontId="103" fillId="60" borderId="268">
      <alignment horizontal="right" vertical="center"/>
    </xf>
    <xf numFmtId="49" fontId="101" fillId="0" borderId="267" applyNumberFormat="0" applyFill="0" applyBorder="0" applyProtection="0">
      <alignment horizontal="left" vertical="center"/>
    </xf>
    <xf numFmtId="0" fontId="7" fillId="45" borderId="0" applyNumberFormat="0" applyBorder="0" applyAlignment="0" applyProtection="0"/>
    <xf numFmtId="0" fontId="7" fillId="49" borderId="0" applyNumberFormat="0" applyBorder="0" applyAlignment="0" applyProtection="0"/>
    <xf numFmtId="0" fontId="102" fillId="61" borderId="267"/>
    <xf numFmtId="0" fontId="115" fillId="33" borderId="66" applyNumberFormat="0" applyAlignment="0" applyProtection="0"/>
    <xf numFmtId="0" fontId="138" fillId="71" borderId="264" applyNumberFormat="0" applyAlignment="0" applyProtection="0"/>
    <xf numFmtId="0" fontId="102" fillId="0" borderId="270">
      <alignment horizontal="left" vertical="center" wrapText="1" indent="2"/>
    </xf>
    <xf numFmtId="4" fontId="105" fillId="62" borderId="267">
      <alignment horizontal="right" vertical="center"/>
    </xf>
    <xf numFmtId="0" fontId="138" fillId="71" borderId="264" applyNumberFormat="0" applyAlignment="0" applyProtection="0"/>
    <xf numFmtId="4" fontId="102" fillId="0" borderId="267" applyFill="0" applyBorder="0" applyProtection="0">
      <alignment horizontal="right" vertical="center"/>
    </xf>
    <xf numFmtId="0" fontId="115" fillId="33" borderId="66" applyNumberFormat="0" applyAlignment="0" applyProtection="0"/>
    <xf numFmtId="0" fontId="123" fillId="84" borderId="263" applyNumberFormat="0" applyAlignment="0" applyProtection="0"/>
    <xf numFmtId="0" fontId="138" fillId="71" borderId="264" applyNumberFormat="0" applyAlignment="0" applyProtection="0"/>
    <xf numFmtId="0" fontId="48" fillId="39" borderId="0" applyNumberFormat="0" applyBorder="0" applyAlignment="0" applyProtection="0"/>
    <xf numFmtId="0" fontId="138" fillId="71" borderId="264" applyNumberFormat="0" applyAlignment="0" applyProtection="0"/>
    <xf numFmtId="49" fontId="101" fillId="0" borderId="267" applyNumberFormat="0" applyFill="0" applyBorder="0" applyProtection="0">
      <alignment horizontal="left" vertical="center"/>
    </xf>
    <xf numFmtId="4" fontId="103" fillId="60" borderId="267">
      <alignment horizontal="right" vertical="center"/>
    </xf>
    <xf numFmtId="0" fontId="8" fillId="87" borderId="266" applyNumberFormat="0" applyFont="0" applyAlignment="0" applyProtection="0"/>
    <xf numFmtId="0" fontId="48" fillId="55" borderId="0" applyNumberFormat="0" applyBorder="0" applyAlignment="0" applyProtection="0"/>
    <xf numFmtId="166" fontId="102" fillId="88" borderId="267" applyNumberFormat="0" applyFont="0" applyBorder="0" applyAlignment="0" applyProtection="0">
      <alignment horizontal="right" vertical="center"/>
    </xf>
    <xf numFmtId="0" fontId="7" fillId="38" borderId="0" applyNumberFormat="0" applyBorder="0" applyAlignment="0" applyProtection="0"/>
    <xf numFmtId="0" fontId="48" fillId="39" borderId="0" applyNumberFormat="0" applyBorder="0" applyAlignment="0" applyProtection="0"/>
    <xf numFmtId="49" fontId="102" fillId="0" borderId="267" applyNumberFormat="0" applyFont="0" applyFill="0" applyBorder="0" applyProtection="0">
      <alignment horizontal="left" vertical="center" indent="2"/>
    </xf>
    <xf numFmtId="0" fontId="138" fillId="71" borderId="264" applyNumberFormat="0" applyAlignment="0" applyProtection="0"/>
    <xf numFmtId="0" fontId="102" fillId="61" borderId="267"/>
    <xf numFmtId="4" fontId="103" fillId="60" borderId="267">
      <alignment horizontal="right" vertical="center"/>
    </xf>
    <xf numFmtId="0" fontId="7" fillId="50" borderId="0" applyNumberFormat="0" applyBorder="0" applyAlignment="0" applyProtection="0"/>
    <xf numFmtId="0" fontId="102" fillId="61" borderId="267"/>
    <xf numFmtId="0" fontId="118" fillId="0" borderId="0" applyNumberFormat="0" applyFill="0" applyBorder="0" applyAlignment="0" applyProtection="0"/>
    <xf numFmtId="0" fontId="123" fillId="84" borderId="263" applyNumberFormat="0" applyAlignment="0" applyProtection="0"/>
    <xf numFmtId="4" fontId="103" fillId="62" borderId="267">
      <alignment horizontal="right" vertical="center"/>
    </xf>
    <xf numFmtId="0" fontId="129" fillId="71" borderId="264" applyNumberFormat="0" applyAlignment="0" applyProtection="0"/>
    <xf numFmtId="0" fontId="142" fillId="84" borderId="263" applyNumberFormat="0" applyAlignment="0" applyProtection="0"/>
    <xf numFmtId="0" fontId="138" fillId="71" borderId="264" applyNumberFormat="0" applyAlignment="0" applyProtection="0"/>
    <xf numFmtId="0" fontId="102" fillId="60" borderId="270">
      <alignment horizontal="left" vertical="center" wrapText="1" indent="2"/>
    </xf>
    <xf numFmtId="0" fontId="125" fillId="84" borderId="264" applyNumberFormat="0" applyAlignment="0" applyProtection="0"/>
    <xf numFmtId="0" fontId="102" fillId="61" borderId="259"/>
    <xf numFmtId="4" fontId="102" fillId="0" borderId="267">
      <alignment horizontal="right" vertical="center"/>
    </xf>
    <xf numFmtId="0" fontId="119" fillId="0" borderId="70" applyNumberFormat="0" applyFill="0" applyAlignment="0" applyProtection="0"/>
    <xf numFmtId="0" fontId="129" fillId="71" borderId="264" applyNumberFormat="0" applyAlignment="0" applyProtection="0"/>
    <xf numFmtId="0" fontId="102" fillId="0" borderId="267" applyNumberFormat="0" applyFill="0" applyAlignment="0" applyProtection="0"/>
    <xf numFmtId="4" fontId="105" fillId="62" borderId="267">
      <alignment horizontal="right" vertical="center"/>
    </xf>
    <xf numFmtId="49" fontId="102" fillId="0" borderId="267" applyNumberFormat="0" applyFont="0" applyFill="0" applyBorder="0" applyProtection="0">
      <alignment horizontal="left" vertical="center" indent="2"/>
    </xf>
    <xf numFmtId="0" fontId="118" fillId="0" borderId="0" applyNumberFormat="0" applyFill="0" applyBorder="0" applyAlignment="0" applyProtection="0"/>
    <xf numFmtId="0" fontId="7" fillId="57" borderId="0" applyNumberFormat="0" applyBorder="0" applyAlignment="0" applyProtection="0"/>
    <xf numFmtId="0" fontId="7" fillId="45" borderId="0" applyNumberFormat="0" applyBorder="0" applyAlignment="0" applyProtection="0"/>
    <xf numFmtId="0" fontId="126" fillId="84" borderId="264" applyNumberFormat="0" applyAlignment="0" applyProtection="0"/>
    <xf numFmtId="0" fontId="7" fillId="46" borderId="0" applyNumberFormat="0" applyBorder="0" applyAlignment="0" applyProtection="0"/>
    <xf numFmtId="0" fontId="115" fillId="33" borderId="66" applyNumberFormat="0" applyAlignment="0" applyProtection="0"/>
    <xf numFmtId="4" fontId="103" fillId="60" borderId="268">
      <alignment horizontal="right" vertical="center"/>
    </xf>
    <xf numFmtId="0" fontId="117" fillId="0" borderId="0" applyNumberFormat="0" applyFill="0" applyBorder="0" applyAlignment="0" applyProtection="0"/>
    <xf numFmtId="0" fontId="48" fillId="43" borderId="0" applyNumberFormat="0" applyBorder="0" applyAlignment="0" applyProtection="0"/>
    <xf numFmtId="0" fontId="138" fillId="71" borderId="264" applyNumberFormat="0" applyAlignment="0" applyProtection="0"/>
    <xf numFmtId="0" fontId="8" fillId="87" borderId="266" applyNumberFormat="0" applyFont="0" applyAlignment="0" applyProtection="0"/>
    <xf numFmtId="0" fontId="142" fillId="84" borderId="263" applyNumberFormat="0" applyAlignment="0" applyProtection="0"/>
    <xf numFmtId="0" fontId="138" fillId="71" borderId="264" applyNumberFormat="0" applyAlignment="0" applyProtection="0"/>
    <xf numFmtId="0" fontId="117" fillId="0" borderId="0" applyNumberFormat="0" applyFill="0" applyBorder="0" applyAlignment="0" applyProtection="0"/>
    <xf numFmtId="0" fontId="126" fillId="84" borderId="264" applyNumberFormat="0" applyAlignment="0" applyProtection="0"/>
    <xf numFmtId="0" fontId="103" fillId="60" borderId="267">
      <alignment horizontal="right" vertical="center"/>
    </xf>
    <xf numFmtId="4" fontId="102" fillId="0" borderId="267">
      <alignment horizontal="right" vertical="center"/>
    </xf>
    <xf numFmtId="0" fontId="118" fillId="0" borderId="0" applyNumberFormat="0" applyFill="0" applyBorder="0" applyAlignment="0" applyProtection="0"/>
    <xf numFmtId="0" fontId="48" fillId="59" borderId="0" applyNumberFormat="0" applyBorder="0" applyAlignment="0" applyProtection="0"/>
    <xf numFmtId="0" fontId="119" fillId="0" borderId="70" applyNumberFormat="0" applyFill="0" applyAlignment="0" applyProtection="0"/>
    <xf numFmtId="4" fontId="103" fillId="60" borderId="267">
      <alignment horizontal="right" vertical="center"/>
    </xf>
    <xf numFmtId="49" fontId="102" fillId="0" borderId="267" applyNumberFormat="0" applyFont="0" applyFill="0" applyBorder="0" applyProtection="0">
      <alignment horizontal="left" vertical="center" indent="2"/>
    </xf>
    <xf numFmtId="0" fontId="7" fillId="54" borderId="0" applyNumberFormat="0" applyBorder="0" applyAlignment="0" applyProtection="0"/>
    <xf numFmtId="4" fontId="103" fillId="60" borderId="267">
      <alignment horizontal="right" vertical="center"/>
    </xf>
    <xf numFmtId="0" fontId="138" fillId="71" borderId="264" applyNumberFormat="0" applyAlignment="0" applyProtection="0"/>
    <xf numFmtId="0" fontId="102" fillId="60" borderId="270">
      <alignment horizontal="left" vertical="center" wrapText="1" indent="2"/>
    </xf>
    <xf numFmtId="0" fontId="125" fillId="84" borderId="264" applyNumberFormat="0" applyAlignment="0" applyProtection="0"/>
    <xf numFmtId="4" fontId="102" fillId="61" borderId="267"/>
    <xf numFmtId="0" fontId="105" fillId="62" borderId="267">
      <alignment horizontal="right" vertical="center"/>
    </xf>
    <xf numFmtId="4" fontId="102" fillId="61" borderId="267"/>
    <xf numFmtId="0" fontId="102" fillId="0" borderId="267">
      <alignment horizontal="right" vertical="center"/>
    </xf>
    <xf numFmtId="0" fontId="125" fillId="84" borderId="264" applyNumberFormat="0" applyAlignment="0" applyProtection="0"/>
    <xf numFmtId="0" fontId="130" fillId="0" borderId="265" applyNumberFormat="0" applyFill="0" applyAlignment="0" applyProtection="0"/>
    <xf numFmtId="49" fontId="102" fillId="0" borderId="267" applyNumberFormat="0" applyFont="0" applyFill="0" applyBorder="0" applyProtection="0">
      <alignment horizontal="left" vertical="center" indent="2"/>
    </xf>
    <xf numFmtId="0" fontId="7" fillId="45" borderId="0" applyNumberFormat="0" applyBorder="0" applyAlignment="0" applyProtection="0"/>
    <xf numFmtId="0" fontId="7" fillId="46" borderId="0" applyNumberFormat="0" applyBorder="0" applyAlignment="0" applyProtection="0"/>
    <xf numFmtId="0" fontId="120" fillId="87" borderId="266" applyNumberFormat="0" applyFont="0" applyAlignment="0" applyProtection="0"/>
    <xf numFmtId="0" fontId="103" fillId="60" borderId="267">
      <alignment horizontal="right" vertical="center"/>
    </xf>
    <xf numFmtId="0" fontId="48" fillId="51" borderId="0" applyNumberFormat="0" applyBorder="0" applyAlignment="0" applyProtection="0"/>
    <xf numFmtId="4" fontId="102" fillId="0" borderId="267" applyFill="0" applyBorder="0" applyProtection="0">
      <alignment horizontal="right" vertical="center"/>
    </xf>
    <xf numFmtId="0" fontId="116" fillId="33" borderId="65" applyNumberFormat="0" applyAlignment="0" applyProtection="0"/>
    <xf numFmtId="0" fontId="117" fillId="0" borderId="0" applyNumberFormat="0" applyFill="0" applyBorder="0" applyAlignment="0" applyProtection="0"/>
    <xf numFmtId="166" fontId="102" fillId="88" borderId="267" applyNumberFormat="0" applyFont="0" applyBorder="0" applyAlignment="0" applyProtection="0">
      <alignment horizontal="right" vertical="center"/>
    </xf>
    <xf numFmtId="0" fontId="7" fillId="58" borderId="0" applyNumberFormat="0" applyBorder="0" applyAlignment="0" applyProtection="0"/>
    <xf numFmtId="0" fontId="103" fillId="60" borderId="267">
      <alignment horizontal="right" vertical="center"/>
    </xf>
    <xf numFmtId="0" fontId="130" fillId="0" borderId="265" applyNumberFormat="0" applyFill="0" applyAlignment="0" applyProtection="0"/>
    <xf numFmtId="0" fontId="126" fillId="84" borderId="264" applyNumberFormat="0" applyAlignment="0" applyProtection="0"/>
    <xf numFmtId="0" fontId="142" fillId="84" borderId="263" applyNumberFormat="0" applyAlignment="0" applyProtection="0"/>
    <xf numFmtId="0" fontId="48" fillId="55" borderId="0" applyNumberFormat="0" applyBorder="0" applyAlignment="0" applyProtection="0"/>
    <xf numFmtId="0" fontId="125" fillId="84" borderId="264" applyNumberFormat="0" applyAlignment="0" applyProtection="0"/>
    <xf numFmtId="4" fontId="102" fillId="0" borderId="267" applyFill="0" applyBorder="0" applyProtection="0">
      <alignment horizontal="right" vertical="center"/>
    </xf>
    <xf numFmtId="0" fontId="103" fillId="62" borderId="267">
      <alignment horizontal="right" vertical="center"/>
    </xf>
    <xf numFmtId="4" fontId="105" fillId="62" borderId="267">
      <alignment horizontal="right" vertical="center"/>
    </xf>
    <xf numFmtId="0" fontId="8" fillId="87" borderId="266" applyNumberFormat="0" applyFont="0" applyAlignment="0" applyProtection="0"/>
    <xf numFmtId="0" fontId="120" fillId="87" borderId="266" applyNumberFormat="0" applyFont="0" applyAlignment="0" applyProtection="0"/>
    <xf numFmtId="0" fontId="103" fillId="60" borderId="268">
      <alignment horizontal="right" vertical="center"/>
    </xf>
    <xf numFmtId="4" fontId="103" fillId="60" borderId="269">
      <alignment horizontal="right" vertical="center"/>
    </xf>
    <xf numFmtId="4" fontId="103" fillId="60" borderId="268">
      <alignment horizontal="right" vertical="center"/>
    </xf>
    <xf numFmtId="0" fontId="103" fillId="62" borderId="267">
      <alignment horizontal="right" vertical="center"/>
    </xf>
    <xf numFmtId="0" fontId="126" fillId="84" borderId="264" applyNumberFormat="0" applyAlignment="0" applyProtection="0"/>
    <xf numFmtId="0" fontId="126" fillId="84" borderId="264" applyNumberFormat="0" applyAlignment="0" applyProtection="0"/>
    <xf numFmtId="0" fontId="102" fillId="0" borderId="267" applyNumberFormat="0" applyFill="0" applyAlignment="0" applyProtection="0"/>
    <xf numFmtId="0" fontId="138" fillId="71" borderId="264" applyNumberFormat="0" applyAlignment="0" applyProtection="0"/>
    <xf numFmtId="0" fontId="125" fillId="84" borderId="264" applyNumberFormat="0" applyAlignment="0" applyProtection="0"/>
    <xf numFmtId="0" fontId="129" fillId="71" borderId="264" applyNumberFormat="0" applyAlignment="0" applyProtection="0"/>
    <xf numFmtId="0" fontId="126" fillId="84" borderId="264" applyNumberFormat="0" applyAlignment="0" applyProtection="0"/>
    <xf numFmtId="4" fontId="103" fillId="60" borderId="267">
      <alignment horizontal="right" vertical="center"/>
    </xf>
    <xf numFmtId="0" fontId="7" fillId="53" borderId="0" applyNumberFormat="0" applyBorder="0" applyAlignment="0" applyProtection="0"/>
    <xf numFmtId="0" fontId="102" fillId="60" borderId="270">
      <alignment horizontal="left" vertical="center" wrapText="1" indent="2"/>
    </xf>
    <xf numFmtId="0" fontId="118" fillId="0" borderId="0" applyNumberFormat="0" applyFill="0" applyBorder="0" applyAlignment="0" applyProtection="0"/>
    <xf numFmtId="0" fontId="125" fillId="84" borderId="264" applyNumberFormat="0" applyAlignment="0" applyProtection="0"/>
    <xf numFmtId="0" fontId="125" fillId="84" borderId="264" applyNumberFormat="0" applyAlignment="0" applyProtection="0"/>
    <xf numFmtId="0" fontId="145" fillId="0" borderId="265" applyNumberFormat="0" applyFill="0" applyAlignment="0" applyProtection="0"/>
    <xf numFmtId="4" fontId="103" fillId="60" borderId="269">
      <alignment horizontal="right" vertical="center"/>
    </xf>
    <xf numFmtId="0" fontId="142" fillId="84" borderId="263" applyNumberFormat="0" applyAlignment="0" applyProtection="0"/>
    <xf numFmtId="166" fontId="102" fillId="88" borderId="267" applyNumberFormat="0" applyFont="0" applyBorder="0" applyAlignment="0" applyProtection="0">
      <alignment horizontal="right" vertical="center"/>
    </xf>
    <xf numFmtId="0" fontId="48" fillId="39" borderId="0" applyNumberFormat="0" applyBorder="0" applyAlignment="0" applyProtection="0"/>
    <xf numFmtId="0" fontId="103" fillId="60" borderId="269">
      <alignment horizontal="right" vertical="center"/>
    </xf>
    <xf numFmtId="4" fontId="102" fillId="0" borderId="267" applyFill="0" applyBorder="0" applyProtection="0">
      <alignment horizontal="right" vertical="center"/>
    </xf>
    <xf numFmtId="0" fontId="125" fillId="84" borderId="264" applyNumberFormat="0" applyAlignment="0" applyProtection="0"/>
    <xf numFmtId="4" fontId="103" fillId="62" borderId="267">
      <alignment horizontal="right" vertical="center"/>
    </xf>
    <xf numFmtId="0" fontId="115" fillId="33" borderId="66" applyNumberFormat="0" applyAlignment="0" applyProtection="0"/>
    <xf numFmtId="4" fontId="103" fillId="60" borderId="269">
      <alignment horizontal="right" vertical="center"/>
    </xf>
    <xf numFmtId="4" fontId="103" fillId="60" borderId="267">
      <alignment horizontal="right" vertical="center"/>
    </xf>
    <xf numFmtId="0" fontId="7" fillId="45" borderId="0" applyNumberFormat="0" applyBorder="0" applyAlignment="0" applyProtection="0"/>
    <xf numFmtId="0" fontId="7" fillId="50" borderId="0" applyNumberFormat="0" applyBorder="0" applyAlignment="0" applyProtection="0"/>
    <xf numFmtId="0" fontId="138" fillId="71" borderId="264" applyNumberFormat="0" applyAlignment="0" applyProtection="0"/>
    <xf numFmtId="0" fontId="105" fillId="62" borderId="267">
      <alignment horizontal="right" vertical="center"/>
    </xf>
    <xf numFmtId="0" fontId="48" fillId="51" borderId="0" applyNumberFormat="0" applyBorder="0" applyAlignment="0" applyProtection="0"/>
    <xf numFmtId="0" fontId="125" fillId="84" borderId="264" applyNumberFormat="0" applyAlignment="0" applyProtection="0"/>
    <xf numFmtId="0" fontId="7" fillId="58" borderId="0" applyNumberFormat="0" applyBorder="0" applyAlignment="0" applyProtection="0"/>
    <xf numFmtId="0" fontId="145" fillId="0" borderId="265" applyNumberFormat="0" applyFill="0" applyAlignment="0" applyProtection="0"/>
    <xf numFmtId="0" fontId="102" fillId="0" borderId="267">
      <alignment horizontal="right" vertical="center"/>
    </xf>
    <xf numFmtId="0" fontId="48" fillId="51" borderId="0" applyNumberFormat="0" applyBorder="0" applyAlignment="0" applyProtection="0"/>
    <xf numFmtId="0" fontId="103" fillId="60" borderId="267">
      <alignment horizontal="right" vertical="center"/>
    </xf>
    <xf numFmtId="0" fontId="7" fillId="37" borderId="0" applyNumberFormat="0" applyBorder="0" applyAlignment="0" applyProtection="0"/>
    <xf numFmtId="4" fontId="102" fillId="61" borderId="267"/>
    <xf numFmtId="0" fontId="105" fillId="62" borderId="267">
      <alignment horizontal="right" vertical="center"/>
    </xf>
    <xf numFmtId="0" fontId="120" fillId="87" borderId="266" applyNumberFormat="0" applyFont="0" applyAlignment="0" applyProtection="0"/>
    <xf numFmtId="0" fontId="102" fillId="0" borderId="270">
      <alignment horizontal="left" vertical="center" wrapText="1" indent="2"/>
    </xf>
    <xf numFmtId="0" fontId="102" fillId="60" borderId="270">
      <alignment horizontal="left" vertical="center" wrapText="1" indent="2"/>
    </xf>
    <xf numFmtId="0" fontId="120" fillId="87" borderId="266" applyNumberFormat="0" applyFont="0" applyAlignment="0" applyProtection="0"/>
    <xf numFmtId="0" fontId="48" fillId="47" borderId="0" applyNumberFormat="0" applyBorder="0" applyAlignment="0" applyProtection="0"/>
    <xf numFmtId="4" fontId="102" fillId="0" borderId="267" applyFill="0" applyBorder="0" applyProtection="0">
      <alignment horizontal="right" vertical="center"/>
    </xf>
    <xf numFmtId="49" fontId="101" fillId="0" borderId="267" applyNumberFormat="0" applyFill="0" applyBorder="0" applyProtection="0">
      <alignment horizontal="left" vertical="center"/>
    </xf>
    <xf numFmtId="0" fontId="138" fillId="71" borderId="264" applyNumberFormat="0" applyAlignment="0" applyProtection="0"/>
    <xf numFmtId="0" fontId="48" fillId="59" borderId="0" applyNumberFormat="0" applyBorder="0" applyAlignment="0" applyProtection="0"/>
    <xf numFmtId="4" fontId="103" fillId="60" borderId="267">
      <alignment horizontal="right" vertical="center"/>
    </xf>
    <xf numFmtId="0" fontId="103" fillId="60" borderId="268">
      <alignment horizontal="right" vertical="center"/>
    </xf>
    <xf numFmtId="4" fontId="103" fillId="62" borderId="267">
      <alignment horizontal="right" vertical="center"/>
    </xf>
    <xf numFmtId="4" fontId="103" fillId="62" borderId="267">
      <alignment horizontal="right" vertical="center"/>
    </xf>
    <xf numFmtId="4" fontId="102" fillId="61" borderId="267"/>
    <xf numFmtId="0" fontId="103" fillId="60" borderId="268">
      <alignment horizontal="right" vertical="center"/>
    </xf>
    <xf numFmtId="0" fontId="115" fillId="33" borderId="66" applyNumberFormat="0" applyAlignment="0" applyProtection="0"/>
    <xf numFmtId="0" fontId="7" fillId="46" borderId="0" applyNumberFormat="0" applyBorder="0" applyAlignment="0" applyProtection="0"/>
    <xf numFmtId="0" fontId="8" fillId="87" borderId="266" applyNumberFormat="0" applyFont="0" applyAlignment="0" applyProtection="0"/>
    <xf numFmtId="0" fontId="7" fillId="41" borderId="0" applyNumberFormat="0" applyBorder="0" applyAlignment="0" applyProtection="0"/>
    <xf numFmtId="0" fontId="102" fillId="60" borderId="270">
      <alignment horizontal="left" vertical="center" wrapText="1" indent="2"/>
    </xf>
    <xf numFmtId="0" fontId="7" fillId="45" borderId="0" applyNumberFormat="0" applyBorder="0" applyAlignment="0" applyProtection="0"/>
    <xf numFmtId="4" fontId="103" fillId="60" borderId="267">
      <alignment horizontal="right" vertical="center"/>
    </xf>
    <xf numFmtId="0" fontId="130" fillId="0" borderId="265" applyNumberFormat="0" applyFill="0" applyAlignment="0" applyProtection="0"/>
    <xf numFmtId="49" fontId="102" fillId="0" borderId="267" applyNumberFormat="0" applyFont="0" applyFill="0" applyBorder="0" applyProtection="0">
      <alignment horizontal="left" vertical="center" indent="2"/>
    </xf>
    <xf numFmtId="0" fontId="102" fillId="62" borderId="268">
      <alignment horizontal="left" vertical="center"/>
    </xf>
    <xf numFmtId="49" fontId="101" fillId="0" borderId="267" applyNumberFormat="0" applyFill="0" applyBorder="0" applyProtection="0">
      <alignment horizontal="left" vertical="center"/>
    </xf>
    <xf numFmtId="4" fontId="105" fillId="62" borderId="267">
      <alignment horizontal="right" vertical="center"/>
    </xf>
    <xf numFmtId="0" fontId="126" fillId="84" borderId="264" applyNumberFormat="0" applyAlignment="0" applyProtection="0"/>
    <xf numFmtId="0" fontId="102" fillId="0" borderId="270">
      <alignment horizontal="left" vertical="center" wrapText="1" indent="2"/>
    </xf>
    <xf numFmtId="0" fontId="103" fillId="62" borderId="267">
      <alignment horizontal="right" vertical="center"/>
    </xf>
    <xf numFmtId="0" fontId="130" fillId="0" borderId="265" applyNumberFormat="0" applyFill="0" applyAlignment="0" applyProtection="0"/>
    <xf numFmtId="0" fontId="117" fillId="0" borderId="0" applyNumberFormat="0" applyFill="0" applyBorder="0" applyAlignment="0" applyProtection="0"/>
    <xf numFmtId="0" fontId="145" fillId="0" borderId="265" applyNumberFormat="0" applyFill="0" applyAlignment="0" applyProtection="0"/>
    <xf numFmtId="4" fontId="103" fillId="60" borderId="267">
      <alignment horizontal="right" vertical="center"/>
    </xf>
    <xf numFmtId="166" fontId="102" fillId="88" borderId="267" applyNumberFormat="0" applyFont="0" applyBorder="0" applyAlignment="0" applyProtection="0">
      <alignment horizontal="right" vertical="center"/>
    </xf>
    <xf numFmtId="4" fontId="102" fillId="0" borderId="267" applyFill="0" applyBorder="0" applyProtection="0">
      <alignment horizontal="right" vertical="center"/>
    </xf>
    <xf numFmtId="0" fontId="115" fillId="33" borderId="66" applyNumberFormat="0" applyAlignment="0" applyProtection="0"/>
    <xf numFmtId="0" fontId="48" fillId="51" borderId="0" applyNumberFormat="0" applyBorder="0" applyAlignment="0" applyProtection="0"/>
    <xf numFmtId="0" fontId="103" fillId="60" borderId="269">
      <alignment horizontal="right" vertical="center"/>
    </xf>
    <xf numFmtId="0" fontId="138" fillId="71" borderId="264" applyNumberFormat="0" applyAlignment="0" applyProtection="0"/>
    <xf numFmtId="49" fontId="102" fillId="0" borderId="267" applyNumberFormat="0" applyFont="0" applyFill="0" applyBorder="0" applyProtection="0">
      <alignment horizontal="left" vertical="center" indent="2"/>
    </xf>
    <xf numFmtId="0" fontId="102" fillId="62" borderId="268">
      <alignment horizontal="left" vertical="center"/>
    </xf>
    <xf numFmtId="0" fontId="116" fillId="33" borderId="65" applyNumberFormat="0" applyAlignment="0" applyProtection="0"/>
    <xf numFmtId="0" fontId="48" fillId="51" borderId="0" applyNumberFormat="0" applyBorder="0" applyAlignment="0" applyProtection="0"/>
    <xf numFmtId="4" fontId="103" fillId="60" borderId="267">
      <alignment horizontal="right" vertical="center"/>
    </xf>
    <xf numFmtId="4" fontId="105" fillId="62" borderId="267">
      <alignment horizontal="right" vertical="center"/>
    </xf>
    <xf numFmtId="0" fontId="102" fillId="60" borderId="270">
      <alignment horizontal="left" vertical="center" wrapText="1" indent="2"/>
    </xf>
    <xf numFmtId="0" fontId="7" fillId="57" borderId="0" applyNumberFormat="0" applyBorder="0" applyAlignment="0" applyProtection="0"/>
    <xf numFmtId="0" fontId="126" fillId="84" borderId="264" applyNumberFormat="0" applyAlignment="0" applyProtection="0"/>
    <xf numFmtId="4" fontId="105" fillId="62" borderId="267">
      <alignment horizontal="right" vertical="center"/>
    </xf>
    <xf numFmtId="0" fontId="145" fillId="0" borderId="265" applyNumberFormat="0" applyFill="0" applyAlignment="0" applyProtection="0"/>
    <xf numFmtId="0" fontId="103" fillId="60" borderId="269">
      <alignment horizontal="right" vertical="center"/>
    </xf>
    <xf numFmtId="0" fontId="125" fillId="84" borderId="264" applyNumberFormat="0" applyAlignment="0" applyProtection="0"/>
    <xf numFmtId="4" fontId="105" fillId="62" borderId="267">
      <alignment horizontal="right" vertical="center"/>
    </xf>
    <xf numFmtId="0" fontId="115" fillId="33" borderId="66" applyNumberFormat="0" applyAlignment="0" applyProtection="0"/>
    <xf numFmtId="0" fontId="8" fillId="87" borderId="266" applyNumberFormat="0" applyFont="0" applyAlignment="0" applyProtection="0"/>
    <xf numFmtId="4" fontId="103" fillId="60" borderId="268">
      <alignment horizontal="right" vertical="center"/>
    </xf>
    <xf numFmtId="4" fontId="103" fillId="62" borderId="267">
      <alignment horizontal="right" vertical="center"/>
    </xf>
    <xf numFmtId="0" fontId="129" fillId="71" borderId="264" applyNumberFormat="0" applyAlignment="0" applyProtection="0"/>
    <xf numFmtId="0" fontId="138" fillId="71" borderId="264" applyNumberFormat="0" applyAlignment="0" applyProtection="0"/>
    <xf numFmtId="0" fontId="7" fillId="57" borderId="0" applyNumberFormat="0" applyBorder="0" applyAlignment="0" applyProtection="0"/>
    <xf numFmtId="4" fontId="103" fillId="60" borderId="269">
      <alignment horizontal="right" vertical="center"/>
    </xf>
    <xf numFmtId="0" fontId="102" fillId="0" borderId="267" applyNumberFormat="0" applyFill="0" applyAlignment="0" applyProtection="0"/>
    <xf numFmtId="0" fontId="138" fillId="71" borderId="264" applyNumberFormat="0" applyAlignment="0" applyProtection="0"/>
    <xf numFmtId="0" fontId="102" fillId="62" borderId="268">
      <alignment horizontal="left" vertical="center"/>
    </xf>
    <xf numFmtId="49" fontId="101" fillId="0" borderId="267" applyNumberFormat="0" applyFill="0" applyBorder="0" applyProtection="0">
      <alignment horizontal="left" vertical="center"/>
    </xf>
    <xf numFmtId="0" fontId="118" fillId="0" borderId="0" applyNumberFormat="0" applyFill="0" applyBorder="0" applyAlignment="0" applyProtection="0"/>
    <xf numFmtId="0" fontId="7" fillId="41" borderId="0" applyNumberFormat="0" applyBorder="0" applyAlignment="0" applyProtection="0"/>
    <xf numFmtId="0" fontId="130" fillId="0" borderId="265" applyNumberFormat="0" applyFill="0" applyAlignment="0" applyProtection="0"/>
    <xf numFmtId="0" fontId="7" fillId="37" borderId="0" applyNumberFormat="0" applyBorder="0" applyAlignment="0" applyProtection="0"/>
    <xf numFmtId="0" fontId="120" fillId="87" borderId="266" applyNumberFormat="0" applyFont="0" applyAlignment="0" applyProtection="0"/>
    <xf numFmtId="49" fontId="102" fillId="0" borderId="268" applyNumberFormat="0" applyFont="0" applyFill="0" applyBorder="0" applyProtection="0">
      <alignment horizontal="left" vertical="center" indent="5"/>
    </xf>
    <xf numFmtId="4" fontId="103" fillId="60" borderId="269">
      <alignment horizontal="right" vertical="center"/>
    </xf>
    <xf numFmtId="4" fontId="102" fillId="0" borderId="267" applyFill="0" applyBorder="0" applyProtection="0">
      <alignment horizontal="right" vertical="center"/>
    </xf>
    <xf numFmtId="0" fontId="102" fillId="0" borderId="270">
      <alignment horizontal="left" vertical="center" wrapText="1" indent="2"/>
    </xf>
    <xf numFmtId="0" fontId="102" fillId="0" borderId="267" applyNumberFormat="0" applyFill="0" applyAlignment="0" applyProtection="0"/>
    <xf numFmtId="0" fontId="145" fillId="0" borderId="265" applyNumberFormat="0" applyFill="0" applyAlignment="0" applyProtection="0"/>
    <xf numFmtId="0" fontId="103" fillId="60" borderId="267">
      <alignment horizontal="right" vertical="center"/>
    </xf>
    <xf numFmtId="4" fontId="105" fillId="62" borderId="267">
      <alignment horizontal="right" vertical="center"/>
    </xf>
    <xf numFmtId="0" fontId="125" fillId="84" borderId="264" applyNumberFormat="0" applyAlignment="0" applyProtection="0"/>
    <xf numFmtId="0" fontId="102" fillId="0" borderId="267">
      <alignment horizontal="right" vertical="center"/>
    </xf>
    <xf numFmtId="0" fontId="130" fillId="0" borderId="265" applyNumberFormat="0" applyFill="0" applyAlignment="0" applyProtection="0"/>
    <xf numFmtId="0" fontId="103" fillId="60" borderId="267">
      <alignment horizontal="right" vertical="center"/>
    </xf>
    <xf numFmtId="0" fontId="102" fillId="0" borderId="267" applyNumberFormat="0" applyFill="0" applyAlignment="0" applyProtection="0"/>
    <xf numFmtId="0" fontId="138" fillId="71" borderId="264" applyNumberFormat="0" applyAlignment="0" applyProtection="0"/>
    <xf numFmtId="0" fontId="48" fillId="39" borderId="0" applyNumberFormat="0" applyBorder="0" applyAlignment="0" applyProtection="0"/>
    <xf numFmtId="0" fontId="126" fillId="84" borderId="264" applyNumberFormat="0" applyAlignment="0" applyProtection="0"/>
    <xf numFmtId="0" fontId="48" fillId="39" borderId="0" applyNumberFormat="0" applyBorder="0" applyAlignment="0" applyProtection="0"/>
    <xf numFmtId="4" fontId="102" fillId="0" borderId="267">
      <alignment horizontal="right" vertical="center"/>
    </xf>
    <xf numFmtId="0" fontId="102" fillId="0" borderId="267" applyNumberFormat="0" applyFill="0" applyAlignment="0" applyProtection="0"/>
    <xf numFmtId="0" fontId="145" fillId="0" borderId="265" applyNumberFormat="0" applyFill="0" applyAlignment="0" applyProtection="0"/>
    <xf numFmtId="166" fontId="102" fillId="88" borderId="267" applyNumberFormat="0" applyFont="0" applyBorder="0" applyAlignment="0" applyProtection="0">
      <alignment horizontal="right" vertical="center"/>
    </xf>
    <xf numFmtId="0" fontId="7" fillId="49" borderId="0" applyNumberFormat="0" applyBorder="0" applyAlignment="0" applyProtection="0"/>
    <xf numFmtId="0" fontId="129" fillId="71" borderId="264" applyNumberFormat="0" applyAlignment="0" applyProtection="0"/>
    <xf numFmtId="0" fontId="7" fillId="50" borderId="0" applyNumberFormat="0" applyBorder="0" applyAlignment="0" applyProtection="0"/>
    <xf numFmtId="0" fontId="7" fillId="37" borderId="0" applyNumberFormat="0" applyBorder="0" applyAlignment="0" applyProtection="0"/>
    <xf numFmtId="0" fontId="129" fillId="71" borderId="264" applyNumberFormat="0" applyAlignment="0" applyProtection="0"/>
    <xf numFmtId="0" fontId="103" fillId="60" borderId="267">
      <alignment horizontal="right" vertical="center"/>
    </xf>
    <xf numFmtId="0" fontId="129" fillId="71" borderId="264" applyNumberFormat="0" applyAlignment="0" applyProtection="0"/>
    <xf numFmtId="0" fontId="48" fillId="43" borderId="0" applyNumberFormat="0" applyBorder="0" applyAlignment="0" applyProtection="0"/>
    <xf numFmtId="0" fontId="103" fillId="60" borderId="267">
      <alignment horizontal="right" vertical="center"/>
    </xf>
    <xf numFmtId="0" fontId="48" fillId="43" borderId="0" applyNumberFormat="0" applyBorder="0" applyAlignment="0" applyProtection="0"/>
    <xf numFmtId="0" fontId="7" fillId="58" borderId="0" applyNumberFormat="0" applyBorder="0" applyAlignment="0" applyProtection="0"/>
    <xf numFmtId="0" fontId="102" fillId="0" borderId="270">
      <alignment horizontal="left" vertical="center" wrapText="1" indent="2"/>
    </xf>
    <xf numFmtId="0" fontId="142" fillId="84" borderId="263" applyNumberFormat="0" applyAlignment="0" applyProtection="0"/>
    <xf numFmtId="0" fontId="145" fillId="0" borderId="265" applyNumberFormat="0" applyFill="0" applyAlignment="0" applyProtection="0"/>
    <xf numFmtId="0" fontId="7" fillId="50" borderId="0" applyNumberFormat="0" applyBorder="0" applyAlignment="0" applyProtection="0"/>
    <xf numFmtId="4" fontId="103" fillId="62" borderId="267">
      <alignment horizontal="right" vertical="center"/>
    </xf>
    <xf numFmtId="0" fontId="7" fillId="54" borderId="0" applyNumberFormat="0" applyBorder="0" applyAlignment="0" applyProtection="0"/>
    <xf numFmtId="0" fontId="130" fillId="0" borderId="265" applyNumberFormat="0" applyFill="0" applyAlignment="0" applyProtection="0"/>
    <xf numFmtId="0" fontId="7" fillId="50" borderId="0" applyNumberFormat="0" applyBorder="0" applyAlignment="0" applyProtection="0"/>
    <xf numFmtId="0" fontId="118" fillId="0" borderId="0" applyNumberFormat="0" applyFill="0" applyBorder="0" applyAlignment="0" applyProtection="0"/>
    <xf numFmtId="0" fontId="119" fillId="0" borderId="70" applyNumberFormat="0" applyFill="0" applyAlignment="0" applyProtection="0"/>
    <xf numFmtId="0" fontId="145" fillId="0" borderId="265" applyNumberFormat="0" applyFill="0" applyAlignment="0" applyProtection="0"/>
    <xf numFmtId="4" fontId="103" fillId="60" borderId="268">
      <alignment horizontal="right" vertical="center"/>
    </xf>
    <xf numFmtId="0" fontId="138" fillId="71" borderId="264" applyNumberFormat="0" applyAlignment="0" applyProtection="0"/>
    <xf numFmtId="0" fontId="103" fillId="60" borderId="267">
      <alignment horizontal="right" vertical="center"/>
    </xf>
    <xf numFmtId="0" fontId="117" fillId="0" borderId="0" applyNumberFormat="0" applyFill="0" applyBorder="0" applyAlignment="0" applyProtection="0"/>
    <xf numFmtId="49" fontId="102" fillId="0" borderId="267" applyNumberFormat="0" applyFont="0" applyFill="0" applyBorder="0" applyProtection="0">
      <alignment horizontal="left" vertical="center" indent="2"/>
    </xf>
    <xf numFmtId="0" fontId="103" fillId="60" borderId="267">
      <alignment horizontal="right" vertical="center"/>
    </xf>
    <xf numFmtId="0" fontId="7" fillId="58" borderId="0" applyNumberFormat="0" applyBorder="0" applyAlignment="0" applyProtection="0"/>
    <xf numFmtId="0" fontId="48" fillId="39" borderId="0" applyNumberFormat="0" applyBorder="0" applyAlignment="0" applyProtection="0"/>
    <xf numFmtId="49" fontId="101" fillId="0" borderId="267" applyNumberFormat="0" applyFill="0" applyBorder="0" applyProtection="0">
      <alignment horizontal="left" vertical="center"/>
    </xf>
    <xf numFmtId="0" fontId="138" fillId="71" borderId="264" applyNumberFormat="0" applyAlignment="0" applyProtection="0"/>
    <xf numFmtId="0" fontId="105" fillId="62" borderId="267">
      <alignment horizontal="right" vertical="center"/>
    </xf>
    <xf numFmtId="0" fontId="102" fillId="0" borderId="267">
      <alignment horizontal="right" vertical="center"/>
    </xf>
    <xf numFmtId="0" fontId="117" fillId="0" borderId="0" applyNumberFormat="0" applyFill="0" applyBorder="0" applyAlignment="0" applyProtection="0"/>
    <xf numFmtId="0" fontId="119" fillId="0" borderId="70" applyNumberFormat="0" applyFill="0" applyAlignment="0" applyProtection="0"/>
    <xf numFmtId="0" fontId="7" fillId="42" borderId="0" applyNumberFormat="0" applyBorder="0" applyAlignment="0" applyProtection="0"/>
    <xf numFmtId="0" fontId="103" fillId="60" borderId="267">
      <alignment horizontal="right" vertical="center"/>
    </xf>
    <xf numFmtId="49" fontId="102" fillId="0" borderId="267" applyNumberFormat="0" applyFont="0" applyFill="0" applyBorder="0" applyProtection="0">
      <alignment horizontal="left" vertical="center" indent="2"/>
    </xf>
    <xf numFmtId="0" fontId="126" fillId="84" borderId="264" applyNumberFormat="0" applyAlignment="0" applyProtection="0"/>
    <xf numFmtId="0" fontId="138" fillId="71" borderId="264" applyNumberFormat="0" applyAlignment="0" applyProtection="0"/>
    <xf numFmtId="0" fontId="102" fillId="60" borderId="270">
      <alignment horizontal="left" vertical="center" wrapText="1" indent="2"/>
    </xf>
    <xf numFmtId="0" fontId="138" fillId="71" borderId="264" applyNumberFormat="0" applyAlignment="0" applyProtection="0"/>
    <xf numFmtId="0" fontId="7" fillId="53" borderId="0" applyNumberFormat="0" applyBorder="0" applyAlignment="0" applyProtection="0"/>
    <xf numFmtId="0" fontId="103" fillId="62" borderId="267">
      <alignment horizontal="right" vertical="center"/>
    </xf>
    <xf numFmtId="0" fontId="48" fillId="39" borderId="0" applyNumberFormat="0" applyBorder="0" applyAlignment="0" applyProtection="0"/>
    <xf numFmtId="0" fontId="103" fillId="62" borderId="267">
      <alignment horizontal="right" vertical="center"/>
    </xf>
    <xf numFmtId="0" fontId="103" fillId="62" borderId="267">
      <alignment horizontal="right" vertical="center"/>
    </xf>
    <xf numFmtId="0" fontId="7" fillId="54" borderId="0" applyNumberFormat="0" applyBorder="0" applyAlignment="0" applyProtection="0"/>
    <xf numFmtId="0" fontId="123" fillId="84" borderId="263" applyNumberFormat="0" applyAlignment="0" applyProtection="0"/>
    <xf numFmtId="0" fontId="7" fillId="38" borderId="0" applyNumberFormat="0" applyBorder="0" applyAlignment="0" applyProtection="0"/>
    <xf numFmtId="0" fontId="145" fillId="0" borderId="265" applyNumberFormat="0" applyFill="0" applyAlignment="0" applyProtection="0"/>
    <xf numFmtId="0" fontId="145" fillId="0" borderId="265" applyNumberFormat="0" applyFill="0" applyAlignment="0" applyProtection="0"/>
    <xf numFmtId="0" fontId="103" fillId="60" borderId="269">
      <alignment horizontal="right" vertical="center"/>
    </xf>
    <xf numFmtId="0" fontId="102" fillId="60" borderId="270">
      <alignment horizontal="left" vertical="center" wrapText="1" indent="2"/>
    </xf>
    <xf numFmtId="0" fontId="125" fillId="84" borderId="264" applyNumberFormat="0" applyAlignment="0" applyProtection="0"/>
    <xf numFmtId="0" fontId="7" fillId="37" borderId="0" applyNumberFormat="0" applyBorder="0" applyAlignment="0" applyProtection="0"/>
    <xf numFmtId="0" fontId="103" fillId="62" borderId="267">
      <alignment horizontal="right" vertical="center"/>
    </xf>
    <xf numFmtId="0" fontId="102" fillId="0" borderId="270">
      <alignment horizontal="left" vertical="center" wrapText="1" indent="2"/>
    </xf>
    <xf numFmtId="0" fontId="116" fillId="33" borderId="65" applyNumberFormat="0" applyAlignment="0" applyProtection="0"/>
    <xf numFmtId="0" fontId="7" fillId="58" borderId="0" applyNumberFormat="0" applyBorder="0" applyAlignment="0" applyProtection="0"/>
    <xf numFmtId="0" fontId="103" fillId="62" borderId="267">
      <alignment horizontal="right" vertical="center"/>
    </xf>
    <xf numFmtId="0" fontId="105" fillId="62" borderId="267">
      <alignment horizontal="right" vertical="center"/>
    </xf>
    <xf numFmtId="0" fontId="102" fillId="61" borderId="267"/>
    <xf numFmtId="0" fontId="7" fillId="46" borderId="0" applyNumberFormat="0" applyBorder="0" applyAlignment="0" applyProtection="0"/>
    <xf numFmtId="0" fontId="48" fillId="39" borderId="0" applyNumberFormat="0" applyBorder="0" applyAlignment="0" applyProtection="0"/>
    <xf numFmtId="0" fontId="7" fillId="53" borderId="0" applyNumberFormat="0" applyBorder="0" applyAlignment="0" applyProtection="0"/>
    <xf numFmtId="0" fontId="7" fillId="42" borderId="0" applyNumberFormat="0" applyBorder="0" applyAlignment="0" applyProtection="0"/>
    <xf numFmtId="49" fontId="102" fillId="0" borderId="268" applyNumberFormat="0" applyFont="0" applyFill="0" applyBorder="0" applyProtection="0">
      <alignment horizontal="left" vertical="center" indent="5"/>
    </xf>
    <xf numFmtId="0" fontId="102" fillId="0" borderId="267" applyNumberFormat="0" applyFill="0" applyAlignment="0" applyProtection="0"/>
    <xf numFmtId="0" fontId="102" fillId="60" borderId="270">
      <alignment horizontal="left" vertical="center" wrapText="1" indent="2"/>
    </xf>
    <xf numFmtId="0" fontId="120" fillId="87" borderId="266" applyNumberFormat="0" applyFont="0" applyAlignment="0" applyProtection="0"/>
    <xf numFmtId="0" fontId="126" fillId="84" borderId="264" applyNumberFormat="0" applyAlignment="0" applyProtection="0"/>
    <xf numFmtId="0" fontId="7" fillId="45" borderId="0" applyNumberFormat="0" applyBorder="0" applyAlignment="0" applyProtection="0"/>
    <xf numFmtId="0" fontId="7" fillId="38" borderId="0" applyNumberFormat="0" applyBorder="0" applyAlignment="0" applyProtection="0"/>
    <xf numFmtId="0" fontId="125" fillId="84" borderId="264" applyNumberFormat="0" applyAlignment="0" applyProtection="0"/>
    <xf numFmtId="4" fontId="103" fillId="60" borderId="267">
      <alignment horizontal="right" vertical="center"/>
    </xf>
    <xf numFmtId="0" fontId="48" fillId="59" borderId="0" applyNumberFormat="0" applyBorder="0" applyAlignment="0" applyProtection="0"/>
    <xf numFmtId="0" fontId="7" fillId="57" borderId="0" applyNumberFormat="0" applyBorder="0" applyAlignment="0" applyProtection="0"/>
    <xf numFmtId="0" fontId="102" fillId="0" borderId="267">
      <alignment horizontal="right" vertical="center"/>
    </xf>
    <xf numFmtId="0" fontId="102" fillId="62" borderId="268">
      <alignment horizontal="left" vertical="center"/>
    </xf>
    <xf numFmtId="4" fontId="102" fillId="0" borderId="267">
      <alignment horizontal="right" vertical="center"/>
    </xf>
    <xf numFmtId="0" fontId="7" fillId="41" borderId="0" applyNumberFormat="0" applyBorder="0" applyAlignment="0" applyProtection="0"/>
    <xf numFmtId="0" fontId="125" fillId="84" borderId="264" applyNumberFormat="0" applyAlignment="0" applyProtection="0"/>
    <xf numFmtId="0" fontId="48" fillId="55" borderId="0" applyNumberFormat="0" applyBorder="0" applyAlignment="0" applyProtection="0"/>
    <xf numFmtId="0" fontId="102" fillId="60" borderId="270">
      <alignment horizontal="left" vertical="center" wrapText="1" indent="2"/>
    </xf>
    <xf numFmtId="0" fontId="138" fillId="71" borderId="264" applyNumberFormat="0" applyAlignment="0" applyProtection="0"/>
    <xf numFmtId="0" fontId="48" fillId="39" borderId="0" applyNumberFormat="0" applyBorder="0" applyAlignment="0" applyProtection="0"/>
    <xf numFmtId="0" fontId="138" fillId="71" borderId="264" applyNumberFormat="0" applyAlignment="0" applyProtection="0"/>
    <xf numFmtId="0" fontId="129" fillId="71" borderId="264" applyNumberFormat="0" applyAlignment="0" applyProtection="0"/>
    <xf numFmtId="0" fontId="103" fillId="60" borderId="267">
      <alignment horizontal="right" vertical="center"/>
    </xf>
    <xf numFmtId="0" fontId="48" fillId="39" borderId="0" applyNumberFormat="0" applyBorder="0" applyAlignment="0" applyProtection="0"/>
    <xf numFmtId="0" fontId="145" fillId="0" borderId="265" applyNumberFormat="0" applyFill="0" applyAlignment="0" applyProtection="0"/>
    <xf numFmtId="0" fontId="48" fillId="43" borderId="0" applyNumberFormat="0" applyBorder="0" applyAlignment="0" applyProtection="0"/>
    <xf numFmtId="0" fontId="103" fillId="60" borderId="267">
      <alignment horizontal="right" vertical="center"/>
    </xf>
    <xf numFmtId="0" fontId="102" fillId="0" borderId="270">
      <alignment horizontal="left" vertical="center" wrapText="1" indent="2"/>
    </xf>
    <xf numFmtId="4" fontId="103" fillId="62" borderId="267">
      <alignment horizontal="right" vertical="center"/>
    </xf>
    <xf numFmtId="0" fontId="125" fillId="84" borderId="264" applyNumberFormat="0" applyAlignment="0" applyProtection="0"/>
    <xf numFmtId="0" fontId="7" fillId="49" borderId="0" applyNumberFormat="0" applyBorder="0" applyAlignment="0" applyProtection="0"/>
    <xf numFmtId="0" fontId="142" fillId="84" borderId="263" applyNumberFormat="0" applyAlignment="0" applyProtection="0"/>
    <xf numFmtId="4" fontId="102" fillId="0" borderId="267">
      <alignment horizontal="right" vertical="center"/>
    </xf>
    <xf numFmtId="0" fontId="102" fillId="0" borderId="267">
      <alignment horizontal="right" vertical="center"/>
    </xf>
    <xf numFmtId="4" fontId="103" fillId="60" borderId="267">
      <alignment horizontal="right" vertical="center"/>
    </xf>
    <xf numFmtId="0" fontId="103" fillId="62" borderId="267">
      <alignment horizontal="right" vertical="center"/>
    </xf>
    <xf numFmtId="0" fontId="48" fillId="51" borderId="0" applyNumberFormat="0" applyBorder="0" applyAlignment="0" applyProtection="0"/>
    <xf numFmtId="0" fontId="142" fillId="84" borderId="263" applyNumberFormat="0" applyAlignment="0" applyProtection="0"/>
    <xf numFmtId="4" fontId="103" fillId="60" borderId="267">
      <alignment horizontal="right" vertical="center"/>
    </xf>
    <xf numFmtId="0" fontId="117" fillId="0" borderId="0" applyNumberFormat="0" applyFill="0" applyBorder="0" applyAlignment="0" applyProtection="0"/>
    <xf numFmtId="0" fontId="48" fillId="55" borderId="0" applyNumberFormat="0" applyBorder="0" applyAlignment="0" applyProtection="0"/>
    <xf numFmtId="0" fontId="145" fillId="0" borderId="265" applyNumberFormat="0" applyFill="0" applyAlignment="0" applyProtection="0"/>
    <xf numFmtId="0" fontId="102" fillId="0" borderId="270">
      <alignment horizontal="left" vertical="center" wrapText="1" indent="2"/>
    </xf>
    <xf numFmtId="4" fontId="102" fillId="0" borderId="259" applyFill="0" applyBorder="0" applyProtection="0">
      <alignment horizontal="right" vertical="center"/>
    </xf>
    <xf numFmtId="0" fontId="103" fillId="60" borderId="267">
      <alignment horizontal="right" vertical="center"/>
    </xf>
    <xf numFmtId="0" fontId="116" fillId="33" borderId="65" applyNumberFormat="0" applyAlignment="0" applyProtection="0"/>
    <xf numFmtId="0" fontId="116" fillId="33" borderId="65" applyNumberFormat="0" applyAlignment="0" applyProtection="0"/>
    <xf numFmtId="0" fontId="102" fillId="60" borderId="270">
      <alignment horizontal="left" vertical="center" wrapText="1" indent="2"/>
    </xf>
    <xf numFmtId="0" fontId="102" fillId="0" borderId="270">
      <alignment horizontal="left" vertical="center" wrapText="1" indent="2"/>
    </xf>
    <xf numFmtId="0" fontId="7" fillId="42" borderId="0" applyNumberFormat="0" applyBorder="0" applyAlignment="0" applyProtection="0"/>
    <xf numFmtId="0" fontId="142" fillId="84" borderId="263" applyNumberFormat="0" applyAlignment="0" applyProtection="0"/>
    <xf numFmtId="0" fontId="7" fillId="42" borderId="0" applyNumberFormat="0" applyBorder="0" applyAlignment="0" applyProtection="0"/>
    <xf numFmtId="4" fontId="103" fillId="62" borderId="267">
      <alignment horizontal="right" vertical="center"/>
    </xf>
    <xf numFmtId="0" fontId="7" fillId="49" borderId="0" applyNumberFormat="0" applyBorder="0" applyAlignment="0" applyProtection="0"/>
    <xf numFmtId="0" fontId="138" fillId="71" borderId="264" applyNumberFormat="0" applyAlignment="0" applyProtection="0"/>
    <xf numFmtId="0" fontId="48" fillId="59" borderId="0" applyNumberFormat="0" applyBorder="0" applyAlignment="0" applyProtection="0"/>
    <xf numFmtId="0" fontId="103" fillId="60" borderId="267">
      <alignment horizontal="right" vertical="center"/>
    </xf>
    <xf numFmtId="0" fontId="7" fillId="53" borderId="0" applyNumberFormat="0" applyBorder="0" applyAlignment="0" applyProtection="0"/>
    <xf numFmtId="0" fontId="142" fillId="84" borderId="263" applyNumberFormat="0" applyAlignment="0" applyProtection="0"/>
    <xf numFmtId="0" fontId="103" fillId="60" borderId="269">
      <alignment horizontal="right" vertical="center"/>
    </xf>
    <xf numFmtId="0" fontId="7" fillId="41" borderId="0" applyNumberFormat="0" applyBorder="0" applyAlignment="0" applyProtection="0"/>
    <xf numFmtId="0" fontId="7" fillId="58" borderId="0" applyNumberFormat="0" applyBorder="0" applyAlignment="0" applyProtection="0"/>
    <xf numFmtId="4" fontId="102" fillId="61" borderId="267"/>
    <xf numFmtId="0" fontId="126" fillId="84" borderId="264" applyNumberFormat="0" applyAlignment="0" applyProtection="0"/>
    <xf numFmtId="0" fontId="103" fillId="62" borderId="267">
      <alignment horizontal="right" vertical="center"/>
    </xf>
    <xf numFmtId="0" fontId="102" fillId="60" borderId="270">
      <alignment horizontal="left" vertical="center" wrapText="1" indent="2"/>
    </xf>
    <xf numFmtId="0" fontId="138" fillId="71" borderId="264" applyNumberFormat="0" applyAlignment="0" applyProtection="0"/>
    <xf numFmtId="0" fontId="48" fillId="47" borderId="0" applyNumberFormat="0" applyBorder="0" applyAlignment="0" applyProtection="0"/>
    <xf numFmtId="49" fontId="102" fillId="0" borderId="267" applyNumberFormat="0" applyFont="0" applyFill="0" applyBorder="0" applyProtection="0">
      <alignment horizontal="left" vertical="center" indent="2"/>
    </xf>
    <xf numFmtId="4" fontId="103" fillId="62" borderId="267">
      <alignment horizontal="right" vertical="center"/>
    </xf>
    <xf numFmtId="0" fontId="103" fillId="62" borderId="267">
      <alignment horizontal="right" vertical="center"/>
    </xf>
    <xf numFmtId="4" fontId="105" fillId="62" borderId="267">
      <alignment horizontal="right" vertical="center"/>
    </xf>
    <xf numFmtId="0" fontId="102" fillId="0" borderId="267" applyNumberFormat="0" applyFill="0" applyAlignment="0" applyProtection="0"/>
    <xf numFmtId="0" fontId="129" fillId="71" borderId="264" applyNumberFormat="0" applyAlignment="0" applyProtection="0"/>
    <xf numFmtId="0" fontId="7" fillId="38" borderId="0" applyNumberFormat="0" applyBorder="0" applyAlignment="0" applyProtection="0"/>
    <xf numFmtId="0" fontId="126" fillId="84" borderId="264" applyNumberFormat="0" applyAlignment="0" applyProtection="0"/>
    <xf numFmtId="0" fontId="7" fillId="54" borderId="0" applyNumberFormat="0" applyBorder="0" applyAlignment="0" applyProtection="0"/>
    <xf numFmtId="166" fontId="102" fillId="88" borderId="267" applyNumberFormat="0" applyFont="0" applyBorder="0" applyAlignment="0" applyProtection="0">
      <alignment horizontal="right" vertical="center"/>
    </xf>
    <xf numFmtId="0" fontId="120" fillId="87" borderId="266" applyNumberFormat="0" applyFont="0" applyAlignment="0" applyProtection="0"/>
    <xf numFmtId="0" fontId="102" fillId="0" borderId="267">
      <alignment horizontal="right" vertical="center"/>
    </xf>
    <xf numFmtId="0" fontId="7" fillId="37" borderId="0" applyNumberFormat="0" applyBorder="0" applyAlignment="0" applyProtection="0"/>
    <xf numFmtId="4" fontId="102" fillId="61" borderId="267"/>
    <xf numFmtId="0" fontId="118" fillId="0" borderId="0" applyNumberFormat="0" applyFill="0" applyBorder="0" applyAlignment="0" applyProtection="0"/>
    <xf numFmtId="4" fontId="103" fillId="62" borderId="267">
      <alignment horizontal="right" vertical="center"/>
    </xf>
    <xf numFmtId="0" fontId="145" fillId="0" borderId="265" applyNumberFormat="0" applyFill="0" applyAlignment="0" applyProtection="0"/>
    <xf numFmtId="4" fontId="103" fillId="60" borderId="267">
      <alignment horizontal="right" vertical="center"/>
    </xf>
    <xf numFmtId="0" fontId="48" fillId="47" borderId="0" applyNumberFormat="0" applyBorder="0" applyAlignment="0" applyProtection="0"/>
    <xf numFmtId="0" fontId="125" fillId="84" borderId="264" applyNumberFormat="0" applyAlignment="0" applyProtection="0"/>
    <xf numFmtId="0" fontId="138" fillId="71" borderId="264" applyNumberFormat="0" applyAlignment="0" applyProtection="0"/>
    <xf numFmtId="0" fontId="138" fillId="71" borderId="264" applyNumberFormat="0" applyAlignment="0" applyProtection="0"/>
    <xf numFmtId="0" fontId="138" fillId="71" borderId="264" applyNumberFormat="0" applyAlignment="0" applyProtection="0"/>
    <xf numFmtId="0" fontId="105" fillId="62" borderId="267">
      <alignment horizontal="right" vertical="center"/>
    </xf>
    <xf numFmtId="0" fontId="102" fillId="0" borderId="267">
      <alignment horizontal="right" vertical="center"/>
    </xf>
    <xf numFmtId="0" fontId="145" fillId="0" borderId="265" applyNumberFormat="0" applyFill="0" applyAlignment="0" applyProtection="0"/>
    <xf numFmtId="0" fontId="142" fillId="84" borderId="263" applyNumberFormat="0" applyAlignment="0" applyProtection="0"/>
    <xf numFmtId="0" fontId="129" fillId="71" borderId="264" applyNumberFormat="0" applyAlignment="0" applyProtection="0"/>
    <xf numFmtId="0" fontId="103" fillId="60" borderId="267">
      <alignment horizontal="right" vertical="center"/>
    </xf>
    <xf numFmtId="0" fontId="102" fillId="0" borderId="270">
      <alignment horizontal="left" vertical="center" wrapText="1" indent="2"/>
    </xf>
    <xf numFmtId="0" fontId="7" fillId="53" borderId="0" applyNumberFormat="0" applyBorder="0" applyAlignment="0" applyProtection="0"/>
    <xf numFmtId="0" fontId="105" fillId="62" borderId="267">
      <alignment horizontal="right" vertical="center"/>
    </xf>
    <xf numFmtId="0" fontId="48" fillId="43" borderId="0" applyNumberFormat="0" applyBorder="0" applyAlignment="0" applyProtection="0"/>
    <xf numFmtId="0" fontId="48" fillId="39" borderId="0" applyNumberFormat="0" applyBorder="0" applyAlignment="0" applyProtection="0"/>
    <xf numFmtId="0" fontId="7" fillId="42" borderId="0" applyNumberFormat="0" applyBorder="0" applyAlignment="0" applyProtection="0"/>
    <xf numFmtId="0" fontId="103" fillId="60" borderId="267">
      <alignment horizontal="right" vertical="center"/>
    </xf>
    <xf numFmtId="4" fontId="103" fillId="62" borderId="267">
      <alignment horizontal="right" vertical="center"/>
    </xf>
    <xf numFmtId="0" fontId="120" fillId="87" borderId="266" applyNumberFormat="0" applyFont="0" applyAlignment="0" applyProtection="0"/>
    <xf numFmtId="0" fontId="120" fillId="87" borderId="266" applyNumberFormat="0" applyFont="0" applyAlignment="0" applyProtection="0"/>
    <xf numFmtId="0" fontId="102" fillId="0" borderId="267">
      <alignment horizontal="right" vertical="center"/>
    </xf>
    <xf numFmtId="0" fontId="7" fillId="53" borderId="0" applyNumberFormat="0" applyBorder="0" applyAlignment="0" applyProtection="0"/>
    <xf numFmtId="4" fontId="103" fillId="60" borderId="267">
      <alignment horizontal="right" vertical="center"/>
    </xf>
    <xf numFmtId="4" fontId="102" fillId="61" borderId="267"/>
    <xf numFmtId="0" fontId="7" fillId="50" borderId="0" applyNumberFormat="0" applyBorder="0" applyAlignment="0" applyProtection="0"/>
    <xf numFmtId="0" fontId="138" fillId="71" borderId="264" applyNumberFormat="0" applyAlignment="0" applyProtection="0"/>
    <xf numFmtId="0" fontId="102" fillId="60" borderId="270">
      <alignment horizontal="left" vertical="center" wrapText="1" indent="2"/>
    </xf>
    <xf numFmtId="0" fontId="123" fillId="84" borderId="263" applyNumberFormat="0" applyAlignment="0" applyProtection="0"/>
    <xf numFmtId="0" fontId="123" fillId="84" borderId="263" applyNumberFormat="0" applyAlignment="0" applyProtection="0"/>
    <xf numFmtId="166" fontId="102" fillId="88" borderId="267" applyNumberFormat="0" applyFont="0" applyBorder="0" applyAlignment="0" applyProtection="0">
      <alignment horizontal="right" vertical="center"/>
    </xf>
    <xf numFmtId="0" fontId="103" fillId="60" borderId="267">
      <alignment horizontal="right" vertical="center"/>
    </xf>
    <xf numFmtId="4" fontId="103" fillId="62" borderId="267">
      <alignment horizontal="right" vertical="center"/>
    </xf>
    <xf numFmtId="0" fontId="115" fillId="33" borderId="66" applyNumberFormat="0" applyAlignment="0" applyProtection="0"/>
    <xf numFmtId="0" fontId="138" fillId="71" borderId="264" applyNumberFormat="0" applyAlignment="0" applyProtection="0"/>
    <xf numFmtId="4" fontId="102" fillId="0" borderId="267">
      <alignment horizontal="right" vertical="center"/>
    </xf>
    <xf numFmtId="0" fontId="102" fillId="0" borderId="267">
      <alignment horizontal="right" vertical="center"/>
    </xf>
    <xf numFmtId="4" fontId="105" fillId="62" borderId="267">
      <alignment horizontal="right" vertical="center"/>
    </xf>
    <xf numFmtId="0" fontId="103" fillId="60" borderId="268">
      <alignment horizontal="right" vertical="center"/>
    </xf>
    <xf numFmtId="0" fontId="117" fillId="0" borderId="0" applyNumberFormat="0" applyFill="0" applyBorder="0" applyAlignment="0" applyProtection="0"/>
    <xf numFmtId="0" fontId="7" fillId="38" borderId="0" applyNumberFormat="0" applyBorder="0" applyAlignment="0" applyProtection="0"/>
    <xf numFmtId="0" fontId="7" fillId="50" borderId="0" applyNumberFormat="0" applyBorder="0" applyAlignment="0" applyProtection="0"/>
    <xf numFmtId="0" fontId="105" fillId="62" borderId="267">
      <alignment horizontal="right" vertical="center"/>
    </xf>
    <xf numFmtId="0" fontId="126" fillId="84" borderId="264" applyNumberFormat="0" applyAlignment="0" applyProtection="0"/>
    <xf numFmtId="0" fontId="120" fillId="87" borderId="266" applyNumberFormat="0" applyFont="0" applyAlignment="0" applyProtection="0"/>
    <xf numFmtId="0" fontId="103" fillId="60" borderId="267">
      <alignment horizontal="right" vertical="center"/>
    </xf>
    <xf numFmtId="0" fontId="102" fillId="60" borderId="270">
      <alignment horizontal="left" vertical="center" wrapText="1" indent="2"/>
    </xf>
    <xf numFmtId="4" fontId="103" fillId="60" borderId="267">
      <alignment horizontal="right" vertical="center"/>
    </xf>
    <xf numFmtId="4" fontId="103" fillId="60" borderId="267">
      <alignment horizontal="right" vertical="center"/>
    </xf>
    <xf numFmtId="0" fontId="126" fillId="84" borderId="264" applyNumberFormat="0" applyAlignment="0" applyProtection="0"/>
    <xf numFmtId="0" fontId="7" fillId="41" borderId="0" applyNumberFormat="0" applyBorder="0" applyAlignment="0" applyProtection="0"/>
    <xf numFmtId="49" fontId="101" fillId="0" borderId="267" applyNumberFormat="0" applyFill="0" applyBorder="0" applyProtection="0">
      <alignment horizontal="left" vertical="center"/>
    </xf>
    <xf numFmtId="4" fontId="103" fillId="60" borderId="269">
      <alignment horizontal="right" vertical="center"/>
    </xf>
    <xf numFmtId="0" fontId="145" fillId="0" borderId="265" applyNumberFormat="0" applyFill="0" applyAlignment="0" applyProtection="0"/>
    <xf numFmtId="0" fontId="102" fillId="0" borderId="267">
      <alignment horizontal="right" vertical="center"/>
    </xf>
    <xf numFmtId="4" fontId="102" fillId="0" borderId="267">
      <alignment horizontal="right" vertical="center"/>
    </xf>
    <xf numFmtId="0" fontId="102" fillId="0" borderId="267">
      <alignment horizontal="right" vertical="center"/>
    </xf>
    <xf numFmtId="0" fontId="7" fillId="42" borderId="0" applyNumberFormat="0" applyBorder="0" applyAlignment="0" applyProtection="0"/>
    <xf numFmtId="4" fontId="102" fillId="61" borderId="267"/>
    <xf numFmtId="49" fontId="102" fillId="0" borderId="268" applyNumberFormat="0" applyFont="0" applyFill="0" applyBorder="0" applyProtection="0">
      <alignment horizontal="left" vertical="center" indent="5"/>
    </xf>
    <xf numFmtId="0" fontId="129" fillId="71" borderId="264" applyNumberFormat="0" applyAlignment="0" applyProtection="0"/>
    <xf numFmtId="0" fontId="102" fillId="62" borderId="268">
      <alignment horizontal="left" vertical="center"/>
    </xf>
    <xf numFmtId="0" fontId="103" fillId="62" borderId="267">
      <alignment horizontal="right" vertical="center"/>
    </xf>
    <xf numFmtId="4" fontId="102" fillId="0" borderId="267">
      <alignment horizontal="right" vertical="center"/>
    </xf>
    <xf numFmtId="0" fontId="102" fillId="0" borderId="267" applyNumberFormat="0" applyFill="0" applyAlignment="0" applyProtection="0"/>
    <xf numFmtId="0" fontId="103" fillId="60" borderId="267">
      <alignment horizontal="right" vertical="center"/>
    </xf>
    <xf numFmtId="4" fontId="103" fillId="60" borderId="267">
      <alignment horizontal="right" vertical="center"/>
    </xf>
    <xf numFmtId="49" fontId="101" fillId="0" borderId="267" applyNumberFormat="0" applyFill="0" applyBorder="0" applyProtection="0">
      <alignment horizontal="left" vertical="center"/>
    </xf>
    <xf numFmtId="0" fontId="125" fillId="84" borderId="264" applyNumberFormat="0" applyAlignment="0" applyProtection="0"/>
    <xf numFmtId="4" fontId="102" fillId="0" borderId="267">
      <alignment horizontal="right" vertical="center"/>
    </xf>
    <xf numFmtId="0" fontId="102" fillId="0" borderId="270">
      <alignment horizontal="left" vertical="center" wrapText="1" indent="2"/>
    </xf>
    <xf numFmtId="4" fontId="103" fillId="60" borderId="267">
      <alignment horizontal="right" vertical="center"/>
    </xf>
    <xf numFmtId="4" fontId="103" fillId="60" borderId="267">
      <alignment horizontal="right" vertical="center"/>
    </xf>
    <xf numFmtId="0" fontId="130" fillId="0" borderId="265" applyNumberFormat="0" applyFill="0" applyAlignment="0" applyProtection="0"/>
    <xf numFmtId="0" fontId="129" fillId="71" borderId="264" applyNumberFormat="0" applyAlignment="0" applyProtection="0"/>
    <xf numFmtId="0" fontId="103" fillId="60" borderId="267">
      <alignment horizontal="right" vertical="center"/>
    </xf>
    <xf numFmtId="0" fontId="138" fillId="71" borderId="264" applyNumberFormat="0" applyAlignment="0" applyProtection="0"/>
    <xf numFmtId="0" fontId="7" fillId="57" borderId="0" applyNumberFormat="0" applyBorder="0" applyAlignment="0" applyProtection="0"/>
    <xf numFmtId="0" fontId="120" fillId="87" borderId="266" applyNumberFormat="0" applyFont="0" applyAlignment="0" applyProtection="0"/>
    <xf numFmtId="166" fontId="102" fillId="88" borderId="267" applyNumberFormat="0" applyFont="0" applyBorder="0" applyAlignment="0" applyProtection="0">
      <alignment horizontal="right" vertical="center"/>
    </xf>
    <xf numFmtId="4" fontId="102" fillId="0" borderId="267">
      <alignment horizontal="right" vertical="center"/>
    </xf>
    <xf numFmtId="0" fontId="126" fillId="84" borderId="264" applyNumberFormat="0" applyAlignment="0" applyProtection="0"/>
    <xf numFmtId="0" fontId="138" fillId="71" borderId="264" applyNumberFormat="0" applyAlignment="0" applyProtection="0"/>
    <xf numFmtId="0" fontId="103" fillId="60" borderId="269">
      <alignment horizontal="right" vertical="center"/>
    </xf>
    <xf numFmtId="0" fontId="102" fillId="0" borderId="270">
      <alignment horizontal="left" vertical="center" wrapText="1" indent="2"/>
    </xf>
    <xf numFmtId="4" fontId="103" fillId="60" borderId="267">
      <alignment horizontal="right" vertical="center"/>
    </xf>
    <xf numFmtId="0" fontId="7" fillId="58" borderId="0" applyNumberFormat="0" applyBorder="0" applyAlignment="0" applyProtection="0"/>
    <xf numFmtId="4" fontId="102" fillId="0" borderId="267">
      <alignment horizontal="right" vertical="center"/>
    </xf>
    <xf numFmtId="0" fontId="48" fillId="43" borderId="0" applyNumberFormat="0" applyBorder="0" applyAlignment="0" applyProtection="0"/>
    <xf numFmtId="0" fontId="103" fillId="60" borderId="268">
      <alignment horizontal="right" vertical="center"/>
    </xf>
    <xf numFmtId="0" fontId="102" fillId="60" borderId="270">
      <alignment horizontal="left" vertical="center" wrapText="1" indent="2"/>
    </xf>
    <xf numFmtId="4" fontId="102" fillId="0" borderId="267" applyFill="0" applyBorder="0" applyProtection="0">
      <alignment horizontal="right" vertical="center"/>
    </xf>
    <xf numFmtId="4" fontId="102" fillId="61" borderId="267"/>
    <xf numFmtId="0" fontId="8" fillId="87" borderId="266" applyNumberFormat="0" applyFont="0" applyAlignment="0" applyProtection="0"/>
    <xf numFmtId="0" fontId="102" fillId="0" borderId="267">
      <alignment horizontal="right" vertical="center"/>
    </xf>
    <xf numFmtId="4" fontId="103" fillId="60" borderId="269">
      <alignment horizontal="right" vertical="center"/>
    </xf>
    <xf numFmtId="49" fontId="102" fillId="0" borderId="267" applyNumberFormat="0" applyFont="0" applyFill="0" applyBorder="0" applyProtection="0">
      <alignment horizontal="left" vertical="center" indent="2"/>
    </xf>
    <xf numFmtId="0" fontId="117" fillId="0" borderId="0" applyNumberFormat="0" applyFill="0" applyBorder="0" applyAlignment="0" applyProtection="0"/>
    <xf numFmtId="0" fontId="103" fillId="60" borderId="267">
      <alignment horizontal="right" vertical="center"/>
    </xf>
    <xf numFmtId="0" fontId="102" fillId="61" borderId="267"/>
    <xf numFmtId="0" fontId="7" fillId="42" borderId="0" applyNumberFormat="0" applyBorder="0" applyAlignment="0" applyProtection="0"/>
    <xf numFmtId="0" fontId="102" fillId="0" borderId="270">
      <alignment horizontal="left" vertical="center" wrapText="1" indent="2"/>
    </xf>
    <xf numFmtId="0" fontId="120" fillId="87" borderId="266" applyNumberFormat="0" applyFont="0" applyAlignment="0" applyProtection="0"/>
    <xf numFmtId="49" fontId="101" fillId="0" borderId="267" applyNumberFormat="0" applyFill="0" applyBorder="0" applyProtection="0">
      <alignment horizontal="left" vertical="center"/>
    </xf>
    <xf numFmtId="4" fontId="102" fillId="0" borderId="267" applyFill="0" applyBorder="0" applyProtection="0">
      <alignment horizontal="right" vertical="center"/>
    </xf>
    <xf numFmtId="0" fontId="7" fillId="38" borderId="0" applyNumberFormat="0" applyBorder="0" applyAlignment="0" applyProtection="0"/>
    <xf numFmtId="4" fontId="105" fillId="62" borderId="267">
      <alignment horizontal="right" vertical="center"/>
    </xf>
    <xf numFmtId="0" fontId="126" fillId="84" borderId="264" applyNumberFormat="0" applyAlignment="0" applyProtection="0"/>
    <xf numFmtId="0" fontId="105" fillId="62" borderId="267">
      <alignment horizontal="right" vertical="center"/>
    </xf>
    <xf numFmtId="0" fontId="105" fillId="62" borderId="267">
      <alignment horizontal="right" vertical="center"/>
    </xf>
    <xf numFmtId="0" fontId="48" fillId="43" borderId="0" applyNumberFormat="0" applyBorder="0" applyAlignment="0" applyProtection="0"/>
    <xf numFmtId="0" fontId="130" fillId="0" borderId="265" applyNumberFormat="0" applyFill="0" applyAlignment="0" applyProtection="0"/>
    <xf numFmtId="0" fontId="48" fillId="43" borderId="0" applyNumberFormat="0" applyBorder="0" applyAlignment="0" applyProtection="0"/>
    <xf numFmtId="0" fontId="129" fillId="71" borderId="264" applyNumberFormat="0" applyAlignment="0" applyProtection="0"/>
    <xf numFmtId="0" fontId="102" fillId="62" borderId="268">
      <alignment horizontal="left" vertical="center"/>
    </xf>
    <xf numFmtId="0" fontId="103" fillId="62" borderId="267">
      <alignment horizontal="right" vertical="center"/>
    </xf>
    <xf numFmtId="0" fontId="126" fillId="84" borderId="264" applyNumberFormat="0" applyAlignment="0" applyProtection="0"/>
    <xf numFmtId="0" fontId="126" fillId="84" borderId="264" applyNumberFormat="0" applyAlignment="0" applyProtection="0"/>
    <xf numFmtId="4" fontId="103" fillId="60" borderId="269">
      <alignment horizontal="right" vertical="center"/>
    </xf>
    <xf numFmtId="4" fontId="103" fillId="60" borderId="267">
      <alignment horizontal="right" vertical="center"/>
    </xf>
    <xf numFmtId="4" fontId="102" fillId="61" borderId="267"/>
    <xf numFmtId="0" fontId="48" fillId="55" borderId="0" applyNumberFormat="0" applyBorder="0" applyAlignment="0" applyProtection="0"/>
    <xf numFmtId="4" fontId="103" fillId="60" borderId="268">
      <alignment horizontal="right" vertical="center"/>
    </xf>
    <xf numFmtId="0" fontId="103" fillId="60" borderId="267">
      <alignment horizontal="right" vertical="center"/>
    </xf>
    <xf numFmtId="0" fontId="103" fillId="60" borderId="269">
      <alignment horizontal="right" vertical="center"/>
    </xf>
    <xf numFmtId="0" fontId="7" fillId="42" borderId="0" applyNumberFormat="0" applyBorder="0" applyAlignment="0" applyProtection="0"/>
    <xf numFmtId="0" fontId="105" fillId="62" borderId="259">
      <alignment horizontal="right" vertical="center"/>
    </xf>
    <xf numFmtId="0" fontId="120" fillId="87" borderId="266" applyNumberFormat="0" applyFont="0" applyAlignment="0" applyProtection="0"/>
    <xf numFmtId="0" fontId="142" fillId="84" borderId="263" applyNumberFormat="0" applyAlignment="0" applyProtection="0"/>
    <xf numFmtId="0" fontId="7" fillId="54" borderId="0" applyNumberFormat="0" applyBorder="0" applyAlignment="0" applyProtection="0"/>
    <xf numFmtId="0" fontId="7" fillId="49" borderId="0" applyNumberFormat="0" applyBorder="0" applyAlignment="0" applyProtection="0"/>
    <xf numFmtId="0" fontId="145" fillId="0" borderId="265" applyNumberFormat="0" applyFill="0" applyAlignment="0" applyProtection="0"/>
    <xf numFmtId="0" fontId="48" fillId="59" borderId="0" applyNumberFormat="0" applyBorder="0" applyAlignment="0" applyProtection="0"/>
    <xf numFmtId="0" fontId="8" fillId="87" borderId="266" applyNumberFormat="0" applyFont="0" applyAlignment="0" applyProtection="0"/>
    <xf numFmtId="0" fontId="129" fillId="71" borderId="264" applyNumberFormat="0" applyAlignment="0" applyProtection="0"/>
    <xf numFmtId="0" fontId="7" fillId="37" borderId="0" applyNumberFormat="0" applyBorder="0" applyAlignment="0" applyProtection="0"/>
    <xf numFmtId="0" fontId="48" fillId="47" borderId="0" applyNumberFormat="0" applyBorder="0" applyAlignment="0" applyProtection="0"/>
    <xf numFmtId="0" fontId="126" fillId="84" borderId="264" applyNumberFormat="0" applyAlignment="0" applyProtection="0"/>
    <xf numFmtId="0" fontId="130" fillId="0" borderId="265" applyNumberFormat="0" applyFill="0" applyAlignment="0" applyProtection="0"/>
    <xf numFmtId="0" fontId="126" fillId="84" borderId="264" applyNumberFormat="0" applyAlignment="0" applyProtection="0"/>
    <xf numFmtId="0" fontId="125" fillId="84" borderId="264" applyNumberFormat="0" applyAlignment="0" applyProtection="0"/>
    <xf numFmtId="0" fontId="7" fillId="38" borderId="0" applyNumberFormat="0" applyBorder="0" applyAlignment="0" applyProtection="0"/>
    <xf numFmtId="0" fontId="138" fillId="71" borderId="264" applyNumberFormat="0" applyAlignment="0" applyProtection="0"/>
    <xf numFmtId="0" fontId="118" fillId="0" borderId="0" applyNumberFormat="0" applyFill="0" applyBorder="0" applyAlignment="0" applyProtection="0"/>
    <xf numFmtId="0" fontId="123" fillId="84" borderId="263" applyNumberFormat="0" applyAlignment="0" applyProtection="0"/>
    <xf numFmtId="4" fontId="103" fillId="60" borderId="269">
      <alignment horizontal="right" vertical="center"/>
    </xf>
    <xf numFmtId="0" fontId="48" fillId="47" borderId="0" applyNumberFormat="0" applyBorder="0" applyAlignment="0" applyProtection="0"/>
    <xf numFmtId="0" fontId="126" fillId="84" borderId="264" applyNumberFormat="0" applyAlignment="0" applyProtection="0"/>
    <xf numFmtId="0" fontId="102" fillId="62" borderId="268">
      <alignment horizontal="left" vertical="center"/>
    </xf>
    <xf numFmtId="0" fontId="103" fillId="60" borderId="269">
      <alignment horizontal="right" vertical="center"/>
    </xf>
    <xf numFmtId="0" fontId="102" fillId="0" borderId="267" applyNumberFormat="0" applyFill="0" applyAlignment="0" applyProtection="0"/>
    <xf numFmtId="0" fontId="125" fillId="84" borderId="264" applyNumberFormat="0" applyAlignment="0" applyProtection="0"/>
    <xf numFmtId="0" fontId="105" fillId="62" borderId="267">
      <alignment horizontal="right" vertical="center"/>
    </xf>
    <xf numFmtId="0" fontId="7" fillId="53" borderId="0" applyNumberFormat="0" applyBorder="0" applyAlignment="0" applyProtection="0"/>
    <xf numFmtId="0" fontId="138" fillId="71" borderId="264" applyNumberFormat="0" applyAlignment="0" applyProtection="0"/>
    <xf numFmtId="4" fontId="103" fillId="60" borderId="267">
      <alignment horizontal="right" vertical="center"/>
    </xf>
    <xf numFmtId="0" fontId="126" fillId="84" borderId="264" applyNumberFormat="0" applyAlignment="0" applyProtection="0"/>
    <xf numFmtId="0" fontId="129" fillId="71" borderId="264" applyNumberFormat="0" applyAlignment="0" applyProtection="0"/>
    <xf numFmtId="49" fontId="102" fillId="0" borderId="268" applyNumberFormat="0" applyFont="0" applyFill="0" applyBorder="0" applyProtection="0">
      <alignment horizontal="left" vertical="center" indent="5"/>
    </xf>
    <xf numFmtId="0" fontId="7" fillId="57" borderId="0" applyNumberFormat="0" applyBorder="0" applyAlignment="0" applyProtection="0"/>
    <xf numFmtId="0" fontId="7" fillId="57" borderId="0" applyNumberFormat="0" applyBorder="0" applyAlignment="0" applyProtection="0"/>
    <xf numFmtId="0" fontId="48" fillId="51" borderId="0" applyNumberFormat="0" applyBorder="0" applyAlignment="0" applyProtection="0"/>
    <xf numFmtId="0" fontId="7" fillId="45" borderId="0" applyNumberFormat="0" applyBorder="0" applyAlignment="0" applyProtection="0"/>
    <xf numFmtId="4" fontId="102" fillId="0" borderId="267" applyFill="0" applyBorder="0" applyProtection="0">
      <alignment horizontal="right" vertical="center"/>
    </xf>
    <xf numFmtId="0" fontId="120" fillId="87" borderId="266" applyNumberFormat="0" applyFont="0" applyAlignment="0" applyProtection="0"/>
    <xf numFmtId="0" fontId="102" fillId="61" borderId="267"/>
    <xf numFmtId="4" fontId="102" fillId="0" borderId="267">
      <alignment horizontal="right" vertical="center"/>
    </xf>
    <xf numFmtId="0" fontId="8" fillId="87" borderId="266" applyNumberFormat="0" applyFont="0" applyAlignment="0" applyProtection="0"/>
    <xf numFmtId="4" fontId="102" fillId="0" borderId="267" applyFill="0" applyBorder="0" applyProtection="0">
      <alignment horizontal="right" vertical="center"/>
    </xf>
    <xf numFmtId="4" fontId="102" fillId="0" borderId="267">
      <alignment horizontal="right" vertical="center"/>
    </xf>
    <xf numFmtId="4" fontId="103" fillId="62" borderId="267">
      <alignment horizontal="right" vertical="center"/>
    </xf>
    <xf numFmtId="0" fontId="102" fillId="0" borderId="270">
      <alignment horizontal="left" vertical="center" wrapText="1" indent="2"/>
    </xf>
    <xf numFmtId="0" fontId="48" fillId="47" borderId="0" applyNumberFormat="0" applyBorder="0" applyAlignment="0" applyProtection="0"/>
    <xf numFmtId="0" fontId="145" fillId="0" borderId="265" applyNumberFormat="0" applyFill="0" applyAlignment="0" applyProtection="0"/>
    <xf numFmtId="4" fontId="105" fillId="62" borderId="267">
      <alignment horizontal="right" vertical="center"/>
    </xf>
    <xf numFmtId="0" fontId="119" fillId="0" borderId="70" applyNumberFormat="0" applyFill="0" applyAlignment="0" applyProtection="0"/>
    <xf numFmtId="0" fontId="126" fillId="84" borderId="264" applyNumberFormat="0" applyAlignment="0" applyProtection="0"/>
    <xf numFmtId="0" fontId="102" fillId="60" borderId="270">
      <alignment horizontal="left" vertical="center" wrapText="1" indent="2"/>
    </xf>
    <xf numFmtId="0" fontId="120" fillId="87" borderId="266" applyNumberFormat="0" applyFont="0" applyAlignment="0" applyProtection="0"/>
    <xf numFmtId="0" fontId="8" fillId="87" borderId="266" applyNumberFormat="0" applyFont="0" applyAlignment="0" applyProtection="0"/>
    <xf numFmtId="0" fontId="119" fillId="0" borderId="70" applyNumberFormat="0" applyFill="0" applyAlignment="0" applyProtection="0"/>
    <xf numFmtId="4" fontId="103" fillId="60" borderId="269">
      <alignment horizontal="right" vertical="center"/>
    </xf>
    <xf numFmtId="0" fontId="7" fillId="49" borderId="0" applyNumberFormat="0" applyBorder="0" applyAlignment="0" applyProtection="0"/>
    <xf numFmtId="4" fontId="102" fillId="0" borderId="267" applyFill="0" applyBorder="0" applyProtection="0">
      <alignment horizontal="right" vertical="center"/>
    </xf>
    <xf numFmtId="0" fontId="103" fillId="60" borderId="267">
      <alignment horizontal="right" vertical="center"/>
    </xf>
    <xf numFmtId="0" fontId="142" fillId="84" borderId="263" applyNumberFormat="0" applyAlignment="0" applyProtection="0"/>
    <xf numFmtId="0" fontId="7" fillId="37" borderId="0" applyNumberFormat="0" applyBorder="0" applyAlignment="0" applyProtection="0"/>
    <xf numFmtId="4" fontId="103" fillId="60" borderId="267">
      <alignment horizontal="right" vertical="center"/>
    </xf>
    <xf numFmtId="0" fontId="102" fillId="61" borderId="267"/>
    <xf numFmtId="0" fontId="7" fillId="54" borderId="0" applyNumberFormat="0" applyBorder="0" applyAlignment="0" applyProtection="0"/>
    <xf numFmtId="0" fontId="142" fillId="84" borderId="263" applyNumberFormat="0" applyAlignment="0" applyProtection="0"/>
    <xf numFmtId="0" fontId="102" fillId="61" borderId="267"/>
    <xf numFmtId="4" fontId="102" fillId="61" borderId="267"/>
    <xf numFmtId="0" fontId="126" fillId="84" borderId="264" applyNumberFormat="0" applyAlignment="0" applyProtection="0"/>
    <xf numFmtId="0" fontId="7" fillId="41" borderId="0" applyNumberFormat="0" applyBorder="0" applyAlignment="0" applyProtection="0"/>
    <xf numFmtId="4" fontId="103" fillId="62" borderId="267">
      <alignment horizontal="right" vertical="center"/>
    </xf>
    <xf numFmtId="0" fontId="103" fillId="60" borderId="259">
      <alignment horizontal="right" vertical="center"/>
    </xf>
    <xf numFmtId="0" fontId="102" fillId="60" borderId="270">
      <alignment horizontal="left" vertical="center" wrapText="1" indent="2"/>
    </xf>
    <xf numFmtId="0" fontId="7" fillId="58" borderId="0" applyNumberFormat="0" applyBorder="0" applyAlignment="0" applyProtection="0"/>
    <xf numFmtId="0" fontId="7" fillId="46" borderId="0" applyNumberFormat="0" applyBorder="0" applyAlignment="0" applyProtection="0"/>
    <xf numFmtId="4" fontId="103" fillId="60" borderId="267">
      <alignment horizontal="right" vertical="center"/>
    </xf>
    <xf numFmtId="0" fontId="129" fillId="71" borderId="264" applyNumberFormat="0" applyAlignment="0" applyProtection="0"/>
    <xf numFmtId="4" fontId="102" fillId="61" borderId="267"/>
    <xf numFmtId="0" fontId="138" fillId="71" borderId="264" applyNumberFormat="0" applyAlignment="0" applyProtection="0"/>
    <xf numFmtId="4" fontId="102" fillId="0" borderId="267">
      <alignment horizontal="right" vertical="center"/>
    </xf>
    <xf numFmtId="0" fontId="102" fillId="0" borderId="270">
      <alignment horizontal="left" vertical="center" wrapText="1" indent="2"/>
    </xf>
    <xf numFmtId="0" fontId="126" fillId="84" borderId="264" applyNumberFormat="0" applyAlignment="0" applyProtection="0"/>
    <xf numFmtId="0" fontId="102" fillId="60" borderId="270">
      <alignment horizontal="left" vertical="center" wrapText="1" indent="2"/>
    </xf>
    <xf numFmtId="166" fontId="102" fillId="88" borderId="267" applyNumberFormat="0" applyFont="0" applyBorder="0" applyAlignment="0" applyProtection="0">
      <alignment horizontal="right" vertical="center"/>
    </xf>
    <xf numFmtId="0" fontId="7" fillId="37" borderId="0" applyNumberFormat="0" applyBorder="0" applyAlignment="0" applyProtection="0"/>
    <xf numFmtId="0" fontId="120" fillId="87" borderId="266" applyNumberFormat="0" applyFont="0" applyAlignment="0" applyProtection="0"/>
    <xf numFmtId="4" fontId="103" fillId="60" borderId="268">
      <alignment horizontal="right" vertical="center"/>
    </xf>
    <xf numFmtId="0" fontId="105" fillId="62" borderId="267">
      <alignment horizontal="right" vertical="center"/>
    </xf>
    <xf numFmtId="0" fontId="125" fillId="84" borderId="264" applyNumberFormat="0" applyAlignment="0" applyProtection="0"/>
    <xf numFmtId="0" fontId="7" fillId="46" borderId="0" applyNumberFormat="0" applyBorder="0" applyAlignment="0" applyProtection="0"/>
    <xf numFmtId="4" fontId="103" fillId="60" borderId="267">
      <alignment horizontal="right" vertical="center"/>
    </xf>
    <xf numFmtId="0" fontId="145" fillId="0" borderId="265" applyNumberFormat="0" applyFill="0" applyAlignment="0" applyProtection="0"/>
    <xf numFmtId="0" fontId="102" fillId="60" borderId="270">
      <alignment horizontal="left" vertical="center" wrapText="1" indent="2"/>
    </xf>
    <xf numFmtId="0" fontId="118" fillId="0" borderId="0" applyNumberFormat="0" applyFill="0" applyBorder="0" applyAlignment="0" applyProtection="0"/>
    <xf numFmtId="0" fontId="130" fillId="0" borderId="265" applyNumberFormat="0" applyFill="0" applyAlignment="0" applyProtection="0"/>
    <xf numFmtId="4" fontId="103" fillId="60" borderId="267">
      <alignment horizontal="right" vertical="center"/>
    </xf>
    <xf numFmtId="0" fontId="105" fillId="62" borderId="267">
      <alignment horizontal="right" vertical="center"/>
    </xf>
    <xf numFmtId="0" fontId="120" fillId="87" borderId="266" applyNumberFormat="0" applyFont="0" applyAlignment="0" applyProtection="0"/>
    <xf numFmtId="0" fontId="126" fillId="84" borderId="264" applyNumberFormat="0" applyAlignment="0" applyProtection="0"/>
    <xf numFmtId="4" fontId="103" fillId="60" borderId="267">
      <alignment horizontal="right" vertical="center"/>
    </xf>
    <xf numFmtId="0" fontId="7" fillId="49" borderId="0" applyNumberFormat="0" applyBorder="0" applyAlignment="0" applyProtection="0"/>
    <xf numFmtId="0" fontId="123" fillId="84" borderId="263" applyNumberFormat="0" applyAlignment="0" applyProtection="0"/>
    <xf numFmtId="0" fontId="102" fillId="61" borderId="267"/>
    <xf numFmtId="0" fontId="125" fillId="84" borderId="264" applyNumberFormat="0" applyAlignment="0" applyProtection="0"/>
    <xf numFmtId="0" fontId="102" fillId="61" borderId="267"/>
    <xf numFmtId="0" fontId="103" fillId="60" borderId="267">
      <alignment horizontal="right" vertical="center"/>
    </xf>
    <xf numFmtId="0" fontId="145" fillId="0" borderId="265" applyNumberFormat="0" applyFill="0" applyAlignment="0" applyProtection="0"/>
    <xf numFmtId="0" fontId="7" fillId="37" borderId="0" applyNumberFormat="0" applyBorder="0" applyAlignment="0" applyProtection="0"/>
    <xf numFmtId="0" fontId="7" fillId="42" borderId="0" applyNumberFormat="0" applyBorder="0" applyAlignment="0" applyProtection="0"/>
    <xf numFmtId="4" fontId="102" fillId="0" borderId="267">
      <alignment horizontal="right" vertical="center"/>
    </xf>
    <xf numFmtId="0" fontId="125" fillId="84" borderId="264" applyNumberFormat="0" applyAlignment="0" applyProtection="0"/>
    <xf numFmtId="0" fontId="48" fillId="47" borderId="0" applyNumberFormat="0" applyBorder="0" applyAlignment="0" applyProtection="0"/>
    <xf numFmtId="0" fontId="102" fillId="61" borderId="267"/>
    <xf numFmtId="4" fontId="103" fillId="60" borderId="269">
      <alignment horizontal="right" vertical="center"/>
    </xf>
    <xf numFmtId="0" fontId="138" fillId="71" borderId="264" applyNumberFormat="0" applyAlignment="0" applyProtection="0"/>
    <xf numFmtId="0" fontId="126" fillId="84" borderId="264" applyNumberFormat="0" applyAlignment="0" applyProtection="0"/>
    <xf numFmtId="0" fontId="103" fillId="62" borderId="267">
      <alignment horizontal="right" vertical="center"/>
    </xf>
    <xf numFmtId="0" fontId="123" fillId="84" borderId="263" applyNumberFormat="0" applyAlignment="0" applyProtection="0"/>
    <xf numFmtId="49" fontId="102" fillId="0" borderId="268" applyNumberFormat="0" applyFont="0" applyFill="0" applyBorder="0" applyProtection="0">
      <alignment horizontal="left" vertical="center" indent="5"/>
    </xf>
    <xf numFmtId="0" fontId="103" fillId="60" borderId="269">
      <alignment horizontal="right" vertical="center"/>
    </xf>
    <xf numFmtId="4" fontId="102" fillId="0" borderId="267">
      <alignment horizontal="right" vertical="center"/>
    </xf>
    <xf numFmtId="4" fontId="103" fillId="60" borderId="268">
      <alignment horizontal="right" vertical="center"/>
    </xf>
    <xf numFmtId="0" fontId="145" fillId="0" borderId="265" applyNumberFormat="0" applyFill="0" applyAlignment="0" applyProtection="0"/>
    <xf numFmtId="0" fontId="123" fillId="84" borderId="263" applyNumberFormat="0" applyAlignment="0" applyProtection="0"/>
    <xf numFmtId="0" fontId="7" fillId="45"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120" fillId="87" borderId="266" applyNumberFormat="0" applyFont="0" applyAlignment="0" applyProtection="0"/>
    <xf numFmtId="0" fontId="48" fillId="39" borderId="0" applyNumberFormat="0" applyBorder="0" applyAlignment="0" applyProtection="0"/>
    <xf numFmtId="166" fontId="102" fillId="88" borderId="267" applyNumberFormat="0" applyFont="0" applyBorder="0" applyAlignment="0" applyProtection="0">
      <alignment horizontal="right" vertical="center"/>
    </xf>
    <xf numFmtId="4" fontId="103" fillId="60" borderId="268">
      <alignment horizontal="right" vertical="center"/>
    </xf>
    <xf numFmtId="0" fontId="7" fillId="46" borderId="0" applyNumberFormat="0" applyBorder="0" applyAlignment="0" applyProtection="0"/>
    <xf numFmtId="0" fontId="115" fillId="33" borderId="66" applyNumberFormat="0" applyAlignment="0" applyProtection="0"/>
    <xf numFmtId="0" fontId="116" fillId="33" borderId="65" applyNumberFormat="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19"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8"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8"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8"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8" fillId="59" borderId="0" applyNumberFormat="0" applyBorder="0" applyAlignment="0" applyProtection="0"/>
    <xf numFmtId="0" fontId="7" fillId="37" borderId="0" applyNumberFormat="0" applyBorder="0" applyAlignment="0" applyProtection="0"/>
    <xf numFmtId="49" fontId="102" fillId="0" borderId="268" applyNumberFormat="0" applyFont="0" applyFill="0" applyBorder="0" applyProtection="0">
      <alignment horizontal="left" vertical="center" indent="5"/>
    </xf>
    <xf numFmtId="166" fontId="102" fillId="88" borderId="267" applyNumberFormat="0" applyFont="0" applyBorder="0" applyAlignment="0" applyProtection="0">
      <alignment horizontal="right" vertical="center"/>
    </xf>
    <xf numFmtId="4" fontId="103" fillId="60" borderId="267">
      <alignment horizontal="right" vertical="center"/>
    </xf>
    <xf numFmtId="0" fontId="103" fillId="60" borderId="267">
      <alignment horizontal="right" vertical="center"/>
    </xf>
    <xf numFmtId="0" fontId="130" fillId="0" borderId="265" applyNumberFormat="0" applyFill="0" applyAlignment="0" applyProtection="0"/>
    <xf numFmtId="0" fontId="105" fillId="62" borderId="267">
      <alignment horizontal="right" vertical="center"/>
    </xf>
    <xf numFmtId="49" fontId="102" fillId="0" borderId="268" applyNumberFormat="0" applyFont="0" applyFill="0" applyBorder="0" applyProtection="0">
      <alignment horizontal="left" vertical="center" indent="5"/>
    </xf>
    <xf numFmtId="4" fontId="103" fillId="62" borderId="267">
      <alignment horizontal="right" vertical="center"/>
    </xf>
    <xf numFmtId="0" fontId="48" fillId="47"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119" fillId="0" borderId="70" applyNumberFormat="0" applyFill="0" applyAlignment="0" applyProtection="0"/>
    <xf numFmtId="0" fontId="118" fillId="0" borderId="0" applyNumberFormat="0" applyFill="0" applyBorder="0" applyAlignment="0" applyProtection="0"/>
    <xf numFmtId="0" fontId="116" fillId="33" borderId="65" applyNumberFormat="0" applyAlignment="0" applyProtection="0"/>
    <xf numFmtId="0" fontId="115" fillId="33" borderId="66" applyNumberFormat="0" applyAlignment="0" applyProtection="0"/>
    <xf numFmtId="0" fontId="117" fillId="0" borderId="0" applyNumberFormat="0" applyFill="0" applyBorder="0" applyAlignment="0" applyProtection="0"/>
    <xf numFmtId="0" fontId="138" fillId="71" borderId="264" applyNumberFormat="0" applyAlignment="0" applyProtection="0"/>
    <xf numFmtId="0" fontId="48" fillId="55" borderId="0" applyNumberFormat="0" applyBorder="0" applyAlignment="0" applyProtection="0"/>
    <xf numFmtId="0" fontId="103" fillId="60" borderId="267">
      <alignment horizontal="right" vertical="center"/>
    </xf>
    <xf numFmtId="0" fontId="7" fillId="53" borderId="0" applyNumberFormat="0" applyBorder="0" applyAlignment="0" applyProtection="0"/>
    <xf numFmtId="49" fontId="101" fillId="0" borderId="267" applyNumberFormat="0" applyFill="0" applyBorder="0" applyProtection="0">
      <alignment horizontal="left" vertical="center"/>
    </xf>
    <xf numFmtId="0" fontId="102" fillId="0" borderId="270">
      <alignment horizontal="left" vertical="center" wrapText="1" indent="2"/>
    </xf>
    <xf numFmtId="4" fontId="102" fillId="0" borderId="267" applyFill="0" applyBorder="0" applyProtection="0">
      <alignment horizontal="right" vertical="center"/>
    </xf>
    <xf numFmtId="0" fontId="105" fillId="62" borderId="267">
      <alignment horizontal="right" vertical="center"/>
    </xf>
    <xf numFmtId="0" fontId="120" fillId="87" borderId="266" applyNumberFormat="0" applyFont="0" applyAlignment="0" applyProtection="0"/>
    <xf numFmtId="0" fontId="102" fillId="0" borderId="267" applyNumberFormat="0" applyFill="0" applyAlignment="0" applyProtection="0"/>
    <xf numFmtId="0" fontId="7" fillId="37" borderId="0" applyNumberFormat="0" applyBorder="0" applyAlignment="0" applyProtection="0"/>
    <xf numFmtId="4" fontId="103" fillId="60" borderId="267">
      <alignment horizontal="right" vertical="center"/>
    </xf>
    <xf numFmtId="4" fontId="103" fillId="60" borderId="267">
      <alignment horizontal="right" vertical="center"/>
    </xf>
    <xf numFmtId="0" fontId="102" fillId="0" borderId="270">
      <alignment horizontal="left" vertical="center" wrapText="1" indent="2"/>
    </xf>
    <xf numFmtId="0" fontId="126" fillId="84" borderId="264" applyNumberFormat="0" applyAlignment="0" applyProtection="0"/>
    <xf numFmtId="0" fontId="123" fillId="84" borderId="263" applyNumberFormat="0" applyAlignment="0" applyProtection="0"/>
    <xf numFmtId="0" fontId="102" fillId="0" borderId="267" applyNumberFormat="0" applyFill="0" applyAlignment="0" applyProtection="0"/>
    <xf numFmtId="0" fontId="102" fillId="0" borderId="270">
      <alignment horizontal="left" vertical="center" wrapText="1" indent="2"/>
    </xf>
    <xf numFmtId="0" fontId="102" fillId="0" borderId="267" applyNumberFormat="0" applyFill="0" applyAlignment="0" applyProtection="0"/>
    <xf numFmtId="4" fontId="105" fillId="62" borderId="267">
      <alignment horizontal="right" vertical="center"/>
    </xf>
    <xf numFmtId="49" fontId="101" fillId="0" borderId="267" applyNumberFormat="0" applyFill="0" applyBorder="0" applyProtection="0">
      <alignment horizontal="left" vertical="center"/>
    </xf>
    <xf numFmtId="0" fontId="7" fillId="57"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116" fillId="33" borderId="65" applyNumberFormat="0" applyAlignment="0" applyProtection="0"/>
    <xf numFmtId="0" fontId="103" fillId="62" borderId="267">
      <alignment horizontal="right" vertical="center"/>
    </xf>
    <xf numFmtId="0" fontId="7" fillId="58" borderId="0" applyNumberFormat="0" applyBorder="0" applyAlignment="0" applyProtection="0"/>
    <xf numFmtId="0" fontId="7" fillId="50" borderId="0" applyNumberFormat="0" applyBorder="0" applyAlignment="0" applyProtection="0"/>
    <xf numFmtId="0" fontId="103" fillId="60" borderId="267">
      <alignment horizontal="right" vertical="center"/>
    </xf>
    <xf numFmtId="0" fontId="102" fillId="60" borderId="270">
      <alignment horizontal="left" vertical="center" wrapText="1" indent="2"/>
    </xf>
    <xf numFmtId="0" fontId="102" fillId="61" borderId="267"/>
    <xf numFmtId="0" fontId="48" fillId="55" borderId="0" applyNumberFormat="0" applyBorder="0" applyAlignment="0" applyProtection="0"/>
    <xf numFmtId="0" fontId="7" fillId="58" borderId="0" applyNumberFormat="0" applyBorder="0" applyAlignment="0" applyProtection="0"/>
    <xf numFmtId="0" fontId="102" fillId="61" borderId="267"/>
    <xf numFmtId="166" fontId="102" fillId="88" borderId="267" applyNumberFormat="0" applyFont="0" applyBorder="0" applyAlignment="0" applyProtection="0">
      <alignment horizontal="right" vertical="center"/>
    </xf>
    <xf numFmtId="0" fontId="48" fillId="51" borderId="0" applyNumberFormat="0" applyBorder="0" applyAlignment="0" applyProtection="0"/>
    <xf numFmtId="0" fontId="7" fillId="45" borderId="0" applyNumberFormat="0" applyBorder="0" applyAlignment="0" applyProtection="0"/>
    <xf numFmtId="0" fontId="7" fillId="38" borderId="0" applyNumberFormat="0" applyBorder="0" applyAlignment="0" applyProtection="0"/>
    <xf numFmtId="0" fontId="130" fillId="0" borderId="265" applyNumberFormat="0" applyFill="0" applyAlignment="0" applyProtection="0"/>
    <xf numFmtId="0" fontId="145" fillId="0" borderId="265" applyNumberFormat="0" applyFill="0" applyAlignment="0" applyProtection="0"/>
    <xf numFmtId="0" fontId="142" fillId="84" borderId="263" applyNumberFormat="0" applyAlignment="0" applyProtection="0"/>
    <xf numFmtId="0" fontId="48" fillId="55" borderId="0" applyNumberFormat="0" applyBorder="0" applyAlignment="0" applyProtection="0"/>
    <xf numFmtId="0" fontId="48" fillId="59" borderId="0" applyNumberFormat="0" applyBorder="0" applyAlignment="0" applyProtection="0"/>
    <xf numFmtId="0" fontId="7" fillId="57" borderId="0" applyNumberFormat="0" applyBorder="0" applyAlignment="0" applyProtection="0"/>
    <xf numFmtId="0" fontId="7" fillId="49" borderId="0" applyNumberFormat="0" applyBorder="0" applyAlignment="0" applyProtection="0"/>
    <xf numFmtId="4" fontId="102" fillId="0" borderId="267">
      <alignment horizontal="right" vertical="center"/>
    </xf>
    <xf numFmtId="0" fontId="103" fillId="60" borderId="259">
      <alignment horizontal="right" vertical="center"/>
    </xf>
    <xf numFmtId="0" fontId="102" fillId="0" borderId="270">
      <alignment horizontal="left" vertical="center" wrapText="1" indent="2"/>
    </xf>
    <xf numFmtId="0" fontId="120" fillId="87" borderId="266" applyNumberFormat="0" applyFont="0" applyAlignment="0" applyProtection="0"/>
    <xf numFmtId="4" fontId="105" fillId="62" borderId="267">
      <alignment horizontal="right" vertical="center"/>
    </xf>
    <xf numFmtId="0" fontId="7" fillId="53" borderId="0" applyNumberFormat="0" applyBorder="0" applyAlignment="0" applyProtection="0"/>
    <xf numFmtId="4" fontId="102" fillId="61" borderId="267"/>
    <xf numFmtId="0" fontId="102" fillId="0" borderId="267" applyNumberFormat="0" applyFill="0" applyAlignment="0" applyProtection="0"/>
    <xf numFmtId="49" fontId="101" fillId="0" borderId="267" applyNumberFormat="0" applyFill="0" applyBorder="0" applyProtection="0">
      <alignment horizontal="left" vertical="center"/>
    </xf>
    <xf numFmtId="4" fontId="102" fillId="61" borderId="267"/>
    <xf numFmtId="0" fontId="126" fillId="84" borderId="264" applyNumberFormat="0" applyAlignment="0" applyProtection="0"/>
    <xf numFmtId="4" fontId="105" fillId="62" borderId="267">
      <alignment horizontal="right" vertical="center"/>
    </xf>
    <xf numFmtId="0" fontId="145" fillId="0" borderId="265" applyNumberFormat="0" applyFill="0" applyAlignment="0" applyProtection="0"/>
    <xf numFmtId="0" fontId="102" fillId="61" borderId="267"/>
    <xf numFmtId="0" fontId="126" fillId="84" borderId="264" applyNumberFormat="0" applyAlignment="0" applyProtection="0"/>
    <xf numFmtId="0" fontId="103" fillId="60" borderId="267">
      <alignment horizontal="right" vertical="center"/>
    </xf>
    <xf numFmtId="0" fontId="145" fillId="0" borderId="265" applyNumberFormat="0" applyFill="0" applyAlignment="0" applyProtection="0"/>
    <xf numFmtId="166" fontId="102" fillId="88" borderId="267" applyNumberFormat="0" applyFont="0" applyBorder="0" applyAlignment="0" applyProtection="0">
      <alignment horizontal="right" vertical="center"/>
    </xf>
    <xf numFmtId="0" fontId="103" fillId="62" borderId="267">
      <alignment horizontal="right" vertical="center"/>
    </xf>
    <xf numFmtId="0" fontId="117" fillId="0" borderId="0" applyNumberFormat="0" applyFill="0" applyBorder="0" applyAlignment="0" applyProtection="0"/>
    <xf numFmtId="0" fontId="7" fillId="54" borderId="0" applyNumberFormat="0" applyBorder="0" applyAlignment="0" applyProtection="0"/>
    <xf numFmtId="4" fontId="103" fillId="62" borderId="267">
      <alignment horizontal="right" vertical="center"/>
    </xf>
    <xf numFmtId="0" fontId="102" fillId="60" borderId="270">
      <alignment horizontal="left" vertical="center" wrapText="1" indent="2"/>
    </xf>
    <xf numFmtId="0" fontId="102" fillId="0" borderId="270">
      <alignment horizontal="left" vertical="center" wrapText="1" indent="2"/>
    </xf>
    <xf numFmtId="0" fontId="48" fillId="55" borderId="0" applyNumberFormat="0" applyBorder="0" applyAlignment="0" applyProtection="0"/>
    <xf numFmtId="4" fontId="102" fillId="61" borderId="267"/>
    <xf numFmtId="0" fontId="138" fillId="71" borderId="264" applyNumberFormat="0" applyAlignment="0" applyProtection="0"/>
    <xf numFmtId="166" fontId="102" fillId="88" borderId="267" applyNumberFormat="0" applyFont="0" applyBorder="0" applyAlignment="0" applyProtection="0">
      <alignment horizontal="right" vertical="center"/>
    </xf>
    <xf numFmtId="0" fontId="120" fillId="87" borderId="266" applyNumberFormat="0" applyFont="0" applyAlignment="0" applyProtection="0"/>
    <xf numFmtId="0" fontId="120" fillId="87" borderId="266" applyNumberFormat="0" applyFont="0" applyAlignment="0" applyProtection="0"/>
    <xf numFmtId="4" fontId="105" fillId="62" borderId="267">
      <alignment horizontal="right" vertical="center"/>
    </xf>
    <xf numFmtId="0" fontId="123" fillId="84" borderId="263" applyNumberFormat="0" applyAlignment="0" applyProtection="0"/>
    <xf numFmtId="4" fontId="102" fillId="0" borderId="267" applyFill="0" applyBorder="0" applyProtection="0">
      <alignment horizontal="right" vertical="center"/>
    </xf>
    <xf numFmtId="0" fontId="102" fillId="0" borderId="267">
      <alignment horizontal="right" vertical="center"/>
    </xf>
    <xf numFmtId="4" fontId="102" fillId="0" borderId="267" applyFill="0" applyBorder="0" applyProtection="0">
      <alignment horizontal="right" vertical="center"/>
    </xf>
    <xf numFmtId="0" fontId="126" fillId="84" borderId="264" applyNumberFormat="0" applyAlignment="0" applyProtection="0"/>
    <xf numFmtId="0" fontId="102" fillId="60" borderId="270">
      <alignment horizontal="left" vertical="center" wrapText="1" indent="2"/>
    </xf>
    <xf numFmtId="0" fontId="145" fillId="0" borderId="265" applyNumberFormat="0" applyFill="0" applyAlignment="0" applyProtection="0"/>
    <xf numFmtId="0" fontId="103" fillId="60" borderId="269">
      <alignment horizontal="right" vertical="center"/>
    </xf>
    <xf numFmtId="0" fontId="138" fillId="71" borderId="264" applyNumberFormat="0" applyAlignment="0" applyProtection="0"/>
    <xf numFmtId="0" fontId="102" fillId="60" borderId="270">
      <alignment horizontal="left" vertical="center" wrapText="1" indent="2"/>
    </xf>
    <xf numFmtId="0" fontId="142" fillId="84" borderId="263" applyNumberFormat="0" applyAlignment="0" applyProtection="0"/>
    <xf numFmtId="0" fontId="123" fillId="84" borderId="263" applyNumberFormat="0" applyAlignment="0" applyProtection="0"/>
    <xf numFmtId="0" fontId="138" fillId="71" borderId="264" applyNumberFormat="0" applyAlignment="0" applyProtection="0"/>
    <xf numFmtId="0" fontId="8" fillId="87" borderId="266" applyNumberFormat="0" applyFont="0" applyAlignment="0" applyProtection="0"/>
    <xf numFmtId="4" fontId="103" fillId="60" borderId="267">
      <alignment horizontal="right" vertical="center"/>
    </xf>
    <xf numFmtId="4" fontId="102" fillId="0" borderId="267" applyFill="0" applyBorder="0" applyProtection="0">
      <alignment horizontal="right" vertical="center"/>
    </xf>
    <xf numFmtId="0" fontId="7" fillId="42" borderId="0" applyNumberFormat="0" applyBorder="0" applyAlignment="0" applyProtection="0"/>
    <xf numFmtId="0" fontId="126" fillId="84" borderId="264" applyNumberFormat="0" applyAlignment="0" applyProtection="0"/>
    <xf numFmtId="0" fontId="102" fillId="0" borderId="267" applyNumberFormat="0" applyFill="0" applyAlignment="0" applyProtection="0"/>
    <xf numFmtId="49" fontId="102" fillId="0" borderId="268" applyNumberFormat="0" applyFont="0" applyFill="0" applyBorder="0" applyProtection="0">
      <alignment horizontal="left" vertical="center" indent="5"/>
    </xf>
    <xf numFmtId="49" fontId="101" fillId="0" borderId="267" applyNumberFormat="0" applyFill="0" applyBorder="0" applyProtection="0">
      <alignment horizontal="left" vertical="center"/>
    </xf>
    <xf numFmtId="49" fontId="102" fillId="0" borderId="268" applyNumberFormat="0" applyFont="0" applyFill="0" applyBorder="0" applyProtection="0">
      <alignment horizontal="left" vertical="center" indent="5"/>
    </xf>
    <xf numFmtId="0" fontId="102" fillId="0" borderId="270">
      <alignment horizontal="left" vertical="center" wrapText="1" indent="2"/>
    </xf>
    <xf numFmtId="0" fontId="126" fillId="84" borderId="264" applyNumberFormat="0" applyAlignment="0" applyProtection="0"/>
    <xf numFmtId="0" fontId="103" fillId="60" borderId="267">
      <alignment horizontal="right" vertical="center"/>
    </xf>
    <xf numFmtId="0" fontId="120" fillId="87" borderId="266" applyNumberFormat="0" applyFont="0" applyAlignment="0" applyProtection="0"/>
    <xf numFmtId="0" fontId="102" fillId="61" borderId="267"/>
    <xf numFmtId="0" fontId="8" fillId="87" borderId="266" applyNumberFormat="0" applyFont="0" applyAlignment="0" applyProtection="0"/>
    <xf numFmtId="49" fontId="102" fillId="0" borderId="267" applyNumberFormat="0" applyFont="0" applyFill="0" applyBorder="0" applyProtection="0">
      <alignment horizontal="left" vertical="center" indent="2"/>
    </xf>
    <xf numFmtId="4" fontId="103" fillId="60" borderId="267">
      <alignment horizontal="right" vertical="center"/>
    </xf>
    <xf numFmtId="4" fontId="103" fillId="60" borderId="269">
      <alignment horizontal="right" vertical="center"/>
    </xf>
    <xf numFmtId="0" fontId="120" fillId="87" borderId="266" applyNumberFormat="0" applyFont="0" applyAlignment="0" applyProtection="0"/>
    <xf numFmtId="4" fontId="103" fillId="60" borderId="269">
      <alignment horizontal="right" vertical="center"/>
    </xf>
    <xf numFmtId="0" fontId="103" fillId="60" borderId="268">
      <alignment horizontal="right" vertical="center"/>
    </xf>
    <xf numFmtId="0" fontId="125" fillId="84" borderId="264" applyNumberFormat="0" applyAlignment="0" applyProtection="0"/>
    <xf numFmtId="0" fontId="103" fillId="60" borderId="269">
      <alignment horizontal="right" vertical="center"/>
    </xf>
    <xf numFmtId="4" fontId="103" fillId="62" borderId="267">
      <alignment horizontal="right" vertical="center"/>
    </xf>
    <xf numFmtId="0" fontId="102" fillId="60" borderId="270">
      <alignment horizontal="left" vertical="center" wrapText="1" indent="2"/>
    </xf>
    <xf numFmtId="0" fontId="102" fillId="0" borderId="270">
      <alignment horizontal="left" vertical="center" wrapText="1" indent="2"/>
    </xf>
    <xf numFmtId="0" fontId="103" fillId="60" borderId="267">
      <alignment horizontal="right" vertical="center"/>
    </xf>
    <xf numFmtId="0" fontId="120" fillId="87" borderId="266" applyNumberFormat="0" applyFont="0" applyAlignment="0" applyProtection="0"/>
    <xf numFmtId="0" fontId="102" fillId="60" borderId="270">
      <alignment horizontal="left" vertical="center" wrapText="1" indent="2"/>
    </xf>
    <xf numFmtId="0" fontId="138" fillId="71" borderId="264" applyNumberFormat="0" applyAlignment="0" applyProtection="0"/>
    <xf numFmtId="4" fontId="103" fillId="62" borderId="267">
      <alignment horizontal="right" vertical="center"/>
    </xf>
    <xf numFmtId="0" fontId="138" fillId="71" borderId="264" applyNumberFormat="0" applyAlignment="0" applyProtection="0"/>
    <xf numFmtId="0" fontId="142" fillId="84" borderId="263" applyNumberFormat="0" applyAlignment="0" applyProtection="0"/>
    <xf numFmtId="4" fontId="102" fillId="61" borderId="267"/>
    <xf numFmtId="0" fontId="102" fillId="0" borderId="267" applyNumberFormat="0" applyFill="0" applyAlignment="0" applyProtection="0"/>
    <xf numFmtId="0" fontId="102" fillId="60" borderId="270">
      <alignment horizontal="left" vertical="center" wrapText="1" indent="2"/>
    </xf>
    <xf numFmtId="0" fontId="102" fillId="60" borderId="270">
      <alignment horizontal="left" vertical="center" wrapText="1" indent="2"/>
    </xf>
    <xf numFmtId="4" fontId="102" fillId="61" borderId="267"/>
    <xf numFmtId="0" fontId="102" fillId="61" borderId="267"/>
    <xf numFmtId="0" fontId="102" fillId="61" borderId="267"/>
    <xf numFmtId="0" fontId="126" fillId="84" borderId="264" applyNumberFormat="0" applyAlignment="0" applyProtection="0"/>
    <xf numFmtId="49" fontId="101" fillId="0" borderId="267" applyNumberFormat="0" applyFill="0" applyBorder="0" applyProtection="0">
      <alignment horizontal="left" vertical="center"/>
    </xf>
    <xf numFmtId="4" fontId="103" fillId="60" borderId="267">
      <alignment horizontal="right" vertical="center"/>
    </xf>
    <xf numFmtId="0" fontId="138" fillId="71" borderId="264" applyNumberFormat="0" applyAlignment="0" applyProtection="0"/>
    <xf numFmtId="0" fontId="7" fillId="49" borderId="0" applyNumberFormat="0" applyBorder="0" applyAlignment="0" applyProtection="0"/>
    <xf numFmtId="49" fontId="101" fillId="0" borderId="267" applyNumberFormat="0" applyFill="0" applyBorder="0" applyProtection="0">
      <alignment horizontal="left" vertical="center"/>
    </xf>
    <xf numFmtId="49" fontId="102" fillId="0" borderId="268" applyNumberFormat="0" applyFont="0" applyFill="0" applyBorder="0" applyProtection="0">
      <alignment horizontal="left" vertical="center" indent="5"/>
    </xf>
    <xf numFmtId="49" fontId="102" fillId="0" borderId="267" applyNumberFormat="0" applyFont="0" applyFill="0" applyBorder="0" applyProtection="0">
      <alignment horizontal="left" vertical="center" indent="2"/>
    </xf>
    <xf numFmtId="0" fontId="129" fillId="71" borderId="264" applyNumberFormat="0" applyAlignment="0" applyProtection="0"/>
    <xf numFmtId="4" fontId="102" fillId="0" borderId="267">
      <alignment horizontal="right" vertical="center"/>
    </xf>
    <xf numFmtId="4" fontId="103" fillId="60" borderId="269">
      <alignment horizontal="right" vertical="center"/>
    </xf>
    <xf numFmtId="4" fontId="103" fillId="62" borderId="267">
      <alignment horizontal="right" vertical="center"/>
    </xf>
    <xf numFmtId="0" fontId="129" fillId="71" borderId="264" applyNumberFormat="0" applyAlignment="0" applyProtection="0"/>
    <xf numFmtId="0" fontId="126" fillId="84" borderId="264" applyNumberFormat="0" applyAlignment="0" applyProtection="0"/>
    <xf numFmtId="0" fontId="116" fillId="33" borderId="65" applyNumberFormat="0" applyAlignment="0" applyProtection="0"/>
    <xf numFmtId="0" fontId="129" fillId="71" borderId="264" applyNumberFormat="0" applyAlignment="0" applyProtection="0"/>
    <xf numFmtId="0" fontId="7" fillId="46" borderId="0" applyNumberFormat="0" applyBorder="0" applyAlignment="0" applyProtection="0"/>
    <xf numFmtId="4" fontId="103" fillId="60" borderId="267">
      <alignment horizontal="right" vertical="center"/>
    </xf>
    <xf numFmtId="4" fontId="103" fillId="60" borderId="267">
      <alignment horizontal="right" vertical="center"/>
    </xf>
    <xf numFmtId="0" fontId="120" fillId="87" borderId="266" applyNumberFormat="0" applyFont="0" applyAlignment="0" applyProtection="0"/>
    <xf numFmtId="0" fontId="102" fillId="60" borderId="270">
      <alignment horizontal="left" vertical="center" wrapText="1" indent="2"/>
    </xf>
    <xf numFmtId="49" fontId="101" fillId="0" borderId="267" applyNumberFormat="0" applyFill="0" applyBorder="0" applyProtection="0">
      <alignment horizontal="left" vertical="center"/>
    </xf>
    <xf numFmtId="0" fontId="123" fillId="84" borderId="263" applyNumberFormat="0" applyAlignment="0" applyProtection="0"/>
    <xf numFmtId="4" fontId="102" fillId="0" borderId="267">
      <alignment horizontal="right" vertical="center"/>
    </xf>
    <xf numFmtId="0" fontId="48" fillId="39" borderId="0" applyNumberFormat="0" applyBorder="0" applyAlignment="0" applyProtection="0"/>
    <xf numFmtId="0" fontId="145" fillId="0" borderId="265" applyNumberFormat="0" applyFill="0" applyAlignment="0" applyProtection="0"/>
    <xf numFmtId="49" fontId="101" fillId="0" borderId="267" applyNumberFormat="0" applyFill="0" applyBorder="0" applyProtection="0">
      <alignment horizontal="left" vertical="center"/>
    </xf>
    <xf numFmtId="0" fontId="119" fillId="0" borderId="70" applyNumberFormat="0" applyFill="0" applyAlignment="0" applyProtection="0"/>
    <xf numFmtId="0" fontId="120" fillId="87" borderId="266" applyNumberFormat="0" applyFont="0" applyAlignment="0" applyProtection="0"/>
    <xf numFmtId="0" fontId="102" fillId="0" borderId="270">
      <alignment horizontal="left" vertical="center" wrapText="1" indent="2"/>
    </xf>
    <xf numFmtId="0" fontId="130" fillId="0" borderId="265" applyNumberFormat="0" applyFill="0" applyAlignment="0" applyProtection="0"/>
    <xf numFmtId="0" fontId="103" fillId="60" borderId="267">
      <alignment horizontal="right" vertical="center"/>
    </xf>
    <xf numFmtId="4" fontId="103" fillId="60" borderId="267">
      <alignment horizontal="right" vertical="center"/>
    </xf>
    <xf numFmtId="0" fontId="126" fillId="84" borderId="264" applyNumberFormat="0" applyAlignment="0" applyProtection="0"/>
    <xf numFmtId="49" fontId="102" fillId="0" borderId="267" applyNumberFormat="0" applyFont="0" applyFill="0" applyBorder="0" applyProtection="0">
      <alignment horizontal="left" vertical="center" indent="2"/>
    </xf>
    <xf numFmtId="0" fontId="126" fillId="84" borderId="264" applyNumberFormat="0" applyAlignment="0" applyProtection="0"/>
    <xf numFmtId="0" fontId="102" fillId="0" borderId="267">
      <alignment horizontal="right" vertical="center"/>
    </xf>
    <xf numFmtId="0" fontId="120" fillId="87" borderId="266" applyNumberFormat="0" applyFont="0" applyAlignment="0" applyProtection="0"/>
    <xf numFmtId="0" fontId="102" fillId="0" borderId="267" applyNumberFormat="0" applyFill="0" applyAlignment="0" applyProtection="0"/>
    <xf numFmtId="0" fontId="120" fillId="87" borderId="266" applyNumberFormat="0" applyFont="0" applyAlignment="0" applyProtection="0"/>
    <xf numFmtId="0" fontId="102" fillId="0" borderId="267" applyNumberFormat="0" applyFill="0" applyAlignment="0" applyProtection="0"/>
    <xf numFmtId="0" fontId="103" fillId="62" borderId="267">
      <alignment horizontal="right" vertical="center"/>
    </xf>
    <xf numFmtId="0" fontId="102" fillId="0" borderId="259">
      <alignment horizontal="right" vertical="center"/>
    </xf>
    <xf numFmtId="0" fontId="103" fillId="60" borderId="269">
      <alignment horizontal="right" vertical="center"/>
    </xf>
    <xf numFmtId="166" fontId="102" fillId="88" borderId="267" applyNumberFormat="0" applyFont="0" applyBorder="0" applyAlignment="0" applyProtection="0">
      <alignment horizontal="right" vertical="center"/>
    </xf>
    <xf numFmtId="0" fontId="103" fillId="60" borderId="267">
      <alignment horizontal="right" vertical="center"/>
    </xf>
    <xf numFmtId="0" fontId="126" fillId="84" borderId="264" applyNumberFormat="0" applyAlignment="0" applyProtection="0"/>
    <xf numFmtId="4" fontId="103" fillId="60" borderId="268">
      <alignment horizontal="right" vertical="center"/>
    </xf>
    <xf numFmtId="0" fontId="102" fillId="60" borderId="270">
      <alignment horizontal="left" vertical="center" wrapText="1" indent="2"/>
    </xf>
    <xf numFmtId="4" fontId="103" fillId="60" borderId="269">
      <alignment horizontal="right" vertical="center"/>
    </xf>
    <xf numFmtId="0" fontId="102" fillId="0" borderId="267" applyNumberFormat="0" applyFill="0" applyAlignment="0" applyProtection="0"/>
    <xf numFmtId="0" fontId="138" fillId="71" borderId="264" applyNumberFormat="0" applyAlignment="0" applyProtection="0"/>
    <xf numFmtId="4" fontId="103" fillId="60" borderId="267">
      <alignment horizontal="right" vertical="center"/>
    </xf>
    <xf numFmtId="0" fontId="142" fillId="84" borderId="263" applyNumberFormat="0" applyAlignment="0" applyProtection="0"/>
    <xf numFmtId="0" fontId="129" fillId="71" borderId="264" applyNumberFormat="0" applyAlignment="0" applyProtection="0"/>
    <xf numFmtId="0" fontId="126" fillId="84" borderId="264" applyNumberFormat="0" applyAlignment="0" applyProtection="0"/>
    <xf numFmtId="0" fontId="7" fillId="58" borderId="0" applyNumberFormat="0" applyBorder="0" applyAlignment="0" applyProtection="0"/>
    <xf numFmtId="0" fontId="102" fillId="60" borderId="270">
      <alignment horizontal="left" vertical="center" wrapText="1" indent="2"/>
    </xf>
    <xf numFmtId="0" fontId="103" fillId="62" borderId="267">
      <alignment horizontal="right" vertical="center"/>
    </xf>
    <xf numFmtId="0" fontId="102" fillId="0" borderId="270">
      <alignment horizontal="left" vertical="center" wrapText="1" indent="2"/>
    </xf>
    <xf numFmtId="4" fontId="103" fillId="60" borderId="269">
      <alignment horizontal="right" vertical="center"/>
    </xf>
    <xf numFmtId="0" fontId="7" fillId="37" borderId="0" applyNumberFormat="0" applyBorder="0" applyAlignment="0" applyProtection="0"/>
    <xf numFmtId="4" fontId="103" fillId="60" borderId="267">
      <alignment horizontal="right" vertical="center"/>
    </xf>
    <xf numFmtId="0" fontId="145" fillId="0" borderId="265" applyNumberFormat="0" applyFill="0" applyAlignment="0" applyProtection="0"/>
    <xf numFmtId="0" fontId="7" fillId="37" borderId="0" applyNumberFormat="0" applyBorder="0" applyAlignment="0" applyProtection="0"/>
    <xf numFmtId="0" fontId="103" fillId="62" borderId="267">
      <alignment horizontal="right" vertical="center"/>
    </xf>
    <xf numFmtId="0" fontId="138" fillId="71" borderId="264" applyNumberFormat="0" applyAlignment="0" applyProtection="0"/>
    <xf numFmtId="166" fontId="102" fillId="88" borderId="267" applyNumberFormat="0" applyFont="0" applyBorder="0" applyAlignment="0" applyProtection="0">
      <alignment horizontal="right" vertical="center"/>
    </xf>
    <xf numFmtId="4" fontId="103" fillId="60" borderId="267">
      <alignment horizontal="right" vertical="center"/>
    </xf>
    <xf numFmtId="0" fontId="145" fillId="0" borderId="265" applyNumberFormat="0" applyFill="0" applyAlignment="0" applyProtection="0"/>
    <xf numFmtId="0" fontId="7" fillId="38" borderId="0" applyNumberFormat="0" applyBorder="0" applyAlignment="0" applyProtection="0"/>
    <xf numFmtId="0" fontId="103" fillId="60" borderId="268">
      <alignment horizontal="right" vertical="center"/>
    </xf>
    <xf numFmtId="0" fontId="103" fillId="60" borderId="267">
      <alignment horizontal="right" vertical="center"/>
    </xf>
    <xf numFmtId="0" fontId="105" fillId="62" borderId="267">
      <alignment horizontal="right" vertical="center"/>
    </xf>
    <xf numFmtId="0" fontId="145" fillId="0" borderId="265" applyNumberFormat="0" applyFill="0" applyAlignment="0" applyProtection="0"/>
    <xf numFmtId="0" fontId="130" fillId="0" borderId="265" applyNumberFormat="0" applyFill="0" applyAlignment="0" applyProtection="0"/>
    <xf numFmtId="0" fontId="130" fillId="0" borderId="265" applyNumberFormat="0" applyFill="0" applyAlignment="0" applyProtection="0"/>
    <xf numFmtId="0" fontId="145" fillId="0" borderId="265" applyNumberFormat="0" applyFill="0" applyAlignment="0" applyProtection="0"/>
    <xf numFmtId="0" fontId="7" fillId="45" borderId="0" applyNumberFormat="0" applyBorder="0" applyAlignment="0" applyProtection="0"/>
    <xf numFmtId="49" fontId="102" fillId="0" borderId="268" applyNumberFormat="0" applyFont="0" applyFill="0" applyBorder="0" applyProtection="0">
      <alignment horizontal="left" vertical="center" indent="5"/>
    </xf>
    <xf numFmtId="0" fontId="125" fillId="84" borderId="264" applyNumberFormat="0" applyAlignment="0" applyProtection="0"/>
    <xf numFmtId="0" fontId="103" fillId="60" borderId="269">
      <alignment horizontal="right" vertical="center"/>
    </xf>
    <xf numFmtId="0" fontId="102" fillId="0" borderId="270">
      <alignment horizontal="left" vertical="center" wrapText="1" indent="2"/>
    </xf>
    <xf numFmtId="4" fontId="102" fillId="0" borderId="267">
      <alignment horizontal="right" vertical="center"/>
    </xf>
    <xf numFmtId="0" fontId="115" fillId="33" borderId="66" applyNumberFormat="0" applyAlignment="0" applyProtection="0"/>
    <xf numFmtId="0" fontId="126" fillId="84" borderId="264" applyNumberFormat="0" applyAlignment="0" applyProtection="0"/>
    <xf numFmtId="0" fontId="138" fillId="71" borderId="264" applyNumberFormat="0" applyAlignment="0" applyProtection="0"/>
    <xf numFmtId="4" fontId="103" fillId="62" borderId="267">
      <alignment horizontal="right" vertical="center"/>
    </xf>
    <xf numFmtId="0" fontId="129" fillId="71" borderId="264" applyNumberFormat="0" applyAlignment="0" applyProtection="0"/>
    <xf numFmtId="4" fontId="102" fillId="0" borderId="267">
      <alignment horizontal="right" vertical="center"/>
    </xf>
    <xf numFmtId="0" fontId="48" fillId="47" borderId="0" applyNumberFormat="0" applyBorder="0" applyAlignment="0" applyProtection="0"/>
    <xf numFmtId="0" fontId="103" fillId="62" borderId="267">
      <alignment horizontal="right" vertical="center"/>
    </xf>
    <xf numFmtId="0" fontId="125" fillId="84" borderId="264" applyNumberFormat="0" applyAlignment="0" applyProtection="0"/>
    <xf numFmtId="0" fontId="138" fillId="71" borderId="264" applyNumberFormat="0" applyAlignment="0" applyProtection="0"/>
    <xf numFmtId="0" fontId="103" fillId="60" borderId="269">
      <alignment horizontal="right" vertical="center"/>
    </xf>
    <xf numFmtId="0" fontId="129" fillId="71" borderId="264" applyNumberFormat="0" applyAlignment="0" applyProtection="0"/>
    <xf numFmtId="4" fontId="103" fillId="60" borderId="269">
      <alignment horizontal="right" vertical="center"/>
    </xf>
    <xf numFmtId="4" fontId="105" fillId="62" borderId="267">
      <alignment horizontal="right" vertical="center"/>
    </xf>
    <xf numFmtId="0" fontId="103" fillId="60" borderId="269">
      <alignment horizontal="right" vertical="center"/>
    </xf>
    <xf numFmtId="0" fontId="48" fillId="47" borderId="0" applyNumberFormat="0" applyBorder="0" applyAlignment="0" applyProtection="0"/>
    <xf numFmtId="0" fontId="130" fillId="0" borderId="265" applyNumberFormat="0" applyFill="0" applyAlignment="0" applyProtection="0"/>
    <xf numFmtId="0" fontId="102" fillId="61" borderId="267"/>
    <xf numFmtId="0" fontId="142" fillId="84" borderId="263" applyNumberFormat="0" applyAlignment="0" applyProtection="0"/>
    <xf numFmtId="0" fontId="103" fillId="60" borderId="267">
      <alignment horizontal="right" vertical="center"/>
    </xf>
    <xf numFmtId="0" fontId="126" fillId="84" borderId="264" applyNumberFormat="0" applyAlignment="0" applyProtection="0"/>
    <xf numFmtId="0" fontId="102" fillId="62" borderId="268">
      <alignment horizontal="left" vertical="center"/>
    </xf>
    <xf numFmtId="0" fontId="120" fillId="87" borderId="266" applyNumberFormat="0" applyFont="0" applyAlignment="0" applyProtection="0"/>
    <xf numFmtId="4" fontId="102" fillId="0" borderId="267" applyFill="0" applyBorder="0" applyProtection="0">
      <alignment horizontal="right" vertical="center"/>
    </xf>
    <xf numFmtId="0" fontId="48" fillId="51" borderId="0" applyNumberFormat="0" applyBorder="0" applyAlignment="0" applyProtection="0"/>
    <xf numFmtId="0" fontId="7" fillId="50" borderId="0" applyNumberFormat="0" applyBorder="0" applyAlignment="0" applyProtection="0"/>
    <xf numFmtId="0" fontId="145" fillId="0" borderId="265" applyNumberFormat="0" applyFill="0" applyAlignment="0" applyProtection="0"/>
    <xf numFmtId="49" fontId="102" fillId="0" borderId="267" applyNumberFormat="0" applyFont="0" applyFill="0" applyBorder="0" applyProtection="0">
      <alignment horizontal="left" vertical="center" indent="2"/>
    </xf>
    <xf numFmtId="4" fontId="103" fillId="60" borderId="268">
      <alignment horizontal="right" vertical="center"/>
    </xf>
    <xf numFmtId="4" fontId="103" fillId="60" borderId="269">
      <alignment horizontal="right" vertical="center"/>
    </xf>
    <xf numFmtId="4" fontId="102" fillId="0" borderId="267">
      <alignment horizontal="right" vertical="center"/>
    </xf>
    <xf numFmtId="0" fontId="103" fillId="60" borderId="267">
      <alignment horizontal="right" vertical="center"/>
    </xf>
    <xf numFmtId="0" fontId="138" fillId="71" borderId="264" applyNumberFormat="0" applyAlignment="0" applyProtection="0"/>
    <xf numFmtId="0" fontId="102" fillId="0" borderId="270">
      <alignment horizontal="left" vertical="center" wrapText="1" indent="2"/>
    </xf>
    <xf numFmtId="4" fontId="103" fillId="60" borderId="267">
      <alignment horizontal="right" vertical="center"/>
    </xf>
    <xf numFmtId="0" fontId="105" fillId="62" borderId="267">
      <alignment horizontal="right" vertical="center"/>
    </xf>
    <xf numFmtId="0" fontId="103" fillId="60" borderId="269">
      <alignment horizontal="right" vertical="center"/>
    </xf>
    <xf numFmtId="0" fontId="7" fillId="53" borderId="0" applyNumberFormat="0" applyBorder="0" applyAlignment="0" applyProtection="0"/>
    <xf numFmtId="0" fontId="48" fillId="59" borderId="0" applyNumberFormat="0" applyBorder="0" applyAlignment="0" applyProtection="0"/>
    <xf numFmtId="4" fontId="103" fillId="60" borderId="269">
      <alignment horizontal="right" vertical="center"/>
    </xf>
    <xf numFmtId="0" fontId="48" fillId="55" borderId="0" applyNumberFormat="0" applyBorder="0" applyAlignment="0" applyProtection="0"/>
    <xf numFmtId="0" fontId="103" fillId="60" borderId="268">
      <alignment horizontal="right" vertical="center"/>
    </xf>
    <xf numFmtId="0" fontId="129" fillId="71" borderId="264" applyNumberFormat="0" applyAlignment="0" applyProtection="0"/>
    <xf numFmtId="0" fontId="8" fillId="87" borderId="266" applyNumberFormat="0" applyFont="0" applyAlignment="0" applyProtection="0"/>
    <xf numFmtId="0" fontId="138" fillId="71" borderId="264" applyNumberFormat="0" applyAlignment="0" applyProtection="0"/>
    <xf numFmtId="0" fontId="120" fillId="87" borderId="266" applyNumberFormat="0" applyFont="0" applyAlignment="0" applyProtection="0"/>
    <xf numFmtId="0" fontId="103" fillId="60" borderId="268">
      <alignment horizontal="right" vertical="center"/>
    </xf>
    <xf numFmtId="0" fontId="8" fillId="87" borderId="266" applyNumberFormat="0" applyFont="0" applyAlignment="0" applyProtection="0"/>
    <xf numFmtId="0" fontId="7" fillId="50" borderId="0" applyNumberFormat="0" applyBorder="0" applyAlignment="0" applyProtection="0"/>
    <xf numFmtId="0" fontId="7" fillId="41" borderId="0" applyNumberFormat="0" applyBorder="0" applyAlignment="0" applyProtection="0"/>
    <xf numFmtId="0" fontId="130" fillId="0" borderId="265" applyNumberFormat="0" applyFill="0" applyAlignment="0" applyProtection="0"/>
    <xf numFmtId="0" fontId="138" fillId="71" borderId="264" applyNumberFormat="0" applyAlignment="0" applyProtection="0"/>
    <xf numFmtId="0" fontId="125" fillId="84" borderId="264" applyNumberFormat="0" applyAlignment="0" applyProtection="0"/>
    <xf numFmtId="4" fontId="102" fillId="61" borderId="267"/>
    <xf numFmtId="0" fontId="102" fillId="62" borderId="268">
      <alignment horizontal="left" vertical="center"/>
    </xf>
    <xf numFmtId="0" fontId="102" fillId="62" borderId="268">
      <alignment horizontal="left" vertical="center"/>
    </xf>
    <xf numFmtId="166" fontId="102" fillId="88" borderId="267" applyNumberFormat="0" applyFont="0" applyBorder="0" applyAlignment="0" applyProtection="0">
      <alignment horizontal="right" vertical="center"/>
    </xf>
    <xf numFmtId="0" fontId="103" fillId="62" borderId="267">
      <alignment horizontal="right" vertical="center"/>
    </xf>
    <xf numFmtId="4" fontId="102" fillId="61" borderId="267"/>
    <xf numFmtId="0" fontId="7" fillId="53" borderId="0" applyNumberFormat="0" applyBorder="0" applyAlignment="0" applyProtection="0"/>
    <xf numFmtId="0" fontId="102" fillId="0" borderId="267">
      <alignment horizontal="right" vertical="center"/>
    </xf>
    <xf numFmtId="0" fontId="7" fillId="58" borderId="0" applyNumberFormat="0" applyBorder="0" applyAlignment="0" applyProtection="0"/>
    <xf numFmtId="0" fontId="102" fillId="60" borderId="270">
      <alignment horizontal="left" vertical="center" wrapText="1" indent="2"/>
    </xf>
    <xf numFmtId="0" fontId="8" fillId="87" borderId="266" applyNumberFormat="0" applyFont="0" applyAlignment="0" applyProtection="0"/>
    <xf numFmtId="0" fontId="102" fillId="0" borderId="259" applyNumberFormat="0" applyFill="0" applyAlignment="0" applyProtection="0"/>
    <xf numFmtId="49" fontId="101" fillId="0" borderId="267" applyNumberFormat="0" applyFill="0" applyBorder="0" applyProtection="0">
      <alignment horizontal="left" vertical="center"/>
    </xf>
    <xf numFmtId="0" fontId="102" fillId="62" borderId="268">
      <alignment horizontal="left" vertical="center"/>
    </xf>
    <xf numFmtId="4" fontId="105" fillId="62" borderId="267">
      <alignment horizontal="right" vertical="center"/>
    </xf>
    <xf numFmtId="0" fontId="129" fillId="71" borderId="264" applyNumberFormat="0" applyAlignment="0" applyProtection="0"/>
    <xf numFmtId="0" fontId="102" fillId="0" borderId="267">
      <alignment horizontal="right" vertical="center"/>
    </xf>
    <xf numFmtId="4" fontId="103" fillId="60" borderId="267">
      <alignment horizontal="right" vertical="center"/>
    </xf>
    <xf numFmtId="0" fontId="102" fillId="0" borderId="267">
      <alignment horizontal="right" vertical="center"/>
    </xf>
    <xf numFmtId="0" fontId="102" fillId="61" borderId="267"/>
    <xf numFmtId="0" fontId="8" fillId="87" borderId="266" applyNumberFormat="0" applyFont="0" applyAlignment="0" applyProtection="0"/>
    <xf numFmtId="0" fontId="105" fillId="62" borderId="267">
      <alignment horizontal="right" vertical="center"/>
    </xf>
    <xf numFmtId="0" fontId="142" fillId="84" borderId="263" applyNumberFormat="0" applyAlignment="0" applyProtection="0"/>
    <xf numFmtId="0" fontId="7" fillId="42" borderId="0" applyNumberFormat="0" applyBorder="0" applyAlignment="0" applyProtection="0"/>
    <xf numFmtId="0" fontId="130" fillId="0" borderId="265" applyNumberFormat="0" applyFill="0" applyAlignment="0" applyProtection="0"/>
    <xf numFmtId="0" fontId="103" fillId="60" borderId="268">
      <alignment horizontal="right" vertical="center"/>
    </xf>
    <xf numFmtId="0" fontId="129" fillId="71" borderId="264" applyNumberFormat="0" applyAlignment="0" applyProtection="0"/>
    <xf numFmtId="0" fontId="119" fillId="0" borderId="70" applyNumberFormat="0" applyFill="0" applyAlignment="0" applyProtection="0"/>
    <xf numFmtId="0" fontId="102" fillId="0" borderId="270">
      <alignment horizontal="left" vertical="center" wrapText="1" indent="2"/>
    </xf>
    <xf numFmtId="0" fontId="130" fillId="0" borderId="265" applyNumberFormat="0" applyFill="0" applyAlignment="0" applyProtection="0"/>
    <xf numFmtId="0" fontId="8" fillId="87" borderId="266" applyNumberFormat="0" applyFont="0" applyAlignment="0" applyProtection="0"/>
    <xf numFmtId="0" fontId="7" fillId="53" borderId="0" applyNumberFormat="0" applyBorder="0" applyAlignment="0" applyProtection="0"/>
    <xf numFmtId="49" fontId="102" fillId="0" borderId="268" applyNumberFormat="0" applyFont="0" applyFill="0" applyBorder="0" applyProtection="0">
      <alignment horizontal="left" vertical="center" indent="5"/>
    </xf>
    <xf numFmtId="0" fontId="126" fillId="84" borderId="264" applyNumberFormat="0" applyAlignment="0" applyProtection="0"/>
    <xf numFmtId="0" fontId="103" fillId="62" borderId="267">
      <alignment horizontal="right" vertical="center"/>
    </xf>
    <xf numFmtId="0" fontId="125" fillId="84" borderId="264" applyNumberFormat="0" applyAlignment="0" applyProtection="0"/>
    <xf numFmtId="0" fontId="102" fillId="0" borderId="267" applyNumberFormat="0" applyFill="0" applyAlignment="0" applyProtection="0"/>
    <xf numFmtId="0" fontId="7" fillId="54" borderId="0" applyNumberFormat="0" applyBorder="0" applyAlignment="0" applyProtection="0"/>
    <xf numFmtId="0" fontId="102" fillId="61" borderId="267"/>
    <xf numFmtId="0" fontId="145" fillId="0" borderId="265" applyNumberFormat="0" applyFill="0" applyAlignment="0" applyProtection="0"/>
    <xf numFmtId="0" fontId="102" fillId="60" borderId="270">
      <alignment horizontal="left" vertical="center" wrapText="1" indent="2"/>
    </xf>
    <xf numFmtId="0" fontId="48" fillId="47" borderId="0" applyNumberFormat="0" applyBorder="0" applyAlignment="0" applyProtection="0"/>
    <xf numFmtId="0" fontId="119" fillId="0" borderId="70" applyNumberFormat="0" applyFill="0" applyAlignment="0" applyProtection="0"/>
    <xf numFmtId="0" fontId="103" fillId="60" borderId="269">
      <alignment horizontal="right" vertical="center"/>
    </xf>
    <xf numFmtId="49" fontId="101" fillId="0" borderId="267" applyNumberFormat="0" applyFill="0" applyBorder="0" applyProtection="0">
      <alignment horizontal="left" vertical="center"/>
    </xf>
    <xf numFmtId="4" fontId="103" fillId="60" borderId="269">
      <alignment horizontal="right" vertical="center"/>
    </xf>
    <xf numFmtId="49" fontId="101" fillId="0" borderId="267" applyNumberFormat="0" applyFill="0" applyBorder="0" applyProtection="0">
      <alignment horizontal="left" vertical="center"/>
    </xf>
    <xf numFmtId="0" fontId="116" fillId="33" borderId="65" applyNumberFormat="0" applyAlignment="0" applyProtection="0"/>
    <xf numFmtId="0" fontId="142" fillId="84" borderId="263" applyNumberFormat="0" applyAlignment="0" applyProtection="0"/>
    <xf numFmtId="0" fontId="129" fillId="71" borderId="264" applyNumberFormat="0" applyAlignment="0" applyProtection="0"/>
    <xf numFmtId="0" fontId="126" fillId="84" borderId="264" applyNumberFormat="0" applyAlignment="0" applyProtection="0"/>
    <xf numFmtId="4" fontId="102" fillId="61" borderId="267"/>
    <xf numFmtId="0" fontId="126" fillId="84" borderId="264" applyNumberFormat="0" applyAlignment="0" applyProtection="0"/>
    <xf numFmtId="0" fontId="123" fillId="84" borderId="263" applyNumberFormat="0" applyAlignment="0" applyProtection="0"/>
    <xf numFmtId="49" fontId="102" fillId="0" borderId="267" applyNumberFormat="0" applyFont="0" applyFill="0" applyBorder="0" applyProtection="0">
      <alignment horizontal="left" vertical="center" indent="2"/>
    </xf>
    <xf numFmtId="4" fontId="102" fillId="0" borderId="267">
      <alignment horizontal="right" vertical="center"/>
    </xf>
    <xf numFmtId="0" fontId="119" fillId="0" borderId="70" applyNumberFormat="0" applyFill="0" applyAlignment="0" applyProtection="0"/>
    <xf numFmtId="0" fontId="120" fillId="87" borderId="266" applyNumberFormat="0" applyFont="0" applyAlignment="0" applyProtection="0"/>
    <xf numFmtId="0" fontId="123" fillId="84" borderId="263" applyNumberFormat="0" applyAlignment="0" applyProtection="0"/>
    <xf numFmtId="0" fontId="138" fillId="71" borderId="264" applyNumberFormat="0" applyAlignment="0" applyProtection="0"/>
    <xf numFmtId="166" fontId="102" fillId="88" borderId="267" applyNumberFormat="0" applyFont="0" applyBorder="0" applyAlignment="0" applyProtection="0">
      <alignment horizontal="right" vertical="center"/>
    </xf>
    <xf numFmtId="0" fontId="102" fillId="61" borderId="267"/>
    <xf numFmtId="0" fontId="129" fillId="71" borderId="264" applyNumberFormat="0" applyAlignment="0" applyProtection="0"/>
    <xf numFmtId="0" fontId="7" fillId="41" borderId="0" applyNumberFormat="0" applyBorder="0" applyAlignment="0" applyProtection="0"/>
    <xf numFmtId="0" fontId="123" fillId="84" borderId="263" applyNumberFormat="0" applyAlignment="0" applyProtection="0"/>
    <xf numFmtId="4" fontId="103" fillId="60" borderId="268">
      <alignment horizontal="right" vertical="center"/>
    </xf>
    <xf numFmtId="49" fontId="101" fillId="0" borderId="267" applyNumberFormat="0" applyFill="0" applyBorder="0" applyProtection="0">
      <alignment horizontal="left" vertical="center"/>
    </xf>
    <xf numFmtId="4" fontId="102" fillId="0" borderId="267" applyFill="0" applyBorder="0" applyProtection="0">
      <alignment horizontal="right" vertical="center"/>
    </xf>
    <xf numFmtId="4" fontId="103" fillId="60" borderId="267">
      <alignment horizontal="right" vertical="center"/>
    </xf>
    <xf numFmtId="0" fontId="120" fillId="87" borderId="266" applyNumberFormat="0" applyFont="0" applyAlignment="0" applyProtection="0"/>
    <xf numFmtId="0" fontId="126" fillId="84" borderId="264" applyNumberFormat="0" applyAlignment="0" applyProtection="0"/>
    <xf numFmtId="4" fontId="103" fillId="60" borderId="267">
      <alignment horizontal="right" vertical="center"/>
    </xf>
    <xf numFmtId="0" fontId="126" fillId="84" borderId="264" applyNumberFormat="0" applyAlignment="0" applyProtection="0"/>
    <xf numFmtId="0" fontId="7" fillId="50" borderId="0" applyNumberFormat="0" applyBorder="0" applyAlignment="0" applyProtection="0"/>
    <xf numFmtId="4" fontId="105" fillId="62" borderId="267">
      <alignment horizontal="right" vertical="center"/>
    </xf>
    <xf numFmtId="4" fontId="102" fillId="0" borderId="267">
      <alignment horizontal="right" vertical="center"/>
    </xf>
    <xf numFmtId="0" fontId="102" fillId="0" borderId="270">
      <alignment horizontal="left" vertical="center" wrapText="1" indent="2"/>
    </xf>
    <xf numFmtId="0" fontId="103" fillId="60" borderId="269">
      <alignment horizontal="right" vertical="center"/>
    </xf>
    <xf numFmtId="0" fontId="126" fillId="84" borderId="264" applyNumberFormat="0" applyAlignment="0" applyProtection="0"/>
    <xf numFmtId="0" fontId="7" fillId="41" borderId="0" applyNumberFormat="0" applyBorder="0" applyAlignment="0" applyProtection="0"/>
    <xf numFmtId="0" fontId="103" fillId="60" borderId="268">
      <alignment horizontal="right" vertical="center"/>
    </xf>
    <xf numFmtId="0" fontId="103" fillId="60" borderId="267">
      <alignment horizontal="right" vertical="center"/>
    </xf>
    <xf numFmtId="49" fontId="101" fillId="0" borderId="267" applyNumberFormat="0" applyFill="0" applyBorder="0" applyProtection="0">
      <alignment horizontal="left" vertical="center"/>
    </xf>
    <xf numFmtId="49" fontId="102" fillId="0" borderId="267" applyNumberFormat="0" applyFont="0" applyFill="0" applyBorder="0" applyProtection="0">
      <alignment horizontal="left" vertical="center" indent="2"/>
    </xf>
    <xf numFmtId="0" fontId="129" fillId="71" borderId="264" applyNumberFormat="0" applyAlignment="0" applyProtection="0"/>
    <xf numFmtId="0" fontId="102" fillId="60" borderId="270">
      <alignment horizontal="left" vertical="center" wrapText="1" indent="2"/>
    </xf>
    <xf numFmtId="4" fontId="105" fillId="62" borderId="267">
      <alignment horizontal="right" vertical="center"/>
    </xf>
    <xf numFmtId="4" fontId="103" fillId="60" borderId="267">
      <alignment horizontal="right" vertical="center"/>
    </xf>
    <xf numFmtId="0" fontId="102" fillId="0" borderId="270">
      <alignment horizontal="left" vertical="center" wrapText="1" indent="2"/>
    </xf>
    <xf numFmtId="49" fontId="102" fillId="0" borderId="267" applyNumberFormat="0" applyFont="0" applyFill="0" applyBorder="0" applyProtection="0">
      <alignment horizontal="left" vertical="center" indent="2"/>
    </xf>
    <xf numFmtId="4" fontId="103" fillId="62" borderId="267">
      <alignment horizontal="right" vertical="center"/>
    </xf>
    <xf numFmtId="0" fontId="103" fillId="62" borderId="267">
      <alignment horizontal="right" vertical="center"/>
    </xf>
    <xf numFmtId="0" fontId="142" fillId="84" borderId="263" applyNumberFormat="0" applyAlignment="0" applyProtection="0"/>
    <xf numFmtId="0" fontId="103" fillId="60" borderId="267">
      <alignment horizontal="right" vertical="center"/>
    </xf>
    <xf numFmtId="0" fontId="105" fillId="62" borderId="267">
      <alignment horizontal="right" vertical="center"/>
    </xf>
    <xf numFmtId="0" fontId="48" fillId="47" borderId="0" applyNumberFormat="0" applyBorder="0" applyAlignment="0" applyProtection="0"/>
    <xf numFmtId="0" fontId="120" fillId="87" borderId="266" applyNumberFormat="0" applyFont="0" applyAlignment="0" applyProtection="0"/>
    <xf numFmtId="0" fontId="7" fillId="38" borderId="0" applyNumberFormat="0" applyBorder="0" applyAlignment="0" applyProtection="0"/>
    <xf numFmtId="0" fontId="103" fillId="60" borderId="268">
      <alignment horizontal="right" vertical="center"/>
    </xf>
    <xf numFmtId="0" fontId="102" fillId="0" borderId="270">
      <alignment horizontal="left" vertical="center" wrapText="1" indent="2"/>
    </xf>
    <xf numFmtId="0" fontId="130" fillId="0" borderId="265" applyNumberFormat="0" applyFill="0" applyAlignment="0" applyProtection="0"/>
    <xf numFmtId="4" fontId="103" fillId="60" borderId="268">
      <alignment horizontal="right" vertical="center"/>
    </xf>
    <xf numFmtId="166" fontId="102" fillId="88" borderId="267" applyNumberFormat="0" applyFont="0" applyBorder="0" applyAlignment="0" applyProtection="0">
      <alignment horizontal="right" vertical="center"/>
    </xf>
    <xf numFmtId="0" fontId="129" fillId="71" borderId="264" applyNumberFormat="0" applyAlignment="0" applyProtection="0"/>
    <xf numFmtId="0" fontId="8" fillId="87" borderId="266" applyNumberFormat="0" applyFont="0" applyAlignment="0" applyProtection="0"/>
    <xf numFmtId="0" fontId="48" fillId="43" borderId="0" applyNumberFormat="0" applyBorder="0" applyAlignment="0" applyProtection="0"/>
    <xf numFmtId="0" fontId="7" fillId="37" borderId="0" applyNumberFormat="0" applyBorder="0" applyAlignment="0" applyProtection="0"/>
    <xf numFmtId="4" fontId="103" fillId="62" borderId="267">
      <alignment horizontal="right" vertical="center"/>
    </xf>
    <xf numFmtId="0" fontId="119" fillId="0" borderId="70" applyNumberFormat="0" applyFill="0" applyAlignment="0" applyProtection="0"/>
    <xf numFmtId="0" fontId="7" fillId="42" borderId="0" applyNumberFormat="0" applyBorder="0" applyAlignment="0" applyProtection="0"/>
    <xf numFmtId="4" fontId="102" fillId="0" borderId="267" applyFill="0" applyBorder="0" applyProtection="0">
      <alignment horizontal="right" vertical="center"/>
    </xf>
    <xf numFmtId="0" fontId="145" fillId="0" borderId="265" applyNumberFormat="0" applyFill="0" applyAlignment="0" applyProtection="0"/>
    <xf numFmtId="0" fontId="103" fillId="60" borderId="269">
      <alignment horizontal="right" vertical="center"/>
    </xf>
    <xf numFmtId="0" fontId="102" fillId="0" borderId="267">
      <alignment horizontal="right" vertical="center"/>
    </xf>
    <xf numFmtId="0" fontId="103" fillId="60" borderId="269">
      <alignment horizontal="right" vertical="center"/>
    </xf>
    <xf numFmtId="4" fontId="102" fillId="0" borderId="267" applyFill="0" applyBorder="0" applyProtection="0">
      <alignment horizontal="right" vertical="center"/>
    </xf>
    <xf numFmtId="0" fontId="105" fillId="62" borderId="267">
      <alignment horizontal="right" vertical="center"/>
    </xf>
    <xf numFmtId="4" fontId="103" fillId="60" borderId="268">
      <alignment horizontal="right" vertical="center"/>
    </xf>
    <xf numFmtId="0" fontId="142" fillId="84" borderId="263" applyNumberFormat="0" applyAlignment="0" applyProtection="0"/>
    <xf numFmtId="0" fontId="129" fillId="71" borderId="264" applyNumberFormat="0" applyAlignment="0" applyProtection="0"/>
    <xf numFmtId="49" fontId="102" fillId="0" borderId="268" applyNumberFormat="0" applyFont="0" applyFill="0" applyBorder="0" applyProtection="0">
      <alignment horizontal="left" vertical="center" indent="5"/>
    </xf>
    <xf numFmtId="0" fontId="123" fillId="84" borderId="263" applyNumberFormat="0" applyAlignment="0" applyProtection="0"/>
    <xf numFmtId="0" fontId="120" fillId="87" borderId="266" applyNumberFormat="0" applyFont="0" applyAlignment="0" applyProtection="0"/>
    <xf numFmtId="0" fontId="103" fillId="60" borderId="268">
      <alignment horizontal="right" vertical="center"/>
    </xf>
    <xf numFmtId="0" fontId="105" fillId="62" borderId="267">
      <alignment horizontal="right" vertical="center"/>
    </xf>
    <xf numFmtId="0" fontId="130" fillId="0" borderId="265" applyNumberFormat="0" applyFill="0" applyAlignment="0" applyProtection="0"/>
    <xf numFmtId="0" fontId="145" fillId="0" borderId="265" applyNumberFormat="0" applyFill="0" applyAlignment="0" applyProtection="0"/>
    <xf numFmtId="0" fontId="7" fillId="46" borderId="0" applyNumberFormat="0" applyBorder="0" applyAlignment="0" applyProtection="0"/>
    <xf numFmtId="0" fontId="142" fillId="84" borderId="263" applyNumberFormat="0" applyAlignment="0" applyProtection="0"/>
    <xf numFmtId="0" fontId="103" fillId="60" borderId="267">
      <alignment horizontal="right" vertical="center"/>
    </xf>
    <xf numFmtId="0" fontId="102" fillId="61" borderId="267"/>
    <xf numFmtId="166" fontId="102" fillId="88" borderId="267" applyNumberFormat="0" applyFont="0" applyBorder="0" applyAlignment="0" applyProtection="0">
      <alignment horizontal="right" vertical="center"/>
    </xf>
    <xf numFmtId="4" fontId="102" fillId="61" borderId="267"/>
    <xf numFmtId="0" fontId="123" fillId="84" borderId="263" applyNumberFormat="0" applyAlignment="0" applyProtection="0"/>
    <xf numFmtId="0" fontId="102" fillId="0" borderId="270">
      <alignment horizontal="left" vertical="center" wrapText="1" indent="2"/>
    </xf>
    <xf numFmtId="0" fontId="102" fillId="0" borderId="267">
      <alignment horizontal="right" vertical="center"/>
    </xf>
    <xf numFmtId="0" fontId="8" fillId="87" borderId="266" applyNumberFormat="0" applyFont="0" applyAlignment="0" applyProtection="0"/>
    <xf numFmtId="0" fontId="145" fillId="0" borderId="265" applyNumberFormat="0" applyFill="0" applyAlignment="0" applyProtection="0"/>
    <xf numFmtId="0" fontId="129" fillId="71" borderId="264" applyNumberFormat="0" applyAlignment="0" applyProtection="0"/>
    <xf numFmtId="0" fontId="103" fillId="60" borderId="267">
      <alignment horizontal="right" vertical="center"/>
    </xf>
    <xf numFmtId="4" fontId="102" fillId="61" borderId="267"/>
    <xf numFmtId="0" fontId="125" fillId="84" borderId="264" applyNumberFormat="0" applyAlignment="0" applyProtection="0"/>
    <xf numFmtId="0" fontId="138" fillId="71" borderId="264" applyNumberFormat="0" applyAlignment="0" applyProtection="0"/>
    <xf numFmtId="0" fontId="102" fillId="60" borderId="270">
      <alignment horizontal="left" vertical="center" wrapText="1" indent="2"/>
    </xf>
    <xf numFmtId="0" fontId="138" fillId="71" borderId="264" applyNumberFormat="0" applyAlignment="0" applyProtection="0"/>
    <xf numFmtId="0" fontId="115" fillId="33" borderId="66" applyNumberFormat="0" applyAlignment="0" applyProtection="0"/>
    <xf numFmtId="0" fontId="125" fillId="84" borderId="264" applyNumberFormat="0" applyAlignment="0" applyProtection="0"/>
    <xf numFmtId="4" fontId="105" fillId="62" borderId="267">
      <alignment horizontal="right" vertical="center"/>
    </xf>
    <xf numFmtId="4" fontId="102" fillId="0" borderId="267" applyFill="0" applyBorder="0" applyProtection="0">
      <alignment horizontal="right" vertical="center"/>
    </xf>
    <xf numFmtId="4" fontId="105" fillId="62" borderId="267">
      <alignment horizontal="right" vertical="center"/>
    </xf>
    <xf numFmtId="0" fontId="129" fillId="71" borderId="264" applyNumberFormat="0" applyAlignment="0" applyProtection="0"/>
    <xf numFmtId="0" fontId="102" fillId="61" borderId="267"/>
    <xf numFmtId="0" fontId="125" fillId="84" borderId="264" applyNumberFormat="0" applyAlignment="0" applyProtection="0"/>
    <xf numFmtId="0" fontId="126" fillId="84" borderId="264" applyNumberFormat="0" applyAlignment="0" applyProtection="0"/>
    <xf numFmtId="0" fontId="138" fillId="71" borderId="264" applyNumberFormat="0" applyAlignment="0" applyProtection="0"/>
    <xf numFmtId="4" fontId="102" fillId="0" borderId="267" applyFill="0" applyBorder="0" applyProtection="0">
      <alignment horizontal="right" vertical="center"/>
    </xf>
    <xf numFmtId="0" fontId="126" fillId="84" borderId="264" applyNumberFormat="0" applyAlignment="0" applyProtection="0"/>
    <xf numFmtId="0" fontId="120" fillId="87" borderId="266" applyNumberFormat="0" applyFont="0" applyAlignment="0" applyProtection="0"/>
    <xf numFmtId="0" fontId="126" fillId="84" borderId="264" applyNumberFormat="0" applyAlignment="0" applyProtection="0"/>
    <xf numFmtId="0" fontId="103" fillId="60" borderId="267">
      <alignment horizontal="right" vertical="center"/>
    </xf>
    <xf numFmtId="0" fontId="120" fillId="87" borderId="266" applyNumberFormat="0" applyFont="0" applyAlignment="0" applyProtection="0"/>
    <xf numFmtId="4" fontId="102" fillId="0" borderId="267" applyFill="0" applyBorder="0" applyProtection="0">
      <alignment horizontal="right" vertical="center"/>
    </xf>
    <xf numFmtId="0" fontId="105" fillId="62" borderId="267">
      <alignment horizontal="right" vertical="center"/>
    </xf>
    <xf numFmtId="0" fontId="102" fillId="0" borderId="267" applyNumberFormat="0" applyFill="0" applyAlignment="0" applyProtection="0"/>
    <xf numFmtId="0" fontId="7" fillId="41" borderId="0" applyNumberFormat="0" applyBorder="0" applyAlignment="0" applyProtection="0"/>
    <xf numFmtId="0" fontId="123" fillId="84" borderId="263" applyNumberFormat="0" applyAlignment="0" applyProtection="0"/>
    <xf numFmtId="0" fontId="102" fillId="61" borderId="267"/>
    <xf numFmtId="0" fontId="103" fillId="60" borderId="267">
      <alignment horizontal="right" vertical="center"/>
    </xf>
    <xf numFmtId="0" fontId="103" fillId="60" borderId="267">
      <alignment horizontal="right" vertical="center"/>
    </xf>
    <xf numFmtId="0" fontId="7" fillId="50" borderId="0" applyNumberFormat="0" applyBorder="0" applyAlignment="0" applyProtection="0"/>
    <xf numFmtId="0" fontId="126" fillId="84" borderId="264" applyNumberFormat="0" applyAlignment="0" applyProtection="0"/>
    <xf numFmtId="0" fontId="102" fillId="60" borderId="270">
      <alignment horizontal="left" vertical="center" wrapText="1" indent="2"/>
    </xf>
    <xf numFmtId="0" fontId="103" fillId="60" borderId="267">
      <alignment horizontal="right" vertical="center"/>
    </xf>
    <xf numFmtId="0" fontId="103" fillId="60" borderId="269">
      <alignment horizontal="right" vertical="center"/>
    </xf>
    <xf numFmtId="0" fontId="48" fillId="59" borderId="0" applyNumberFormat="0" applyBorder="0" applyAlignment="0" applyProtection="0"/>
    <xf numFmtId="0" fontId="125" fillId="84" borderId="264" applyNumberFormat="0" applyAlignment="0" applyProtection="0"/>
    <xf numFmtId="0" fontId="142" fillId="84" borderId="263" applyNumberFormat="0" applyAlignment="0" applyProtection="0"/>
    <xf numFmtId="4" fontId="103" fillId="62" borderId="267">
      <alignment horizontal="right" vertical="center"/>
    </xf>
    <xf numFmtId="0" fontId="48" fillId="51" borderId="0" applyNumberFormat="0" applyBorder="0" applyAlignment="0" applyProtection="0"/>
    <xf numFmtId="0" fontId="142" fillId="84" borderId="263" applyNumberFormat="0" applyAlignment="0" applyProtection="0"/>
    <xf numFmtId="0" fontId="129" fillId="71" borderId="264" applyNumberFormat="0" applyAlignment="0" applyProtection="0"/>
    <xf numFmtId="4" fontId="103" fillId="60" borderId="267">
      <alignment horizontal="right" vertical="center"/>
    </xf>
    <xf numFmtId="0" fontId="103" fillId="60" borderId="269">
      <alignment horizontal="right" vertical="center"/>
    </xf>
    <xf numFmtId="4" fontId="103" fillId="60" borderId="267">
      <alignment horizontal="right" vertical="center"/>
    </xf>
    <xf numFmtId="0" fontId="117" fillId="0" borderId="0" applyNumberFormat="0" applyFill="0" applyBorder="0" applyAlignment="0" applyProtection="0"/>
    <xf numFmtId="0" fontId="119" fillId="0" borderId="70" applyNumberFormat="0" applyFill="0" applyAlignment="0" applyProtection="0"/>
    <xf numFmtId="166" fontId="102" fillId="88" borderId="267" applyNumberFormat="0" applyFont="0" applyBorder="0" applyAlignment="0" applyProtection="0">
      <alignment horizontal="right" vertical="center"/>
    </xf>
    <xf numFmtId="0" fontId="142" fillId="84" borderId="263" applyNumberFormat="0" applyAlignment="0" applyProtection="0"/>
    <xf numFmtId="4" fontId="103" fillId="60" borderId="267">
      <alignment horizontal="right" vertical="center"/>
    </xf>
    <xf numFmtId="0" fontId="8" fillId="87" borderId="266" applyNumberFormat="0" applyFont="0" applyAlignment="0" applyProtection="0"/>
    <xf numFmtId="4" fontId="103" fillId="60" borderId="267">
      <alignment horizontal="right" vertical="center"/>
    </xf>
    <xf numFmtId="0" fontId="102" fillId="0" borderId="270">
      <alignment horizontal="left" vertical="center" wrapText="1" indent="2"/>
    </xf>
    <xf numFmtId="0" fontId="125" fillId="84" borderId="264" applyNumberFormat="0" applyAlignment="0" applyProtection="0"/>
    <xf numFmtId="0" fontId="138" fillId="71" borderId="264" applyNumberFormat="0" applyAlignment="0" applyProtection="0"/>
    <xf numFmtId="0" fontId="8" fillId="87" borderId="266" applyNumberFormat="0" applyFont="0" applyAlignment="0" applyProtection="0"/>
    <xf numFmtId="0" fontId="102" fillId="0" borderId="267">
      <alignment horizontal="right" vertical="center"/>
    </xf>
    <xf numFmtId="0" fontId="105" fillId="62" borderId="267">
      <alignment horizontal="right" vertical="center"/>
    </xf>
    <xf numFmtId="0" fontId="145" fillId="0" borderId="265" applyNumberFormat="0" applyFill="0" applyAlignment="0" applyProtection="0"/>
    <xf numFmtId="0" fontId="130" fillId="0" borderId="265" applyNumberFormat="0" applyFill="0" applyAlignment="0" applyProtection="0"/>
    <xf numFmtId="4" fontId="102" fillId="61" borderId="267"/>
    <xf numFmtId="0" fontId="102" fillId="0" borderId="267" applyNumberFormat="0" applyFill="0" applyAlignment="0" applyProtection="0"/>
    <xf numFmtId="0" fontId="102" fillId="60" borderId="270">
      <alignment horizontal="left" vertical="center" wrapText="1" indent="2"/>
    </xf>
    <xf numFmtId="0" fontId="7" fillId="46" borderId="0" applyNumberFormat="0" applyBorder="0" applyAlignment="0" applyProtection="0"/>
    <xf numFmtId="0" fontId="120" fillId="87" borderId="266" applyNumberFormat="0" applyFont="0" applyAlignment="0" applyProtection="0"/>
    <xf numFmtId="0" fontId="138" fillId="71" borderId="264" applyNumberFormat="0" applyAlignment="0" applyProtection="0"/>
    <xf numFmtId="4" fontId="103" fillId="60" borderId="269">
      <alignment horizontal="right" vertical="center"/>
    </xf>
    <xf numFmtId="0" fontId="129" fillId="71" borderId="264" applyNumberFormat="0" applyAlignment="0" applyProtection="0"/>
    <xf numFmtId="0" fontId="138" fillId="71" borderId="264" applyNumberFormat="0" applyAlignment="0" applyProtection="0"/>
    <xf numFmtId="0" fontId="102" fillId="0" borderId="267">
      <alignment horizontal="right" vertical="center"/>
    </xf>
    <xf numFmtId="0" fontId="103" fillId="60" borderId="267">
      <alignment horizontal="right" vertical="center"/>
    </xf>
    <xf numFmtId="4" fontId="103" fillId="60" borderId="268">
      <alignment horizontal="right" vertical="center"/>
    </xf>
    <xf numFmtId="0" fontId="126" fillId="84" borderId="264" applyNumberFormat="0" applyAlignment="0" applyProtection="0"/>
    <xf numFmtId="49" fontId="102" fillId="0" borderId="268" applyNumberFormat="0" applyFont="0" applyFill="0" applyBorder="0" applyProtection="0">
      <alignment horizontal="left" vertical="center" indent="5"/>
    </xf>
    <xf numFmtId="0" fontId="130" fillId="0" borderId="265" applyNumberFormat="0" applyFill="0" applyAlignment="0" applyProtection="0"/>
    <xf numFmtId="0" fontId="48" fillId="43" borderId="0" applyNumberFormat="0" applyBorder="0" applyAlignment="0" applyProtection="0"/>
    <xf numFmtId="4" fontId="103" fillId="60" borderId="267">
      <alignment horizontal="right" vertical="center"/>
    </xf>
    <xf numFmtId="0" fontId="7" fillId="54" borderId="0" applyNumberFormat="0" applyBorder="0" applyAlignment="0" applyProtection="0"/>
    <xf numFmtId="0" fontId="102" fillId="0" borderId="270">
      <alignment horizontal="left" vertical="center" wrapText="1" indent="2"/>
    </xf>
    <xf numFmtId="49" fontId="101" fillId="0" borderId="267" applyNumberFormat="0" applyFill="0" applyBorder="0" applyProtection="0">
      <alignment horizontal="left" vertical="center"/>
    </xf>
    <xf numFmtId="0" fontId="125" fillId="84" borderId="264" applyNumberFormat="0" applyAlignment="0" applyProtection="0"/>
    <xf numFmtId="0" fontId="116" fillId="33" borderId="65" applyNumberFormat="0" applyAlignment="0" applyProtection="0"/>
    <xf numFmtId="0" fontId="138" fillId="71" borderId="264" applyNumberFormat="0" applyAlignment="0" applyProtection="0"/>
    <xf numFmtId="0" fontId="102" fillId="0" borderId="270">
      <alignment horizontal="left" vertical="center" wrapText="1" indent="2"/>
    </xf>
    <xf numFmtId="4" fontId="102" fillId="0" borderId="267">
      <alignment horizontal="right" vertical="center"/>
    </xf>
    <xf numFmtId="0" fontId="7" fillId="38" borderId="0" applyNumberFormat="0" applyBorder="0" applyAlignment="0" applyProtection="0"/>
    <xf numFmtId="4" fontId="105" fillId="62" borderId="267">
      <alignment horizontal="right" vertical="center"/>
    </xf>
    <xf numFmtId="0" fontId="129" fillId="71" borderId="264" applyNumberFormat="0" applyAlignment="0" applyProtection="0"/>
    <xf numFmtId="4" fontId="103" fillId="60" borderId="268">
      <alignment horizontal="right" vertical="center"/>
    </xf>
    <xf numFmtId="0" fontId="102" fillId="0" borderId="267">
      <alignment horizontal="right" vertical="center"/>
    </xf>
    <xf numFmtId="4" fontId="102" fillId="61" borderId="267"/>
    <xf numFmtId="0" fontId="103" fillId="60" borderId="267">
      <alignment horizontal="right" vertical="center"/>
    </xf>
    <xf numFmtId="0" fontId="102" fillId="60" borderId="270">
      <alignment horizontal="left" vertical="center" wrapText="1" indent="2"/>
    </xf>
    <xf numFmtId="0" fontId="103" fillId="60" borderId="267">
      <alignment horizontal="right" vertical="center"/>
    </xf>
    <xf numFmtId="0" fontId="103" fillId="60" borderId="269">
      <alignment horizontal="right" vertical="center"/>
    </xf>
    <xf numFmtId="4" fontId="103" fillId="62" borderId="267">
      <alignment horizontal="right" vertical="center"/>
    </xf>
    <xf numFmtId="0" fontId="138" fillId="71" borderId="264" applyNumberFormat="0" applyAlignment="0" applyProtection="0"/>
    <xf numFmtId="49" fontId="102" fillId="0" borderId="267" applyNumberFormat="0" applyFont="0" applyFill="0" applyBorder="0" applyProtection="0">
      <alignment horizontal="left" vertical="center" indent="2"/>
    </xf>
    <xf numFmtId="0" fontId="105" fillId="62" borderId="267">
      <alignment horizontal="right" vertical="center"/>
    </xf>
    <xf numFmtId="0" fontId="126" fillId="84" borderId="264" applyNumberFormat="0" applyAlignment="0" applyProtection="0"/>
    <xf numFmtId="0" fontId="125" fillId="84" borderId="264" applyNumberFormat="0" applyAlignment="0" applyProtection="0"/>
    <xf numFmtId="0" fontId="103" fillId="62" borderId="267">
      <alignment horizontal="right" vertical="center"/>
    </xf>
    <xf numFmtId="0" fontId="105" fillId="62" borderId="267">
      <alignment horizontal="right" vertical="center"/>
    </xf>
    <xf numFmtId="0" fontId="138" fillId="71" borderId="264" applyNumberFormat="0" applyAlignment="0" applyProtection="0"/>
    <xf numFmtId="0" fontId="7" fillId="54" borderId="0" applyNumberFormat="0" applyBorder="0" applyAlignment="0" applyProtection="0"/>
    <xf numFmtId="0" fontId="102" fillId="0" borderId="270">
      <alignment horizontal="left" vertical="center" wrapText="1" indent="2"/>
    </xf>
    <xf numFmtId="0" fontId="145" fillId="0" borderId="265" applyNumberFormat="0" applyFill="0" applyAlignment="0" applyProtection="0"/>
    <xf numFmtId="0" fontId="103" fillId="60" borderId="268">
      <alignment horizontal="right" vertical="center"/>
    </xf>
    <xf numFmtId="0" fontId="142" fillId="84" borderId="263" applyNumberFormat="0" applyAlignment="0" applyProtection="0"/>
    <xf numFmtId="4" fontId="105" fillId="62" borderId="267">
      <alignment horizontal="right" vertical="center"/>
    </xf>
    <xf numFmtId="0" fontId="48" fillId="39" borderId="0" applyNumberFormat="0" applyBorder="0" applyAlignment="0" applyProtection="0"/>
    <xf numFmtId="0" fontId="142" fillId="84" borderId="263" applyNumberFormat="0" applyAlignment="0" applyProtection="0"/>
    <xf numFmtId="0" fontId="129" fillId="71" borderId="264" applyNumberFormat="0" applyAlignment="0" applyProtection="0"/>
    <xf numFmtId="0" fontId="130" fillId="0" borderId="265" applyNumberFormat="0" applyFill="0" applyAlignment="0" applyProtection="0"/>
    <xf numFmtId="0" fontId="103" fillId="60" borderId="267">
      <alignment horizontal="right" vertical="center"/>
    </xf>
    <xf numFmtId="0" fontId="102" fillId="61" borderId="267"/>
    <xf numFmtId="0" fontId="102" fillId="0" borderId="270">
      <alignment horizontal="left" vertical="center" wrapText="1" indent="2"/>
    </xf>
    <xf numFmtId="49" fontId="102" fillId="0" borderId="268" applyNumberFormat="0" applyFont="0" applyFill="0" applyBorder="0" applyProtection="0">
      <alignment horizontal="left" vertical="center" indent="5"/>
    </xf>
    <xf numFmtId="0" fontId="103" fillId="62" borderId="267">
      <alignment horizontal="right" vertical="center"/>
    </xf>
    <xf numFmtId="0" fontId="116" fillId="33" borderId="65" applyNumberFormat="0" applyAlignment="0" applyProtection="0"/>
    <xf numFmtId="49" fontId="101" fillId="0" borderId="267" applyNumberFormat="0" applyFill="0" applyBorder="0" applyProtection="0">
      <alignment horizontal="left" vertical="center"/>
    </xf>
    <xf numFmtId="4" fontId="103" fillId="62" borderId="267">
      <alignment horizontal="right" vertical="center"/>
    </xf>
    <xf numFmtId="0" fontId="7" fillId="53" borderId="0" applyNumberFormat="0" applyBorder="0" applyAlignment="0" applyProtection="0"/>
    <xf numFmtId="0" fontId="48" fillId="43" borderId="0" applyNumberFormat="0" applyBorder="0" applyAlignment="0" applyProtection="0"/>
    <xf numFmtId="0" fontId="103" fillId="60" borderId="267">
      <alignment horizontal="right" vertical="center"/>
    </xf>
    <xf numFmtId="0" fontId="48" fillId="39" borderId="0" applyNumberFormat="0" applyBorder="0" applyAlignment="0" applyProtection="0"/>
    <xf numFmtId="166" fontId="102" fillId="88" borderId="267" applyNumberFormat="0" applyFont="0" applyBorder="0" applyAlignment="0" applyProtection="0">
      <alignment horizontal="right" vertical="center"/>
    </xf>
    <xf numFmtId="0" fontId="7" fillId="53" borderId="0" applyNumberFormat="0" applyBorder="0" applyAlignment="0" applyProtection="0"/>
    <xf numFmtId="49" fontId="102" fillId="0" borderId="267" applyNumberFormat="0" applyFont="0" applyFill="0" applyBorder="0" applyProtection="0">
      <alignment horizontal="left" vertical="center" indent="2"/>
    </xf>
    <xf numFmtId="0" fontId="103" fillId="60" borderId="268">
      <alignment horizontal="right" vertical="center"/>
    </xf>
    <xf numFmtId="0" fontId="102" fillId="0" borderId="267">
      <alignment horizontal="right" vertical="center"/>
    </xf>
    <xf numFmtId="4" fontId="102" fillId="61" borderId="267"/>
    <xf numFmtId="0" fontId="125" fillId="84" borderId="264" applyNumberFormat="0" applyAlignment="0" applyProtection="0"/>
    <xf numFmtId="0" fontId="138" fillId="71" borderId="264" applyNumberFormat="0" applyAlignment="0" applyProtection="0"/>
    <xf numFmtId="4" fontId="103" fillId="60" borderId="268">
      <alignment horizontal="right" vertical="center"/>
    </xf>
    <xf numFmtId="4" fontId="103" fillId="60" borderId="267">
      <alignment horizontal="right" vertical="center"/>
    </xf>
    <xf numFmtId="0" fontId="142" fillId="84" borderId="263" applyNumberFormat="0" applyAlignment="0" applyProtection="0"/>
    <xf numFmtId="4" fontId="102" fillId="0" borderId="267">
      <alignment horizontal="right" vertical="center"/>
    </xf>
    <xf numFmtId="4" fontId="103" fillId="60" borderId="269">
      <alignment horizontal="right" vertical="center"/>
    </xf>
    <xf numFmtId="0" fontId="103" fillId="60" borderId="267">
      <alignment horizontal="right" vertical="center"/>
    </xf>
    <xf numFmtId="0" fontId="102" fillId="0" borderId="267">
      <alignment horizontal="right" vertical="center"/>
    </xf>
    <xf numFmtId="0" fontId="48" fillId="55" borderId="0" applyNumberFormat="0" applyBorder="0" applyAlignment="0" applyProtection="0"/>
    <xf numFmtId="0" fontId="102" fillId="60" borderId="270">
      <alignment horizontal="left" vertical="center" wrapText="1" indent="2"/>
    </xf>
    <xf numFmtId="4" fontId="103" fillId="62" borderId="267">
      <alignment horizontal="right" vertical="center"/>
    </xf>
    <xf numFmtId="0" fontId="102" fillId="61" borderId="267"/>
    <xf numFmtId="49" fontId="102" fillId="0" borderId="267" applyNumberFormat="0" applyFont="0" applyFill="0" applyBorder="0" applyProtection="0">
      <alignment horizontal="left" vertical="center" indent="2"/>
    </xf>
    <xf numFmtId="166" fontId="102" fillId="88" borderId="267" applyNumberFormat="0" applyFont="0" applyBorder="0" applyAlignment="0" applyProtection="0">
      <alignment horizontal="right" vertical="center"/>
    </xf>
    <xf numFmtId="0" fontId="8" fillId="87" borderId="266" applyNumberFormat="0" applyFont="0" applyAlignment="0" applyProtection="0"/>
    <xf numFmtId="0" fontId="138" fillId="71" borderId="264" applyNumberFormat="0" applyAlignment="0" applyProtection="0"/>
    <xf numFmtId="0" fontId="120" fillId="87" borderId="266" applyNumberFormat="0" applyFont="0" applyAlignment="0" applyProtection="0"/>
    <xf numFmtId="0" fontId="102" fillId="0" borderId="267" applyNumberFormat="0" applyFill="0" applyAlignment="0" applyProtection="0"/>
    <xf numFmtId="0" fontId="115" fillId="33" borderId="66" applyNumberFormat="0" applyAlignment="0" applyProtection="0"/>
    <xf numFmtId="0" fontId="116" fillId="33" borderId="65" applyNumberFormat="0" applyAlignment="0" applyProtection="0"/>
    <xf numFmtId="0" fontId="145" fillId="0" borderId="265" applyNumberFormat="0" applyFill="0" applyAlignment="0" applyProtection="0"/>
    <xf numFmtId="0" fontId="117" fillId="0" borderId="0" applyNumberFormat="0" applyFill="0" applyBorder="0" applyAlignment="0" applyProtection="0"/>
    <xf numFmtId="0" fontId="102" fillId="0" borderId="267">
      <alignment horizontal="right" vertical="center"/>
    </xf>
    <xf numFmtId="0" fontId="118" fillId="0" borderId="0" applyNumberFormat="0" applyFill="0" applyBorder="0" applyAlignment="0" applyProtection="0"/>
    <xf numFmtId="0" fontId="119"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8"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8"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8"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8" fillId="59" borderId="0" applyNumberFormat="0" applyBorder="0" applyAlignment="0" applyProtection="0"/>
    <xf numFmtId="0" fontId="117" fillId="0" borderId="0" applyNumberFormat="0" applyFill="0" applyBorder="0" applyAlignment="0" applyProtection="0"/>
    <xf numFmtId="0" fontId="102" fillId="62" borderId="268">
      <alignment horizontal="left" vertical="center"/>
    </xf>
    <xf numFmtId="0" fontId="103" fillId="60" borderId="267">
      <alignment horizontal="right" vertical="center"/>
    </xf>
    <xf numFmtId="49" fontId="102" fillId="0" borderId="267" applyNumberFormat="0" applyFont="0" applyFill="0" applyBorder="0" applyProtection="0">
      <alignment horizontal="left" vertical="center" indent="2"/>
    </xf>
    <xf numFmtId="0" fontId="7" fillId="53" borderId="0" applyNumberFormat="0" applyBorder="0" applyAlignment="0" applyProtection="0"/>
    <xf numFmtId="0" fontId="103" fillId="60" borderId="267">
      <alignment horizontal="right" vertical="center"/>
    </xf>
    <xf numFmtId="0" fontId="129" fillId="71" borderId="264" applyNumberFormat="0" applyAlignment="0" applyProtection="0"/>
    <xf numFmtId="0" fontId="123" fillId="84" borderId="263" applyNumberFormat="0" applyAlignment="0" applyProtection="0"/>
    <xf numFmtId="0" fontId="103" fillId="60" borderId="267">
      <alignment horizontal="right" vertical="center"/>
    </xf>
    <xf numFmtId="4" fontId="102" fillId="61" borderId="267"/>
    <xf numFmtId="0" fontId="125" fillId="84" borderId="264" applyNumberFormat="0" applyAlignment="0" applyProtection="0"/>
    <xf numFmtId="0" fontId="120" fillId="87" borderId="266" applyNumberFormat="0" applyFont="0" applyAlignment="0" applyProtection="0"/>
    <xf numFmtId="0" fontId="103" fillId="60" borderId="267">
      <alignment horizontal="right" vertical="center"/>
    </xf>
    <xf numFmtId="0" fontId="103" fillId="60" borderId="269">
      <alignment horizontal="right" vertical="center"/>
    </xf>
    <xf numFmtId="0" fontId="126" fillId="84" borderId="264" applyNumberFormat="0" applyAlignment="0" applyProtection="0"/>
    <xf numFmtId="0" fontId="102" fillId="0" borderId="270">
      <alignment horizontal="left" vertical="center" wrapText="1" indent="2"/>
    </xf>
    <xf numFmtId="4" fontId="102" fillId="0" borderId="267" applyFill="0" applyBorder="0" applyProtection="0">
      <alignment horizontal="right" vertical="center"/>
    </xf>
    <xf numFmtId="0" fontId="125" fillId="84" borderId="264" applyNumberFormat="0" applyAlignment="0" applyProtection="0"/>
    <xf numFmtId="0" fontId="126" fillId="84" borderId="264" applyNumberFormat="0" applyAlignment="0" applyProtection="0"/>
    <xf numFmtId="49" fontId="101" fillId="0" borderId="267" applyNumberFormat="0" applyFill="0" applyBorder="0" applyProtection="0">
      <alignment horizontal="left" vertical="center"/>
    </xf>
    <xf numFmtId="0" fontId="48" fillId="43" borderId="0" applyNumberFormat="0" applyBorder="0" applyAlignment="0" applyProtection="0"/>
    <xf numFmtId="0" fontId="103" fillId="62" borderId="267">
      <alignment horizontal="right" vertical="center"/>
    </xf>
    <xf numFmtId="0" fontId="102" fillId="0" borderId="270">
      <alignment horizontal="left" vertical="center" wrapText="1" indent="2"/>
    </xf>
    <xf numFmtId="0" fontId="103" fillId="60" borderId="268">
      <alignment horizontal="right" vertical="center"/>
    </xf>
    <xf numFmtId="4" fontId="102" fillId="61" borderId="267"/>
    <xf numFmtId="4" fontId="103" fillId="62" borderId="267">
      <alignment horizontal="right" vertical="center"/>
    </xf>
    <xf numFmtId="49" fontId="101" fillId="0" borderId="267" applyNumberFormat="0" applyFill="0" applyBorder="0" applyProtection="0">
      <alignment horizontal="left" vertical="center"/>
    </xf>
    <xf numFmtId="0" fontId="126" fillId="84" borderId="264" applyNumberFormat="0" applyAlignment="0" applyProtection="0"/>
    <xf numFmtId="0" fontId="103" fillId="60" borderId="268">
      <alignment horizontal="right" vertical="center"/>
    </xf>
    <xf numFmtId="0" fontId="130" fillId="0" borderId="265" applyNumberFormat="0" applyFill="0" applyAlignment="0" applyProtection="0"/>
    <xf numFmtId="4" fontId="103" fillId="62" borderId="267">
      <alignment horizontal="right" vertical="center"/>
    </xf>
    <xf numFmtId="4" fontId="105" fillId="62" borderId="267">
      <alignment horizontal="right" vertical="center"/>
    </xf>
    <xf numFmtId="4" fontId="103" fillId="60" borderId="267">
      <alignment horizontal="right" vertical="center"/>
    </xf>
    <xf numFmtId="4" fontId="103" fillId="60" borderId="267">
      <alignment horizontal="right" vertical="center"/>
    </xf>
    <xf numFmtId="4" fontId="103" fillId="60" borderId="268">
      <alignment horizontal="right" vertical="center"/>
    </xf>
    <xf numFmtId="0" fontId="142" fillId="84" borderId="263" applyNumberFormat="0" applyAlignment="0" applyProtection="0"/>
    <xf numFmtId="0" fontId="126" fillId="84" borderId="264" applyNumberFormat="0" applyAlignment="0" applyProtection="0"/>
    <xf numFmtId="0" fontId="129" fillId="71" borderId="264" applyNumberFormat="0" applyAlignment="0" applyProtection="0"/>
    <xf numFmtId="0" fontId="125" fillId="84" borderId="264" applyNumberFormat="0" applyAlignment="0" applyProtection="0"/>
    <xf numFmtId="0" fontId="102" fillId="0" borderId="270">
      <alignment horizontal="left" vertical="center" wrapText="1" indent="2"/>
    </xf>
    <xf numFmtId="49" fontId="102" fillId="0" borderId="267" applyNumberFormat="0" applyFont="0" applyFill="0" applyBorder="0" applyProtection="0">
      <alignment horizontal="left" vertical="center" indent="2"/>
    </xf>
    <xf numFmtId="0" fontId="138" fillId="71" borderId="264" applyNumberFormat="0" applyAlignment="0" applyProtection="0"/>
    <xf numFmtId="4" fontId="103" fillId="60" borderId="268">
      <alignment horizontal="right" vertical="center"/>
    </xf>
    <xf numFmtId="0" fontId="145" fillId="0" borderId="265" applyNumberFormat="0" applyFill="0" applyAlignment="0" applyProtection="0"/>
    <xf numFmtId="0" fontId="138" fillId="71" borderId="264" applyNumberFormat="0" applyAlignment="0" applyProtection="0"/>
    <xf numFmtId="0" fontId="138" fillId="71" borderId="264" applyNumberFormat="0" applyAlignment="0" applyProtection="0"/>
    <xf numFmtId="4" fontId="102" fillId="0" borderId="267">
      <alignment horizontal="right" vertical="center"/>
    </xf>
    <xf numFmtId="0" fontId="130" fillId="0" borderId="265" applyNumberFormat="0" applyFill="0" applyAlignment="0" applyProtection="0"/>
    <xf numFmtId="0" fontId="138" fillId="71" borderId="264" applyNumberFormat="0" applyAlignment="0" applyProtection="0"/>
    <xf numFmtId="4" fontId="102" fillId="61" borderId="267"/>
    <xf numFmtId="0" fontId="126" fillId="84" borderId="264" applyNumberFormat="0" applyAlignment="0" applyProtection="0"/>
    <xf numFmtId="4" fontId="103" fillId="60" borderId="267">
      <alignment horizontal="right" vertical="center"/>
    </xf>
    <xf numFmtId="0" fontId="116" fillId="33" borderId="65" applyNumberFormat="0" applyAlignment="0" applyProtection="0"/>
    <xf numFmtId="0" fontId="120" fillId="87" borderId="266" applyNumberFormat="0" applyFont="0" applyAlignment="0" applyProtection="0"/>
    <xf numFmtId="0" fontId="8" fillId="87" borderId="266" applyNumberFormat="0" applyFont="0" applyAlignment="0" applyProtection="0"/>
    <xf numFmtId="0" fontId="142" fillId="84" borderId="263" applyNumberFormat="0" applyAlignment="0" applyProtection="0"/>
    <xf numFmtId="4" fontId="102" fillId="61" borderId="267"/>
    <xf numFmtId="0" fontId="130" fillId="0" borderId="265" applyNumberFormat="0" applyFill="0" applyAlignment="0" applyProtection="0"/>
    <xf numFmtId="0" fontId="105" fillId="62" borderId="267">
      <alignment horizontal="right" vertical="center"/>
    </xf>
    <xf numFmtId="0" fontId="145" fillId="0" borderId="265" applyNumberFormat="0" applyFill="0" applyAlignment="0" applyProtection="0"/>
    <xf numFmtId="0" fontId="123" fillId="84" borderId="263" applyNumberFormat="0" applyAlignment="0" applyProtection="0"/>
    <xf numFmtId="0" fontId="102" fillId="0" borderId="267">
      <alignment horizontal="right" vertical="center"/>
    </xf>
    <xf numFmtId="0" fontId="102" fillId="61" borderId="267"/>
    <xf numFmtId="4" fontId="103" fillId="60" borderId="267">
      <alignment horizontal="right" vertical="center"/>
    </xf>
    <xf numFmtId="0" fontId="103" fillId="62" borderId="267">
      <alignment horizontal="right" vertical="center"/>
    </xf>
    <xf numFmtId="4" fontId="103" fillId="60" borderId="268">
      <alignment horizontal="right" vertical="center"/>
    </xf>
    <xf numFmtId="0" fontId="126" fillId="84" borderId="264" applyNumberFormat="0" applyAlignment="0" applyProtection="0"/>
    <xf numFmtId="0" fontId="142" fillId="84" borderId="263" applyNumberFormat="0" applyAlignment="0" applyProtection="0"/>
    <xf numFmtId="0" fontId="145" fillId="0" borderId="265" applyNumberFormat="0" applyFill="0" applyAlignment="0" applyProtection="0"/>
    <xf numFmtId="0" fontId="126" fillId="84" borderId="264" applyNumberFormat="0" applyAlignment="0" applyProtection="0"/>
    <xf numFmtId="0" fontId="105" fillId="62" borderId="267">
      <alignment horizontal="right" vertical="center"/>
    </xf>
    <xf numFmtId="0" fontId="103" fillId="60" borderId="267">
      <alignment horizontal="right" vertical="center"/>
    </xf>
    <xf numFmtId="0" fontId="126" fillId="84" borderId="264" applyNumberFormat="0" applyAlignment="0" applyProtection="0"/>
    <xf numFmtId="0" fontId="123" fillId="84" borderId="263" applyNumberFormat="0" applyAlignment="0" applyProtection="0"/>
    <xf numFmtId="0" fontId="142" fillId="84" borderId="263" applyNumberFormat="0" applyAlignment="0" applyProtection="0"/>
    <xf numFmtId="4" fontId="103" fillId="60" borderId="267">
      <alignment horizontal="right" vertical="center"/>
    </xf>
    <xf numFmtId="0" fontId="102" fillId="61" borderId="267"/>
    <xf numFmtId="4" fontId="103" fillId="60" borderId="269">
      <alignment horizontal="right" vertical="center"/>
    </xf>
    <xf numFmtId="0" fontId="126" fillId="84" borderId="264" applyNumberFormat="0" applyAlignment="0" applyProtection="0"/>
    <xf numFmtId="4" fontId="103" fillId="60" borderId="267">
      <alignment horizontal="right" vertical="center"/>
    </xf>
    <xf numFmtId="0" fontId="102" fillId="60" borderId="270">
      <alignment horizontal="left" vertical="center" wrapText="1" indent="2"/>
    </xf>
    <xf numFmtId="0" fontId="103" fillId="60" borderId="267">
      <alignment horizontal="right" vertical="center"/>
    </xf>
    <xf numFmtId="0" fontId="102" fillId="60" borderId="270">
      <alignment horizontal="left" vertical="center" wrapText="1" indent="2"/>
    </xf>
    <xf numFmtId="0" fontId="142" fillId="84" borderId="263" applyNumberFormat="0" applyAlignment="0" applyProtection="0"/>
    <xf numFmtId="0" fontId="103" fillId="60" borderId="267">
      <alignment horizontal="right" vertical="center"/>
    </xf>
    <xf numFmtId="0" fontId="129" fillId="71" borderId="264" applyNumberFormat="0" applyAlignment="0" applyProtection="0"/>
    <xf numFmtId="0" fontId="138" fillId="71" borderId="264" applyNumberFormat="0" applyAlignment="0" applyProtection="0"/>
    <xf numFmtId="0" fontId="126" fillId="84" borderId="264" applyNumberFormat="0" applyAlignment="0" applyProtection="0"/>
    <xf numFmtId="0" fontId="120" fillId="87" borderId="266" applyNumberFormat="0" applyFont="0" applyAlignment="0" applyProtection="0"/>
    <xf numFmtId="0" fontId="142" fillId="84" borderId="263" applyNumberFormat="0" applyAlignment="0" applyProtection="0"/>
    <xf numFmtId="0" fontId="145" fillId="0" borderId="265" applyNumberFormat="0" applyFill="0" applyAlignment="0" applyProtection="0"/>
    <xf numFmtId="0" fontId="120" fillId="87" borderId="266" applyNumberFormat="0" applyFont="0" applyAlignment="0" applyProtection="0"/>
    <xf numFmtId="0" fontId="129" fillId="71" borderId="264" applyNumberFormat="0" applyAlignment="0" applyProtection="0"/>
    <xf numFmtId="4" fontId="102" fillId="61" borderId="267"/>
    <xf numFmtId="0" fontId="103" fillId="60" borderId="267">
      <alignment horizontal="right" vertical="center"/>
    </xf>
    <xf numFmtId="0" fontId="102" fillId="61" borderId="267"/>
    <xf numFmtId="0" fontId="48" fillId="47" borderId="0" applyNumberFormat="0" applyBorder="0" applyAlignment="0" applyProtection="0"/>
    <xf numFmtId="0" fontId="102" fillId="0" borderId="270">
      <alignment horizontal="left" vertical="center" wrapText="1" indent="2"/>
    </xf>
    <xf numFmtId="0" fontId="117" fillId="0" borderId="0" applyNumberFormat="0" applyFill="0" applyBorder="0" applyAlignment="0" applyProtection="0"/>
    <xf numFmtId="0" fontId="103" fillId="62" borderId="267">
      <alignment horizontal="right" vertical="center"/>
    </xf>
    <xf numFmtId="4" fontId="103" fillId="62" borderId="267">
      <alignment horizontal="right" vertical="center"/>
    </xf>
    <xf numFmtId="0" fontId="105" fillId="62" borderId="267">
      <alignment horizontal="right" vertical="center"/>
    </xf>
    <xf numFmtId="4" fontId="105" fillId="62" borderId="267">
      <alignment horizontal="right" vertical="center"/>
    </xf>
    <xf numFmtId="0" fontId="103" fillId="60" borderId="267">
      <alignment horizontal="right" vertical="center"/>
    </xf>
    <xf numFmtId="4" fontId="103" fillId="60" borderId="267">
      <alignment horizontal="right" vertical="center"/>
    </xf>
    <xf numFmtId="0" fontId="103" fillId="60" borderId="267">
      <alignment horizontal="right" vertical="center"/>
    </xf>
    <xf numFmtId="4" fontId="103" fillId="60" borderId="267">
      <alignment horizontal="right" vertical="center"/>
    </xf>
    <xf numFmtId="0" fontId="103" fillId="60" borderId="268">
      <alignment horizontal="right" vertical="center"/>
    </xf>
    <xf numFmtId="4" fontId="103" fillId="60" borderId="268">
      <alignment horizontal="right" vertical="center"/>
    </xf>
    <xf numFmtId="0" fontId="103" fillId="60" borderId="269">
      <alignment horizontal="right" vertical="center"/>
    </xf>
    <xf numFmtId="4" fontId="103" fillId="60" borderId="269">
      <alignment horizontal="right" vertical="center"/>
    </xf>
    <xf numFmtId="0" fontId="126" fillId="84" borderId="264" applyNumberFormat="0" applyAlignment="0" applyProtection="0"/>
    <xf numFmtId="0" fontId="102" fillId="60" borderId="270">
      <alignment horizontal="left" vertical="center" wrapText="1" indent="2"/>
    </xf>
    <xf numFmtId="0" fontId="102" fillId="0" borderId="270">
      <alignment horizontal="left" vertical="center" wrapText="1" indent="2"/>
    </xf>
    <xf numFmtId="0" fontId="102" fillId="62" borderId="268">
      <alignment horizontal="left" vertical="center"/>
    </xf>
    <xf numFmtId="0" fontId="102" fillId="0" borderId="267" applyNumberFormat="0" applyFill="0" applyAlignment="0" applyProtection="0"/>
    <xf numFmtId="0" fontId="138" fillId="71" borderId="264" applyNumberFormat="0" applyAlignment="0" applyProtection="0"/>
    <xf numFmtId="0" fontId="102" fillId="0" borderId="267">
      <alignment horizontal="right" vertical="center"/>
    </xf>
    <xf numFmtId="4" fontId="102" fillId="0" borderId="267">
      <alignment horizontal="right" vertical="center"/>
    </xf>
    <xf numFmtId="0" fontId="103" fillId="60" borderId="268">
      <alignment horizontal="right" vertical="center"/>
    </xf>
    <xf numFmtId="0" fontId="102" fillId="0" borderId="267" applyNumberFormat="0" applyFill="0" applyAlignment="0" applyProtection="0"/>
    <xf numFmtId="0" fontId="142" fillId="84" borderId="263" applyNumberFormat="0" applyAlignment="0" applyProtection="0"/>
    <xf numFmtId="166" fontId="102" fillId="88" borderId="267" applyNumberFormat="0" applyFont="0" applyBorder="0" applyAlignment="0" applyProtection="0">
      <alignment horizontal="right" vertical="center"/>
    </xf>
    <xf numFmtId="0" fontId="102" fillId="61" borderId="267"/>
    <xf numFmtId="4" fontId="102" fillId="61" borderId="267"/>
    <xf numFmtId="0" fontId="145" fillId="0" borderId="265" applyNumberFormat="0" applyFill="0" applyAlignment="0" applyProtection="0"/>
    <xf numFmtId="0" fontId="145" fillId="0" borderId="265" applyNumberFormat="0" applyFill="0" applyAlignment="0" applyProtection="0"/>
    <xf numFmtId="4" fontId="103" fillId="60" borderId="267">
      <alignment horizontal="right" vertical="center"/>
    </xf>
    <xf numFmtId="0" fontId="7" fillId="54" borderId="0" applyNumberFormat="0" applyBorder="0" applyAlignment="0" applyProtection="0"/>
    <xf numFmtId="49" fontId="101" fillId="0" borderId="267" applyNumberFormat="0" applyFill="0" applyBorder="0" applyProtection="0">
      <alignment horizontal="left" vertical="center"/>
    </xf>
    <xf numFmtId="0" fontId="126" fillId="84" borderId="264" applyNumberFormat="0" applyAlignment="0" applyProtection="0"/>
    <xf numFmtId="0" fontId="102" fillId="0" borderId="270">
      <alignment horizontal="left" vertical="center" wrapText="1" indent="2"/>
    </xf>
    <xf numFmtId="0" fontId="7" fillId="53" borderId="0" applyNumberFormat="0" applyBorder="0" applyAlignment="0" applyProtection="0"/>
    <xf numFmtId="0" fontId="126" fillId="84" borderId="264" applyNumberFormat="0" applyAlignment="0" applyProtection="0"/>
    <xf numFmtId="0" fontId="7" fillId="50" borderId="0" applyNumberFormat="0" applyBorder="0" applyAlignment="0" applyProtection="0"/>
    <xf numFmtId="0" fontId="129" fillId="71" borderId="264" applyNumberFormat="0" applyAlignment="0" applyProtection="0"/>
    <xf numFmtId="0" fontId="142" fillId="84" borderId="263" applyNumberFormat="0" applyAlignment="0" applyProtection="0"/>
    <xf numFmtId="0" fontId="145" fillId="0" borderId="265" applyNumberFormat="0" applyFill="0" applyAlignment="0" applyProtection="0"/>
    <xf numFmtId="0" fontId="120" fillId="87" borderId="266" applyNumberFormat="0" applyFont="0" applyAlignment="0" applyProtection="0"/>
    <xf numFmtId="0" fontId="103" fillId="62" borderId="267">
      <alignment horizontal="right" vertical="center"/>
    </xf>
    <xf numFmtId="0" fontId="115" fillId="33" borderId="66" applyNumberFormat="0" applyAlignment="0" applyProtection="0"/>
    <xf numFmtId="0" fontId="7" fillId="45" borderId="0" applyNumberFormat="0" applyBorder="0" applyAlignment="0" applyProtection="0"/>
    <xf numFmtId="0" fontId="119" fillId="0" borderId="70" applyNumberFormat="0" applyFill="0" applyAlignment="0" applyProtection="0"/>
    <xf numFmtId="0" fontId="103" fillId="60" borderId="268">
      <alignment horizontal="right" vertical="center"/>
    </xf>
    <xf numFmtId="0" fontId="48" fillId="59" borderId="0" applyNumberFormat="0" applyBorder="0" applyAlignment="0" applyProtection="0"/>
    <xf numFmtId="0" fontId="126" fillId="84" borderId="264" applyNumberFormat="0" applyAlignment="0" applyProtection="0"/>
    <xf numFmtId="0" fontId="105" fillId="62" borderId="267">
      <alignment horizontal="right" vertical="center"/>
    </xf>
    <xf numFmtId="0" fontId="103" fillId="62" borderId="267">
      <alignment horizontal="right" vertical="center"/>
    </xf>
    <xf numFmtId="0" fontId="145" fillId="0" borderId="265" applyNumberFormat="0" applyFill="0" applyAlignment="0" applyProtection="0"/>
    <xf numFmtId="0" fontId="8" fillId="87" borderId="266" applyNumberFormat="0" applyFont="0" applyAlignment="0" applyProtection="0"/>
    <xf numFmtId="0" fontId="120" fillId="87" borderId="266" applyNumberFormat="0" applyFont="0" applyAlignment="0" applyProtection="0"/>
    <xf numFmtId="0" fontId="102" fillId="62" borderId="268">
      <alignment horizontal="left" vertical="center"/>
    </xf>
    <xf numFmtId="0" fontId="103" fillId="60" borderId="267">
      <alignment horizontal="right" vertical="center"/>
    </xf>
    <xf numFmtId="0" fontId="130" fillId="0" borderId="265" applyNumberFormat="0" applyFill="0" applyAlignment="0" applyProtection="0"/>
    <xf numFmtId="0" fontId="125" fillId="84" borderId="264" applyNumberFormat="0" applyAlignment="0" applyProtection="0"/>
    <xf numFmtId="0" fontId="7" fillId="41" borderId="0" applyNumberFormat="0" applyBorder="0" applyAlignment="0" applyProtection="0"/>
    <xf numFmtId="0" fontId="48" fillId="51" borderId="0" applyNumberFormat="0" applyBorder="0" applyAlignment="0" applyProtection="0"/>
    <xf numFmtId="0" fontId="118" fillId="0" borderId="0" applyNumberFormat="0" applyFill="0" applyBorder="0" applyAlignment="0" applyProtection="0"/>
    <xf numFmtId="49" fontId="102" fillId="0" borderId="267" applyNumberFormat="0" applyFont="0" applyFill="0" applyBorder="0" applyProtection="0">
      <alignment horizontal="left" vertical="center" indent="2"/>
    </xf>
    <xf numFmtId="49" fontId="102" fillId="0" borderId="267" applyNumberFormat="0" applyFont="0" applyFill="0" applyBorder="0" applyProtection="0">
      <alignment horizontal="left" vertical="center" indent="2"/>
    </xf>
    <xf numFmtId="49" fontId="102" fillId="0" borderId="268" applyNumberFormat="0" applyFont="0" applyFill="0" applyBorder="0" applyProtection="0">
      <alignment horizontal="left" vertical="center" indent="5"/>
    </xf>
    <xf numFmtId="0" fontId="103" fillId="60" borderId="267">
      <alignment horizontal="right" vertical="center"/>
    </xf>
    <xf numFmtId="0" fontId="102" fillId="0" borderId="267" applyNumberFormat="0" applyFill="0" applyAlignment="0" applyProtection="0"/>
    <xf numFmtId="0" fontId="129" fillId="71" borderId="264" applyNumberFormat="0" applyAlignment="0" applyProtection="0"/>
    <xf numFmtId="4" fontId="103" fillId="60" borderId="269">
      <alignment horizontal="right" vertical="center"/>
    </xf>
    <xf numFmtId="4" fontId="102" fillId="61" borderId="267"/>
    <xf numFmtId="4" fontId="102" fillId="0" borderId="267" applyFill="0" applyBorder="0" applyProtection="0">
      <alignment horizontal="right" vertical="center"/>
    </xf>
    <xf numFmtId="49" fontId="101" fillId="0" borderId="267" applyNumberFormat="0" applyFill="0" applyBorder="0" applyProtection="0">
      <alignment horizontal="left" vertical="center"/>
    </xf>
    <xf numFmtId="4" fontId="103" fillId="60" borderId="269">
      <alignment horizontal="right" vertical="center"/>
    </xf>
    <xf numFmtId="49" fontId="101" fillId="0" borderId="267" applyNumberFormat="0" applyFill="0" applyBorder="0" applyProtection="0">
      <alignment horizontal="left" vertical="center"/>
    </xf>
    <xf numFmtId="0" fontId="102" fillId="0" borderId="270">
      <alignment horizontal="left" vertical="center" wrapText="1" indent="2"/>
    </xf>
    <xf numFmtId="0" fontId="103" fillId="60" borderId="267">
      <alignment horizontal="right" vertical="center"/>
    </xf>
    <xf numFmtId="4" fontId="105" fillId="62" borderId="267">
      <alignment horizontal="right" vertical="center"/>
    </xf>
    <xf numFmtId="4" fontId="105" fillId="62" borderId="267">
      <alignment horizontal="right" vertical="center"/>
    </xf>
    <xf numFmtId="0" fontId="123" fillId="84" borderId="263" applyNumberFormat="0" applyAlignment="0" applyProtection="0"/>
    <xf numFmtId="0" fontId="123" fillId="84" borderId="263" applyNumberFormat="0" applyAlignment="0" applyProtection="0"/>
    <xf numFmtId="0" fontId="103" fillId="62" borderId="267">
      <alignment horizontal="right" vertical="center"/>
    </xf>
    <xf numFmtId="0" fontId="138" fillId="71" borderId="264" applyNumberFormat="0" applyAlignment="0" applyProtection="0"/>
    <xf numFmtId="0" fontId="125" fillId="84" borderId="264" applyNumberFormat="0" applyAlignment="0" applyProtection="0"/>
    <xf numFmtId="49" fontId="102" fillId="0" borderId="268" applyNumberFormat="0" applyFont="0" applyFill="0" applyBorder="0" applyProtection="0">
      <alignment horizontal="left" vertical="center" indent="5"/>
    </xf>
    <xf numFmtId="0" fontId="103" fillId="60" borderId="269">
      <alignment horizontal="right" vertical="center"/>
    </xf>
    <xf numFmtId="0" fontId="125" fillId="84" borderId="264" applyNumberFormat="0" applyAlignment="0" applyProtection="0"/>
    <xf numFmtId="0" fontId="102" fillId="62" borderId="268">
      <alignment horizontal="left" vertical="center"/>
    </xf>
    <xf numFmtId="0" fontId="123" fillId="84" borderId="263" applyNumberFormat="0" applyAlignment="0" applyProtection="0"/>
    <xf numFmtId="0" fontId="125" fillId="84" borderId="264" applyNumberFormat="0" applyAlignment="0" applyProtection="0"/>
    <xf numFmtId="0" fontId="130" fillId="0" borderId="265" applyNumberFormat="0" applyFill="0" applyAlignment="0" applyProtection="0"/>
    <xf numFmtId="0" fontId="126" fillId="84" borderId="264" applyNumberFormat="0" applyAlignment="0" applyProtection="0"/>
    <xf numFmtId="0" fontId="48" fillId="59" borderId="0" applyNumberFormat="0" applyBorder="0" applyAlignment="0" applyProtection="0"/>
    <xf numFmtId="0" fontId="115" fillId="33" borderId="66" applyNumberFormat="0" applyAlignment="0" applyProtection="0"/>
    <xf numFmtId="0" fontId="7" fillId="57" borderId="0" applyNumberFormat="0" applyBorder="0" applyAlignment="0" applyProtection="0"/>
    <xf numFmtId="0" fontId="103" fillId="60" borderId="269">
      <alignment horizontal="right" vertical="center"/>
    </xf>
    <xf numFmtId="0" fontId="102" fillId="0" borderId="267" applyNumberFormat="0" applyFill="0" applyAlignment="0" applyProtection="0"/>
    <xf numFmtId="0" fontId="102" fillId="0" borderId="270">
      <alignment horizontal="left" vertical="center" wrapText="1" indent="2"/>
    </xf>
    <xf numFmtId="0" fontId="48" fillId="39" borderId="0" applyNumberFormat="0" applyBorder="0" applyAlignment="0" applyProtection="0"/>
    <xf numFmtId="0" fontId="102" fillId="0" borderId="270">
      <alignment horizontal="left" vertical="center" wrapText="1" indent="2"/>
    </xf>
    <xf numFmtId="4" fontId="102" fillId="0" borderId="267">
      <alignment horizontal="right" vertical="center"/>
    </xf>
    <xf numFmtId="0" fontId="103" fillId="60" borderId="267">
      <alignment horizontal="right" vertical="center"/>
    </xf>
    <xf numFmtId="0" fontId="142" fillId="84" borderId="263" applyNumberFormat="0" applyAlignment="0" applyProtection="0"/>
    <xf numFmtId="0" fontId="130" fillId="0" borderId="265" applyNumberFormat="0" applyFill="0" applyAlignment="0" applyProtection="0"/>
    <xf numFmtId="0" fontId="129" fillId="71" borderId="264" applyNumberFormat="0" applyAlignment="0" applyProtection="0"/>
    <xf numFmtId="4" fontId="103" fillId="60" borderId="268">
      <alignment horizontal="right" vertical="center"/>
    </xf>
    <xf numFmtId="0" fontId="130" fillId="0" borderId="265" applyNumberFormat="0" applyFill="0" applyAlignment="0" applyProtection="0"/>
    <xf numFmtId="4" fontId="105" fillId="62" borderId="267">
      <alignment horizontal="right" vertical="center"/>
    </xf>
    <xf numFmtId="0" fontId="48" fillId="39" borderId="0" applyNumberFormat="0" applyBorder="0" applyAlignment="0" applyProtection="0"/>
    <xf numFmtId="4" fontId="103" fillId="60" borderId="267">
      <alignment horizontal="right" vertical="center"/>
    </xf>
    <xf numFmtId="0" fontId="103" fillId="62" borderId="267">
      <alignment horizontal="right" vertical="center"/>
    </xf>
    <xf numFmtId="0" fontId="120" fillId="87" borderId="266" applyNumberFormat="0" applyFont="0" applyAlignment="0" applyProtection="0"/>
    <xf numFmtId="0" fontId="125" fillId="84" borderId="264" applyNumberFormat="0" applyAlignment="0" applyProtection="0"/>
    <xf numFmtId="0" fontId="102" fillId="60" borderId="270">
      <alignment horizontal="left" vertical="center" wrapText="1" indent="2"/>
    </xf>
    <xf numFmtId="0" fontId="102" fillId="0" borderId="270">
      <alignment horizontal="left" vertical="center" wrapText="1" indent="2"/>
    </xf>
    <xf numFmtId="0" fontId="116" fillId="33" borderId="65" applyNumberFormat="0" applyAlignment="0" applyProtection="0"/>
    <xf numFmtId="0" fontId="125" fillId="84" borderId="264" applyNumberFormat="0" applyAlignment="0" applyProtection="0"/>
    <xf numFmtId="49" fontId="102" fillId="0" borderId="268" applyNumberFormat="0" applyFont="0" applyFill="0" applyBorder="0" applyProtection="0">
      <alignment horizontal="left" vertical="center" indent="5"/>
    </xf>
    <xf numFmtId="0" fontId="7" fillId="49" borderId="0" applyNumberFormat="0" applyBorder="0" applyAlignment="0" applyProtection="0"/>
    <xf numFmtId="0" fontId="7" fillId="57" borderId="0" applyNumberFormat="0" applyBorder="0" applyAlignment="0" applyProtection="0"/>
    <xf numFmtId="49" fontId="101" fillId="0" borderId="267" applyNumberFormat="0" applyFill="0" applyBorder="0" applyProtection="0">
      <alignment horizontal="left" vertical="center"/>
    </xf>
    <xf numFmtId="4" fontId="102" fillId="61" borderId="267"/>
    <xf numFmtId="0" fontId="145" fillId="0" borderId="265" applyNumberFormat="0" applyFill="0" applyAlignment="0" applyProtection="0"/>
    <xf numFmtId="0" fontId="142" fillId="84" borderId="263" applyNumberFormat="0" applyAlignment="0" applyProtection="0"/>
    <xf numFmtId="4" fontId="105" fillId="62" borderId="267">
      <alignment horizontal="right" vertical="center"/>
    </xf>
    <xf numFmtId="0" fontId="120" fillId="87" borderId="266" applyNumberFormat="0" applyFont="0" applyAlignment="0" applyProtection="0"/>
    <xf numFmtId="0" fontId="138" fillId="71" borderId="264" applyNumberFormat="0" applyAlignment="0" applyProtection="0"/>
    <xf numFmtId="49" fontId="101" fillId="0" borderId="267" applyNumberFormat="0" applyFill="0" applyBorder="0" applyProtection="0">
      <alignment horizontal="left" vertical="center"/>
    </xf>
    <xf numFmtId="166" fontId="102" fillId="88" borderId="267" applyNumberFormat="0" applyFont="0" applyBorder="0" applyAlignment="0" applyProtection="0">
      <alignment horizontal="right" vertical="center"/>
    </xf>
    <xf numFmtId="49" fontId="102" fillId="0" borderId="267" applyNumberFormat="0" applyFont="0" applyFill="0" applyBorder="0" applyProtection="0">
      <alignment horizontal="left" vertical="center" indent="2"/>
    </xf>
    <xf numFmtId="0" fontId="123" fillId="84" borderId="263" applyNumberFormat="0" applyAlignment="0" applyProtection="0"/>
    <xf numFmtId="4" fontId="102" fillId="0" borderId="267">
      <alignment horizontal="right" vertical="center"/>
    </xf>
    <xf numFmtId="0" fontId="103" fillId="60" borderId="268">
      <alignment horizontal="right" vertical="center"/>
    </xf>
    <xf numFmtId="0" fontId="130" fillId="0" borderId="265" applyNumberFormat="0" applyFill="0" applyAlignment="0" applyProtection="0"/>
    <xf numFmtId="0" fontId="145" fillId="0" borderId="265" applyNumberFormat="0" applyFill="0" applyAlignment="0" applyProtection="0"/>
    <xf numFmtId="0" fontId="8" fillId="87" borderId="266" applyNumberFormat="0" applyFont="0" applyAlignment="0" applyProtection="0"/>
    <xf numFmtId="4" fontId="103" fillId="60" borderId="269">
      <alignment horizontal="right" vertical="center"/>
    </xf>
    <xf numFmtId="0" fontId="126" fillId="84" borderId="264" applyNumberFormat="0" applyAlignment="0" applyProtection="0"/>
    <xf numFmtId="0" fontId="145" fillId="0" borderId="265" applyNumberFormat="0" applyFill="0" applyAlignment="0" applyProtection="0"/>
    <xf numFmtId="0" fontId="145" fillId="0" borderId="265" applyNumberFormat="0" applyFill="0" applyAlignment="0" applyProtection="0"/>
    <xf numFmtId="0" fontId="103" fillId="62" borderId="267">
      <alignment horizontal="right" vertical="center"/>
    </xf>
    <xf numFmtId="0" fontId="120" fillId="87" borderId="266" applyNumberFormat="0" applyFont="0" applyAlignment="0" applyProtection="0"/>
    <xf numFmtId="0" fontId="125" fillId="84" borderId="264" applyNumberFormat="0" applyAlignment="0" applyProtection="0"/>
    <xf numFmtId="4" fontId="102" fillId="0" borderId="267" applyFill="0" applyBorder="0" applyProtection="0">
      <alignment horizontal="right" vertical="center"/>
    </xf>
    <xf numFmtId="49" fontId="102" fillId="0" borderId="268" applyNumberFormat="0" applyFont="0" applyFill="0" applyBorder="0" applyProtection="0">
      <alignment horizontal="left" vertical="center" indent="5"/>
    </xf>
    <xf numFmtId="4" fontId="103" fillId="62" borderId="267">
      <alignment horizontal="right" vertical="center"/>
    </xf>
    <xf numFmtId="4" fontId="103" fillId="60" borderId="268">
      <alignment horizontal="right" vertical="center"/>
    </xf>
    <xf numFmtId="0" fontId="129" fillId="71" borderId="264" applyNumberFormat="0" applyAlignment="0" applyProtection="0"/>
    <xf numFmtId="0" fontId="7" fillId="58" borderId="0" applyNumberFormat="0" applyBorder="0" applyAlignment="0" applyProtection="0"/>
    <xf numFmtId="0" fontId="7" fillId="37"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8" fillId="47"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38" borderId="0" applyNumberFormat="0" applyBorder="0" applyAlignment="0" applyProtection="0"/>
    <xf numFmtId="0" fontId="116" fillId="33" borderId="65" applyNumberFormat="0" applyAlignment="0" applyProtection="0"/>
    <xf numFmtId="0" fontId="117" fillId="0" borderId="0" applyNumberFormat="0" applyFill="0" applyBorder="0" applyAlignment="0" applyProtection="0"/>
    <xf numFmtId="0" fontId="7" fillId="50" borderId="0" applyNumberFormat="0" applyBorder="0" applyAlignment="0" applyProtection="0"/>
    <xf numFmtId="0" fontId="117" fillId="0" borderId="0" applyNumberFormat="0" applyFill="0" applyBorder="0" applyAlignment="0" applyProtection="0"/>
    <xf numFmtId="4" fontId="103" fillId="60" borderId="267">
      <alignment horizontal="right" vertical="center"/>
    </xf>
    <xf numFmtId="0" fontId="102" fillId="61" borderId="267"/>
    <xf numFmtId="0" fontId="125" fillId="84" borderId="264" applyNumberFormat="0" applyAlignment="0" applyProtection="0"/>
    <xf numFmtId="0" fontId="103" fillId="62" borderId="267">
      <alignment horizontal="right" vertical="center"/>
    </xf>
    <xf numFmtId="0" fontId="102" fillId="0" borderId="267">
      <alignment horizontal="right" vertical="center"/>
    </xf>
    <xf numFmtId="0" fontId="145" fillId="0" borderId="265" applyNumberFormat="0" applyFill="0" applyAlignment="0" applyProtection="0"/>
    <xf numFmtId="0" fontId="102" fillId="62" borderId="268">
      <alignment horizontal="left" vertical="center"/>
    </xf>
    <xf numFmtId="0" fontId="138" fillId="71" borderId="264" applyNumberFormat="0" applyAlignment="0" applyProtection="0"/>
    <xf numFmtId="166" fontId="102" fillId="88" borderId="267" applyNumberFormat="0" applyFont="0" applyBorder="0" applyAlignment="0" applyProtection="0">
      <alignment horizontal="right" vertical="center"/>
    </xf>
    <xf numFmtId="0" fontId="120" fillId="87" borderId="266" applyNumberFormat="0" applyFont="0" applyAlignment="0" applyProtection="0"/>
    <xf numFmtId="0" fontId="102" fillId="0" borderId="270">
      <alignment horizontal="left" vertical="center" wrapText="1" indent="2"/>
    </xf>
    <xf numFmtId="4" fontId="102" fillId="61" borderId="267"/>
    <xf numFmtId="49" fontId="101" fillId="0" borderId="267" applyNumberFormat="0" applyFill="0" applyBorder="0" applyProtection="0">
      <alignment horizontal="left" vertical="center"/>
    </xf>
    <xf numFmtId="0" fontId="102" fillId="0" borderId="267">
      <alignment horizontal="right" vertical="center"/>
    </xf>
    <xf numFmtId="4" fontId="103" fillId="60" borderId="269">
      <alignment horizontal="right" vertical="center"/>
    </xf>
    <xf numFmtId="4" fontId="103" fillId="60" borderId="267">
      <alignment horizontal="right" vertical="center"/>
    </xf>
    <xf numFmtId="4" fontId="103" fillId="60" borderId="267">
      <alignment horizontal="right" vertical="center"/>
    </xf>
    <xf numFmtId="0" fontId="105" fillId="62" borderId="267">
      <alignment horizontal="right" vertical="center"/>
    </xf>
    <xf numFmtId="0" fontId="103" fillId="62" borderId="267">
      <alignment horizontal="right" vertical="center"/>
    </xf>
    <xf numFmtId="49" fontId="102" fillId="0" borderId="267" applyNumberFormat="0" applyFont="0" applyFill="0" applyBorder="0" applyProtection="0">
      <alignment horizontal="left" vertical="center" indent="2"/>
    </xf>
    <xf numFmtId="0" fontId="138" fillId="71" borderId="264" applyNumberFormat="0" applyAlignment="0" applyProtection="0"/>
    <xf numFmtId="0" fontId="123" fillId="84" borderId="263" applyNumberFormat="0" applyAlignment="0" applyProtection="0"/>
    <xf numFmtId="49" fontId="102" fillId="0" borderId="267" applyNumberFormat="0" applyFont="0" applyFill="0" applyBorder="0" applyProtection="0">
      <alignment horizontal="left" vertical="center" indent="2"/>
    </xf>
    <xf numFmtId="0" fontId="129" fillId="71" borderId="264" applyNumberFormat="0" applyAlignment="0" applyProtection="0"/>
    <xf numFmtId="4" fontId="102" fillId="0" borderId="267" applyFill="0" applyBorder="0" applyProtection="0">
      <alignment horizontal="right" vertical="center"/>
    </xf>
    <xf numFmtId="0" fontId="126" fillId="84" borderId="264" applyNumberFormat="0" applyAlignment="0" applyProtection="0"/>
    <xf numFmtId="0" fontId="145" fillId="0" borderId="265" applyNumberFormat="0" applyFill="0" applyAlignment="0" applyProtection="0"/>
    <xf numFmtId="0" fontId="142" fillId="84" borderId="263" applyNumberFormat="0" applyAlignment="0" applyProtection="0"/>
    <xf numFmtId="0" fontId="102" fillId="0" borderId="267" applyNumberFormat="0" applyFill="0" applyAlignment="0" applyProtection="0"/>
    <xf numFmtId="4" fontId="102" fillId="0" borderId="267">
      <alignment horizontal="right" vertical="center"/>
    </xf>
    <xf numFmtId="0" fontId="102" fillId="0" borderId="267">
      <alignment horizontal="right" vertical="center"/>
    </xf>
    <xf numFmtId="0" fontId="138" fillId="71" borderId="264" applyNumberFormat="0" applyAlignment="0" applyProtection="0"/>
    <xf numFmtId="0" fontId="123" fillId="84" borderId="263" applyNumberFormat="0" applyAlignment="0" applyProtection="0"/>
    <xf numFmtId="0" fontId="125" fillId="84" borderId="264" applyNumberFormat="0" applyAlignment="0" applyProtection="0"/>
    <xf numFmtId="0" fontId="102" fillId="60" borderId="270">
      <alignment horizontal="left" vertical="center" wrapText="1" indent="2"/>
    </xf>
    <xf numFmtId="0" fontId="126" fillId="84" borderId="264" applyNumberFormat="0" applyAlignment="0" applyProtection="0"/>
    <xf numFmtId="0" fontId="126" fillId="84" borderId="264" applyNumberFormat="0" applyAlignment="0" applyProtection="0"/>
    <xf numFmtId="4" fontId="103" fillId="60" borderId="268">
      <alignment horizontal="right" vertical="center"/>
    </xf>
    <xf numFmtId="0" fontId="103" fillId="60" borderId="268">
      <alignment horizontal="right" vertical="center"/>
    </xf>
    <xf numFmtId="0" fontId="103" fillId="60" borderId="267">
      <alignment horizontal="right" vertical="center"/>
    </xf>
    <xf numFmtId="4" fontId="105" fillId="62" borderId="267">
      <alignment horizontal="right" vertical="center"/>
    </xf>
    <xf numFmtId="0" fontId="129" fillId="71" borderId="264" applyNumberFormat="0" applyAlignment="0" applyProtection="0"/>
    <xf numFmtId="0" fontId="130" fillId="0" borderId="265" applyNumberFormat="0" applyFill="0" applyAlignment="0" applyProtection="0"/>
    <xf numFmtId="0" fontId="145" fillId="0" borderId="265" applyNumberFormat="0" applyFill="0" applyAlignment="0" applyProtection="0"/>
    <xf numFmtId="0" fontId="120" fillId="87" borderId="266" applyNumberFormat="0" applyFont="0" applyAlignment="0" applyProtection="0"/>
    <xf numFmtId="0" fontId="138" fillId="71" borderId="264" applyNumberFormat="0" applyAlignment="0" applyProtection="0"/>
    <xf numFmtId="49" fontId="101" fillId="0" borderId="267" applyNumberFormat="0" applyFill="0" applyBorder="0" applyProtection="0">
      <alignment horizontal="left" vertical="center"/>
    </xf>
    <xf numFmtId="0" fontId="102" fillId="60" borderId="270">
      <alignment horizontal="left" vertical="center" wrapText="1" indent="2"/>
    </xf>
    <xf numFmtId="0" fontId="126" fillId="84" borderId="264" applyNumberFormat="0" applyAlignment="0" applyProtection="0"/>
    <xf numFmtId="0" fontId="102" fillId="0" borderId="270">
      <alignment horizontal="left" vertical="center" wrapText="1" indent="2"/>
    </xf>
    <xf numFmtId="0" fontId="120" fillId="87" borderId="266" applyNumberFormat="0" applyFont="0" applyAlignment="0" applyProtection="0"/>
    <xf numFmtId="0" fontId="8" fillId="87" borderId="266" applyNumberFormat="0" applyFont="0" applyAlignment="0" applyProtection="0"/>
    <xf numFmtId="0" fontId="142" fillId="84" borderId="263" applyNumberFormat="0" applyAlignment="0" applyProtection="0"/>
    <xf numFmtId="0" fontId="145" fillId="0" borderId="265" applyNumberFormat="0" applyFill="0" applyAlignment="0" applyProtection="0"/>
    <xf numFmtId="4" fontId="102" fillId="61" borderId="267"/>
    <xf numFmtId="0" fontId="103" fillId="60" borderId="267">
      <alignment horizontal="right" vertical="center"/>
    </xf>
    <xf numFmtId="0" fontId="145" fillId="0" borderId="265" applyNumberFormat="0" applyFill="0" applyAlignment="0" applyProtection="0"/>
    <xf numFmtId="4" fontId="103" fillId="60" borderId="269">
      <alignment horizontal="right" vertical="center"/>
    </xf>
    <xf numFmtId="0" fontId="125" fillId="84" borderId="264" applyNumberFormat="0" applyAlignment="0" applyProtection="0"/>
    <xf numFmtId="0" fontId="103" fillId="60" borderId="268">
      <alignment horizontal="right" vertical="center"/>
    </xf>
    <xf numFmtId="0" fontId="126" fillId="84" borderId="264" applyNumberFormat="0" applyAlignment="0" applyProtection="0"/>
    <xf numFmtId="0" fontId="130" fillId="0" borderId="265" applyNumberFormat="0" applyFill="0" applyAlignment="0" applyProtection="0"/>
    <xf numFmtId="0" fontId="120" fillId="87" borderId="266" applyNumberFormat="0" applyFont="0" applyAlignment="0" applyProtection="0"/>
    <xf numFmtId="4" fontId="103" fillId="60" borderId="268">
      <alignment horizontal="right" vertical="center"/>
    </xf>
    <xf numFmtId="0" fontId="102" fillId="60" borderId="270">
      <alignment horizontal="left" vertical="center" wrapText="1" indent="2"/>
    </xf>
    <xf numFmtId="0" fontId="102" fillId="61" borderId="267"/>
    <xf numFmtId="166" fontId="102" fillId="88" borderId="267" applyNumberFormat="0" applyFont="0" applyBorder="0" applyAlignment="0" applyProtection="0">
      <alignment horizontal="right" vertical="center"/>
    </xf>
    <xf numFmtId="0" fontId="102" fillId="0" borderId="267" applyNumberFormat="0" applyFill="0" applyAlignment="0" applyProtection="0"/>
    <xf numFmtId="4" fontId="102" fillId="0" borderId="267" applyFill="0" applyBorder="0" applyProtection="0">
      <alignment horizontal="right" vertical="center"/>
    </xf>
    <xf numFmtId="4" fontId="103" fillId="62" borderId="267">
      <alignment horizontal="right" vertical="center"/>
    </xf>
    <xf numFmtId="0" fontId="130" fillId="0" borderId="265" applyNumberFormat="0" applyFill="0" applyAlignment="0" applyProtection="0"/>
    <xf numFmtId="49" fontId="101" fillId="0" borderId="267" applyNumberFormat="0" applyFill="0" applyBorder="0" applyProtection="0">
      <alignment horizontal="left" vertical="center"/>
    </xf>
    <xf numFmtId="49" fontId="102" fillId="0" borderId="268" applyNumberFormat="0" applyFont="0" applyFill="0" applyBorder="0" applyProtection="0">
      <alignment horizontal="left" vertical="center" indent="5"/>
    </xf>
    <xf numFmtId="0" fontId="102" fillId="62" borderId="268">
      <alignment horizontal="left" vertical="center"/>
    </xf>
    <xf numFmtId="0" fontId="126" fillId="84" borderId="264" applyNumberFormat="0" applyAlignment="0" applyProtection="0"/>
    <xf numFmtId="4" fontId="103" fillId="60" borderId="269">
      <alignment horizontal="right" vertical="center"/>
    </xf>
    <xf numFmtId="0" fontId="138" fillId="71" borderId="264" applyNumberFormat="0" applyAlignment="0" applyProtection="0"/>
    <xf numFmtId="0" fontId="138" fillId="71" borderId="264" applyNumberFormat="0" applyAlignment="0" applyProtection="0"/>
    <xf numFmtId="0" fontId="120" fillId="87" borderId="266" applyNumberFormat="0" applyFont="0" applyAlignment="0" applyProtection="0"/>
    <xf numFmtId="0" fontId="142" fillId="84" borderId="263" applyNumberFormat="0" applyAlignment="0" applyProtection="0"/>
    <xf numFmtId="0" fontId="145" fillId="0" borderId="265" applyNumberFormat="0" applyFill="0" applyAlignment="0" applyProtection="0"/>
    <xf numFmtId="0" fontId="103" fillId="60" borderId="267">
      <alignment horizontal="right" vertical="center"/>
    </xf>
    <xf numFmtId="0" fontId="8" fillId="87" borderId="266" applyNumberFormat="0" applyFont="0" applyAlignment="0" applyProtection="0"/>
    <xf numFmtId="4" fontId="102" fillId="0" borderId="267">
      <alignment horizontal="right" vertical="center"/>
    </xf>
    <xf numFmtId="0" fontId="145" fillId="0" borderId="265" applyNumberFormat="0" applyFill="0" applyAlignment="0" applyProtection="0"/>
    <xf numFmtId="0" fontId="103" fillId="60" borderId="267">
      <alignment horizontal="right" vertical="center"/>
    </xf>
    <xf numFmtId="0" fontId="103" fillId="60" borderId="267">
      <alignment horizontal="right" vertical="center"/>
    </xf>
    <xf numFmtId="4" fontId="105" fillId="62" borderId="267">
      <alignment horizontal="right" vertical="center"/>
    </xf>
    <xf numFmtId="0" fontId="103" fillId="62" borderId="267">
      <alignment horizontal="right" vertical="center"/>
    </xf>
    <xf numFmtId="4" fontId="103" fillId="62" borderId="267">
      <alignment horizontal="right" vertical="center"/>
    </xf>
    <xf numFmtId="0" fontId="105" fillId="62" borderId="267">
      <alignment horizontal="right" vertical="center"/>
    </xf>
    <xf numFmtId="4" fontId="105" fillId="62" borderId="267">
      <alignment horizontal="right" vertical="center"/>
    </xf>
    <xf numFmtId="0" fontId="103" fillId="60" borderId="267">
      <alignment horizontal="right" vertical="center"/>
    </xf>
    <xf numFmtId="4" fontId="103" fillId="60" borderId="267">
      <alignment horizontal="right" vertical="center"/>
    </xf>
    <xf numFmtId="0" fontId="103" fillId="60" borderId="267">
      <alignment horizontal="right" vertical="center"/>
    </xf>
    <xf numFmtId="4" fontId="103" fillId="60" borderId="267">
      <alignment horizontal="right" vertical="center"/>
    </xf>
    <xf numFmtId="0" fontId="103" fillId="60" borderId="268">
      <alignment horizontal="right" vertical="center"/>
    </xf>
    <xf numFmtId="4" fontId="103" fillId="60" borderId="268">
      <alignment horizontal="right" vertical="center"/>
    </xf>
    <xf numFmtId="0" fontId="103" fillId="60" borderId="269">
      <alignment horizontal="right" vertical="center"/>
    </xf>
    <xf numFmtId="4" fontId="103" fillId="60" borderId="269">
      <alignment horizontal="right" vertical="center"/>
    </xf>
    <xf numFmtId="0" fontId="126" fillId="84" borderId="264" applyNumberFormat="0" applyAlignment="0" applyProtection="0"/>
    <xf numFmtId="0" fontId="102" fillId="60" borderId="270">
      <alignment horizontal="left" vertical="center" wrapText="1" indent="2"/>
    </xf>
    <xf numFmtId="0" fontId="102" fillId="0" borderId="270">
      <alignment horizontal="left" vertical="center" wrapText="1" indent="2"/>
    </xf>
    <xf numFmtId="0" fontId="102" fillId="62" borderId="268">
      <alignment horizontal="left" vertical="center"/>
    </xf>
    <xf numFmtId="0" fontId="138" fillId="71" borderId="264" applyNumberFormat="0" applyAlignment="0" applyProtection="0"/>
    <xf numFmtId="0" fontId="102" fillId="0" borderId="267">
      <alignment horizontal="right" vertical="center"/>
    </xf>
    <xf numFmtId="4" fontId="102" fillId="0" borderId="267">
      <alignment horizontal="right" vertical="center"/>
    </xf>
    <xf numFmtId="0" fontId="102" fillId="0" borderId="267" applyNumberFormat="0" applyFill="0" applyAlignment="0" applyProtection="0"/>
    <xf numFmtId="0" fontId="142" fillId="84" borderId="263" applyNumberFormat="0" applyAlignment="0" applyProtection="0"/>
    <xf numFmtId="166" fontId="102" fillId="88" borderId="267" applyNumberFormat="0" applyFont="0" applyBorder="0" applyAlignment="0" applyProtection="0">
      <alignment horizontal="right" vertical="center"/>
    </xf>
    <xf numFmtId="0" fontId="102" fillId="61" borderId="267"/>
    <xf numFmtId="4" fontId="102" fillId="61" borderId="267"/>
    <xf numFmtId="0" fontId="145" fillId="0" borderId="265" applyNumberFormat="0" applyFill="0" applyAlignment="0" applyProtection="0"/>
    <xf numFmtId="0" fontId="8" fillId="87" borderId="266" applyNumberFormat="0" applyFont="0" applyAlignment="0" applyProtection="0"/>
    <xf numFmtId="0" fontId="120" fillId="87" borderId="266" applyNumberFormat="0" applyFont="0" applyAlignment="0" applyProtection="0"/>
    <xf numFmtId="0" fontId="102" fillId="0" borderId="267" applyNumberFormat="0" applyFill="0" applyAlignment="0" applyProtection="0"/>
    <xf numFmtId="0" fontId="130" fillId="0" borderId="265" applyNumberFormat="0" applyFill="0" applyAlignment="0" applyProtection="0"/>
    <xf numFmtId="0" fontId="145" fillId="0" borderId="265" applyNumberFormat="0" applyFill="0" applyAlignment="0" applyProtection="0"/>
    <xf numFmtId="0" fontId="129" fillId="71" borderId="264" applyNumberFormat="0" applyAlignment="0" applyProtection="0"/>
    <xf numFmtId="0" fontId="126" fillId="84" borderId="264" applyNumberFormat="0" applyAlignment="0" applyProtection="0"/>
    <xf numFmtId="4" fontId="105" fillId="62" borderId="267">
      <alignment horizontal="right" vertical="center"/>
    </xf>
    <xf numFmtId="0" fontId="103" fillId="62" borderId="267">
      <alignment horizontal="right" vertical="center"/>
    </xf>
    <xf numFmtId="166" fontId="102" fillId="88" borderId="267" applyNumberFormat="0" applyFont="0" applyBorder="0" applyAlignment="0" applyProtection="0">
      <alignment horizontal="right" vertical="center"/>
    </xf>
    <xf numFmtId="0" fontId="130" fillId="0" borderId="265" applyNumberFormat="0" applyFill="0" applyAlignment="0" applyProtection="0"/>
    <xf numFmtId="49" fontId="102" fillId="0" borderId="267" applyNumberFormat="0" applyFont="0" applyFill="0" applyBorder="0" applyProtection="0">
      <alignment horizontal="left" vertical="center" indent="2"/>
    </xf>
    <xf numFmtId="49" fontId="102" fillId="0" borderId="268" applyNumberFormat="0" applyFont="0" applyFill="0" applyBorder="0" applyProtection="0">
      <alignment horizontal="left" vertical="center" indent="5"/>
    </xf>
    <xf numFmtId="49" fontId="102" fillId="0" borderId="267" applyNumberFormat="0" applyFont="0" applyFill="0" applyBorder="0" applyProtection="0">
      <alignment horizontal="left" vertical="center" indent="2"/>
    </xf>
    <xf numFmtId="4" fontId="102" fillId="0" borderId="267" applyFill="0" applyBorder="0" applyProtection="0">
      <alignment horizontal="right" vertical="center"/>
    </xf>
    <xf numFmtId="49" fontId="101" fillId="0" borderId="267" applyNumberFormat="0" applyFill="0" applyBorder="0" applyProtection="0">
      <alignment horizontal="left" vertical="center"/>
    </xf>
    <xf numFmtId="0" fontId="102" fillId="0" borderId="270">
      <alignment horizontal="left" vertical="center" wrapText="1" indent="2"/>
    </xf>
    <xf numFmtId="0" fontId="142" fillId="84" borderId="263" applyNumberFormat="0" applyAlignment="0" applyProtection="0"/>
    <xf numFmtId="0" fontId="103" fillId="60" borderId="269">
      <alignment horizontal="right" vertical="center"/>
    </xf>
    <xf numFmtId="0" fontId="129" fillId="71" borderId="264" applyNumberFormat="0" applyAlignment="0" applyProtection="0"/>
    <xf numFmtId="0" fontId="103" fillId="60" borderId="269">
      <alignment horizontal="right" vertical="center"/>
    </xf>
    <xf numFmtId="4" fontId="103" fillId="60" borderId="267">
      <alignment horizontal="right" vertical="center"/>
    </xf>
    <xf numFmtId="0" fontId="103" fillId="60" borderId="267">
      <alignment horizontal="right" vertical="center"/>
    </xf>
    <xf numFmtId="0" fontId="123" fillId="84" borderId="263" applyNumberFormat="0" applyAlignment="0" applyProtection="0"/>
    <xf numFmtId="0" fontId="125" fillId="84" borderId="264" applyNumberFormat="0" applyAlignment="0" applyProtection="0"/>
    <xf numFmtId="0" fontId="130" fillId="0" borderId="265" applyNumberFormat="0" applyFill="0" applyAlignment="0" applyProtection="0"/>
    <xf numFmtId="0" fontId="102" fillId="61" borderId="267"/>
    <xf numFmtId="4" fontId="102" fillId="61" borderId="267"/>
    <xf numFmtId="4" fontId="103" fillId="60" borderId="267">
      <alignment horizontal="right" vertical="center"/>
    </xf>
    <xf numFmtId="0" fontId="105" fillId="62" borderId="267">
      <alignment horizontal="right" vertical="center"/>
    </xf>
    <xf numFmtId="0" fontId="129" fillId="71" borderId="264" applyNumberFormat="0" applyAlignment="0" applyProtection="0"/>
    <xf numFmtId="0" fontId="126" fillId="84" borderId="264" applyNumberFormat="0" applyAlignment="0" applyProtection="0"/>
    <xf numFmtId="4" fontId="102" fillId="0" borderId="267">
      <alignment horizontal="right" vertical="center"/>
    </xf>
    <xf numFmtId="0" fontId="102" fillId="60" borderId="270">
      <alignment horizontal="left" vertical="center" wrapText="1" indent="2"/>
    </xf>
    <xf numFmtId="0" fontId="102" fillId="0" borderId="270">
      <alignment horizontal="left" vertical="center" wrapText="1" indent="2"/>
    </xf>
    <xf numFmtId="0" fontId="142" fillId="84" borderId="263" applyNumberFormat="0" applyAlignment="0" applyProtection="0"/>
    <xf numFmtId="0" fontId="138" fillId="71" borderId="264" applyNumberFormat="0" applyAlignment="0" applyProtection="0"/>
    <xf numFmtId="0" fontId="125" fillId="84" borderId="264" applyNumberFormat="0" applyAlignment="0" applyProtection="0"/>
    <xf numFmtId="0" fontId="123" fillId="84" borderId="263" applyNumberFormat="0" applyAlignment="0" applyProtection="0"/>
    <xf numFmtId="0" fontId="103" fillId="60" borderId="269">
      <alignment horizontal="right" vertical="center"/>
    </xf>
    <xf numFmtId="0" fontId="105" fillId="62" borderId="267">
      <alignment horizontal="right" vertical="center"/>
    </xf>
    <xf numFmtId="4" fontId="103" fillId="62" borderId="267">
      <alignment horizontal="right" vertical="center"/>
    </xf>
    <xf numFmtId="4" fontId="103" fillId="60" borderId="267">
      <alignment horizontal="right" vertical="center"/>
    </xf>
    <xf numFmtId="49" fontId="102" fillId="0" borderId="268" applyNumberFormat="0" applyFont="0" applyFill="0" applyBorder="0" applyProtection="0">
      <alignment horizontal="left" vertical="center" indent="5"/>
    </xf>
    <xf numFmtId="4" fontId="102" fillId="0" borderId="267" applyFill="0" applyBorder="0" applyProtection="0">
      <alignment horizontal="right" vertical="center"/>
    </xf>
    <xf numFmtId="4" fontId="103" fillId="62" borderId="267">
      <alignment horizontal="right" vertical="center"/>
    </xf>
    <xf numFmtId="0" fontId="138" fillId="71" borderId="264" applyNumberFormat="0" applyAlignment="0" applyProtection="0"/>
    <xf numFmtId="0" fontId="129" fillId="71" borderId="264" applyNumberFormat="0" applyAlignment="0" applyProtection="0"/>
    <xf numFmtId="0" fontId="125" fillId="84" borderId="264" applyNumberFormat="0" applyAlignment="0" applyProtection="0"/>
    <xf numFmtId="0" fontId="102" fillId="60" borderId="270">
      <alignment horizontal="left" vertical="center" wrapText="1" indent="2"/>
    </xf>
    <xf numFmtId="0" fontId="102" fillId="0" borderId="270">
      <alignment horizontal="left" vertical="center" wrapText="1" indent="2"/>
    </xf>
    <xf numFmtId="0" fontId="102" fillId="60" borderId="270">
      <alignment horizontal="left" vertical="center" wrapText="1" indent="2"/>
    </xf>
    <xf numFmtId="0" fontId="102" fillId="0" borderId="270">
      <alignment horizontal="left" vertical="center" wrapText="1" indent="2"/>
    </xf>
    <xf numFmtId="0" fontId="123" fillId="84" borderId="263" applyNumberFormat="0" applyAlignment="0" applyProtection="0"/>
    <xf numFmtId="0" fontId="125" fillId="84" borderId="264" applyNumberFormat="0" applyAlignment="0" applyProtection="0"/>
    <xf numFmtId="0" fontId="126" fillId="84" borderId="264" applyNumberFormat="0" applyAlignment="0" applyProtection="0"/>
    <xf numFmtId="0" fontId="129" fillId="71" borderId="264" applyNumberFormat="0" applyAlignment="0" applyProtection="0"/>
    <xf numFmtId="0" fontId="130" fillId="0" borderId="265" applyNumberFormat="0" applyFill="0" applyAlignment="0" applyProtection="0"/>
    <xf numFmtId="0" fontId="138" fillId="71" borderId="264" applyNumberFormat="0" applyAlignment="0" applyProtection="0"/>
    <xf numFmtId="0" fontId="120" fillId="87" borderId="266" applyNumberFormat="0" applyFont="0" applyAlignment="0" applyProtection="0"/>
    <xf numFmtId="0" fontId="8" fillId="87" borderId="266" applyNumberFormat="0" applyFont="0" applyAlignment="0" applyProtection="0"/>
    <xf numFmtId="0" fontId="142" fillId="84" borderId="263" applyNumberFormat="0" applyAlignment="0" applyProtection="0"/>
    <xf numFmtId="0" fontId="145" fillId="0" borderId="265" applyNumberFormat="0" applyFill="0" applyAlignment="0" applyProtection="0"/>
    <xf numFmtId="0" fontId="126" fillId="84" borderId="264" applyNumberFormat="0" applyAlignment="0" applyProtection="0"/>
    <xf numFmtId="0" fontId="138" fillId="71" borderId="264" applyNumberFormat="0" applyAlignment="0" applyProtection="0"/>
    <xf numFmtId="0" fontId="120" fillId="87" borderId="266" applyNumberFormat="0" applyFont="0" applyAlignment="0" applyProtection="0"/>
    <xf numFmtId="0" fontId="142" fillId="84" borderId="263" applyNumberFormat="0" applyAlignment="0" applyProtection="0"/>
    <xf numFmtId="0" fontId="145" fillId="0" borderId="265" applyNumberFormat="0" applyFill="0" applyAlignment="0" applyProtection="0"/>
    <xf numFmtId="0" fontId="129" fillId="71" borderId="264" applyNumberFormat="0" applyAlignment="0" applyProtection="0"/>
    <xf numFmtId="4" fontId="103" fillId="60" borderId="268">
      <alignment horizontal="right" vertical="center"/>
    </xf>
    <xf numFmtId="0" fontId="145" fillId="0" borderId="265" applyNumberFormat="0" applyFill="0" applyAlignment="0" applyProtection="0"/>
    <xf numFmtId="0" fontId="102" fillId="61" borderId="267"/>
    <xf numFmtId="0" fontId="126" fillId="84" borderId="264" applyNumberFormat="0" applyAlignment="0" applyProtection="0"/>
    <xf numFmtId="0" fontId="138" fillId="71" borderId="264" applyNumberFormat="0" applyAlignment="0" applyProtection="0"/>
    <xf numFmtId="0" fontId="142" fillId="84" borderId="263" applyNumberFormat="0" applyAlignment="0" applyProtection="0"/>
    <xf numFmtId="0" fontId="145" fillId="0" borderId="265" applyNumberFormat="0" applyFill="0" applyAlignment="0" applyProtection="0"/>
    <xf numFmtId="0" fontId="7" fillId="37" borderId="0" applyNumberFormat="0" applyBorder="0" applyAlignment="0" applyProtection="0"/>
    <xf numFmtId="0" fontId="123" fillId="84" borderId="263" applyNumberFormat="0" applyAlignment="0" applyProtection="0"/>
    <xf numFmtId="0" fontId="125" fillId="84" borderId="264" applyNumberFormat="0" applyAlignment="0" applyProtection="0"/>
    <xf numFmtId="0" fontId="130" fillId="0" borderId="265" applyNumberFormat="0" applyFill="0" applyAlignment="0" applyProtection="0"/>
    <xf numFmtId="49" fontId="102" fillId="0" borderId="267" applyNumberFormat="0" applyFont="0" applyFill="0" applyBorder="0" applyProtection="0">
      <alignment horizontal="left" vertical="center" indent="2"/>
    </xf>
    <xf numFmtId="0" fontId="103" fillId="62" borderId="267">
      <alignment horizontal="right" vertical="center"/>
    </xf>
    <xf numFmtId="4" fontId="103" fillId="62" borderId="267">
      <alignment horizontal="right" vertical="center"/>
    </xf>
    <xf numFmtId="0" fontId="105" fillId="62" borderId="267">
      <alignment horizontal="right" vertical="center"/>
    </xf>
    <xf numFmtId="4" fontId="105" fillId="62" borderId="267">
      <alignment horizontal="right" vertical="center"/>
    </xf>
    <xf numFmtId="0" fontId="103" fillId="60" borderId="267">
      <alignment horizontal="right" vertical="center"/>
    </xf>
    <xf numFmtId="4" fontId="103" fillId="60" borderId="267">
      <alignment horizontal="right" vertical="center"/>
    </xf>
    <xf numFmtId="0" fontId="103" fillId="60" borderId="267">
      <alignment horizontal="right" vertical="center"/>
    </xf>
    <xf numFmtId="4" fontId="103" fillId="60" borderId="267">
      <alignment horizontal="right" vertical="center"/>
    </xf>
    <xf numFmtId="0" fontId="129" fillId="71" borderId="264" applyNumberFormat="0" applyAlignment="0" applyProtection="0"/>
    <xf numFmtId="0" fontId="102" fillId="0" borderId="267">
      <alignment horizontal="right" vertical="center"/>
    </xf>
    <xf numFmtId="4" fontId="102" fillId="0" borderId="267">
      <alignment horizontal="right" vertical="center"/>
    </xf>
    <xf numFmtId="4" fontId="102" fillId="0" borderId="267" applyFill="0" applyBorder="0" applyProtection="0">
      <alignment horizontal="right" vertical="center"/>
    </xf>
    <xf numFmtId="49" fontId="101" fillId="0" borderId="267" applyNumberFormat="0" applyFill="0" applyBorder="0" applyProtection="0">
      <alignment horizontal="left" vertical="center"/>
    </xf>
    <xf numFmtId="0" fontId="102" fillId="0" borderId="267" applyNumberFormat="0" applyFill="0" applyAlignment="0" applyProtection="0"/>
    <xf numFmtId="166" fontId="102" fillId="88" borderId="267" applyNumberFormat="0" applyFont="0" applyBorder="0" applyAlignment="0" applyProtection="0">
      <alignment horizontal="right" vertical="center"/>
    </xf>
    <xf numFmtId="0" fontId="102" fillId="61" borderId="267"/>
    <xf numFmtId="4" fontId="102" fillId="61" borderId="267"/>
    <xf numFmtId="4" fontId="103" fillId="60" borderId="267">
      <alignment horizontal="right" vertical="center"/>
    </xf>
    <xf numFmtId="0" fontId="102" fillId="61" borderId="267"/>
    <xf numFmtId="0" fontId="125" fillId="84" borderId="264" applyNumberFormat="0" applyAlignment="0" applyProtection="0"/>
    <xf numFmtId="0" fontId="103" fillId="62" borderId="267">
      <alignment horizontal="right" vertical="center"/>
    </xf>
    <xf numFmtId="0" fontId="102" fillId="0" borderId="267">
      <alignment horizontal="right" vertical="center"/>
    </xf>
    <xf numFmtId="0" fontId="145" fillId="0" borderId="265" applyNumberFormat="0" applyFill="0" applyAlignment="0" applyProtection="0"/>
    <xf numFmtId="0" fontId="102" fillId="62" borderId="268">
      <alignment horizontal="left" vertical="center"/>
    </xf>
    <xf numFmtId="0" fontId="138" fillId="71" borderId="264" applyNumberFormat="0" applyAlignment="0" applyProtection="0"/>
    <xf numFmtId="166" fontId="102" fillId="88" borderId="267" applyNumberFormat="0" applyFont="0" applyBorder="0" applyAlignment="0" applyProtection="0">
      <alignment horizontal="right" vertical="center"/>
    </xf>
    <xf numFmtId="0" fontId="120" fillId="87" borderId="266" applyNumberFormat="0" applyFont="0" applyAlignment="0" applyProtection="0"/>
    <xf numFmtId="0" fontId="102" fillId="0" borderId="270">
      <alignment horizontal="left" vertical="center" wrapText="1" indent="2"/>
    </xf>
    <xf numFmtId="4" fontId="102" fillId="61" borderId="267"/>
    <xf numFmtId="49" fontId="101" fillId="0" borderId="267" applyNumberFormat="0" applyFill="0" applyBorder="0" applyProtection="0">
      <alignment horizontal="left" vertical="center"/>
    </xf>
    <xf numFmtId="0" fontId="102" fillId="0" borderId="267">
      <alignment horizontal="right" vertical="center"/>
    </xf>
    <xf numFmtId="4" fontId="103" fillId="60" borderId="269">
      <alignment horizontal="right" vertical="center"/>
    </xf>
    <xf numFmtId="4" fontId="103" fillId="60" borderId="267">
      <alignment horizontal="right" vertical="center"/>
    </xf>
    <xf numFmtId="4" fontId="103" fillId="60" borderId="267">
      <alignment horizontal="right" vertical="center"/>
    </xf>
    <xf numFmtId="0" fontId="105" fillId="62" borderId="267">
      <alignment horizontal="right" vertical="center"/>
    </xf>
    <xf numFmtId="0" fontId="103" fillId="62" borderId="267">
      <alignment horizontal="right" vertical="center"/>
    </xf>
    <xf numFmtId="49" fontId="102" fillId="0" borderId="267" applyNumberFormat="0" applyFont="0" applyFill="0" applyBorder="0" applyProtection="0">
      <alignment horizontal="left" vertical="center" indent="2"/>
    </xf>
    <xf numFmtId="0" fontId="138" fillId="71" borderId="264" applyNumberFormat="0" applyAlignment="0" applyProtection="0"/>
    <xf numFmtId="0" fontId="123" fillId="84" borderId="263" applyNumberFormat="0" applyAlignment="0" applyProtection="0"/>
    <xf numFmtId="49" fontId="102" fillId="0" borderId="267" applyNumberFormat="0" applyFont="0" applyFill="0" applyBorder="0" applyProtection="0">
      <alignment horizontal="left" vertical="center" indent="2"/>
    </xf>
    <xf numFmtId="0" fontId="129" fillId="71" borderId="264" applyNumberFormat="0" applyAlignment="0" applyProtection="0"/>
    <xf numFmtId="4" fontId="102" fillId="0" borderId="267" applyFill="0" applyBorder="0" applyProtection="0">
      <alignment horizontal="right" vertical="center"/>
    </xf>
    <xf numFmtId="0" fontId="126" fillId="84" borderId="264" applyNumberFormat="0" applyAlignment="0" applyProtection="0"/>
    <xf numFmtId="0" fontId="145" fillId="0" borderId="265" applyNumberFormat="0" applyFill="0" applyAlignment="0" applyProtection="0"/>
    <xf numFmtId="0" fontId="142" fillId="84" borderId="263" applyNumberFormat="0" applyAlignment="0" applyProtection="0"/>
    <xf numFmtId="0" fontId="102" fillId="0" borderId="267" applyNumberFormat="0" applyFill="0" applyAlignment="0" applyProtection="0"/>
    <xf numFmtId="4" fontId="102" fillId="0" borderId="267">
      <alignment horizontal="right" vertical="center"/>
    </xf>
    <xf numFmtId="0" fontId="102" fillId="0" borderId="267">
      <alignment horizontal="right" vertical="center"/>
    </xf>
    <xf numFmtId="0" fontId="138" fillId="71" borderId="264" applyNumberFormat="0" applyAlignment="0" applyProtection="0"/>
    <xf numFmtId="0" fontId="123" fillId="84" borderId="263" applyNumberFormat="0" applyAlignment="0" applyProtection="0"/>
    <xf numFmtId="0" fontId="125" fillId="84" borderId="264" applyNumberFormat="0" applyAlignment="0" applyProtection="0"/>
    <xf numFmtId="0" fontId="102" fillId="60" borderId="270">
      <alignment horizontal="left" vertical="center" wrapText="1" indent="2"/>
    </xf>
    <xf numFmtId="0" fontId="126" fillId="84" borderId="264" applyNumberFormat="0" applyAlignment="0" applyProtection="0"/>
    <xf numFmtId="0" fontId="126" fillId="84" borderId="264" applyNumberFormat="0" applyAlignment="0" applyProtection="0"/>
    <xf numFmtId="4" fontId="103" fillId="60" borderId="268">
      <alignment horizontal="right" vertical="center"/>
    </xf>
    <xf numFmtId="0" fontId="103" fillId="60" borderId="268">
      <alignment horizontal="right" vertical="center"/>
    </xf>
    <xf numFmtId="0" fontId="103" fillId="60" borderId="267">
      <alignment horizontal="right" vertical="center"/>
    </xf>
    <xf numFmtId="4" fontId="105" fillId="62" borderId="267">
      <alignment horizontal="right" vertical="center"/>
    </xf>
    <xf numFmtId="0" fontId="129" fillId="71" borderId="264" applyNumberFormat="0" applyAlignment="0" applyProtection="0"/>
    <xf numFmtId="0" fontId="130" fillId="0" borderId="265" applyNumberFormat="0" applyFill="0" applyAlignment="0" applyProtection="0"/>
    <xf numFmtId="0" fontId="145" fillId="0" borderId="265" applyNumberFormat="0" applyFill="0" applyAlignment="0" applyProtection="0"/>
    <xf numFmtId="0" fontId="120" fillId="87" borderId="266" applyNumberFormat="0" applyFont="0" applyAlignment="0" applyProtection="0"/>
    <xf numFmtId="0" fontId="138" fillId="71" borderId="264" applyNumberFormat="0" applyAlignment="0" applyProtection="0"/>
    <xf numFmtId="49" fontId="101" fillId="0" borderId="267" applyNumberFormat="0" applyFill="0" applyBorder="0" applyProtection="0">
      <alignment horizontal="left" vertical="center"/>
    </xf>
    <xf numFmtId="0" fontId="102" fillId="60" borderId="270">
      <alignment horizontal="left" vertical="center" wrapText="1" indent="2"/>
    </xf>
    <xf numFmtId="0" fontId="126" fillId="84" borderId="264" applyNumberFormat="0" applyAlignment="0" applyProtection="0"/>
    <xf numFmtId="0" fontId="102" fillId="0" borderId="270">
      <alignment horizontal="left" vertical="center" wrapText="1" indent="2"/>
    </xf>
    <xf numFmtId="0" fontId="120" fillId="87" borderId="266" applyNumberFormat="0" applyFont="0" applyAlignment="0" applyProtection="0"/>
    <xf numFmtId="0" fontId="8" fillId="87" borderId="266" applyNumberFormat="0" applyFont="0" applyAlignment="0" applyProtection="0"/>
    <xf numFmtId="0" fontId="142" fillId="84" borderId="263" applyNumberFormat="0" applyAlignment="0" applyProtection="0"/>
    <xf numFmtId="0" fontId="145" fillId="0" borderId="265" applyNumberFormat="0" applyFill="0" applyAlignment="0" applyProtection="0"/>
    <xf numFmtId="4" fontId="102" fillId="61" borderId="267"/>
    <xf numFmtId="0" fontId="103" fillId="60" borderId="267">
      <alignment horizontal="right" vertical="center"/>
    </xf>
    <xf numFmtId="0" fontId="145" fillId="0" borderId="265" applyNumberFormat="0" applyFill="0" applyAlignment="0" applyProtection="0"/>
    <xf numFmtId="4" fontId="103" fillId="60" borderId="269">
      <alignment horizontal="right" vertical="center"/>
    </xf>
    <xf numFmtId="0" fontId="125" fillId="84" borderId="264" applyNumberFormat="0" applyAlignment="0" applyProtection="0"/>
    <xf numFmtId="0" fontId="103" fillId="60" borderId="268">
      <alignment horizontal="right" vertical="center"/>
    </xf>
    <xf numFmtId="0" fontId="126" fillId="84" borderId="264" applyNumberFormat="0" applyAlignment="0" applyProtection="0"/>
    <xf numFmtId="0" fontId="130" fillId="0" borderId="265" applyNumberFormat="0" applyFill="0" applyAlignment="0" applyProtection="0"/>
    <xf numFmtId="0" fontId="120" fillId="87" borderId="266" applyNumberFormat="0" applyFont="0" applyAlignment="0" applyProtection="0"/>
    <xf numFmtId="4" fontId="103" fillId="60" borderId="268">
      <alignment horizontal="right" vertical="center"/>
    </xf>
    <xf numFmtId="0" fontId="102" fillId="60" borderId="270">
      <alignment horizontal="left" vertical="center" wrapText="1" indent="2"/>
    </xf>
    <xf numFmtId="0" fontId="102" fillId="61" borderId="267"/>
    <xf numFmtId="166" fontId="102" fillId="88" borderId="267" applyNumberFormat="0" applyFont="0" applyBorder="0" applyAlignment="0" applyProtection="0">
      <alignment horizontal="right" vertical="center"/>
    </xf>
    <xf numFmtId="0" fontId="102" fillId="0" borderId="267" applyNumberFormat="0" applyFill="0" applyAlignment="0" applyProtection="0"/>
    <xf numFmtId="4" fontId="102" fillId="0" borderId="267" applyFill="0" applyBorder="0" applyProtection="0">
      <alignment horizontal="right" vertical="center"/>
    </xf>
    <xf numFmtId="4" fontId="103" fillId="62" borderId="267">
      <alignment horizontal="right" vertical="center"/>
    </xf>
    <xf numFmtId="0" fontId="130" fillId="0" borderId="265" applyNumberFormat="0" applyFill="0" applyAlignment="0" applyProtection="0"/>
    <xf numFmtId="49" fontId="101" fillId="0" borderId="267" applyNumberFormat="0" applyFill="0" applyBorder="0" applyProtection="0">
      <alignment horizontal="left" vertical="center"/>
    </xf>
    <xf numFmtId="49" fontId="102" fillId="0" borderId="268" applyNumberFormat="0" applyFont="0" applyFill="0" applyBorder="0" applyProtection="0">
      <alignment horizontal="left" vertical="center" indent="5"/>
    </xf>
    <xf numFmtId="0" fontId="102" fillId="62" borderId="268">
      <alignment horizontal="left" vertical="center"/>
    </xf>
    <xf numFmtId="0" fontId="126" fillId="84" borderId="264" applyNumberFormat="0" applyAlignment="0" applyProtection="0"/>
    <xf numFmtId="4" fontId="103" fillId="60" borderId="269">
      <alignment horizontal="right" vertical="center"/>
    </xf>
    <xf numFmtId="0" fontId="138" fillId="71" borderId="264" applyNumberFormat="0" applyAlignment="0" applyProtection="0"/>
    <xf numFmtId="0" fontId="138" fillId="71" borderId="264" applyNumberFormat="0" applyAlignment="0" applyProtection="0"/>
    <xf numFmtId="0" fontId="120" fillId="87" borderId="266" applyNumberFormat="0" applyFont="0" applyAlignment="0" applyProtection="0"/>
    <xf numFmtId="0" fontId="142" fillId="84" borderId="263" applyNumberFormat="0" applyAlignment="0" applyProtection="0"/>
    <xf numFmtId="0" fontId="145" fillId="0" borderId="265" applyNumberFormat="0" applyFill="0" applyAlignment="0" applyProtection="0"/>
    <xf numFmtId="0" fontId="103" fillId="60" borderId="267">
      <alignment horizontal="right" vertical="center"/>
    </xf>
    <xf numFmtId="0" fontId="8" fillId="87" borderId="266" applyNumberFormat="0" applyFont="0" applyAlignment="0" applyProtection="0"/>
    <xf numFmtId="4" fontId="102" fillId="0" borderId="267">
      <alignment horizontal="right" vertical="center"/>
    </xf>
    <xf numFmtId="0" fontId="145" fillId="0" borderId="265" applyNumberFormat="0" applyFill="0" applyAlignment="0" applyProtection="0"/>
    <xf numFmtId="0" fontId="103" fillId="60" borderId="267">
      <alignment horizontal="right" vertical="center"/>
    </xf>
    <xf numFmtId="0" fontId="103" fillId="60" borderId="267">
      <alignment horizontal="right" vertical="center"/>
    </xf>
    <xf numFmtId="4" fontId="105" fillId="62" borderId="267">
      <alignment horizontal="right" vertical="center"/>
    </xf>
    <xf numFmtId="0" fontId="103" fillId="62" borderId="267">
      <alignment horizontal="right" vertical="center"/>
    </xf>
    <xf numFmtId="4" fontId="103" fillId="62" borderId="267">
      <alignment horizontal="right" vertical="center"/>
    </xf>
    <xf numFmtId="0" fontId="105" fillId="62" borderId="267">
      <alignment horizontal="right" vertical="center"/>
    </xf>
    <xf numFmtId="4" fontId="105" fillId="62" borderId="267">
      <alignment horizontal="right" vertical="center"/>
    </xf>
    <xf numFmtId="0" fontId="103" fillId="60" borderId="267">
      <alignment horizontal="right" vertical="center"/>
    </xf>
    <xf numFmtId="4" fontId="103" fillId="60" borderId="267">
      <alignment horizontal="right" vertical="center"/>
    </xf>
    <xf numFmtId="0" fontId="103" fillId="60" borderId="267">
      <alignment horizontal="right" vertical="center"/>
    </xf>
    <xf numFmtId="4" fontId="103" fillId="60" borderId="267">
      <alignment horizontal="right" vertical="center"/>
    </xf>
    <xf numFmtId="0" fontId="103" fillId="60" borderId="268">
      <alignment horizontal="right" vertical="center"/>
    </xf>
    <xf numFmtId="4" fontId="103" fillId="60" borderId="268">
      <alignment horizontal="right" vertical="center"/>
    </xf>
    <xf numFmtId="0" fontId="103" fillId="60" borderId="269">
      <alignment horizontal="right" vertical="center"/>
    </xf>
    <xf numFmtId="4" fontId="103" fillId="60" borderId="269">
      <alignment horizontal="right" vertical="center"/>
    </xf>
    <xf numFmtId="0" fontId="126" fillId="84" borderId="264" applyNumberFormat="0" applyAlignment="0" applyProtection="0"/>
    <xf numFmtId="0" fontId="102" fillId="60" borderId="270">
      <alignment horizontal="left" vertical="center" wrapText="1" indent="2"/>
    </xf>
    <xf numFmtId="0" fontId="102" fillId="0" borderId="270">
      <alignment horizontal="left" vertical="center" wrapText="1" indent="2"/>
    </xf>
    <xf numFmtId="0" fontId="102" fillId="62" borderId="268">
      <alignment horizontal="left" vertical="center"/>
    </xf>
    <xf numFmtId="0" fontId="138" fillId="71" borderId="264" applyNumberFormat="0" applyAlignment="0" applyProtection="0"/>
    <xf numFmtId="0" fontId="102" fillId="0" borderId="267">
      <alignment horizontal="right" vertical="center"/>
    </xf>
    <xf numFmtId="4" fontId="102" fillId="0" borderId="267">
      <alignment horizontal="right" vertical="center"/>
    </xf>
    <xf numFmtId="0" fontId="102" fillId="0" borderId="267" applyNumberFormat="0" applyFill="0" applyAlignment="0" applyProtection="0"/>
    <xf numFmtId="0" fontId="142" fillId="84" borderId="263" applyNumberFormat="0" applyAlignment="0" applyProtection="0"/>
    <xf numFmtId="166" fontId="102" fillId="88" borderId="267" applyNumberFormat="0" applyFont="0" applyBorder="0" applyAlignment="0" applyProtection="0">
      <alignment horizontal="right" vertical="center"/>
    </xf>
    <xf numFmtId="0" fontId="102" fillId="61" borderId="267"/>
    <xf numFmtId="4" fontId="102" fillId="61" borderId="267"/>
    <xf numFmtId="0" fontId="145" fillId="0" borderId="265" applyNumberFormat="0" applyFill="0" applyAlignment="0" applyProtection="0"/>
    <xf numFmtId="0" fontId="8" fillId="87" borderId="266" applyNumberFormat="0" applyFont="0" applyAlignment="0" applyProtection="0"/>
    <xf numFmtId="0" fontId="120" fillId="87" borderId="266" applyNumberFormat="0" applyFont="0" applyAlignment="0" applyProtection="0"/>
    <xf numFmtId="0" fontId="102" fillId="0" borderId="267" applyNumberFormat="0" applyFill="0" applyAlignment="0" applyProtection="0"/>
    <xf numFmtId="0" fontId="130" fillId="0" borderId="265" applyNumberFormat="0" applyFill="0" applyAlignment="0" applyProtection="0"/>
    <xf numFmtId="0" fontId="145" fillId="0" borderId="265" applyNumberFormat="0" applyFill="0" applyAlignment="0" applyProtection="0"/>
    <xf numFmtId="0" fontId="129" fillId="71" borderId="264" applyNumberFormat="0" applyAlignment="0" applyProtection="0"/>
    <xf numFmtId="0" fontId="126" fillId="84" borderId="264" applyNumberFormat="0" applyAlignment="0" applyProtection="0"/>
    <xf numFmtId="4" fontId="105" fillId="62" borderId="267">
      <alignment horizontal="right" vertical="center"/>
    </xf>
    <xf numFmtId="0" fontId="103" fillId="62" borderId="267">
      <alignment horizontal="right" vertical="center"/>
    </xf>
    <xf numFmtId="166" fontId="102" fillId="88" borderId="267" applyNumberFormat="0" applyFont="0" applyBorder="0" applyAlignment="0" applyProtection="0">
      <alignment horizontal="right" vertical="center"/>
    </xf>
    <xf numFmtId="0" fontId="130" fillId="0" borderId="265" applyNumberFormat="0" applyFill="0" applyAlignment="0" applyProtection="0"/>
    <xf numFmtId="49" fontId="102" fillId="0" borderId="267" applyNumberFormat="0" applyFont="0" applyFill="0" applyBorder="0" applyProtection="0">
      <alignment horizontal="left" vertical="center" indent="2"/>
    </xf>
    <xf numFmtId="49" fontId="102" fillId="0" borderId="268" applyNumberFormat="0" applyFont="0" applyFill="0" applyBorder="0" applyProtection="0">
      <alignment horizontal="left" vertical="center" indent="5"/>
    </xf>
    <xf numFmtId="49" fontId="102" fillId="0" borderId="267" applyNumberFormat="0" applyFont="0" applyFill="0" applyBorder="0" applyProtection="0">
      <alignment horizontal="left" vertical="center" indent="2"/>
    </xf>
    <xf numFmtId="4" fontId="102" fillId="0" borderId="267" applyFill="0" applyBorder="0" applyProtection="0">
      <alignment horizontal="right" vertical="center"/>
    </xf>
    <xf numFmtId="49" fontId="101" fillId="0" borderId="267" applyNumberFormat="0" applyFill="0" applyBorder="0" applyProtection="0">
      <alignment horizontal="left" vertical="center"/>
    </xf>
    <xf numFmtId="0" fontId="102" fillId="0" borderId="270">
      <alignment horizontal="left" vertical="center" wrapText="1" indent="2"/>
    </xf>
    <xf numFmtId="0" fontId="142" fillId="84" borderId="263" applyNumberFormat="0" applyAlignment="0" applyProtection="0"/>
    <xf numFmtId="0" fontId="103" fillId="60" borderId="269">
      <alignment horizontal="right" vertical="center"/>
    </xf>
    <xf numFmtId="0" fontId="129" fillId="71" borderId="264" applyNumberFormat="0" applyAlignment="0" applyProtection="0"/>
    <xf numFmtId="0" fontId="103" fillId="60" borderId="269">
      <alignment horizontal="right" vertical="center"/>
    </xf>
    <xf numFmtId="4" fontId="103" fillId="60" borderId="267">
      <alignment horizontal="right" vertical="center"/>
    </xf>
    <xf numFmtId="0" fontId="103" fillId="60" borderId="267">
      <alignment horizontal="right" vertical="center"/>
    </xf>
    <xf numFmtId="0" fontId="123" fillId="84" borderId="263" applyNumberFormat="0" applyAlignment="0" applyProtection="0"/>
    <xf numFmtId="0" fontId="125" fillId="84" borderId="264" applyNumberFormat="0" applyAlignment="0" applyProtection="0"/>
    <xf numFmtId="0" fontId="130" fillId="0" borderId="265" applyNumberFormat="0" applyFill="0" applyAlignment="0" applyProtection="0"/>
    <xf numFmtId="0" fontId="102" fillId="61" borderId="267"/>
    <xf numFmtId="4" fontId="102" fillId="61" borderId="267"/>
    <xf numFmtId="4" fontId="103" fillId="60" borderId="267">
      <alignment horizontal="right" vertical="center"/>
    </xf>
    <xf numFmtId="0" fontId="105" fillId="62" borderId="267">
      <alignment horizontal="right" vertical="center"/>
    </xf>
    <xf numFmtId="0" fontId="129" fillId="71" borderId="264" applyNumberFormat="0" applyAlignment="0" applyProtection="0"/>
    <xf numFmtId="0" fontId="126" fillId="84" borderId="264" applyNumberFormat="0" applyAlignment="0" applyProtection="0"/>
    <xf numFmtId="4" fontId="102" fillId="0" borderId="267">
      <alignment horizontal="right" vertical="center"/>
    </xf>
    <xf numFmtId="0" fontId="102" fillId="60" borderId="270">
      <alignment horizontal="left" vertical="center" wrapText="1" indent="2"/>
    </xf>
    <xf numFmtId="0" fontId="102" fillId="0" borderId="270">
      <alignment horizontal="left" vertical="center" wrapText="1" indent="2"/>
    </xf>
    <xf numFmtId="0" fontId="142" fillId="84" borderId="263" applyNumberFormat="0" applyAlignment="0" applyProtection="0"/>
    <xf numFmtId="0" fontId="138" fillId="71" borderId="264" applyNumberFormat="0" applyAlignment="0" applyProtection="0"/>
    <xf numFmtId="0" fontId="125" fillId="84" borderId="264" applyNumberFormat="0" applyAlignment="0" applyProtection="0"/>
    <xf numFmtId="0" fontId="123" fillId="84" borderId="263" applyNumberFormat="0" applyAlignment="0" applyProtection="0"/>
    <xf numFmtId="0" fontId="103" fillId="60" borderId="269">
      <alignment horizontal="right" vertical="center"/>
    </xf>
    <xf numFmtId="0" fontId="105" fillId="62" borderId="267">
      <alignment horizontal="right" vertical="center"/>
    </xf>
    <xf numFmtId="4" fontId="103" fillId="62" borderId="267">
      <alignment horizontal="right" vertical="center"/>
    </xf>
    <xf numFmtId="4" fontId="103" fillId="60" borderId="267">
      <alignment horizontal="right" vertical="center"/>
    </xf>
    <xf numFmtId="49" fontId="102" fillId="0" borderId="268" applyNumberFormat="0" applyFont="0" applyFill="0" applyBorder="0" applyProtection="0">
      <alignment horizontal="left" vertical="center" indent="5"/>
    </xf>
    <xf numFmtId="4" fontId="102" fillId="0" borderId="267" applyFill="0" applyBorder="0" applyProtection="0">
      <alignment horizontal="right" vertical="center"/>
    </xf>
    <xf numFmtId="4" fontId="103" fillId="62" borderId="267">
      <alignment horizontal="right" vertical="center"/>
    </xf>
    <xf numFmtId="0" fontId="138" fillId="71" borderId="264" applyNumberFormat="0" applyAlignment="0" applyProtection="0"/>
    <xf numFmtId="0" fontId="129" fillId="71" borderId="264" applyNumberFormat="0" applyAlignment="0" applyProtection="0"/>
    <xf numFmtId="0" fontId="125" fillId="84" borderId="264" applyNumberFormat="0" applyAlignment="0" applyProtection="0"/>
    <xf numFmtId="0" fontId="102" fillId="60" borderId="270">
      <alignment horizontal="left" vertical="center" wrapText="1" indent="2"/>
    </xf>
    <xf numFmtId="0" fontId="102" fillId="0" borderId="270">
      <alignment horizontal="left" vertical="center" wrapText="1" indent="2"/>
    </xf>
    <xf numFmtId="0" fontId="102" fillId="60" borderId="270">
      <alignment horizontal="left" vertical="center" wrapText="1" indent="2"/>
    </xf>
    <xf numFmtId="166" fontId="102" fillId="88" borderId="267" applyNumberFormat="0" applyFont="0" applyBorder="0" applyAlignment="0" applyProtection="0">
      <alignment horizontal="right" vertical="center"/>
    </xf>
    <xf numFmtId="0" fontId="103" fillId="60" borderId="269">
      <alignment horizontal="right" vertical="center"/>
    </xf>
    <xf numFmtId="0" fontId="103" fillId="60" borderId="269">
      <alignment horizontal="right" vertical="center"/>
    </xf>
    <xf numFmtId="0" fontId="102" fillId="0" borderId="267" applyNumberFormat="0" applyFill="0" applyAlignment="0" applyProtection="0"/>
    <xf numFmtId="4" fontId="103" fillId="60" borderId="269">
      <alignment horizontal="right" vertical="center"/>
    </xf>
    <xf numFmtId="0" fontId="103" fillId="60" borderId="267">
      <alignment horizontal="right" vertical="center"/>
    </xf>
    <xf numFmtId="0" fontId="7" fillId="54" borderId="0" applyNumberFormat="0" applyBorder="0" applyAlignment="0" applyProtection="0"/>
    <xf numFmtId="49" fontId="102" fillId="0" borderId="267" applyNumberFormat="0" applyFont="0" applyFill="0" applyBorder="0" applyProtection="0">
      <alignment horizontal="left" vertical="center" indent="2"/>
    </xf>
    <xf numFmtId="0" fontId="48" fillId="43" borderId="0" applyNumberFormat="0" applyBorder="0" applyAlignment="0" applyProtection="0"/>
    <xf numFmtId="0" fontId="103" fillId="60" borderId="269">
      <alignment horizontal="right" vertical="center"/>
    </xf>
    <xf numFmtId="4" fontId="102" fillId="0" borderId="267">
      <alignment horizontal="right" vertical="center"/>
    </xf>
    <xf numFmtId="166" fontId="102" fillId="88" borderId="267" applyNumberFormat="0" applyFont="0" applyBorder="0" applyAlignment="0" applyProtection="0">
      <alignment horizontal="right" vertical="center"/>
    </xf>
    <xf numFmtId="0" fontId="102" fillId="62" borderId="268">
      <alignment horizontal="left" vertical="center"/>
    </xf>
    <xf numFmtId="0" fontId="102" fillId="60" borderId="270">
      <alignment horizontal="left" vertical="center" wrapText="1" indent="2"/>
    </xf>
    <xf numFmtId="4" fontId="103" fillId="60" borderId="269">
      <alignment horizontal="right" vertical="center"/>
    </xf>
    <xf numFmtId="0" fontId="105" fillId="62" borderId="267">
      <alignment horizontal="right" vertical="center"/>
    </xf>
    <xf numFmtId="4" fontId="103" fillId="60" borderId="267">
      <alignment horizontal="right" vertical="center"/>
    </xf>
    <xf numFmtId="0" fontId="103" fillId="60" borderId="267">
      <alignment horizontal="right" vertical="center"/>
    </xf>
    <xf numFmtId="4" fontId="105" fillId="62" borderId="267">
      <alignment horizontal="right" vertical="center"/>
    </xf>
    <xf numFmtId="0" fontId="120" fillId="87" borderId="266" applyNumberFormat="0" applyFont="0" applyAlignment="0" applyProtection="0"/>
    <xf numFmtId="0" fontId="7" fillId="38" borderId="0" applyNumberFormat="0" applyBorder="0" applyAlignment="0" applyProtection="0"/>
    <xf numFmtId="0" fontId="120" fillId="87" borderId="266" applyNumberFormat="0" applyFont="0" applyAlignment="0" applyProtection="0"/>
    <xf numFmtId="0" fontId="8" fillId="87" borderId="266" applyNumberFormat="0" applyFont="0" applyAlignment="0" applyProtection="0"/>
    <xf numFmtId="0" fontId="118" fillId="0" borderId="0" applyNumberFormat="0" applyFill="0" applyBorder="0" applyAlignment="0" applyProtection="0"/>
    <xf numFmtId="4" fontId="103" fillId="62" borderId="267">
      <alignment horizontal="right" vertical="center"/>
    </xf>
    <xf numFmtId="0" fontId="123" fillId="84" borderId="263" applyNumberFormat="0" applyAlignment="0" applyProtection="0"/>
    <xf numFmtId="4" fontId="103" fillId="62" borderId="267">
      <alignment horizontal="right" vertical="center"/>
    </xf>
    <xf numFmtId="0" fontId="119" fillId="0" borderId="70" applyNumberFormat="0" applyFill="0" applyAlignment="0" applyProtection="0"/>
    <xf numFmtId="0" fontId="103" fillId="60" borderId="267">
      <alignment horizontal="right" vertical="center"/>
    </xf>
    <xf numFmtId="49" fontId="102" fillId="0" borderId="268" applyNumberFormat="0" applyFont="0" applyFill="0" applyBorder="0" applyProtection="0">
      <alignment horizontal="left" vertical="center" indent="5"/>
    </xf>
    <xf numFmtId="0" fontId="102" fillId="0" borderId="270">
      <alignment horizontal="left" vertical="center" wrapText="1" indent="2"/>
    </xf>
    <xf numFmtId="0" fontId="138" fillId="71" borderId="264" applyNumberFormat="0" applyAlignment="0" applyProtection="0"/>
    <xf numFmtId="4" fontId="103" fillId="60" borderId="267">
      <alignment horizontal="right" vertical="center"/>
    </xf>
    <xf numFmtId="0" fontId="102" fillId="61" borderId="267"/>
    <xf numFmtId="0" fontId="142" fillId="84" borderId="263" applyNumberFormat="0" applyAlignment="0" applyProtection="0"/>
    <xf numFmtId="0" fontId="102" fillId="0" borderId="270">
      <alignment horizontal="left" vertical="center" wrapText="1" indent="2"/>
    </xf>
    <xf numFmtId="0" fontId="102" fillId="60" borderId="270">
      <alignment horizontal="left" vertical="center" wrapText="1" indent="2"/>
    </xf>
    <xf numFmtId="0" fontId="102" fillId="62" borderId="268">
      <alignment horizontal="left" vertical="center"/>
    </xf>
    <xf numFmtId="49" fontId="101" fillId="0" borderId="267" applyNumberFormat="0" applyFill="0" applyBorder="0" applyProtection="0">
      <alignment horizontal="left" vertical="center"/>
    </xf>
    <xf numFmtId="0" fontId="48" fillId="51" borderId="0" applyNumberFormat="0" applyBorder="0" applyAlignment="0" applyProtection="0"/>
    <xf numFmtId="0" fontId="115" fillId="33" borderId="66" applyNumberFormat="0" applyAlignment="0" applyProtection="0"/>
    <xf numFmtId="0" fontId="145" fillId="0" borderId="265" applyNumberFormat="0" applyFill="0" applyAlignment="0" applyProtection="0"/>
    <xf numFmtId="49" fontId="102" fillId="0" borderId="267" applyNumberFormat="0" applyFont="0" applyFill="0" applyBorder="0" applyProtection="0">
      <alignment horizontal="left" vertical="center" indent="2"/>
    </xf>
    <xf numFmtId="0" fontId="102" fillId="0" borderId="270">
      <alignment horizontal="left" vertical="center" wrapText="1" indent="2"/>
    </xf>
    <xf numFmtId="4" fontId="102" fillId="0" borderId="267" applyFill="0" applyBorder="0" applyProtection="0">
      <alignment horizontal="right" vertical="center"/>
    </xf>
    <xf numFmtId="0" fontId="102" fillId="62" borderId="268">
      <alignment horizontal="left" vertical="center"/>
    </xf>
    <xf numFmtId="0" fontId="103" fillId="60" borderId="267">
      <alignment horizontal="right" vertical="center"/>
    </xf>
    <xf numFmtId="0" fontId="102" fillId="0" borderId="267" applyNumberFormat="0" applyFill="0" applyAlignment="0" applyProtection="0"/>
    <xf numFmtId="49" fontId="102" fillId="0" borderId="267" applyNumberFormat="0" applyFont="0" applyFill="0" applyBorder="0" applyProtection="0">
      <alignment horizontal="left" vertical="center" indent="2"/>
    </xf>
    <xf numFmtId="0" fontId="48" fillId="55" borderId="0" applyNumberFormat="0" applyBorder="0" applyAlignment="0" applyProtection="0"/>
    <xf numFmtId="4" fontId="102" fillId="0" borderId="267">
      <alignment horizontal="right" vertical="center"/>
    </xf>
    <xf numFmtId="0" fontId="120" fillId="87" borderId="266" applyNumberFormat="0" applyFont="0" applyAlignment="0" applyProtection="0"/>
    <xf numFmtId="0" fontId="102" fillId="0" borderId="267">
      <alignment horizontal="right" vertical="center"/>
    </xf>
    <xf numFmtId="0" fontId="103" fillId="60" borderId="267">
      <alignment horizontal="right" vertical="center"/>
    </xf>
    <xf numFmtId="4" fontId="103" fillId="60" borderId="267">
      <alignment horizontal="right" vertical="center"/>
    </xf>
    <xf numFmtId="0" fontId="102" fillId="60" borderId="270">
      <alignment horizontal="left" vertical="center" wrapText="1" indent="2"/>
    </xf>
    <xf numFmtId="0" fontId="7" fillId="42" borderId="0" applyNumberFormat="0" applyBorder="0" applyAlignment="0" applyProtection="0"/>
    <xf numFmtId="0" fontId="102" fillId="61" borderId="267"/>
    <xf numFmtId="4" fontId="102" fillId="0" borderId="267" applyFill="0" applyBorder="0" applyProtection="0">
      <alignment horizontal="right" vertical="center"/>
    </xf>
    <xf numFmtId="0" fontId="125" fillId="84" borderId="264" applyNumberFormat="0" applyAlignment="0" applyProtection="0"/>
    <xf numFmtId="0" fontId="145" fillId="0" borderId="265" applyNumberFormat="0" applyFill="0" applyAlignment="0" applyProtection="0"/>
    <xf numFmtId="49" fontId="101" fillId="0" borderId="267" applyNumberFormat="0" applyFill="0" applyBorder="0" applyProtection="0">
      <alignment horizontal="left" vertical="center"/>
    </xf>
    <xf numFmtId="0" fontId="7" fillId="49" borderId="0" applyNumberFormat="0" applyBorder="0" applyAlignment="0" applyProtection="0"/>
    <xf numFmtId="0" fontId="102" fillId="0" borderId="270">
      <alignment horizontal="left" vertical="center" wrapText="1" indent="2"/>
    </xf>
    <xf numFmtId="0" fontId="48" fillId="59" borderId="0" applyNumberFormat="0" applyBorder="0" applyAlignment="0" applyProtection="0"/>
    <xf numFmtId="0" fontId="7" fillId="46" borderId="0" applyNumberFormat="0" applyBorder="0" applyAlignment="0" applyProtection="0"/>
    <xf numFmtId="0" fontId="8" fillId="87" borderId="266" applyNumberFormat="0" applyFont="0" applyAlignment="0" applyProtection="0"/>
    <xf numFmtId="0" fontId="103" fillId="62" borderId="267">
      <alignment horizontal="right" vertical="center"/>
    </xf>
    <xf numFmtId="4" fontId="105" fillId="62" borderId="267">
      <alignment horizontal="right" vertical="center"/>
    </xf>
    <xf numFmtId="166" fontId="102" fillId="88" borderId="267" applyNumberFormat="0" applyFont="0" applyBorder="0" applyAlignment="0" applyProtection="0">
      <alignment horizontal="right" vertical="center"/>
    </xf>
    <xf numFmtId="0" fontId="8" fillId="87" borderId="266" applyNumberFormat="0" applyFont="0" applyAlignment="0" applyProtection="0"/>
    <xf numFmtId="0" fontId="138" fillId="71" borderId="264" applyNumberFormat="0" applyAlignment="0" applyProtection="0"/>
    <xf numFmtId="0" fontId="138" fillId="71" borderId="264" applyNumberFormat="0" applyAlignment="0" applyProtection="0"/>
    <xf numFmtId="0" fontId="145" fillId="0" borderId="265" applyNumberFormat="0" applyFill="0" applyAlignment="0" applyProtection="0"/>
    <xf numFmtId="49" fontId="101" fillId="0" borderId="267" applyNumberFormat="0" applyFill="0" applyBorder="0" applyProtection="0">
      <alignment horizontal="left" vertical="center"/>
    </xf>
    <xf numFmtId="0" fontId="103" fillId="60" borderId="268">
      <alignment horizontal="right" vertical="center"/>
    </xf>
    <xf numFmtId="0" fontId="102" fillId="0" borderId="267">
      <alignment horizontal="right" vertical="center"/>
    </xf>
    <xf numFmtId="0" fontId="130" fillId="0" borderId="265" applyNumberFormat="0" applyFill="0" applyAlignment="0" applyProtection="0"/>
    <xf numFmtId="0" fontId="8" fillId="87" borderId="266" applyNumberFormat="0" applyFont="0" applyAlignment="0" applyProtection="0"/>
    <xf numFmtId="0" fontId="145" fillId="0" borderId="265" applyNumberFormat="0" applyFill="0" applyAlignment="0" applyProtection="0"/>
    <xf numFmtId="0" fontId="126" fillId="84" borderId="264" applyNumberFormat="0" applyAlignment="0" applyProtection="0"/>
    <xf numFmtId="0" fontId="7" fillId="38" borderId="0" applyNumberFormat="0" applyBorder="0" applyAlignment="0" applyProtection="0"/>
    <xf numFmtId="166" fontId="102" fillId="88" borderId="267" applyNumberFormat="0" applyFont="0" applyBorder="0" applyAlignment="0" applyProtection="0">
      <alignment horizontal="right" vertical="center"/>
    </xf>
    <xf numFmtId="0" fontId="145" fillId="0" borderId="265" applyNumberFormat="0" applyFill="0" applyAlignment="0" applyProtection="0"/>
    <xf numFmtId="49" fontId="102" fillId="0" borderId="267" applyNumberFormat="0" applyFont="0" applyFill="0" applyBorder="0" applyProtection="0">
      <alignment horizontal="left" vertical="center" indent="2"/>
    </xf>
    <xf numFmtId="0" fontId="118" fillId="0" borderId="0" applyNumberFormat="0" applyFill="0" applyBorder="0" applyAlignment="0" applyProtection="0"/>
    <xf numFmtId="4" fontId="102" fillId="0" borderId="267">
      <alignment horizontal="right" vertical="center"/>
    </xf>
    <xf numFmtId="0" fontId="130" fillId="0" borderId="265" applyNumberFormat="0" applyFill="0" applyAlignment="0" applyProtection="0"/>
    <xf numFmtId="0" fontId="138" fillId="71" borderId="264" applyNumberFormat="0" applyAlignment="0" applyProtection="0"/>
    <xf numFmtId="0" fontId="48" fillId="47" borderId="0" applyNumberFormat="0" applyBorder="0" applyAlignment="0" applyProtection="0"/>
    <xf numFmtId="4" fontId="102" fillId="0" borderId="267" applyFill="0" applyBorder="0" applyProtection="0">
      <alignment horizontal="right" vertical="center"/>
    </xf>
    <xf numFmtId="0" fontId="102" fillId="62" borderId="268">
      <alignment horizontal="left" vertical="center"/>
    </xf>
    <xf numFmtId="0" fontId="129" fillId="71" borderId="264" applyNumberFormat="0" applyAlignment="0" applyProtection="0"/>
    <xf numFmtId="0" fontId="105" fillId="62" borderId="267">
      <alignment horizontal="right" vertical="center"/>
    </xf>
    <xf numFmtId="4" fontId="102" fillId="61" borderId="267"/>
    <xf numFmtId="0" fontId="102" fillId="60" borderId="270">
      <alignment horizontal="left" vertical="center" wrapText="1" indent="2"/>
    </xf>
    <xf numFmtId="49" fontId="102" fillId="0" borderId="267" applyNumberFormat="0" applyFont="0" applyFill="0" applyBorder="0" applyProtection="0">
      <alignment horizontal="left" vertical="center" indent="2"/>
    </xf>
    <xf numFmtId="0" fontId="138" fillId="71" borderId="264" applyNumberFormat="0" applyAlignment="0" applyProtection="0"/>
    <xf numFmtId="0" fontId="48" fillId="55" borderId="0" applyNumberFormat="0" applyBorder="0" applyAlignment="0" applyProtection="0"/>
    <xf numFmtId="0" fontId="7" fillId="53" borderId="0" applyNumberFormat="0" applyBorder="0" applyAlignment="0" applyProtection="0"/>
    <xf numFmtId="0" fontId="105" fillId="62" borderId="267">
      <alignment horizontal="right" vertical="center"/>
    </xf>
    <xf numFmtId="0" fontId="129" fillId="71" borderId="264" applyNumberFormat="0" applyAlignment="0" applyProtection="0"/>
    <xf numFmtId="166" fontId="102" fillId="88" borderId="267" applyNumberFormat="0" applyFont="0" applyBorder="0" applyAlignment="0" applyProtection="0">
      <alignment horizontal="right" vertical="center"/>
    </xf>
    <xf numFmtId="0" fontId="129" fillId="71" borderId="264" applyNumberFormat="0" applyAlignment="0" applyProtection="0"/>
    <xf numFmtId="4" fontId="102" fillId="0" borderId="267">
      <alignment horizontal="right" vertical="center"/>
    </xf>
    <xf numFmtId="49" fontId="102" fillId="0" borderId="267" applyNumberFormat="0" applyFont="0" applyFill="0" applyBorder="0" applyProtection="0">
      <alignment horizontal="left" vertical="center" indent="2"/>
    </xf>
    <xf numFmtId="166" fontId="102" fillId="88" borderId="267" applyNumberFormat="0" applyFont="0" applyBorder="0" applyAlignment="0" applyProtection="0">
      <alignment horizontal="right" vertical="center"/>
    </xf>
    <xf numFmtId="49" fontId="101" fillId="0" borderId="267" applyNumberFormat="0" applyFill="0" applyBorder="0" applyProtection="0">
      <alignment horizontal="left" vertical="center"/>
    </xf>
    <xf numFmtId="4" fontId="103" fillId="60" borderId="267">
      <alignment horizontal="right" vertical="center"/>
    </xf>
    <xf numFmtId="0" fontId="103" fillId="60" borderId="267">
      <alignment horizontal="right" vertical="center"/>
    </xf>
    <xf numFmtId="0" fontId="102" fillId="0" borderId="267">
      <alignment horizontal="right" vertical="center"/>
    </xf>
    <xf numFmtId="0" fontId="102" fillId="0" borderId="267">
      <alignment horizontal="right" vertical="center"/>
    </xf>
    <xf numFmtId="0" fontId="7" fillId="57" borderId="0" applyNumberFormat="0" applyBorder="0" applyAlignment="0" applyProtection="0"/>
    <xf numFmtId="0" fontId="48" fillId="51" borderId="0" applyNumberFormat="0" applyBorder="0" applyAlignment="0" applyProtection="0"/>
    <xf numFmtId="0" fontId="7" fillId="45" borderId="0" applyNumberFormat="0" applyBorder="0" applyAlignment="0" applyProtection="0"/>
    <xf numFmtId="0" fontId="105" fillId="62" borderId="267">
      <alignment horizontal="right" vertical="center"/>
    </xf>
    <xf numFmtId="4" fontId="103" fillId="60" borderId="269">
      <alignment horizontal="right" vertical="center"/>
    </xf>
    <xf numFmtId="0" fontId="102" fillId="60" borderId="270">
      <alignment horizontal="left" vertical="center" wrapText="1" indent="2"/>
    </xf>
    <xf numFmtId="0" fontId="138" fillId="71" borderId="264" applyNumberFormat="0" applyAlignment="0" applyProtection="0"/>
    <xf numFmtId="0" fontId="138" fillId="71" borderId="264" applyNumberFormat="0" applyAlignment="0" applyProtection="0"/>
    <xf numFmtId="0" fontId="7" fillId="41" borderId="0" applyNumberFormat="0" applyBorder="0" applyAlignment="0" applyProtection="0"/>
    <xf numFmtId="0" fontId="120" fillId="87" borderId="266" applyNumberFormat="0" applyFont="0" applyAlignment="0" applyProtection="0"/>
    <xf numFmtId="0" fontId="102" fillId="60" borderId="270">
      <alignment horizontal="left" vertical="center" wrapText="1" indent="2"/>
    </xf>
    <xf numFmtId="0" fontId="120" fillId="87" borderId="266" applyNumberFormat="0" applyFont="0" applyAlignment="0" applyProtection="0"/>
    <xf numFmtId="0" fontId="102" fillId="0" borderId="267" applyNumberFormat="0" applyFill="0" applyAlignment="0" applyProtection="0"/>
    <xf numFmtId="0" fontId="142" fillId="84" borderId="263" applyNumberFormat="0" applyAlignment="0" applyProtection="0"/>
    <xf numFmtId="4" fontId="103" fillId="60" borderId="267">
      <alignment horizontal="right" vertical="center"/>
    </xf>
    <xf numFmtId="4" fontId="102" fillId="61" borderId="267"/>
    <xf numFmtId="0" fontId="145" fillId="0" borderId="265" applyNumberFormat="0" applyFill="0" applyAlignment="0" applyProtection="0"/>
    <xf numFmtId="0" fontId="123" fillId="84" borderId="263" applyNumberFormat="0" applyAlignment="0" applyProtection="0"/>
    <xf numFmtId="0" fontId="125" fillId="84" borderId="264" applyNumberFormat="0" applyAlignment="0" applyProtection="0"/>
    <xf numFmtId="0" fontId="126" fillId="84" borderId="264" applyNumberFormat="0" applyAlignment="0" applyProtection="0"/>
    <xf numFmtId="0" fontId="142" fillId="84" borderId="263" applyNumberFormat="0" applyAlignment="0" applyProtection="0"/>
    <xf numFmtId="4" fontId="102" fillId="0" borderId="267" applyFill="0" applyBorder="0" applyProtection="0">
      <alignment horizontal="right" vertical="center"/>
    </xf>
    <xf numFmtId="0" fontId="138" fillId="71" borderId="264" applyNumberFormat="0" applyAlignment="0" applyProtection="0"/>
    <xf numFmtId="0" fontId="103" fillId="62" borderId="267">
      <alignment horizontal="right" vertical="center"/>
    </xf>
    <xf numFmtId="0" fontId="7" fillId="42" borderId="0" applyNumberFormat="0" applyBorder="0" applyAlignment="0" applyProtection="0"/>
    <xf numFmtId="0" fontId="119" fillId="0" borderId="70" applyNumberFormat="0" applyFill="0" applyAlignment="0" applyProtection="0"/>
    <xf numFmtId="0" fontId="145" fillId="0" borderId="265" applyNumberFormat="0" applyFill="0" applyAlignment="0" applyProtection="0"/>
    <xf numFmtId="4" fontId="103" fillId="60" borderId="267">
      <alignment horizontal="right" vertical="center"/>
    </xf>
    <xf numFmtId="0" fontId="102" fillId="60" borderId="270">
      <alignment horizontal="left" vertical="center" wrapText="1" indent="2"/>
    </xf>
    <xf numFmtId="0" fontId="126" fillId="84" borderId="264" applyNumberFormat="0" applyAlignment="0" applyProtection="0"/>
    <xf numFmtId="0" fontId="103" fillId="60" borderId="267">
      <alignment horizontal="right" vertical="center"/>
    </xf>
    <xf numFmtId="166" fontId="102" fillId="88" borderId="267" applyNumberFormat="0" applyFont="0" applyBorder="0" applyAlignment="0" applyProtection="0">
      <alignment horizontal="right" vertical="center"/>
    </xf>
    <xf numFmtId="0" fontId="8" fillId="87" borderId="266" applyNumberFormat="0" applyFont="0" applyAlignment="0" applyProtection="0"/>
    <xf numFmtId="0" fontId="102" fillId="60" borderId="270">
      <alignment horizontal="left" vertical="center" wrapText="1" indent="2"/>
    </xf>
    <xf numFmtId="0" fontId="145" fillId="0" borderId="265" applyNumberFormat="0" applyFill="0" applyAlignment="0" applyProtection="0"/>
    <xf numFmtId="0" fontId="138" fillId="71" borderId="264" applyNumberFormat="0" applyAlignment="0" applyProtection="0"/>
    <xf numFmtId="0" fontId="7" fillId="58" borderId="0" applyNumberFormat="0" applyBorder="0" applyAlignment="0" applyProtection="0"/>
    <xf numFmtId="0" fontId="130" fillId="0" borderId="265" applyNumberFormat="0" applyFill="0" applyAlignment="0" applyProtection="0"/>
    <xf numFmtId="0" fontId="103" fillId="62" borderId="267">
      <alignment horizontal="right" vertical="center"/>
    </xf>
    <xf numFmtId="0" fontId="120" fillId="87" borderId="266" applyNumberFormat="0" applyFont="0" applyAlignment="0" applyProtection="0"/>
    <xf numFmtId="0" fontId="129" fillId="71" borderId="264" applyNumberFormat="0" applyAlignment="0" applyProtection="0"/>
    <xf numFmtId="0" fontId="102" fillId="0" borderId="270">
      <alignment horizontal="left" vertical="center" wrapText="1" indent="2"/>
    </xf>
    <xf numFmtId="4" fontId="103" fillId="60" borderId="267">
      <alignment horizontal="right" vertical="center"/>
    </xf>
    <xf numFmtId="0" fontId="120" fillId="87" borderId="266" applyNumberFormat="0" applyFont="0" applyAlignment="0" applyProtection="0"/>
    <xf numFmtId="0" fontId="123" fillId="84" borderId="263" applyNumberFormat="0" applyAlignment="0" applyProtection="0"/>
    <xf numFmtId="0" fontId="7" fillId="54" borderId="0" applyNumberFormat="0" applyBorder="0" applyAlignment="0" applyProtection="0"/>
    <xf numFmtId="0" fontId="126" fillId="84" borderId="264" applyNumberFormat="0" applyAlignment="0" applyProtection="0"/>
    <xf numFmtId="0" fontId="138" fillId="71" borderId="264" applyNumberFormat="0" applyAlignment="0" applyProtection="0"/>
    <xf numFmtId="4" fontId="102" fillId="0" borderId="267">
      <alignment horizontal="right" vertical="center"/>
    </xf>
    <xf numFmtId="4" fontId="105" fillId="62" borderId="267">
      <alignment horizontal="right" vertical="center"/>
    </xf>
    <xf numFmtId="0" fontId="126" fillId="84" borderId="264" applyNumberFormat="0" applyAlignment="0" applyProtection="0"/>
    <xf numFmtId="0" fontId="7" fillId="45" borderId="0" applyNumberFormat="0" applyBorder="0" applyAlignment="0" applyProtection="0"/>
    <xf numFmtId="0" fontId="7" fillId="41" borderId="0" applyNumberFormat="0" applyBorder="0" applyAlignment="0" applyProtection="0"/>
    <xf numFmtId="4" fontId="103" fillId="60" borderId="267">
      <alignment horizontal="right" vertical="center"/>
    </xf>
    <xf numFmtId="0" fontId="102" fillId="0" borderId="267" applyNumberFormat="0" applyFill="0" applyAlignment="0" applyProtection="0"/>
    <xf numFmtId="0" fontId="102" fillId="61" borderId="267"/>
    <xf numFmtId="0" fontId="142" fillId="84" borderId="263" applyNumberFormat="0" applyAlignment="0" applyProtection="0"/>
    <xf numFmtId="4" fontId="102" fillId="0" borderId="267" applyFill="0" applyBorder="0" applyProtection="0">
      <alignment horizontal="right" vertical="center"/>
    </xf>
    <xf numFmtId="0" fontId="102" fillId="60" borderId="270">
      <alignment horizontal="left" vertical="center" wrapText="1" indent="2"/>
    </xf>
    <xf numFmtId="0" fontId="7" fillId="58" borderId="0" applyNumberFormat="0" applyBorder="0" applyAlignment="0" applyProtection="0"/>
    <xf numFmtId="0" fontId="145" fillId="0" borderId="265" applyNumberFormat="0" applyFill="0" applyAlignment="0" applyProtection="0"/>
    <xf numFmtId="4" fontId="105" fillId="62" borderId="267">
      <alignment horizontal="right" vertical="center"/>
    </xf>
    <xf numFmtId="0" fontId="105" fillId="62" borderId="267">
      <alignment horizontal="right" vertical="center"/>
    </xf>
    <xf numFmtId="0" fontId="102" fillId="0" borderId="267" applyNumberFormat="0" applyFill="0" applyAlignment="0" applyProtection="0"/>
    <xf numFmtId="0" fontId="120" fillId="87" borderId="266" applyNumberFormat="0" applyFont="0" applyAlignment="0" applyProtection="0"/>
    <xf numFmtId="0" fontId="142" fillId="84" borderId="263" applyNumberFormat="0" applyAlignment="0" applyProtection="0"/>
    <xf numFmtId="0" fontId="130" fillId="0" borderId="265" applyNumberFormat="0" applyFill="0" applyAlignment="0" applyProtection="0"/>
    <xf numFmtId="4" fontId="102" fillId="0" borderId="267" applyFill="0" applyBorder="0" applyProtection="0">
      <alignment horizontal="right" vertical="center"/>
    </xf>
    <xf numFmtId="4" fontId="103" fillId="60" borderId="267">
      <alignment horizontal="right" vertical="center"/>
    </xf>
    <xf numFmtId="0" fontId="138" fillId="71" borderId="264" applyNumberFormat="0" applyAlignment="0" applyProtection="0"/>
    <xf numFmtId="4" fontId="103" fillId="62" borderId="267">
      <alignment horizontal="right" vertical="center"/>
    </xf>
    <xf numFmtId="0" fontId="103" fillId="60" borderId="267">
      <alignment horizontal="right" vertical="center"/>
    </xf>
    <xf numFmtId="0" fontId="126" fillId="84" borderId="264" applyNumberFormat="0" applyAlignment="0" applyProtection="0"/>
    <xf numFmtId="0" fontId="102" fillId="60" borderId="270">
      <alignment horizontal="left" vertical="center" wrapText="1" indent="2"/>
    </xf>
    <xf numFmtId="0" fontId="7" fillId="37" borderId="0" applyNumberFormat="0" applyBorder="0" applyAlignment="0" applyProtection="0"/>
    <xf numFmtId="0" fontId="138" fillId="71" borderId="264" applyNumberFormat="0" applyAlignment="0" applyProtection="0"/>
    <xf numFmtId="0" fontId="142" fillId="84" borderId="263" applyNumberFormat="0" applyAlignment="0" applyProtection="0"/>
    <xf numFmtId="0" fontId="130" fillId="0" borderId="265" applyNumberFormat="0" applyFill="0" applyAlignment="0" applyProtection="0"/>
    <xf numFmtId="0" fontId="102" fillId="0" borderId="267">
      <alignment horizontal="right" vertical="center"/>
    </xf>
    <xf numFmtId="4" fontId="103" fillId="62" borderId="267">
      <alignment horizontal="right" vertical="center"/>
    </xf>
    <xf numFmtId="0" fontId="102" fillId="62" borderId="268">
      <alignment horizontal="left" vertical="center"/>
    </xf>
    <xf numFmtId="0" fontId="7" fillId="46" borderId="0" applyNumberFormat="0" applyBorder="0" applyAlignment="0" applyProtection="0"/>
    <xf numFmtId="0" fontId="102" fillId="0" borderId="267" applyNumberFormat="0" applyFill="0" applyAlignment="0" applyProtection="0"/>
    <xf numFmtId="0" fontId="102" fillId="0" borderId="270">
      <alignment horizontal="left" vertical="center" wrapText="1" indent="2"/>
    </xf>
    <xf numFmtId="49" fontId="102" fillId="0" borderId="268" applyNumberFormat="0" applyFont="0" applyFill="0" applyBorder="0" applyProtection="0">
      <alignment horizontal="left" vertical="center" indent="5"/>
    </xf>
    <xf numFmtId="0" fontId="103" fillId="60" borderId="269">
      <alignment horizontal="right" vertical="center"/>
    </xf>
    <xf numFmtId="0" fontId="103" fillId="60" borderId="269">
      <alignment horizontal="right" vertical="center"/>
    </xf>
    <xf numFmtId="0" fontId="145" fillId="0" borderId="265" applyNumberFormat="0" applyFill="0" applyAlignment="0" applyProtection="0"/>
    <xf numFmtId="0" fontId="125" fillId="84" borderId="264" applyNumberFormat="0" applyAlignment="0" applyProtection="0"/>
    <xf numFmtId="49" fontId="102" fillId="0" borderId="268" applyNumberFormat="0" applyFont="0" applyFill="0" applyBorder="0" applyProtection="0">
      <alignment horizontal="left" vertical="center" indent="5"/>
    </xf>
    <xf numFmtId="0" fontId="130" fillId="0" borderId="265" applyNumberFormat="0" applyFill="0" applyAlignment="0" applyProtection="0"/>
    <xf numFmtId="4" fontId="103" fillId="60" borderId="267">
      <alignment horizontal="right" vertical="center"/>
    </xf>
    <xf numFmtId="4" fontId="105" fillId="62" borderId="267">
      <alignment horizontal="right" vertical="center"/>
    </xf>
    <xf numFmtId="0" fontId="102" fillId="61" borderId="267"/>
    <xf numFmtId="0" fontId="126" fillId="84" borderId="264" applyNumberFormat="0" applyAlignment="0" applyProtection="0"/>
    <xf numFmtId="0" fontId="102" fillId="0" borderId="267">
      <alignment horizontal="right" vertical="center"/>
    </xf>
    <xf numFmtId="0" fontId="130" fillId="0" borderId="265" applyNumberFormat="0" applyFill="0" applyAlignment="0" applyProtection="0"/>
    <xf numFmtId="0" fontId="102" fillId="61" borderId="267"/>
    <xf numFmtId="4" fontId="102" fillId="0" borderId="267" applyFill="0" applyBorder="0" applyProtection="0">
      <alignment horizontal="right" vertical="center"/>
    </xf>
    <xf numFmtId="4" fontId="103" fillId="60" borderId="269">
      <alignment horizontal="right" vertical="center"/>
    </xf>
    <xf numFmtId="0" fontId="105" fillId="62" borderId="267">
      <alignment horizontal="right" vertical="center"/>
    </xf>
    <xf numFmtId="0" fontId="129" fillId="71" borderId="264" applyNumberFormat="0" applyAlignment="0" applyProtection="0"/>
    <xf numFmtId="0" fontId="126" fillId="84" borderId="264" applyNumberFormat="0" applyAlignment="0" applyProtection="0"/>
    <xf numFmtId="4" fontId="102" fillId="0" borderId="267">
      <alignment horizontal="right" vertical="center"/>
    </xf>
    <xf numFmtId="0" fontId="102" fillId="60" borderId="270">
      <alignment horizontal="left" vertical="center" wrapText="1" indent="2"/>
    </xf>
    <xf numFmtId="0" fontId="102" fillId="0" borderId="270">
      <alignment horizontal="left" vertical="center" wrapText="1" indent="2"/>
    </xf>
    <xf numFmtId="0" fontId="142" fillId="84" borderId="263" applyNumberFormat="0" applyAlignment="0" applyProtection="0"/>
    <xf numFmtId="0" fontId="138" fillId="71" borderId="264" applyNumberFormat="0" applyAlignment="0" applyProtection="0"/>
    <xf numFmtId="0" fontId="125" fillId="84" borderId="264" applyNumberFormat="0" applyAlignment="0" applyProtection="0"/>
    <xf numFmtId="0" fontId="123" fillId="84" borderId="263" applyNumberFormat="0" applyAlignment="0" applyProtection="0"/>
    <xf numFmtId="0" fontId="103" fillId="60" borderId="269">
      <alignment horizontal="right" vertical="center"/>
    </xf>
    <xf numFmtId="0" fontId="105" fillId="62" borderId="267">
      <alignment horizontal="right" vertical="center"/>
    </xf>
    <xf numFmtId="4" fontId="103" fillId="62" borderId="267">
      <alignment horizontal="right" vertical="center"/>
    </xf>
    <xf numFmtId="4" fontId="103" fillId="60" borderId="267">
      <alignment horizontal="right" vertical="center"/>
    </xf>
    <xf numFmtId="49" fontId="102" fillId="0" borderId="268" applyNumberFormat="0" applyFont="0" applyFill="0" applyBorder="0" applyProtection="0">
      <alignment horizontal="left" vertical="center" indent="5"/>
    </xf>
    <xf numFmtId="4" fontId="102" fillId="0" borderId="267" applyFill="0" applyBorder="0" applyProtection="0">
      <alignment horizontal="right" vertical="center"/>
    </xf>
    <xf numFmtId="4" fontId="103" fillId="62" borderId="267">
      <alignment horizontal="right" vertical="center"/>
    </xf>
    <xf numFmtId="0" fontId="138" fillId="71" borderId="264" applyNumberFormat="0" applyAlignment="0" applyProtection="0"/>
    <xf numFmtId="0" fontId="129" fillId="71" borderId="264" applyNumberFormat="0" applyAlignment="0" applyProtection="0"/>
    <xf numFmtId="0" fontId="125" fillId="84" borderId="264" applyNumberFormat="0" applyAlignment="0" applyProtection="0"/>
    <xf numFmtId="0" fontId="102" fillId="60" borderId="270">
      <alignment horizontal="left" vertical="center" wrapText="1" indent="2"/>
    </xf>
    <xf numFmtId="0" fontId="102" fillId="0" borderId="270">
      <alignment horizontal="left" vertical="center" wrapText="1" indent="2"/>
    </xf>
    <xf numFmtId="0" fontId="102" fillId="60" borderId="270">
      <alignment horizontal="left" vertical="center" wrapText="1" indent="2"/>
    </xf>
    <xf numFmtId="0" fontId="7" fillId="42" borderId="0" applyNumberFormat="0" applyBorder="0" applyAlignment="0" applyProtection="0"/>
    <xf numFmtId="0" fontId="7" fillId="49" borderId="0" applyNumberFormat="0" applyBorder="0" applyAlignment="0" applyProtection="0"/>
    <xf numFmtId="4" fontId="102" fillId="61" borderId="267"/>
    <xf numFmtId="49" fontId="102" fillId="0" borderId="267" applyNumberFormat="0" applyFont="0" applyFill="0" applyBorder="0" applyProtection="0">
      <alignment horizontal="left" vertical="center" indent="2"/>
    </xf>
    <xf numFmtId="0" fontId="48" fillId="59" borderId="0" applyNumberFormat="0" applyBorder="0" applyAlignment="0" applyProtection="0"/>
    <xf numFmtId="0" fontId="7" fillId="49" borderId="0" applyNumberFormat="0" applyBorder="0" applyAlignment="0" applyProtection="0"/>
    <xf numFmtId="0" fontId="103" fillId="60" borderId="269">
      <alignment horizontal="right" vertical="center"/>
    </xf>
    <xf numFmtId="0" fontId="48" fillId="59" borderId="0" applyNumberFormat="0" applyBorder="0" applyAlignment="0" applyProtection="0"/>
    <xf numFmtId="0" fontId="48" fillId="47" borderId="0" applyNumberFormat="0" applyBorder="0" applyAlignment="0" applyProtection="0"/>
    <xf numFmtId="0" fontId="130" fillId="0" borderId="265" applyNumberFormat="0" applyFill="0" applyAlignment="0" applyProtection="0"/>
    <xf numFmtId="0" fontId="103" fillId="60" borderId="268">
      <alignment horizontal="right" vertical="center"/>
    </xf>
    <xf numFmtId="0" fontId="48" fillId="39" borderId="0" applyNumberFormat="0" applyBorder="0" applyAlignment="0" applyProtection="0"/>
    <xf numFmtId="0" fontId="138" fillId="71" borderId="264" applyNumberFormat="0" applyAlignment="0" applyProtection="0"/>
    <xf numFmtId="4" fontId="103" fillId="60" borderId="267">
      <alignment horizontal="right" vertical="center"/>
    </xf>
    <xf numFmtId="0" fontId="103" fillId="62" borderId="267">
      <alignment horizontal="right" vertical="center"/>
    </xf>
    <xf numFmtId="0" fontId="102" fillId="0" borderId="270">
      <alignment horizontal="left" vertical="center" wrapText="1" indent="2"/>
    </xf>
    <xf numFmtId="0" fontId="142" fillId="84" borderId="263" applyNumberFormat="0" applyAlignment="0" applyProtection="0"/>
    <xf numFmtId="166" fontId="102" fillId="88" borderId="267" applyNumberFormat="0" applyFont="0" applyBorder="0" applyAlignment="0" applyProtection="0">
      <alignment horizontal="right" vertical="center"/>
    </xf>
    <xf numFmtId="0" fontId="129" fillId="71" borderId="264" applyNumberFormat="0" applyAlignment="0" applyProtection="0"/>
    <xf numFmtId="49" fontId="101" fillId="0" borderId="267" applyNumberFormat="0" applyFill="0" applyBorder="0" applyProtection="0">
      <alignment horizontal="left" vertical="center"/>
    </xf>
    <xf numFmtId="0" fontId="129" fillId="71" borderId="264" applyNumberFormat="0" applyAlignment="0" applyProtection="0"/>
    <xf numFmtId="4" fontId="102" fillId="0" borderId="267" applyFill="0" applyBorder="0" applyProtection="0">
      <alignment horizontal="right" vertical="center"/>
    </xf>
    <xf numFmtId="0" fontId="102" fillId="0" borderId="267" applyNumberFormat="0" applyFill="0" applyAlignment="0" applyProtection="0"/>
    <xf numFmtId="0" fontId="145" fillId="0" borderId="265" applyNumberFormat="0" applyFill="0" applyAlignment="0" applyProtection="0"/>
    <xf numFmtId="49" fontId="102" fillId="0" borderId="267" applyNumberFormat="0" applyFont="0" applyFill="0" applyBorder="0" applyProtection="0">
      <alignment horizontal="left" vertical="center" indent="2"/>
    </xf>
    <xf numFmtId="0" fontId="129" fillId="71" borderId="264" applyNumberFormat="0" applyAlignment="0" applyProtection="0"/>
    <xf numFmtId="0" fontId="145" fillId="0" borderId="265" applyNumberFormat="0" applyFill="0" applyAlignment="0" applyProtection="0"/>
    <xf numFmtId="4" fontId="105" fillId="62" borderId="267">
      <alignment horizontal="right" vertical="center"/>
    </xf>
    <xf numFmtId="4" fontId="103" fillId="60" borderId="267">
      <alignment horizontal="right" vertical="center"/>
    </xf>
    <xf numFmtId="4" fontId="103" fillId="60" borderId="267">
      <alignment horizontal="right" vertical="center"/>
    </xf>
    <xf numFmtId="166" fontId="102" fillId="88" borderId="267" applyNumberFormat="0" applyFont="0" applyBorder="0" applyAlignment="0" applyProtection="0">
      <alignment horizontal="right" vertical="center"/>
    </xf>
    <xf numFmtId="4" fontId="103" fillId="60" borderId="268">
      <alignment horizontal="right" vertical="center"/>
    </xf>
    <xf numFmtId="4" fontId="102" fillId="61" borderId="267"/>
    <xf numFmtId="0" fontId="105" fillId="62" borderId="267">
      <alignment horizontal="right" vertical="center"/>
    </xf>
    <xf numFmtId="4" fontId="102" fillId="0" borderId="267">
      <alignment horizontal="right" vertical="center"/>
    </xf>
    <xf numFmtId="0" fontId="102" fillId="60" borderId="270">
      <alignment horizontal="left" vertical="center" wrapText="1" indent="2"/>
    </xf>
    <xf numFmtId="0" fontId="126" fillId="84" borderId="264" applyNumberFormat="0" applyAlignment="0" applyProtection="0"/>
    <xf numFmtId="0" fontId="103" fillId="60" borderId="267">
      <alignment horizontal="right" vertical="center"/>
    </xf>
    <xf numFmtId="0" fontId="145" fillId="0" borderId="265" applyNumberFormat="0" applyFill="0" applyAlignment="0" applyProtection="0"/>
    <xf numFmtId="0" fontId="103" fillId="60" borderId="269">
      <alignment horizontal="right" vertical="center"/>
    </xf>
    <xf numFmtId="0" fontId="145" fillId="0" borderId="265" applyNumberFormat="0" applyFill="0" applyAlignment="0" applyProtection="0"/>
    <xf numFmtId="0" fontId="103" fillId="60" borderId="267">
      <alignment horizontal="right" vertical="center"/>
    </xf>
    <xf numFmtId="4" fontId="105" fillId="62" borderId="267">
      <alignment horizontal="right" vertical="center"/>
    </xf>
    <xf numFmtId="4" fontId="102" fillId="61" borderId="267"/>
    <xf numFmtId="49" fontId="102" fillId="0" borderId="268" applyNumberFormat="0" applyFont="0" applyFill="0" applyBorder="0" applyProtection="0">
      <alignment horizontal="left" vertical="center" indent="5"/>
    </xf>
    <xf numFmtId="0" fontId="142" fillId="84" borderId="263" applyNumberFormat="0" applyAlignment="0" applyProtection="0"/>
    <xf numFmtId="4" fontId="103" fillId="60" borderId="268">
      <alignment horizontal="right" vertical="center"/>
    </xf>
    <xf numFmtId="49" fontId="102" fillId="0" borderId="267" applyNumberFormat="0" applyFont="0" applyFill="0" applyBorder="0" applyProtection="0">
      <alignment horizontal="left" vertical="center" indent="2"/>
    </xf>
    <xf numFmtId="0" fontId="48" fillId="51" borderId="0" applyNumberFormat="0" applyBorder="0" applyAlignment="0" applyProtection="0"/>
    <xf numFmtId="0" fontId="48" fillId="39" borderId="0" applyNumberFormat="0" applyBorder="0" applyAlignment="0" applyProtection="0"/>
    <xf numFmtId="0" fontId="102" fillId="0" borderId="267">
      <alignment horizontal="right" vertical="center"/>
    </xf>
    <xf numFmtId="0" fontId="138" fillId="71" borderId="264" applyNumberFormat="0" applyAlignment="0" applyProtection="0"/>
    <xf numFmtId="0" fontId="103" fillId="60" borderId="267">
      <alignment horizontal="right" vertical="center"/>
    </xf>
    <xf numFmtId="49" fontId="101" fillId="0" borderId="267" applyNumberFormat="0" applyFill="0" applyBorder="0" applyProtection="0">
      <alignment horizontal="left" vertical="center"/>
    </xf>
    <xf numFmtId="0" fontId="102" fillId="0" borderId="267">
      <alignment horizontal="right" vertical="center"/>
    </xf>
    <xf numFmtId="0" fontId="102" fillId="61" borderId="267"/>
    <xf numFmtId="0" fontId="115" fillId="33" borderId="66" applyNumberFormat="0" applyAlignment="0" applyProtection="0"/>
    <xf numFmtId="0" fontId="116" fillId="33" borderId="65" applyNumberFormat="0" applyAlignment="0" applyProtection="0"/>
    <xf numFmtId="4" fontId="103" fillId="60" borderId="267">
      <alignment horizontal="right" vertical="center"/>
    </xf>
    <xf numFmtId="0" fontId="117" fillId="0" borderId="0" applyNumberFormat="0" applyFill="0" applyBorder="0" applyAlignment="0" applyProtection="0"/>
    <xf numFmtId="166" fontId="102" fillId="88" borderId="267" applyNumberFormat="0" applyFont="0" applyBorder="0" applyAlignment="0" applyProtection="0">
      <alignment horizontal="right" vertical="center"/>
    </xf>
    <xf numFmtId="0" fontId="118" fillId="0" borderId="0" applyNumberFormat="0" applyFill="0" applyBorder="0" applyAlignment="0" applyProtection="0"/>
    <xf numFmtId="0" fontId="119"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8"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8"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8"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8" fillId="59" borderId="0" applyNumberFormat="0" applyBorder="0" applyAlignment="0" applyProtection="0"/>
    <xf numFmtId="0" fontId="120" fillId="87" borderId="266" applyNumberFormat="0" applyFont="0" applyAlignment="0" applyProtection="0"/>
    <xf numFmtId="0" fontId="8" fillId="87" borderId="266" applyNumberFormat="0" applyFont="0" applyAlignment="0" applyProtection="0"/>
    <xf numFmtId="0" fontId="103" fillId="60" borderId="267">
      <alignment horizontal="right" vertical="center"/>
    </xf>
    <xf numFmtId="0" fontId="138" fillId="71" borderId="264" applyNumberFormat="0" applyAlignment="0" applyProtection="0"/>
    <xf numFmtId="0" fontId="126" fillId="84" borderId="264" applyNumberFormat="0" applyAlignment="0" applyProtection="0"/>
    <xf numFmtId="0" fontId="138" fillId="71" borderId="264" applyNumberFormat="0" applyAlignment="0" applyProtection="0"/>
    <xf numFmtId="166" fontId="102" fillId="88" borderId="267" applyNumberFormat="0" applyFont="0" applyBorder="0" applyAlignment="0" applyProtection="0">
      <alignment horizontal="right" vertical="center"/>
    </xf>
    <xf numFmtId="0" fontId="102" fillId="0" borderId="267" applyNumberFormat="0" applyFill="0" applyAlignment="0" applyProtection="0"/>
    <xf numFmtId="0" fontId="102" fillId="0" borderId="267">
      <alignment horizontal="right" vertical="center"/>
    </xf>
    <xf numFmtId="49" fontId="102" fillId="0" borderId="267" applyNumberFormat="0" applyFont="0" applyFill="0" applyBorder="0" applyProtection="0">
      <alignment horizontal="left" vertical="center" indent="2"/>
    </xf>
    <xf numFmtId="49" fontId="101" fillId="0" borderId="267" applyNumberFormat="0" applyFill="0" applyBorder="0" applyProtection="0">
      <alignment horizontal="left" vertical="center"/>
    </xf>
    <xf numFmtId="0" fontId="129" fillId="71" borderId="264" applyNumberFormat="0" applyAlignment="0" applyProtection="0"/>
    <xf numFmtId="0" fontId="102" fillId="0" borderId="270">
      <alignment horizontal="left" vertical="center" wrapText="1" indent="2"/>
    </xf>
    <xf numFmtId="0" fontId="138" fillId="71" borderId="264" applyNumberFormat="0" applyAlignment="0" applyProtection="0"/>
    <xf numFmtId="0" fontId="102" fillId="61" borderId="267"/>
    <xf numFmtId="0" fontId="105" fillId="62" borderId="267">
      <alignment horizontal="right" vertical="center"/>
    </xf>
    <xf numFmtId="4" fontId="102" fillId="0" borderId="267">
      <alignment horizontal="right" vertical="center"/>
    </xf>
    <xf numFmtId="0" fontId="102" fillId="0" borderId="267" applyNumberFormat="0" applyFill="0" applyAlignment="0" applyProtection="0"/>
    <xf numFmtId="49" fontId="102" fillId="0" borderId="267" applyNumberFormat="0" applyFont="0" applyFill="0" applyBorder="0" applyProtection="0">
      <alignment horizontal="left" vertical="center" indent="2"/>
    </xf>
    <xf numFmtId="4" fontId="102" fillId="0" borderId="267">
      <alignment horizontal="right" vertical="center"/>
    </xf>
    <xf numFmtId="0" fontId="145" fillId="0" borderId="265" applyNumberFormat="0" applyFill="0" applyAlignment="0" applyProtection="0"/>
    <xf numFmtId="0" fontId="129" fillId="71" borderId="264" applyNumberFormat="0" applyAlignment="0" applyProtection="0"/>
    <xf numFmtId="4" fontId="102" fillId="0" borderId="267">
      <alignment horizontal="right" vertical="center"/>
    </xf>
    <xf numFmtId="49" fontId="102" fillId="0" borderId="267" applyNumberFormat="0" applyFont="0" applyFill="0" applyBorder="0" applyProtection="0">
      <alignment horizontal="left" vertical="center" indent="2"/>
    </xf>
    <xf numFmtId="49" fontId="101" fillId="0" borderId="267" applyNumberFormat="0" applyFill="0" applyBorder="0" applyProtection="0">
      <alignment horizontal="left" vertical="center"/>
    </xf>
    <xf numFmtId="0" fontId="126" fillId="84" borderId="264" applyNumberFormat="0" applyAlignment="0" applyProtection="0"/>
    <xf numFmtId="4" fontId="102" fillId="61" borderId="267"/>
    <xf numFmtId="0" fontId="126" fillId="84" borderId="264" applyNumberFormat="0" applyAlignment="0" applyProtection="0"/>
    <xf numFmtId="0" fontId="145" fillId="0" borderId="265" applyNumberFormat="0" applyFill="0" applyAlignment="0" applyProtection="0"/>
    <xf numFmtId="0" fontId="7" fillId="57" borderId="0" applyNumberFormat="0" applyBorder="0" applyAlignment="0" applyProtection="0"/>
    <xf numFmtId="0" fontId="103" fillId="62" borderId="267">
      <alignment horizontal="right" vertical="center"/>
    </xf>
    <xf numFmtId="0" fontId="7" fillId="38" borderId="0" applyNumberFormat="0" applyBorder="0" applyAlignment="0" applyProtection="0"/>
    <xf numFmtId="0" fontId="130" fillId="0" borderId="265" applyNumberFormat="0" applyFill="0" applyAlignment="0" applyProtection="0"/>
    <xf numFmtId="0" fontId="7" fillId="45" borderId="0" applyNumberFormat="0" applyBorder="0" applyAlignment="0" applyProtection="0"/>
    <xf numFmtId="0" fontId="105" fillId="62" borderId="267">
      <alignment horizontal="right" vertical="center"/>
    </xf>
    <xf numFmtId="0" fontId="138" fillId="71" borderId="264" applyNumberFormat="0" applyAlignment="0" applyProtection="0"/>
    <xf numFmtId="4" fontId="102" fillId="0" borderId="267">
      <alignment horizontal="right" vertical="center"/>
    </xf>
    <xf numFmtId="0" fontId="126" fillId="84" borderId="264" applyNumberFormat="0" applyAlignment="0" applyProtection="0"/>
    <xf numFmtId="0" fontId="130" fillId="0" borderId="265" applyNumberFormat="0" applyFill="0" applyAlignment="0" applyProtection="0"/>
    <xf numFmtId="0" fontId="138" fillId="71" borderId="264" applyNumberFormat="0" applyAlignment="0" applyProtection="0"/>
    <xf numFmtId="0" fontId="8" fillId="87" borderId="266" applyNumberFormat="0" applyFont="0" applyAlignment="0" applyProtection="0"/>
    <xf numFmtId="0" fontId="102" fillId="0" borderId="267" applyNumberFormat="0" applyFill="0" applyAlignment="0" applyProtection="0"/>
    <xf numFmtId="0" fontId="126" fillId="84" borderId="264" applyNumberFormat="0" applyAlignment="0" applyProtection="0"/>
    <xf numFmtId="0" fontId="125" fillId="84" borderId="264" applyNumberFormat="0" applyAlignment="0" applyProtection="0"/>
    <xf numFmtId="0" fontId="48" fillId="59" borderId="0" applyNumberFormat="0" applyBorder="0" applyAlignment="0" applyProtection="0"/>
    <xf numFmtId="0" fontId="125" fillId="84" borderId="264" applyNumberFormat="0" applyAlignment="0" applyProtection="0"/>
    <xf numFmtId="4" fontId="103" fillId="62" borderId="267">
      <alignment horizontal="right" vertical="center"/>
    </xf>
    <xf numFmtId="0" fontId="103" fillId="60" borderId="267">
      <alignment horizontal="right" vertical="center"/>
    </xf>
    <xf numFmtId="0" fontId="123" fillId="84" borderId="263" applyNumberFormat="0" applyAlignment="0" applyProtection="0"/>
    <xf numFmtId="0" fontId="120" fillId="87" borderId="266" applyNumberFormat="0" applyFont="0" applyAlignment="0" applyProtection="0"/>
    <xf numFmtId="0" fontId="120" fillId="87" borderId="266" applyNumberFormat="0" applyFont="0" applyAlignment="0" applyProtection="0"/>
    <xf numFmtId="0" fontId="8" fillId="87" borderId="266" applyNumberFormat="0" applyFont="0" applyAlignment="0" applyProtection="0"/>
    <xf numFmtId="0" fontId="142" fillId="84" borderId="263" applyNumberFormat="0" applyAlignment="0" applyProtection="0"/>
    <xf numFmtId="0" fontId="102" fillId="0" borderId="267">
      <alignment horizontal="right" vertical="center"/>
    </xf>
    <xf numFmtId="0" fontId="103" fillId="60" borderId="269">
      <alignment horizontal="right" vertical="center"/>
    </xf>
    <xf numFmtId="0" fontId="125" fillId="84" borderId="264" applyNumberFormat="0" applyAlignment="0" applyProtection="0"/>
    <xf numFmtId="0" fontId="145" fillId="0" borderId="265" applyNumberFormat="0" applyFill="0" applyAlignment="0" applyProtection="0"/>
    <xf numFmtId="4" fontId="102" fillId="61" borderId="267"/>
    <xf numFmtId="4" fontId="103" fillId="60" borderId="267">
      <alignment horizontal="right" vertical="center"/>
    </xf>
    <xf numFmtId="0" fontId="123" fillId="84" borderId="263" applyNumberFormat="0" applyAlignment="0" applyProtection="0"/>
    <xf numFmtId="4" fontId="102" fillId="0" borderId="267">
      <alignment horizontal="right" vertical="center"/>
    </xf>
    <xf numFmtId="4" fontId="102" fillId="61" borderId="267"/>
    <xf numFmtId="0" fontId="138" fillId="71" borderId="264" applyNumberFormat="0" applyAlignment="0" applyProtection="0"/>
    <xf numFmtId="0" fontId="8" fillId="87" borderId="266" applyNumberFormat="0" applyFont="0" applyAlignment="0" applyProtection="0"/>
    <xf numFmtId="4" fontId="105" fillId="62" borderId="267">
      <alignment horizontal="right" vertical="center"/>
    </xf>
    <xf numFmtId="4" fontId="102" fillId="0" borderId="267">
      <alignment horizontal="right" vertical="center"/>
    </xf>
    <xf numFmtId="49" fontId="102" fillId="0" borderId="267" applyNumberFormat="0" applyFont="0" applyFill="0" applyBorder="0" applyProtection="0">
      <alignment horizontal="left" vertical="center" indent="2"/>
    </xf>
    <xf numFmtId="0" fontId="142" fillId="84" borderId="263" applyNumberFormat="0" applyAlignment="0" applyProtection="0"/>
    <xf numFmtId="4" fontId="103" fillId="60" borderId="267">
      <alignment horizontal="right" vertical="center"/>
    </xf>
    <xf numFmtId="0" fontId="145" fillId="0" borderId="265" applyNumberFormat="0" applyFill="0" applyAlignment="0" applyProtection="0"/>
    <xf numFmtId="0" fontId="120" fillId="87" borderId="266" applyNumberFormat="0" applyFont="0" applyAlignment="0" applyProtection="0"/>
    <xf numFmtId="0" fontId="126" fillId="84" borderId="264" applyNumberFormat="0" applyAlignment="0" applyProtection="0"/>
    <xf numFmtId="0" fontId="145" fillId="0" borderId="265" applyNumberFormat="0" applyFill="0" applyAlignment="0" applyProtection="0"/>
    <xf numFmtId="0" fontId="129" fillId="71" borderId="264" applyNumberFormat="0" applyAlignment="0" applyProtection="0"/>
    <xf numFmtId="0" fontId="123" fillId="84" borderId="263" applyNumberFormat="0" applyAlignment="0" applyProtection="0"/>
    <xf numFmtId="0" fontId="103" fillId="60" borderId="268">
      <alignment horizontal="right" vertical="center"/>
    </xf>
    <xf numFmtId="0" fontId="120" fillId="87" borderId="266" applyNumberFormat="0" applyFont="0" applyAlignment="0" applyProtection="0"/>
    <xf numFmtId="0" fontId="138" fillId="71" borderId="264" applyNumberFormat="0" applyAlignment="0" applyProtection="0"/>
    <xf numFmtId="0" fontId="102" fillId="62" borderId="268">
      <alignment horizontal="left" vertical="center"/>
    </xf>
    <xf numFmtId="0" fontId="120" fillId="87" borderId="266" applyNumberFormat="0" applyFont="0" applyAlignment="0" applyProtection="0"/>
    <xf numFmtId="0" fontId="142" fillId="84" borderId="263" applyNumberFormat="0" applyAlignment="0" applyProtection="0"/>
    <xf numFmtId="0" fontId="145" fillId="0" borderId="265" applyNumberFormat="0" applyFill="0" applyAlignment="0" applyProtection="0"/>
    <xf numFmtId="0" fontId="103" fillId="60" borderId="267">
      <alignment horizontal="right" vertical="center"/>
    </xf>
    <xf numFmtId="0" fontId="102" fillId="60" borderId="270">
      <alignment horizontal="left" vertical="center" wrapText="1" indent="2"/>
    </xf>
    <xf numFmtId="0" fontId="130" fillId="0" borderId="265" applyNumberFormat="0" applyFill="0" applyAlignment="0" applyProtection="0"/>
    <xf numFmtId="4" fontId="103" fillId="60" borderId="267">
      <alignment horizontal="right" vertical="center"/>
    </xf>
    <xf numFmtId="0" fontId="145" fillId="0" borderId="265" applyNumberFormat="0" applyFill="0" applyAlignment="0" applyProtection="0"/>
    <xf numFmtId="0" fontId="102" fillId="0" borderId="270">
      <alignment horizontal="left" vertical="center" wrapText="1" indent="2"/>
    </xf>
    <xf numFmtId="0" fontId="145" fillId="0" borderId="265" applyNumberFormat="0" applyFill="0" applyAlignment="0" applyProtection="0"/>
    <xf numFmtId="4" fontId="103" fillId="60" borderId="269">
      <alignment horizontal="right" vertical="center"/>
    </xf>
    <xf numFmtId="4" fontId="105" fillId="62" borderId="267">
      <alignment horizontal="right" vertical="center"/>
    </xf>
    <xf numFmtId="4" fontId="105" fillId="62" borderId="267">
      <alignment horizontal="right" vertical="center"/>
    </xf>
    <xf numFmtId="4" fontId="103" fillId="60" borderId="267">
      <alignment horizontal="right" vertical="center"/>
    </xf>
    <xf numFmtId="49" fontId="102" fillId="0" borderId="267" applyNumberFormat="0" applyFont="0" applyFill="0" applyBorder="0" applyProtection="0">
      <alignment horizontal="left" vertical="center" indent="2"/>
    </xf>
    <xf numFmtId="0" fontId="126" fillId="84" borderId="264" applyNumberFormat="0" applyAlignment="0" applyProtection="0"/>
    <xf numFmtId="0" fontId="138" fillId="71" borderId="264" applyNumberFormat="0" applyAlignment="0" applyProtection="0"/>
    <xf numFmtId="0" fontId="102" fillId="0" borderId="270">
      <alignment horizontal="left" vertical="center" wrapText="1" indent="2"/>
    </xf>
    <xf numFmtId="0" fontId="103" fillId="62" borderId="267">
      <alignment horizontal="right" vertical="center"/>
    </xf>
    <xf numFmtId="4" fontId="103" fillId="62" borderId="267">
      <alignment horizontal="right" vertical="center"/>
    </xf>
    <xf numFmtId="0" fontId="105" fillId="62" borderId="267">
      <alignment horizontal="right" vertical="center"/>
    </xf>
    <xf numFmtId="4" fontId="105" fillId="62" borderId="267">
      <alignment horizontal="right" vertical="center"/>
    </xf>
    <xf numFmtId="0" fontId="103" fillId="60" borderId="267">
      <alignment horizontal="right" vertical="center"/>
    </xf>
    <xf numFmtId="4" fontId="103" fillId="60" borderId="267">
      <alignment horizontal="right" vertical="center"/>
    </xf>
    <xf numFmtId="0" fontId="103" fillId="60" borderId="267">
      <alignment horizontal="right" vertical="center"/>
    </xf>
    <xf numFmtId="4" fontId="103" fillId="60" borderId="267">
      <alignment horizontal="right" vertical="center"/>
    </xf>
    <xf numFmtId="0" fontId="103" fillId="60" borderId="268">
      <alignment horizontal="right" vertical="center"/>
    </xf>
    <xf numFmtId="4" fontId="103" fillId="60" borderId="268">
      <alignment horizontal="right" vertical="center"/>
    </xf>
    <xf numFmtId="0" fontId="103" fillId="60" borderId="269">
      <alignment horizontal="right" vertical="center"/>
    </xf>
    <xf numFmtId="4" fontId="103" fillId="60" borderId="269">
      <alignment horizontal="right" vertical="center"/>
    </xf>
    <xf numFmtId="0" fontId="126" fillId="84" borderId="264" applyNumberFormat="0" applyAlignment="0" applyProtection="0"/>
    <xf numFmtId="0" fontId="102" fillId="60" borderId="270">
      <alignment horizontal="left" vertical="center" wrapText="1" indent="2"/>
    </xf>
    <xf numFmtId="0" fontId="102" fillId="0" borderId="270">
      <alignment horizontal="left" vertical="center" wrapText="1" indent="2"/>
    </xf>
    <xf numFmtId="0" fontId="102" fillId="62" borderId="268">
      <alignment horizontal="left" vertical="center"/>
    </xf>
    <xf numFmtId="0" fontId="138" fillId="71" borderId="264" applyNumberFormat="0" applyAlignment="0" applyProtection="0"/>
    <xf numFmtId="0" fontId="102" fillId="0" borderId="267">
      <alignment horizontal="right" vertical="center"/>
    </xf>
    <xf numFmtId="4" fontId="102" fillId="0" borderId="267">
      <alignment horizontal="right" vertical="center"/>
    </xf>
    <xf numFmtId="0" fontId="138" fillId="71" borderId="264" applyNumberFormat="0" applyAlignment="0" applyProtection="0"/>
    <xf numFmtId="0" fontId="102" fillId="0" borderId="267" applyNumberFormat="0" applyFill="0" applyAlignment="0" applyProtection="0"/>
    <xf numFmtId="0" fontId="142" fillId="84" borderId="263" applyNumberFormat="0" applyAlignment="0" applyProtection="0"/>
    <xf numFmtId="166" fontId="102" fillId="88" borderId="267" applyNumberFormat="0" applyFont="0" applyBorder="0" applyAlignment="0" applyProtection="0">
      <alignment horizontal="right" vertical="center"/>
    </xf>
    <xf numFmtId="0" fontId="102" fillId="61" borderId="267"/>
    <xf numFmtId="4" fontId="102" fillId="61" borderId="267"/>
    <xf numFmtId="0" fontId="145" fillId="0" borderId="265" applyNumberFormat="0" applyFill="0" applyAlignment="0" applyProtection="0"/>
    <xf numFmtId="4" fontId="102" fillId="61" borderId="267"/>
    <xf numFmtId="0" fontId="48" fillId="59" borderId="0" applyNumberFormat="0" applyBorder="0" applyAlignment="0" applyProtection="0"/>
    <xf numFmtId="0" fontId="102" fillId="0" borderId="267">
      <alignment horizontal="right" vertical="center"/>
    </xf>
    <xf numFmtId="49" fontId="102" fillId="0" borderId="268" applyNumberFormat="0" applyFont="0" applyFill="0" applyBorder="0" applyProtection="0">
      <alignment horizontal="left" vertical="center" indent="5"/>
    </xf>
    <xf numFmtId="4" fontId="102" fillId="0" borderId="267">
      <alignment horizontal="right" vertical="center"/>
    </xf>
    <xf numFmtId="0" fontId="7" fillId="41" borderId="0" applyNumberFormat="0" applyBorder="0" applyAlignment="0" applyProtection="0"/>
    <xf numFmtId="0" fontId="103" fillId="60" borderId="267">
      <alignment horizontal="right" vertical="center"/>
    </xf>
    <xf numFmtId="0" fontId="7" fillId="58" borderId="0" applyNumberFormat="0" applyBorder="0" applyAlignment="0" applyProtection="0"/>
    <xf numFmtId="0" fontId="125" fillId="84" borderId="264" applyNumberFormat="0" applyAlignment="0" applyProtection="0"/>
    <xf numFmtId="4" fontId="105" fillId="62" borderId="267">
      <alignment horizontal="right" vertical="center"/>
    </xf>
    <xf numFmtId="0" fontId="103" fillId="62" borderId="267">
      <alignment horizontal="right" vertical="center"/>
    </xf>
    <xf numFmtId="0" fontId="145" fillId="0" borderId="265" applyNumberFormat="0" applyFill="0" applyAlignment="0" applyProtection="0"/>
    <xf numFmtId="4" fontId="103" fillId="62" borderId="267">
      <alignment horizontal="right" vertical="center"/>
    </xf>
    <xf numFmtId="0" fontId="126" fillId="84" borderId="264" applyNumberFormat="0" applyAlignment="0" applyProtection="0"/>
    <xf numFmtId="0" fontId="102" fillId="0" borderId="267" applyNumberFormat="0" applyFill="0" applyAlignment="0" applyProtection="0"/>
    <xf numFmtId="0" fontId="7" fillId="50" borderId="0" applyNumberFormat="0" applyBorder="0" applyAlignment="0" applyProtection="0"/>
    <xf numFmtId="0" fontId="7" fillId="57" borderId="0" applyNumberFormat="0" applyBorder="0" applyAlignment="0" applyProtection="0"/>
    <xf numFmtId="166" fontId="102" fillId="88" borderId="267" applyNumberFormat="0" applyFont="0" applyBorder="0" applyAlignment="0" applyProtection="0">
      <alignment horizontal="right" vertical="center"/>
    </xf>
    <xf numFmtId="0" fontId="138" fillId="71" borderId="264" applyNumberFormat="0" applyAlignment="0" applyProtection="0"/>
    <xf numFmtId="4" fontId="103" fillId="60" borderId="267">
      <alignment horizontal="right" vertical="center"/>
    </xf>
    <xf numFmtId="0" fontId="129" fillId="71" borderId="264" applyNumberFormat="0" applyAlignment="0" applyProtection="0"/>
    <xf numFmtId="0" fontId="8" fillId="87" borderId="266" applyNumberFormat="0" applyFont="0" applyAlignment="0" applyProtection="0"/>
    <xf numFmtId="0" fontId="138" fillId="71" borderId="264" applyNumberFormat="0" applyAlignment="0" applyProtection="0"/>
    <xf numFmtId="0" fontId="138" fillId="71" borderId="264" applyNumberFormat="0" applyAlignment="0" applyProtection="0"/>
    <xf numFmtId="0" fontId="145" fillId="0" borderId="265" applyNumberFormat="0" applyFill="0" applyAlignment="0" applyProtection="0"/>
    <xf numFmtId="4" fontId="103" fillId="60" borderId="268">
      <alignment horizontal="right" vertical="center"/>
    </xf>
    <xf numFmtId="0" fontId="130" fillId="0" borderId="265" applyNumberFormat="0" applyFill="0" applyAlignment="0" applyProtection="0"/>
    <xf numFmtId="0" fontId="120" fillId="87" borderId="266" applyNumberFormat="0" applyFont="0" applyAlignment="0" applyProtection="0"/>
    <xf numFmtId="0" fontId="142" fillId="84" borderId="263" applyNumberFormat="0" applyAlignment="0" applyProtection="0"/>
    <xf numFmtId="166" fontId="102" fillId="88" borderId="267" applyNumberFormat="0" applyFont="0" applyBorder="0" applyAlignment="0" applyProtection="0">
      <alignment horizontal="right" vertical="center"/>
    </xf>
    <xf numFmtId="0" fontId="116" fillId="33" borderId="65" applyNumberFormat="0" applyAlignment="0" applyProtection="0"/>
    <xf numFmtId="0" fontId="7" fillId="46" borderId="0" applyNumberFormat="0" applyBorder="0" applyAlignment="0" applyProtection="0"/>
    <xf numFmtId="0" fontId="7" fillId="53" borderId="0" applyNumberFormat="0" applyBorder="0" applyAlignment="0" applyProtection="0"/>
    <xf numFmtId="0" fontId="7" fillId="49" borderId="0" applyNumberFormat="0" applyBorder="0" applyAlignment="0" applyProtection="0"/>
    <xf numFmtId="0" fontId="48" fillId="39" borderId="0" applyNumberFormat="0" applyBorder="0" applyAlignment="0" applyProtection="0"/>
    <xf numFmtId="0" fontId="117" fillId="0" borderId="0" applyNumberFormat="0" applyFill="0" applyBorder="0" applyAlignment="0" applyProtection="0"/>
    <xf numFmtId="0" fontId="120" fillId="87" borderId="266" applyNumberFormat="0" applyFont="0" applyAlignment="0" applyProtection="0"/>
    <xf numFmtId="0" fontId="8" fillId="87" borderId="266" applyNumberFormat="0" applyFont="0" applyAlignment="0" applyProtection="0"/>
    <xf numFmtId="49" fontId="102" fillId="0" borderId="267" applyNumberFormat="0" applyFont="0" applyFill="0" applyBorder="0" applyProtection="0">
      <alignment horizontal="left" vertical="center" indent="2"/>
    </xf>
    <xf numFmtId="49" fontId="102" fillId="0" borderId="268" applyNumberFormat="0" applyFont="0" applyFill="0" applyBorder="0" applyProtection="0">
      <alignment horizontal="left" vertical="center" indent="5"/>
    </xf>
    <xf numFmtId="0" fontId="126" fillId="84" borderId="264" applyNumberFormat="0" applyAlignment="0" applyProtection="0"/>
    <xf numFmtId="0" fontId="123" fillId="84" borderId="263" applyNumberFormat="0" applyAlignment="0" applyProtection="0"/>
    <xf numFmtId="0" fontId="102" fillId="60" borderId="270">
      <alignment horizontal="left" vertical="center" wrapText="1" indent="2"/>
    </xf>
    <xf numFmtId="4" fontId="102" fillId="0" borderId="267" applyFill="0" applyBorder="0" applyProtection="0">
      <alignment horizontal="right" vertical="center"/>
    </xf>
    <xf numFmtId="49" fontId="101" fillId="0" borderId="267" applyNumberFormat="0" applyFill="0" applyBorder="0" applyProtection="0">
      <alignment horizontal="left" vertical="center"/>
    </xf>
    <xf numFmtId="0" fontId="142" fillId="84" borderId="263" applyNumberFormat="0" applyAlignment="0" applyProtection="0"/>
    <xf numFmtId="0" fontId="145" fillId="0" borderId="265" applyNumberFormat="0" applyFill="0" applyAlignment="0" applyProtection="0"/>
    <xf numFmtId="0" fontId="102" fillId="60" borderId="270">
      <alignment horizontal="left" vertical="center" wrapText="1" indent="2"/>
    </xf>
    <xf numFmtId="4" fontId="105" fillId="62" borderId="267">
      <alignment horizontal="right" vertical="center"/>
    </xf>
    <xf numFmtId="49" fontId="102" fillId="0" borderId="268" applyNumberFormat="0" applyFont="0" applyFill="0" applyBorder="0" applyProtection="0">
      <alignment horizontal="left" vertical="center" indent="5"/>
    </xf>
    <xf numFmtId="0" fontId="125" fillId="84" borderId="264" applyNumberFormat="0" applyAlignment="0" applyProtection="0"/>
    <xf numFmtId="0" fontId="103" fillId="60" borderId="267">
      <alignment horizontal="right" vertical="center"/>
    </xf>
    <xf numFmtId="0" fontId="125" fillId="84" borderId="264" applyNumberFormat="0" applyAlignment="0" applyProtection="0"/>
    <xf numFmtId="0" fontId="103" fillId="60" borderId="267">
      <alignment horizontal="right" vertical="center"/>
    </xf>
    <xf numFmtId="0" fontId="102" fillId="0" borderId="270">
      <alignment horizontal="left" vertical="center" wrapText="1" indent="2"/>
    </xf>
    <xf numFmtId="49" fontId="101" fillId="0" borderId="267" applyNumberFormat="0" applyFill="0" applyBorder="0" applyProtection="0">
      <alignment horizontal="left" vertical="center"/>
    </xf>
    <xf numFmtId="0" fontId="102" fillId="60" borderId="270">
      <alignment horizontal="left" vertical="center" wrapText="1" indent="2"/>
    </xf>
    <xf numFmtId="0" fontId="8" fillId="87" borderId="266" applyNumberFormat="0" applyFont="0" applyAlignment="0" applyProtection="0"/>
    <xf numFmtId="0" fontId="103" fillId="60" borderId="267">
      <alignment horizontal="right" vertical="center"/>
    </xf>
    <xf numFmtId="0" fontId="103" fillId="60" borderId="267">
      <alignment horizontal="right" vertical="center"/>
    </xf>
    <xf numFmtId="4" fontId="103" fillId="62" borderId="267">
      <alignment horizontal="right" vertical="center"/>
    </xf>
    <xf numFmtId="4" fontId="103" fillId="60" borderId="267">
      <alignment horizontal="right" vertical="center"/>
    </xf>
    <xf numFmtId="4" fontId="103" fillId="60" borderId="267">
      <alignment horizontal="right" vertical="center"/>
    </xf>
    <xf numFmtId="49" fontId="102" fillId="0" borderId="267" applyNumberFormat="0" applyFont="0" applyFill="0" applyBorder="0" applyProtection="0">
      <alignment horizontal="left" vertical="center" indent="2"/>
    </xf>
    <xf numFmtId="0" fontId="102" fillId="0" borderId="267" applyNumberFormat="0" applyFill="0" applyAlignment="0" applyProtection="0"/>
    <xf numFmtId="166" fontId="102" fillId="88" borderId="267" applyNumberFormat="0" applyFont="0" applyBorder="0" applyAlignment="0" applyProtection="0">
      <alignment horizontal="right" vertical="center"/>
    </xf>
    <xf numFmtId="0" fontId="123" fillId="84" borderId="263" applyNumberFormat="0" applyAlignment="0" applyProtection="0"/>
    <xf numFmtId="0" fontId="125" fillId="84" borderId="264" applyNumberFormat="0" applyAlignment="0" applyProtection="0"/>
    <xf numFmtId="0" fontId="130" fillId="0" borderId="265" applyNumberFormat="0" applyFill="0" applyAlignment="0" applyProtection="0"/>
    <xf numFmtId="0" fontId="125" fillId="84" borderId="264" applyNumberFormat="0" applyAlignment="0" applyProtection="0"/>
    <xf numFmtId="0" fontId="130" fillId="0" borderId="265" applyNumberFormat="0" applyFill="0" applyAlignment="0" applyProtection="0"/>
    <xf numFmtId="0" fontId="120" fillId="87" borderId="266" applyNumberFormat="0" applyFont="0" applyAlignment="0" applyProtection="0"/>
    <xf numFmtId="0" fontId="102" fillId="60" borderId="270">
      <alignment horizontal="left" vertical="center" wrapText="1" indent="2"/>
    </xf>
    <xf numFmtId="0" fontId="118" fillId="0" borderId="0" applyNumberFormat="0" applyFill="0" applyBorder="0" applyAlignment="0" applyProtection="0"/>
    <xf numFmtId="0" fontId="102" fillId="60" borderId="270">
      <alignment horizontal="left" vertical="center" wrapText="1" indent="2"/>
    </xf>
    <xf numFmtId="0" fontId="120" fillId="87" borderId="266" applyNumberFormat="0" applyFont="0" applyAlignment="0" applyProtection="0"/>
    <xf numFmtId="0" fontId="105" fillId="62" borderId="267">
      <alignment horizontal="right" vertical="center"/>
    </xf>
    <xf numFmtId="49" fontId="102" fillId="0" borderId="268" applyNumberFormat="0" applyFont="0" applyFill="0" applyBorder="0" applyProtection="0">
      <alignment horizontal="left" vertical="center" indent="5"/>
    </xf>
    <xf numFmtId="0" fontId="103" fillId="60" borderId="269">
      <alignment horizontal="right" vertical="center"/>
    </xf>
    <xf numFmtId="0" fontId="129" fillId="71" borderId="264" applyNumberFormat="0" applyAlignment="0" applyProtection="0"/>
    <xf numFmtId="0" fontId="103" fillId="62" borderId="267">
      <alignment horizontal="right" vertical="center"/>
    </xf>
    <xf numFmtId="0" fontId="8" fillId="87" borderId="266" applyNumberFormat="0" applyFont="0" applyAlignment="0" applyProtection="0"/>
    <xf numFmtId="0" fontId="123" fillId="84" borderId="263" applyNumberFormat="0" applyAlignment="0" applyProtection="0"/>
    <xf numFmtId="0" fontId="102" fillId="0" borderId="270">
      <alignment horizontal="left" vertical="center" wrapText="1" indent="2"/>
    </xf>
    <xf numFmtId="4" fontId="102" fillId="61" borderId="267"/>
    <xf numFmtId="4" fontId="103" fillId="60" borderId="269">
      <alignment horizontal="right" vertical="center"/>
    </xf>
    <xf numFmtId="0" fontId="129" fillId="71" borderId="264" applyNumberFormat="0" applyAlignment="0" applyProtection="0"/>
    <xf numFmtId="0" fontId="103" fillId="60" borderId="269">
      <alignment horizontal="right" vertical="center"/>
    </xf>
    <xf numFmtId="0" fontId="102" fillId="60" borderId="270">
      <alignment horizontal="left" vertical="center" wrapText="1" indent="2"/>
    </xf>
    <xf numFmtId="0" fontId="102" fillId="0" borderId="270">
      <alignment horizontal="left" vertical="center" wrapText="1" indent="2"/>
    </xf>
    <xf numFmtId="0" fontId="102" fillId="62" borderId="268">
      <alignment horizontal="left" vertical="center"/>
    </xf>
    <xf numFmtId="0" fontId="145" fillId="0" borderId="265" applyNumberFormat="0" applyFill="0" applyAlignment="0" applyProtection="0"/>
    <xf numFmtId="0" fontId="142" fillId="84" borderId="263" applyNumberFormat="0" applyAlignment="0" applyProtection="0"/>
    <xf numFmtId="0" fontId="142" fillId="84" borderId="263" applyNumberFormat="0" applyAlignment="0" applyProtection="0"/>
    <xf numFmtId="0" fontId="102" fillId="61" borderId="267"/>
    <xf numFmtId="0" fontId="102" fillId="0" borderId="270">
      <alignment horizontal="left" vertical="center" wrapText="1" indent="2"/>
    </xf>
    <xf numFmtId="0" fontId="102" fillId="62" borderId="268">
      <alignment horizontal="left" vertical="center"/>
    </xf>
    <xf numFmtId="0" fontId="126" fillId="84" borderId="264" applyNumberFormat="0" applyAlignment="0" applyProtection="0"/>
    <xf numFmtId="4" fontId="103" fillId="60" borderId="269">
      <alignment horizontal="right" vertical="center"/>
    </xf>
    <xf numFmtId="49" fontId="101" fillId="0" borderId="267" applyNumberFormat="0" applyFill="0" applyBorder="0" applyProtection="0">
      <alignment horizontal="left" vertical="center"/>
    </xf>
    <xf numFmtId="0" fontId="103" fillId="62" borderId="267">
      <alignment horizontal="right" vertical="center"/>
    </xf>
    <xf numFmtId="4" fontId="102" fillId="0" borderId="267" applyFill="0" applyBorder="0" applyProtection="0">
      <alignment horizontal="right" vertical="center"/>
    </xf>
    <xf numFmtId="0" fontId="103" fillId="60" borderId="267">
      <alignment horizontal="right" vertical="center"/>
    </xf>
    <xf numFmtId="4" fontId="102" fillId="0" borderId="267" applyFill="0" applyBorder="0" applyProtection="0">
      <alignment horizontal="right" vertical="center"/>
    </xf>
    <xf numFmtId="0" fontId="129" fillId="71" borderId="264" applyNumberFormat="0" applyAlignment="0" applyProtection="0"/>
    <xf numFmtId="0" fontId="103" fillId="60" borderId="267">
      <alignment horizontal="right" vertical="center"/>
    </xf>
    <xf numFmtId="0" fontId="138" fillId="71" borderId="264" applyNumberFormat="0" applyAlignment="0" applyProtection="0"/>
    <xf numFmtId="4" fontId="103" fillId="60" borderId="269">
      <alignment horizontal="right" vertical="center"/>
    </xf>
    <xf numFmtId="0" fontId="102" fillId="62" borderId="268">
      <alignment horizontal="left" vertical="center"/>
    </xf>
    <xf numFmtId="0" fontId="142" fillId="84" borderId="263" applyNumberFormat="0" applyAlignment="0" applyProtection="0"/>
    <xf numFmtId="0" fontId="129" fillId="71" borderId="264" applyNumberFormat="0" applyAlignment="0" applyProtection="0"/>
    <xf numFmtId="0" fontId="145" fillId="0" borderId="265" applyNumberFormat="0" applyFill="0" applyAlignment="0" applyProtection="0"/>
    <xf numFmtId="166" fontId="102" fillId="88" borderId="267" applyNumberFormat="0" applyFont="0" applyBorder="0" applyAlignment="0" applyProtection="0">
      <alignment horizontal="right" vertical="center"/>
    </xf>
    <xf numFmtId="0" fontId="130" fillId="0" borderId="265" applyNumberFormat="0" applyFill="0" applyAlignment="0" applyProtection="0"/>
    <xf numFmtId="0" fontId="145" fillId="0" borderId="265" applyNumberFormat="0" applyFill="0" applyAlignment="0" applyProtection="0"/>
    <xf numFmtId="4" fontId="102" fillId="0" borderId="267">
      <alignment horizontal="right" vertical="center"/>
    </xf>
    <xf numFmtId="0" fontId="7" fillId="42" borderId="0" applyNumberFormat="0" applyBorder="0" applyAlignment="0" applyProtection="0"/>
    <xf numFmtId="0" fontId="48" fillId="51"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48" fillId="47" borderId="0" applyNumberFormat="0" applyBorder="0" applyAlignment="0" applyProtection="0"/>
    <xf numFmtId="0" fontId="7" fillId="45" borderId="0" applyNumberFormat="0" applyBorder="0" applyAlignment="0" applyProtection="0"/>
    <xf numFmtId="0" fontId="48" fillId="43" borderId="0" applyNumberFormat="0" applyBorder="0" applyAlignment="0" applyProtection="0"/>
    <xf numFmtId="0" fontId="118" fillId="0" borderId="0" applyNumberFormat="0" applyFill="0" applyBorder="0" applyAlignment="0" applyProtection="0"/>
    <xf numFmtId="0" fontId="7" fillId="37" borderId="0" applyNumberFormat="0" applyBorder="0" applyAlignment="0" applyProtection="0"/>
    <xf numFmtId="0" fontId="7" fillId="38" borderId="0" applyNumberFormat="0" applyBorder="0" applyAlignment="0" applyProtection="0"/>
    <xf numFmtId="0" fontId="119" fillId="0" borderId="70" applyNumberFormat="0" applyFill="0" applyAlignment="0" applyProtection="0"/>
    <xf numFmtId="0" fontId="115" fillId="33" borderId="66" applyNumberFormat="0" applyAlignment="0" applyProtection="0"/>
    <xf numFmtId="4" fontId="102" fillId="0" borderId="267" applyFill="0" applyBorder="0" applyProtection="0">
      <alignment horizontal="right" vertical="center"/>
    </xf>
    <xf numFmtId="4" fontId="103" fillId="60" borderId="267">
      <alignment horizontal="right" vertical="center"/>
    </xf>
    <xf numFmtId="0" fontId="102" fillId="61" borderId="267"/>
    <xf numFmtId="0" fontId="125" fillId="84" borderId="264" applyNumberFormat="0" applyAlignment="0" applyProtection="0"/>
    <xf numFmtId="0" fontId="103" fillId="62" borderId="267">
      <alignment horizontal="right" vertical="center"/>
    </xf>
    <xf numFmtId="0" fontId="102" fillId="0" borderId="267">
      <alignment horizontal="right" vertical="center"/>
    </xf>
    <xf numFmtId="0" fontId="145" fillId="0" borderId="265" applyNumberFormat="0" applyFill="0" applyAlignment="0" applyProtection="0"/>
    <xf numFmtId="0" fontId="102" fillId="62" borderId="268">
      <alignment horizontal="left" vertical="center"/>
    </xf>
    <xf numFmtId="0" fontId="138" fillId="71" borderId="264" applyNumberFormat="0" applyAlignment="0" applyProtection="0"/>
    <xf numFmtId="166" fontId="102" fillId="88" borderId="267" applyNumberFormat="0" applyFont="0" applyBorder="0" applyAlignment="0" applyProtection="0">
      <alignment horizontal="right" vertical="center"/>
    </xf>
    <xf numFmtId="0" fontId="120" fillId="87" borderId="266" applyNumberFormat="0" applyFont="0" applyAlignment="0" applyProtection="0"/>
    <xf numFmtId="0" fontId="102" fillId="0" borderId="270">
      <alignment horizontal="left" vertical="center" wrapText="1" indent="2"/>
    </xf>
    <xf numFmtId="4" fontId="102" fillId="61" borderId="267"/>
    <xf numFmtId="49" fontId="101" fillId="0" borderId="267" applyNumberFormat="0" applyFill="0" applyBorder="0" applyProtection="0">
      <alignment horizontal="left" vertical="center"/>
    </xf>
    <xf numFmtId="0" fontId="102" fillId="0" borderId="267">
      <alignment horizontal="right" vertical="center"/>
    </xf>
    <xf numFmtId="4" fontId="103" fillId="60" borderId="269">
      <alignment horizontal="right" vertical="center"/>
    </xf>
    <xf numFmtId="4" fontId="103" fillId="60" borderId="267">
      <alignment horizontal="right" vertical="center"/>
    </xf>
    <xf numFmtId="4" fontId="103" fillId="60" borderId="267">
      <alignment horizontal="right" vertical="center"/>
    </xf>
    <xf numFmtId="0" fontId="105" fillId="62" borderId="267">
      <alignment horizontal="right" vertical="center"/>
    </xf>
    <xf numFmtId="0" fontId="103" fillId="62" borderId="267">
      <alignment horizontal="right" vertical="center"/>
    </xf>
    <xf numFmtId="49" fontId="102" fillId="0" borderId="267" applyNumberFormat="0" applyFont="0" applyFill="0" applyBorder="0" applyProtection="0">
      <alignment horizontal="left" vertical="center" indent="2"/>
    </xf>
    <xf numFmtId="0" fontId="138" fillId="71" borderId="264" applyNumberFormat="0" applyAlignment="0" applyProtection="0"/>
    <xf numFmtId="0" fontId="123" fillId="84" borderId="263" applyNumberFormat="0" applyAlignment="0" applyProtection="0"/>
    <xf numFmtId="49" fontId="102" fillId="0" borderId="267" applyNumberFormat="0" applyFont="0" applyFill="0" applyBorder="0" applyProtection="0">
      <alignment horizontal="left" vertical="center" indent="2"/>
    </xf>
    <xf numFmtId="0" fontId="129" fillId="71" borderId="264" applyNumberFormat="0" applyAlignment="0" applyProtection="0"/>
    <xf numFmtId="4" fontId="102" fillId="0" borderId="267" applyFill="0" applyBorder="0" applyProtection="0">
      <alignment horizontal="right" vertical="center"/>
    </xf>
    <xf numFmtId="0" fontId="126" fillId="84" borderId="264" applyNumberFormat="0" applyAlignment="0" applyProtection="0"/>
    <xf numFmtId="0" fontId="145" fillId="0" borderId="265" applyNumberFormat="0" applyFill="0" applyAlignment="0" applyProtection="0"/>
    <xf numFmtId="0" fontId="142" fillId="84" borderId="263" applyNumberFormat="0" applyAlignment="0" applyProtection="0"/>
    <xf numFmtId="0" fontId="102" fillId="0" borderId="267" applyNumberFormat="0" applyFill="0" applyAlignment="0" applyProtection="0"/>
    <xf numFmtId="4" fontId="102" fillId="0" borderId="267">
      <alignment horizontal="right" vertical="center"/>
    </xf>
    <xf numFmtId="0" fontId="102" fillId="0" borderId="267">
      <alignment horizontal="right" vertical="center"/>
    </xf>
    <xf numFmtId="0" fontId="138" fillId="71" borderId="264" applyNumberFormat="0" applyAlignment="0" applyProtection="0"/>
    <xf numFmtId="0" fontId="123" fillId="84" borderId="263" applyNumberFormat="0" applyAlignment="0" applyProtection="0"/>
    <xf numFmtId="0" fontId="125" fillId="84" borderId="264" applyNumberFormat="0" applyAlignment="0" applyProtection="0"/>
    <xf numFmtId="0" fontId="102" fillId="60" borderId="270">
      <alignment horizontal="left" vertical="center" wrapText="1" indent="2"/>
    </xf>
    <xf numFmtId="0" fontId="126" fillId="84" borderId="264" applyNumberFormat="0" applyAlignment="0" applyProtection="0"/>
    <xf numFmtId="0" fontId="126" fillId="84" borderId="264" applyNumberFormat="0" applyAlignment="0" applyProtection="0"/>
    <xf numFmtId="4" fontId="103" fillId="60" borderId="268">
      <alignment horizontal="right" vertical="center"/>
    </xf>
    <xf numFmtId="0" fontId="103" fillId="60" borderId="268">
      <alignment horizontal="right" vertical="center"/>
    </xf>
    <xf numFmtId="0" fontId="103" fillId="60" borderId="267">
      <alignment horizontal="right" vertical="center"/>
    </xf>
    <xf numFmtId="4" fontId="105" fillId="62" borderId="267">
      <alignment horizontal="right" vertical="center"/>
    </xf>
    <xf numFmtId="0" fontId="129" fillId="71" borderId="264" applyNumberFormat="0" applyAlignment="0" applyProtection="0"/>
    <xf numFmtId="0" fontId="130" fillId="0" borderId="265" applyNumberFormat="0" applyFill="0" applyAlignment="0" applyProtection="0"/>
    <xf numFmtId="0" fontId="145" fillId="0" borderId="265" applyNumberFormat="0" applyFill="0" applyAlignment="0" applyProtection="0"/>
    <xf numFmtId="0" fontId="120" fillId="87" borderId="266" applyNumberFormat="0" applyFont="0" applyAlignment="0" applyProtection="0"/>
    <xf numFmtId="0" fontId="138" fillId="71" borderId="264" applyNumberFormat="0" applyAlignment="0" applyProtection="0"/>
    <xf numFmtId="49" fontId="101" fillId="0" borderId="267" applyNumberFormat="0" applyFill="0" applyBorder="0" applyProtection="0">
      <alignment horizontal="left" vertical="center"/>
    </xf>
    <xf numFmtId="0" fontId="102" fillId="60" borderId="270">
      <alignment horizontal="left" vertical="center" wrapText="1" indent="2"/>
    </xf>
    <xf numFmtId="0" fontId="126" fillId="84" borderId="264" applyNumberFormat="0" applyAlignment="0" applyProtection="0"/>
    <xf numFmtId="0" fontId="102" fillId="0" borderId="270">
      <alignment horizontal="left" vertical="center" wrapText="1" indent="2"/>
    </xf>
    <xf numFmtId="0" fontId="120" fillId="87" borderId="266" applyNumberFormat="0" applyFont="0" applyAlignment="0" applyProtection="0"/>
    <xf numFmtId="0" fontId="8" fillId="87" borderId="266" applyNumberFormat="0" applyFont="0" applyAlignment="0" applyProtection="0"/>
    <xf numFmtId="0" fontId="142" fillId="84" borderId="263" applyNumberFormat="0" applyAlignment="0" applyProtection="0"/>
    <xf numFmtId="0" fontId="145" fillId="0" borderId="265" applyNumberFormat="0" applyFill="0" applyAlignment="0" applyProtection="0"/>
    <xf numFmtId="4" fontId="102" fillId="61" borderId="267"/>
    <xf numFmtId="0" fontId="103" fillId="60" borderId="267">
      <alignment horizontal="right" vertical="center"/>
    </xf>
    <xf numFmtId="0" fontId="145" fillId="0" borderId="265" applyNumberFormat="0" applyFill="0" applyAlignment="0" applyProtection="0"/>
    <xf numFmtId="4" fontId="103" fillId="60" borderId="269">
      <alignment horizontal="right" vertical="center"/>
    </xf>
    <xf numFmtId="0" fontId="125" fillId="84" borderId="264" applyNumberFormat="0" applyAlignment="0" applyProtection="0"/>
    <xf numFmtId="0" fontId="103" fillId="60" borderId="268">
      <alignment horizontal="right" vertical="center"/>
    </xf>
    <xf numFmtId="0" fontId="126" fillId="84" borderId="264" applyNumberFormat="0" applyAlignment="0" applyProtection="0"/>
    <xf numFmtId="0" fontId="130" fillId="0" borderId="265" applyNumberFormat="0" applyFill="0" applyAlignment="0" applyProtection="0"/>
    <xf numFmtId="0" fontId="120" fillId="87" borderId="266" applyNumberFormat="0" applyFont="0" applyAlignment="0" applyProtection="0"/>
    <xf numFmtId="4" fontId="103" fillId="60" borderId="268">
      <alignment horizontal="right" vertical="center"/>
    </xf>
    <xf numFmtId="0" fontId="102" fillId="60" borderId="270">
      <alignment horizontal="left" vertical="center" wrapText="1" indent="2"/>
    </xf>
    <xf numFmtId="0" fontId="102" fillId="61" borderId="267"/>
    <xf numFmtId="166" fontId="102" fillId="88" borderId="267" applyNumberFormat="0" applyFont="0" applyBorder="0" applyAlignment="0" applyProtection="0">
      <alignment horizontal="right" vertical="center"/>
    </xf>
    <xf numFmtId="0" fontId="102" fillId="0" borderId="267" applyNumberFormat="0" applyFill="0" applyAlignment="0" applyProtection="0"/>
    <xf numFmtId="4" fontId="102" fillId="0" borderId="267" applyFill="0" applyBorder="0" applyProtection="0">
      <alignment horizontal="right" vertical="center"/>
    </xf>
    <xf numFmtId="4" fontId="103" fillId="62" borderId="267">
      <alignment horizontal="right" vertical="center"/>
    </xf>
    <xf numFmtId="0" fontId="130" fillId="0" borderId="265" applyNumberFormat="0" applyFill="0" applyAlignment="0" applyProtection="0"/>
    <xf numFmtId="49" fontId="101" fillId="0" borderId="267" applyNumberFormat="0" applyFill="0" applyBorder="0" applyProtection="0">
      <alignment horizontal="left" vertical="center"/>
    </xf>
    <xf numFmtId="49" fontId="102" fillId="0" borderId="268" applyNumberFormat="0" applyFont="0" applyFill="0" applyBorder="0" applyProtection="0">
      <alignment horizontal="left" vertical="center" indent="5"/>
    </xf>
    <xf numFmtId="0" fontId="102" fillId="62" borderId="268">
      <alignment horizontal="left" vertical="center"/>
    </xf>
    <xf numFmtId="0" fontId="126" fillId="84" borderId="264" applyNumberFormat="0" applyAlignment="0" applyProtection="0"/>
    <xf numFmtId="4" fontId="103" fillId="60" borderId="269">
      <alignment horizontal="right" vertical="center"/>
    </xf>
    <xf numFmtId="0" fontId="138" fillId="71" borderId="264" applyNumberFormat="0" applyAlignment="0" applyProtection="0"/>
    <xf numFmtId="0" fontId="138" fillId="71" borderId="264" applyNumberFormat="0" applyAlignment="0" applyProtection="0"/>
    <xf numFmtId="0" fontId="120" fillId="87" borderId="266" applyNumberFormat="0" applyFont="0" applyAlignment="0" applyProtection="0"/>
    <xf numFmtId="0" fontId="142" fillId="84" borderId="263" applyNumberFormat="0" applyAlignment="0" applyProtection="0"/>
    <xf numFmtId="0" fontId="145" fillId="0" borderId="265" applyNumberFormat="0" applyFill="0" applyAlignment="0" applyProtection="0"/>
    <xf numFmtId="0" fontId="103" fillId="60" borderId="267">
      <alignment horizontal="right" vertical="center"/>
    </xf>
    <xf numFmtId="0" fontId="8" fillId="87" borderId="266" applyNumberFormat="0" applyFont="0" applyAlignment="0" applyProtection="0"/>
    <xf numFmtId="4" fontId="102" fillId="0" borderId="267">
      <alignment horizontal="right" vertical="center"/>
    </xf>
    <xf numFmtId="0" fontId="145" fillId="0" borderId="265" applyNumberFormat="0" applyFill="0" applyAlignment="0" applyProtection="0"/>
    <xf numFmtId="0" fontId="103" fillId="60" borderId="267">
      <alignment horizontal="right" vertical="center"/>
    </xf>
    <xf numFmtId="0" fontId="103" fillId="60" borderId="267">
      <alignment horizontal="right" vertical="center"/>
    </xf>
    <xf numFmtId="4" fontId="105" fillId="62" borderId="267">
      <alignment horizontal="right" vertical="center"/>
    </xf>
    <xf numFmtId="0" fontId="103" fillId="62" borderId="267">
      <alignment horizontal="right" vertical="center"/>
    </xf>
    <xf numFmtId="4" fontId="103" fillId="62" borderId="267">
      <alignment horizontal="right" vertical="center"/>
    </xf>
    <xf numFmtId="0" fontId="105" fillId="62" borderId="267">
      <alignment horizontal="right" vertical="center"/>
    </xf>
    <xf numFmtId="4" fontId="105" fillId="62" borderId="267">
      <alignment horizontal="right" vertical="center"/>
    </xf>
    <xf numFmtId="0" fontId="103" fillId="60" borderId="267">
      <alignment horizontal="right" vertical="center"/>
    </xf>
    <xf numFmtId="4" fontId="103" fillId="60" borderId="267">
      <alignment horizontal="right" vertical="center"/>
    </xf>
    <xf numFmtId="0" fontId="103" fillId="60" borderId="267">
      <alignment horizontal="right" vertical="center"/>
    </xf>
    <xf numFmtId="4" fontId="103" fillId="60" borderId="267">
      <alignment horizontal="right" vertical="center"/>
    </xf>
    <xf numFmtId="0" fontId="103" fillId="60" borderId="268">
      <alignment horizontal="right" vertical="center"/>
    </xf>
    <xf numFmtId="4" fontId="103" fillId="60" borderId="268">
      <alignment horizontal="right" vertical="center"/>
    </xf>
    <xf numFmtId="0" fontId="103" fillId="60" borderId="269">
      <alignment horizontal="right" vertical="center"/>
    </xf>
    <xf numFmtId="4" fontId="103" fillId="60" borderId="269">
      <alignment horizontal="right" vertical="center"/>
    </xf>
    <xf numFmtId="0" fontId="126" fillId="84" borderId="264" applyNumberFormat="0" applyAlignment="0" applyProtection="0"/>
    <xf numFmtId="0" fontId="102" fillId="60" borderId="270">
      <alignment horizontal="left" vertical="center" wrapText="1" indent="2"/>
    </xf>
    <xf numFmtId="0" fontId="102" fillId="0" borderId="270">
      <alignment horizontal="left" vertical="center" wrapText="1" indent="2"/>
    </xf>
    <xf numFmtId="0" fontId="102" fillId="62" borderId="268">
      <alignment horizontal="left" vertical="center"/>
    </xf>
    <xf numFmtId="0" fontId="138" fillId="71" borderId="264" applyNumberFormat="0" applyAlignment="0" applyProtection="0"/>
    <xf numFmtId="0" fontId="102" fillId="0" borderId="267">
      <alignment horizontal="right" vertical="center"/>
    </xf>
    <xf numFmtId="4" fontId="102" fillId="0" borderId="267">
      <alignment horizontal="right" vertical="center"/>
    </xf>
    <xf numFmtId="0" fontId="102" fillId="0" borderId="267" applyNumberFormat="0" applyFill="0" applyAlignment="0" applyProtection="0"/>
    <xf numFmtId="0" fontId="142" fillId="84" borderId="263" applyNumberFormat="0" applyAlignment="0" applyProtection="0"/>
    <xf numFmtId="166" fontId="102" fillId="88" borderId="267" applyNumberFormat="0" applyFont="0" applyBorder="0" applyAlignment="0" applyProtection="0">
      <alignment horizontal="right" vertical="center"/>
    </xf>
    <xf numFmtId="0" fontId="102" fillId="61" borderId="267"/>
    <xf numFmtId="4" fontId="102" fillId="61" borderId="267"/>
    <xf numFmtId="0" fontId="145" fillId="0" borderId="265" applyNumberFormat="0" applyFill="0" applyAlignment="0" applyProtection="0"/>
    <xf numFmtId="0" fontId="8" fillId="87" borderId="266" applyNumberFormat="0" applyFont="0" applyAlignment="0" applyProtection="0"/>
    <xf numFmtId="0" fontId="120" fillId="87" borderId="266" applyNumberFormat="0" applyFont="0" applyAlignment="0" applyProtection="0"/>
    <xf numFmtId="0" fontId="102" fillId="0" borderId="267" applyNumberFormat="0" applyFill="0" applyAlignment="0" applyProtection="0"/>
    <xf numFmtId="0" fontId="130" fillId="0" borderId="265" applyNumberFormat="0" applyFill="0" applyAlignment="0" applyProtection="0"/>
    <xf numFmtId="0" fontId="145" fillId="0" borderId="265" applyNumberFormat="0" applyFill="0" applyAlignment="0" applyProtection="0"/>
    <xf numFmtId="0" fontId="129" fillId="71" borderId="264" applyNumberFormat="0" applyAlignment="0" applyProtection="0"/>
    <xf numFmtId="0" fontId="126" fillId="84" borderId="264" applyNumberFormat="0" applyAlignment="0" applyProtection="0"/>
    <xf numFmtId="4" fontId="105" fillId="62" borderId="267">
      <alignment horizontal="right" vertical="center"/>
    </xf>
    <xf numFmtId="0" fontId="103" fillId="62" borderId="267">
      <alignment horizontal="right" vertical="center"/>
    </xf>
    <xf numFmtId="166" fontId="102" fillId="88" borderId="267" applyNumberFormat="0" applyFont="0" applyBorder="0" applyAlignment="0" applyProtection="0">
      <alignment horizontal="right" vertical="center"/>
    </xf>
    <xf numFmtId="0" fontId="130" fillId="0" borderId="265" applyNumberFormat="0" applyFill="0" applyAlignment="0" applyProtection="0"/>
    <xf numFmtId="49" fontId="102" fillId="0" borderId="267" applyNumberFormat="0" applyFont="0" applyFill="0" applyBorder="0" applyProtection="0">
      <alignment horizontal="left" vertical="center" indent="2"/>
    </xf>
    <xf numFmtId="49" fontId="102" fillId="0" borderId="268" applyNumberFormat="0" applyFont="0" applyFill="0" applyBorder="0" applyProtection="0">
      <alignment horizontal="left" vertical="center" indent="5"/>
    </xf>
    <xf numFmtId="49" fontId="102" fillId="0" borderId="267" applyNumberFormat="0" applyFont="0" applyFill="0" applyBorder="0" applyProtection="0">
      <alignment horizontal="left" vertical="center" indent="2"/>
    </xf>
    <xf numFmtId="4" fontId="102" fillId="0" borderId="267" applyFill="0" applyBorder="0" applyProtection="0">
      <alignment horizontal="right" vertical="center"/>
    </xf>
    <xf numFmtId="49" fontId="101" fillId="0" borderId="267" applyNumberFormat="0" applyFill="0" applyBorder="0" applyProtection="0">
      <alignment horizontal="left" vertical="center"/>
    </xf>
    <xf numFmtId="0" fontId="102" fillId="0" borderId="270">
      <alignment horizontal="left" vertical="center" wrapText="1" indent="2"/>
    </xf>
    <xf numFmtId="0" fontId="142" fillId="84" borderId="263" applyNumberFormat="0" applyAlignment="0" applyProtection="0"/>
    <xf numFmtId="0" fontId="103" fillId="60" borderId="269">
      <alignment horizontal="right" vertical="center"/>
    </xf>
    <xf numFmtId="0" fontId="129" fillId="71" borderId="264" applyNumberFormat="0" applyAlignment="0" applyProtection="0"/>
    <xf numFmtId="0" fontId="103" fillId="60" borderId="269">
      <alignment horizontal="right" vertical="center"/>
    </xf>
    <xf numFmtId="4" fontId="103" fillId="60" borderId="267">
      <alignment horizontal="right" vertical="center"/>
    </xf>
    <xf numFmtId="0" fontId="103" fillId="60" borderId="267">
      <alignment horizontal="right" vertical="center"/>
    </xf>
    <xf numFmtId="0" fontId="123" fillId="84" borderId="263" applyNumberFormat="0" applyAlignment="0" applyProtection="0"/>
    <xf numFmtId="0" fontId="125" fillId="84" borderId="264" applyNumberFormat="0" applyAlignment="0" applyProtection="0"/>
    <xf numFmtId="0" fontId="130" fillId="0" borderId="265" applyNumberFormat="0" applyFill="0" applyAlignment="0" applyProtection="0"/>
    <xf numFmtId="0" fontId="102" fillId="61" borderId="267"/>
    <xf numFmtId="4" fontId="102" fillId="61" borderId="267"/>
    <xf numFmtId="4" fontId="103" fillId="60" borderId="267">
      <alignment horizontal="right" vertical="center"/>
    </xf>
    <xf numFmtId="0" fontId="105" fillId="62" borderId="267">
      <alignment horizontal="right" vertical="center"/>
    </xf>
    <xf numFmtId="0" fontId="129" fillId="71" borderId="264" applyNumberFormat="0" applyAlignment="0" applyProtection="0"/>
    <xf numFmtId="0" fontId="126" fillId="84" borderId="264" applyNumberFormat="0" applyAlignment="0" applyProtection="0"/>
    <xf numFmtId="4" fontId="102" fillId="0" borderId="267">
      <alignment horizontal="right" vertical="center"/>
    </xf>
    <xf numFmtId="0" fontId="102" fillId="60" borderId="270">
      <alignment horizontal="left" vertical="center" wrapText="1" indent="2"/>
    </xf>
    <xf numFmtId="0" fontId="102" fillId="0" borderId="270">
      <alignment horizontal="left" vertical="center" wrapText="1" indent="2"/>
    </xf>
    <xf numFmtId="0" fontId="142" fillId="84" borderId="263" applyNumberFormat="0" applyAlignment="0" applyProtection="0"/>
    <xf numFmtId="0" fontId="138" fillId="71" borderId="264" applyNumberFormat="0" applyAlignment="0" applyProtection="0"/>
    <xf numFmtId="0" fontId="125" fillId="84" borderId="264" applyNumberFormat="0" applyAlignment="0" applyProtection="0"/>
    <xf numFmtId="0" fontId="123" fillId="84" borderId="263" applyNumberFormat="0" applyAlignment="0" applyProtection="0"/>
    <xf numFmtId="0" fontId="103" fillId="60" borderId="269">
      <alignment horizontal="right" vertical="center"/>
    </xf>
    <xf numFmtId="0" fontId="105" fillId="62" borderId="267">
      <alignment horizontal="right" vertical="center"/>
    </xf>
    <xf numFmtId="4" fontId="103" fillId="62" borderId="267">
      <alignment horizontal="right" vertical="center"/>
    </xf>
    <xf numFmtId="4" fontId="103" fillId="60" borderId="267">
      <alignment horizontal="right" vertical="center"/>
    </xf>
    <xf numFmtId="49" fontId="102" fillId="0" borderId="268" applyNumberFormat="0" applyFont="0" applyFill="0" applyBorder="0" applyProtection="0">
      <alignment horizontal="left" vertical="center" indent="5"/>
    </xf>
    <xf numFmtId="4" fontId="102" fillId="0" borderId="267" applyFill="0" applyBorder="0" applyProtection="0">
      <alignment horizontal="right" vertical="center"/>
    </xf>
    <xf numFmtId="4" fontId="103" fillId="62" borderId="267">
      <alignment horizontal="right" vertical="center"/>
    </xf>
    <xf numFmtId="0" fontId="138" fillId="71" borderId="264" applyNumberFormat="0" applyAlignment="0" applyProtection="0"/>
    <xf numFmtId="0" fontId="129" fillId="71" borderId="264" applyNumberFormat="0" applyAlignment="0" applyProtection="0"/>
    <xf numFmtId="0" fontId="125" fillId="84" borderId="264" applyNumberFormat="0" applyAlignment="0" applyProtection="0"/>
    <xf numFmtId="0" fontId="102" fillId="60" borderId="270">
      <alignment horizontal="left" vertical="center" wrapText="1" indent="2"/>
    </xf>
    <xf numFmtId="0" fontId="102" fillId="0" borderId="270">
      <alignment horizontal="left" vertical="center" wrapText="1" indent="2"/>
    </xf>
    <xf numFmtId="0" fontId="102" fillId="60" borderId="270">
      <alignment horizontal="left" vertical="center" wrapText="1" indent="2"/>
    </xf>
    <xf numFmtId="0" fontId="102" fillId="0" borderId="270">
      <alignment horizontal="left" vertical="center" wrapText="1" indent="2"/>
    </xf>
    <xf numFmtId="0" fontId="123" fillId="84" borderId="263" applyNumberFormat="0" applyAlignment="0" applyProtection="0"/>
    <xf numFmtId="0" fontId="125" fillId="84" borderId="264" applyNumberFormat="0" applyAlignment="0" applyProtection="0"/>
    <xf numFmtId="0" fontId="126" fillId="84" borderId="264" applyNumberFormat="0" applyAlignment="0" applyProtection="0"/>
    <xf numFmtId="0" fontId="129" fillId="71" borderId="264" applyNumberFormat="0" applyAlignment="0" applyProtection="0"/>
    <xf numFmtId="0" fontId="130" fillId="0" borderId="265" applyNumberFormat="0" applyFill="0" applyAlignment="0" applyProtection="0"/>
    <xf numFmtId="0" fontId="138" fillId="71" borderId="264" applyNumberFormat="0" applyAlignment="0" applyProtection="0"/>
    <xf numFmtId="0" fontId="120" fillId="87" borderId="266" applyNumberFormat="0" applyFont="0" applyAlignment="0" applyProtection="0"/>
    <xf numFmtId="0" fontId="8" fillId="87" borderId="266" applyNumberFormat="0" applyFont="0" applyAlignment="0" applyProtection="0"/>
    <xf numFmtId="0" fontId="142" fillId="84" borderId="263" applyNumberFormat="0" applyAlignment="0" applyProtection="0"/>
    <xf numFmtId="0" fontId="145" fillId="0" borderId="265" applyNumberFormat="0" applyFill="0" applyAlignment="0" applyProtection="0"/>
    <xf numFmtId="0" fontId="126" fillId="84" borderId="264" applyNumberFormat="0" applyAlignment="0" applyProtection="0"/>
    <xf numFmtId="0" fontId="138" fillId="71" borderId="264" applyNumberFormat="0" applyAlignment="0" applyProtection="0"/>
    <xf numFmtId="0" fontId="120" fillId="87" borderId="266" applyNumberFormat="0" applyFont="0" applyAlignment="0" applyProtection="0"/>
    <xf numFmtId="0" fontId="142" fillId="84" borderId="263" applyNumberFormat="0" applyAlignment="0" applyProtection="0"/>
    <xf numFmtId="0" fontId="145" fillId="0" borderId="265" applyNumberFormat="0" applyFill="0" applyAlignment="0" applyProtection="0"/>
    <xf numFmtId="49" fontId="102" fillId="0" borderId="267" applyNumberFormat="0" applyFont="0" applyFill="0" applyBorder="0" applyProtection="0">
      <alignment horizontal="left" vertical="center" indent="2"/>
    </xf>
    <xf numFmtId="166" fontId="102" fillId="88" borderId="267" applyNumberFormat="0" applyFont="0" applyBorder="0" applyAlignment="0" applyProtection="0">
      <alignment horizontal="right" vertical="center"/>
    </xf>
    <xf numFmtId="0" fontId="126" fillId="84" borderId="264" applyNumberFormat="0" applyAlignment="0" applyProtection="0"/>
    <xf numFmtId="0" fontId="102" fillId="0" borderId="270">
      <alignment horizontal="left" vertical="center" wrapText="1" indent="2"/>
    </xf>
    <xf numFmtId="0" fontId="138" fillId="71" borderId="264" applyNumberFormat="0" applyAlignment="0" applyProtection="0"/>
    <xf numFmtId="0" fontId="142" fillId="84" borderId="263" applyNumberFormat="0" applyAlignment="0" applyProtection="0"/>
    <xf numFmtId="0" fontId="145" fillId="0" borderId="265" applyNumberFormat="0" applyFill="0" applyAlignment="0" applyProtection="0"/>
    <xf numFmtId="0" fontId="123" fillId="84" borderId="263" applyNumberFormat="0" applyAlignment="0" applyProtection="0"/>
    <xf numFmtId="0" fontId="125" fillId="84" borderId="264" applyNumberFormat="0" applyAlignment="0" applyProtection="0"/>
    <xf numFmtId="0" fontId="130" fillId="0" borderId="265" applyNumberFormat="0" applyFill="0" applyAlignment="0" applyProtection="0"/>
    <xf numFmtId="49" fontId="102" fillId="0" borderId="267" applyNumberFormat="0" applyFont="0" applyFill="0" applyBorder="0" applyProtection="0">
      <alignment horizontal="left" vertical="center" indent="2"/>
    </xf>
    <xf numFmtId="0" fontId="103" fillId="62" borderId="267">
      <alignment horizontal="right" vertical="center"/>
    </xf>
    <xf numFmtId="4" fontId="103" fillId="62" borderId="267">
      <alignment horizontal="right" vertical="center"/>
    </xf>
    <xf numFmtId="0" fontId="105" fillId="62" borderId="267">
      <alignment horizontal="right" vertical="center"/>
    </xf>
    <xf numFmtId="4" fontId="105" fillId="62" borderId="267">
      <alignment horizontal="right" vertical="center"/>
    </xf>
    <xf numFmtId="0" fontId="103" fillId="60" borderId="267">
      <alignment horizontal="right" vertical="center"/>
    </xf>
    <xf numFmtId="4" fontId="103" fillId="60" borderId="267">
      <alignment horizontal="right" vertical="center"/>
    </xf>
    <xf numFmtId="0" fontId="103" fillId="60" borderId="267">
      <alignment horizontal="right" vertical="center"/>
    </xf>
    <xf numFmtId="4" fontId="103" fillId="60" borderId="267">
      <alignment horizontal="right" vertical="center"/>
    </xf>
    <xf numFmtId="0" fontId="129" fillId="71" borderId="264" applyNumberFormat="0" applyAlignment="0" applyProtection="0"/>
    <xf numFmtId="0" fontId="102" fillId="0" borderId="267">
      <alignment horizontal="right" vertical="center"/>
    </xf>
    <xf numFmtId="4" fontId="102" fillId="0" borderId="267">
      <alignment horizontal="right" vertical="center"/>
    </xf>
    <xf numFmtId="4" fontId="102" fillId="0" borderId="267" applyFill="0" applyBorder="0" applyProtection="0">
      <alignment horizontal="right" vertical="center"/>
    </xf>
    <xf numFmtId="49" fontId="101" fillId="0" borderId="267" applyNumberFormat="0" applyFill="0" applyBorder="0" applyProtection="0">
      <alignment horizontal="left" vertical="center"/>
    </xf>
    <xf numFmtId="0" fontId="102" fillId="0" borderId="267" applyNumberFormat="0" applyFill="0" applyAlignment="0" applyProtection="0"/>
    <xf numFmtId="166" fontId="102" fillId="88" borderId="267" applyNumberFormat="0" applyFont="0" applyBorder="0" applyAlignment="0" applyProtection="0">
      <alignment horizontal="right" vertical="center"/>
    </xf>
    <xf numFmtId="0" fontId="102" fillId="61" borderId="267"/>
    <xf numFmtId="4" fontId="102" fillId="61" borderId="267"/>
    <xf numFmtId="4" fontId="103" fillId="60" borderId="267">
      <alignment horizontal="right" vertical="center"/>
    </xf>
    <xf numFmtId="0" fontId="102" fillId="61" borderId="267"/>
    <xf numFmtId="0" fontId="125" fillId="84" borderId="264" applyNumberFormat="0" applyAlignment="0" applyProtection="0"/>
    <xf numFmtId="0" fontId="103" fillId="62" borderId="267">
      <alignment horizontal="right" vertical="center"/>
    </xf>
    <xf numFmtId="0" fontId="102" fillId="0" borderId="267">
      <alignment horizontal="right" vertical="center"/>
    </xf>
    <xf numFmtId="0" fontId="145" fillId="0" borderId="265" applyNumberFormat="0" applyFill="0" applyAlignment="0" applyProtection="0"/>
    <xf numFmtId="0" fontId="102" fillId="62" borderId="268">
      <alignment horizontal="left" vertical="center"/>
    </xf>
    <xf numFmtId="0" fontId="138" fillId="71" borderId="264" applyNumberFormat="0" applyAlignment="0" applyProtection="0"/>
    <xf numFmtId="166" fontId="102" fillId="88" borderId="267" applyNumberFormat="0" applyFont="0" applyBorder="0" applyAlignment="0" applyProtection="0">
      <alignment horizontal="right" vertical="center"/>
    </xf>
    <xf numFmtId="0" fontId="120" fillId="87" borderId="266" applyNumberFormat="0" applyFont="0" applyAlignment="0" applyProtection="0"/>
    <xf numFmtId="0" fontId="102" fillId="0" borderId="270">
      <alignment horizontal="left" vertical="center" wrapText="1" indent="2"/>
    </xf>
    <xf numFmtId="4" fontId="102" fillId="61" borderId="267"/>
    <xf numFmtId="49" fontId="101" fillId="0" borderId="267" applyNumberFormat="0" applyFill="0" applyBorder="0" applyProtection="0">
      <alignment horizontal="left" vertical="center"/>
    </xf>
    <xf numFmtId="0" fontId="102" fillId="0" borderId="267">
      <alignment horizontal="right" vertical="center"/>
    </xf>
    <xf numFmtId="4" fontId="103" fillId="60" borderId="269">
      <alignment horizontal="right" vertical="center"/>
    </xf>
    <xf numFmtId="4" fontId="103" fillId="60" borderId="267">
      <alignment horizontal="right" vertical="center"/>
    </xf>
    <xf numFmtId="4" fontId="103" fillId="60" borderId="267">
      <alignment horizontal="right" vertical="center"/>
    </xf>
    <xf numFmtId="0" fontId="105" fillId="62" borderId="267">
      <alignment horizontal="right" vertical="center"/>
    </xf>
    <xf numFmtId="0" fontId="103" fillId="62" borderId="267">
      <alignment horizontal="right" vertical="center"/>
    </xf>
    <xf numFmtId="49" fontId="102" fillId="0" borderId="267" applyNumberFormat="0" applyFont="0" applyFill="0" applyBorder="0" applyProtection="0">
      <alignment horizontal="left" vertical="center" indent="2"/>
    </xf>
    <xf numFmtId="0" fontId="138" fillId="71" borderId="264" applyNumberFormat="0" applyAlignment="0" applyProtection="0"/>
    <xf numFmtId="0" fontId="123" fillId="84" borderId="263" applyNumberFormat="0" applyAlignment="0" applyProtection="0"/>
    <xf numFmtId="49" fontId="102" fillId="0" borderId="267" applyNumberFormat="0" applyFont="0" applyFill="0" applyBorder="0" applyProtection="0">
      <alignment horizontal="left" vertical="center" indent="2"/>
    </xf>
    <xf numFmtId="0" fontId="129" fillId="71" borderId="264" applyNumberFormat="0" applyAlignment="0" applyProtection="0"/>
    <xf numFmtId="4" fontId="102" fillId="0" borderId="267" applyFill="0" applyBorder="0" applyProtection="0">
      <alignment horizontal="right" vertical="center"/>
    </xf>
    <xf numFmtId="0" fontId="126" fillId="84" borderId="264" applyNumberFormat="0" applyAlignment="0" applyProtection="0"/>
    <xf numFmtId="0" fontId="145" fillId="0" borderId="265" applyNumberFormat="0" applyFill="0" applyAlignment="0" applyProtection="0"/>
    <xf numFmtId="0" fontId="142" fillId="84" borderId="263" applyNumberFormat="0" applyAlignment="0" applyProtection="0"/>
    <xf numFmtId="0" fontId="102" fillId="0" borderId="267" applyNumberFormat="0" applyFill="0" applyAlignment="0" applyProtection="0"/>
    <xf numFmtId="4" fontId="102" fillId="0" borderId="267">
      <alignment horizontal="right" vertical="center"/>
    </xf>
    <xf numFmtId="0" fontId="102" fillId="0" borderId="267">
      <alignment horizontal="right" vertical="center"/>
    </xf>
    <xf numFmtId="0" fontId="138" fillId="71" borderId="264" applyNumberFormat="0" applyAlignment="0" applyProtection="0"/>
    <xf numFmtId="0" fontId="123" fillId="84" borderId="263" applyNumberFormat="0" applyAlignment="0" applyProtection="0"/>
    <xf numFmtId="0" fontId="125" fillId="84" borderId="264" applyNumberFormat="0" applyAlignment="0" applyProtection="0"/>
    <xf numFmtId="0" fontId="102" fillId="60" borderId="270">
      <alignment horizontal="left" vertical="center" wrapText="1" indent="2"/>
    </xf>
    <xf numFmtId="0" fontId="126" fillId="84" borderId="264" applyNumberFormat="0" applyAlignment="0" applyProtection="0"/>
    <xf numFmtId="0" fontId="126" fillId="84" borderId="264" applyNumberFormat="0" applyAlignment="0" applyProtection="0"/>
    <xf numFmtId="4" fontId="103" fillId="60" borderId="268">
      <alignment horizontal="right" vertical="center"/>
    </xf>
    <xf numFmtId="0" fontId="103" fillId="60" borderId="268">
      <alignment horizontal="right" vertical="center"/>
    </xf>
    <xf numFmtId="0" fontId="103" fillId="60" borderId="267">
      <alignment horizontal="right" vertical="center"/>
    </xf>
    <xf numFmtId="4" fontId="105" fillId="62" borderId="267">
      <alignment horizontal="right" vertical="center"/>
    </xf>
    <xf numFmtId="0" fontId="129" fillId="71" borderId="264" applyNumberFormat="0" applyAlignment="0" applyProtection="0"/>
    <xf numFmtId="0" fontId="130" fillId="0" borderId="265" applyNumberFormat="0" applyFill="0" applyAlignment="0" applyProtection="0"/>
    <xf numFmtId="0" fontId="145" fillId="0" borderId="265" applyNumberFormat="0" applyFill="0" applyAlignment="0" applyProtection="0"/>
    <xf numFmtId="0" fontId="120" fillId="87" borderId="266" applyNumberFormat="0" applyFont="0" applyAlignment="0" applyProtection="0"/>
    <xf numFmtId="0" fontId="138" fillId="71" borderId="264" applyNumberFormat="0" applyAlignment="0" applyProtection="0"/>
    <xf numFmtId="49" fontId="101" fillId="0" borderId="267" applyNumberFormat="0" applyFill="0" applyBorder="0" applyProtection="0">
      <alignment horizontal="left" vertical="center"/>
    </xf>
    <xf numFmtId="0" fontId="102" fillId="60" borderId="270">
      <alignment horizontal="left" vertical="center" wrapText="1" indent="2"/>
    </xf>
    <xf numFmtId="0" fontId="126" fillId="84" borderId="264" applyNumberFormat="0" applyAlignment="0" applyProtection="0"/>
    <xf numFmtId="0" fontId="102" fillId="0" borderId="270">
      <alignment horizontal="left" vertical="center" wrapText="1" indent="2"/>
    </xf>
    <xf numFmtId="0" fontId="120" fillId="87" borderId="266" applyNumberFormat="0" applyFont="0" applyAlignment="0" applyProtection="0"/>
    <xf numFmtId="0" fontId="8" fillId="87" borderId="266" applyNumberFormat="0" applyFont="0" applyAlignment="0" applyProtection="0"/>
    <xf numFmtId="0" fontId="142" fillId="84" borderId="263" applyNumberFormat="0" applyAlignment="0" applyProtection="0"/>
    <xf numFmtId="0" fontId="145" fillId="0" borderId="265" applyNumberFormat="0" applyFill="0" applyAlignment="0" applyProtection="0"/>
    <xf numFmtId="4" fontId="102" fillId="61" borderId="267"/>
    <xf numFmtId="0" fontId="103" fillId="60" borderId="267">
      <alignment horizontal="right" vertical="center"/>
    </xf>
    <xf numFmtId="0" fontId="145" fillId="0" borderId="265" applyNumberFormat="0" applyFill="0" applyAlignment="0" applyProtection="0"/>
    <xf numFmtId="4" fontId="103" fillId="60" borderId="269">
      <alignment horizontal="right" vertical="center"/>
    </xf>
    <xf numFmtId="0" fontId="125" fillId="84" borderId="264" applyNumberFormat="0" applyAlignment="0" applyProtection="0"/>
    <xf numFmtId="0" fontId="103" fillId="60" borderId="268">
      <alignment horizontal="right" vertical="center"/>
    </xf>
    <xf numFmtId="0" fontId="126" fillId="84" borderId="264" applyNumberFormat="0" applyAlignment="0" applyProtection="0"/>
    <xf numFmtId="0" fontId="130" fillId="0" borderId="265" applyNumberFormat="0" applyFill="0" applyAlignment="0" applyProtection="0"/>
    <xf numFmtId="0" fontId="120" fillId="87" borderId="266" applyNumberFormat="0" applyFont="0" applyAlignment="0" applyProtection="0"/>
    <xf numFmtId="4" fontId="103" fillId="60" borderId="268">
      <alignment horizontal="right" vertical="center"/>
    </xf>
    <xf numFmtId="0" fontId="102" fillId="60" borderId="270">
      <alignment horizontal="left" vertical="center" wrapText="1" indent="2"/>
    </xf>
    <xf numFmtId="0" fontId="102" fillId="61" borderId="267"/>
    <xf numFmtId="166" fontId="102" fillId="88" borderId="267" applyNumberFormat="0" applyFont="0" applyBorder="0" applyAlignment="0" applyProtection="0">
      <alignment horizontal="right" vertical="center"/>
    </xf>
    <xf numFmtId="0" fontId="102" fillId="0" borderId="267" applyNumberFormat="0" applyFill="0" applyAlignment="0" applyProtection="0"/>
    <xf numFmtId="4" fontId="102" fillId="0" borderId="267" applyFill="0" applyBorder="0" applyProtection="0">
      <alignment horizontal="right" vertical="center"/>
    </xf>
    <xf numFmtId="4" fontId="103" fillId="62" borderId="267">
      <alignment horizontal="right" vertical="center"/>
    </xf>
    <xf numFmtId="0" fontId="130" fillId="0" borderId="265" applyNumberFormat="0" applyFill="0" applyAlignment="0" applyProtection="0"/>
    <xf numFmtId="49" fontId="101" fillId="0" borderId="267" applyNumberFormat="0" applyFill="0" applyBorder="0" applyProtection="0">
      <alignment horizontal="left" vertical="center"/>
    </xf>
    <xf numFmtId="49" fontId="102" fillId="0" borderId="268" applyNumberFormat="0" applyFont="0" applyFill="0" applyBorder="0" applyProtection="0">
      <alignment horizontal="left" vertical="center" indent="5"/>
    </xf>
    <xf numFmtId="0" fontId="102" fillId="62" borderId="268">
      <alignment horizontal="left" vertical="center"/>
    </xf>
    <xf numFmtId="0" fontId="126" fillId="84" borderId="264" applyNumberFormat="0" applyAlignment="0" applyProtection="0"/>
    <xf numFmtId="4" fontId="103" fillId="60" borderId="269">
      <alignment horizontal="right" vertical="center"/>
    </xf>
    <xf numFmtId="0" fontId="138" fillId="71" borderId="264" applyNumberFormat="0" applyAlignment="0" applyProtection="0"/>
    <xf numFmtId="0" fontId="138" fillId="71" borderId="264" applyNumberFormat="0" applyAlignment="0" applyProtection="0"/>
    <xf numFmtId="0" fontId="120" fillId="87" borderId="266" applyNumberFormat="0" applyFont="0" applyAlignment="0" applyProtection="0"/>
    <xf numFmtId="0" fontId="142" fillId="84" borderId="263" applyNumberFormat="0" applyAlignment="0" applyProtection="0"/>
    <xf numFmtId="0" fontId="145" fillId="0" borderId="265" applyNumberFormat="0" applyFill="0" applyAlignment="0" applyProtection="0"/>
    <xf numFmtId="0" fontId="103" fillId="60" borderId="267">
      <alignment horizontal="right" vertical="center"/>
    </xf>
    <xf numFmtId="0" fontId="8" fillId="87" borderId="266" applyNumberFormat="0" applyFont="0" applyAlignment="0" applyProtection="0"/>
    <xf numFmtId="4" fontId="102" fillId="0" borderId="267">
      <alignment horizontal="right" vertical="center"/>
    </xf>
    <xf numFmtId="0" fontId="145" fillId="0" borderId="265" applyNumberFormat="0" applyFill="0" applyAlignment="0" applyProtection="0"/>
    <xf numFmtId="0" fontId="103" fillId="60" borderId="267">
      <alignment horizontal="right" vertical="center"/>
    </xf>
    <xf numFmtId="0" fontId="103" fillId="60" borderId="267">
      <alignment horizontal="right" vertical="center"/>
    </xf>
    <xf numFmtId="4" fontId="105" fillId="62" borderId="267">
      <alignment horizontal="right" vertical="center"/>
    </xf>
    <xf numFmtId="0" fontId="103" fillId="62" borderId="267">
      <alignment horizontal="right" vertical="center"/>
    </xf>
    <xf numFmtId="4" fontId="103" fillId="62" borderId="267">
      <alignment horizontal="right" vertical="center"/>
    </xf>
    <xf numFmtId="0" fontId="105" fillId="62" borderId="267">
      <alignment horizontal="right" vertical="center"/>
    </xf>
    <xf numFmtId="4" fontId="105" fillId="62" borderId="267">
      <alignment horizontal="right" vertical="center"/>
    </xf>
    <xf numFmtId="0" fontId="103" fillId="60" borderId="267">
      <alignment horizontal="right" vertical="center"/>
    </xf>
    <xf numFmtId="4" fontId="103" fillId="60" borderId="267">
      <alignment horizontal="right" vertical="center"/>
    </xf>
    <xf numFmtId="0" fontId="103" fillId="60" borderId="267">
      <alignment horizontal="right" vertical="center"/>
    </xf>
    <xf numFmtId="4" fontId="103" fillId="60" borderId="267">
      <alignment horizontal="right" vertical="center"/>
    </xf>
    <xf numFmtId="0" fontId="103" fillId="60" borderId="268">
      <alignment horizontal="right" vertical="center"/>
    </xf>
    <xf numFmtId="4" fontId="103" fillId="60" borderId="268">
      <alignment horizontal="right" vertical="center"/>
    </xf>
    <xf numFmtId="0" fontId="103" fillId="60" borderId="269">
      <alignment horizontal="right" vertical="center"/>
    </xf>
    <xf numFmtId="4" fontId="103" fillId="60" borderId="269">
      <alignment horizontal="right" vertical="center"/>
    </xf>
    <xf numFmtId="0" fontId="126" fillId="84" borderId="264" applyNumberFormat="0" applyAlignment="0" applyProtection="0"/>
    <xf numFmtId="0" fontId="102" fillId="60" borderId="270">
      <alignment horizontal="left" vertical="center" wrapText="1" indent="2"/>
    </xf>
    <xf numFmtId="0" fontId="102" fillId="0" borderId="270">
      <alignment horizontal="left" vertical="center" wrapText="1" indent="2"/>
    </xf>
    <xf numFmtId="0" fontId="102" fillId="62" borderId="268">
      <alignment horizontal="left" vertical="center"/>
    </xf>
    <xf numFmtId="0" fontId="138" fillId="71" borderId="264" applyNumberFormat="0" applyAlignment="0" applyProtection="0"/>
    <xf numFmtId="0" fontId="102" fillId="0" borderId="267">
      <alignment horizontal="right" vertical="center"/>
    </xf>
    <xf numFmtId="4" fontId="102" fillId="0" borderId="267">
      <alignment horizontal="right" vertical="center"/>
    </xf>
    <xf numFmtId="0" fontId="102" fillId="0" borderId="267" applyNumberFormat="0" applyFill="0" applyAlignment="0" applyProtection="0"/>
    <xf numFmtId="0" fontId="142" fillId="84" borderId="263" applyNumberFormat="0" applyAlignment="0" applyProtection="0"/>
    <xf numFmtId="166" fontId="102" fillId="88" borderId="267" applyNumberFormat="0" applyFont="0" applyBorder="0" applyAlignment="0" applyProtection="0">
      <alignment horizontal="right" vertical="center"/>
    </xf>
    <xf numFmtId="0" fontId="102" fillId="61" borderId="267"/>
    <xf numFmtId="4" fontId="102" fillId="61" borderId="267"/>
    <xf numFmtId="0" fontId="145" fillId="0" borderId="265" applyNumberFormat="0" applyFill="0" applyAlignment="0" applyProtection="0"/>
    <xf numFmtId="0" fontId="8" fillId="87" borderId="266" applyNumberFormat="0" applyFont="0" applyAlignment="0" applyProtection="0"/>
    <xf numFmtId="0" fontId="120" fillId="87" borderId="266" applyNumberFormat="0" applyFont="0" applyAlignment="0" applyProtection="0"/>
    <xf numFmtId="0" fontId="102" fillId="0" borderId="267" applyNumberFormat="0" applyFill="0" applyAlignment="0" applyProtection="0"/>
    <xf numFmtId="0" fontId="130" fillId="0" borderId="265" applyNumberFormat="0" applyFill="0" applyAlignment="0" applyProtection="0"/>
    <xf numFmtId="0" fontId="145" fillId="0" borderId="265" applyNumberFormat="0" applyFill="0" applyAlignment="0" applyProtection="0"/>
    <xf numFmtId="0" fontId="129" fillId="71" borderId="264" applyNumberFormat="0" applyAlignment="0" applyProtection="0"/>
    <xf numFmtId="0" fontId="126" fillId="84" borderId="264" applyNumberFormat="0" applyAlignment="0" applyProtection="0"/>
    <xf numFmtId="4" fontId="105" fillId="62" borderId="267">
      <alignment horizontal="right" vertical="center"/>
    </xf>
    <xf numFmtId="0" fontId="103" fillId="62" borderId="267">
      <alignment horizontal="right" vertical="center"/>
    </xf>
    <xf numFmtId="166" fontId="102" fillId="88" borderId="267" applyNumberFormat="0" applyFont="0" applyBorder="0" applyAlignment="0" applyProtection="0">
      <alignment horizontal="right" vertical="center"/>
    </xf>
    <xf numFmtId="0" fontId="130" fillId="0" borderId="265" applyNumberFormat="0" applyFill="0" applyAlignment="0" applyProtection="0"/>
    <xf numFmtId="49" fontId="102" fillId="0" borderId="267" applyNumberFormat="0" applyFont="0" applyFill="0" applyBorder="0" applyProtection="0">
      <alignment horizontal="left" vertical="center" indent="2"/>
    </xf>
    <xf numFmtId="49" fontId="102" fillId="0" borderId="268" applyNumberFormat="0" applyFont="0" applyFill="0" applyBorder="0" applyProtection="0">
      <alignment horizontal="left" vertical="center" indent="5"/>
    </xf>
    <xf numFmtId="49" fontId="102" fillId="0" borderId="267" applyNumberFormat="0" applyFont="0" applyFill="0" applyBorder="0" applyProtection="0">
      <alignment horizontal="left" vertical="center" indent="2"/>
    </xf>
    <xf numFmtId="4" fontId="102" fillId="0" borderId="267" applyFill="0" applyBorder="0" applyProtection="0">
      <alignment horizontal="right" vertical="center"/>
    </xf>
    <xf numFmtId="49" fontId="101" fillId="0" borderId="267" applyNumberFormat="0" applyFill="0" applyBorder="0" applyProtection="0">
      <alignment horizontal="left" vertical="center"/>
    </xf>
    <xf numFmtId="0" fontId="102" fillId="0" borderId="270">
      <alignment horizontal="left" vertical="center" wrapText="1" indent="2"/>
    </xf>
    <xf numFmtId="0" fontId="142" fillId="84" borderId="263" applyNumberFormat="0" applyAlignment="0" applyProtection="0"/>
    <xf numFmtId="0" fontId="103" fillId="60" borderId="269">
      <alignment horizontal="right" vertical="center"/>
    </xf>
    <xf numFmtId="0" fontId="129" fillId="71" borderId="264" applyNumberFormat="0" applyAlignment="0" applyProtection="0"/>
    <xf numFmtId="0" fontId="103" fillId="60" borderId="269">
      <alignment horizontal="right" vertical="center"/>
    </xf>
    <xf numFmtId="4" fontId="103" fillId="60" borderId="267">
      <alignment horizontal="right" vertical="center"/>
    </xf>
    <xf numFmtId="0" fontId="103" fillId="60" borderId="267">
      <alignment horizontal="right" vertical="center"/>
    </xf>
    <xf numFmtId="0" fontId="123" fillId="84" borderId="263" applyNumberFormat="0" applyAlignment="0" applyProtection="0"/>
    <xf numFmtId="0" fontId="125" fillId="84" borderId="264" applyNumberFormat="0" applyAlignment="0" applyProtection="0"/>
    <xf numFmtId="0" fontId="130" fillId="0" borderId="265" applyNumberFormat="0" applyFill="0" applyAlignment="0" applyProtection="0"/>
    <xf numFmtId="0" fontId="102" fillId="61" borderId="267"/>
    <xf numFmtId="4" fontId="102" fillId="61" borderId="267"/>
    <xf numFmtId="4" fontId="103" fillId="60" borderId="267">
      <alignment horizontal="right" vertical="center"/>
    </xf>
    <xf numFmtId="0" fontId="105" fillId="62" borderId="267">
      <alignment horizontal="right" vertical="center"/>
    </xf>
    <xf numFmtId="0" fontId="129" fillId="71" borderId="264" applyNumberFormat="0" applyAlignment="0" applyProtection="0"/>
    <xf numFmtId="0" fontId="126" fillId="84" borderId="264" applyNumberFormat="0" applyAlignment="0" applyProtection="0"/>
    <xf numFmtId="4" fontId="102" fillId="0" borderId="267">
      <alignment horizontal="right" vertical="center"/>
    </xf>
    <xf numFmtId="0" fontId="102" fillId="60" borderId="270">
      <alignment horizontal="left" vertical="center" wrapText="1" indent="2"/>
    </xf>
    <xf numFmtId="0" fontId="102" fillId="0" borderId="270">
      <alignment horizontal="left" vertical="center" wrapText="1" indent="2"/>
    </xf>
    <xf numFmtId="0" fontId="142" fillId="84" borderId="263" applyNumberFormat="0" applyAlignment="0" applyProtection="0"/>
    <xf numFmtId="0" fontId="138" fillId="71" borderId="264" applyNumberFormat="0" applyAlignment="0" applyProtection="0"/>
    <xf numFmtId="0" fontId="125" fillId="84" borderId="264" applyNumberFormat="0" applyAlignment="0" applyProtection="0"/>
    <xf numFmtId="0" fontId="123" fillId="84" borderId="263" applyNumberFormat="0" applyAlignment="0" applyProtection="0"/>
    <xf numFmtId="0" fontId="103" fillId="60" borderId="269">
      <alignment horizontal="right" vertical="center"/>
    </xf>
    <xf numFmtId="0" fontId="105" fillId="62" borderId="267">
      <alignment horizontal="right" vertical="center"/>
    </xf>
    <xf numFmtId="4" fontId="103" fillId="62" borderId="267">
      <alignment horizontal="right" vertical="center"/>
    </xf>
    <xf numFmtId="4" fontId="103" fillId="60" borderId="267">
      <alignment horizontal="right" vertical="center"/>
    </xf>
    <xf numFmtId="49" fontId="102" fillId="0" borderId="268" applyNumberFormat="0" applyFont="0" applyFill="0" applyBorder="0" applyProtection="0">
      <alignment horizontal="left" vertical="center" indent="5"/>
    </xf>
    <xf numFmtId="4" fontId="102" fillId="0" borderId="267" applyFill="0" applyBorder="0" applyProtection="0">
      <alignment horizontal="right" vertical="center"/>
    </xf>
    <xf numFmtId="4" fontId="103" fillId="62" borderId="267">
      <alignment horizontal="right" vertical="center"/>
    </xf>
    <xf numFmtId="0" fontId="138" fillId="71" borderId="264" applyNumberFormat="0" applyAlignment="0" applyProtection="0"/>
    <xf numFmtId="0" fontId="129" fillId="71" borderId="264" applyNumberFormat="0" applyAlignment="0" applyProtection="0"/>
    <xf numFmtId="0" fontId="125" fillId="84" borderId="264" applyNumberFormat="0" applyAlignment="0" applyProtection="0"/>
    <xf numFmtId="0" fontId="102" fillId="60" borderId="270">
      <alignment horizontal="left" vertical="center" wrapText="1" indent="2"/>
    </xf>
    <xf numFmtId="0" fontId="102" fillId="0" borderId="270">
      <alignment horizontal="left" vertical="center" wrapText="1" indent="2"/>
    </xf>
    <xf numFmtId="0" fontId="102" fillId="60" borderId="270">
      <alignment horizontal="left" vertical="center" wrapText="1" indent="2"/>
    </xf>
    <xf numFmtId="0" fontId="145" fillId="0" borderId="265" applyNumberFormat="0" applyFill="0" applyAlignment="0" applyProtection="0"/>
    <xf numFmtId="0" fontId="102" fillId="61" borderId="267"/>
    <xf numFmtId="4" fontId="103" fillId="60" borderId="267">
      <alignment horizontal="right" vertical="center"/>
    </xf>
    <xf numFmtId="0" fontId="7" fillId="38" borderId="0" applyNumberFormat="0" applyBorder="0" applyAlignment="0" applyProtection="0"/>
    <xf numFmtId="4" fontId="103" fillId="60" borderId="267">
      <alignment horizontal="right" vertical="center"/>
    </xf>
    <xf numFmtId="0" fontId="102" fillId="0" borderId="270">
      <alignment horizontal="left" vertical="center" wrapText="1" indent="2"/>
    </xf>
    <xf numFmtId="0" fontId="138" fillId="71" borderId="264" applyNumberFormat="0" applyAlignment="0" applyProtection="0"/>
    <xf numFmtId="0" fontId="102" fillId="0" borderId="267">
      <alignment horizontal="right" vertical="center"/>
    </xf>
    <xf numFmtId="0" fontId="102" fillId="62" borderId="268">
      <alignment horizontal="left" vertical="center"/>
    </xf>
    <xf numFmtId="0" fontId="103" fillId="60" borderId="269">
      <alignment horizontal="right" vertical="center"/>
    </xf>
    <xf numFmtId="4" fontId="103" fillId="60" borderId="269">
      <alignment horizontal="right" vertical="center"/>
    </xf>
    <xf numFmtId="0" fontId="103" fillId="60" borderId="268">
      <alignment horizontal="right" vertical="center"/>
    </xf>
    <xf numFmtId="0" fontId="103" fillId="60" borderId="267">
      <alignment horizontal="right" vertical="center"/>
    </xf>
    <xf numFmtId="0" fontId="103" fillId="62" borderId="267">
      <alignment horizontal="right" vertical="center"/>
    </xf>
    <xf numFmtId="4" fontId="103" fillId="62" borderId="267">
      <alignment horizontal="right" vertical="center"/>
    </xf>
    <xf numFmtId="0" fontId="145" fillId="0" borderId="265" applyNumberFormat="0" applyFill="0" applyAlignment="0" applyProtection="0"/>
    <xf numFmtId="0" fontId="120" fillId="87" borderId="266" applyNumberFormat="0" applyFont="0" applyAlignment="0" applyProtection="0"/>
    <xf numFmtId="0" fontId="138" fillId="71" borderId="264" applyNumberFormat="0" applyAlignment="0" applyProtection="0"/>
    <xf numFmtId="0" fontId="120" fillId="87" borderId="266" applyNumberFormat="0" applyFont="0" applyAlignment="0" applyProtection="0"/>
    <xf numFmtId="0" fontId="145" fillId="0" borderId="265" applyNumberFormat="0" applyFill="0" applyAlignment="0" applyProtection="0"/>
    <xf numFmtId="0" fontId="8" fillId="87" borderId="266" applyNumberFormat="0" applyFont="0" applyAlignment="0" applyProtection="0"/>
    <xf numFmtId="0" fontId="105" fillId="62" borderId="267">
      <alignment horizontal="right" vertical="center"/>
    </xf>
    <xf numFmtId="0" fontId="142" fillId="84" borderId="263" applyNumberFormat="0" applyAlignment="0" applyProtection="0"/>
    <xf numFmtId="0" fontId="123" fillId="84" borderId="263" applyNumberFormat="0" applyAlignment="0" applyProtection="0"/>
    <xf numFmtId="0" fontId="145" fillId="0" borderId="265" applyNumberFormat="0" applyFill="0" applyAlignment="0" applyProtection="0"/>
    <xf numFmtId="0" fontId="123" fillId="84" borderId="263" applyNumberFormat="0" applyAlignment="0" applyProtection="0"/>
    <xf numFmtId="0" fontId="120" fillId="87" borderId="266" applyNumberFormat="0" applyFont="0" applyAlignment="0" applyProtection="0"/>
    <xf numFmtId="0" fontId="105" fillId="62" borderId="267">
      <alignment horizontal="right" vertical="center"/>
    </xf>
    <xf numFmtId="0" fontId="102" fillId="0" borderId="267">
      <alignment horizontal="right" vertical="center"/>
    </xf>
    <xf numFmtId="0" fontId="102" fillId="60" borderId="270">
      <alignment horizontal="left" vertical="center" wrapText="1" indent="2"/>
    </xf>
    <xf numFmtId="4" fontId="103" fillId="60" borderId="268">
      <alignment horizontal="right" vertical="center"/>
    </xf>
    <xf numFmtId="0" fontId="102" fillId="61" borderId="267"/>
    <xf numFmtId="0" fontId="129" fillId="71" borderId="264" applyNumberFormat="0" applyAlignment="0" applyProtection="0"/>
    <xf numFmtId="0" fontId="103" fillId="60" borderId="268">
      <alignment horizontal="right" vertical="center"/>
    </xf>
    <xf numFmtId="4" fontId="103" fillId="60" borderId="269">
      <alignment horizontal="right" vertical="center"/>
    </xf>
    <xf numFmtId="0" fontId="145" fillId="0" borderId="265" applyNumberFormat="0" applyFill="0" applyAlignment="0" applyProtection="0"/>
    <xf numFmtId="49" fontId="102" fillId="0" borderId="267" applyNumberFormat="0" applyFont="0" applyFill="0" applyBorder="0" applyProtection="0">
      <alignment horizontal="left" vertical="center" indent="2"/>
    </xf>
    <xf numFmtId="0" fontId="103" fillId="60" borderId="269">
      <alignment horizontal="right" vertical="center"/>
    </xf>
    <xf numFmtId="4" fontId="103" fillId="62" borderId="267">
      <alignment horizontal="right" vertical="center"/>
    </xf>
    <xf numFmtId="0" fontId="102" fillId="61" borderId="267"/>
    <xf numFmtId="0" fontId="138" fillId="71" borderId="264" applyNumberFormat="0" applyAlignment="0" applyProtection="0"/>
    <xf numFmtId="0" fontId="105" fillId="62" borderId="267">
      <alignment horizontal="right" vertical="center"/>
    </xf>
    <xf numFmtId="0" fontId="7" fillId="58" borderId="0" applyNumberFormat="0" applyBorder="0" applyAlignment="0" applyProtection="0"/>
    <xf numFmtId="0" fontId="7" fillId="50" borderId="0" applyNumberFormat="0" applyBorder="0" applyAlignment="0" applyProtection="0"/>
    <xf numFmtId="4" fontId="102" fillId="61" borderId="267"/>
    <xf numFmtId="0" fontId="102" fillId="62" borderId="268">
      <alignment horizontal="left" vertical="center"/>
    </xf>
    <xf numFmtId="0" fontId="126" fillId="84" borderId="264" applyNumberFormat="0" applyAlignment="0" applyProtection="0"/>
    <xf numFmtId="4" fontId="105" fillId="62" borderId="267">
      <alignment horizontal="right" vertical="center"/>
    </xf>
    <xf numFmtId="0" fontId="103" fillId="60" borderId="268">
      <alignment horizontal="right" vertical="center"/>
    </xf>
    <xf numFmtId="0" fontId="7" fillId="37" borderId="0" applyNumberFormat="0" applyBorder="0" applyAlignment="0" applyProtection="0"/>
    <xf numFmtId="0" fontId="102" fillId="0" borderId="267" applyNumberFormat="0" applyFill="0" applyAlignment="0" applyProtection="0"/>
    <xf numFmtId="4" fontId="103" fillId="60" borderId="268">
      <alignment horizontal="right" vertical="center"/>
    </xf>
    <xf numFmtId="4" fontId="103" fillId="60" borderId="269">
      <alignment horizontal="right" vertical="center"/>
    </xf>
    <xf numFmtId="0" fontId="105" fillId="62" borderId="267">
      <alignment horizontal="right" vertical="center"/>
    </xf>
    <xf numFmtId="0" fontId="7" fillId="54" borderId="0" applyNumberFormat="0" applyBorder="0" applyAlignment="0" applyProtection="0"/>
    <xf numFmtId="0" fontId="142" fillId="84" borderId="263" applyNumberFormat="0" applyAlignment="0" applyProtection="0"/>
    <xf numFmtId="0" fontId="130" fillId="0" borderId="265" applyNumberFormat="0" applyFill="0" applyAlignment="0" applyProtection="0"/>
    <xf numFmtId="0" fontId="130" fillId="0" borderId="265" applyNumberFormat="0" applyFill="0" applyAlignment="0" applyProtection="0"/>
    <xf numFmtId="0" fontId="102" fillId="0" borderId="267">
      <alignment horizontal="right" vertical="center"/>
    </xf>
    <xf numFmtId="0" fontId="126" fillId="84" borderId="264" applyNumberFormat="0" applyAlignment="0" applyProtection="0"/>
    <xf numFmtId="0" fontId="142" fillId="84" borderId="263" applyNumberFormat="0" applyAlignment="0" applyProtection="0"/>
    <xf numFmtId="0" fontId="126" fillId="84" borderId="264" applyNumberFormat="0" applyAlignment="0" applyProtection="0"/>
    <xf numFmtId="4" fontId="103" fillId="60" borderId="267">
      <alignment horizontal="right" vertical="center"/>
    </xf>
    <xf numFmtId="0" fontId="145" fillId="0" borderId="265" applyNumberFormat="0" applyFill="0" applyAlignment="0" applyProtection="0"/>
    <xf numFmtId="0" fontId="130" fillId="0" borderId="265" applyNumberFormat="0" applyFill="0" applyAlignment="0" applyProtection="0"/>
    <xf numFmtId="4" fontId="105" fillId="62" borderId="267">
      <alignment horizontal="right" vertical="center"/>
    </xf>
    <xf numFmtId="0" fontId="126" fillId="84" borderId="264" applyNumberFormat="0" applyAlignment="0" applyProtection="0"/>
    <xf numFmtId="0" fontId="102" fillId="61" borderId="267"/>
    <xf numFmtId="0" fontId="138" fillId="71" borderId="264" applyNumberFormat="0" applyAlignment="0" applyProtection="0"/>
    <xf numFmtId="0" fontId="123" fillId="84" borderId="263" applyNumberFormat="0" applyAlignment="0" applyProtection="0"/>
    <xf numFmtId="0" fontId="145" fillId="0" borderId="265" applyNumberFormat="0" applyFill="0" applyAlignment="0" applyProtection="0"/>
    <xf numFmtId="0" fontId="103" fillId="62" borderId="267">
      <alignment horizontal="right" vertical="center"/>
    </xf>
    <xf numFmtId="0" fontId="145" fillId="0" borderId="265" applyNumberFormat="0" applyFill="0" applyAlignment="0" applyProtection="0"/>
    <xf numFmtId="0" fontId="145" fillId="0" borderId="265" applyNumberFormat="0" applyFill="0" applyAlignment="0" applyProtection="0"/>
    <xf numFmtId="0" fontId="116" fillId="33" borderId="65" applyNumberFormat="0" applyAlignment="0" applyProtection="0"/>
    <xf numFmtId="0" fontId="125" fillId="84" borderId="264" applyNumberFormat="0" applyAlignment="0" applyProtection="0"/>
    <xf numFmtId="0" fontId="102" fillId="60" borderId="270">
      <alignment horizontal="left" vertical="center" wrapText="1" indent="2"/>
    </xf>
    <xf numFmtId="0" fontId="102" fillId="61" borderId="267"/>
    <xf numFmtId="4" fontId="103" fillId="60" borderId="269">
      <alignment horizontal="right" vertical="center"/>
    </xf>
    <xf numFmtId="0" fontId="7" fillId="42" borderId="0" applyNumberFormat="0" applyBorder="0" applyAlignment="0" applyProtection="0"/>
    <xf numFmtId="4" fontId="103" fillId="60" borderId="268">
      <alignment horizontal="right" vertical="center"/>
    </xf>
    <xf numFmtId="4" fontId="102" fillId="0" borderId="267" applyFill="0" applyBorder="0" applyProtection="0">
      <alignment horizontal="right" vertical="center"/>
    </xf>
    <xf numFmtId="4" fontId="102" fillId="0" borderId="267" applyFill="0" applyBorder="0" applyProtection="0">
      <alignment horizontal="right" vertical="center"/>
    </xf>
    <xf numFmtId="0" fontId="142" fillId="84" borderId="263" applyNumberFormat="0" applyAlignment="0" applyProtection="0"/>
    <xf numFmtId="0" fontId="102" fillId="0" borderId="270">
      <alignment horizontal="left" vertical="center" wrapText="1" indent="2"/>
    </xf>
    <xf numFmtId="4" fontId="102" fillId="0" borderId="267">
      <alignment horizontal="right" vertical="center"/>
    </xf>
    <xf numFmtId="0" fontId="103" fillId="62" borderId="267">
      <alignment horizontal="right" vertical="center"/>
    </xf>
    <xf numFmtId="0" fontId="123" fillId="84" borderId="263" applyNumberFormat="0" applyAlignment="0" applyProtection="0"/>
    <xf numFmtId="49" fontId="101" fillId="0" borderId="267" applyNumberFormat="0" applyFill="0" applyBorder="0" applyProtection="0">
      <alignment horizontal="left" vertical="center"/>
    </xf>
    <xf numFmtId="0" fontId="126" fillId="84" borderId="264" applyNumberFormat="0" applyAlignment="0" applyProtection="0"/>
    <xf numFmtId="0" fontId="130" fillId="0" borderId="265" applyNumberFormat="0" applyFill="0" applyAlignment="0" applyProtection="0"/>
    <xf numFmtId="0" fontId="102" fillId="60" borderId="270">
      <alignment horizontal="left" vertical="center" wrapText="1" indent="2"/>
    </xf>
    <xf numFmtId="4" fontId="103" fillId="60" borderId="267">
      <alignment horizontal="right" vertical="center"/>
    </xf>
    <xf numFmtId="0" fontId="126" fillId="84" borderId="264" applyNumberFormat="0" applyAlignment="0" applyProtection="0"/>
    <xf numFmtId="0" fontId="130" fillId="0" borderId="265" applyNumberFormat="0" applyFill="0" applyAlignment="0" applyProtection="0"/>
    <xf numFmtId="4" fontId="103" fillId="60" borderId="267">
      <alignment horizontal="right" vertical="center"/>
    </xf>
    <xf numFmtId="0" fontId="129" fillId="71" borderId="264" applyNumberFormat="0" applyAlignment="0" applyProtection="0"/>
    <xf numFmtId="0" fontId="102" fillId="0" borderId="270">
      <alignment horizontal="left" vertical="center" wrapText="1" indent="2"/>
    </xf>
    <xf numFmtId="0" fontId="102" fillId="60" borderId="270">
      <alignment horizontal="left" vertical="center" wrapText="1" indent="2"/>
    </xf>
    <xf numFmtId="166" fontId="102" fillId="88" borderId="267" applyNumberFormat="0" applyFont="0" applyBorder="0" applyAlignment="0" applyProtection="0">
      <alignment horizontal="right" vertical="center"/>
    </xf>
    <xf numFmtId="4" fontId="102" fillId="0" borderId="267" applyFill="0" applyBorder="0" applyProtection="0">
      <alignment horizontal="right" vertical="center"/>
    </xf>
    <xf numFmtId="0" fontId="7" fillId="46" borderId="0" applyNumberFormat="0" applyBorder="0" applyAlignment="0" applyProtection="0"/>
    <xf numFmtId="0" fontId="103" fillId="60" borderId="267">
      <alignment horizontal="right" vertical="center"/>
    </xf>
    <xf numFmtId="0" fontId="103" fillId="60" borderId="267">
      <alignment horizontal="right" vertical="center"/>
    </xf>
    <xf numFmtId="0" fontId="103" fillId="60" borderId="268">
      <alignment horizontal="right" vertical="center"/>
    </xf>
    <xf numFmtId="49" fontId="101" fillId="0" borderId="267" applyNumberFormat="0" applyFill="0" applyBorder="0" applyProtection="0">
      <alignment horizontal="left" vertical="center"/>
    </xf>
    <xf numFmtId="4" fontId="103" fillId="60" borderId="267">
      <alignment horizontal="right" vertical="center"/>
    </xf>
    <xf numFmtId="0" fontId="103" fillId="60" borderId="267">
      <alignment horizontal="right" vertical="center"/>
    </xf>
    <xf numFmtId="0" fontId="103" fillId="60" borderId="268">
      <alignment horizontal="right" vertical="center"/>
    </xf>
    <xf numFmtId="0" fontId="138" fillId="71" borderId="264" applyNumberFormat="0" applyAlignment="0" applyProtection="0"/>
    <xf numFmtId="0" fontId="129" fillId="71" borderId="264" applyNumberFormat="0" applyAlignment="0" applyProtection="0"/>
    <xf numFmtId="0" fontId="102" fillId="62" borderId="268">
      <alignment horizontal="left" vertical="center"/>
    </xf>
    <xf numFmtId="0" fontId="103" fillId="62" borderId="267">
      <alignment horizontal="right" vertical="center"/>
    </xf>
    <xf numFmtId="4" fontId="102" fillId="0" borderId="267" applyFill="0" applyBorder="0" applyProtection="0">
      <alignment horizontal="right" vertical="center"/>
    </xf>
    <xf numFmtId="0" fontId="130" fillId="0" borderId="265" applyNumberFormat="0" applyFill="0" applyAlignment="0" applyProtection="0"/>
    <xf numFmtId="0" fontId="102" fillId="60" borderId="270">
      <alignment horizontal="left" vertical="center" wrapText="1" indent="2"/>
    </xf>
    <xf numFmtId="4" fontId="102" fillId="0" borderId="267" applyFill="0" applyBorder="0" applyProtection="0">
      <alignment horizontal="right" vertical="center"/>
    </xf>
    <xf numFmtId="0" fontId="120" fillId="87" borderId="266" applyNumberFormat="0" applyFont="0" applyAlignment="0" applyProtection="0"/>
    <xf numFmtId="49" fontId="102" fillId="0" borderId="268" applyNumberFormat="0" applyFont="0" applyFill="0" applyBorder="0" applyProtection="0">
      <alignment horizontal="left" vertical="center" indent="5"/>
    </xf>
    <xf numFmtId="0" fontId="138" fillId="71" borderId="264" applyNumberFormat="0" applyAlignment="0" applyProtection="0"/>
    <xf numFmtId="0" fontId="119" fillId="0" borderId="70" applyNumberFormat="0" applyFill="0" applyAlignment="0" applyProtection="0"/>
    <xf numFmtId="0" fontId="103" fillId="60" borderId="269">
      <alignment horizontal="right" vertical="center"/>
    </xf>
    <xf numFmtId="0" fontId="145" fillId="0" borderId="265" applyNumberFormat="0" applyFill="0" applyAlignment="0" applyProtection="0"/>
    <xf numFmtId="0" fontId="126" fillId="84" borderId="264" applyNumberFormat="0" applyAlignment="0" applyProtection="0"/>
    <xf numFmtId="0" fontId="142" fillId="84" borderId="263" applyNumberFormat="0" applyAlignment="0" applyProtection="0"/>
    <xf numFmtId="0" fontId="125" fillId="84" borderId="264" applyNumberFormat="0" applyAlignment="0" applyProtection="0"/>
    <xf numFmtId="4" fontId="103" fillId="62" borderId="267">
      <alignment horizontal="right" vertical="center"/>
    </xf>
    <xf numFmtId="0" fontId="138" fillId="71" borderId="264" applyNumberFormat="0" applyAlignment="0" applyProtection="0"/>
    <xf numFmtId="4" fontId="103" fillId="62" borderId="267">
      <alignment horizontal="right" vertical="center"/>
    </xf>
    <xf numFmtId="0" fontId="138" fillId="71" borderId="264" applyNumberFormat="0" applyAlignment="0" applyProtection="0"/>
    <xf numFmtId="49" fontId="101" fillId="0" borderId="267" applyNumberFormat="0" applyFill="0" applyBorder="0" applyProtection="0">
      <alignment horizontal="left" vertical="center"/>
    </xf>
    <xf numFmtId="0" fontId="103" fillId="60" borderId="268">
      <alignment horizontal="right" vertical="center"/>
    </xf>
    <xf numFmtId="4" fontId="103" fillId="60" borderId="267">
      <alignment horizontal="right" vertical="center"/>
    </xf>
    <xf numFmtId="4" fontId="105" fillId="62" borderId="267">
      <alignment horizontal="right" vertical="center"/>
    </xf>
    <xf numFmtId="4" fontId="103" fillId="60" borderId="268">
      <alignment horizontal="right" vertical="center"/>
    </xf>
    <xf numFmtId="0" fontId="102" fillId="0" borderId="267">
      <alignment horizontal="right" vertical="center"/>
    </xf>
    <xf numFmtId="0" fontId="102" fillId="0" borderId="267">
      <alignment horizontal="right" vertical="center"/>
    </xf>
    <xf numFmtId="0" fontId="103" fillId="62" borderId="267">
      <alignment horizontal="right" vertical="center"/>
    </xf>
    <xf numFmtId="4" fontId="103" fillId="60" borderId="268">
      <alignment horizontal="right" vertical="center"/>
    </xf>
    <xf numFmtId="0" fontId="103" fillId="62" borderId="267">
      <alignment horizontal="right" vertical="center"/>
    </xf>
    <xf numFmtId="166" fontId="102" fillId="88" borderId="267" applyNumberFormat="0" applyFont="0" applyBorder="0" applyAlignment="0" applyProtection="0">
      <alignment horizontal="right" vertical="center"/>
    </xf>
    <xf numFmtId="0" fontId="126" fillId="84" borderId="264" applyNumberFormat="0" applyAlignment="0" applyProtection="0"/>
    <xf numFmtId="4" fontId="103" fillId="60" borderId="267">
      <alignment horizontal="right" vertical="center"/>
    </xf>
    <xf numFmtId="0" fontId="7" fillId="57" borderId="0" applyNumberFormat="0" applyBorder="0" applyAlignment="0" applyProtection="0"/>
    <xf numFmtId="0" fontId="7" fillId="49" borderId="0" applyNumberFormat="0" applyBorder="0" applyAlignment="0" applyProtection="0"/>
    <xf numFmtId="0" fontId="102" fillId="61" borderId="267"/>
    <xf numFmtId="49" fontId="102" fillId="0" borderId="268" applyNumberFormat="0" applyFont="0" applyFill="0" applyBorder="0" applyProtection="0">
      <alignment horizontal="left" vertical="center" indent="5"/>
    </xf>
    <xf numFmtId="4" fontId="102" fillId="0" borderId="267" applyFill="0" applyBorder="0" applyProtection="0">
      <alignment horizontal="right" vertical="center"/>
    </xf>
    <xf numFmtId="0" fontId="103" fillId="60" borderId="267">
      <alignment horizontal="right" vertical="center"/>
    </xf>
    <xf numFmtId="4" fontId="103" fillId="60" borderId="267">
      <alignment horizontal="right" vertical="center"/>
    </xf>
    <xf numFmtId="49" fontId="101" fillId="0" borderId="267" applyNumberFormat="0" applyFill="0" applyBorder="0" applyProtection="0">
      <alignment horizontal="left" vertical="center"/>
    </xf>
    <xf numFmtId="0" fontId="120" fillId="87" borderId="266" applyNumberFormat="0" applyFont="0" applyAlignment="0" applyProtection="0"/>
    <xf numFmtId="0" fontId="126" fillId="84" borderId="264" applyNumberFormat="0" applyAlignment="0" applyProtection="0"/>
    <xf numFmtId="0" fontId="48" fillId="43" borderId="0" applyNumberFormat="0" applyBorder="0" applyAlignment="0" applyProtection="0"/>
    <xf numFmtId="4" fontId="103" fillId="60" borderId="267">
      <alignment horizontal="right" vertical="center"/>
    </xf>
    <xf numFmtId="0" fontId="7" fillId="53" borderId="0" applyNumberFormat="0" applyBorder="0" applyAlignment="0" applyProtection="0"/>
    <xf numFmtId="0" fontId="102" fillId="0" borderId="267" applyNumberFormat="0" applyFill="0" applyAlignment="0" applyProtection="0"/>
    <xf numFmtId="0" fontId="102" fillId="0" borderId="267" applyNumberFormat="0" applyFill="0" applyAlignment="0" applyProtection="0"/>
    <xf numFmtId="0" fontId="125" fillId="84" borderId="264" applyNumberFormat="0" applyAlignment="0" applyProtection="0"/>
    <xf numFmtId="0" fontId="129" fillId="71" borderId="264" applyNumberFormat="0" applyAlignment="0" applyProtection="0"/>
    <xf numFmtId="0" fontId="125" fillId="84" borderId="264" applyNumberFormat="0" applyAlignment="0" applyProtection="0"/>
    <xf numFmtId="0" fontId="120" fillId="87" borderId="266" applyNumberFormat="0" applyFont="0" applyAlignment="0" applyProtection="0"/>
    <xf numFmtId="0" fontId="129" fillId="71" borderId="264" applyNumberFormat="0" applyAlignment="0" applyProtection="0"/>
    <xf numFmtId="4" fontId="103" fillId="62" borderId="267">
      <alignment horizontal="right" vertical="center"/>
    </xf>
    <xf numFmtId="4" fontId="102" fillId="61" borderId="267"/>
    <xf numFmtId="166" fontId="102" fillId="88" borderId="267" applyNumberFormat="0" applyFont="0" applyBorder="0" applyAlignment="0" applyProtection="0">
      <alignment horizontal="right" vertical="center"/>
    </xf>
    <xf numFmtId="0" fontId="105" fillId="62" borderId="267">
      <alignment horizontal="right" vertical="center"/>
    </xf>
    <xf numFmtId="4" fontId="103" fillId="60" borderId="269">
      <alignment horizontal="right" vertical="center"/>
    </xf>
    <xf numFmtId="0" fontId="102" fillId="60" borderId="270">
      <alignment horizontal="left" vertical="center" wrapText="1" indent="2"/>
    </xf>
    <xf numFmtId="0" fontId="138" fillId="71" borderId="264" applyNumberFormat="0" applyAlignment="0" applyProtection="0"/>
    <xf numFmtId="0" fontId="138" fillId="71" borderId="264" applyNumberFormat="0" applyAlignment="0" applyProtection="0"/>
    <xf numFmtId="0" fontId="130" fillId="0" borderId="265" applyNumberFormat="0" applyFill="0" applyAlignment="0" applyProtection="0"/>
    <xf numFmtId="0" fontId="117" fillId="0" borderId="0" applyNumberFormat="0" applyFill="0" applyBorder="0" applyAlignment="0" applyProtection="0"/>
    <xf numFmtId="0" fontId="48" fillId="55" borderId="0" applyNumberFormat="0" applyBorder="0" applyAlignment="0" applyProtection="0"/>
    <xf numFmtId="0" fontId="130" fillId="0" borderId="265" applyNumberFormat="0" applyFill="0" applyAlignment="0" applyProtection="0"/>
    <xf numFmtId="0" fontId="125" fillId="84" borderId="264" applyNumberFormat="0" applyAlignment="0" applyProtection="0"/>
    <xf numFmtId="0" fontId="142" fillId="84" borderId="263" applyNumberFormat="0" applyAlignment="0" applyProtection="0"/>
    <xf numFmtId="0" fontId="142" fillId="84" borderId="263" applyNumberFormat="0" applyAlignment="0" applyProtection="0"/>
    <xf numFmtId="0" fontId="115" fillId="33" borderId="66" applyNumberFormat="0" applyAlignment="0" applyProtection="0"/>
    <xf numFmtId="0" fontId="126" fillId="84" borderId="264" applyNumberFormat="0" applyAlignment="0" applyProtection="0"/>
    <xf numFmtId="0" fontId="102" fillId="60" borderId="270">
      <alignment horizontal="left" vertical="center" wrapText="1" indent="2"/>
    </xf>
    <xf numFmtId="0" fontId="103" fillId="60" borderId="269">
      <alignment horizontal="right" vertical="center"/>
    </xf>
    <xf numFmtId="0" fontId="7" fillId="41" borderId="0" applyNumberFormat="0" applyBorder="0" applyAlignment="0" applyProtection="0"/>
    <xf numFmtId="0" fontId="120" fillId="87" borderId="266" applyNumberFormat="0" applyFont="0" applyAlignment="0" applyProtection="0"/>
    <xf numFmtId="0" fontId="102" fillId="0" borderId="267" applyNumberFormat="0" applyFill="0" applyAlignment="0" applyProtection="0"/>
    <xf numFmtId="49" fontId="102" fillId="0" borderId="267" applyNumberFormat="0" applyFont="0" applyFill="0" applyBorder="0" applyProtection="0">
      <alignment horizontal="left" vertical="center" indent="2"/>
    </xf>
    <xf numFmtId="0" fontId="102" fillId="0" borderId="270">
      <alignment horizontal="left" vertical="center" wrapText="1" indent="2"/>
    </xf>
    <xf numFmtId="0" fontId="126" fillId="84" borderId="264" applyNumberFormat="0" applyAlignment="0" applyProtection="0"/>
    <xf numFmtId="0" fontId="102" fillId="0" borderId="267" applyNumberFormat="0" applyFill="0" applyAlignment="0" applyProtection="0"/>
    <xf numFmtId="4" fontId="105" fillId="62" borderId="267">
      <alignment horizontal="right" vertical="center"/>
    </xf>
    <xf numFmtId="0" fontId="102" fillId="0" borderId="270">
      <alignment horizontal="left" vertical="center" wrapText="1" indent="2"/>
    </xf>
    <xf numFmtId="0" fontId="48" fillId="47" borderId="0" applyNumberFormat="0" applyBorder="0" applyAlignment="0" applyProtection="0"/>
    <xf numFmtId="4" fontId="102" fillId="61" borderId="267"/>
    <xf numFmtId="0" fontId="126" fillId="84" borderId="264" applyNumberFormat="0" applyAlignment="0" applyProtection="0"/>
    <xf numFmtId="0" fontId="126" fillId="84" borderId="264" applyNumberFormat="0" applyAlignment="0" applyProtection="0"/>
    <xf numFmtId="0" fontId="102" fillId="0" borderId="270">
      <alignment horizontal="left" vertical="center" wrapText="1" indent="2"/>
    </xf>
    <xf numFmtId="0" fontId="103" fillId="60" borderId="267">
      <alignment horizontal="right" vertical="center"/>
    </xf>
    <xf numFmtId="0" fontId="129" fillId="71" borderId="264" applyNumberFormat="0" applyAlignment="0" applyProtection="0"/>
    <xf numFmtId="0" fontId="126" fillId="84" borderId="264" applyNumberFormat="0" applyAlignment="0" applyProtection="0"/>
    <xf numFmtId="0" fontId="103" fillId="60" borderId="267">
      <alignment horizontal="right" vertical="center"/>
    </xf>
    <xf numFmtId="49" fontId="101" fillId="0" borderId="267" applyNumberFormat="0" applyFill="0" applyBorder="0" applyProtection="0">
      <alignment horizontal="left" vertical="center"/>
    </xf>
    <xf numFmtId="0" fontId="120" fillId="87" borderId="266" applyNumberFormat="0" applyFont="0" applyAlignment="0" applyProtection="0"/>
    <xf numFmtId="0" fontId="125" fillId="84" borderId="264" applyNumberFormat="0" applyAlignment="0" applyProtection="0"/>
    <xf numFmtId="0" fontId="130" fillId="0" borderId="265" applyNumberFormat="0" applyFill="0" applyAlignment="0" applyProtection="0"/>
    <xf numFmtId="0" fontId="102" fillId="61" borderId="267"/>
    <xf numFmtId="4" fontId="102" fillId="61" borderId="267"/>
    <xf numFmtId="4" fontId="103" fillId="60" borderId="267">
      <alignment horizontal="right" vertical="center"/>
    </xf>
    <xf numFmtId="0" fontId="105" fillId="62" borderId="267">
      <alignment horizontal="right" vertical="center"/>
    </xf>
    <xf numFmtId="0" fontId="129" fillId="71" borderId="264" applyNumberFormat="0" applyAlignment="0" applyProtection="0"/>
    <xf numFmtId="0" fontId="126" fillId="84" borderId="264" applyNumberFormat="0" applyAlignment="0" applyProtection="0"/>
    <xf numFmtId="4" fontId="102" fillId="0" borderId="267">
      <alignment horizontal="right" vertical="center"/>
    </xf>
    <xf numFmtId="0" fontId="102" fillId="60" borderId="270">
      <alignment horizontal="left" vertical="center" wrapText="1" indent="2"/>
    </xf>
    <xf numFmtId="0" fontId="102" fillId="0" borderId="270">
      <alignment horizontal="left" vertical="center" wrapText="1" indent="2"/>
    </xf>
    <xf numFmtId="0" fontId="142" fillId="84" borderId="263" applyNumberFormat="0" applyAlignment="0" applyProtection="0"/>
    <xf numFmtId="0" fontId="138" fillId="71" borderId="264" applyNumberFormat="0" applyAlignment="0" applyProtection="0"/>
    <xf numFmtId="0" fontId="125" fillId="84" borderId="264" applyNumberFormat="0" applyAlignment="0" applyProtection="0"/>
    <xf numFmtId="0" fontId="123" fillId="84" borderId="263" applyNumberFormat="0" applyAlignment="0" applyProtection="0"/>
    <xf numFmtId="0" fontId="103" fillId="60" borderId="269">
      <alignment horizontal="right" vertical="center"/>
    </xf>
    <xf numFmtId="0" fontId="105" fillId="62" borderId="267">
      <alignment horizontal="right" vertical="center"/>
    </xf>
    <xf numFmtId="4" fontId="103" fillId="62" borderId="267">
      <alignment horizontal="right" vertical="center"/>
    </xf>
    <xf numFmtId="4" fontId="103" fillId="60" borderId="267">
      <alignment horizontal="right" vertical="center"/>
    </xf>
    <xf numFmtId="49" fontId="102" fillId="0" borderId="268" applyNumberFormat="0" applyFont="0" applyFill="0" applyBorder="0" applyProtection="0">
      <alignment horizontal="left" vertical="center" indent="5"/>
    </xf>
    <xf numFmtId="4" fontId="102" fillId="0" borderId="267" applyFill="0" applyBorder="0" applyProtection="0">
      <alignment horizontal="right" vertical="center"/>
    </xf>
    <xf numFmtId="4" fontId="103" fillId="62" borderId="267">
      <alignment horizontal="right" vertical="center"/>
    </xf>
    <xf numFmtId="0" fontId="138" fillId="71" borderId="264" applyNumberFormat="0" applyAlignment="0" applyProtection="0"/>
    <xf numFmtId="0" fontId="129" fillId="71" borderId="264" applyNumberFormat="0" applyAlignment="0" applyProtection="0"/>
    <xf numFmtId="0" fontId="125" fillId="84" borderId="264" applyNumberFormat="0" applyAlignment="0" applyProtection="0"/>
    <xf numFmtId="0" fontId="102" fillId="60" borderId="270">
      <alignment horizontal="left" vertical="center" wrapText="1" indent="2"/>
    </xf>
    <xf numFmtId="0" fontId="102" fillId="0" borderId="270">
      <alignment horizontal="left" vertical="center" wrapText="1" indent="2"/>
    </xf>
    <xf numFmtId="0" fontId="102" fillId="60" borderId="270">
      <alignment horizontal="left" vertical="center" wrapText="1" indent="2"/>
    </xf>
    <xf numFmtId="4" fontId="103" fillId="60" borderId="267">
      <alignment horizontal="right" vertical="center"/>
    </xf>
    <xf numFmtId="4" fontId="103" fillId="60" borderId="267">
      <alignment horizontal="right" vertical="center"/>
    </xf>
    <xf numFmtId="0" fontId="105" fillId="62" borderId="267">
      <alignment horizontal="right" vertical="center"/>
    </xf>
    <xf numFmtId="0" fontId="103" fillId="62" borderId="267">
      <alignment horizontal="right" vertical="center"/>
    </xf>
    <xf numFmtId="49" fontId="102" fillId="0" borderId="267" applyNumberFormat="0" applyFont="0" applyFill="0" applyBorder="0" applyProtection="0">
      <alignment horizontal="left" vertical="center" indent="2"/>
    </xf>
    <xf numFmtId="0" fontId="138" fillId="71" borderId="264" applyNumberFormat="0" applyAlignment="0" applyProtection="0"/>
    <xf numFmtId="0" fontId="123" fillId="84" borderId="263" applyNumberFormat="0" applyAlignment="0" applyProtection="0"/>
    <xf numFmtId="49" fontId="102" fillId="0" borderId="267" applyNumberFormat="0" applyFont="0" applyFill="0" applyBorder="0" applyProtection="0">
      <alignment horizontal="left" vertical="center" indent="2"/>
    </xf>
    <xf numFmtId="0" fontId="129" fillId="71" borderId="264" applyNumberFormat="0" applyAlignment="0" applyProtection="0"/>
    <xf numFmtId="4" fontId="102" fillId="0" borderId="267" applyFill="0" applyBorder="0" applyProtection="0">
      <alignment horizontal="right" vertical="center"/>
    </xf>
    <xf numFmtId="0" fontId="126" fillId="84" borderId="264" applyNumberFormat="0" applyAlignment="0" applyProtection="0"/>
    <xf numFmtId="0" fontId="145" fillId="0" borderId="265" applyNumberFormat="0" applyFill="0" applyAlignment="0" applyProtection="0"/>
    <xf numFmtId="0" fontId="142" fillId="84" borderId="263" applyNumberFormat="0" applyAlignment="0" applyProtection="0"/>
    <xf numFmtId="0" fontId="102" fillId="0" borderId="267" applyNumberFormat="0" applyFill="0" applyAlignment="0" applyProtection="0"/>
    <xf numFmtId="4" fontId="102" fillId="0" borderId="267">
      <alignment horizontal="right" vertical="center"/>
    </xf>
    <xf numFmtId="0" fontId="102" fillId="0" borderId="267">
      <alignment horizontal="right" vertical="center"/>
    </xf>
    <xf numFmtId="0" fontId="138" fillId="71" borderId="264" applyNumberFormat="0" applyAlignment="0" applyProtection="0"/>
    <xf numFmtId="0" fontId="123" fillId="84" borderId="263" applyNumberFormat="0" applyAlignment="0" applyProtection="0"/>
    <xf numFmtId="0" fontId="125" fillId="84" borderId="264" applyNumberFormat="0" applyAlignment="0" applyProtection="0"/>
    <xf numFmtId="0" fontId="102" fillId="60" borderId="270">
      <alignment horizontal="left" vertical="center" wrapText="1" indent="2"/>
    </xf>
    <xf numFmtId="0" fontId="126" fillId="84" borderId="264" applyNumberFormat="0" applyAlignment="0" applyProtection="0"/>
    <xf numFmtId="0" fontId="126" fillId="84" borderId="264" applyNumberFormat="0" applyAlignment="0" applyProtection="0"/>
    <xf numFmtId="4" fontId="103" fillId="60" borderId="268">
      <alignment horizontal="right" vertical="center"/>
    </xf>
    <xf numFmtId="0" fontId="103" fillId="60" borderId="268">
      <alignment horizontal="right" vertical="center"/>
    </xf>
    <xf numFmtId="0" fontId="103" fillId="60" borderId="267">
      <alignment horizontal="right" vertical="center"/>
    </xf>
    <xf numFmtId="4" fontId="105" fillId="62" borderId="267">
      <alignment horizontal="right" vertical="center"/>
    </xf>
    <xf numFmtId="0" fontId="129" fillId="71" borderId="264" applyNumberFormat="0" applyAlignment="0" applyProtection="0"/>
    <xf numFmtId="0" fontId="130" fillId="0" borderId="265" applyNumberFormat="0" applyFill="0" applyAlignment="0" applyProtection="0"/>
    <xf numFmtId="0" fontId="145" fillId="0" borderId="265" applyNumberFormat="0" applyFill="0" applyAlignment="0" applyProtection="0"/>
    <xf numFmtId="0" fontId="120" fillId="87" borderId="266" applyNumberFormat="0" applyFont="0" applyAlignment="0" applyProtection="0"/>
    <xf numFmtId="0" fontId="138" fillId="71" borderId="264" applyNumberFormat="0" applyAlignment="0" applyProtection="0"/>
    <xf numFmtId="49" fontId="101" fillId="0" borderId="267" applyNumberFormat="0" applyFill="0" applyBorder="0" applyProtection="0">
      <alignment horizontal="left" vertical="center"/>
    </xf>
    <xf numFmtId="0" fontId="102" fillId="60" borderId="270">
      <alignment horizontal="left" vertical="center" wrapText="1" indent="2"/>
    </xf>
    <xf numFmtId="0" fontId="126" fillId="84" borderId="264" applyNumberFormat="0" applyAlignment="0" applyProtection="0"/>
    <xf numFmtId="0" fontId="102" fillId="0" borderId="270">
      <alignment horizontal="left" vertical="center" wrapText="1" indent="2"/>
    </xf>
    <xf numFmtId="0" fontId="120" fillId="87" borderId="266" applyNumberFormat="0" applyFont="0" applyAlignment="0" applyProtection="0"/>
    <xf numFmtId="0" fontId="8" fillId="87" borderId="266" applyNumberFormat="0" applyFont="0" applyAlignment="0" applyProtection="0"/>
    <xf numFmtId="0" fontId="142" fillId="84" borderId="263" applyNumberFormat="0" applyAlignment="0" applyProtection="0"/>
    <xf numFmtId="0" fontId="145" fillId="0" borderId="265" applyNumberFormat="0" applyFill="0" applyAlignment="0" applyProtection="0"/>
    <xf numFmtId="4" fontId="102" fillId="61" borderId="267"/>
    <xf numFmtId="0" fontId="103" fillId="60" borderId="267">
      <alignment horizontal="right" vertical="center"/>
    </xf>
    <xf numFmtId="0" fontId="145" fillId="0" borderId="265" applyNumberFormat="0" applyFill="0" applyAlignment="0" applyProtection="0"/>
    <xf numFmtId="4" fontId="103" fillId="60" borderId="269">
      <alignment horizontal="right" vertical="center"/>
    </xf>
    <xf numFmtId="0" fontId="125" fillId="84" borderId="264" applyNumberFormat="0" applyAlignment="0" applyProtection="0"/>
    <xf numFmtId="0" fontId="103" fillId="60" borderId="268">
      <alignment horizontal="right" vertical="center"/>
    </xf>
    <xf numFmtId="0" fontId="126" fillId="84" borderId="264" applyNumberFormat="0" applyAlignment="0" applyProtection="0"/>
    <xf numFmtId="0" fontId="130" fillId="0" borderId="265" applyNumberFormat="0" applyFill="0" applyAlignment="0" applyProtection="0"/>
    <xf numFmtId="0" fontId="120" fillId="87" borderId="266" applyNumberFormat="0" applyFont="0" applyAlignment="0" applyProtection="0"/>
    <xf numFmtId="4" fontId="103" fillId="60" borderId="268">
      <alignment horizontal="right" vertical="center"/>
    </xf>
    <xf numFmtId="0" fontId="102" fillId="60" borderId="270">
      <alignment horizontal="left" vertical="center" wrapText="1" indent="2"/>
    </xf>
    <xf numFmtId="0" fontId="102" fillId="61" borderId="267"/>
    <xf numFmtId="166" fontId="102" fillId="88" borderId="267" applyNumberFormat="0" applyFont="0" applyBorder="0" applyAlignment="0" applyProtection="0">
      <alignment horizontal="right" vertical="center"/>
    </xf>
    <xf numFmtId="0" fontId="102" fillId="0" borderId="267" applyNumberFormat="0" applyFill="0" applyAlignment="0" applyProtection="0"/>
    <xf numFmtId="4" fontId="102" fillId="0" borderId="267" applyFill="0" applyBorder="0" applyProtection="0">
      <alignment horizontal="right" vertical="center"/>
    </xf>
    <xf numFmtId="4" fontId="103" fillId="62" borderId="267">
      <alignment horizontal="right" vertical="center"/>
    </xf>
    <xf numFmtId="0" fontId="130" fillId="0" borderId="265" applyNumberFormat="0" applyFill="0" applyAlignment="0" applyProtection="0"/>
    <xf numFmtId="49" fontId="101" fillId="0" borderId="267" applyNumberFormat="0" applyFill="0" applyBorder="0" applyProtection="0">
      <alignment horizontal="left" vertical="center"/>
    </xf>
    <xf numFmtId="49" fontId="102" fillId="0" borderId="268" applyNumberFormat="0" applyFont="0" applyFill="0" applyBorder="0" applyProtection="0">
      <alignment horizontal="left" vertical="center" indent="5"/>
    </xf>
    <xf numFmtId="0" fontId="102" fillId="62" borderId="268">
      <alignment horizontal="left" vertical="center"/>
    </xf>
    <xf numFmtId="0" fontId="126" fillId="84" borderId="264" applyNumberFormat="0" applyAlignment="0" applyProtection="0"/>
    <xf numFmtId="4" fontId="103" fillId="60" borderId="269">
      <alignment horizontal="right" vertical="center"/>
    </xf>
    <xf numFmtId="0" fontId="138" fillId="71" borderId="264" applyNumberFormat="0" applyAlignment="0" applyProtection="0"/>
    <xf numFmtId="0" fontId="138" fillId="71" borderId="264" applyNumberFormat="0" applyAlignment="0" applyProtection="0"/>
    <xf numFmtId="0" fontId="120" fillId="87" borderId="266" applyNumberFormat="0" applyFont="0" applyAlignment="0" applyProtection="0"/>
    <xf numFmtId="0" fontId="142" fillId="84" borderId="263" applyNumberFormat="0" applyAlignment="0" applyProtection="0"/>
    <xf numFmtId="0" fontId="145" fillId="0" borderId="265" applyNumberFormat="0" applyFill="0" applyAlignment="0" applyProtection="0"/>
    <xf numFmtId="0" fontId="103" fillId="60" borderId="267">
      <alignment horizontal="right" vertical="center"/>
    </xf>
    <xf numFmtId="0" fontId="8" fillId="87" borderId="266" applyNumberFormat="0" applyFont="0" applyAlignment="0" applyProtection="0"/>
    <xf numFmtId="4" fontId="102" fillId="0" borderId="267">
      <alignment horizontal="right" vertical="center"/>
    </xf>
    <xf numFmtId="0" fontId="145" fillId="0" borderId="265" applyNumberFormat="0" applyFill="0" applyAlignment="0" applyProtection="0"/>
    <xf numFmtId="0" fontId="103" fillId="60" borderId="267">
      <alignment horizontal="right" vertical="center"/>
    </xf>
    <xf numFmtId="0" fontId="103" fillId="60" borderId="267">
      <alignment horizontal="right" vertical="center"/>
    </xf>
    <xf numFmtId="4" fontId="105" fillId="62" borderId="267">
      <alignment horizontal="right" vertical="center"/>
    </xf>
    <xf numFmtId="0" fontId="103" fillId="62" borderId="267">
      <alignment horizontal="right" vertical="center"/>
    </xf>
    <xf numFmtId="4" fontId="103" fillId="62" borderId="267">
      <alignment horizontal="right" vertical="center"/>
    </xf>
    <xf numFmtId="0" fontId="105" fillId="62" borderId="267">
      <alignment horizontal="right" vertical="center"/>
    </xf>
    <xf numFmtId="4" fontId="105" fillId="62" borderId="267">
      <alignment horizontal="right" vertical="center"/>
    </xf>
    <xf numFmtId="0" fontId="103" fillId="60" borderId="267">
      <alignment horizontal="right" vertical="center"/>
    </xf>
    <xf numFmtId="4" fontId="103" fillId="60" borderId="267">
      <alignment horizontal="right" vertical="center"/>
    </xf>
    <xf numFmtId="0" fontId="103" fillId="60" borderId="267">
      <alignment horizontal="right" vertical="center"/>
    </xf>
    <xf numFmtId="4" fontId="103" fillId="60" borderId="267">
      <alignment horizontal="right" vertical="center"/>
    </xf>
    <xf numFmtId="0" fontId="103" fillId="60" borderId="268">
      <alignment horizontal="right" vertical="center"/>
    </xf>
    <xf numFmtId="4" fontId="103" fillId="60" borderId="268">
      <alignment horizontal="right" vertical="center"/>
    </xf>
    <xf numFmtId="0" fontId="103" fillId="60" borderId="269">
      <alignment horizontal="right" vertical="center"/>
    </xf>
    <xf numFmtId="4" fontId="103" fillId="60" borderId="269">
      <alignment horizontal="right" vertical="center"/>
    </xf>
    <xf numFmtId="0" fontId="126" fillId="84" borderId="264" applyNumberFormat="0" applyAlignment="0" applyProtection="0"/>
    <xf numFmtId="0" fontId="102" fillId="60" borderId="270">
      <alignment horizontal="left" vertical="center" wrapText="1" indent="2"/>
    </xf>
    <xf numFmtId="0" fontId="102" fillId="0" borderId="270">
      <alignment horizontal="left" vertical="center" wrapText="1" indent="2"/>
    </xf>
    <xf numFmtId="0" fontId="102" fillId="62" borderId="268">
      <alignment horizontal="left" vertical="center"/>
    </xf>
    <xf numFmtId="0" fontId="138" fillId="71" borderId="264" applyNumberFormat="0" applyAlignment="0" applyProtection="0"/>
    <xf numFmtId="0" fontId="102" fillId="0" borderId="267">
      <alignment horizontal="right" vertical="center"/>
    </xf>
    <xf numFmtId="4" fontId="102" fillId="0" borderId="267">
      <alignment horizontal="right" vertical="center"/>
    </xf>
    <xf numFmtId="0" fontId="102" fillId="0" borderId="267" applyNumberFormat="0" applyFill="0" applyAlignment="0" applyProtection="0"/>
    <xf numFmtId="0" fontId="142" fillId="84" borderId="263" applyNumberFormat="0" applyAlignment="0" applyProtection="0"/>
    <xf numFmtId="166" fontId="102" fillId="88" borderId="267" applyNumberFormat="0" applyFont="0" applyBorder="0" applyAlignment="0" applyProtection="0">
      <alignment horizontal="right" vertical="center"/>
    </xf>
    <xf numFmtId="0" fontId="102" fillId="61" borderId="267"/>
    <xf numFmtId="4" fontId="102" fillId="61" borderId="267"/>
    <xf numFmtId="0" fontId="145" fillId="0" borderId="265" applyNumberFormat="0" applyFill="0" applyAlignment="0" applyProtection="0"/>
    <xf numFmtId="0" fontId="8" fillId="87" borderId="266" applyNumberFormat="0" applyFont="0" applyAlignment="0" applyProtection="0"/>
    <xf numFmtId="0" fontId="120" fillId="87" borderId="266" applyNumberFormat="0" applyFont="0" applyAlignment="0" applyProtection="0"/>
    <xf numFmtId="0" fontId="102" fillId="0" borderId="267" applyNumberFormat="0" applyFill="0" applyAlignment="0" applyProtection="0"/>
    <xf numFmtId="0" fontId="130" fillId="0" borderId="265" applyNumberFormat="0" applyFill="0" applyAlignment="0" applyProtection="0"/>
    <xf numFmtId="0" fontId="145" fillId="0" borderId="265" applyNumberFormat="0" applyFill="0" applyAlignment="0" applyProtection="0"/>
    <xf numFmtId="0" fontId="129" fillId="71" borderId="264" applyNumberFormat="0" applyAlignment="0" applyProtection="0"/>
    <xf numFmtId="0" fontId="126" fillId="84" borderId="264" applyNumberFormat="0" applyAlignment="0" applyProtection="0"/>
    <xf numFmtId="4" fontId="105" fillId="62" borderId="267">
      <alignment horizontal="right" vertical="center"/>
    </xf>
    <xf numFmtId="0" fontId="103" fillId="62" borderId="267">
      <alignment horizontal="right" vertical="center"/>
    </xf>
    <xf numFmtId="166" fontId="102" fillId="88" borderId="267" applyNumberFormat="0" applyFont="0" applyBorder="0" applyAlignment="0" applyProtection="0">
      <alignment horizontal="right" vertical="center"/>
    </xf>
    <xf numFmtId="0" fontId="130" fillId="0" borderId="265" applyNumberFormat="0" applyFill="0" applyAlignment="0" applyProtection="0"/>
    <xf numFmtId="49" fontId="102" fillId="0" borderId="267" applyNumberFormat="0" applyFont="0" applyFill="0" applyBorder="0" applyProtection="0">
      <alignment horizontal="left" vertical="center" indent="2"/>
    </xf>
    <xf numFmtId="49" fontId="102" fillId="0" borderId="268" applyNumberFormat="0" applyFont="0" applyFill="0" applyBorder="0" applyProtection="0">
      <alignment horizontal="left" vertical="center" indent="5"/>
    </xf>
    <xf numFmtId="49" fontId="102" fillId="0" borderId="267" applyNumberFormat="0" applyFont="0" applyFill="0" applyBorder="0" applyProtection="0">
      <alignment horizontal="left" vertical="center" indent="2"/>
    </xf>
    <xf numFmtId="4" fontId="102" fillId="0" borderId="267" applyFill="0" applyBorder="0" applyProtection="0">
      <alignment horizontal="right" vertical="center"/>
    </xf>
    <xf numFmtId="49" fontId="101" fillId="0" borderId="267" applyNumberFormat="0" applyFill="0" applyBorder="0" applyProtection="0">
      <alignment horizontal="left" vertical="center"/>
    </xf>
    <xf numFmtId="0" fontId="102" fillId="0" borderId="270">
      <alignment horizontal="left" vertical="center" wrapText="1" indent="2"/>
    </xf>
    <xf numFmtId="0" fontId="142" fillId="84" borderId="263" applyNumberFormat="0" applyAlignment="0" applyProtection="0"/>
    <xf numFmtId="0" fontId="103" fillId="60" borderId="269">
      <alignment horizontal="right" vertical="center"/>
    </xf>
    <xf numFmtId="0" fontId="129" fillId="71" borderId="264" applyNumberFormat="0" applyAlignment="0" applyProtection="0"/>
    <xf numFmtId="0" fontId="103" fillId="60" borderId="269">
      <alignment horizontal="right" vertical="center"/>
    </xf>
    <xf numFmtId="4" fontId="103" fillId="60" borderId="267">
      <alignment horizontal="right" vertical="center"/>
    </xf>
    <xf numFmtId="0" fontId="103" fillId="60" borderId="267">
      <alignment horizontal="right" vertical="center"/>
    </xf>
    <xf numFmtId="0" fontId="123" fillId="84" borderId="263" applyNumberFormat="0" applyAlignment="0" applyProtection="0"/>
    <xf numFmtId="0" fontId="125" fillId="84" borderId="264" applyNumberFormat="0" applyAlignment="0" applyProtection="0"/>
    <xf numFmtId="0" fontId="130" fillId="0" borderId="265" applyNumberFormat="0" applyFill="0" applyAlignment="0" applyProtection="0"/>
    <xf numFmtId="0" fontId="102" fillId="61" borderId="267"/>
    <xf numFmtId="4" fontId="102" fillId="61" borderId="267"/>
    <xf numFmtId="4" fontId="103" fillId="60" borderId="267">
      <alignment horizontal="right" vertical="center"/>
    </xf>
    <xf numFmtId="0" fontId="105" fillId="62" borderId="267">
      <alignment horizontal="right" vertical="center"/>
    </xf>
    <xf numFmtId="0" fontId="129" fillId="71" borderId="264" applyNumberFormat="0" applyAlignment="0" applyProtection="0"/>
    <xf numFmtId="0" fontId="126" fillId="84" borderId="264" applyNumberFormat="0" applyAlignment="0" applyProtection="0"/>
    <xf numFmtId="4" fontId="102" fillId="0" borderId="267">
      <alignment horizontal="right" vertical="center"/>
    </xf>
    <xf numFmtId="0" fontId="102" fillId="60" borderId="270">
      <alignment horizontal="left" vertical="center" wrapText="1" indent="2"/>
    </xf>
    <xf numFmtId="0" fontId="102" fillId="0" borderId="270">
      <alignment horizontal="left" vertical="center" wrapText="1" indent="2"/>
    </xf>
    <xf numFmtId="0" fontId="142" fillId="84" borderId="263" applyNumberFormat="0" applyAlignment="0" applyProtection="0"/>
    <xf numFmtId="0" fontId="138" fillId="71" borderId="264" applyNumberFormat="0" applyAlignment="0" applyProtection="0"/>
    <xf numFmtId="0" fontId="125" fillId="84" borderId="264" applyNumberFormat="0" applyAlignment="0" applyProtection="0"/>
    <xf numFmtId="0" fontId="123" fillId="84" borderId="263" applyNumberFormat="0" applyAlignment="0" applyProtection="0"/>
    <xf numFmtId="0" fontId="103" fillId="60" borderId="269">
      <alignment horizontal="right" vertical="center"/>
    </xf>
    <xf numFmtId="0" fontId="105" fillId="62" borderId="267">
      <alignment horizontal="right" vertical="center"/>
    </xf>
    <xf numFmtId="4" fontId="103" fillId="62" borderId="267">
      <alignment horizontal="right" vertical="center"/>
    </xf>
    <xf numFmtId="4" fontId="103" fillId="60" borderId="267">
      <alignment horizontal="right" vertical="center"/>
    </xf>
    <xf numFmtId="49" fontId="102" fillId="0" borderId="268" applyNumberFormat="0" applyFont="0" applyFill="0" applyBorder="0" applyProtection="0">
      <alignment horizontal="left" vertical="center" indent="5"/>
    </xf>
    <xf numFmtId="4" fontId="102" fillId="0" borderId="267" applyFill="0" applyBorder="0" applyProtection="0">
      <alignment horizontal="right" vertical="center"/>
    </xf>
    <xf numFmtId="4" fontId="103" fillId="62" borderId="267">
      <alignment horizontal="right" vertical="center"/>
    </xf>
    <xf numFmtId="0" fontId="138" fillId="71" borderId="264" applyNumberFormat="0" applyAlignment="0" applyProtection="0"/>
    <xf numFmtId="0" fontId="129" fillId="71" borderId="264" applyNumberFormat="0" applyAlignment="0" applyProtection="0"/>
    <xf numFmtId="0" fontId="125" fillId="84" borderId="264" applyNumberFormat="0" applyAlignment="0" applyProtection="0"/>
    <xf numFmtId="0" fontId="102" fillId="60" borderId="270">
      <alignment horizontal="left" vertical="center" wrapText="1" indent="2"/>
    </xf>
    <xf numFmtId="0" fontId="102" fillId="0" borderId="270">
      <alignment horizontal="left" vertical="center" wrapText="1" indent="2"/>
    </xf>
    <xf numFmtId="0" fontId="102" fillId="60" borderId="270">
      <alignment horizontal="left" vertical="center" wrapText="1" indent="2"/>
    </xf>
    <xf numFmtId="0" fontId="48" fillId="39" borderId="0" applyNumberFormat="0" applyBorder="0" applyAlignment="0" applyProtection="0"/>
    <xf numFmtId="166" fontId="102" fillId="88" borderId="275" applyNumberFormat="0" applyFont="0" applyBorder="0" applyAlignment="0" applyProtection="0">
      <alignment horizontal="right" vertical="center"/>
    </xf>
    <xf numFmtId="0" fontId="7" fillId="53" borderId="0" applyNumberFormat="0" applyBorder="0" applyAlignment="0" applyProtection="0"/>
    <xf numFmtId="49" fontId="102" fillId="0" borderId="275" applyNumberFormat="0" applyFont="0" applyFill="0" applyBorder="0" applyProtection="0">
      <alignment horizontal="left" vertical="center" indent="2"/>
    </xf>
    <xf numFmtId="0" fontId="103" fillId="60" borderId="276">
      <alignment horizontal="right" vertical="center"/>
    </xf>
    <xf numFmtId="0" fontId="102" fillId="0" borderId="275">
      <alignment horizontal="right" vertical="center"/>
    </xf>
    <xf numFmtId="4" fontId="102" fillId="61" borderId="275"/>
    <xf numFmtId="0" fontId="125" fillId="84" borderId="272" applyNumberFormat="0" applyAlignment="0" applyProtection="0"/>
    <xf numFmtId="0" fontId="138" fillId="71" borderId="272" applyNumberFormat="0" applyAlignment="0" applyProtection="0"/>
    <xf numFmtId="4" fontId="103" fillId="60" borderId="276">
      <alignment horizontal="right" vertical="center"/>
    </xf>
    <xf numFmtId="4" fontId="103" fillId="60" borderId="275">
      <alignment horizontal="right" vertical="center"/>
    </xf>
    <xf numFmtId="0" fontId="142" fillId="84" borderId="271" applyNumberFormat="0" applyAlignment="0" applyProtection="0"/>
    <xf numFmtId="4" fontId="102" fillId="0" borderId="275">
      <alignment horizontal="right" vertical="center"/>
    </xf>
    <xf numFmtId="4" fontId="103" fillId="60" borderId="277">
      <alignment horizontal="right" vertical="center"/>
    </xf>
    <xf numFmtId="0" fontId="103" fillId="60" borderId="275">
      <alignment horizontal="right" vertical="center"/>
    </xf>
    <xf numFmtId="0" fontId="102" fillId="0" borderId="275">
      <alignment horizontal="right" vertical="center"/>
    </xf>
    <xf numFmtId="0" fontId="48" fillId="55" borderId="0" applyNumberFormat="0" applyBorder="0" applyAlignment="0" applyProtection="0"/>
    <xf numFmtId="0" fontId="102" fillId="60" borderId="278">
      <alignment horizontal="left" vertical="center" wrapText="1" indent="2"/>
    </xf>
    <xf numFmtId="4" fontId="103" fillId="62" borderId="275">
      <alignment horizontal="right" vertical="center"/>
    </xf>
    <xf numFmtId="0" fontId="102" fillId="61" borderId="275"/>
    <xf numFmtId="49" fontId="102" fillId="0" borderId="275" applyNumberFormat="0" applyFont="0" applyFill="0" applyBorder="0" applyProtection="0">
      <alignment horizontal="left" vertical="center" indent="2"/>
    </xf>
    <xf numFmtId="166" fontId="102" fillId="88" borderId="275" applyNumberFormat="0" applyFont="0" applyBorder="0" applyAlignment="0" applyProtection="0">
      <alignment horizontal="right" vertical="center"/>
    </xf>
    <xf numFmtId="0" fontId="8" fillId="87" borderId="274" applyNumberFormat="0" applyFont="0" applyAlignment="0" applyProtection="0"/>
    <xf numFmtId="0" fontId="138" fillId="71" borderId="272" applyNumberFormat="0" applyAlignment="0" applyProtection="0"/>
    <xf numFmtId="0" fontId="120" fillId="87" borderId="274" applyNumberFormat="0" applyFont="0" applyAlignment="0" applyProtection="0"/>
    <xf numFmtId="0" fontId="102" fillId="0" borderId="275" applyNumberFormat="0" applyFill="0" applyAlignment="0" applyProtection="0"/>
    <xf numFmtId="0" fontId="115" fillId="33" borderId="66" applyNumberFormat="0" applyAlignment="0" applyProtection="0"/>
    <xf numFmtId="0" fontId="116" fillId="33" borderId="65" applyNumberFormat="0" applyAlignment="0" applyProtection="0"/>
    <xf numFmtId="0" fontId="145" fillId="0" borderId="273" applyNumberFormat="0" applyFill="0" applyAlignment="0" applyProtection="0"/>
    <xf numFmtId="0" fontId="117" fillId="0" borderId="0" applyNumberFormat="0" applyFill="0" applyBorder="0" applyAlignment="0" applyProtection="0"/>
    <xf numFmtId="0" fontId="102" fillId="0" borderId="275">
      <alignment horizontal="right" vertical="center"/>
    </xf>
    <xf numFmtId="0" fontId="118" fillId="0" borderId="0" applyNumberFormat="0" applyFill="0" applyBorder="0" applyAlignment="0" applyProtection="0"/>
    <xf numFmtId="0" fontId="119"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8"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8"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8"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8" fillId="59" borderId="0" applyNumberFormat="0" applyBorder="0" applyAlignment="0" applyProtection="0"/>
    <xf numFmtId="0" fontId="102" fillId="0" borderId="267" applyNumberFormat="0" applyFill="0" applyAlignment="0" applyProtection="0"/>
    <xf numFmtId="0" fontId="103" fillId="60" borderId="267">
      <alignment horizontal="right" vertical="center"/>
    </xf>
    <xf numFmtId="0" fontId="103" fillId="60" borderId="267">
      <alignment horizontal="right" vertical="center"/>
    </xf>
    <xf numFmtId="0" fontId="103" fillId="60" borderId="275">
      <alignment horizontal="right" vertical="center"/>
    </xf>
    <xf numFmtId="0" fontId="102" fillId="0" borderId="267">
      <alignment horizontal="right" vertical="center"/>
    </xf>
    <xf numFmtId="0" fontId="105" fillId="62" borderId="267">
      <alignment horizontal="right" vertical="center"/>
    </xf>
    <xf numFmtId="0" fontId="102" fillId="61" borderId="267"/>
    <xf numFmtId="0" fontId="103" fillId="62" borderId="267">
      <alignment horizontal="right" vertical="center"/>
    </xf>
    <xf numFmtId="0" fontId="129" fillId="71" borderId="272" applyNumberFormat="0" applyAlignment="0" applyProtection="0"/>
    <xf numFmtId="0" fontId="123" fillId="84" borderId="271" applyNumberFormat="0" applyAlignment="0" applyProtection="0"/>
    <xf numFmtId="0" fontId="103" fillId="60" borderId="275">
      <alignment horizontal="right" vertical="center"/>
    </xf>
    <xf numFmtId="4" fontId="102" fillId="61" borderId="275"/>
    <xf numFmtId="0" fontId="125" fillId="84" borderId="272" applyNumberFormat="0" applyAlignment="0" applyProtection="0"/>
    <xf numFmtId="0" fontId="120" fillId="87" borderId="274" applyNumberFormat="0" applyFont="0" applyAlignment="0" applyProtection="0"/>
    <xf numFmtId="0" fontId="103" fillId="60" borderId="275">
      <alignment horizontal="right" vertical="center"/>
    </xf>
    <xf numFmtId="0" fontId="103" fillId="60" borderId="277">
      <alignment horizontal="right" vertical="center"/>
    </xf>
    <xf numFmtId="0" fontId="126" fillId="84" borderId="272" applyNumberFormat="0" applyAlignment="0" applyProtection="0"/>
    <xf numFmtId="0" fontId="102" fillId="0" borderId="278">
      <alignment horizontal="left" vertical="center" wrapText="1" indent="2"/>
    </xf>
    <xf numFmtId="4" fontId="102" fillId="0" borderId="275" applyFill="0" applyBorder="0" applyProtection="0">
      <alignment horizontal="right" vertical="center"/>
    </xf>
    <xf numFmtId="0" fontId="125" fillId="84" borderId="272" applyNumberFormat="0" applyAlignment="0" applyProtection="0"/>
    <xf numFmtId="0" fontId="126" fillId="84" borderId="272" applyNumberFormat="0" applyAlignment="0" applyProtection="0"/>
    <xf numFmtId="49" fontId="101" fillId="0" borderId="275" applyNumberFormat="0" applyFill="0" applyBorder="0" applyProtection="0">
      <alignment horizontal="left" vertical="center"/>
    </xf>
    <xf numFmtId="0" fontId="48" fillId="43" borderId="0" applyNumberFormat="0" applyBorder="0" applyAlignment="0" applyProtection="0"/>
    <xf numFmtId="0" fontId="103" fillId="62" borderId="275">
      <alignment horizontal="right" vertical="center"/>
    </xf>
    <xf numFmtId="0" fontId="102" fillId="0" borderId="278">
      <alignment horizontal="left" vertical="center" wrapText="1" indent="2"/>
    </xf>
    <xf numFmtId="0" fontId="103" fillId="60" borderId="276">
      <alignment horizontal="right" vertical="center"/>
    </xf>
    <xf numFmtId="4" fontId="102" fillId="61" borderId="275"/>
    <xf numFmtId="4" fontId="103" fillId="62" borderId="275">
      <alignment horizontal="right" vertical="center"/>
    </xf>
    <xf numFmtId="49" fontId="101" fillId="0" borderId="275" applyNumberFormat="0" applyFill="0" applyBorder="0" applyProtection="0">
      <alignment horizontal="left" vertical="center"/>
    </xf>
    <xf numFmtId="0" fontId="126" fillId="84" borderId="272" applyNumberFormat="0" applyAlignment="0" applyProtection="0"/>
    <xf numFmtId="0" fontId="103" fillId="60" borderId="276">
      <alignment horizontal="right" vertical="center"/>
    </xf>
    <xf numFmtId="0" fontId="130" fillId="0" borderId="273" applyNumberFormat="0" applyFill="0" applyAlignment="0" applyProtection="0"/>
    <xf numFmtId="4" fontId="103" fillId="62" borderId="275">
      <alignment horizontal="right" vertical="center"/>
    </xf>
    <xf numFmtId="4" fontId="105" fillId="62" borderId="275">
      <alignment horizontal="right" vertical="center"/>
    </xf>
    <xf numFmtId="4" fontId="103" fillId="60" borderId="275">
      <alignment horizontal="right" vertical="center"/>
    </xf>
    <xf numFmtId="4" fontId="103" fillId="60" borderId="275">
      <alignment horizontal="right" vertical="center"/>
    </xf>
    <xf numFmtId="4" fontId="103" fillId="60" borderId="276">
      <alignment horizontal="right" vertical="center"/>
    </xf>
    <xf numFmtId="0" fontId="142" fillId="84" borderId="271" applyNumberFormat="0" applyAlignment="0" applyProtection="0"/>
    <xf numFmtId="0" fontId="126" fillId="84" borderId="272" applyNumberFormat="0" applyAlignment="0" applyProtection="0"/>
    <xf numFmtId="0" fontId="129" fillId="71" borderId="272" applyNumberFormat="0" applyAlignment="0" applyProtection="0"/>
    <xf numFmtId="0" fontId="138" fillId="71" borderId="272" applyNumberFormat="0" applyAlignment="0" applyProtection="0"/>
    <xf numFmtId="4" fontId="103" fillId="60" borderId="276">
      <alignment horizontal="right" vertical="center"/>
    </xf>
    <xf numFmtId="0" fontId="145" fillId="0" borderId="273" applyNumberFormat="0" applyFill="0" applyAlignment="0" applyProtection="0"/>
    <xf numFmtId="0" fontId="138" fillId="71" borderId="272" applyNumberFormat="0" applyAlignment="0" applyProtection="0"/>
    <xf numFmtId="0" fontId="138" fillId="71" borderId="272" applyNumberFormat="0" applyAlignment="0" applyProtection="0"/>
    <xf numFmtId="4" fontId="102" fillId="0" borderId="275">
      <alignment horizontal="right" vertical="center"/>
    </xf>
    <xf numFmtId="0" fontId="130" fillId="0" borderId="273" applyNumberFormat="0" applyFill="0" applyAlignment="0" applyProtection="0"/>
    <xf numFmtId="0" fontId="138" fillId="71" borderId="272" applyNumberFormat="0" applyAlignment="0" applyProtection="0"/>
    <xf numFmtId="4" fontId="102" fillId="61" borderId="275"/>
    <xf numFmtId="0" fontId="126" fillId="84" borderId="272" applyNumberFormat="0" applyAlignment="0" applyProtection="0"/>
    <xf numFmtId="4" fontId="102" fillId="0" borderId="267" applyFill="0" applyBorder="0" applyProtection="0">
      <alignment horizontal="right" vertical="center"/>
    </xf>
    <xf numFmtId="4" fontId="103" fillId="60" borderId="275">
      <alignment horizontal="right" vertical="center"/>
    </xf>
    <xf numFmtId="0" fontId="116" fillId="33" borderId="65" applyNumberFormat="0" applyAlignment="0" applyProtection="0"/>
    <xf numFmtId="0" fontId="120" fillId="87" borderId="274" applyNumberFormat="0" applyFont="0" applyAlignment="0" applyProtection="0"/>
    <xf numFmtId="0" fontId="8" fillId="87" borderId="274" applyNumberFormat="0" applyFont="0" applyAlignment="0" applyProtection="0"/>
    <xf numFmtId="0" fontId="142" fillId="84" borderId="271" applyNumberFormat="0" applyAlignment="0" applyProtection="0"/>
    <xf numFmtId="4" fontId="102" fillId="61" borderId="275"/>
    <xf numFmtId="0" fontId="130" fillId="0" borderId="273" applyNumberFormat="0" applyFill="0" applyAlignment="0" applyProtection="0"/>
    <xf numFmtId="0" fontId="105" fillId="62" borderId="275">
      <alignment horizontal="right" vertical="center"/>
    </xf>
    <xf numFmtId="0" fontId="145" fillId="0" borderId="273" applyNumberFormat="0" applyFill="0" applyAlignment="0" applyProtection="0"/>
    <xf numFmtId="0" fontId="123" fillId="84" borderId="271" applyNumberFormat="0" applyAlignment="0" applyProtection="0"/>
    <xf numFmtId="0" fontId="102" fillId="0" borderId="275">
      <alignment horizontal="right" vertical="center"/>
    </xf>
    <xf numFmtId="0" fontId="102" fillId="61" borderId="275"/>
    <xf numFmtId="4" fontId="103" fillId="60" borderId="275">
      <alignment horizontal="right" vertical="center"/>
    </xf>
    <xf numFmtId="0" fontId="103" fillId="62" borderId="275">
      <alignment horizontal="right" vertical="center"/>
    </xf>
    <xf numFmtId="4" fontId="103" fillId="60" borderId="276">
      <alignment horizontal="right" vertical="center"/>
    </xf>
    <xf numFmtId="0" fontId="126" fillId="84" borderId="272" applyNumberFormat="0" applyAlignment="0" applyProtection="0"/>
    <xf numFmtId="0" fontId="142" fillId="84" borderId="271" applyNumberFormat="0" applyAlignment="0" applyProtection="0"/>
    <xf numFmtId="0" fontId="145" fillId="0" borderId="273" applyNumberFormat="0" applyFill="0" applyAlignment="0" applyProtection="0"/>
    <xf numFmtId="0" fontId="126" fillId="84" borderId="272" applyNumberFormat="0" applyAlignment="0" applyProtection="0"/>
    <xf numFmtId="0" fontId="105" fillId="62" borderId="275">
      <alignment horizontal="right" vertical="center"/>
    </xf>
    <xf numFmtId="0" fontId="103" fillId="60" borderId="275">
      <alignment horizontal="right" vertical="center"/>
    </xf>
    <xf numFmtId="0" fontId="126" fillId="84" borderId="272" applyNumberFormat="0" applyAlignment="0" applyProtection="0"/>
    <xf numFmtId="0" fontId="123" fillId="84" borderId="271" applyNumberFormat="0" applyAlignment="0" applyProtection="0"/>
    <xf numFmtId="0" fontId="142" fillId="84" borderId="271" applyNumberFormat="0" applyAlignment="0" applyProtection="0"/>
    <xf numFmtId="4" fontId="103" fillId="60" borderId="275">
      <alignment horizontal="right" vertical="center"/>
    </xf>
    <xf numFmtId="0" fontId="102" fillId="61" borderId="275"/>
    <xf numFmtId="4" fontId="103" fillId="60" borderId="277">
      <alignment horizontal="right" vertical="center"/>
    </xf>
    <xf numFmtId="0" fontId="126" fillId="84" borderId="272" applyNumberFormat="0" applyAlignment="0" applyProtection="0"/>
    <xf numFmtId="4" fontId="103" fillId="60" borderId="275">
      <alignment horizontal="right" vertical="center"/>
    </xf>
    <xf numFmtId="0" fontId="102" fillId="60" borderId="278">
      <alignment horizontal="left" vertical="center" wrapText="1" indent="2"/>
    </xf>
    <xf numFmtId="0" fontId="103" fillId="60" borderId="275">
      <alignment horizontal="right" vertical="center"/>
    </xf>
    <xf numFmtId="0" fontId="102" fillId="60" borderId="278">
      <alignment horizontal="left" vertical="center" wrapText="1" indent="2"/>
    </xf>
    <xf numFmtId="0" fontId="142" fillId="84" borderId="271" applyNumberFormat="0" applyAlignment="0" applyProtection="0"/>
    <xf numFmtId="0" fontId="103" fillId="60" borderId="275">
      <alignment horizontal="right" vertical="center"/>
    </xf>
    <xf numFmtId="0" fontId="129" fillId="71" borderId="272" applyNumberFormat="0" applyAlignment="0" applyProtection="0"/>
    <xf numFmtId="0" fontId="138" fillId="71" borderId="272" applyNumberFormat="0" applyAlignment="0" applyProtection="0"/>
    <xf numFmtId="0" fontId="126" fillId="84" borderId="272" applyNumberFormat="0" applyAlignment="0" applyProtection="0"/>
    <xf numFmtId="0" fontId="120" fillId="87" borderId="274" applyNumberFormat="0" applyFont="0" applyAlignment="0" applyProtection="0"/>
    <xf numFmtId="0" fontId="142" fillId="84" borderId="271" applyNumberFormat="0" applyAlignment="0" applyProtection="0"/>
    <xf numFmtId="0" fontId="145" fillId="0" borderId="273" applyNumberFormat="0" applyFill="0" applyAlignment="0" applyProtection="0"/>
    <xf numFmtId="0" fontId="120" fillId="87" borderId="274" applyNumberFormat="0" applyFont="0" applyAlignment="0" applyProtection="0"/>
    <xf numFmtId="0" fontId="129" fillId="71" borderId="272" applyNumberFormat="0" applyAlignment="0" applyProtection="0"/>
    <xf numFmtId="4" fontId="102" fillId="61" borderId="275"/>
    <xf numFmtId="0" fontId="103" fillId="60" borderId="275">
      <alignment horizontal="right" vertical="center"/>
    </xf>
    <xf numFmtId="0" fontId="102" fillId="61" borderId="275"/>
    <xf numFmtId="0" fontId="48" fillId="47" borderId="0" applyNumberFormat="0" applyBorder="0" applyAlignment="0" applyProtection="0"/>
    <xf numFmtId="0" fontId="102" fillId="0" borderId="278">
      <alignment horizontal="left" vertical="center" wrapText="1" indent="2"/>
    </xf>
    <xf numFmtId="0" fontId="117" fillId="0" borderId="0" applyNumberFormat="0" applyFill="0" applyBorder="0" applyAlignment="0" applyProtection="0"/>
    <xf numFmtId="0" fontId="103" fillId="62" borderId="275">
      <alignment horizontal="right" vertical="center"/>
    </xf>
    <xf numFmtId="4" fontId="103" fillId="62" borderId="275">
      <alignment horizontal="right" vertical="center"/>
    </xf>
    <xf numFmtId="0" fontId="105" fillId="62" borderId="275">
      <alignment horizontal="right" vertical="center"/>
    </xf>
    <xf numFmtId="4" fontId="105" fillId="62" borderId="275">
      <alignment horizontal="right" vertical="center"/>
    </xf>
    <xf numFmtId="0" fontId="103" fillId="60" borderId="275">
      <alignment horizontal="right" vertical="center"/>
    </xf>
    <xf numFmtId="4" fontId="103" fillId="60" borderId="275">
      <alignment horizontal="right" vertical="center"/>
    </xf>
    <xf numFmtId="0" fontId="103" fillId="60" borderId="275">
      <alignment horizontal="right" vertical="center"/>
    </xf>
    <xf numFmtId="4" fontId="103" fillId="60" borderId="275">
      <alignment horizontal="right" vertical="center"/>
    </xf>
    <xf numFmtId="0" fontId="103" fillId="60" borderId="276">
      <alignment horizontal="right" vertical="center"/>
    </xf>
    <xf numFmtId="4" fontId="103" fillId="60" borderId="276">
      <alignment horizontal="right" vertical="center"/>
    </xf>
    <xf numFmtId="0" fontId="103" fillId="60" borderId="277">
      <alignment horizontal="right" vertical="center"/>
    </xf>
    <xf numFmtId="4" fontId="103" fillId="60" borderId="277">
      <alignment horizontal="right" vertical="center"/>
    </xf>
    <xf numFmtId="0" fontId="126" fillId="84" borderId="272" applyNumberFormat="0" applyAlignment="0" applyProtection="0"/>
    <xf numFmtId="0" fontId="102" fillId="60" borderId="278">
      <alignment horizontal="left" vertical="center" wrapText="1" indent="2"/>
    </xf>
    <xf numFmtId="0" fontId="102" fillId="0" borderId="278">
      <alignment horizontal="left" vertical="center" wrapText="1" indent="2"/>
    </xf>
    <xf numFmtId="0" fontId="102" fillId="62" borderId="276">
      <alignment horizontal="left" vertical="center"/>
    </xf>
    <xf numFmtId="0" fontId="102" fillId="0" borderId="275" applyNumberFormat="0" applyFill="0" applyAlignment="0" applyProtection="0"/>
    <xf numFmtId="0" fontId="138" fillId="71" borderId="272" applyNumberFormat="0" applyAlignment="0" applyProtection="0"/>
    <xf numFmtId="0" fontId="102" fillId="0" borderId="275">
      <alignment horizontal="right" vertical="center"/>
    </xf>
    <xf numFmtId="4" fontId="102" fillId="0" borderId="275">
      <alignment horizontal="right" vertical="center"/>
    </xf>
    <xf numFmtId="0" fontId="103" fillId="60" borderId="276">
      <alignment horizontal="right" vertical="center"/>
    </xf>
    <xf numFmtId="0" fontId="102" fillId="0" borderId="275" applyNumberFormat="0" applyFill="0" applyAlignment="0" applyProtection="0"/>
    <xf numFmtId="0" fontId="142" fillId="84" borderId="271" applyNumberFormat="0" applyAlignment="0" applyProtection="0"/>
    <xf numFmtId="166" fontId="102" fillId="88" borderId="275" applyNumberFormat="0" applyFont="0" applyBorder="0" applyAlignment="0" applyProtection="0">
      <alignment horizontal="right" vertical="center"/>
    </xf>
    <xf numFmtId="0" fontId="102" fillId="61" borderId="275"/>
    <xf numFmtId="4" fontId="102" fillId="61" borderId="275"/>
    <xf numFmtId="0" fontId="145" fillId="0" borderId="273" applyNumberFormat="0" applyFill="0" applyAlignment="0" applyProtection="0"/>
    <xf numFmtId="0" fontId="145" fillId="0" borderId="273" applyNumberFormat="0" applyFill="0" applyAlignment="0" applyProtection="0"/>
    <xf numFmtId="4" fontId="103" fillId="60" borderId="275">
      <alignment horizontal="right" vertical="center"/>
    </xf>
    <xf numFmtId="0" fontId="7" fillId="54" borderId="0" applyNumberFormat="0" applyBorder="0" applyAlignment="0" applyProtection="0"/>
    <xf numFmtId="49" fontId="101" fillId="0" borderId="275" applyNumberFormat="0" applyFill="0" applyBorder="0" applyProtection="0">
      <alignment horizontal="left" vertical="center"/>
    </xf>
    <xf numFmtId="0" fontId="126" fillId="84" borderId="272" applyNumberFormat="0" applyAlignment="0" applyProtection="0"/>
    <xf numFmtId="0" fontId="102" fillId="0" borderId="278">
      <alignment horizontal="left" vertical="center" wrapText="1" indent="2"/>
    </xf>
    <xf numFmtId="0" fontId="7" fillId="53" borderId="0" applyNumberFormat="0" applyBorder="0" applyAlignment="0" applyProtection="0"/>
    <xf numFmtId="0" fontId="126" fillId="84" borderId="272" applyNumberFormat="0" applyAlignment="0" applyProtection="0"/>
    <xf numFmtId="0" fontId="7" fillId="50" borderId="0" applyNumberFormat="0" applyBorder="0" applyAlignment="0" applyProtection="0"/>
    <xf numFmtId="0" fontId="129" fillId="71" borderId="272" applyNumberFormat="0" applyAlignment="0" applyProtection="0"/>
    <xf numFmtId="0" fontId="142" fillId="84" borderId="271" applyNumberFormat="0" applyAlignment="0" applyProtection="0"/>
    <xf numFmtId="0" fontId="145" fillId="0" borderId="273" applyNumberFormat="0" applyFill="0" applyAlignment="0" applyProtection="0"/>
    <xf numFmtId="0" fontId="120" fillId="87" borderId="274" applyNumberFormat="0" applyFont="0" applyAlignment="0" applyProtection="0"/>
    <xf numFmtId="0" fontId="103" fillId="62" borderId="275">
      <alignment horizontal="right" vertical="center"/>
    </xf>
    <xf numFmtId="0" fontId="115" fillId="33" borderId="66" applyNumberFormat="0" applyAlignment="0" applyProtection="0"/>
    <xf numFmtId="0" fontId="7" fillId="45" borderId="0" applyNumberFormat="0" applyBorder="0" applyAlignment="0" applyProtection="0"/>
    <xf numFmtId="0" fontId="119" fillId="0" borderId="70" applyNumberFormat="0" applyFill="0" applyAlignment="0" applyProtection="0"/>
    <xf numFmtId="0" fontId="103" fillId="60" borderId="276">
      <alignment horizontal="right" vertical="center"/>
    </xf>
    <xf numFmtId="0" fontId="48" fillId="59" borderId="0" applyNumberFormat="0" applyBorder="0" applyAlignment="0" applyProtection="0"/>
    <xf numFmtId="0" fontId="126" fillId="84" borderId="272" applyNumberFormat="0" applyAlignment="0" applyProtection="0"/>
    <xf numFmtId="0" fontId="105" fillId="62" borderId="275">
      <alignment horizontal="right" vertical="center"/>
    </xf>
    <xf numFmtId="0" fontId="103" fillId="62" borderId="275">
      <alignment horizontal="right" vertical="center"/>
    </xf>
    <xf numFmtId="0" fontId="145" fillId="0" borderId="273" applyNumberFormat="0" applyFill="0" applyAlignment="0" applyProtection="0"/>
    <xf numFmtId="0" fontId="8" fillId="87" borderId="274" applyNumberFormat="0" applyFont="0" applyAlignment="0" applyProtection="0"/>
    <xf numFmtId="0" fontId="120" fillId="87" borderId="274" applyNumberFormat="0" applyFont="0" applyAlignment="0" applyProtection="0"/>
    <xf numFmtId="0" fontId="102" fillId="62" borderId="276">
      <alignment horizontal="left" vertical="center"/>
    </xf>
    <xf numFmtId="0" fontId="103" fillId="60" borderId="275">
      <alignment horizontal="right" vertical="center"/>
    </xf>
    <xf numFmtId="0" fontId="130" fillId="0" borderId="273" applyNumberFormat="0" applyFill="0" applyAlignment="0" applyProtection="0"/>
    <xf numFmtId="0" fontId="125" fillId="84" borderId="272" applyNumberFormat="0" applyAlignment="0" applyProtection="0"/>
    <xf numFmtId="0" fontId="7" fillId="41" borderId="0" applyNumberFormat="0" applyBorder="0" applyAlignment="0" applyProtection="0"/>
    <xf numFmtId="0" fontId="48" fillId="51" borderId="0" applyNumberFormat="0" applyBorder="0" applyAlignment="0" applyProtection="0"/>
    <xf numFmtId="0" fontId="118" fillId="0" borderId="0" applyNumberFormat="0" applyFill="0" applyBorder="0" applyAlignment="0" applyProtection="0"/>
    <xf numFmtId="49" fontId="102" fillId="0" borderId="275" applyNumberFormat="0" applyFont="0" applyFill="0" applyBorder="0" applyProtection="0">
      <alignment horizontal="left" vertical="center" indent="2"/>
    </xf>
    <xf numFmtId="49" fontId="102" fillId="0" borderId="275" applyNumberFormat="0" applyFont="0" applyFill="0" applyBorder="0" applyProtection="0">
      <alignment horizontal="left" vertical="center" indent="2"/>
    </xf>
    <xf numFmtId="49" fontId="102" fillId="0" borderId="276" applyNumberFormat="0" applyFont="0" applyFill="0" applyBorder="0" applyProtection="0">
      <alignment horizontal="left" vertical="center" indent="5"/>
    </xf>
    <xf numFmtId="0" fontId="103" fillId="60" borderId="275">
      <alignment horizontal="right" vertical="center"/>
    </xf>
    <xf numFmtId="0" fontId="102" fillId="0" borderId="275" applyNumberFormat="0" applyFill="0" applyAlignment="0" applyProtection="0"/>
    <xf numFmtId="0" fontId="129" fillId="71" borderId="272" applyNumberFormat="0" applyAlignment="0" applyProtection="0"/>
    <xf numFmtId="4" fontId="103" fillId="60" borderId="277">
      <alignment horizontal="right" vertical="center"/>
    </xf>
    <xf numFmtId="4" fontId="102" fillId="61" borderId="275"/>
    <xf numFmtId="4" fontId="102" fillId="0" borderId="275" applyFill="0" applyBorder="0" applyProtection="0">
      <alignment horizontal="right" vertical="center"/>
    </xf>
    <xf numFmtId="49" fontId="101" fillId="0" borderId="275" applyNumberFormat="0" applyFill="0" applyBorder="0" applyProtection="0">
      <alignment horizontal="left" vertical="center"/>
    </xf>
    <xf numFmtId="4" fontId="103" fillId="60" borderId="277">
      <alignment horizontal="right" vertical="center"/>
    </xf>
    <xf numFmtId="49" fontId="101" fillId="0" borderId="275" applyNumberFormat="0" applyFill="0" applyBorder="0" applyProtection="0">
      <alignment horizontal="left" vertical="center"/>
    </xf>
    <xf numFmtId="0" fontId="102" fillId="0" borderId="278">
      <alignment horizontal="left" vertical="center" wrapText="1" indent="2"/>
    </xf>
    <xf numFmtId="0" fontId="103" fillId="60" borderId="275">
      <alignment horizontal="right" vertical="center"/>
    </xf>
    <xf numFmtId="4" fontId="105" fillId="62" borderId="275">
      <alignment horizontal="right" vertical="center"/>
    </xf>
    <xf numFmtId="4" fontId="105" fillId="62" borderId="275">
      <alignment horizontal="right" vertical="center"/>
    </xf>
    <xf numFmtId="0" fontId="123" fillId="84" borderId="271" applyNumberFormat="0" applyAlignment="0" applyProtection="0"/>
    <xf numFmtId="0" fontId="123" fillId="84" borderId="271" applyNumberFormat="0" applyAlignment="0" applyProtection="0"/>
    <xf numFmtId="0" fontId="103" fillId="62" borderId="275">
      <alignment horizontal="right" vertical="center"/>
    </xf>
    <xf numFmtId="0" fontId="138" fillId="71" borderId="272" applyNumberFormat="0" applyAlignment="0" applyProtection="0"/>
    <xf numFmtId="0" fontId="125" fillId="84" borderId="272" applyNumberFormat="0" applyAlignment="0" applyProtection="0"/>
    <xf numFmtId="49" fontId="102" fillId="0" borderId="276" applyNumberFormat="0" applyFont="0" applyFill="0" applyBorder="0" applyProtection="0">
      <alignment horizontal="left" vertical="center" indent="5"/>
    </xf>
    <xf numFmtId="0" fontId="103" fillId="60" borderId="277">
      <alignment horizontal="right" vertical="center"/>
    </xf>
    <xf numFmtId="0" fontId="125" fillId="84" borderId="272" applyNumberFormat="0" applyAlignment="0" applyProtection="0"/>
    <xf numFmtId="0" fontId="102" fillId="62" borderId="276">
      <alignment horizontal="left" vertical="center"/>
    </xf>
    <xf numFmtId="0" fontId="123" fillId="84" borderId="271" applyNumberFormat="0" applyAlignment="0" applyProtection="0"/>
    <xf numFmtId="0" fontId="125" fillId="84" borderId="272" applyNumberFormat="0" applyAlignment="0" applyProtection="0"/>
    <xf numFmtId="0" fontId="130" fillId="0" borderId="273" applyNumberFormat="0" applyFill="0" applyAlignment="0" applyProtection="0"/>
    <xf numFmtId="0" fontId="126" fillId="84" borderId="272" applyNumberFormat="0" applyAlignment="0" applyProtection="0"/>
    <xf numFmtId="0" fontId="48" fillId="59" borderId="0" applyNumberFormat="0" applyBorder="0" applyAlignment="0" applyProtection="0"/>
    <xf numFmtId="0" fontId="115" fillId="33" borderId="66" applyNumberFormat="0" applyAlignment="0" applyProtection="0"/>
    <xf numFmtId="0" fontId="7" fillId="57" borderId="0" applyNumberFormat="0" applyBorder="0" applyAlignment="0" applyProtection="0"/>
    <xf numFmtId="0" fontId="103" fillId="60" borderId="277">
      <alignment horizontal="right" vertical="center"/>
    </xf>
    <xf numFmtId="0" fontId="102" fillId="0" borderId="275" applyNumberFormat="0" applyFill="0" applyAlignment="0" applyProtection="0"/>
    <xf numFmtId="0" fontId="102" fillId="0" borderId="278">
      <alignment horizontal="left" vertical="center" wrapText="1" indent="2"/>
    </xf>
    <xf numFmtId="0" fontId="48" fillId="39" borderId="0" applyNumberFormat="0" applyBorder="0" applyAlignment="0" applyProtection="0"/>
    <xf numFmtId="0" fontId="102" fillId="0" borderId="278">
      <alignment horizontal="left" vertical="center" wrapText="1" indent="2"/>
    </xf>
    <xf numFmtId="4" fontId="102" fillId="0" borderId="275">
      <alignment horizontal="right" vertical="center"/>
    </xf>
    <xf numFmtId="0" fontId="103" fillId="60" borderId="275">
      <alignment horizontal="right" vertical="center"/>
    </xf>
    <xf numFmtId="0" fontId="142" fillId="84" borderId="271" applyNumberFormat="0" applyAlignment="0" applyProtection="0"/>
    <xf numFmtId="0" fontId="130" fillId="0" borderId="273" applyNumberFormat="0" applyFill="0" applyAlignment="0" applyProtection="0"/>
    <xf numFmtId="0" fontId="129" fillId="71" borderId="272" applyNumberFormat="0" applyAlignment="0" applyProtection="0"/>
    <xf numFmtId="4" fontId="103" fillId="60" borderId="276">
      <alignment horizontal="right" vertical="center"/>
    </xf>
    <xf numFmtId="0" fontId="130" fillId="0" borderId="273" applyNumberFormat="0" applyFill="0" applyAlignment="0" applyProtection="0"/>
    <xf numFmtId="4" fontId="105" fillId="62" borderId="275">
      <alignment horizontal="right" vertical="center"/>
    </xf>
    <xf numFmtId="0" fontId="48" fillId="39" borderId="0" applyNumberFormat="0" applyBorder="0" applyAlignment="0" applyProtection="0"/>
    <xf numFmtId="4" fontId="103" fillId="60" borderId="275">
      <alignment horizontal="right" vertical="center"/>
    </xf>
    <xf numFmtId="0" fontId="103" fillId="62" borderId="275">
      <alignment horizontal="right" vertical="center"/>
    </xf>
    <xf numFmtId="0" fontId="120" fillId="87" borderId="274" applyNumberFormat="0" applyFont="0" applyAlignment="0" applyProtection="0"/>
    <xf numFmtId="0" fontId="125" fillId="84" borderId="272" applyNumberFormat="0" applyAlignment="0" applyProtection="0"/>
    <xf numFmtId="0" fontId="102" fillId="60" borderId="278">
      <alignment horizontal="left" vertical="center" wrapText="1" indent="2"/>
    </xf>
    <xf numFmtId="0" fontId="102" fillId="0" borderId="278">
      <alignment horizontal="left" vertical="center" wrapText="1" indent="2"/>
    </xf>
    <xf numFmtId="0" fontId="116" fillId="33" borderId="65" applyNumberFormat="0" applyAlignment="0" applyProtection="0"/>
    <xf numFmtId="0" fontId="125" fillId="84" borderId="272" applyNumberFormat="0" applyAlignment="0" applyProtection="0"/>
    <xf numFmtId="49" fontId="102" fillId="0" borderId="276" applyNumberFormat="0" applyFont="0" applyFill="0" applyBorder="0" applyProtection="0">
      <alignment horizontal="left" vertical="center" indent="5"/>
    </xf>
    <xf numFmtId="0" fontId="7" fillId="49" borderId="0" applyNumberFormat="0" applyBorder="0" applyAlignment="0" applyProtection="0"/>
    <xf numFmtId="0" fontId="7" fillId="57" borderId="0" applyNumberFormat="0" applyBorder="0" applyAlignment="0" applyProtection="0"/>
    <xf numFmtId="49" fontId="101" fillId="0" borderId="275" applyNumberFormat="0" applyFill="0" applyBorder="0" applyProtection="0">
      <alignment horizontal="left" vertical="center"/>
    </xf>
    <xf numFmtId="4" fontId="102" fillId="61" borderId="275"/>
    <xf numFmtId="0" fontId="145" fillId="0" borderId="273" applyNumberFormat="0" applyFill="0" applyAlignment="0" applyProtection="0"/>
    <xf numFmtId="0" fontId="142" fillId="84" borderId="271" applyNumberFormat="0" applyAlignment="0" applyProtection="0"/>
    <xf numFmtId="4" fontId="105" fillId="62" borderId="275">
      <alignment horizontal="right" vertical="center"/>
    </xf>
    <xf numFmtId="0" fontId="120" fillId="87" borderId="274" applyNumberFormat="0" applyFont="0" applyAlignment="0" applyProtection="0"/>
    <xf numFmtId="0" fontId="138" fillId="71" borderId="272" applyNumberFormat="0" applyAlignment="0" applyProtection="0"/>
    <xf numFmtId="49" fontId="101" fillId="0" borderId="275" applyNumberFormat="0" applyFill="0" applyBorder="0" applyProtection="0">
      <alignment horizontal="left" vertical="center"/>
    </xf>
    <xf numFmtId="166" fontId="102" fillId="88" borderId="275" applyNumberFormat="0" applyFont="0" applyBorder="0" applyAlignment="0" applyProtection="0">
      <alignment horizontal="right" vertical="center"/>
    </xf>
    <xf numFmtId="49" fontId="102" fillId="0" borderId="275" applyNumberFormat="0" applyFont="0" applyFill="0" applyBorder="0" applyProtection="0">
      <alignment horizontal="left" vertical="center" indent="2"/>
    </xf>
    <xf numFmtId="0" fontId="123" fillId="84" borderId="271" applyNumberFormat="0" applyAlignment="0" applyProtection="0"/>
    <xf numFmtId="4" fontId="102" fillId="0" borderId="275">
      <alignment horizontal="right" vertical="center"/>
    </xf>
    <xf numFmtId="0" fontId="103" fillId="60" borderId="276">
      <alignment horizontal="right" vertical="center"/>
    </xf>
    <xf numFmtId="0" fontId="130" fillId="0" borderId="273" applyNumberFormat="0" applyFill="0" applyAlignment="0" applyProtection="0"/>
    <xf numFmtId="0" fontId="145" fillId="0" borderId="273" applyNumberFormat="0" applyFill="0" applyAlignment="0" applyProtection="0"/>
    <xf numFmtId="0" fontId="8" fillId="87" borderId="274" applyNumberFormat="0" applyFont="0" applyAlignment="0" applyProtection="0"/>
    <xf numFmtId="4" fontId="103" fillId="60" borderId="277">
      <alignment horizontal="right" vertical="center"/>
    </xf>
    <xf numFmtId="0" fontId="126" fillId="84" borderId="272" applyNumberFormat="0" applyAlignment="0" applyProtection="0"/>
    <xf numFmtId="0" fontId="145" fillId="0" borderId="273" applyNumberFormat="0" applyFill="0" applyAlignment="0" applyProtection="0"/>
    <xf numFmtId="0" fontId="145" fillId="0" borderId="273" applyNumberFormat="0" applyFill="0" applyAlignment="0" applyProtection="0"/>
    <xf numFmtId="0" fontId="103" fillId="62" borderId="275">
      <alignment horizontal="right" vertical="center"/>
    </xf>
    <xf numFmtId="0" fontId="120" fillId="87" borderId="274" applyNumberFormat="0" applyFont="0" applyAlignment="0" applyProtection="0"/>
    <xf numFmtId="0" fontId="125" fillId="84" borderId="272" applyNumberFormat="0" applyAlignment="0" applyProtection="0"/>
    <xf numFmtId="4" fontId="102" fillId="0" borderId="275" applyFill="0" applyBorder="0" applyProtection="0">
      <alignment horizontal="right" vertical="center"/>
    </xf>
    <xf numFmtId="49" fontId="102" fillId="0" borderId="276" applyNumberFormat="0" applyFont="0" applyFill="0" applyBorder="0" applyProtection="0">
      <alignment horizontal="left" vertical="center" indent="5"/>
    </xf>
    <xf numFmtId="4" fontId="103" fillId="62" borderId="275">
      <alignment horizontal="right" vertical="center"/>
    </xf>
    <xf numFmtId="4" fontId="103" fillId="60" borderId="276">
      <alignment horizontal="right" vertical="center"/>
    </xf>
    <xf numFmtId="0" fontId="129" fillId="71" borderId="272" applyNumberFormat="0" applyAlignment="0" applyProtection="0"/>
    <xf numFmtId="0" fontId="7" fillId="58" borderId="0" applyNumberFormat="0" applyBorder="0" applyAlignment="0" applyProtection="0"/>
    <xf numFmtId="0" fontId="7" fillId="37"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8" fillId="47"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38" borderId="0" applyNumberFormat="0" applyBorder="0" applyAlignment="0" applyProtection="0"/>
    <xf numFmtId="0" fontId="116" fillId="33" borderId="65" applyNumberFormat="0" applyAlignment="0" applyProtection="0"/>
    <xf numFmtId="0" fontId="117" fillId="0" borderId="0" applyNumberFormat="0" applyFill="0" applyBorder="0" applyAlignment="0" applyProtection="0"/>
    <xf numFmtId="0" fontId="7" fillId="50" borderId="0" applyNumberFormat="0" applyBorder="0" applyAlignment="0" applyProtection="0"/>
    <xf numFmtId="0" fontId="117" fillId="0" borderId="0" applyNumberFormat="0" applyFill="0" applyBorder="0" applyAlignment="0" applyProtection="0"/>
    <xf numFmtId="4" fontId="103" fillId="60" borderId="275">
      <alignment horizontal="right" vertical="center"/>
    </xf>
    <xf numFmtId="0" fontId="102" fillId="61" borderId="275"/>
    <xf numFmtId="0" fontId="125" fillId="84" borderId="272" applyNumberFormat="0" applyAlignment="0" applyProtection="0"/>
    <xf numFmtId="0" fontId="103" fillId="62" borderId="275">
      <alignment horizontal="right" vertical="center"/>
    </xf>
    <xf numFmtId="0" fontId="102" fillId="0" borderId="275">
      <alignment horizontal="right" vertical="center"/>
    </xf>
    <xf numFmtId="0" fontId="145" fillId="0" borderId="273" applyNumberFormat="0" applyFill="0" applyAlignment="0" applyProtection="0"/>
    <xf numFmtId="0" fontId="102" fillId="62" borderId="276">
      <alignment horizontal="left" vertical="center"/>
    </xf>
    <xf numFmtId="0" fontId="138" fillId="71" borderId="272" applyNumberFormat="0" applyAlignment="0" applyProtection="0"/>
    <xf numFmtId="166" fontId="102" fillId="88" borderId="275" applyNumberFormat="0" applyFont="0" applyBorder="0" applyAlignment="0" applyProtection="0">
      <alignment horizontal="right" vertical="center"/>
    </xf>
    <xf numFmtId="0" fontId="120" fillId="87" borderId="274" applyNumberFormat="0" applyFont="0" applyAlignment="0" applyProtection="0"/>
    <xf numFmtId="0" fontId="102" fillId="0" borderId="278">
      <alignment horizontal="left" vertical="center" wrapText="1" indent="2"/>
    </xf>
    <xf numFmtId="4" fontId="102" fillId="61" borderId="275"/>
    <xf numFmtId="49" fontId="101" fillId="0" borderId="275" applyNumberFormat="0" applyFill="0" applyBorder="0" applyProtection="0">
      <alignment horizontal="left" vertical="center"/>
    </xf>
    <xf numFmtId="0" fontId="102" fillId="0" borderId="275">
      <alignment horizontal="right" vertical="center"/>
    </xf>
    <xf numFmtId="4" fontId="103" fillId="60" borderId="277">
      <alignment horizontal="right" vertical="center"/>
    </xf>
    <xf numFmtId="4" fontId="103" fillId="60" borderId="275">
      <alignment horizontal="right" vertical="center"/>
    </xf>
    <xf numFmtId="4" fontId="103" fillId="60" borderId="275">
      <alignment horizontal="right" vertical="center"/>
    </xf>
    <xf numFmtId="0" fontId="105" fillId="62" borderId="275">
      <alignment horizontal="right" vertical="center"/>
    </xf>
    <xf numFmtId="0" fontId="103" fillId="62" borderId="275">
      <alignment horizontal="right" vertical="center"/>
    </xf>
    <xf numFmtId="49" fontId="102" fillId="0" borderId="275" applyNumberFormat="0" applyFont="0" applyFill="0" applyBorder="0" applyProtection="0">
      <alignment horizontal="left" vertical="center" indent="2"/>
    </xf>
    <xf numFmtId="0" fontId="138" fillId="71" borderId="272" applyNumberFormat="0" applyAlignment="0" applyProtection="0"/>
    <xf numFmtId="0" fontId="123" fillId="84" borderId="271" applyNumberFormat="0" applyAlignment="0" applyProtection="0"/>
    <xf numFmtId="49" fontId="102" fillId="0" borderId="275" applyNumberFormat="0" applyFont="0" applyFill="0" applyBorder="0" applyProtection="0">
      <alignment horizontal="left" vertical="center" indent="2"/>
    </xf>
    <xf numFmtId="0" fontId="129" fillId="71" borderId="272" applyNumberFormat="0" applyAlignment="0" applyProtection="0"/>
    <xf numFmtId="4" fontId="102" fillId="0" borderId="275" applyFill="0" applyBorder="0" applyProtection="0">
      <alignment horizontal="right" vertical="center"/>
    </xf>
    <xf numFmtId="0" fontId="126" fillId="84" borderId="272" applyNumberFormat="0" applyAlignment="0" applyProtection="0"/>
    <xf numFmtId="0" fontId="145" fillId="0" borderId="273" applyNumberFormat="0" applyFill="0" applyAlignment="0" applyProtection="0"/>
    <xf numFmtId="0" fontId="142" fillId="84" borderId="271" applyNumberFormat="0" applyAlignment="0" applyProtection="0"/>
    <xf numFmtId="0" fontId="102" fillId="0" borderId="275" applyNumberFormat="0" applyFill="0" applyAlignment="0" applyProtection="0"/>
    <xf numFmtId="4" fontId="102" fillId="0" borderId="275">
      <alignment horizontal="right" vertical="center"/>
    </xf>
    <xf numFmtId="0" fontId="102" fillId="0" borderId="275">
      <alignment horizontal="right" vertical="center"/>
    </xf>
    <xf numFmtId="0" fontId="138" fillId="71" borderId="272" applyNumberFormat="0" applyAlignment="0" applyProtection="0"/>
    <xf numFmtId="0" fontId="123" fillId="84" borderId="271" applyNumberFormat="0" applyAlignment="0" applyProtection="0"/>
    <xf numFmtId="0" fontId="125" fillId="84" borderId="272" applyNumberFormat="0" applyAlignment="0" applyProtection="0"/>
    <xf numFmtId="0" fontId="102" fillId="60" borderId="278">
      <alignment horizontal="left" vertical="center" wrapText="1" indent="2"/>
    </xf>
    <xf numFmtId="0" fontId="126" fillId="84" borderId="272" applyNumberFormat="0" applyAlignment="0" applyProtection="0"/>
    <xf numFmtId="0" fontId="126" fillId="84" borderId="272" applyNumberFormat="0" applyAlignment="0" applyProtection="0"/>
    <xf numFmtId="4" fontId="103" fillId="60" borderId="276">
      <alignment horizontal="right" vertical="center"/>
    </xf>
    <xf numFmtId="0" fontId="103" fillId="60" borderId="276">
      <alignment horizontal="right" vertical="center"/>
    </xf>
    <xf numFmtId="0" fontId="103" fillId="60" borderId="275">
      <alignment horizontal="right" vertical="center"/>
    </xf>
    <xf numFmtId="4" fontId="105" fillId="62" borderId="275">
      <alignment horizontal="right" vertical="center"/>
    </xf>
    <xf numFmtId="0" fontId="129" fillId="71" borderId="272" applyNumberFormat="0" applyAlignment="0" applyProtection="0"/>
    <xf numFmtId="0" fontId="130" fillId="0" borderId="273" applyNumberFormat="0" applyFill="0" applyAlignment="0" applyProtection="0"/>
    <xf numFmtId="0" fontId="145" fillId="0" borderId="273" applyNumberFormat="0" applyFill="0" applyAlignment="0" applyProtection="0"/>
    <xf numFmtId="0" fontId="120" fillId="87" borderId="274" applyNumberFormat="0" applyFont="0" applyAlignment="0" applyProtection="0"/>
    <xf numFmtId="0" fontId="138" fillId="71" borderId="272" applyNumberFormat="0" applyAlignment="0" applyProtection="0"/>
    <xf numFmtId="49" fontId="101" fillId="0" borderId="275" applyNumberFormat="0" applyFill="0" applyBorder="0" applyProtection="0">
      <alignment horizontal="left" vertical="center"/>
    </xf>
    <xf numFmtId="0" fontId="102" fillId="60" borderId="278">
      <alignment horizontal="left" vertical="center" wrapText="1" indent="2"/>
    </xf>
    <xf numFmtId="0" fontId="126" fillId="84" borderId="272" applyNumberFormat="0" applyAlignment="0" applyProtection="0"/>
    <xf numFmtId="0" fontId="102" fillId="0" borderId="278">
      <alignment horizontal="left" vertical="center" wrapText="1" indent="2"/>
    </xf>
    <xf numFmtId="0" fontId="120" fillId="87" borderId="274" applyNumberFormat="0" applyFont="0" applyAlignment="0" applyProtection="0"/>
    <xf numFmtId="0" fontId="8" fillId="87" borderId="274" applyNumberFormat="0" applyFont="0" applyAlignment="0" applyProtection="0"/>
    <xf numFmtId="0" fontId="142" fillId="84" borderId="271" applyNumberFormat="0" applyAlignment="0" applyProtection="0"/>
    <xf numFmtId="0" fontId="145" fillId="0" borderId="273" applyNumberFormat="0" applyFill="0" applyAlignment="0" applyProtection="0"/>
    <xf numFmtId="4" fontId="102" fillId="61" borderId="275"/>
    <xf numFmtId="0" fontId="103" fillId="60" borderId="275">
      <alignment horizontal="right" vertical="center"/>
    </xf>
    <xf numFmtId="0" fontId="145" fillId="0" borderId="273" applyNumberFormat="0" applyFill="0" applyAlignment="0" applyProtection="0"/>
    <xf numFmtId="4" fontId="103" fillId="60" borderId="277">
      <alignment horizontal="right" vertical="center"/>
    </xf>
    <xf numFmtId="0" fontId="125" fillId="84" borderId="272" applyNumberFormat="0" applyAlignment="0" applyProtection="0"/>
    <xf numFmtId="0" fontId="103" fillId="60" borderId="276">
      <alignment horizontal="right" vertical="center"/>
    </xf>
    <xf numFmtId="0" fontId="126" fillId="84" borderId="272" applyNumberFormat="0" applyAlignment="0" applyProtection="0"/>
    <xf numFmtId="0" fontId="130" fillId="0" borderId="273" applyNumberFormat="0" applyFill="0" applyAlignment="0" applyProtection="0"/>
    <xf numFmtId="0" fontId="120" fillId="87" borderId="274" applyNumberFormat="0" applyFont="0" applyAlignment="0" applyProtection="0"/>
    <xf numFmtId="4" fontId="103" fillId="60" borderId="276">
      <alignment horizontal="right" vertical="center"/>
    </xf>
    <xf numFmtId="0" fontId="102" fillId="60" borderId="278">
      <alignment horizontal="left" vertical="center" wrapText="1" indent="2"/>
    </xf>
    <xf numFmtId="0" fontId="102" fillId="61" borderId="275"/>
    <xf numFmtId="166" fontId="102" fillId="88" borderId="275" applyNumberFormat="0" applyFont="0" applyBorder="0" applyAlignment="0" applyProtection="0">
      <alignment horizontal="right" vertical="center"/>
    </xf>
    <xf numFmtId="0" fontId="102" fillId="0" borderId="275" applyNumberFormat="0" applyFill="0" applyAlignment="0" applyProtection="0"/>
    <xf numFmtId="4" fontId="102" fillId="0" borderId="275" applyFill="0" applyBorder="0" applyProtection="0">
      <alignment horizontal="right" vertical="center"/>
    </xf>
    <xf numFmtId="4" fontId="103" fillId="62" borderId="275">
      <alignment horizontal="right" vertical="center"/>
    </xf>
    <xf numFmtId="0" fontId="130" fillId="0" borderId="273" applyNumberFormat="0" applyFill="0" applyAlignment="0" applyProtection="0"/>
    <xf numFmtId="49" fontId="101" fillId="0" borderId="275" applyNumberFormat="0" applyFill="0" applyBorder="0" applyProtection="0">
      <alignment horizontal="left" vertical="center"/>
    </xf>
    <xf numFmtId="49" fontId="102" fillId="0" borderId="276" applyNumberFormat="0" applyFont="0" applyFill="0" applyBorder="0" applyProtection="0">
      <alignment horizontal="left" vertical="center" indent="5"/>
    </xf>
    <xf numFmtId="0" fontId="102" fillId="62" borderId="276">
      <alignment horizontal="left" vertical="center"/>
    </xf>
    <xf numFmtId="0" fontId="126" fillId="84" borderId="272" applyNumberFormat="0" applyAlignment="0" applyProtection="0"/>
    <xf numFmtId="4" fontId="103" fillId="60" borderId="277">
      <alignment horizontal="right" vertical="center"/>
    </xf>
    <xf numFmtId="0" fontId="138" fillId="71" borderId="272" applyNumberFormat="0" applyAlignment="0" applyProtection="0"/>
    <xf numFmtId="0" fontId="138" fillId="71" borderId="272" applyNumberFormat="0" applyAlignment="0" applyProtection="0"/>
    <xf numFmtId="0" fontId="120" fillId="87" borderId="274" applyNumberFormat="0" applyFont="0" applyAlignment="0" applyProtection="0"/>
    <xf numFmtId="0" fontId="142" fillId="84" borderId="271" applyNumberFormat="0" applyAlignment="0" applyProtection="0"/>
    <xf numFmtId="0" fontId="145" fillId="0" borderId="273" applyNumberFormat="0" applyFill="0" applyAlignment="0" applyProtection="0"/>
    <xf numFmtId="0" fontId="103" fillId="60" borderId="275">
      <alignment horizontal="right" vertical="center"/>
    </xf>
    <xf numFmtId="0" fontId="8" fillId="87" borderId="274" applyNumberFormat="0" applyFont="0" applyAlignment="0" applyProtection="0"/>
    <xf numFmtId="4" fontId="102" fillId="0" borderId="275">
      <alignment horizontal="right" vertical="center"/>
    </xf>
    <xf numFmtId="0" fontId="145" fillId="0" borderId="273" applyNumberFormat="0" applyFill="0" applyAlignment="0" applyProtection="0"/>
    <xf numFmtId="0" fontId="103" fillId="60" borderId="275">
      <alignment horizontal="right" vertical="center"/>
    </xf>
    <xf numFmtId="0" fontId="103" fillId="60" borderId="275">
      <alignment horizontal="right" vertical="center"/>
    </xf>
    <xf numFmtId="4" fontId="105" fillId="62" borderId="275">
      <alignment horizontal="right" vertical="center"/>
    </xf>
    <xf numFmtId="0" fontId="103" fillId="62" borderId="275">
      <alignment horizontal="right" vertical="center"/>
    </xf>
    <xf numFmtId="4" fontId="103" fillId="62" borderId="275">
      <alignment horizontal="right" vertical="center"/>
    </xf>
    <xf numFmtId="0" fontId="105" fillId="62" borderId="275">
      <alignment horizontal="right" vertical="center"/>
    </xf>
    <xf numFmtId="4" fontId="105" fillId="62" borderId="275">
      <alignment horizontal="right" vertical="center"/>
    </xf>
    <xf numFmtId="0" fontId="103" fillId="60" borderId="275">
      <alignment horizontal="right" vertical="center"/>
    </xf>
    <xf numFmtId="4" fontId="103" fillId="60" borderId="275">
      <alignment horizontal="right" vertical="center"/>
    </xf>
    <xf numFmtId="0" fontId="103" fillId="60" borderId="275">
      <alignment horizontal="right" vertical="center"/>
    </xf>
    <xf numFmtId="4" fontId="103" fillId="60" borderId="275">
      <alignment horizontal="right" vertical="center"/>
    </xf>
    <xf numFmtId="0" fontId="103" fillId="60" borderId="276">
      <alignment horizontal="right" vertical="center"/>
    </xf>
    <xf numFmtId="4" fontId="103" fillId="60" borderId="276">
      <alignment horizontal="right" vertical="center"/>
    </xf>
    <xf numFmtId="0" fontId="103" fillId="60" borderId="277">
      <alignment horizontal="right" vertical="center"/>
    </xf>
    <xf numFmtId="4" fontId="103" fillId="60" borderId="277">
      <alignment horizontal="right" vertical="center"/>
    </xf>
    <xf numFmtId="0" fontId="126" fillId="84" borderId="272" applyNumberFormat="0" applyAlignment="0" applyProtection="0"/>
    <xf numFmtId="0" fontId="102" fillId="60" borderId="278">
      <alignment horizontal="left" vertical="center" wrapText="1" indent="2"/>
    </xf>
    <xf numFmtId="0" fontId="102" fillId="0" borderId="278">
      <alignment horizontal="left" vertical="center" wrapText="1" indent="2"/>
    </xf>
    <xf numFmtId="0" fontId="102" fillId="62" borderId="276">
      <alignment horizontal="left" vertical="center"/>
    </xf>
    <xf numFmtId="0" fontId="138" fillId="71" borderId="272" applyNumberFormat="0" applyAlignment="0" applyProtection="0"/>
    <xf numFmtId="0" fontId="102" fillId="0" borderId="275">
      <alignment horizontal="right" vertical="center"/>
    </xf>
    <xf numFmtId="4" fontId="102" fillId="0" borderId="275">
      <alignment horizontal="right" vertical="center"/>
    </xf>
    <xf numFmtId="0" fontId="102" fillId="0" borderId="275" applyNumberFormat="0" applyFill="0" applyAlignment="0" applyProtection="0"/>
    <xf numFmtId="0" fontId="142" fillId="84" borderId="271" applyNumberFormat="0" applyAlignment="0" applyProtection="0"/>
    <xf numFmtId="166" fontId="102" fillId="88" borderId="275" applyNumberFormat="0" applyFont="0" applyBorder="0" applyAlignment="0" applyProtection="0">
      <alignment horizontal="right" vertical="center"/>
    </xf>
    <xf numFmtId="0" fontId="102" fillId="61" borderId="275"/>
    <xf numFmtId="4" fontId="102" fillId="61" borderId="275"/>
    <xf numFmtId="0" fontId="145" fillId="0" borderId="273" applyNumberFormat="0" applyFill="0" applyAlignment="0" applyProtection="0"/>
    <xf numFmtId="0" fontId="8" fillId="87" borderId="274" applyNumberFormat="0" applyFont="0" applyAlignment="0" applyProtection="0"/>
    <xf numFmtId="0" fontId="120" fillId="87" borderId="274" applyNumberFormat="0" applyFont="0" applyAlignment="0" applyProtection="0"/>
    <xf numFmtId="0" fontId="102" fillId="0" borderId="275" applyNumberFormat="0" applyFill="0" applyAlignment="0" applyProtection="0"/>
    <xf numFmtId="0" fontId="130" fillId="0" borderId="273" applyNumberFormat="0" applyFill="0" applyAlignment="0" applyProtection="0"/>
    <xf numFmtId="0" fontId="145" fillId="0" borderId="273" applyNumberFormat="0" applyFill="0" applyAlignment="0" applyProtection="0"/>
    <xf numFmtId="0" fontId="129" fillId="71" borderId="272" applyNumberFormat="0" applyAlignment="0" applyProtection="0"/>
    <xf numFmtId="0" fontId="126" fillId="84" borderId="272" applyNumberFormat="0" applyAlignment="0" applyProtection="0"/>
    <xf numFmtId="4" fontId="105" fillId="62" borderId="275">
      <alignment horizontal="right" vertical="center"/>
    </xf>
    <xf numFmtId="0" fontId="103" fillId="62" borderId="275">
      <alignment horizontal="right" vertical="center"/>
    </xf>
    <xf numFmtId="166" fontId="102" fillId="88" borderId="275" applyNumberFormat="0" applyFont="0" applyBorder="0" applyAlignment="0" applyProtection="0">
      <alignment horizontal="right" vertical="center"/>
    </xf>
    <xf numFmtId="0" fontId="130" fillId="0" borderId="273" applyNumberFormat="0" applyFill="0" applyAlignment="0" applyProtection="0"/>
    <xf numFmtId="49" fontId="102" fillId="0" borderId="275" applyNumberFormat="0" applyFont="0" applyFill="0" applyBorder="0" applyProtection="0">
      <alignment horizontal="left" vertical="center" indent="2"/>
    </xf>
    <xf numFmtId="49" fontId="102" fillId="0" borderId="276" applyNumberFormat="0" applyFont="0" applyFill="0" applyBorder="0" applyProtection="0">
      <alignment horizontal="left" vertical="center" indent="5"/>
    </xf>
    <xf numFmtId="49" fontId="102" fillId="0" borderId="275" applyNumberFormat="0" applyFont="0" applyFill="0" applyBorder="0" applyProtection="0">
      <alignment horizontal="left" vertical="center" indent="2"/>
    </xf>
    <xf numFmtId="4" fontId="102" fillId="0" borderId="275" applyFill="0" applyBorder="0" applyProtection="0">
      <alignment horizontal="right" vertical="center"/>
    </xf>
    <xf numFmtId="49" fontId="101" fillId="0" borderId="275" applyNumberFormat="0" applyFill="0" applyBorder="0" applyProtection="0">
      <alignment horizontal="left" vertical="center"/>
    </xf>
    <xf numFmtId="0" fontId="102" fillId="0" borderId="278">
      <alignment horizontal="left" vertical="center" wrapText="1" indent="2"/>
    </xf>
    <xf numFmtId="0" fontId="142" fillId="84" borderId="271" applyNumberFormat="0" applyAlignment="0" applyProtection="0"/>
    <xf numFmtId="0" fontId="103" fillId="60" borderId="277">
      <alignment horizontal="right" vertical="center"/>
    </xf>
    <xf numFmtId="0" fontId="129" fillId="71" borderId="272" applyNumberFormat="0" applyAlignment="0" applyProtection="0"/>
    <xf numFmtId="0" fontId="103" fillId="60" borderId="277">
      <alignment horizontal="right" vertical="center"/>
    </xf>
    <xf numFmtId="4" fontId="103" fillId="60" borderId="275">
      <alignment horizontal="right" vertical="center"/>
    </xf>
    <xf numFmtId="0" fontId="103" fillId="60" borderId="275">
      <alignment horizontal="right" vertical="center"/>
    </xf>
    <xf numFmtId="0" fontId="123" fillId="84" borderId="271" applyNumberFormat="0" applyAlignment="0" applyProtection="0"/>
    <xf numFmtId="0" fontId="125" fillId="84" borderId="272" applyNumberFormat="0" applyAlignment="0" applyProtection="0"/>
    <xf numFmtId="0" fontId="130" fillId="0" borderId="273" applyNumberFormat="0" applyFill="0" applyAlignment="0" applyProtection="0"/>
    <xf numFmtId="0" fontId="102" fillId="61" borderId="275"/>
    <xf numFmtId="4" fontId="102" fillId="61" borderId="275"/>
    <xf numFmtId="4" fontId="103" fillId="60" borderId="275">
      <alignment horizontal="right" vertical="center"/>
    </xf>
    <xf numFmtId="0" fontId="105" fillId="62" borderId="275">
      <alignment horizontal="right" vertical="center"/>
    </xf>
    <xf numFmtId="0" fontId="129" fillId="71" borderId="272" applyNumberFormat="0" applyAlignment="0" applyProtection="0"/>
    <xf numFmtId="0" fontId="126" fillId="84" borderId="272" applyNumberFormat="0" applyAlignment="0" applyProtection="0"/>
    <xf numFmtId="4" fontId="102" fillId="0" borderId="275">
      <alignment horizontal="right" vertical="center"/>
    </xf>
    <xf numFmtId="0" fontId="102" fillId="60" borderId="278">
      <alignment horizontal="left" vertical="center" wrapText="1" indent="2"/>
    </xf>
    <xf numFmtId="0" fontId="102" fillId="0" borderId="278">
      <alignment horizontal="left" vertical="center" wrapText="1" indent="2"/>
    </xf>
    <xf numFmtId="0" fontId="142" fillId="84" borderId="271" applyNumberFormat="0" applyAlignment="0" applyProtection="0"/>
    <xf numFmtId="0" fontId="138" fillId="71" borderId="272" applyNumberFormat="0" applyAlignment="0" applyProtection="0"/>
    <xf numFmtId="0" fontId="125" fillId="84" borderId="272" applyNumberFormat="0" applyAlignment="0" applyProtection="0"/>
    <xf numFmtId="0" fontId="123" fillId="84" borderId="271" applyNumberFormat="0" applyAlignment="0" applyProtection="0"/>
    <xf numFmtId="0" fontId="103" fillId="60" borderId="277">
      <alignment horizontal="right" vertical="center"/>
    </xf>
    <xf numFmtId="0" fontId="105" fillId="62" borderId="275">
      <alignment horizontal="right" vertical="center"/>
    </xf>
    <xf numFmtId="4" fontId="103" fillId="62" borderId="275">
      <alignment horizontal="right" vertical="center"/>
    </xf>
    <xf numFmtId="4" fontId="103" fillId="60" borderId="275">
      <alignment horizontal="right" vertical="center"/>
    </xf>
    <xf numFmtId="49" fontId="102" fillId="0" borderId="276" applyNumberFormat="0" applyFont="0" applyFill="0" applyBorder="0" applyProtection="0">
      <alignment horizontal="left" vertical="center" indent="5"/>
    </xf>
    <xf numFmtId="4" fontId="102" fillId="0" borderId="275" applyFill="0" applyBorder="0" applyProtection="0">
      <alignment horizontal="right" vertical="center"/>
    </xf>
    <xf numFmtId="4" fontId="103" fillId="62" borderId="275">
      <alignment horizontal="right" vertical="center"/>
    </xf>
    <xf numFmtId="0" fontId="138" fillId="71" borderId="272" applyNumberFormat="0" applyAlignment="0" applyProtection="0"/>
    <xf numFmtId="0" fontId="129" fillId="71" borderId="272" applyNumberFormat="0" applyAlignment="0" applyProtection="0"/>
    <xf numFmtId="0" fontId="125" fillId="84" borderId="272" applyNumberFormat="0" applyAlignment="0" applyProtection="0"/>
    <xf numFmtId="0" fontId="102" fillId="60" borderId="278">
      <alignment horizontal="left" vertical="center" wrapText="1" indent="2"/>
    </xf>
    <xf numFmtId="0" fontId="102" fillId="0" borderId="278">
      <alignment horizontal="left" vertical="center" wrapText="1" indent="2"/>
    </xf>
    <xf numFmtId="0" fontId="102" fillId="60" borderId="278">
      <alignment horizontal="left" vertical="center" wrapText="1" indent="2"/>
    </xf>
    <xf numFmtId="0" fontId="102" fillId="0" borderId="278">
      <alignment horizontal="left" vertical="center" wrapText="1" indent="2"/>
    </xf>
    <xf numFmtId="0" fontId="123" fillId="84" borderId="271" applyNumberFormat="0" applyAlignment="0" applyProtection="0"/>
    <xf numFmtId="0" fontId="125" fillId="84" borderId="272" applyNumberFormat="0" applyAlignment="0" applyProtection="0"/>
    <xf numFmtId="0" fontId="126" fillId="84" borderId="272" applyNumberFormat="0" applyAlignment="0" applyProtection="0"/>
    <xf numFmtId="0" fontId="129" fillId="71" borderId="272" applyNumberFormat="0" applyAlignment="0" applyProtection="0"/>
    <xf numFmtId="0" fontId="130" fillId="0" borderId="273" applyNumberFormat="0" applyFill="0" applyAlignment="0" applyProtection="0"/>
    <xf numFmtId="0" fontId="138" fillId="71" borderId="272" applyNumberFormat="0" applyAlignment="0" applyProtection="0"/>
    <xf numFmtId="0" fontId="120" fillId="87" borderId="274" applyNumberFormat="0" applyFont="0" applyAlignment="0" applyProtection="0"/>
    <xf numFmtId="0" fontId="8" fillId="87" borderId="274" applyNumberFormat="0" applyFont="0" applyAlignment="0" applyProtection="0"/>
    <xf numFmtId="0" fontId="142" fillId="84" borderId="271" applyNumberFormat="0" applyAlignment="0" applyProtection="0"/>
    <xf numFmtId="0" fontId="145" fillId="0" borderId="273" applyNumberFormat="0" applyFill="0" applyAlignment="0" applyProtection="0"/>
    <xf numFmtId="0" fontId="126" fillId="84" borderId="272" applyNumberFormat="0" applyAlignment="0" applyProtection="0"/>
    <xf numFmtId="0" fontId="138" fillId="71" borderId="272" applyNumberFormat="0" applyAlignment="0" applyProtection="0"/>
    <xf numFmtId="0" fontId="120" fillId="87" borderId="274" applyNumberFormat="0" applyFont="0" applyAlignment="0" applyProtection="0"/>
    <xf numFmtId="0" fontId="142" fillId="84" borderId="271" applyNumberFormat="0" applyAlignment="0" applyProtection="0"/>
    <xf numFmtId="0" fontId="145" fillId="0" borderId="273" applyNumberFormat="0" applyFill="0" applyAlignment="0" applyProtection="0"/>
    <xf numFmtId="0" fontId="129" fillId="71" borderId="272" applyNumberFormat="0" applyAlignment="0" applyProtection="0"/>
    <xf numFmtId="4" fontId="103" fillId="60" borderId="276">
      <alignment horizontal="right" vertical="center"/>
    </xf>
    <xf numFmtId="0" fontId="145" fillId="0" borderId="273" applyNumberFormat="0" applyFill="0" applyAlignment="0" applyProtection="0"/>
    <xf numFmtId="0" fontId="102" fillId="61" borderId="275"/>
    <xf numFmtId="0" fontId="126" fillId="84" borderId="272" applyNumberFormat="0" applyAlignment="0" applyProtection="0"/>
    <xf numFmtId="0" fontId="138" fillId="71" borderId="272" applyNumberFormat="0" applyAlignment="0" applyProtection="0"/>
    <xf numFmtId="0" fontId="142" fillId="84" borderId="271" applyNumberFormat="0" applyAlignment="0" applyProtection="0"/>
    <xf numFmtId="0" fontId="145" fillId="0" borderId="273" applyNumberFormat="0" applyFill="0" applyAlignment="0" applyProtection="0"/>
    <xf numFmtId="0" fontId="7" fillId="37" borderId="0" applyNumberFormat="0" applyBorder="0" applyAlignment="0" applyProtection="0"/>
    <xf numFmtId="0" fontId="123" fillId="84" borderId="271" applyNumberFormat="0" applyAlignment="0" applyProtection="0"/>
    <xf numFmtId="0" fontId="125" fillId="84" borderId="272" applyNumberFormat="0" applyAlignment="0" applyProtection="0"/>
    <xf numFmtId="0" fontId="130" fillId="0" borderId="273" applyNumberFormat="0" applyFill="0" applyAlignment="0" applyProtection="0"/>
    <xf numFmtId="49" fontId="102" fillId="0" borderId="275" applyNumberFormat="0" applyFont="0" applyFill="0" applyBorder="0" applyProtection="0">
      <alignment horizontal="left" vertical="center" indent="2"/>
    </xf>
    <xf numFmtId="0" fontId="103" fillId="62" borderId="275">
      <alignment horizontal="right" vertical="center"/>
    </xf>
    <xf numFmtId="4" fontId="103" fillId="62" borderId="275">
      <alignment horizontal="right" vertical="center"/>
    </xf>
    <xf numFmtId="0" fontId="105" fillId="62" borderId="275">
      <alignment horizontal="right" vertical="center"/>
    </xf>
    <xf numFmtId="4" fontId="105" fillId="62" borderId="275">
      <alignment horizontal="right" vertical="center"/>
    </xf>
    <xf numFmtId="0" fontId="103" fillId="60" borderId="275">
      <alignment horizontal="right" vertical="center"/>
    </xf>
    <xf numFmtId="4" fontId="103" fillId="60" borderId="275">
      <alignment horizontal="right" vertical="center"/>
    </xf>
    <xf numFmtId="0" fontId="103" fillId="60" borderId="275">
      <alignment horizontal="right" vertical="center"/>
    </xf>
    <xf numFmtId="4" fontId="103" fillId="60" borderId="275">
      <alignment horizontal="right" vertical="center"/>
    </xf>
    <xf numFmtId="0" fontId="129" fillId="71" borderId="272" applyNumberFormat="0" applyAlignment="0" applyProtection="0"/>
    <xf numFmtId="0" fontId="102" fillId="0" borderId="275">
      <alignment horizontal="right" vertical="center"/>
    </xf>
    <xf numFmtId="4" fontId="102" fillId="0" borderId="275">
      <alignment horizontal="right" vertical="center"/>
    </xf>
    <xf numFmtId="4" fontId="102" fillId="0" borderId="275" applyFill="0" applyBorder="0" applyProtection="0">
      <alignment horizontal="right" vertical="center"/>
    </xf>
    <xf numFmtId="49" fontId="101" fillId="0" borderId="275" applyNumberFormat="0" applyFill="0" applyBorder="0" applyProtection="0">
      <alignment horizontal="left" vertical="center"/>
    </xf>
    <xf numFmtId="0" fontId="102" fillId="0" borderId="275" applyNumberFormat="0" applyFill="0" applyAlignment="0" applyProtection="0"/>
    <xf numFmtId="166" fontId="102" fillId="88" borderId="275" applyNumberFormat="0" applyFont="0" applyBorder="0" applyAlignment="0" applyProtection="0">
      <alignment horizontal="right" vertical="center"/>
    </xf>
    <xf numFmtId="0" fontId="102" fillId="61" borderId="275"/>
    <xf numFmtId="4" fontId="102" fillId="61" borderId="275"/>
    <xf numFmtId="4" fontId="103" fillId="60" borderId="275">
      <alignment horizontal="right" vertical="center"/>
    </xf>
    <xf numFmtId="0" fontId="102" fillId="61" borderId="275"/>
    <xf numFmtId="0" fontId="125" fillId="84" borderId="272" applyNumberFormat="0" applyAlignment="0" applyProtection="0"/>
    <xf numFmtId="0" fontId="103" fillId="62" borderId="275">
      <alignment horizontal="right" vertical="center"/>
    </xf>
    <xf numFmtId="0" fontId="102" fillId="0" borderId="275">
      <alignment horizontal="right" vertical="center"/>
    </xf>
    <xf numFmtId="0" fontId="145" fillId="0" borderId="273" applyNumberFormat="0" applyFill="0" applyAlignment="0" applyProtection="0"/>
    <xf numFmtId="0" fontId="102" fillId="62" borderId="276">
      <alignment horizontal="left" vertical="center"/>
    </xf>
    <xf numFmtId="0" fontId="138" fillId="71" borderId="272" applyNumberFormat="0" applyAlignment="0" applyProtection="0"/>
    <xf numFmtId="166" fontId="102" fillId="88" borderId="275" applyNumberFormat="0" applyFont="0" applyBorder="0" applyAlignment="0" applyProtection="0">
      <alignment horizontal="right" vertical="center"/>
    </xf>
    <xf numFmtId="0" fontId="120" fillId="87" borderId="274" applyNumberFormat="0" applyFont="0" applyAlignment="0" applyProtection="0"/>
    <xf numFmtId="0" fontId="102" fillId="0" borderId="278">
      <alignment horizontal="left" vertical="center" wrapText="1" indent="2"/>
    </xf>
    <xf numFmtId="4" fontId="102" fillId="61" borderId="275"/>
    <xf numFmtId="49" fontId="101" fillId="0" borderId="275" applyNumberFormat="0" applyFill="0" applyBorder="0" applyProtection="0">
      <alignment horizontal="left" vertical="center"/>
    </xf>
    <xf numFmtId="0" fontId="102" fillId="0" borderId="275">
      <alignment horizontal="right" vertical="center"/>
    </xf>
    <xf numFmtId="4" fontId="103" fillId="60" borderId="277">
      <alignment horizontal="right" vertical="center"/>
    </xf>
    <xf numFmtId="4" fontId="103" fillId="60" borderId="275">
      <alignment horizontal="right" vertical="center"/>
    </xf>
    <xf numFmtId="4" fontId="103" fillId="60" borderId="275">
      <alignment horizontal="right" vertical="center"/>
    </xf>
    <xf numFmtId="0" fontId="105" fillId="62" borderId="275">
      <alignment horizontal="right" vertical="center"/>
    </xf>
    <xf numFmtId="0" fontId="103" fillId="62" borderId="275">
      <alignment horizontal="right" vertical="center"/>
    </xf>
    <xf numFmtId="49" fontId="102" fillId="0" borderId="275" applyNumberFormat="0" applyFont="0" applyFill="0" applyBorder="0" applyProtection="0">
      <alignment horizontal="left" vertical="center" indent="2"/>
    </xf>
    <xf numFmtId="0" fontId="138" fillId="71" borderId="272" applyNumberFormat="0" applyAlignment="0" applyProtection="0"/>
    <xf numFmtId="0" fontId="123" fillId="84" borderId="271" applyNumberFormat="0" applyAlignment="0" applyProtection="0"/>
    <xf numFmtId="49" fontId="102" fillId="0" borderId="275" applyNumberFormat="0" applyFont="0" applyFill="0" applyBorder="0" applyProtection="0">
      <alignment horizontal="left" vertical="center" indent="2"/>
    </xf>
    <xf numFmtId="0" fontId="129" fillId="71" borderId="272" applyNumberFormat="0" applyAlignment="0" applyProtection="0"/>
    <xf numFmtId="4" fontId="102" fillId="0" borderId="275" applyFill="0" applyBorder="0" applyProtection="0">
      <alignment horizontal="right" vertical="center"/>
    </xf>
    <xf numFmtId="0" fontId="126" fillId="84" borderId="272" applyNumberFormat="0" applyAlignment="0" applyProtection="0"/>
    <xf numFmtId="0" fontId="145" fillId="0" borderId="273" applyNumberFormat="0" applyFill="0" applyAlignment="0" applyProtection="0"/>
    <xf numFmtId="0" fontId="142" fillId="84" borderId="271" applyNumberFormat="0" applyAlignment="0" applyProtection="0"/>
    <xf numFmtId="0" fontId="102" fillId="0" borderId="275" applyNumberFormat="0" applyFill="0" applyAlignment="0" applyProtection="0"/>
    <xf numFmtId="4" fontId="102" fillId="0" borderId="275">
      <alignment horizontal="right" vertical="center"/>
    </xf>
    <xf numFmtId="0" fontId="102" fillId="0" borderId="275">
      <alignment horizontal="right" vertical="center"/>
    </xf>
    <xf numFmtId="0" fontId="138" fillId="71" borderId="272" applyNumberFormat="0" applyAlignment="0" applyProtection="0"/>
    <xf numFmtId="0" fontId="123" fillId="84" borderId="271" applyNumberFormat="0" applyAlignment="0" applyProtection="0"/>
    <xf numFmtId="0" fontId="125" fillId="84" borderId="272" applyNumberFormat="0" applyAlignment="0" applyProtection="0"/>
    <xf numFmtId="0" fontId="102" fillId="60" borderId="278">
      <alignment horizontal="left" vertical="center" wrapText="1" indent="2"/>
    </xf>
    <xf numFmtId="0" fontId="126" fillId="84" borderId="272" applyNumberFormat="0" applyAlignment="0" applyProtection="0"/>
    <xf numFmtId="0" fontId="126" fillId="84" borderId="272" applyNumberFormat="0" applyAlignment="0" applyProtection="0"/>
    <xf numFmtId="4" fontId="103" fillId="60" borderId="276">
      <alignment horizontal="right" vertical="center"/>
    </xf>
    <xf numFmtId="0" fontId="103" fillId="60" borderId="276">
      <alignment horizontal="right" vertical="center"/>
    </xf>
    <xf numFmtId="0" fontId="103" fillId="60" borderId="275">
      <alignment horizontal="right" vertical="center"/>
    </xf>
    <xf numFmtId="4" fontId="105" fillId="62" borderId="275">
      <alignment horizontal="right" vertical="center"/>
    </xf>
    <xf numFmtId="0" fontId="129" fillId="71" borderId="272" applyNumberFormat="0" applyAlignment="0" applyProtection="0"/>
    <xf numFmtId="0" fontId="130" fillId="0" borderId="273" applyNumberFormat="0" applyFill="0" applyAlignment="0" applyProtection="0"/>
    <xf numFmtId="0" fontId="145" fillId="0" borderId="273" applyNumberFormat="0" applyFill="0" applyAlignment="0" applyProtection="0"/>
    <xf numFmtId="0" fontId="120" fillId="87" borderId="274" applyNumberFormat="0" applyFont="0" applyAlignment="0" applyProtection="0"/>
    <xf numFmtId="0" fontId="138" fillId="71" borderId="272" applyNumberFormat="0" applyAlignment="0" applyProtection="0"/>
    <xf numFmtId="49" fontId="101" fillId="0" borderId="275" applyNumberFormat="0" applyFill="0" applyBorder="0" applyProtection="0">
      <alignment horizontal="left" vertical="center"/>
    </xf>
    <xf numFmtId="0" fontId="102" fillId="60" borderId="278">
      <alignment horizontal="left" vertical="center" wrapText="1" indent="2"/>
    </xf>
    <xf numFmtId="0" fontId="126" fillId="84" borderId="272" applyNumberFormat="0" applyAlignment="0" applyProtection="0"/>
    <xf numFmtId="0" fontId="102" fillId="0" borderId="278">
      <alignment horizontal="left" vertical="center" wrapText="1" indent="2"/>
    </xf>
    <xf numFmtId="0" fontId="120" fillId="87" borderId="274" applyNumberFormat="0" applyFont="0" applyAlignment="0" applyProtection="0"/>
    <xf numFmtId="0" fontId="8" fillId="87" borderId="274" applyNumberFormat="0" applyFont="0" applyAlignment="0" applyProtection="0"/>
    <xf numFmtId="0" fontId="142" fillId="84" borderId="271" applyNumberFormat="0" applyAlignment="0" applyProtection="0"/>
    <xf numFmtId="0" fontId="145" fillId="0" borderId="273" applyNumberFormat="0" applyFill="0" applyAlignment="0" applyProtection="0"/>
    <xf numFmtId="4" fontId="102" fillId="61" borderId="275"/>
    <xf numFmtId="0" fontId="103" fillId="60" borderId="275">
      <alignment horizontal="right" vertical="center"/>
    </xf>
    <xf numFmtId="0" fontId="145" fillId="0" borderId="273" applyNumberFormat="0" applyFill="0" applyAlignment="0" applyProtection="0"/>
    <xf numFmtId="4" fontId="103" fillId="60" borderId="277">
      <alignment horizontal="right" vertical="center"/>
    </xf>
    <xf numFmtId="0" fontId="125" fillId="84" borderId="272" applyNumberFormat="0" applyAlignment="0" applyProtection="0"/>
    <xf numFmtId="0" fontId="103" fillId="60" borderId="276">
      <alignment horizontal="right" vertical="center"/>
    </xf>
    <xf numFmtId="0" fontId="126" fillId="84" borderId="272" applyNumberFormat="0" applyAlignment="0" applyProtection="0"/>
    <xf numFmtId="0" fontId="130" fillId="0" borderId="273" applyNumberFormat="0" applyFill="0" applyAlignment="0" applyProtection="0"/>
    <xf numFmtId="0" fontId="120" fillId="87" borderId="274" applyNumberFormat="0" applyFont="0" applyAlignment="0" applyProtection="0"/>
    <xf numFmtId="4" fontId="103" fillId="60" borderId="276">
      <alignment horizontal="right" vertical="center"/>
    </xf>
    <xf numFmtId="0" fontId="102" fillId="60" borderId="278">
      <alignment horizontal="left" vertical="center" wrapText="1" indent="2"/>
    </xf>
    <xf numFmtId="0" fontId="102" fillId="61" borderId="275"/>
    <xf numFmtId="166" fontId="102" fillId="88" borderId="275" applyNumberFormat="0" applyFont="0" applyBorder="0" applyAlignment="0" applyProtection="0">
      <alignment horizontal="right" vertical="center"/>
    </xf>
    <xf numFmtId="0" fontId="102" fillId="0" borderId="275" applyNumberFormat="0" applyFill="0" applyAlignment="0" applyProtection="0"/>
    <xf numFmtId="4" fontId="102" fillId="0" borderId="275" applyFill="0" applyBorder="0" applyProtection="0">
      <alignment horizontal="right" vertical="center"/>
    </xf>
    <xf numFmtId="4" fontId="103" fillId="62" borderId="275">
      <alignment horizontal="right" vertical="center"/>
    </xf>
    <xf numFmtId="0" fontId="130" fillId="0" borderId="273" applyNumberFormat="0" applyFill="0" applyAlignment="0" applyProtection="0"/>
    <xf numFmtId="49" fontId="101" fillId="0" borderId="275" applyNumberFormat="0" applyFill="0" applyBorder="0" applyProtection="0">
      <alignment horizontal="left" vertical="center"/>
    </xf>
    <xf numFmtId="49" fontId="102" fillId="0" borderId="276" applyNumberFormat="0" applyFont="0" applyFill="0" applyBorder="0" applyProtection="0">
      <alignment horizontal="left" vertical="center" indent="5"/>
    </xf>
    <xf numFmtId="0" fontId="102" fillId="62" borderId="276">
      <alignment horizontal="left" vertical="center"/>
    </xf>
    <xf numFmtId="0" fontId="126" fillId="84" borderId="272" applyNumberFormat="0" applyAlignment="0" applyProtection="0"/>
    <xf numFmtId="4" fontId="103" fillId="60" borderId="277">
      <alignment horizontal="right" vertical="center"/>
    </xf>
    <xf numFmtId="0" fontId="138" fillId="71" borderId="272" applyNumberFormat="0" applyAlignment="0" applyProtection="0"/>
    <xf numFmtId="0" fontId="138" fillId="71" borderId="272" applyNumberFormat="0" applyAlignment="0" applyProtection="0"/>
    <xf numFmtId="0" fontId="120" fillId="87" borderId="274" applyNumberFormat="0" applyFont="0" applyAlignment="0" applyProtection="0"/>
    <xf numFmtId="0" fontId="142" fillId="84" borderId="271" applyNumberFormat="0" applyAlignment="0" applyProtection="0"/>
    <xf numFmtId="0" fontId="145" fillId="0" borderId="273" applyNumberFormat="0" applyFill="0" applyAlignment="0" applyProtection="0"/>
    <xf numFmtId="0" fontId="103" fillId="60" borderId="275">
      <alignment horizontal="right" vertical="center"/>
    </xf>
    <xf numFmtId="0" fontId="8" fillId="87" borderId="274" applyNumberFormat="0" applyFont="0" applyAlignment="0" applyProtection="0"/>
    <xf numFmtId="4" fontId="102" fillId="0" borderId="275">
      <alignment horizontal="right" vertical="center"/>
    </xf>
    <xf numFmtId="0" fontId="145" fillId="0" borderId="273" applyNumberFormat="0" applyFill="0" applyAlignment="0" applyProtection="0"/>
    <xf numFmtId="0" fontId="103" fillId="60" borderId="275">
      <alignment horizontal="right" vertical="center"/>
    </xf>
    <xf numFmtId="0" fontId="103" fillId="60" borderId="275">
      <alignment horizontal="right" vertical="center"/>
    </xf>
    <xf numFmtId="4" fontId="105" fillId="62" borderId="275">
      <alignment horizontal="right" vertical="center"/>
    </xf>
    <xf numFmtId="0" fontId="103" fillId="62" borderId="275">
      <alignment horizontal="right" vertical="center"/>
    </xf>
    <xf numFmtId="4" fontId="103" fillId="62" borderId="275">
      <alignment horizontal="right" vertical="center"/>
    </xf>
    <xf numFmtId="0" fontId="105" fillId="62" borderId="275">
      <alignment horizontal="right" vertical="center"/>
    </xf>
    <xf numFmtId="4" fontId="105" fillId="62" borderId="275">
      <alignment horizontal="right" vertical="center"/>
    </xf>
    <xf numFmtId="0" fontId="103" fillId="60" borderId="275">
      <alignment horizontal="right" vertical="center"/>
    </xf>
    <xf numFmtId="4" fontId="103" fillId="60" borderId="275">
      <alignment horizontal="right" vertical="center"/>
    </xf>
    <xf numFmtId="0" fontId="103" fillId="60" borderId="275">
      <alignment horizontal="right" vertical="center"/>
    </xf>
    <xf numFmtId="4" fontId="103" fillId="60" borderId="275">
      <alignment horizontal="right" vertical="center"/>
    </xf>
    <xf numFmtId="0" fontId="103" fillId="60" borderId="276">
      <alignment horizontal="right" vertical="center"/>
    </xf>
    <xf numFmtId="4" fontId="103" fillId="60" borderId="276">
      <alignment horizontal="right" vertical="center"/>
    </xf>
    <xf numFmtId="0" fontId="103" fillId="60" borderId="277">
      <alignment horizontal="right" vertical="center"/>
    </xf>
    <xf numFmtId="4" fontId="103" fillId="60" borderId="277">
      <alignment horizontal="right" vertical="center"/>
    </xf>
    <xf numFmtId="0" fontId="126" fillId="84" borderId="272" applyNumberFormat="0" applyAlignment="0" applyProtection="0"/>
    <xf numFmtId="0" fontId="102" fillId="60" borderId="278">
      <alignment horizontal="left" vertical="center" wrapText="1" indent="2"/>
    </xf>
    <xf numFmtId="0" fontId="102" fillId="0" borderId="278">
      <alignment horizontal="left" vertical="center" wrapText="1" indent="2"/>
    </xf>
    <xf numFmtId="0" fontId="102" fillId="62" borderId="276">
      <alignment horizontal="left" vertical="center"/>
    </xf>
    <xf numFmtId="0" fontId="138" fillId="71" borderId="272" applyNumberFormat="0" applyAlignment="0" applyProtection="0"/>
    <xf numFmtId="0" fontId="102" fillId="0" borderId="275">
      <alignment horizontal="right" vertical="center"/>
    </xf>
    <xf numFmtId="4" fontId="102" fillId="0" borderId="275">
      <alignment horizontal="right" vertical="center"/>
    </xf>
    <xf numFmtId="0" fontId="102" fillId="0" borderId="275" applyNumberFormat="0" applyFill="0" applyAlignment="0" applyProtection="0"/>
    <xf numFmtId="0" fontId="142" fillId="84" borderId="271" applyNumberFormat="0" applyAlignment="0" applyProtection="0"/>
    <xf numFmtId="166" fontId="102" fillId="88" borderId="275" applyNumberFormat="0" applyFont="0" applyBorder="0" applyAlignment="0" applyProtection="0">
      <alignment horizontal="right" vertical="center"/>
    </xf>
    <xf numFmtId="0" fontId="102" fillId="61" borderId="275"/>
    <xf numFmtId="4" fontId="102" fillId="61" borderId="275"/>
    <xf numFmtId="0" fontId="145" fillId="0" borderId="273" applyNumberFormat="0" applyFill="0" applyAlignment="0" applyProtection="0"/>
    <xf numFmtId="0" fontId="8" fillId="87" borderId="274" applyNumberFormat="0" applyFont="0" applyAlignment="0" applyProtection="0"/>
    <xf numFmtId="0" fontId="120" fillId="87" borderId="274" applyNumberFormat="0" applyFont="0" applyAlignment="0" applyProtection="0"/>
    <xf numFmtId="0" fontId="102" fillId="0" borderId="275" applyNumberFormat="0" applyFill="0" applyAlignment="0" applyProtection="0"/>
    <xf numFmtId="0" fontId="130" fillId="0" borderId="273" applyNumberFormat="0" applyFill="0" applyAlignment="0" applyProtection="0"/>
    <xf numFmtId="0" fontId="145" fillId="0" borderId="273" applyNumberFormat="0" applyFill="0" applyAlignment="0" applyProtection="0"/>
    <xf numFmtId="0" fontId="129" fillId="71" borderId="272" applyNumberFormat="0" applyAlignment="0" applyProtection="0"/>
    <xf numFmtId="0" fontId="126" fillId="84" borderId="272" applyNumberFormat="0" applyAlignment="0" applyProtection="0"/>
    <xf numFmtId="4" fontId="105" fillId="62" borderId="275">
      <alignment horizontal="right" vertical="center"/>
    </xf>
    <xf numFmtId="0" fontId="103" fillId="62" borderId="275">
      <alignment horizontal="right" vertical="center"/>
    </xf>
    <xf numFmtId="166" fontId="102" fillId="88" borderId="275" applyNumberFormat="0" applyFont="0" applyBorder="0" applyAlignment="0" applyProtection="0">
      <alignment horizontal="right" vertical="center"/>
    </xf>
    <xf numFmtId="0" fontId="130" fillId="0" borderId="273" applyNumberFormat="0" applyFill="0" applyAlignment="0" applyProtection="0"/>
    <xf numFmtId="49" fontId="102" fillId="0" borderId="275" applyNumberFormat="0" applyFont="0" applyFill="0" applyBorder="0" applyProtection="0">
      <alignment horizontal="left" vertical="center" indent="2"/>
    </xf>
    <xf numFmtId="49" fontId="102" fillId="0" borderId="276" applyNumberFormat="0" applyFont="0" applyFill="0" applyBorder="0" applyProtection="0">
      <alignment horizontal="left" vertical="center" indent="5"/>
    </xf>
    <xf numFmtId="49" fontId="102" fillId="0" borderId="275" applyNumberFormat="0" applyFont="0" applyFill="0" applyBorder="0" applyProtection="0">
      <alignment horizontal="left" vertical="center" indent="2"/>
    </xf>
    <xf numFmtId="4" fontId="102" fillId="0" borderId="275" applyFill="0" applyBorder="0" applyProtection="0">
      <alignment horizontal="right" vertical="center"/>
    </xf>
    <xf numFmtId="49" fontId="101" fillId="0" borderId="275" applyNumberFormat="0" applyFill="0" applyBorder="0" applyProtection="0">
      <alignment horizontal="left" vertical="center"/>
    </xf>
    <xf numFmtId="0" fontId="102" fillId="0" borderId="278">
      <alignment horizontal="left" vertical="center" wrapText="1" indent="2"/>
    </xf>
    <xf numFmtId="0" fontId="142" fillId="84" borderId="271" applyNumberFormat="0" applyAlignment="0" applyProtection="0"/>
    <xf numFmtId="0" fontId="103" fillId="60" borderId="277">
      <alignment horizontal="right" vertical="center"/>
    </xf>
    <xf numFmtId="0" fontId="129" fillId="71" borderId="272" applyNumberFormat="0" applyAlignment="0" applyProtection="0"/>
    <xf numFmtId="0" fontId="103" fillId="60" borderId="277">
      <alignment horizontal="right" vertical="center"/>
    </xf>
    <xf numFmtId="4" fontId="103" fillId="60" borderId="275">
      <alignment horizontal="right" vertical="center"/>
    </xf>
    <xf numFmtId="0" fontId="103" fillId="60" borderId="275">
      <alignment horizontal="right" vertical="center"/>
    </xf>
    <xf numFmtId="0" fontId="123" fillId="84" borderId="271" applyNumberFormat="0" applyAlignment="0" applyProtection="0"/>
    <xf numFmtId="0" fontId="125" fillId="84" borderId="272" applyNumberFormat="0" applyAlignment="0" applyProtection="0"/>
    <xf numFmtId="0" fontId="130" fillId="0" borderId="273" applyNumberFormat="0" applyFill="0" applyAlignment="0" applyProtection="0"/>
    <xf numFmtId="0" fontId="102" fillId="61" borderId="275"/>
    <xf numFmtId="4" fontId="102" fillId="61" borderId="275"/>
    <xf numFmtId="4" fontId="103" fillId="60" borderId="275">
      <alignment horizontal="right" vertical="center"/>
    </xf>
    <xf numFmtId="0" fontId="105" fillId="62" borderId="275">
      <alignment horizontal="right" vertical="center"/>
    </xf>
    <xf numFmtId="0" fontId="129" fillId="71" borderId="272" applyNumberFormat="0" applyAlignment="0" applyProtection="0"/>
    <xf numFmtId="0" fontId="126" fillId="84" borderId="272" applyNumberFormat="0" applyAlignment="0" applyProtection="0"/>
    <xf numFmtId="4" fontId="102" fillId="0" borderId="275">
      <alignment horizontal="right" vertical="center"/>
    </xf>
    <xf numFmtId="0" fontId="102" fillId="60" borderId="278">
      <alignment horizontal="left" vertical="center" wrapText="1" indent="2"/>
    </xf>
    <xf numFmtId="0" fontId="102" fillId="0" borderId="278">
      <alignment horizontal="left" vertical="center" wrapText="1" indent="2"/>
    </xf>
    <xf numFmtId="0" fontId="142" fillId="84" borderId="271" applyNumberFormat="0" applyAlignment="0" applyProtection="0"/>
    <xf numFmtId="0" fontId="138" fillId="71" borderId="272" applyNumberFormat="0" applyAlignment="0" applyProtection="0"/>
    <xf numFmtId="0" fontId="125" fillId="84" borderId="272" applyNumberFormat="0" applyAlignment="0" applyProtection="0"/>
    <xf numFmtId="0" fontId="123" fillId="84" borderId="271" applyNumberFormat="0" applyAlignment="0" applyProtection="0"/>
    <xf numFmtId="0" fontId="103" fillId="60" borderId="277">
      <alignment horizontal="right" vertical="center"/>
    </xf>
    <xf numFmtId="0" fontId="105" fillId="62" borderId="275">
      <alignment horizontal="right" vertical="center"/>
    </xf>
    <xf numFmtId="4" fontId="103" fillId="62" borderId="275">
      <alignment horizontal="right" vertical="center"/>
    </xf>
    <xf numFmtId="4" fontId="103" fillId="60" borderId="275">
      <alignment horizontal="right" vertical="center"/>
    </xf>
    <xf numFmtId="49" fontId="102" fillId="0" borderId="276" applyNumberFormat="0" applyFont="0" applyFill="0" applyBorder="0" applyProtection="0">
      <alignment horizontal="left" vertical="center" indent="5"/>
    </xf>
    <xf numFmtId="4" fontId="102" fillId="0" borderId="275" applyFill="0" applyBorder="0" applyProtection="0">
      <alignment horizontal="right" vertical="center"/>
    </xf>
    <xf numFmtId="4" fontId="103" fillId="62" borderId="275">
      <alignment horizontal="right" vertical="center"/>
    </xf>
    <xf numFmtId="0" fontId="138" fillId="71" borderId="272" applyNumberFormat="0" applyAlignment="0" applyProtection="0"/>
    <xf numFmtId="0" fontId="129" fillId="71" borderId="272" applyNumberFormat="0" applyAlignment="0" applyProtection="0"/>
    <xf numFmtId="0" fontId="125" fillId="84" borderId="272" applyNumberFormat="0" applyAlignment="0" applyProtection="0"/>
    <xf numFmtId="0" fontId="102" fillId="60" borderId="278">
      <alignment horizontal="left" vertical="center" wrapText="1" indent="2"/>
    </xf>
    <xf numFmtId="0" fontId="102" fillId="0" borderId="278">
      <alignment horizontal="left" vertical="center" wrapText="1" indent="2"/>
    </xf>
    <xf numFmtId="0" fontId="102" fillId="60" borderId="278">
      <alignment horizontal="left" vertical="center" wrapText="1" indent="2"/>
    </xf>
    <xf numFmtId="166" fontId="102" fillId="88" borderId="275" applyNumberFormat="0" applyFont="0" applyBorder="0" applyAlignment="0" applyProtection="0">
      <alignment horizontal="right" vertical="center"/>
    </xf>
    <xf numFmtId="0" fontId="103" fillId="60" borderId="277">
      <alignment horizontal="right" vertical="center"/>
    </xf>
    <xf numFmtId="0" fontId="103" fillId="60" borderId="277">
      <alignment horizontal="right" vertical="center"/>
    </xf>
    <xf numFmtId="0" fontId="102" fillId="0" borderId="275" applyNumberFormat="0" applyFill="0" applyAlignment="0" applyProtection="0"/>
    <xf numFmtId="4" fontId="103" fillId="60" borderId="277">
      <alignment horizontal="right" vertical="center"/>
    </xf>
    <xf numFmtId="0" fontId="103" fillId="60" borderId="275">
      <alignment horizontal="right" vertical="center"/>
    </xf>
    <xf numFmtId="0" fontId="7" fillId="54" borderId="0" applyNumberFormat="0" applyBorder="0" applyAlignment="0" applyProtection="0"/>
    <xf numFmtId="49" fontId="102" fillId="0" borderId="275" applyNumberFormat="0" applyFont="0" applyFill="0" applyBorder="0" applyProtection="0">
      <alignment horizontal="left" vertical="center" indent="2"/>
    </xf>
    <xf numFmtId="0" fontId="48" fillId="43" borderId="0" applyNumberFormat="0" applyBorder="0" applyAlignment="0" applyProtection="0"/>
    <xf numFmtId="0" fontId="103" fillId="60" borderId="277">
      <alignment horizontal="right" vertical="center"/>
    </xf>
    <xf numFmtId="4" fontId="102" fillId="0" borderId="275">
      <alignment horizontal="right" vertical="center"/>
    </xf>
    <xf numFmtId="166" fontId="102" fillId="88" borderId="275" applyNumberFormat="0" applyFont="0" applyBorder="0" applyAlignment="0" applyProtection="0">
      <alignment horizontal="right" vertical="center"/>
    </xf>
    <xf numFmtId="0" fontId="102" fillId="62" borderId="276">
      <alignment horizontal="left" vertical="center"/>
    </xf>
    <xf numFmtId="0" fontId="102" fillId="60" borderId="278">
      <alignment horizontal="left" vertical="center" wrapText="1" indent="2"/>
    </xf>
    <xf numFmtId="4" fontId="103" fillId="60" borderId="277">
      <alignment horizontal="right" vertical="center"/>
    </xf>
    <xf numFmtId="0" fontId="105" fillId="62" borderId="275">
      <alignment horizontal="right" vertical="center"/>
    </xf>
    <xf numFmtId="4" fontId="103" fillId="60" borderId="275">
      <alignment horizontal="right" vertical="center"/>
    </xf>
    <xf numFmtId="0" fontId="103" fillId="60" borderId="275">
      <alignment horizontal="right" vertical="center"/>
    </xf>
    <xf numFmtId="4" fontId="105" fillId="62" borderId="275">
      <alignment horizontal="right" vertical="center"/>
    </xf>
    <xf numFmtId="0" fontId="120" fillId="87" borderId="274" applyNumberFormat="0" applyFont="0" applyAlignment="0" applyProtection="0"/>
    <xf numFmtId="0" fontId="7" fillId="38" borderId="0" applyNumberFormat="0" applyBorder="0" applyAlignment="0" applyProtection="0"/>
    <xf numFmtId="0" fontId="120" fillId="87" borderId="274" applyNumberFormat="0" applyFont="0" applyAlignment="0" applyProtection="0"/>
    <xf numFmtId="0" fontId="8" fillId="87" borderId="274" applyNumberFormat="0" applyFont="0" applyAlignment="0" applyProtection="0"/>
    <xf numFmtId="0" fontId="118" fillId="0" borderId="0" applyNumberFormat="0" applyFill="0" applyBorder="0" applyAlignment="0" applyProtection="0"/>
    <xf numFmtId="4" fontId="103" fillId="62" borderId="275">
      <alignment horizontal="right" vertical="center"/>
    </xf>
    <xf numFmtId="0" fontId="123" fillId="84" borderId="271" applyNumberFormat="0" applyAlignment="0" applyProtection="0"/>
    <xf numFmtId="4" fontId="103" fillId="62" borderId="275">
      <alignment horizontal="right" vertical="center"/>
    </xf>
    <xf numFmtId="0" fontId="119" fillId="0" borderId="70" applyNumberFormat="0" applyFill="0" applyAlignment="0" applyProtection="0"/>
    <xf numFmtId="0" fontId="103" fillId="60" borderId="275">
      <alignment horizontal="right" vertical="center"/>
    </xf>
    <xf numFmtId="49" fontId="102" fillId="0" borderId="276" applyNumberFormat="0" applyFont="0" applyFill="0" applyBorder="0" applyProtection="0">
      <alignment horizontal="left" vertical="center" indent="5"/>
    </xf>
    <xf numFmtId="0" fontId="102" fillId="0" borderId="278">
      <alignment horizontal="left" vertical="center" wrapText="1" indent="2"/>
    </xf>
    <xf numFmtId="0" fontId="138" fillId="71" borderId="272" applyNumberFormat="0" applyAlignment="0" applyProtection="0"/>
    <xf numFmtId="4" fontId="103" fillId="60" borderId="275">
      <alignment horizontal="right" vertical="center"/>
    </xf>
    <xf numFmtId="0" fontId="102" fillId="61" borderId="275"/>
    <xf numFmtId="0" fontId="142" fillId="84" borderId="271" applyNumberFormat="0" applyAlignment="0" applyProtection="0"/>
    <xf numFmtId="0" fontId="102" fillId="0" borderId="278">
      <alignment horizontal="left" vertical="center" wrapText="1" indent="2"/>
    </xf>
    <xf numFmtId="0" fontId="102" fillId="60" borderId="278">
      <alignment horizontal="left" vertical="center" wrapText="1" indent="2"/>
    </xf>
    <xf numFmtId="0" fontId="102" fillId="62" borderId="276">
      <alignment horizontal="left" vertical="center"/>
    </xf>
    <xf numFmtId="49" fontId="101" fillId="0" borderId="275" applyNumberFormat="0" applyFill="0" applyBorder="0" applyProtection="0">
      <alignment horizontal="left" vertical="center"/>
    </xf>
    <xf numFmtId="0" fontId="48" fillId="51" borderId="0" applyNumberFormat="0" applyBorder="0" applyAlignment="0" applyProtection="0"/>
    <xf numFmtId="0" fontId="115" fillId="33" borderId="66" applyNumberFormat="0" applyAlignment="0" applyProtection="0"/>
    <xf numFmtId="0" fontId="145" fillId="0" borderId="273" applyNumberFormat="0" applyFill="0" applyAlignment="0" applyProtection="0"/>
    <xf numFmtId="49" fontId="102" fillId="0" borderId="275" applyNumberFormat="0" applyFont="0" applyFill="0" applyBorder="0" applyProtection="0">
      <alignment horizontal="left" vertical="center" indent="2"/>
    </xf>
    <xf numFmtId="0" fontId="102" fillId="0" borderId="278">
      <alignment horizontal="left" vertical="center" wrapText="1" indent="2"/>
    </xf>
    <xf numFmtId="4" fontId="102" fillId="0" borderId="275" applyFill="0" applyBorder="0" applyProtection="0">
      <alignment horizontal="right" vertical="center"/>
    </xf>
    <xf numFmtId="0" fontId="102" fillId="62" borderId="276">
      <alignment horizontal="left" vertical="center"/>
    </xf>
    <xf numFmtId="0" fontId="103" fillId="60" borderId="275">
      <alignment horizontal="right" vertical="center"/>
    </xf>
    <xf numFmtId="0" fontId="102" fillId="0" borderId="275" applyNumberFormat="0" applyFill="0" applyAlignment="0" applyProtection="0"/>
    <xf numFmtId="49" fontId="102" fillId="0" borderId="275" applyNumberFormat="0" applyFont="0" applyFill="0" applyBorder="0" applyProtection="0">
      <alignment horizontal="left" vertical="center" indent="2"/>
    </xf>
    <xf numFmtId="0" fontId="48" fillId="55" borderId="0" applyNumberFormat="0" applyBorder="0" applyAlignment="0" applyProtection="0"/>
    <xf numFmtId="4" fontId="102" fillId="0" borderId="275">
      <alignment horizontal="right" vertical="center"/>
    </xf>
    <xf numFmtId="0" fontId="120" fillId="87" borderId="274" applyNumberFormat="0" applyFont="0" applyAlignment="0" applyProtection="0"/>
    <xf numFmtId="0" fontId="102" fillId="0" borderId="275">
      <alignment horizontal="right" vertical="center"/>
    </xf>
    <xf numFmtId="0" fontId="103" fillId="60" borderId="275">
      <alignment horizontal="right" vertical="center"/>
    </xf>
    <xf numFmtId="4" fontId="103" fillId="60" borderId="275">
      <alignment horizontal="right" vertical="center"/>
    </xf>
    <xf numFmtId="0" fontId="102" fillId="60" borderId="278">
      <alignment horizontal="left" vertical="center" wrapText="1" indent="2"/>
    </xf>
    <xf numFmtId="0" fontId="7" fillId="42" borderId="0" applyNumberFormat="0" applyBorder="0" applyAlignment="0" applyProtection="0"/>
    <xf numFmtId="0" fontId="102" fillId="61" borderId="275"/>
    <xf numFmtId="4" fontId="102" fillId="0" borderId="275" applyFill="0" applyBorder="0" applyProtection="0">
      <alignment horizontal="right" vertical="center"/>
    </xf>
    <xf numFmtId="0" fontId="125" fillId="84" borderId="272" applyNumberFormat="0" applyAlignment="0" applyProtection="0"/>
    <xf numFmtId="0" fontId="145" fillId="0" borderId="273" applyNumberFormat="0" applyFill="0" applyAlignment="0" applyProtection="0"/>
    <xf numFmtId="49" fontId="101" fillId="0" borderId="275" applyNumberFormat="0" applyFill="0" applyBorder="0" applyProtection="0">
      <alignment horizontal="left" vertical="center"/>
    </xf>
    <xf numFmtId="0" fontId="7" fillId="49" borderId="0" applyNumberFormat="0" applyBorder="0" applyAlignment="0" applyProtection="0"/>
    <xf numFmtId="0" fontId="102" fillId="0" borderId="278">
      <alignment horizontal="left" vertical="center" wrapText="1" indent="2"/>
    </xf>
    <xf numFmtId="0" fontId="48" fillId="59" borderId="0" applyNumberFormat="0" applyBorder="0" applyAlignment="0" applyProtection="0"/>
    <xf numFmtId="0" fontId="7" fillId="46" borderId="0" applyNumberFormat="0" applyBorder="0" applyAlignment="0" applyProtection="0"/>
    <xf numFmtId="0" fontId="8" fillId="87" borderId="274" applyNumberFormat="0" applyFont="0" applyAlignment="0" applyProtection="0"/>
    <xf numFmtId="0" fontId="103" fillId="62" borderId="275">
      <alignment horizontal="right" vertical="center"/>
    </xf>
    <xf numFmtId="4" fontId="105" fillId="62" borderId="275">
      <alignment horizontal="right" vertical="center"/>
    </xf>
    <xf numFmtId="166" fontId="102" fillId="88" borderId="275" applyNumberFormat="0" applyFont="0" applyBorder="0" applyAlignment="0" applyProtection="0">
      <alignment horizontal="right" vertical="center"/>
    </xf>
    <xf numFmtId="0" fontId="8" fillId="87" borderId="274" applyNumberFormat="0" applyFont="0" applyAlignment="0" applyProtection="0"/>
    <xf numFmtId="0" fontId="138" fillId="71" borderId="272" applyNumberFormat="0" applyAlignment="0" applyProtection="0"/>
    <xf numFmtId="0" fontId="138" fillId="71" borderId="272" applyNumberFormat="0" applyAlignment="0" applyProtection="0"/>
    <xf numFmtId="0" fontId="145" fillId="0" borderId="273" applyNumberFormat="0" applyFill="0" applyAlignment="0" applyProtection="0"/>
    <xf numFmtId="49" fontId="101" fillId="0" borderId="275" applyNumberFormat="0" applyFill="0" applyBorder="0" applyProtection="0">
      <alignment horizontal="left" vertical="center"/>
    </xf>
    <xf numFmtId="0" fontId="103" fillId="60" borderId="276">
      <alignment horizontal="right" vertical="center"/>
    </xf>
    <xf numFmtId="0" fontId="102" fillId="0" borderId="275">
      <alignment horizontal="right" vertical="center"/>
    </xf>
    <xf numFmtId="0" fontId="130" fillId="0" borderId="273" applyNumberFormat="0" applyFill="0" applyAlignment="0" applyProtection="0"/>
    <xf numFmtId="0" fontId="8" fillId="87" borderId="274" applyNumberFormat="0" applyFont="0" applyAlignment="0" applyProtection="0"/>
    <xf numFmtId="0" fontId="145" fillId="0" borderId="273" applyNumberFormat="0" applyFill="0" applyAlignment="0" applyProtection="0"/>
    <xf numFmtId="0" fontId="126" fillId="84" borderId="272" applyNumberFormat="0" applyAlignment="0" applyProtection="0"/>
    <xf numFmtId="0" fontId="7" fillId="38" borderId="0" applyNumberFormat="0" applyBorder="0" applyAlignment="0" applyProtection="0"/>
    <xf numFmtId="166" fontId="102" fillId="88" borderId="275" applyNumberFormat="0" applyFont="0" applyBorder="0" applyAlignment="0" applyProtection="0">
      <alignment horizontal="right" vertical="center"/>
    </xf>
    <xf numFmtId="0" fontId="145" fillId="0" borderId="273" applyNumberFormat="0" applyFill="0" applyAlignment="0" applyProtection="0"/>
    <xf numFmtId="49" fontId="102" fillId="0" borderId="275" applyNumberFormat="0" applyFont="0" applyFill="0" applyBorder="0" applyProtection="0">
      <alignment horizontal="left" vertical="center" indent="2"/>
    </xf>
    <xf numFmtId="0" fontId="118" fillId="0" borderId="0" applyNumberFormat="0" applyFill="0" applyBorder="0" applyAlignment="0" applyProtection="0"/>
    <xf numFmtId="4" fontId="102" fillId="0" borderId="275">
      <alignment horizontal="right" vertical="center"/>
    </xf>
    <xf numFmtId="0" fontId="130" fillId="0" borderId="273" applyNumberFormat="0" applyFill="0" applyAlignment="0" applyProtection="0"/>
    <xf numFmtId="0" fontId="138" fillId="71" borderId="272" applyNumberFormat="0" applyAlignment="0" applyProtection="0"/>
    <xf numFmtId="0" fontId="48" fillId="47" borderId="0" applyNumberFormat="0" applyBorder="0" applyAlignment="0" applyProtection="0"/>
    <xf numFmtId="4" fontId="102" fillId="0" borderId="275" applyFill="0" applyBorder="0" applyProtection="0">
      <alignment horizontal="right" vertical="center"/>
    </xf>
    <xf numFmtId="0" fontId="102" fillId="62" borderId="276">
      <alignment horizontal="left" vertical="center"/>
    </xf>
    <xf numFmtId="0" fontId="129" fillId="71" borderId="272" applyNumberFormat="0" applyAlignment="0" applyProtection="0"/>
    <xf numFmtId="0" fontId="105" fillId="62" borderId="275">
      <alignment horizontal="right" vertical="center"/>
    </xf>
    <xf numFmtId="4" fontId="102" fillId="61" borderId="275"/>
    <xf numFmtId="0" fontId="102" fillId="60" borderId="278">
      <alignment horizontal="left" vertical="center" wrapText="1" indent="2"/>
    </xf>
    <xf numFmtId="49" fontId="102" fillId="0" borderId="275" applyNumberFormat="0" applyFont="0" applyFill="0" applyBorder="0" applyProtection="0">
      <alignment horizontal="left" vertical="center" indent="2"/>
    </xf>
    <xf numFmtId="0" fontId="138" fillId="71" borderId="272" applyNumberFormat="0" applyAlignment="0" applyProtection="0"/>
    <xf numFmtId="0" fontId="48" fillId="55" borderId="0" applyNumberFormat="0" applyBorder="0" applyAlignment="0" applyProtection="0"/>
    <xf numFmtId="0" fontId="7" fillId="53" borderId="0" applyNumberFormat="0" applyBorder="0" applyAlignment="0" applyProtection="0"/>
    <xf numFmtId="0" fontId="105" fillId="62" borderId="275">
      <alignment horizontal="right" vertical="center"/>
    </xf>
    <xf numFmtId="0" fontId="129" fillId="71" borderId="272" applyNumberFormat="0" applyAlignment="0" applyProtection="0"/>
    <xf numFmtId="166" fontId="102" fillId="88" borderId="275" applyNumberFormat="0" applyFont="0" applyBorder="0" applyAlignment="0" applyProtection="0">
      <alignment horizontal="right" vertical="center"/>
    </xf>
    <xf numFmtId="0" fontId="129" fillId="71" borderId="272" applyNumberFormat="0" applyAlignment="0" applyProtection="0"/>
    <xf numFmtId="4" fontId="102" fillId="0" borderId="275">
      <alignment horizontal="right" vertical="center"/>
    </xf>
    <xf numFmtId="49" fontId="102" fillId="0" borderId="275" applyNumberFormat="0" applyFont="0" applyFill="0" applyBorder="0" applyProtection="0">
      <alignment horizontal="left" vertical="center" indent="2"/>
    </xf>
    <xf numFmtId="166" fontId="102" fillId="88" borderId="275" applyNumberFormat="0" applyFont="0" applyBorder="0" applyAlignment="0" applyProtection="0">
      <alignment horizontal="right" vertical="center"/>
    </xf>
    <xf numFmtId="49" fontId="101" fillId="0" borderId="275" applyNumberFormat="0" applyFill="0" applyBorder="0" applyProtection="0">
      <alignment horizontal="left" vertical="center"/>
    </xf>
    <xf numFmtId="4" fontId="103" fillId="60" borderId="275">
      <alignment horizontal="right" vertical="center"/>
    </xf>
    <xf numFmtId="0" fontId="103" fillId="60" borderId="275">
      <alignment horizontal="right" vertical="center"/>
    </xf>
    <xf numFmtId="0" fontId="102" fillId="0" borderId="275">
      <alignment horizontal="right" vertical="center"/>
    </xf>
    <xf numFmtId="0" fontId="102" fillId="0" borderId="275">
      <alignment horizontal="right" vertical="center"/>
    </xf>
    <xf numFmtId="0" fontId="7" fillId="57" borderId="0" applyNumberFormat="0" applyBorder="0" applyAlignment="0" applyProtection="0"/>
    <xf numFmtId="0" fontId="48" fillId="51" borderId="0" applyNumberFormat="0" applyBorder="0" applyAlignment="0" applyProtection="0"/>
    <xf numFmtId="0" fontId="7" fillId="45" borderId="0" applyNumberFormat="0" applyBorder="0" applyAlignment="0" applyProtection="0"/>
    <xf numFmtId="0" fontId="105" fillId="62" borderId="275">
      <alignment horizontal="right" vertical="center"/>
    </xf>
    <xf numFmtId="4" fontId="103" fillId="60" borderId="277">
      <alignment horizontal="right" vertical="center"/>
    </xf>
    <xf numFmtId="0" fontId="102" fillId="60" borderId="278">
      <alignment horizontal="left" vertical="center" wrapText="1" indent="2"/>
    </xf>
    <xf numFmtId="0" fontId="138" fillId="71" borderId="272" applyNumberFormat="0" applyAlignment="0" applyProtection="0"/>
    <xf numFmtId="0" fontId="138" fillId="71" borderId="272" applyNumberFormat="0" applyAlignment="0" applyProtection="0"/>
    <xf numFmtId="0" fontId="7" fillId="41" borderId="0" applyNumberFormat="0" applyBorder="0" applyAlignment="0" applyProtection="0"/>
    <xf numFmtId="0" fontId="120" fillId="87" borderId="274" applyNumberFormat="0" applyFont="0" applyAlignment="0" applyProtection="0"/>
    <xf numFmtId="0" fontId="102" fillId="60" borderId="278">
      <alignment horizontal="left" vertical="center" wrapText="1" indent="2"/>
    </xf>
    <xf numFmtId="0" fontId="120" fillId="87" borderId="274" applyNumberFormat="0" applyFont="0" applyAlignment="0" applyProtection="0"/>
    <xf numFmtId="0" fontId="102" fillId="0" borderId="275" applyNumberFormat="0" applyFill="0" applyAlignment="0" applyProtection="0"/>
    <xf numFmtId="0" fontId="142" fillId="84" borderId="271" applyNumberFormat="0" applyAlignment="0" applyProtection="0"/>
    <xf numFmtId="4" fontId="103" fillId="60" borderId="275">
      <alignment horizontal="right" vertical="center"/>
    </xf>
    <xf numFmtId="4" fontId="102" fillId="61" borderId="275"/>
    <xf numFmtId="0" fontId="145" fillId="0" borderId="273" applyNumberFormat="0" applyFill="0" applyAlignment="0" applyProtection="0"/>
    <xf numFmtId="0" fontId="123" fillId="84" borderId="271" applyNumberFormat="0" applyAlignment="0" applyProtection="0"/>
    <xf numFmtId="0" fontId="125" fillId="84" borderId="272" applyNumberFormat="0" applyAlignment="0" applyProtection="0"/>
    <xf numFmtId="0" fontId="126" fillId="84" borderId="272" applyNumberFormat="0" applyAlignment="0" applyProtection="0"/>
    <xf numFmtId="0" fontId="142" fillId="84" borderId="271" applyNumberFormat="0" applyAlignment="0" applyProtection="0"/>
    <xf numFmtId="4" fontId="102" fillId="0" borderId="275" applyFill="0" applyBorder="0" applyProtection="0">
      <alignment horizontal="right" vertical="center"/>
    </xf>
    <xf numFmtId="0" fontId="138" fillId="71" borderId="272" applyNumberFormat="0" applyAlignment="0" applyProtection="0"/>
    <xf numFmtId="0" fontId="103" fillId="62" borderId="275">
      <alignment horizontal="right" vertical="center"/>
    </xf>
    <xf numFmtId="0" fontId="7" fillId="42" borderId="0" applyNumberFormat="0" applyBorder="0" applyAlignment="0" applyProtection="0"/>
    <xf numFmtId="0" fontId="119" fillId="0" borderId="70" applyNumberFormat="0" applyFill="0" applyAlignment="0" applyProtection="0"/>
    <xf numFmtId="0" fontId="145" fillId="0" borderId="273" applyNumberFormat="0" applyFill="0" applyAlignment="0" applyProtection="0"/>
    <xf numFmtId="4" fontId="103" fillId="60" borderId="275">
      <alignment horizontal="right" vertical="center"/>
    </xf>
    <xf numFmtId="0" fontId="102" fillId="60" borderId="278">
      <alignment horizontal="left" vertical="center" wrapText="1" indent="2"/>
    </xf>
    <xf numFmtId="0" fontId="126" fillId="84" borderId="272" applyNumberFormat="0" applyAlignment="0" applyProtection="0"/>
    <xf numFmtId="0" fontId="103" fillId="60" borderId="275">
      <alignment horizontal="right" vertical="center"/>
    </xf>
    <xf numFmtId="166" fontId="102" fillId="88" borderId="275" applyNumberFormat="0" applyFont="0" applyBorder="0" applyAlignment="0" applyProtection="0">
      <alignment horizontal="right" vertical="center"/>
    </xf>
    <xf numFmtId="0" fontId="8" fillId="87" borderId="274" applyNumberFormat="0" applyFont="0" applyAlignment="0" applyProtection="0"/>
    <xf numFmtId="0" fontId="102" fillId="60" borderId="278">
      <alignment horizontal="left" vertical="center" wrapText="1" indent="2"/>
    </xf>
    <xf numFmtId="0" fontId="145" fillId="0" borderId="273" applyNumberFormat="0" applyFill="0" applyAlignment="0" applyProtection="0"/>
    <xf numFmtId="0" fontId="138" fillId="71" borderId="272" applyNumberFormat="0" applyAlignment="0" applyProtection="0"/>
    <xf numFmtId="0" fontId="7" fillId="58" borderId="0" applyNumberFormat="0" applyBorder="0" applyAlignment="0" applyProtection="0"/>
    <xf numFmtId="0" fontId="130" fillId="0" borderId="273" applyNumberFormat="0" applyFill="0" applyAlignment="0" applyProtection="0"/>
    <xf numFmtId="0" fontId="103" fillId="62" borderId="275">
      <alignment horizontal="right" vertical="center"/>
    </xf>
    <xf numFmtId="0" fontId="120" fillId="87" borderId="274" applyNumberFormat="0" applyFont="0" applyAlignment="0" applyProtection="0"/>
    <xf numFmtId="0" fontId="129" fillId="71" borderId="272" applyNumberFormat="0" applyAlignment="0" applyProtection="0"/>
    <xf numFmtId="0" fontId="102" fillId="0" borderId="278">
      <alignment horizontal="left" vertical="center" wrapText="1" indent="2"/>
    </xf>
    <xf numFmtId="4" fontId="103" fillId="60" borderId="275">
      <alignment horizontal="right" vertical="center"/>
    </xf>
    <xf numFmtId="0" fontId="120" fillId="87" borderId="274" applyNumberFormat="0" applyFont="0" applyAlignment="0" applyProtection="0"/>
    <xf numFmtId="0" fontId="123" fillId="84" borderId="271" applyNumberFormat="0" applyAlignment="0" applyProtection="0"/>
    <xf numFmtId="0" fontId="7" fillId="54" borderId="0" applyNumberFormat="0" applyBorder="0" applyAlignment="0" applyProtection="0"/>
    <xf numFmtId="0" fontId="126" fillId="84" borderId="272" applyNumberFormat="0" applyAlignment="0" applyProtection="0"/>
    <xf numFmtId="0" fontId="138" fillId="71" borderId="272" applyNumberFormat="0" applyAlignment="0" applyProtection="0"/>
    <xf numFmtId="4" fontId="102" fillId="0" borderId="275">
      <alignment horizontal="right" vertical="center"/>
    </xf>
    <xf numFmtId="4" fontId="105" fillId="62" borderId="275">
      <alignment horizontal="right" vertical="center"/>
    </xf>
    <xf numFmtId="0" fontId="126" fillId="84" borderId="272" applyNumberFormat="0" applyAlignment="0" applyProtection="0"/>
    <xf numFmtId="0" fontId="7" fillId="45" borderId="0" applyNumberFormat="0" applyBorder="0" applyAlignment="0" applyProtection="0"/>
    <xf numFmtId="0" fontId="7" fillId="41" borderId="0" applyNumberFormat="0" applyBorder="0" applyAlignment="0" applyProtection="0"/>
    <xf numFmtId="4" fontId="103" fillId="60" borderId="275">
      <alignment horizontal="right" vertical="center"/>
    </xf>
    <xf numFmtId="0" fontId="102" fillId="0" borderId="275" applyNumberFormat="0" applyFill="0" applyAlignment="0" applyProtection="0"/>
    <xf numFmtId="0" fontId="102" fillId="61" borderId="275"/>
    <xf numFmtId="0" fontId="142" fillId="84" borderId="271" applyNumberFormat="0" applyAlignment="0" applyProtection="0"/>
    <xf numFmtId="4" fontId="102" fillId="0" borderId="275" applyFill="0" applyBorder="0" applyProtection="0">
      <alignment horizontal="right" vertical="center"/>
    </xf>
    <xf numFmtId="0" fontId="102" fillId="60" borderId="278">
      <alignment horizontal="left" vertical="center" wrapText="1" indent="2"/>
    </xf>
    <xf numFmtId="0" fontId="7" fillId="58" borderId="0" applyNumberFormat="0" applyBorder="0" applyAlignment="0" applyProtection="0"/>
    <xf numFmtId="0" fontId="145" fillId="0" borderId="273" applyNumberFormat="0" applyFill="0" applyAlignment="0" applyProtection="0"/>
    <xf numFmtId="4" fontId="105" fillId="62" borderId="275">
      <alignment horizontal="right" vertical="center"/>
    </xf>
    <xf numFmtId="0" fontId="105" fillId="62" borderId="275">
      <alignment horizontal="right" vertical="center"/>
    </xf>
    <xf numFmtId="0" fontId="102" fillId="0" borderId="275" applyNumberFormat="0" applyFill="0" applyAlignment="0" applyProtection="0"/>
    <xf numFmtId="0" fontId="120" fillId="87" borderId="274" applyNumberFormat="0" applyFont="0" applyAlignment="0" applyProtection="0"/>
    <xf numFmtId="0" fontId="142" fillId="84" borderId="271" applyNumberFormat="0" applyAlignment="0" applyProtection="0"/>
    <xf numFmtId="0" fontId="130" fillId="0" borderId="273" applyNumberFormat="0" applyFill="0" applyAlignment="0" applyProtection="0"/>
    <xf numFmtId="4" fontId="102" fillId="0" borderId="275" applyFill="0" applyBorder="0" applyProtection="0">
      <alignment horizontal="right" vertical="center"/>
    </xf>
    <xf numFmtId="4" fontId="103" fillId="60" borderId="275">
      <alignment horizontal="right" vertical="center"/>
    </xf>
    <xf numFmtId="0" fontId="138" fillId="71" borderId="272" applyNumberFormat="0" applyAlignment="0" applyProtection="0"/>
    <xf numFmtId="4" fontId="103" fillId="62" borderId="275">
      <alignment horizontal="right" vertical="center"/>
    </xf>
    <xf numFmtId="0" fontId="103" fillId="60" borderId="275">
      <alignment horizontal="right" vertical="center"/>
    </xf>
    <xf numFmtId="0" fontId="126" fillId="84" borderId="272" applyNumberFormat="0" applyAlignment="0" applyProtection="0"/>
    <xf numFmtId="0" fontId="102" fillId="60" borderId="278">
      <alignment horizontal="left" vertical="center" wrapText="1" indent="2"/>
    </xf>
    <xf numFmtId="0" fontId="7" fillId="37" borderId="0" applyNumberFormat="0" applyBorder="0" applyAlignment="0" applyProtection="0"/>
    <xf numFmtId="0" fontId="138" fillId="71" borderId="272" applyNumberFormat="0" applyAlignment="0" applyProtection="0"/>
    <xf numFmtId="0" fontId="142" fillId="84" borderId="271" applyNumberFormat="0" applyAlignment="0" applyProtection="0"/>
    <xf numFmtId="0" fontId="130" fillId="0" borderId="273" applyNumberFormat="0" applyFill="0" applyAlignment="0" applyProtection="0"/>
    <xf numFmtId="0" fontId="102" fillId="0" borderId="275">
      <alignment horizontal="right" vertical="center"/>
    </xf>
    <xf numFmtId="4" fontId="103" fillId="62" borderId="275">
      <alignment horizontal="right" vertical="center"/>
    </xf>
    <xf numFmtId="0" fontId="102" fillId="62" borderId="276">
      <alignment horizontal="left" vertical="center"/>
    </xf>
    <xf numFmtId="0" fontId="7" fillId="46" borderId="0" applyNumberFormat="0" applyBorder="0" applyAlignment="0" applyProtection="0"/>
    <xf numFmtId="0" fontId="102" fillId="0" borderId="275" applyNumberFormat="0" applyFill="0" applyAlignment="0" applyProtection="0"/>
    <xf numFmtId="0" fontId="102" fillId="0" borderId="278">
      <alignment horizontal="left" vertical="center" wrapText="1" indent="2"/>
    </xf>
    <xf numFmtId="49" fontId="102" fillId="0" borderId="276" applyNumberFormat="0" applyFont="0" applyFill="0" applyBorder="0" applyProtection="0">
      <alignment horizontal="left" vertical="center" indent="5"/>
    </xf>
    <xf numFmtId="0" fontId="103" fillId="60" borderId="277">
      <alignment horizontal="right" vertical="center"/>
    </xf>
    <xf numFmtId="0" fontId="103" fillId="60" borderId="277">
      <alignment horizontal="right" vertical="center"/>
    </xf>
    <xf numFmtId="0" fontId="145" fillId="0" borderId="273" applyNumberFormat="0" applyFill="0" applyAlignment="0" applyProtection="0"/>
    <xf numFmtId="0" fontId="125" fillId="84" borderId="272" applyNumberFormat="0" applyAlignment="0" applyProtection="0"/>
    <xf numFmtId="49" fontId="102" fillId="0" borderId="276" applyNumberFormat="0" applyFont="0" applyFill="0" applyBorder="0" applyProtection="0">
      <alignment horizontal="left" vertical="center" indent="5"/>
    </xf>
    <xf numFmtId="0" fontId="130" fillId="0" borderId="273" applyNumberFormat="0" applyFill="0" applyAlignment="0" applyProtection="0"/>
    <xf numFmtId="4" fontId="103" fillId="60" borderId="275">
      <alignment horizontal="right" vertical="center"/>
    </xf>
    <xf numFmtId="4" fontId="105" fillId="62" borderId="275">
      <alignment horizontal="right" vertical="center"/>
    </xf>
    <xf numFmtId="0" fontId="102" fillId="61" borderId="275"/>
    <xf numFmtId="0" fontId="126" fillId="84" borderId="272" applyNumberFormat="0" applyAlignment="0" applyProtection="0"/>
    <xf numFmtId="0" fontId="102" fillId="0" borderId="275">
      <alignment horizontal="right" vertical="center"/>
    </xf>
    <xf numFmtId="0" fontId="130" fillId="0" borderId="273" applyNumberFormat="0" applyFill="0" applyAlignment="0" applyProtection="0"/>
    <xf numFmtId="0" fontId="102" fillId="61" borderId="275"/>
    <xf numFmtId="4" fontId="102" fillId="0" borderId="275" applyFill="0" applyBorder="0" applyProtection="0">
      <alignment horizontal="right" vertical="center"/>
    </xf>
    <xf numFmtId="4" fontId="103" fillId="60" borderId="277">
      <alignment horizontal="right" vertical="center"/>
    </xf>
    <xf numFmtId="0" fontId="105" fillId="62" borderId="275">
      <alignment horizontal="right" vertical="center"/>
    </xf>
    <xf numFmtId="0" fontId="129" fillId="71" borderId="272" applyNumberFormat="0" applyAlignment="0" applyProtection="0"/>
    <xf numFmtId="0" fontId="126" fillId="84" borderId="272" applyNumberFormat="0" applyAlignment="0" applyProtection="0"/>
    <xf numFmtId="4" fontId="102" fillId="0" borderId="275">
      <alignment horizontal="right" vertical="center"/>
    </xf>
    <xf numFmtId="0" fontId="102" fillId="60" borderId="278">
      <alignment horizontal="left" vertical="center" wrapText="1" indent="2"/>
    </xf>
    <xf numFmtId="0" fontId="102" fillId="0" borderId="278">
      <alignment horizontal="left" vertical="center" wrapText="1" indent="2"/>
    </xf>
    <xf numFmtId="0" fontId="142" fillId="84" borderId="271" applyNumberFormat="0" applyAlignment="0" applyProtection="0"/>
    <xf numFmtId="0" fontId="138" fillId="71" borderId="272" applyNumberFormat="0" applyAlignment="0" applyProtection="0"/>
    <xf numFmtId="0" fontId="125" fillId="84" borderId="272" applyNumberFormat="0" applyAlignment="0" applyProtection="0"/>
    <xf numFmtId="0" fontId="123" fillId="84" borderId="271" applyNumberFormat="0" applyAlignment="0" applyProtection="0"/>
    <xf numFmtId="0" fontId="103" fillId="60" borderId="277">
      <alignment horizontal="right" vertical="center"/>
    </xf>
    <xf numFmtId="0" fontId="105" fillId="62" borderId="275">
      <alignment horizontal="right" vertical="center"/>
    </xf>
    <xf numFmtId="4" fontId="103" fillId="62" borderId="275">
      <alignment horizontal="right" vertical="center"/>
    </xf>
    <xf numFmtId="4" fontId="103" fillId="60" borderId="275">
      <alignment horizontal="right" vertical="center"/>
    </xf>
    <xf numFmtId="49" fontId="102" fillId="0" borderId="276" applyNumberFormat="0" applyFont="0" applyFill="0" applyBorder="0" applyProtection="0">
      <alignment horizontal="left" vertical="center" indent="5"/>
    </xf>
    <xf numFmtId="4" fontId="102" fillId="0" borderId="275" applyFill="0" applyBorder="0" applyProtection="0">
      <alignment horizontal="right" vertical="center"/>
    </xf>
    <xf numFmtId="4" fontId="103" fillId="62" borderId="275">
      <alignment horizontal="right" vertical="center"/>
    </xf>
    <xf numFmtId="0" fontId="138" fillId="71" borderId="272" applyNumberFormat="0" applyAlignment="0" applyProtection="0"/>
    <xf numFmtId="0" fontId="129" fillId="71" borderId="272" applyNumberFormat="0" applyAlignment="0" applyProtection="0"/>
    <xf numFmtId="0" fontId="125" fillId="84" borderId="272" applyNumberFormat="0" applyAlignment="0" applyProtection="0"/>
    <xf numFmtId="0" fontId="102" fillId="60" borderId="278">
      <alignment horizontal="left" vertical="center" wrapText="1" indent="2"/>
    </xf>
    <xf numFmtId="0" fontId="102" fillId="0" borderId="278">
      <alignment horizontal="left" vertical="center" wrapText="1" indent="2"/>
    </xf>
    <xf numFmtId="0" fontId="102" fillId="60" borderId="278">
      <alignment horizontal="left" vertical="center" wrapText="1" indent="2"/>
    </xf>
    <xf numFmtId="0" fontId="126" fillId="84" borderId="272" applyNumberFormat="0" applyAlignment="0" applyProtection="0"/>
    <xf numFmtId="0" fontId="103" fillId="60" borderId="275">
      <alignment horizontal="right" vertical="center"/>
    </xf>
    <xf numFmtId="0" fontId="145" fillId="0" borderId="273" applyNumberFormat="0" applyFill="0" applyAlignment="0" applyProtection="0"/>
    <xf numFmtId="0" fontId="103" fillId="60" borderId="277">
      <alignment horizontal="right" vertical="center"/>
    </xf>
    <xf numFmtId="0" fontId="145" fillId="0" borderId="273" applyNumberFormat="0" applyFill="0" applyAlignment="0" applyProtection="0"/>
    <xf numFmtId="0" fontId="103" fillId="60" borderId="275">
      <alignment horizontal="right" vertical="center"/>
    </xf>
    <xf numFmtId="4" fontId="105" fillId="62" borderId="275">
      <alignment horizontal="right" vertical="center"/>
    </xf>
    <xf numFmtId="4" fontId="102" fillId="61" borderId="275"/>
    <xf numFmtId="49" fontId="102" fillId="0" borderId="276" applyNumberFormat="0" applyFont="0" applyFill="0" applyBorder="0" applyProtection="0">
      <alignment horizontal="left" vertical="center" indent="5"/>
    </xf>
    <xf numFmtId="0" fontId="142" fillId="84" borderId="271" applyNumberFormat="0" applyAlignment="0" applyProtection="0"/>
    <xf numFmtId="4" fontId="103" fillId="60" borderId="276">
      <alignment horizontal="right" vertical="center"/>
    </xf>
    <xf numFmtId="49" fontId="102" fillId="0" borderId="275" applyNumberFormat="0" applyFont="0" applyFill="0" applyBorder="0" applyProtection="0">
      <alignment horizontal="left" vertical="center" indent="2"/>
    </xf>
    <xf numFmtId="0" fontId="48" fillId="51" borderId="0" applyNumberFormat="0" applyBorder="0" applyAlignment="0" applyProtection="0"/>
    <xf numFmtId="0" fontId="48" fillId="39" borderId="0" applyNumberFormat="0" applyBorder="0" applyAlignment="0" applyProtection="0"/>
    <xf numFmtId="0" fontId="102" fillId="0" borderId="275">
      <alignment horizontal="right" vertical="center"/>
    </xf>
    <xf numFmtId="0" fontId="138" fillId="71" borderId="272" applyNumberFormat="0" applyAlignment="0" applyProtection="0"/>
    <xf numFmtId="0" fontId="103" fillId="60" borderId="275">
      <alignment horizontal="right" vertical="center"/>
    </xf>
    <xf numFmtId="49" fontId="101" fillId="0" borderId="275" applyNumberFormat="0" applyFill="0" applyBorder="0" applyProtection="0">
      <alignment horizontal="left" vertical="center"/>
    </xf>
    <xf numFmtId="0" fontId="102" fillId="0" borderId="275">
      <alignment horizontal="right" vertical="center"/>
    </xf>
    <xf numFmtId="0" fontId="102" fillId="61" borderId="275"/>
    <xf numFmtId="0" fontId="115" fillId="33" borderId="66" applyNumberFormat="0" applyAlignment="0" applyProtection="0"/>
    <xf numFmtId="0" fontId="116" fillId="33" borderId="65" applyNumberFormat="0" applyAlignment="0" applyProtection="0"/>
    <xf numFmtId="4" fontId="103" fillId="60" borderId="275">
      <alignment horizontal="right" vertical="center"/>
    </xf>
    <xf numFmtId="0" fontId="117" fillId="0" borderId="0" applyNumberFormat="0" applyFill="0" applyBorder="0" applyAlignment="0" applyProtection="0"/>
    <xf numFmtId="166" fontId="102" fillId="88" borderId="275" applyNumberFormat="0" applyFont="0" applyBorder="0" applyAlignment="0" applyProtection="0">
      <alignment horizontal="right" vertical="center"/>
    </xf>
    <xf numFmtId="0" fontId="118" fillId="0" borderId="0" applyNumberFormat="0" applyFill="0" applyBorder="0" applyAlignment="0" applyProtection="0"/>
    <xf numFmtId="0" fontId="119" fillId="0" borderId="70" applyNumberFormat="0" applyFill="0" applyAlignment="0" applyProtection="0"/>
    <xf numFmtId="0" fontId="7" fillId="37" borderId="0" applyNumberFormat="0" applyBorder="0" applyAlignment="0" applyProtection="0"/>
    <xf numFmtId="0" fontId="7" fillId="38" borderId="0" applyNumberFormat="0" applyBorder="0" applyAlignment="0" applyProtection="0"/>
    <xf numFmtId="0" fontId="48" fillId="39"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48"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48"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48"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48" fillId="59" borderId="0" applyNumberFormat="0" applyBorder="0" applyAlignment="0" applyProtection="0"/>
    <xf numFmtId="0" fontId="120" fillId="87" borderId="274" applyNumberFormat="0" applyFont="0" applyAlignment="0" applyProtection="0"/>
    <xf numFmtId="0" fontId="8" fillId="87" borderId="274" applyNumberFormat="0" applyFont="0" applyAlignment="0" applyProtection="0"/>
    <xf numFmtId="0" fontId="103" fillId="60" borderId="275">
      <alignment horizontal="right" vertical="center"/>
    </xf>
    <xf numFmtId="0" fontId="138" fillId="71" borderId="272" applyNumberFormat="0" applyAlignment="0" applyProtection="0"/>
    <xf numFmtId="0" fontId="126" fillId="84" borderId="272" applyNumberFormat="0" applyAlignment="0" applyProtection="0"/>
    <xf numFmtId="0" fontId="138" fillId="71" borderId="272" applyNumberFormat="0" applyAlignment="0" applyProtection="0"/>
    <xf numFmtId="166" fontId="102" fillId="88" borderId="275" applyNumberFormat="0" applyFont="0" applyBorder="0" applyAlignment="0" applyProtection="0">
      <alignment horizontal="right" vertical="center"/>
    </xf>
    <xf numFmtId="0" fontId="102" fillId="0" borderId="275" applyNumberFormat="0" applyFill="0" applyAlignment="0" applyProtection="0"/>
    <xf numFmtId="0" fontId="102" fillId="0" borderId="275">
      <alignment horizontal="right" vertical="center"/>
    </xf>
    <xf numFmtId="49" fontId="102" fillId="0" borderId="275" applyNumberFormat="0" applyFont="0" applyFill="0" applyBorder="0" applyProtection="0">
      <alignment horizontal="left" vertical="center" indent="2"/>
    </xf>
    <xf numFmtId="49" fontId="101" fillId="0" borderId="275" applyNumberFormat="0" applyFill="0" applyBorder="0" applyProtection="0">
      <alignment horizontal="left" vertical="center"/>
    </xf>
    <xf numFmtId="0" fontId="129" fillId="71" borderId="272" applyNumberFormat="0" applyAlignment="0" applyProtection="0"/>
    <xf numFmtId="0" fontId="102" fillId="0" borderId="278">
      <alignment horizontal="left" vertical="center" wrapText="1" indent="2"/>
    </xf>
    <xf numFmtId="0" fontId="138" fillId="71" borderId="272" applyNumberFormat="0" applyAlignment="0" applyProtection="0"/>
    <xf numFmtId="0" fontId="102" fillId="61" borderId="275"/>
    <xf numFmtId="0" fontId="105" fillId="62" borderId="275">
      <alignment horizontal="right" vertical="center"/>
    </xf>
    <xf numFmtId="4" fontId="102" fillId="0" borderId="275">
      <alignment horizontal="right" vertical="center"/>
    </xf>
    <xf numFmtId="0" fontId="102" fillId="0" borderId="275" applyNumberFormat="0" applyFill="0" applyAlignment="0" applyProtection="0"/>
    <xf numFmtId="49" fontId="102" fillId="0" borderId="275" applyNumberFormat="0" applyFont="0" applyFill="0" applyBorder="0" applyProtection="0">
      <alignment horizontal="left" vertical="center" indent="2"/>
    </xf>
    <xf numFmtId="4" fontId="102" fillId="0" borderId="275">
      <alignment horizontal="right" vertical="center"/>
    </xf>
    <xf numFmtId="0" fontId="145" fillId="0" borderId="273" applyNumberFormat="0" applyFill="0" applyAlignment="0" applyProtection="0"/>
    <xf numFmtId="0" fontId="129" fillId="71" borderId="272" applyNumberFormat="0" applyAlignment="0" applyProtection="0"/>
    <xf numFmtId="4" fontId="102" fillId="0" borderId="275">
      <alignment horizontal="right" vertical="center"/>
    </xf>
    <xf numFmtId="49" fontId="102" fillId="0" borderId="275" applyNumberFormat="0" applyFont="0" applyFill="0" applyBorder="0" applyProtection="0">
      <alignment horizontal="left" vertical="center" indent="2"/>
    </xf>
    <xf numFmtId="49" fontId="101" fillId="0" borderId="275" applyNumberFormat="0" applyFill="0" applyBorder="0" applyProtection="0">
      <alignment horizontal="left" vertical="center"/>
    </xf>
    <xf numFmtId="0" fontId="126" fillId="84" borderId="272" applyNumberFormat="0" applyAlignment="0" applyProtection="0"/>
    <xf numFmtId="4" fontId="102" fillId="61" borderId="275"/>
    <xf numFmtId="0" fontId="126" fillId="84" borderId="272" applyNumberFormat="0" applyAlignment="0" applyProtection="0"/>
    <xf numFmtId="0" fontId="145" fillId="0" borderId="273" applyNumberFormat="0" applyFill="0" applyAlignment="0" applyProtection="0"/>
    <xf numFmtId="0" fontId="103" fillId="62" borderId="275">
      <alignment horizontal="right" vertical="center"/>
    </xf>
    <xf numFmtId="0" fontId="130" fillId="0" borderId="273" applyNumberFormat="0" applyFill="0" applyAlignment="0" applyProtection="0"/>
    <xf numFmtId="0" fontId="7" fillId="45" borderId="0" applyNumberFormat="0" applyBorder="0" applyAlignment="0" applyProtection="0"/>
    <xf numFmtId="0" fontId="105" fillId="62" borderId="275">
      <alignment horizontal="right" vertical="center"/>
    </xf>
    <xf numFmtId="0" fontId="138" fillId="71" borderId="272" applyNumberFormat="0" applyAlignment="0" applyProtection="0"/>
    <xf numFmtId="4" fontId="102" fillId="0" borderId="275">
      <alignment horizontal="right" vertical="center"/>
    </xf>
    <xf numFmtId="0" fontId="126" fillId="84" borderId="272" applyNumberFormat="0" applyAlignment="0" applyProtection="0"/>
    <xf numFmtId="0" fontId="130" fillId="0" borderId="273" applyNumberFormat="0" applyFill="0" applyAlignment="0" applyProtection="0"/>
    <xf numFmtId="0" fontId="138" fillId="71" borderId="272" applyNumberFormat="0" applyAlignment="0" applyProtection="0"/>
    <xf numFmtId="0" fontId="8" fillId="87" borderId="274" applyNumberFormat="0" applyFont="0" applyAlignment="0" applyProtection="0"/>
    <xf numFmtId="0" fontId="102" fillId="0" borderId="275" applyNumberFormat="0" applyFill="0" applyAlignment="0" applyProtection="0"/>
    <xf numFmtId="0" fontId="126" fillId="84" borderId="272" applyNumberFormat="0" applyAlignment="0" applyProtection="0"/>
    <xf numFmtId="0" fontId="125" fillId="84" borderId="272" applyNumberFormat="0" applyAlignment="0" applyProtection="0"/>
    <xf numFmtId="0" fontId="48" fillId="59" borderId="0" applyNumberFormat="0" applyBorder="0" applyAlignment="0" applyProtection="0"/>
    <xf numFmtId="0" fontId="125" fillId="84" borderId="272" applyNumberFormat="0" applyAlignment="0" applyProtection="0"/>
    <xf numFmtId="4" fontId="103" fillId="62" borderId="275">
      <alignment horizontal="right" vertical="center"/>
    </xf>
    <xf numFmtId="0" fontId="103" fillId="60" borderId="275">
      <alignment horizontal="right" vertical="center"/>
    </xf>
    <xf numFmtId="0" fontId="123" fillId="84" borderId="271" applyNumberFormat="0" applyAlignment="0" applyProtection="0"/>
    <xf numFmtId="0" fontId="120" fillId="87" borderId="274" applyNumberFormat="0" applyFont="0" applyAlignment="0" applyProtection="0"/>
    <xf numFmtId="0" fontId="120" fillId="87" borderId="274" applyNumberFormat="0" applyFont="0" applyAlignment="0" applyProtection="0"/>
    <xf numFmtId="0" fontId="8" fillId="87" borderId="274" applyNumberFormat="0" applyFont="0" applyAlignment="0" applyProtection="0"/>
    <xf numFmtId="0" fontId="142" fillId="84" borderId="271" applyNumberFormat="0" applyAlignment="0" applyProtection="0"/>
    <xf numFmtId="0" fontId="102" fillId="0" borderId="275">
      <alignment horizontal="right" vertical="center"/>
    </xf>
    <xf numFmtId="0" fontId="103" fillId="60" borderId="277">
      <alignment horizontal="right" vertical="center"/>
    </xf>
    <xf numFmtId="0" fontId="125" fillId="84" borderId="272" applyNumberFormat="0" applyAlignment="0" applyProtection="0"/>
    <xf numFmtId="0" fontId="145" fillId="0" borderId="273" applyNumberFormat="0" applyFill="0" applyAlignment="0" applyProtection="0"/>
    <xf numFmtId="4" fontId="102" fillId="61" borderId="275"/>
    <xf numFmtId="4" fontId="103" fillId="60" borderId="275">
      <alignment horizontal="right" vertical="center"/>
    </xf>
    <xf numFmtId="0" fontId="123" fillId="84" borderId="271" applyNumberFormat="0" applyAlignment="0" applyProtection="0"/>
    <xf numFmtId="4" fontId="102" fillId="0" borderId="275">
      <alignment horizontal="right" vertical="center"/>
    </xf>
    <xf numFmtId="4" fontId="102" fillId="61" borderId="275"/>
    <xf numFmtId="0" fontId="138" fillId="71" borderId="272" applyNumberFormat="0" applyAlignment="0" applyProtection="0"/>
    <xf numFmtId="0" fontId="8" fillId="87" borderId="274" applyNumberFormat="0" applyFont="0" applyAlignment="0" applyProtection="0"/>
    <xf numFmtId="4" fontId="105" fillId="62" borderId="275">
      <alignment horizontal="right" vertical="center"/>
    </xf>
    <xf numFmtId="4" fontId="102" fillId="0" borderId="275">
      <alignment horizontal="right" vertical="center"/>
    </xf>
    <xf numFmtId="49" fontId="102" fillId="0" borderId="275" applyNumberFormat="0" applyFont="0" applyFill="0" applyBorder="0" applyProtection="0">
      <alignment horizontal="left" vertical="center" indent="2"/>
    </xf>
    <xf numFmtId="0" fontId="142" fillId="84" borderId="271" applyNumberFormat="0" applyAlignment="0" applyProtection="0"/>
    <xf numFmtId="4" fontId="103" fillId="60" borderId="275">
      <alignment horizontal="right" vertical="center"/>
    </xf>
    <xf numFmtId="0" fontId="145" fillId="0" borderId="273" applyNumberFormat="0" applyFill="0" applyAlignment="0" applyProtection="0"/>
    <xf numFmtId="0" fontId="120" fillId="87" borderId="274" applyNumberFormat="0" applyFont="0" applyAlignment="0" applyProtection="0"/>
    <xf numFmtId="0" fontId="126" fillId="84" borderId="272" applyNumberFormat="0" applyAlignment="0" applyProtection="0"/>
    <xf numFmtId="0" fontId="145" fillId="0" borderId="273" applyNumberFormat="0" applyFill="0" applyAlignment="0" applyProtection="0"/>
    <xf numFmtId="0" fontId="129" fillId="71" borderId="272" applyNumberFormat="0" applyAlignment="0" applyProtection="0"/>
    <xf numFmtId="0" fontId="123" fillId="84" borderId="271" applyNumberFormat="0" applyAlignment="0" applyProtection="0"/>
    <xf numFmtId="0" fontId="103" fillId="60" borderId="276">
      <alignment horizontal="right" vertical="center"/>
    </xf>
    <xf numFmtId="0" fontId="120" fillId="87" borderId="274" applyNumberFormat="0" applyFont="0" applyAlignment="0" applyProtection="0"/>
    <xf numFmtId="0" fontId="138" fillId="71" borderId="272" applyNumberFormat="0" applyAlignment="0" applyProtection="0"/>
    <xf numFmtId="0" fontId="102" fillId="62" borderId="276">
      <alignment horizontal="left" vertical="center"/>
    </xf>
    <xf numFmtId="0" fontId="120" fillId="87" borderId="274" applyNumberFormat="0" applyFont="0" applyAlignment="0" applyProtection="0"/>
    <xf numFmtId="0" fontId="142" fillId="84" borderId="271" applyNumberFormat="0" applyAlignment="0" applyProtection="0"/>
    <xf numFmtId="0" fontId="145" fillId="0" borderId="273" applyNumberFormat="0" applyFill="0" applyAlignment="0" applyProtection="0"/>
    <xf numFmtId="0" fontId="103" fillId="60" borderId="275">
      <alignment horizontal="right" vertical="center"/>
    </xf>
    <xf numFmtId="0" fontId="102" fillId="60" borderId="278">
      <alignment horizontal="left" vertical="center" wrapText="1" indent="2"/>
    </xf>
    <xf numFmtId="0" fontId="130" fillId="0" borderId="273" applyNumberFormat="0" applyFill="0" applyAlignment="0" applyProtection="0"/>
    <xf numFmtId="4" fontId="103" fillId="60" borderId="275">
      <alignment horizontal="right" vertical="center"/>
    </xf>
    <xf numFmtId="0" fontId="145" fillId="0" borderId="273" applyNumberFormat="0" applyFill="0" applyAlignment="0" applyProtection="0"/>
    <xf numFmtId="0" fontId="102" fillId="0" borderId="278">
      <alignment horizontal="left" vertical="center" wrapText="1" indent="2"/>
    </xf>
    <xf numFmtId="0" fontId="145" fillId="0" borderId="273" applyNumberFormat="0" applyFill="0" applyAlignment="0" applyProtection="0"/>
    <xf numFmtId="4" fontId="103" fillId="60" borderId="277">
      <alignment horizontal="right" vertical="center"/>
    </xf>
    <xf numFmtId="4" fontId="105" fillId="62" borderId="275">
      <alignment horizontal="right" vertical="center"/>
    </xf>
    <xf numFmtId="4" fontId="105" fillId="62" borderId="275">
      <alignment horizontal="right" vertical="center"/>
    </xf>
    <xf numFmtId="4" fontId="103" fillId="60" borderId="275">
      <alignment horizontal="right" vertical="center"/>
    </xf>
    <xf numFmtId="49" fontId="102" fillId="0" borderId="275" applyNumberFormat="0" applyFont="0" applyFill="0" applyBorder="0" applyProtection="0">
      <alignment horizontal="left" vertical="center" indent="2"/>
    </xf>
    <xf numFmtId="0" fontId="126" fillId="84" borderId="272" applyNumberFormat="0" applyAlignment="0" applyProtection="0"/>
    <xf numFmtId="0" fontId="138" fillId="71" borderId="272" applyNumberFormat="0" applyAlignment="0" applyProtection="0"/>
    <xf numFmtId="0" fontId="102" fillId="0" borderId="278">
      <alignment horizontal="left" vertical="center" wrapText="1" indent="2"/>
    </xf>
    <xf numFmtId="0" fontId="103" fillId="62" borderId="275">
      <alignment horizontal="right" vertical="center"/>
    </xf>
    <xf numFmtId="4" fontId="103" fillId="62" borderId="275">
      <alignment horizontal="right" vertical="center"/>
    </xf>
    <xf numFmtId="0" fontId="105" fillId="62" borderId="275">
      <alignment horizontal="right" vertical="center"/>
    </xf>
    <xf numFmtId="4" fontId="105" fillId="62" borderId="275">
      <alignment horizontal="right" vertical="center"/>
    </xf>
    <xf numFmtId="0" fontId="103" fillId="60" borderId="275">
      <alignment horizontal="right" vertical="center"/>
    </xf>
    <xf numFmtId="4" fontId="103" fillId="60" borderId="275">
      <alignment horizontal="right" vertical="center"/>
    </xf>
    <xf numFmtId="0" fontId="103" fillId="60" borderId="275">
      <alignment horizontal="right" vertical="center"/>
    </xf>
    <xf numFmtId="4" fontId="103" fillId="60" borderId="275">
      <alignment horizontal="right" vertical="center"/>
    </xf>
    <xf numFmtId="0" fontId="103" fillId="60" borderId="276">
      <alignment horizontal="right" vertical="center"/>
    </xf>
    <xf numFmtId="4" fontId="103" fillId="60" borderId="276">
      <alignment horizontal="right" vertical="center"/>
    </xf>
    <xf numFmtId="0" fontId="103" fillId="60" borderId="277">
      <alignment horizontal="right" vertical="center"/>
    </xf>
    <xf numFmtId="4" fontId="103" fillId="60" borderId="277">
      <alignment horizontal="right" vertical="center"/>
    </xf>
    <xf numFmtId="0" fontId="126" fillId="84" borderId="272" applyNumberFormat="0" applyAlignment="0" applyProtection="0"/>
    <xf numFmtId="0" fontId="102" fillId="60" borderId="278">
      <alignment horizontal="left" vertical="center" wrapText="1" indent="2"/>
    </xf>
    <xf numFmtId="0" fontId="102" fillId="0" borderId="278">
      <alignment horizontal="left" vertical="center" wrapText="1" indent="2"/>
    </xf>
    <xf numFmtId="0" fontId="102" fillId="62" borderId="276">
      <alignment horizontal="left" vertical="center"/>
    </xf>
    <xf numFmtId="0" fontId="138" fillId="71" borderId="272" applyNumberFormat="0" applyAlignment="0" applyProtection="0"/>
    <xf numFmtId="0" fontId="102" fillId="0" borderId="275">
      <alignment horizontal="right" vertical="center"/>
    </xf>
    <xf numFmtId="4" fontId="102" fillId="0" borderId="275">
      <alignment horizontal="right" vertical="center"/>
    </xf>
    <xf numFmtId="0" fontId="138" fillId="71" borderId="272" applyNumberFormat="0" applyAlignment="0" applyProtection="0"/>
    <xf numFmtId="0" fontId="102" fillId="0" borderId="275" applyNumberFormat="0" applyFill="0" applyAlignment="0" applyProtection="0"/>
    <xf numFmtId="0" fontId="142" fillId="84" borderId="271" applyNumberFormat="0" applyAlignment="0" applyProtection="0"/>
    <xf numFmtId="166" fontId="102" fillId="88" borderId="275" applyNumberFormat="0" applyFont="0" applyBorder="0" applyAlignment="0" applyProtection="0">
      <alignment horizontal="right" vertical="center"/>
    </xf>
    <xf numFmtId="0" fontId="102" fillId="61" borderId="275"/>
    <xf numFmtId="4" fontId="102" fillId="61" borderId="275"/>
    <xf numFmtId="0" fontId="145" fillId="0" borderId="273" applyNumberFormat="0" applyFill="0" applyAlignment="0" applyProtection="0"/>
    <xf numFmtId="4" fontId="102" fillId="61" borderId="275"/>
    <xf numFmtId="0" fontId="48" fillId="59" borderId="0" applyNumberFormat="0" applyBorder="0" applyAlignment="0" applyProtection="0"/>
    <xf numFmtId="0" fontId="102" fillId="0" borderId="275">
      <alignment horizontal="right" vertical="center"/>
    </xf>
    <xf numFmtId="49" fontId="102" fillId="0" borderId="276" applyNumberFormat="0" applyFont="0" applyFill="0" applyBorder="0" applyProtection="0">
      <alignment horizontal="left" vertical="center" indent="5"/>
    </xf>
    <xf numFmtId="4" fontId="102" fillId="0" borderId="275">
      <alignment horizontal="right" vertical="center"/>
    </xf>
    <xf numFmtId="0" fontId="7" fillId="41" borderId="0" applyNumberFormat="0" applyBorder="0" applyAlignment="0" applyProtection="0"/>
    <xf numFmtId="0" fontId="103" fillId="60" borderId="275">
      <alignment horizontal="right" vertical="center"/>
    </xf>
    <xf numFmtId="0" fontId="7" fillId="58" borderId="0" applyNumberFormat="0" applyBorder="0" applyAlignment="0" applyProtection="0"/>
    <xf numFmtId="0" fontId="125" fillId="84" borderId="272" applyNumberFormat="0" applyAlignment="0" applyProtection="0"/>
    <xf numFmtId="4" fontId="105" fillId="62" borderId="275">
      <alignment horizontal="right" vertical="center"/>
    </xf>
    <xf numFmtId="0" fontId="103" fillId="62" borderId="275">
      <alignment horizontal="right" vertical="center"/>
    </xf>
    <xf numFmtId="0" fontId="145" fillId="0" borderId="273" applyNumberFormat="0" applyFill="0" applyAlignment="0" applyProtection="0"/>
    <xf numFmtId="4" fontId="103" fillId="62" borderId="275">
      <alignment horizontal="right" vertical="center"/>
    </xf>
    <xf numFmtId="0" fontId="126" fillId="84" borderId="272" applyNumberFormat="0" applyAlignment="0" applyProtection="0"/>
    <xf numFmtId="0" fontId="102" fillId="0" borderId="275" applyNumberFormat="0" applyFill="0" applyAlignment="0" applyProtection="0"/>
    <xf numFmtId="0" fontId="7" fillId="50" borderId="0" applyNumberFormat="0" applyBorder="0" applyAlignment="0" applyProtection="0"/>
    <xf numFmtId="0" fontId="7" fillId="57" borderId="0" applyNumberFormat="0" applyBorder="0" applyAlignment="0" applyProtection="0"/>
    <xf numFmtId="166" fontId="102" fillId="88" borderId="275" applyNumberFormat="0" applyFont="0" applyBorder="0" applyAlignment="0" applyProtection="0">
      <alignment horizontal="right" vertical="center"/>
    </xf>
    <xf numFmtId="0" fontId="138" fillId="71" borderId="272" applyNumberFormat="0" applyAlignment="0" applyProtection="0"/>
    <xf numFmtId="4" fontId="103" fillId="60" borderId="275">
      <alignment horizontal="right" vertical="center"/>
    </xf>
    <xf numFmtId="0" fontId="129" fillId="71" borderId="272" applyNumberFormat="0" applyAlignment="0" applyProtection="0"/>
    <xf numFmtId="0" fontId="8" fillId="87" borderId="274" applyNumberFormat="0" applyFont="0" applyAlignment="0" applyProtection="0"/>
    <xf numFmtId="0" fontId="138" fillId="71" borderId="272" applyNumberFormat="0" applyAlignment="0" applyProtection="0"/>
    <xf numFmtId="0" fontId="138" fillId="71" borderId="272" applyNumberFormat="0" applyAlignment="0" applyProtection="0"/>
    <xf numFmtId="0" fontId="145" fillId="0" borderId="273" applyNumberFormat="0" applyFill="0" applyAlignment="0" applyProtection="0"/>
    <xf numFmtId="4" fontId="103" fillId="60" borderId="276">
      <alignment horizontal="right" vertical="center"/>
    </xf>
    <xf numFmtId="0" fontId="130" fillId="0" borderId="273" applyNumberFormat="0" applyFill="0" applyAlignment="0" applyProtection="0"/>
    <xf numFmtId="0" fontId="120" fillId="87" borderId="274" applyNumberFormat="0" applyFont="0" applyAlignment="0" applyProtection="0"/>
    <xf numFmtId="0" fontId="142" fillId="84" borderId="271" applyNumberFormat="0" applyAlignment="0" applyProtection="0"/>
    <xf numFmtId="166" fontId="102" fillId="88" borderId="275" applyNumberFormat="0" applyFont="0" applyBorder="0" applyAlignment="0" applyProtection="0">
      <alignment horizontal="right" vertical="center"/>
    </xf>
    <xf numFmtId="0" fontId="116" fillId="33" borderId="65" applyNumberFormat="0" applyAlignment="0" applyProtection="0"/>
    <xf numFmtId="0" fontId="7" fillId="46" borderId="0" applyNumberFormat="0" applyBorder="0" applyAlignment="0" applyProtection="0"/>
    <xf numFmtId="0" fontId="7" fillId="53" borderId="0" applyNumberFormat="0" applyBorder="0" applyAlignment="0" applyProtection="0"/>
    <xf numFmtId="0" fontId="7" fillId="49" borderId="0" applyNumberFormat="0" applyBorder="0" applyAlignment="0" applyProtection="0"/>
    <xf numFmtId="0" fontId="48" fillId="39" borderId="0" applyNumberFormat="0" applyBorder="0" applyAlignment="0" applyProtection="0"/>
    <xf numFmtId="0" fontId="117" fillId="0" borderId="0" applyNumberFormat="0" applyFill="0" applyBorder="0" applyAlignment="0" applyProtection="0"/>
    <xf numFmtId="0" fontId="120" fillId="87" borderId="274" applyNumberFormat="0" applyFont="0" applyAlignment="0" applyProtection="0"/>
    <xf numFmtId="0" fontId="8" fillId="87" borderId="274" applyNumberFormat="0" applyFont="0" applyAlignment="0" applyProtection="0"/>
    <xf numFmtId="49" fontId="102" fillId="0" borderId="275" applyNumberFormat="0" applyFont="0" applyFill="0" applyBorder="0" applyProtection="0">
      <alignment horizontal="left" vertical="center" indent="2"/>
    </xf>
    <xf numFmtId="49" fontId="102" fillId="0" borderId="276" applyNumberFormat="0" applyFont="0" applyFill="0" applyBorder="0" applyProtection="0">
      <alignment horizontal="left" vertical="center" indent="5"/>
    </xf>
    <xf numFmtId="0" fontId="126" fillId="84" borderId="272" applyNumberFormat="0" applyAlignment="0" applyProtection="0"/>
    <xf numFmtId="0" fontId="123" fillId="84" borderId="271" applyNumberFormat="0" applyAlignment="0" applyProtection="0"/>
    <xf numFmtId="0" fontId="102" fillId="60" borderId="278">
      <alignment horizontal="left" vertical="center" wrapText="1" indent="2"/>
    </xf>
    <xf numFmtId="4" fontId="102" fillId="0" borderId="275" applyFill="0" applyBorder="0" applyProtection="0">
      <alignment horizontal="right" vertical="center"/>
    </xf>
    <xf numFmtId="49" fontId="101" fillId="0" borderId="275" applyNumberFormat="0" applyFill="0" applyBorder="0" applyProtection="0">
      <alignment horizontal="left" vertical="center"/>
    </xf>
    <xf numFmtId="0" fontId="142" fillId="84" borderId="271" applyNumberFormat="0" applyAlignment="0" applyProtection="0"/>
    <xf numFmtId="0" fontId="145" fillId="0" borderId="273" applyNumberFormat="0" applyFill="0" applyAlignment="0" applyProtection="0"/>
    <xf numFmtId="0" fontId="102" fillId="60" borderId="278">
      <alignment horizontal="left" vertical="center" wrapText="1" indent="2"/>
    </xf>
    <xf numFmtId="4" fontId="105" fillId="62" borderId="275">
      <alignment horizontal="right" vertical="center"/>
    </xf>
    <xf numFmtId="49" fontId="102" fillId="0" borderId="276" applyNumberFormat="0" applyFont="0" applyFill="0" applyBorder="0" applyProtection="0">
      <alignment horizontal="left" vertical="center" indent="5"/>
    </xf>
    <xf numFmtId="0" fontId="125" fillId="84" borderId="272" applyNumberFormat="0" applyAlignment="0" applyProtection="0"/>
    <xf numFmtId="0" fontId="103" fillId="60" borderId="275">
      <alignment horizontal="right" vertical="center"/>
    </xf>
    <xf numFmtId="0" fontId="125" fillId="84" borderId="272" applyNumberFormat="0" applyAlignment="0" applyProtection="0"/>
    <xf numFmtId="0" fontId="103" fillId="60" borderId="275">
      <alignment horizontal="right" vertical="center"/>
    </xf>
    <xf numFmtId="0" fontId="102" fillId="0" borderId="278">
      <alignment horizontal="left" vertical="center" wrapText="1" indent="2"/>
    </xf>
    <xf numFmtId="49" fontId="101" fillId="0" borderId="275" applyNumberFormat="0" applyFill="0" applyBorder="0" applyProtection="0">
      <alignment horizontal="left" vertical="center"/>
    </xf>
    <xf numFmtId="0" fontId="102" fillId="60" borderId="278">
      <alignment horizontal="left" vertical="center" wrapText="1" indent="2"/>
    </xf>
    <xf numFmtId="0" fontId="8" fillId="87" borderId="274" applyNumberFormat="0" applyFont="0" applyAlignment="0" applyProtection="0"/>
    <xf numFmtId="0" fontId="103" fillId="60" borderId="275">
      <alignment horizontal="right" vertical="center"/>
    </xf>
    <xf numFmtId="0" fontId="103" fillId="60" borderId="275">
      <alignment horizontal="right" vertical="center"/>
    </xf>
    <xf numFmtId="4" fontId="103" fillId="62" borderId="275">
      <alignment horizontal="right" vertical="center"/>
    </xf>
    <xf numFmtId="4" fontId="103" fillId="60" borderId="275">
      <alignment horizontal="right" vertical="center"/>
    </xf>
    <xf numFmtId="4" fontId="103" fillId="60" borderId="275">
      <alignment horizontal="right" vertical="center"/>
    </xf>
    <xf numFmtId="49" fontId="102" fillId="0" borderId="275" applyNumberFormat="0" applyFont="0" applyFill="0" applyBorder="0" applyProtection="0">
      <alignment horizontal="left" vertical="center" indent="2"/>
    </xf>
    <xf numFmtId="0" fontId="102" fillId="0" borderId="275" applyNumberFormat="0" applyFill="0" applyAlignment="0" applyProtection="0"/>
    <xf numFmtId="166" fontId="102" fillId="88" borderId="275" applyNumberFormat="0" applyFont="0" applyBorder="0" applyAlignment="0" applyProtection="0">
      <alignment horizontal="right" vertical="center"/>
    </xf>
    <xf numFmtId="0" fontId="123" fillId="84" borderId="271" applyNumberFormat="0" applyAlignment="0" applyProtection="0"/>
    <xf numFmtId="0" fontId="125" fillId="84" borderId="272" applyNumberFormat="0" applyAlignment="0" applyProtection="0"/>
    <xf numFmtId="0" fontId="130" fillId="0" borderId="273" applyNumberFormat="0" applyFill="0" applyAlignment="0" applyProtection="0"/>
    <xf numFmtId="0" fontId="125" fillId="84" borderId="272" applyNumberFormat="0" applyAlignment="0" applyProtection="0"/>
    <xf numFmtId="0" fontId="130" fillId="0" borderId="273" applyNumberFormat="0" applyFill="0" applyAlignment="0" applyProtection="0"/>
    <xf numFmtId="0" fontId="120" fillId="87" borderId="274" applyNumberFormat="0" applyFont="0" applyAlignment="0" applyProtection="0"/>
    <xf numFmtId="0" fontId="102" fillId="60" borderId="278">
      <alignment horizontal="left" vertical="center" wrapText="1" indent="2"/>
    </xf>
    <xf numFmtId="0" fontId="118" fillId="0" borderId="0" applyNumberFormat="0" applyFill="0" applyBorder="0" applyAlignment="0" applyProtection="0"/>
    <xf numFmtId="0" fontId="102" fillId="60" borderId="278">
      <alignment horizontal="left" vertical="center" wrapText="1" indent="2"/>
    </xf>
    <xf numFmtId="0" fontId="120" fillId="87" borderId="274" applyNumberFormat="0" applyFont="0" applyAlignment="0" applyProtection="0"/>
    <xf numFmtId="0" fontId="105" fillId="62" borderId="275">
      <alignment horizontal="right" vertical="center"/>
    </xf>
    <xf numFmtId="49" fontId="102" fillId="0" borderId="276" applyNumberFormat="0" applyFont="0" applyFill="0" applyBorder="0" applyProtection="0">
      <alignment horizontal="left" vertical="center" indent="5"/>
    </xf>
    <xf numFmtId="0" fontId="103" fillId="60" borderId="277">
      <alignment horizontal="right" vertical="center"/>
    </xf>
    <xf numFmtId="0" fontId="129" fillId="71" borderId="272" applyNumberFormat="0" applyAlignment="0" applyProtection="0"/>
    <xf numFmtId="0" fontId="103" fillId="62" borderId="275">
      <alignment horizontal="right" vertical="center"/>
    </xf>
    <xf numFmtId="0" fontId="8" fillId="87" borderId="274" applyNumberFormat="0" applyFont="0" applyAlignment="0" applyProtection="0"/>
    <xf numFmtId="0" fontId="123" fillId="84" borderId="271" applyNumberFormat="0" applyAlignment="0" applyProtection="0"/>
    <xf numFmtId="0" fontId="102" fillId="0" borderId="278">
      <alignment horizontal="left" vertical="center" wrapText="1" indent="2"/>
    </xf>
    <xf numFmtId="4" fontId="102" fillId="61" borderId="275"/>
    <xf numFmtId="4" fontId="103" fillId="60" borderId="277">
      <alignment horizontal="right" vertical="center"/>
    </xf>
    <xf numFmtId="0" fontId="129" fillId="71" borderId="272" applyNumberFormat="0" applyAlignment="0" applyProtection="0"/>
    <xf numFmtId="0" fontId="103" fillId="60" borderId="277">
      <alignment horizontal="right" vertical="center"/>
    </xf>
    <xf numFmtId="0" fontId="102" fillId="60" borderId="278">
      <alignment horizontal="left" vertical="center" wrapText="1" indent="2"/>
    </xf>
    <xf numFmtId="0" fontId="102" fillId="0" borderId="278">
      <alignment horizontal="left" vertical="center" wrapText="1" indent="2"/>
    </xf>
    <xf numFmtId="0" fontId="102" fillId="62" borderId="276">
      <alignment horizontal="left" vertical="center"/>
    </xf>
    <xf numFmtId="0" fontId="145" fillId="0" borderId="273" applyNumberFormat="0" applyFill="0" applyAlignment="0" applyProtection="0"/>
    <xf numFmtId="0" fontId="142" fillId="84" borderId="271" applyNumberFormat="0" applyAlignment="0" applyProtection="0"/>
    <xf numFmtId="0" fontId="142" fillId="84" borderId="271" applyNumberFormat="0" applyAlignment="0" applyProtection="0"/>
    <xf numFmtId="0" fontId="102" fillId="61" borderId="275"/>
    <xf numFmtId="0" fontId="102" fillId="0" borderId="278">
      <alignment horizontal="left" vertical="center" wrapText="1" indent="2"/>
    </xf>
    <xf numFmtId="0" fontId="102" fillId="62" borderId="276">
      <alignment horizontal="left" vertical="center"/>
    </xf>
    <xf numFmtId="0" fontId="126" fillId="84" borderId="272" applyNumberFormat="0" applyAlignment="0" applyProtection="0"/>
    <xf numFmtId="4" fontId="103" fillId="60" borderId="277">
      <alignment horizontal="right" vertical="center"/>
    </xf>
    <xf numFmtId="49" fontId="101" fillId="0" borderId="275" applyNumberFormat="0" applyFill="0" applyBorder="0" applyProtection="0">
      <alignment horizontal="left" vertical="center"/>
    </xf>
    <xf numFmtId="0" fontId="103" fillId="62" borderId="275">
      <alignment horizontal="right" vertical="center"/>
    </xf>
    <xf numFmtId="4" fontId="102" fillId="0" borderId="275" applyFill="0" applyBorder="0" applyProtection="0">
      <alignment horizontal="right" vertical="center"/>
    </xf>
    <xf numFmtId="0" fontId="103" fillId="60" borderId="275">
      <alignment horizontal="right" vertical="center"/>
    </xf>
    <xf numFmtId="4" fontId="102" fillId="0" borderId="275" applyFill="0" applyBorder="0" applyProtection="0">
      <alignment horizontal="right" vertical="center"/>
    </xf>
    <xf numFmtId="0" fontId="129" fillId="71" borderId="272" applyNumberFormat="0" applyAlignment="0" applyProtection="0"/>
    <xf numFmtId="0" fontId="103" fillId="60" borderId="275">
      <alignment horizontal="right" vertical="center"/>
    </xf>
    <xf numFmtId="0" fontId="138" fillId="71" borderId="272" applyNumberFormat="0" applyAlignment="0" applyProtection="0"/>
    <xf numFmtId="4" fontId="103" fillId="60" borderId="277">
      <alignment horizontal="right" vertical="center"/>
    </xf>
    <xf numFmtId="0" fontId="102" fillId="62" borderId="276">
      <alignment horizontal="left" vertical="center"/>
    </xf>
    <xf numFmtId="0" fontId="142" fillId="84" borderId="271" applyNumberFormat="0" applyAlignment="0" applyProtection="0"/>
    <xf numFmtId="0" fontId="129" fillId="71" borderId="272" applyNumberFormat="0" applyAlignment="0" applyProtection="0"/>
    <xf numFmtId="0" fontId="145" fillId="0" borderId="273" applyNumberFormat="0" applyFill="0" applyAlignment="0" applyProtection="0"/>
    <xf numFmtId="166" fontId="102" fillId="88" borderId="275" applyNumberFormat="0" applyFont="0" applyBorder="0" applyAlignment="0" applyProtection="0">
      <alignment horizontal="right" vertical="center"/>
    </xf>
    <xf numFmtId="0" fontId="130" fillId="0" borderId="273" applyNumberFormat="0" applyFill="0" applyAlignment="0" applyProtection="0"/>
    <xf numFmtId="0" fontId="145" fillId="0" borderId="273" applyNumberFormat="0" applyFill="0" applyAlignment="0" applyProtection="0"/>
    <xf numFmtId="4" fontId="102" fillId="0" borderId="275">
      <alignment horizontal="right" vertical="center"/>
    </xf>
    <xf numFmtId="0" fontId="7" fillId="42" borderId="0" applyNumberFormat="0" applyBorder="0" applyAlignment="0" applyProtection="0"/>
    <xf numFmtId="0" fontId="48" fillId="51" borderId="0" applyNumberFormat="0" applyBorder="0" applyAlignment="0" applyProtection="0"/>
    <xf numFmtId="0" fontId="7" fillId="54" borderId="0" applyNumberFormat="0" applyBorder="0" applyAlignment="0" applyProtection="0"/>
    <xf numFmtId="0" fontId="48" fillId="55" borderId="0" applyNumberFormat="0" applyBorder="0" applyAlignment="0" applyProtection="0"/>
    <xf numFmtId="0" fontId="48" fillId="47" borderId="0" applyNumberFormat="0" applyBorder="0" applyAlignment="0" applyProtection="0"/>
    <xf numFmtId="0" fontId="7" fillId="45" borderId="0" applyNumberFormat="0" applyBorder="0" applyAlignment="0" applyProtection="0"/>
    <xf numFmtId="0" fontId="48" fillId="43" borderId="0" applyNumberFormat="0" applyBorder="0" applyAlignment="0" applyProtection="0"/>
    <xf numFmtId="0" fontId="118" fillId="0" borderId="0" applyNumberFormat="0" applyFill="0" applyBorder="0" applyAlignment="0" applyProtection="0"/>
    <xf numFmtId="0" fontId="7" fillId="37" borderId="0" applyNumberFormat="0" applyBorder="0" applyAlignment="0" applyProtection="0"/>
    <xf numFmtId="0" fontId="7" fillId="38" borderId="0" applyNumberFormat="0" applyBorder="0" applyAlignment="0" applyProtection="0"/>
    <xf numFmtId="0" fontId="119" fillId="0" borderId="70" applyNumberFormat="0" applyFill="0" applyAlignment="0" applyProtection="0"/>
    <xf numFmtId="0" fontId="115" fillId="33" borderId="66" applyNumberFormat="0" applyAlignment="0" applyProtection="0"/>
    <xf numFmtId="4" fontId="102" fillId="0" borderId="275" applyFill="0" applyBorder="0" applyProtection="0">
      <alignment horizontal="right" vertical="center"/>
    </xf>
    <xf numFmtId="4" fontId="103" fillId="60" borderId="275">
      <alignment horizontal="right" vertical="center"/>
    </xf>
    <xf numFmtId="0" fontId="102" fillId="61" borderId="275"/>
    <xf numFmtId="0" fontId="125" fillId="84" borderId="272" applyNumberFormat="0" applyAlignment="0" applyProtection="0"/>
    <xf numFmtId="0" fontId="103" fillId="62" borderId="275">
      <alignment horizontal="right" vertical="center"/>
    </xf>
    <xf numFmtId="0" fontId="102" fillId="0" borderId="275">
      <alignment horizontal="right" vertical="center"/>
    </xf>
    <xf numFmtId="0" fontId="145" fillId="0" borderId="273" applyNumberFormat="0" applyFill="0" applyAlignment="0" applyProtection="0"/>
    <xf numFmtId="0" fontId="102" fillId="62" borderId="276">
      <alignment horizontal="left" vertical="center"/>
    </xf>
    <xf numFmtId="0" fontId="138" fillId="71" borderId="272" applyNumberFormat="0" applyAlignment="0" applyProtection="0"/>
    <xf numFmtId="166" fontId="102" fillId="88" borderId="275" applyNumberFormat="0" applyFont="0" applyBorder="0" applyAlignment="0" applyProtection="0">
      <alignment horizontal="right" vertical="center"/>
    </xf>
    <xf numFmtId="0" fontId="120" fillId="87" borderId="274" applyNumberFormat="0" applyFont="0" applyAlignment="0" applyProtection="0"/>
    <xf numFmtId="0" fontId="102" fillId="0" borderId="278">
      <alignment horizontal="left" vertical="center" wrapText="1" indent="2"/>
    </xf>
    <xf numFmtId="4" fontId="102" fillId="61" borderId="275"/>
    <xf numFmtId="49" fontId="101" fillId="0" borderId="275" applyNumberFormat="0" applyFill="0" applyBorder="0" applyProtection="0">
      <alignment horizontal="left" vertical="center"/>
    </xf>
    <xf numFmtId="0" fontId="102" fillId="0" borderId="275">
      <alignment horizontal="right" vertical="center"/>
    </xf>
    <xf numFmtId="4" fontId="103" fillId="60" borderId="277">
      <alignment horizontal="right" vertical="center"/>
    </xf>
    <xf numFmtId="4" fontId="103" fillId="60" borderId="275">
      <alignment horizontal="right" vertical="center"/>
    </xf>
    <xf numFmtId="4" fontId="103" fillId="60" borderId="275">
      <alignment horizontal="right" vertical="center"/>
    </xf>
    <xf numFmtId="0" fontId="105" fillId="62" borderId="275">
      <alignment horizontal="right" vertical="center"/>
    </xf>
    <xf numFmtId="0" fontId="103" fillId="62" borderId="275">
      <alignment horizontal="right" vertical="center"/>
    </xf>
    <xf numFmtId="49" fontId="102" fillId="0" borderId="275" applyNumberFormat="0" applyFont="0" applyFill="0" applyBorder="0" applyProtection="0">
      <alignment horizontal="left" vertical="center" indent="2"/>
    </xf>
    <xf numFmtId="0" fontId="138" fillId="71" borderId="272" applyNumberFormat="0" applyAlignment="0" applyProtection="0"/>
    <xf numFmtId="0" fontId="123" fillId="84" borderId="271" applyNumberFormat="0" applyAlignment="0" applyProtection="0"/>
    <xf numFmtId="49" fontId="102" fillId="0" borderId="275" applyNumberFormat="0" applyFont="0" applyFill="0" applyBorder="0" applyProtection="0">
      <alignment horizontal="left" vertical="center" indent="2"/>
    </xf>
    <xf numFmtId="0" fontId="129" fillId="71" borderId="272" applyNumberFormat="0" applyAlignment="0" applyProtection="0"/>
    <xf numFmtId="4" fontId="102" fillId="0" borderId="275" applyFill="0" applyBorder="0" applyProtection="0">
      <alignment horizontal="right" vertical="center"/>
    </xf>
    <xf numFmtId="0" fontId="126" fillId="84" borderId="272" applyNumberFormat="0" applyAlignment="0" applyProtection="0"/>
    <xf numFmtId="0" fontId="145" fillId="0" borderId="273" applyNumberFormat="0" applyFill="0" applyAlignment="0" applyProtection="0"/>
    <xf numFmtId="0" fontId="142" fillId="84" borderId="271" applyNumberFormat="0" applyAlignment="0" applyProtection="0"/>
    <xf numFmtId="0" fontId="102" fillId="0" borderId="275" applyNumberFormat="0" applyFill="0" applyAlignment="0" applyProtection="0"/>
    <xf numFmtId="4" fontId="102" fillId="0" borderId="275">
      <alignment horizontal="right" vertical="center"/>
    </xf>
    <xf numFmtId="0" fontId="102" fillId="0" borderId="275">
      <alignment horizontal="right" vertical="center"/>
    </xf>
    <xf numFmtId="0" fontId="138" fillId="71" borderId="272" applyNumberFormat="0" applyAlignment="0" applyProtection="0"/>
    <xf numFmtId="0" fontId="123" fillId="84" borderId="271" applyNumberFormat="0" applyAlignment="0" applyProtection="0"/>
    <xf numFmtId="0" fontId="125" fillId="84" borderId="272" applyNumberFormat="0" applyAlignment="0" applyProtection="0"/>
    <xf numFmtId="0" fontId="102" fillId="60" borderId="278">
      <alignment horizontal="left" vertical="center" wrapText="1" indent="2"/>
    </xf>
    <xf numFmtId="0" fontId="126" fillId="84" borderId="272" applyNumberFormat="0" applyAlignment="0" applyProtection="0"/>
    <xf numFmtId="0" fontId="126" fillId="84" borderId="272" applyNumberFormat="0" applyAlignment="0" applyProtection="0"/>
    <xf numFmtId="4" fontId="103" fillId="60" borderId="276">
      <alignment horizontal="right" vertical="center"/>
    </xf>
    <xf numFmtId="0" fontId="103" fillId="60" borderId="276">
      <alignment horizontal="right" vertical="center"/>
    </xf>
    <xf numFmtId="0" fontId="103" fillId="60" borderId="275">
      <alignment horizontal="right" vertical="center"/>
    </xf>
    <xf numFmtId="4" fontId="105" fillId="62" borderId="275">
      <alignment horizontal="right" vertical="center"/>
    </xf>
    <xf numFmtId="0" fontId="129" fillId="71" borderId="272" applyNumberFormat="0" applyAlignment="0" applyProtection="0"/>
    <xf numFmtId="0" fontId="130" fillId="0" borderId="273" applyNumberFormat="0" applyFill="0" applyAlignment="0" applyProtection="0"/>
    <xf numFmtId="0" fontId="145" fillId="0" borderId="273" applyNumberFormat="0" applyFill="0" applyAlignment="0" applyProtection="0"/>
    <xf numFmtId="0" fontId="120" fillId="87" borderId="274" applyNumberFormat="0" applyFont="0" applyAlignment="0" applyProtection="0"/>
    <xf numFmtId="0" fontId="138" fillId="71" borderId="272" applyNumberFormat="0" applyAlignment="0" applyProtection="0"/>
    <xf numFmtId="49" fontId="101" fillId="0" borderId="275" applyNumberFormat="0" applyFill="0" applyBorder="0" applyProtection="0">
      <alignment horizontal="left" vertical="center"/>
    </xf>
    <xf numFmtId="0" fontId="102" fillId="60" borderId="278">
      <alignment horizontal="left" vertical="center" wrapText="1" indent="2"/>
    </xf>
    <xf numFmtId="0" fontId="126" fillId="84" borderId="272" applyNumberFormat="0" applyAlignment="0" applyProtection="0"/>
    <xf numFmtId="0" fontId="102" fillId="0" borderId="278">
      <alignment horizontal="left" vertical="center" wrapText="1" indent="2"/>
    </xf>
    <xf numFmtId="0" fontId="120" fillId="87" borderId="274" applyNumberFormat="0" applyFont="0" applyAlignment="0" applyProtection="0"/>
    <xf numFmtId="0" fontId="8" fillId="87" borderId="274" applyNumberFormat="0" applyFont="0" applyAlignment="0" applyProtection="0"/>
    <xf numFmtId="0" fontId="142" fillId="84" borderId="271" applyNumberFormat="0" applyAlignment="0" applyProtection="0"/>
    <xf numFmtId="0" fontId="145" fillId="0" borderId="273" applyNumberFormat="0" applyFill="0" applyAlignment="0" applyProtection="0"/>
    <xf numFmtId="4" fontId="102" fillId="61" borderId="275"/>
    <xf numFmtId="0" fontId="103" fillId="60" borderId="275">
      <alignment horizontal="right" vertical="center"/>
    </xf>
    <xf numFmtId="0" fontId="145" fillId="0" borderId="273" applyNumberFormat="0" applyFill="0" applyAlignment="0" applyProtection="0"/>
    <xf numFmtId="4" fontId="103" fillId="60" borderId="277">
      <alignment horizontal="right" vertical="center"/>
    </xf>
    <xf numFmtId="0" fontId="125" fillId="84" borderId="272" applyNumberFormat="0" applyAlignment="0" applyProtection="0"/>
    <xf numFmtId="0" fontId="103" fillId="60" borderId="276">
      <alignment horizontal="right" vertical="center"/>
    </xf>
    <xf numFmtId="0" fontId="126" fillId="84" borderId="272" applyNumberFormat="0" applyAlignment="0" applyProtection="0"/>
    <xf numFmtId="0" fontId="130" fillId="0" borderId="273" applyNumberFormat="0" applyFill="0" applyAlignment="0" applyProtection="0"/>
    <xf numFmtId="0" fontId="120" fillId="87" borderId="274" applyNumberFormat="0" applyFont="0" applyAlignment="0" applyProtection="0"/>
    <xf numFmtId="4" fontId="103" fillId="60" borderId="276">
      <alignment horizontal="right" vertical="center"/>
    </xf>
    <xf numFmtId="0" fontId="102" fillId="60" borderId="278">
      <alignment horizontal="left" vertical="center" wrapText="1" indent="2"/>
    </xf>
    <xf numFmtId="0" fontId="102" fillId="61" borderId="275"/>
    <xf numFmtId="166" fontId="102" fillId="88" borderId="275" applyNumberFormat="0" applyFont="0" applyBorder="0" applyAlignment="0" applyProtection="0">
      <alignment horizontal="right" vertical="center"/>
    </xf>
    <xf numFmtId="0" fontId="102" fillId="0" borderId="275" applyNumberFormat="0" applyFill="0" applyAlignment="0" applyProtection="0"/>
    <xf numFmtId="4" fontId="102" fillId="0" borderId="275" applyFill="0" applyBorder="0" applyProtection="0">
      <alignment horizontal="right" vertical="center"/>
    </xf>
    <xf numFmtId="4" fontId="103" fillId="62" borderId="275">
      <alignment horizontal="right" vertical="center"/>
    </xf>
    <xf numFmtId="0" fontId="130" fillId="0" borderId="273" applyNumberFormat="0" applyFill="0" applyAlignment="0" applyProtection="0"/>
    <xf numFmtId="49" fontId="101" fillId="0" borderId="275" applyNumberFormat="0" applyFill="0" applyBorder="0" applyProtection="0">
      <alignment horizontal="left" vertical="center"/>
    </xf>
    <xf numFmtId="49" fontId="102" fillId="0" borderId="276" applyNumberFormat="0" applyFont="0" applyFill="0" applyBorder="0" applyProtection="0">
      <alignment horizontal="left" vertical="center" indent="5"/>
    </xf>
    <xf numFmtId="0" fontId="102" fillId="62" borderId="276">
      <alignment horizontal="left" vertical="center"/>
    </xf>
    <xf numFmtId="0" fontId="126" fillId="84" borderId="272" applyNumberFormat="0" applyAlignment="0" applyProtection="0"/>
    <xf numFmtId="4" fontId="103" fillId="60" borderId="277">
      <alignment horizontal="right" vertical="center"/>
    </xf>
    <xf numFmtId="0" fontId="138" fillId="71" borderId="272" applyNumberFormat="0" applyAlignment="0" applyProtection="0"/>
    <xf numFmtId="0" fontId="138" fillId="71" borderId="272" applyNumberFormat="0" applyAlignment="0" applyProtection="0"/>
    <xf numFmtId="0" fontId="120" fillId="87" borderId="274" applyNumberFormat="0" applyFont="0" applyAlignment="0" applyProtection="0"/>
    <xf numFmtId="0" fontId="142" fillId="84" borderId="271" applyNumberFormat="0" applyAlignment="0" applyProtection="0"/>
    <xf numFmtId="0" fontId="145" fillId="0" borderId="273" applyNumberFormat="0" applyFill="0" applyAlignment="0" applyProtection="0"/>
    <xf numFmtId="0" fontId="103" fillId="60" borderId="275">
      <alignment horizontal="right" vertical="center"/>
    </xf>
    <xf numFmtId="0" fontId="8" fillId="87" borderId="274" applyNumberFormat="0" applyFont="0" applyAlignment="0" applyProtection="0"/>
    <xf numFmtId="4" fontId="102" fillId="0" borderId="275">
      <alignment horizontal="right" vertical="center"/>
    </xf>
    <xf numFmtId="0" fontId="145" fillId="0" borderId="273" applyNumberFormat="0" applyFill="0" applyAlignment="0" applyProtection="0"/>
    <xf numFmtId="0" fontId="103" fillId="60" borderId="275">
      <alignment horizontal="right" vertical="center"/>
    </xf>
    <xf numFmtId="0" fontId="103" fillId="60" borderId="275">
      <alignment horizontal="right" vertical="center"/>
    </xf>
    <xf numFmtId="4" fontId="105" fillId="62" borderId="275">
      <alignment horizontal="right" vertical="center"/>
    </xf>
    <xf numFmtId="0" fontId="103" fillId="62" borderId="275">
      <alignment horizontal="right" vertical="center"/>
    </xf>
    <xf numFmtId="4" fontId="103" fillId="62" borderId="275">
      <alignment horizontal="right" vertical="center"/>
    </xf>
    <xf numFmtId="0" fontId="105" fillId="62" borderId="275">
      <alignment horizontal="right" vertical="center"/>
    </xf>
    <xf numFmtId="4" fontId="105" fillId="62" borderId="275">
      <alignment horizontal="right" vertical="center"/>
    </xf>
    <xf numFmtId="0" fontId="103" fillId="60" borderId="275">
      <alignment horizontal="right" vertical="center"/>
    </xf>
    <xf numFmtId="4" fontId="103" fillId="60" borderId="275">
      <alignment horizontal="right" vertical="center"/>
    </xf>
    <xf numFmtId="0" fontId="103" fillId="60" borderId="275">
      <alignment horizontal="right" vertical="center"/>
    </xf>
    <xf numFmtId="4" fontId="103" fillId="60" borderId="275">
      <alignment horizontal="right" vertical="center"/>
    </xf>
    <xf numFmtId="0" fontId="103" fillId="60" borderId="276">
      <alignment horizontal="right" vertical="center"/>
    </xf>
    <xf numFmtId="4" fontId="103" fillId="60" borderId="276">
      <alignment horizontal="right" vertical="center"/>
    </xf>
    <xf numFmtId="0" fontId="103" fillId="60" borderId="277">
      <alignment horizontal="right" vertical="center"/>
    </xf>
    <xf numFmtId="4" fontId="103" fillId="60" borderId="277">
      <alignment horizontal="right" vertical="center"/>
    </xf>
    <xf numFmtId="0" fontId="126" fillId="84" borderId="272" applyNumberFormat="0" applyAlignment="0" applyProtection="0"/>
    <xf numFmtId="0" fontId="102" fillId="60" borderId="278">
      <alignment horizontal="left" vertical="center" wrapText="1" indent="2"/>
    </xf>
    <xf numFmtId="0" fontId="102" fillId="0" borderId="278">
      <alignment horizontal="left" vertical="center" wrapText="1" indent="2"/>
    </xf>
    <xf numFmtId="0" fontId="102" fillId="62" borderId="276">
      <alignment horizontal="left" vertical="center"/>
    </xf>
    <xf numFmtId="0" fontId="138" fillId="71" borderId="272" applyNumberFormat="0" applyAlignment="0" applyProtection="0"/>
    <xf numFmtId="0" fontId="102" fillId="0" borderId="275">
      <alignment horizontal="right" vertical="center"/>
    </xf>
    <xf numFmtId="4" fontId="102" fillId="0" borderId="275">
      <alignment horizontal="right" vertical="center"/>
    </xf>
    <xf numFmtId="0" fontId="102" fillId="0" borderId="275" applyNumberFormat="0" applyFill="0" applyAlignment="0" applyProtection="0"/>
    <xf numFmtId="0" fontId="142" fillId="84" borderId="271" applyNumberFormat="0" applyAlignment="0" applyProtection="0"/>
    <xf numFmtId="166" fontId="102" fillId="88" borderId="275" applyNumberFormat="0" applyFont="0" applyBorder="0" applyAlignment="0" applyProtection="0">
      <alignment horizontal="right" vertical="center"/>
    </xf>
    <xf numFmtId="0" fontId="102" fillId="61" borderId="275"/>
    <xf numFmtId="4" fontId="102" fillId="61" borderId="275"/>
    <xf numFmtId="0" fontId="145" fillId="0" borderId="273" applyNumberFormat="0" applyFill="0" applyAlignment="0" applyProtection="0"/>
    <xf numFmtId="0" fontId="8" fillId="87" borderId="274" applyNumberFormat="0" applyFont="0" applyAlignment="0" applyProtection="0"/>
    <xf numFmtId="0" fontId="120" fillId="87" borderId="274" applyNumberFormat="0" applyFont="0" applyAlignment="0" applyProtection="0"/>
    <xf numFmtId="0" fontId="102" fillId="0" borderId="275" applyNumberFormat="0" applyFill="0" applyAlignment="0" applyProtection="0"/>
    <xf numFmtId="0" fontId="130" fillId="0" borderId="273" applyNumberFormat="0" applyFill="0" applyAlignment="0" applyProtection="0"/>
    <xf numFmtId="0" fontId="145" fillId="0" borderId="273" applyNumberFormat="0" applyFill="0" applyAlignment="0" applyProtection="0"/>
    <xf numFmtId="0" fontId="129" fillId="71" borderId="272" applyNumberFormat="0" applyAlignment="0" applyProtection="0"/>
    <xf numFmtId="0" fontId="126" fillId="84" borderId="272" applyNumberFormat="0" applyAlignment="0" applyProtection="0"/>
    <xf numFmtId="4" fontId="105" fillId="62" borderId="275">
      <alignment horizontal="right" vertical="center"/>
    </xf>
    <xf numFmtId="0" fontId="103" fillId="62" borderId="275">
      <alignment horizontal="right" vertical="center"/>
    </xf>
    <xf numFmtId="166" fontId="102" fillId="88" borderId="275" applyNumberFormat="0" applyFont="0" applyBorder="0" applyAlignment="0" applyProtection="0">
      <alignment horizontal="right" vertical="center"/>
    </xf>
    <xf numFmtId="0" fontId="130" fillId="0" borderId="273" applyNumberFormat="0" applyFill="0" applyAlignment="0" applyProtection="0"/>
    <xf numFmtId="49" fontId="102" fillId="0" borderId="275" applyNumberFormat="0" applyFont="0" applyFill="0" applyBorder="0" applyProtection="0">
      <alignment horizontal="left" vertical="center" indent="2"/>
    </xf>
    <xf numFmtId="49" fontId="102" fillId="0" borderId="276" applyNumberFormat="0" applyFont="0" applyFill="0" applyBorder="0" applyProtection="0">
      <alignment horizontal="left" vertical="center" indent="5"/>
    </xf>
    <xf numFmtId="49" fontId="102" fillId="0" borderId="275" applyNumberFormat="0" applyFont="0" applyFill="0" applyBorder="0" applyProtection="0">
      <alignment horizontal="left" vertical="center" indent="2"/>
    </xf>
    <xf numFmtId="4" fontId="102" fillId="0" borderId="275" applyFill="0" applyBorder="0" applyProtection="0">
      <alignment horizontal="right" vertical="center"/>
    </xf>
    <xf numFmtId="49" fontId="101" fillId="0" borderId="275" applyNumberFormat="0" applyFill="0" applyBorder="0" applyProtection="0">
      <alignment horizontal="left" vertical="center"/>
    </xf>
    <xf numFmtId="0" fontId="102" fillId="0" borderId="278">
      <alignment horizontal="left" vertical="center" wrapText="1" indent="2"/>
    </xf>
    <xf numFmtId="0" fontId="142" fillId="84" borderId="271" applyNumberFormat="0" applyAlignment="0" applyProtection="0"/>
    <xf numFmtId="0" fontId="103" fillId="60" borderId="277">
      <alignment horizontal="right" vertical="center"/>
    </xf>
    <xf numFmtId="0" fontId="129" fillId="71" borderId="272" applyNumberFormat="0" applyAlignment="0" applyProtection="0"/>
    <xf numFmtId="0" fontId="103" fillId="60" borderId="277">
      <alignment horizontal="right" vertical="center"/>
    </xf>
    <xf numFmtId="4" fontId="103" fillId="60" borderId="275">
      <alignment horizontal="right" vertical="center"/>
    </xf>
    <xf numFmtId="0" fontId="103" fillId="60" borderId="275">
      <alignment horizontal="right" vertical="center"/>
    </xf>
    <xf numFmtId="0" fontId="123" fillId="84" borderId="271" applyNumberFormat="0" applyAlignment="0" applyProtection="0"/>
    <xf numFmtId="0" fontId="125" fillId="84" borderId="272" applyNumberFormat="0" applyAlignment="0" applyProtection="0"/>
    <xf numFmtId="0" fontId="130" fillId="0" borderId="273" applyNumberFormat="0" applyFill="0" applyAlignment="0" applyProtection="0"/>
    <xf numFmtId="0" fontId="102" fillId="61" borderId="275"/>
    <xf numFmtId="4" fontId="102" fillId="61" borderId="275"/>
    <xf numFmtId="4" fontId="103" fillId="60" borderId="275">
      <alignment horizontal="right" vertical="center"/>
    </xf>
    <xf numFmtId="0" fontId="105" fillId="62" borderId="275">
      <alignment horizontal="right" vertical="center"/>
    </xf>
    <xf numFmtId="0" fontId="129" fillId="71" borderId="272" applyNumberFormat="0" applyAlignment="0" applyProtection="0"/>
    <xf numFmtId="0" fontId="126" fillId="84" borderId="272" applyNumberFormat="0" applyAlignment="0" applyProtection="0"/>
    <xf numFmtId="4" fontId="102" fillId="0" borderId="275">
      <alignment horizontal="right" vertical="center"/>
    </xf>
    <xf numFmtId="0" fontId="102" fillId="60" borderId="278">
      <alignment horizontal="left" vertical="center" wrapText="1" indent="2"/>
    </xf>
    <xf numFmtId="0" fontId="102" fillId="0" borderId="278">
      <alignment horizontal="left" vertical="center" wrapText="1" indent="2"/>
    </xf>
    <xf numFmtId="0" fontId="142" fillId="84" borderId="271" applyNumberFormat="0" applyAlignment="0" applyProtection="0"/>
    <xf numFmtId="0" fontId="138" fillId="71" borderId="272" applyNumberFormat="0" applyAlignment="0" applyProtection="0"/>
    <xf numFmtId="0" fontId="125" fillId="84" borderId="272" applyNumberFormat="0" applyAlignment="0" applyProtection="0"/>
    <xf numFmtId="0" fontId="123" fillId="84" borderId="271" applyNumberFormat="0" applyAlignment="0" applyProtection="0"/>
    <xf numFmtId="0" fontId="103" fillId="60" borderId="277">
      <alignment horizontal="right" vertical="center"/>
    </xf>
    <xf numFmtId="0" fontId="105" fillId="62" borderId="275">
      <alignment horizontal="right" vertical="center"/>
    </xf>
    <xf numFmtId="4" fontId="103" fillId="62" borderId="275">
      <alignment horizontal="right" vertical="center"/>
    </xf>
    <xf numFmtId="4" fontId="103" fillId="60" borderId="275">
      <alignment horizontal="right" vertical="center"/>
    </xf>
    <xf numFmtId="49" fontId="102" fillId="0" borderId="276" applyNumberFormat="0" applyFont="0" applyFill="0" applyBorder="0" applyProtection="0">
      <alignment horizontal="left" vertical="center" indent="5"/>
    </xf>
    <xf numFmtId="4" fontId="102" fillId="0" borderId="275" applyFill="0" applyBorder="0" applyProtection="0">
      <alignment horizontal="right" vertical="center"/>
    </xf>
    <xf numFmtId="4" fontId="103" fillId="62" borderId="275">
      <alignment horizontal="right" vertical="center"/>
    </xf>
    <xf numFmtId="0" fontId="138" fillId="71" borderId="272" applyNumberFormat="0" applyAlignment="0" applyProtection="0"/>
    <xf numFmtId="0" fontId="129" fillId="71" borderId="272" applyNumberFormat="0" applyAlignment="0" applyProtection="0"/>
    <xf numFmtId="0" fontId="125" fillId="84" borderId="272" applyNumberFormat="0" applyAlignment="0" applyProtection="0"/>
    <xf numFmtId="0" fontId="102" fillId="60" borderId="278">
      <alignment horizontal="left" vertical="center" wrapText="1" indent="2"/>
    </xf>
    <xf numFmtId="0" fontId="102" fillId="0" borderId="278">
      <alignment horizontal="left" vertical="center" wrapText="1" indent="2"/>
    </xf>
    <xf numFmtId="0" fontId="102" fillId="60" borderId="278">
      <alignment horizontal="left" vertical="center" wrapText="1" indent="2"/>
    </xf>
    <xf numFmtId="0" fontId="102" fillId="0" borderId="278">
      <alignment horizontal="left" vertical="center" wrapText="1" indent="2"/>
    </xf>
    <xf numFmtId="0" fontId="123" fillId="84" borderId="271" applyNumberFormat="0" applyAlignment="0" applyProtection="0"/>
    <xf numFmtId="0" fontId="125" fillId="84" borderId="272" applyNumberFormat="0" applyAlignment="0" applyProtection="0"/>
    <xf numFmtId="0" fontId="126" fillId="84" borderId="272" applyNumberFormat="0" applyAlignment="0" applyProtection="0"/>
    <xf numFmtId="0" fontId="129" fillId="71" borderId="272" applyNumberFormat="0" applyAlignment="0" applyProtection="0"/>
    <xf numFmtId="0" fontId="130" fillId="0" borderId="273" applyNumberFormat="0" applyFill="0" applyAlignment="0" applyProtection="0"/>
    <xf numFmtId="0" fontId="138" fillId="71" borderId="272" applyNumberFormat="0" applyAlignment="0" applyProtection="0"/>
    <xf numFmtId="0" fontId="120" fillId="87" borderId="274" applyNumberFormat="0" applyFont="0" applyAlignment="0" applyProtection="0"/>
    <xf numFmtId="0" fontId="8" fillId="87" borderId="274" applyNumberFormat="0" applyFont="0" applyAlignment="0" applyProtection="0"/>
    <xf numFmtId="0" fontId="142" fillId="84" borderId="271" applyNumberFormat="0" applyAlignment="0" applyProtection="0"/>
    <xf numFmtId="0" fontId="145" fillId="0" borderId="273" applyNumberFormat="0" applyFill="0" applyAlignment="0" applyProtection="0"/>
    <xf numFmtId="0" fontId="126" fillId="84" borderId="272" applyNumberFormat="0" applyAlignment="0" applyProtection="0"/>
    <xf numFmtId="0" fontId="138" fillId="71" borderId="272" applyNumberFormat="0" applyAlignment="0" applyProtection="0"/>
    <xf numFmtId="0" fontId="120" fillId="87" borderId="274" applyNumberFormat="0" applyFont="0" applyAlignment="0" applyProtection="0"/>
    <xf numFmtId="0" fontId="142" fillId="84" borderId="271" applyNumberFormat="0" applyAlignment="0" applyProtection="0"/>
    <xf numFmtId="0" fontId="145" fillId="0" borderId="273" applyNumberFormat="0" applyFill="0" applyAlignment="0" applyProtection="0"/>
    <xf numFmtId="49" fontId="102" fillId="0" borderId="275" applyNumberFormat="0" applyFont="0" applyFill="0" applyBorder="0" applyProtection="0">
      <alignment horizontal="left" vertical="center" indent="2"/>
    </xf>
    <xf numFmtId="166" fontId="102" fillId="88" borderId="275" applyNumberFormat="0" applyFont="0" applyBorder="0" applyAlignment="0" applyProtection="0">
      <alignment horizontal="right" vertical="center"/>
    </xf>
    <xf numFmtId="0" fontId="126" fillId="84" borderId="272" applyNumberFormat="0" applyAlignment="0" applyProtection="0"/>
    <xf numFmtId="0" fontId="102" fillId="0" borderId="278">
      <alignment horizontal="left" vertical="center" wrapText="1" indent="2"/>
    </xf>
    <xf numFmtId="0" fontId="138" fillId="71" borderId="272" applyNumberFormat="0" applyAlignment="0" applyProtection="0"/>
    <xf numFmtId="0" fontId="142" fillId="84" borderId="271" applyNumberFormat="0" applyAlignment="0" applyProtection="0"/>
    <xf numFmtId="0" fontId="145" fillId="0" borderId="273" applyNumberFormat="0" applyFill="0" applyAlignment="0" applyProtection="0"/>
    <xf numFmtId="0" fontId="123" fillId="84" borderId="271" applyNumberFormat="0" applyAlignment="0" applyProtection="0"/>
    <xf numFmtId="0" fontId="125" fillId="84" borderId="272" applyNumberFormat="0" applyAlignment="0" applyProtection="0"/>
    <xf numFmtId="0" fontId="130" fillId="0" borderId="273" applyNumberFormat="0" applyFill="0" applyAlignment="0" applyProtection="0"/>
    <xf numFmtId="49" fontId="102" fillId="0" borderId="275" applyNumberFormat="0" applyFont="0" applyFill="0" applyBorder="0" applyProtection="0">
      <alignment horizontal="left" vertical="center" indent="2"/>
    </xf>
    <xf numFmtId="0" fontId="103" fillId="62" borderId="275">
      <alignment horizontal="right" vertical="center"/>
    </xf>
    <xf numFmtId="4" fontId="103" fillId="62" borderId="275">
      <alignment horizontal="right" vertical="center"/>
    </xf>
    <xf numFmtId="0" fontId="105" fillId="62" borderId="275">
      <alignment horizontal="right" vertical="center"/>
    </xf>
    <xf numFmtId="4" fontId="105" fillId="62" borderId="275">
      <alignment horizontal="right" vertical="center"/>
    </xf>
    <xf numFmtId="0" fontId="103" fillId="60" borderId="275">
      <alignment horizontal="right" vertical="center"/>
    </xf>
    <xf numFmtId="4" fontId="103" fillId="60" borderId="275">
      <alignment horizontal="right" vertical="center"/>
    </xf>
    <xf numFmtId="0" fontId="103" fillId="60" borderId="275">
      <alignment horizontal="right" vertical="center"/>
    </xf>
    <xf numFmtId="4" fontId="103" fillId="60" borderId="275">
      <alignment horizontal="right" vertical="center"/>
    </xf>
    <xf numFmtId="0" fontId="129" fillId="71" borderId="272" applyNumberFormat="0" applyAlignment="0" applyProtection="0"/>
    <xf numFmtId="0" fontId="102" fillId="0" borderId="275">
      <alignment horizontal="right" vertical="center"/>
    </xf>
    <xf numFmtId="4" fontId="102" fillId="0" borderId="275">
      <alignment horizontal="right" vertical="center"/>
    </xf>
    <xf numFmtId="4" fontId="102" fillId="0" borderId="275" applyFill="0" applyBorder="0" applyProtection="0">
      <alignment horizontal="right" vertical="center"/>
    </xf>
    <xf numFmtId="49" fontId="101" fillId="0" borderId="275" applyNumberFormat="0" applyFill="0" applyBorder="0" applyProtection="0">
      <alignment horizontal="left" vertical="center"/>
    </xf>
    <xf numFmtId="0" fontId="102" fillId="0" borderId="275" applyNumberFormat="0" applyFill="0" applyAlignment="0" applyProtection="0"/>
    <xf numFmtId="166" fontId="102" fillId="88" borderId="275" applyNumberFormat="0" applyFont="0" applyBorder="0" applyAlignment="0" applyProtection="0">
      <alignment horizontal="right" vertical="center"/>
    </xf>
    <xf numFmtId="0" fontId="102" fillId="61" borderId="275"/>
    <xf numFmtId="4" fontId="102" fillId="61" borderId="275"/>
    <xf numFmtId="4" fontId="103" fillId="60" borderId="275">
      <alignment horizontal="right" vertical="center"/>
    </xf>
    <xf numFmtId="0" fontId="102" fillId="61" borderId="275"/>
    <xf numFmtId="0" fontId="125" fillId="84" borderId="272" applyNumberFormat="0" applyAlignment="0" applyProtection="0"/>
    <xf numFmtId="0" fontId="103" fillId="62" borderId="275">
      <alignment horizontal="right" vertical="center"/>
    </xf>
    <xf numFmtId="0" fontId="102" fillId="0" borderId="275">
      <alignment horizontal="right" vertical="center"/>
    </xf>
    <xf numFmtId="0" fontId="145" fillId="0" borderId="273" applyNumberFormat="0" applyFill="0" applyAlignment="0" applyProtection="0"/>
    <xf numFmtId="0" fontId="102" fillId="62" borderId="276">
      <alignment horizontal="left" vertical="center"/>
    </xf>
    <xf numFmtId="0" fontId="138" fillId="71" borderId="272" applyNumberFormat="0" applyAlignment="0" applyProtection="0"/>
    <xf numFmtId="166" fontId="102" fillId="88" borderId="275" applyNumberFormat="0" applyFont="0" applyBorder="0" applyAlignment="0" applyProtection="0">
      <alignment horizontal="right" vertical="center"/>
    </xf>
    <xf numFmtId="0" fontId="120" fillId="87" borderId="274" applyNumberFormat="0" applyFont="0" applyAlignment="0" applyProtection="0"/>
    <xf numFmtId="0" fontId="102" fillId="0" borderId="278">
      <alignment horizontal="left" vertical="center" wrapText="1" indent="2"/>
    </xf>
    <xf numFmtId="4" fontId="102" fillId="61" borderId="275"/>
    <xf numFmtId="49" fontId="101" fillId="0" borderId="275" applyNumberFormat="0" applyFill="0" applyBorder="0" applyProtection="0">
      <alignment horizontal="left" vertical="center"/>
    </xf>
    <xf numFmtId="0" fontId="102" fillId="0" borderId="275">
      <alignment horizontal="right" vertical="center"/>
    </xf>
    <xf numFmtId="4" fontId="103" fillId="60" borderId="277">
      <alignment horizontal="right" vertical="center"/>
    </xf>
    <xf numFmtId="4" fontId="103" fillId="60" borderId="275">
      <alignment horizontal="right" vertical="center"/>
    </xf>
    <xf numFmtId="4" fontId="103" fillId="60" borderId="275">
      <alignment horizontal="right" vertical="center"/>
    </xf>
    <xf numFmtId="0" fontId="105" fillId="62" borderId="275">
      <alignment horizontal="right" vertical="center"/>
    </xf>
    <xf numFmtId="0" fontId="103" fillId="62" borderId="275">
      <alignment horizontal="right" vertical="center"/>
    </xf>
    <xf numFmtId="49" fontId="102" fillId="0" borderId="275" applyNumberFormat="0" applyFont="0" applyFill="0" applyBorder="0" applyProtection="0">
      <alignment horizontal="left" vertical="center" indent="2"/>
    </xf>
    <xf numFmtId="0" fontId="138" fillId="71" borderId="272" applyNumberFormat="0" applyAlignment="0" applyProtection="0"/>
    <xf numFmtId="0" fontId="123" fillId="84" borderId="271" applyNumberFormat="0" applyAlignment="0" applyProtection="0"/>
    <xf numFmtId="49" fontId="102" fillId="0" borderId="275" applyNumberFormat="0" applyFont="0" applyFill="0" applyBorder="0" applyProtection="0">
      <alignment horizontal="left" vertical="center" indent="2"/>
    </xf>
    <xf numFmtId="0" fontId="129" fillId="71" borderId="272" applyNumberFormat="0" applyAlignment="0" applyProtection="0"/>
    <xf numFmtId="4" fontId="102" fillId="0" borderId="275" applyFill="0" applyBorder="0" applyProtection="0">
      <alignment horizontal="right" vertical="center"/>
    </xf>
    <xf numFmtId="0" fontId="126" fillId="84" borderId="272" applyNumberFormat="0" applyAlignment="0" applyProtection="0"/>
    <xf numFmtId="0" fontId="145" fillId="0" borderId="273" applyNumberFormat="0" applyFill="0" applyAlignment="0" applyProtection="0"/>
    <xf numFmtId="0" fontId="142" fillId="84" borderId="271" applyNumberFormat="0" applyAlignment="0" applyProtection="0"/>
    <xf numFmtId="0" fontId="102" fillId="0" borderId="275" applyNumberFormat="0" applyFill="0" applyAlignment="0" applyProtection="0"/>
    <xf numFmtId="4" fontId="102" fillId="0" borderId="275">
      <alignment horizontal="right" vertical="center"/>
    </xf>
    <xf numFmtId="0" fontId="102" fillId="0" borderId="275">
      <alignment horizontal="right" vertical="center"/>
    </xf>
    <xf numFmtId="0" fontId="138" fillId="71" borderId="272" applyNumberFormat="0" applyAlignment="0" applyProtection="0"/>
    <xf numFmtId="0" fontId="123" fillId="84" borderId="271" applyNumberFormat="0" applyAlignment="0" applyProtection="0"/>
    <xf numFmtId="0" fontId="125" fillId="84" borderId="272" applyNumberFormat="0" applyAlignment="0" applyProtection="0"/>
    <xf numFmtId="0" fontId="102" fillId="60" borderId="278">
      <alignment horizontal="left" vertical="center" wrapText="1" indent="2"/>
    </xf>
    <xf numFmtId="0" fontId="126" fillId="84" borderId="272" applyNumberFormat="0" applyAlignment="0" applyProtection="0"/>
    <xf numFmtId="0" fontId="126" fillId="84" borderId="272" applyNumberFormat="0" applyAlignment="0" applyProtection="0"/>
    <xf numFmtId="4" fontId="103" fillId="60" borderId="276">
      <alignment horizontal="right" vertical="center"/>
    </xf>
    <xf numFmtId="0" fontId="103" fillId="60" borderId="276">
      <alignment horizontal="right" vertical="center"/>
    </xf>
    <xf numFmtId="0" fontId="103" fillId="60" borderId="275">
      <alignment horizontal="right" vertical="center"/>
    </xf>
    <xf numFmtId="4" fontId="105" fillId="62" borderId="275">
      <alignment horizontal="right" vertical="center"/>
    </xf>
    <xf numFmtId="0" fontId="129" fillId="71" borderId="272" applyNumberFormat="0" applyAlignment="0" applyProtection="0"/>
    <xf numFmtId="0" fontId="130" fillId="0" borderId="273" applyNumberFormat="0" applyFill="0" applyAlignment="0" applyProtection="0"/>
    <xf numFmtId="0" fontId="145" fillId="0" borderId="273" applyNumberFormat="0" applyFill="0" applyAlignment="0" applyProtection="0"/>
    <xf numFmtId="0" fontId="120" fillId="87" borderId="274" applyNumberFormat="0" applyFont="0" applyAlignment="0" applyProtection="0"/>
    <xf numFmtId="0" fontId="138" fillId="71" borderId="272" applyNumberFormat="0" applyAlignment="0" applyProtection="0"/>
    <xf numFmtId="49" fontId="101" fillId="0" borderId="275" applyNumberFormat="0" applyFill="0" applyBorder="0" applyProtection="0">
      <alignment horizontal="left" vertical="center"/>
    </xf>
    <xf numFmtId="0" fontId="102" fillId="60" borderId="278">
      <alignment horizontal="left" vertical="center" wrapText="1" indent="2"/>
    </xf>
    <xf numFmtId="0" fontId="126" fillId="84" borderId="272" applyNumberFormat="0" applyAlignment="0" applyProtection="0"/>
    <xf numFmtId="0" fontId="102" fillId="0" borderId="278">
      <alignment horizontal="left" vertical="center" wrapText="1" indent="2"/>
    </xf>
    <xf numFmtId="0" fontId="120" fillId="87" borderId="274" applyNumberFormat="0" applyFont="0" applyAlignment="0" applyProtection="0"/>
    <xf numFmtId="0" fontId="8" fillId="87" borderId="274" applyNumberFormat="0" applyFont="0" applyAlignment="0" applyProtection="0"/>
    <xf numFmtId="0" fontId="142" fillId="84" borderId="271" applyNumberFormat="0" applyAlignment="0" applyProtection="0"/>
    <xf numFmtId="0" fontId="145" fillId="0" borderId="273" applyNumberFormat="0" applyFill="0" applyAlignment="0" applyProtection="0"/>
    <xf numFmtId="4" fontId="102" fillId="61" borderId="275"/>
    <xf numFmtId="0" fontId="103" fillId="60" borderId="275">
      <alignment horizontal="right" vertical="center"/>
    </xf>
    <xf numFmtId="0" fontId="145" fillId="0" borderId="273" applyNumberFormat="0" applyFill="0" applyAlignment="0" applyProtection="0"/>
    <xf numFmtId="4" fontId="103" fillId="60" borderId="277">
      <alignment horizontal="right" vertical="center"/>
    </xf>
    <xf numFmtId="0" fontId="125" fillId="84" borderId="272" applyNumberFormat="0" applyAlignment="0" applyProtection="0"/>
    <xf numFmtId="0" fontId="103" fillId="60" borderId="276">
      <alignment horizontal="right" vertical="center"/>
    </xf>
    <xf numFmtId="0" fontId="126" fillId="84" borderId="272" applyNumberFormat="0" applyAlignment="0" applyProtection="0"/>
    <xf numFmtId="0" fontId="130" fillId="0" borderId="273" applyNumberFormat="0" applyFill="0" applyAlignment="0" applyProtection="0"/>
    <xf numFmtId="0" fontId="120" fillId="87" borderId="274" applyNumberFormat="0" applyFont="0" applyAlignment="0" applyProtection="0"/>
    <xf numFmtId="4" fontId="103" fillId="60" borderId="276">
      <alignment horizontal="right" vertical="center"/>
    </xf>
    <xf numFmtId="0" fontId="102" fillId="60" borderId="278">
      <alignment horizontal="left" vertical="center" wrapText="1" indent="2"/>
    </xf>
    <xf numFmtId="0" fontId="102" fillId="61" borderId="275"/>
    <xf numFmtId="166" fontId="102" fillId="88" borderId="275" applyNumberFormat="0" applyFont="0" applyBorder="0" applyAlignment="0" applyProtection="0">
      <alignment horizontal="right" vertical="center"/>
    </xf>
    <xf numFmtId="0" fontId="102" fillId="0" borderId="275" applyNumberFormat="0" applyFill="0" applyAlignment="0" applyProtection="0"/>
    <xf numFmtId="4" fontId="102" fillId="0" borderId="275" applyFill="0" applyBorder="0" applyProtection="0">
      <alignment horizontal="right" vertical="center"/>
    </xf>
    <xf numFmtId="4" fontId="103" fillId="62" borderId="275">
      <alignment horizontal="right" vertical="center"/>
    </xf>
    <xf numFmtId="0" fontId="130" fillId="0" borderId="273" applyNumberFormat="0" applyFill="0" applyAlignment="0" applyProtection="0"/>
    <xf numFmtId="49" fontId="101" fillId="0" borderId="275" applyNumberFormat="0" applyFill="0" applyBorder="0" applyProtection="0">
      <alignment horizontal="left" vertical="center"/>
    </xf>
    <xf numFmtId="49" fontId="102" fillId="0" borderId="276" applyNumberFormat="0" applyFont="0" applyFill="0" applyBorder="0" applyProtection="0">
      <alignment horizontal="left" vertical="center" indent="5"/>
    </xf>
    <xf numFmtId="0" fontId="102" fillId="62" borderId="276">
      <alignment horizontal="left" vertical="center"/>
    </xf>
    <xf numFmtId="0" fontId="126" fillId="84" borderId="272" applyNumberFormat="0" applyAlignment="0" applyProtection="0"/>
    <xf numFmtId="4" fontId="103" fillId="60" borderId="277">
      <alignment horizontal="right" vertical="center"/>
    </xf>
    <xf numFmtId="0" fontId="138" fillId="71" borderId="272" applyNumberFormat="0" applyAlignment="0" applyProtection="0"/>
    <xf numFmtId="0" fontId="138" fillId="71" borderId="272" applyNumberFormat="0" applyAlignment="0" applyProtection="0"/>
    <xf numFmtId="0" fontId="120" fillId="87" borderId="274" applyNumberFormat="0" applyFont="0" applyAlignment="0" applyProtection="0"/>
    <xf numFmtId="0" fontId="142" fillId="84" borderId="271" applyNumberFormat="0" applyAlignment="0" applyProtection="0"/>
    <xf numFmtId="0" fontId="145" fillId="0" borderId="273" applyNumberFormat="0" applyFill="0" applyAlignment="0" applyProtection="0"/>
    <xf numFmtId="0" fontId="103" fillId="60" borderId="275">
      <alignment horizontal="right" vertical="center"/>
    </xf>
    <xf numFmtId="0" fontId="8" fillId="87" borderId="274" applyNumberFormat="0" applyFont="0" applyAlignment="0" applyProtection="0"/>
    <xf numFmtId="4" fontId="102" fillId="0" borderId="275">
      <alignment horizontal="right" vertical="center"/>
    </xf>
    <xf numFmtId="0" fontId="145" fillId="0" borderId="273" applyNumberFormat="0" applyFill="0" applyAlignment="0" applyProtection="0"/>
    <xf numFmtId="0" fontId="103" fillId="60" borderId="275">
      <alignment horizontal="right" vertical="center"/>
    </xf>
    <xf numFmtId="0" fontId="103" fillId="60" borderId="275">
      <alignment horizontal="right" vertical="center"/>
    </xf>
    <xf numFmtId="4" fontId="105" fillId="62" borderId="275">
      <alignment horizontal="right" vertical="center"/>
    </xf>
    <xf numFmtId="0" fontId="103" fillId="62" borderId="275">
      <alignment horizontal="right" vertical="center"/>
    </xf>
    <xf numFmtId="4" fontId="103" fillId="62" borderId="275">
      <alignment horizontal="right" vertical="center"/>
    </xf>
    <xf numFmtId="0" fontId="105" fillId="62" borderId="275">
      <alignment horizontal="right" vertical="center"/>
    </xf>
    <xf numFmtId="4" fontId="105" fillId="62" borderId="275">
      <alignment horizontal="right" vertical="center"/>
    </xf>
    <xf numFmtId="0" fontId="103" fillId="60" borderId="275">
      <alignment horizontal="right" vertical="center"/>
    </xf>
    <xf numFmtId="4" fontId="103" fillId="60" borderId="275">
      <alignment horizontal="right" vertical="center"/>
    </xf>
    <xf numFmtId="0" fontId="103" fillId="60" borderId="275">
      <alignment horizontal="right" vertical="center"/>
    </xf>
    <xf numFmtId="4" fontId="103" fillId="60" borderId="275">
      <alignment horizontal="right" vertical="center"/>
    </xf>
    <xf numFmtId="0" fontId="103" fillId="60" borderId="276">
      <alignment horizontal="right" vertical="center"/>
    </xf>
    <xf numFmtId="4" fontId="103" fillId="60" borderId="276">
      <alignment horizontal="right" vertical="center"/>
    </xf>
    <xf numFmtId="0" fontId="103" fillId="60" borderId="277">
      <alignment horizontal="right" vertical="center"/>
    </xf>
    <xf numFmtId="4" fontId="103" fillId="60" borderId="277">
      <alignment horizontal="right" vertical="center"/>
    </xf>
    <xf numFmtId="0" fontId="126" fillId="84" borderId="272" applyNumberFormat="0" applyAlignment="0" applyProtection="0"/>
    <xf numFmtId="0" fontId="102" fillId="60" borderId="278">
      <alignment horizontal="left" vertical="center" wrapText="1" indent="2"/>
    </xf>
    <xf numFmtId="0" fontId="102" fillId="0" borderId="278">
      <alignment horizontal="left" vertical="center" wrapText="1" indent="2"/>
    </xf>
    <xf numFmtId="0" fontId="102" fillId="62" borderId="276">
      <alignment horizontal="left" vertical="center"/>
    </xf>
    <xf numFmtId="0" fontId="138" fillId="71" borderId="272" applyNumberFormat="0" applyAlignment="0" applyProtection="0"/>
    <xf numFmtId="0" fontId="102" fillId="0" borderId="275">
      <alignment horizontal="right" vertical="center"/>
    </xf>
    <xf numFmtId="4" fontId="102" fillId="0" borderId="275">
      <alignment horizontal="right" vertical="center"/>
    </xf>
    <xf numFmtId="0" fontId="102" fillId="0" borderId="275" applyNumberFormat="0" applyFill="0" applyAlignment="0" applyProtection="0"/>
    <xf numFmtId="0" fontId="142" fillId="84" borderId="271" applyNumberFormat="0" applyAlignment="0" applyProtection="0"/>
    <xf numFmtId="166" fontId="102" fillId="88" borderId="275" applyNumberFormat="0" applyFont="0" applyBorder="0" applyAlignment="0" applyProtection="0">
      <alignment horizontal="right" vertical="center"/>
    </xf>
    <xf numFmtId="0" fontId="102" fillId="61" borderId="275"/>
    <xf numFmtId="4" fontId="102" fillId="61" borderId="275"/>
    <xf numFmtId="0" fontId="145" fillId="0" borderId="273" applyNumberFormat="0" applyFill="0" applyAlignment="0" applyProtection="0"/>
    <xf numFmtId="0" fontId="8" fillId="87" borderId="274" applyNumberFormat="0" applyFont="0" applyAlignment="0" applyProtection="0"/>
    <xf numFmtId="0" fontId="120" fillId="87" borderId="274" applyNumberFormat="0" applyFont="0" applyAlignment="0" applyProtection="0"/>
    <xf numFmtId="0" fontId="102" fillId="0" borderId="275" applyNumberFormat="0" applyFill="0" applyAlignment="0" applyProtection="0"/>
    <xf numFmtId="0" fontId="130" fillId="0" borderId="273" applyNumberFormat="0" applyFill="0" applyAlignment="0" applyProtection="0"/>
    <xf numFmtId="0" fontId="145" fillId="0" borderId="273" applyNumberFormat="0" applyFill="0" applyAlignment="0" applyProtection="0"/>
    <xf numFmtId="0" fontId="129" fillId="71" borderId="272" applyNumberFormat="0" applyAlignment="0" applyProtection="0"/>
    <xf numFmtId="0" fontId="126" fillId="84" borderId="272" applyNumberFormat="0" applyAlignment="0" applyProtection="0"/>
    <xf numFmtId="4" fontId="105" fillId="62" borderId="275">
      <alignment horizontal="right" vertical="center"/>
    </xf>
    <xf numFmtId="0" fontId="103" fillId="62" borderId="275">
      <alignment horizontal="right" vertical="center"/>
    </xf>
    <xf numFmtId="166" fontId="102" fillId="88" borderId="275" applyNumberFormat="0" applyFont="0" applyBorder="0" applyAlignment="0" applyProtection="0">
      <alignment horizontal="right" vertical="center"/>
    </xf>
    <xf numFmtId="0" fontId="130" fillId="0" borderId="273" applyNumberFormat="0" applyFill="0" applyAlignment="0" applyProtection="0"/>
    <xf numFmtId="49" fontId="102" fillId="0" borderId="275" applyNumberFormat="0" applyFont="0" applyFill="0" applyBorder="0" applyProtection="0">
      <alignment horizontal="left" vertical="center" indent="2"/>
    </xf>
    <xf numFmtId="49" fontId="102" fillId="0" borderId="276" applyNumberFormat="0" applyFont="0" applyFill="0" applyBorder="0" applyProtection="0">
      <alignment horizontal="left" vertical="center" indent="5"/>
    </xf>
    <xf numFmtId="49" fontId="102" fillId="0" borderId="275" applyNumberFormat="0" applyFont="0" applyFill="0" applyBorder="0" applyProtection="0">
      <alignment horizontal="left" vertical="center" indent="2"/>
    </xf>
    <xf numFmtId="4" fontId="102" fillId="0" borderId="275" applyFill="0" applyBorder="0" applyProtection="0">
      <alignment horizontal="right" vertical="center"/>
    </xf>
    <xf numFmtId="49" fontId="101" fillId="0" borderId="275" applyNumberFormat="0" applyFill="0" applyBorder="0" applyProtection="0">
      <alignment horizontal="left" vertical="center"/>
    </xf>
    <xf numFmtId="0" fontId="102" fillId="0" borderId="278">
      <alignment horizontal="left" vertical="center" wrapText="1" indent="2"/>
    </xf>
    <xf numFmtId="0" fontId="142" fillId="84" borderId="271" applyNumberFormat="0" applyAlignment="0" applyProtection="0"/>
    <xf numFmtId="0" fontId="103" fillId="60" borderId="277">
      <alignment horizontal="right" vertical="center"/>
    </xf>
    <xf numFmtId="0" fontId="129" fillId="71" borderId="272" applyNumberFormat="0" applyAlignment="0" applyProtection="0"/>
    <xf numFmtId="0" fontId="103" fillId="60" borderId="277">
      <alignment horizontal="right" vertical="center"/>
    </xf>
    <xf numFmtId="4" fontId="103" fillId="60" borderId="275">
      <alignment horizontal="right" vertical="center"/>
    </xf>
    <xf numFmtId="0" fontId="103" fillId="60" borderId="275">
      <alignment horizontal="right" vertical="center"/>
    </xf>
    <xf numFmtId="0" fontId="123" fillId="84" borderId="271" applyNumberFormat="0" applyAlignment="0" applyProtection="0"/>
    <xf numFmtId="0" fontId="125" fillId="84" borderId="272" applyNumberFormat="0" applyAlignment="0" applyProtection="0"/>
    <xf numFmtId="0" fontId="130" fillId="0" borderId="273" applyNumberFormat="0" applyFill="0" applyAlignment="0" applyProtection="0"/>
    <xf numFmtId="0" fontId="102" fillId="61" borderId="275"/>
    <xf numFmtId="4" fontId="102" fillId="61" borderId="275"/>
    <xf numFmtId="4" fontId="103" fillId="60" borderId="275">
      <alignment horizontal="right" vertical="center"/>
    </xf>
    <xf numFmtId="0" fontId="105" fillId="62" borderId="275">
      <alignment horizontal="right" vertical="center"/>
    </xf>
    <xf numFmtId="0" fontId="129" fillId="71" borderId="272" applyNumberFormat="0" applyAlignment="0" applyProtection="0"/>
    <xf numFmtId="0" fontId="126" fillId="84" borderId="272" applyNumberFormat="0" applyAlignment="0" applyProtection="0"/>
    <xf numFmtId="4" fontId="102" fillId="0" borderId="275">
      <alignment horizontal="right" vertical="center"/>
    </xf>
    <xf numFmtId="0" fontId="102" fillId="60" borderId="278">
      <alignment horizontal="left" vertical="center" wrapText="1" indent="2"/>
    </xf>
    <xf numFmtId="0" fontId="102" fillId="0" borderId="278">
      <alignment horizontal="left" vertical="center" wrapText="1" indent="2"/>
    </xf>
    <xf numFmtId="0" fontId="142" fillId="84" borderId="271" applyNumberFormat="0" applyAlignment="0" applyProtection="0"/>
    <xf numFmtId="0" fontId="138" fillId="71" borderId="272" applyNumberFormat="0" applyAlignment="0" applyProtection="0"/>
    <xf numFmtId="0" fontId="125" fillId="84" borderId="272" applyNumberFormat="0" applyAlignment="0" applyProtection="0"/>
    <xf numFmtId="0" fontId="123" fillId="84" borderId="271" applyNumberFormat="0" applyAlignment="0" applyProtection="0"/>
    <xf numFmtId="0" fontId="103" fillId="60" borderId="277">
      <alignment horizontal="right" vertical="center"/>
    </xf>
    <xf numFmtId="0" fontId="105" fillId="62" borderId="275">
      <alignment horizontal="right" vertical="center"/>
    </xf>
    <xf numFmtId="4" fontId="103" fillId="62" borderId="275">
      <alignment horizontal="right" vertical="center"/>
    </xf>
    <xf numFmtId="4" fontId="103" fillId="60" borderId="275">
      <alignment horizontal="right" vertical="center"/>
    </xf>
    <xf numFmtId="49" fontId="102" fillId="0" borderId="276" applyNumberFormat="0" applyFont="0" applyFill="0" applyBorder="0" applyProtection="0">
      <alignment horizontal="left" vertical="center" indent="5"/>
    </xf>
    <xf numFmtId="4" fontId="102" fillId="0" borderId="275" applyFill="0" applyBorder="0" applyProtection="0">
      <alignment horizontal="right" vertical="center"/>
    </xf>
    <xf numFmtId="4" fontId="103" fillId="62" borderId="275">
      <alignment horizontal="right" vertical="center"/>
    </xf>
    <xf numFmtId="0" fontId="138" fillId="71" borderId="272" applyNumberFormat="0" applyAlignment="0" applyProtection="0"/>
    <xf numFmtId="0" fontId="129" fillId="71" borderId="272" applyNumberFormat="0" applyAlignment="0" applyProtection="0"/>
    <xf numFmtId="0" fontId="125" fillId="84" borderId="272" applyNumberFormat="0" applyAlignment="0" applyProtection="0"/>
    <xf numFmtId="0" fontId="102" fillId="60" borderId="278">
      <alignment horizontal="left" vertical="center" wrapText="1" indent="2"/>
    </xf>
    <xf numFmtId="0" fontId="102" fillId="0" borderId="278">
      <alignment horizontal="left" vertical="center" wrapText="1" indent="2"/>
    </xf>
    <xf numFmtId="0" fontId="102" fillId="60" borderId="278">
      <alignment horizontal="left" vertical="center" wrapText="1" indent="2"/>
    </xf>
    <xf numFmtId="0" fontId="145" fillId="0" borderId="273" applyNumberFormat="0" applyFill="0" applyAlignment="0" applyProtection="0"/>
    <xf numFmtId="0" fontId="102" fillId="61" borderId="275"/>
    <xf numFmtId="4" fontId="103" fillId="60" borderId="275">
      <alignment horizontal="right" vertical="center"/>
    </xf>
    <xf numFmtId="0" fontId="7" fillId="38" borderId="0" applyNumberFormat="0" applyBorder="0" applyAlignment="0" applyProtection="0"/>
    <xf numFmtId="4" fontId="103" fillId="60" borderId="275">
      <alignment horizontal="right" vertical="center"/>
    </xf>
    <xf numFmtId="0" fontId="102" fillId="0" borderId="278">
      <alignment horizontal="left" vertical="center" wrapText="1" indent="2"/>
    </xf>
    <xf numFmtId="0" fontId="138" fillId="71" borderId="272" applyNumberFormat="0" applyAlignment="0" applyProtection="0"/>
    <xf numFmtId="0" fontId="102" fillId="0" borderId="275">
      <alignment horizontal="right" vertical="center"/>
    </xf>
    <xf numFmtId="0" fontId="102" fillId="62" borderId="276">
      <alignment horizontal="left" vertical="center"/>
    </xf>
    <xf numFmtId="0" fontId="103" fillId="60" borderId="277">
      <alignment horizontal="right" vertical="center"/>
    </xf>
    <xf numFmtId="4" fontId="103" fillId="60" borderId="277">
      <alignment horizontal="right" vertical="center"/>
    </xf>
    <xf numFmtId="0" fontId="103" fillId="60" borderId="276">
      <alignment horizontal="right" vertical="center"/>
    </xf>
    <xf numFmtId="0" fontId="103" fillId="60" borderId="275">
      <alignment horizontal="right" vertical="center"/>
    </xf>
    <xf numFmtId="0" fontId="103" fillId="62" borderId="275">
      <alignment horizontal="right" vertical="center"/>
    </xf>
    <xf numFmtId="4" fontId="103" fillId="62" borderId="275">
      <alignment horizontal="right" vertical="center"/>
    </xf>
    <xf numFmtId="0" fontId="145" fillId="0" borderId="273" applyNumberFormat="0" applyFill="0" applyAlignment="0" applyProtection="0"/>
    <xf numFmtId="0" fontId="120" fillId="87" borderId="274" applyNumberFormat="0" applyFont="0" applyAlignment="0" applyProtection="0"/>
    <xf numFmtId="0" fontId="138" fillId="71" borderId="272" applyNumberFormat="0" applyAlignment="0" applyProtection="0"/>
    <xf numFmtId="0" fontId="120" fillId="87" borderId="274" applyNumberFormat="0" applyFont="0" applyAlignment="0" applyProtection="0"/>
    <xf numFmtId="0" fontId="145" fillId="0" borderId="273" applyNumberFormat="0" applyFill="0" applyAlignment="0" applyProtection="0"/>
    <xf numFmtId="0" fontId="8" fillId="87" borderId="274" applyNumberFormat="0" applyFont="0" applyAlignment="0" applyProtection="0"/>
    <xf numFmtId="0" fontId="105" fillId="62" borderId="275">
      <alignment horizontal="right" vertical="center"/>
    </xf>
    <xf numFmtId="0" fontId="142" fillId="84" borderId="271" applyNumberFormat="0" applyAlignment="0" applyProtection="0"/>
    <xf numFmtId="0" fontId="123" fillId="84" borderId="271" applyNumberFormat="0" applyAlignment="0" applyProtection="0"/>
    <xf numFmtId="0" fontId="145" fillId="0" borderId="273" applyNumberFormat="0" applyFill="0" applyAlignment="0" applyProtection="0"/>
    <xf numFmtId="0" fontId="123" fillId="84" borderId="271" applyNumberFormat="0" applyAlignment="0" applyProtection="0"/>
    <xf numFmtId="0" fontId="120" fillId="87" borderId="274" applyNumberFormat="0" applyFont="0" applyAlignment="0" applyProtection="0"/>
    <xf numFmtId="0" fontId="105" fillId="62" borderId="275">
      <alignment horizontal="right" vertical="center"/>
    </xf>
    <xf numFmtId="0" fontId="102" fillId="0" borderId="275">
      <alignment horizontal="right" vertical="center"/>
    </xf>
    <xf numFmtId="0" fontId="102" fillId="60" borderId="278">
      <alignment horizontal="left" vertical="center" wrapText="1" indent="2"/>
    </xf>
    <xf numFmtId="4" fontId="103" fillId="60" borderId="276">
      <alignment horizontal="right" vertical="center"/>
    </xf>
    <xf numFmtId="0" fontId="102" fillId="61" borderId="275"/>
    <xf numFmtId="0" fontId="129" fillId="71" borderId="272" applyNumberFormat="0" applyAlignment="0" applyProtection="0"/>
    <xf numFmtId="0" fontId="103" fillId="60" borderId="276">
      <alignment horizontal="right" vertical="center"/>
    </xf>
    <xf numFmtId="4" fontId="103" fillId="60" borderId="277">
      <alignment horizontal="right" vertical="center"/>
    </xf>
    <xf numFmtId="0" fontId="145" fillId="0" borderId="273" applyNumberFormat="0" applyFill="0" applyAlignment="0" applyProtection="0"/>
    <xf numFmtId="49" fontId="102" fillId="0" borderId="275" applyNumberFormat="0" applyFont="0" applyFill="0" applyBorder="0" applyProtection="0">
      <alignment horizontal="left" vertical="center" indent="2"/>
    </xf>
    <xf numFmtId="0" fontId="103" fillId="60" borderId="277">
      <alignment horizontal="right" vertical="center"/>
    </xf>
    <xf numFmtId="4" fontId="103" fillId="62" borderId="275">
      <alignment horizontal="right" vertical="center"/>
    </xf>
    <xf numFmtId="0" fontId="102" fillId="61" borderId="275"/>
    <xf numFmtId="0" fontId="138" fillId="71" borderId="272" applyNumberFormat="0" applyAlignment="0" applyProtection="0"/>
    <xf numFmtId="0" fontId="105" fillId="62" borderId="275">
      <alignment horizontal="right" vertical="center"/>
    </xf>
    <xf numFmtId="0" fontId="7" fillId="58" borderId="0" applyNumberFormat="0" applyBorder="0" applyAlignment="0" applyProtection="0"/>
    <xf numFmtId="0" fontId="7" fillId="50" borderId="0" applyNumberFormat="0" applyBorder="0" applyAlignment="0" applyProtection="0"/>
    <xf numFmtId="4" fontId="102" fillId="61" borderId="275"/>
    <xf numFmtId="0" fontId="102" fillId="62" borderId="276">
      <alignment horizontal="left" vertical="center"/>
    </xf>
    <xf numFmtId="0" fontId="126" fillId="84" borderId="272" applyNumberFormat="0" applyAlignment="0" applyProtection="0"/>
    <xf numFmtId="4" fontId="105" fillId="62" borderId="275">
      <alignment horizontal="right" vertical="center"/>
    </xf>
    <xf numFmtId="0" fontId="103" fillId="60" borderId="276">
      <alignment horizontal="right" vertical="center"/>
    </xf>
    <xf numFmtId="0" fontId="7" fillId="37" borderId="0" applyNumberFormat="0" applyBorder="0" applyAlignment="0" applyProtection="0"/>
    <xf numFmtId="0" fontId="102" fillId="0" borderId="275" applyNumberFormat="0" applyFill="0" applyAlignment="0" applyProtection="0"/>
    <xf numFmtId="4" fontId="103" fillId="60" borderId="276">
      <alignment horizontal="right" vertical="center"/>
    </xf>
    <xf numFmtId="4" fontId="103" fillId="60" borderId="277">
      <alignment horizontal="right" vertical="center"/>
    </xf>
    <xf numFmtId="0" fontId="105" fillId="62" borderId="275">
      <alignment horizontal="right" vertical="center"/>
    </xf>
    <xf numFmtId="0" fontId="7" fillId="54" borderId="0" applyNumberFormat="0" applyBorder="0" applyAlignment="0" applyProtection="0"/>
    <xf numFmtId="0" fontId="142" fillId="84" borderId="271" applyNumberFormat="0" applyAlignment="0" applyProtection="0"/>
    <xf numFmtId="0" fontId="130" fillId="0" borderId="273" applyNumberFormat="0" applyFill="0" applyAlignment="0" applyProtection="0"/>
    <xf numFmtId="0" fontId="130" fillId="0" borderId="273" applyNumberFormat="0" applyFill="0" applyAlignment="0" applyProtection="0"/>
    <xf numFmtId="0" fontId="102" fillId="0" borderId="275">
      <alignment horizontal="right" vertical="center"/>
    </xf>
    <xf numFmtId="0" fontId="126" fillId="84" borderId="272" applyNumberFormat="0" applyAlignment="0" applyProtection="0"/>
    <xf numFmtId="0" fontId="142" fillId="84" borderId="271" applyNumberFormat="0" applyAlignment="0" applyProtection="0"/>
    <xf numFmtId="0" fontId="126" fillId="84" borderId="272" applyNumberFormat="0" applyAlignment="0" applyProtection="0"/>
    <xf numFmtId="4" fontId="103" fillId="60" borderId="275">
      <alignment horizontal="right" vertical="center"/>
    </xf>
    <xf numFmtId="0" fontId="145" fillId="0" borderId="273" applyNumberFormat="0" applyFill="0" applyAlignment="0" applyProtection="0"/>
    <xf numFmtId="0" fontId="130" fillId="0" borderId="273" applyNumberFormat="0" applyFill="0" applyAlignment="0" applyProtection="0"/>
    <xf numFmtId="4" fontId="105" fillId="62" borderId="275">
      <alignment horizontal="right" vertical="center"/>
    </xf>
    <xf numFmtId="0" fontId="126" fillId="84" borderId="272" applyNumberFormat="0" applyAlignment="0" applyProtection="0"/>
    <xf numFmtId="0" fontId="102" fillId="61" borderId="275"/>
    <xf numFmtId="0" fontId="138" fillId="71" borderId="272" applyNumberFormat="0" applyAlignment="0" applyProtection="0"/>
    <xf numFmtId="0" fontId="123" fillId="84" borderId="271" applyNumberFormat="0" applyAlignment="0" applyProtection="0"/>
    <xf numFmtId="0" fontId="145" fillId="0" borderId="273" applyNumberFormat="0" applyFill="0" applyAlignment="0" applyProtection="0"/>
    <xf numFmtId="0" fontId="103" fillId="62" borderId="275">
      <alignment horizontal="right" vertical="center"/>
    </xf>
    <xf numFmtId="0" fontId="145" fillId="0" borderId="273" applyNumberFormat="0" applyFill="0" applyAlignment="0" applyProtection="0"/>
    <xf numFmtId="0" fontId="145" fillId="0" borderId="273" applyNumberFormat="0" applyFill="0" applyAlignment="0" applyProtection="0"/>
    <xf numFmtId="0" fontId="116" fillId="33" borderId="65" applyNumberFormat="0" applyAlignment="0" applyProtection="0"/>
    <xf numFmtId="0" fontId="125" fillId="84" borderId="272" applyNumberFormat="0" applyAlignment="0" applyProtection="0"/>
    <xf numFmtId="0" fontId="102" fillId="60" borderId="278">
      <alignment horizontal="left" vertical="center" wrapText="1" indent="2"/>
    </xf>
    <xf numFmtId="0" fontId="102" fillId="61" borderId="275"/>
    <xf numFmtId="4" fontId="103" fillId="60" borderId="277">
      <alignment horizontal="right" vertical="center"/>
    </xf>
    <xf numFmtId="0" fontId="7" fillId="42" borderId="0" applyNumberFormat="0" applyBorder="0" applyAlignment="0" applyProtection="0"/>
    <xf numFmtId="4" fontId="103" fillId="60" borderId="276">
      <alignment horizontal="right" vertical="center"/>
    </xf>
    <xf numFmtId="4" fontId="102" fillId="0" borderId="275" applyFill="0" applyBorder="0" applyProtection="0">
      <alignment horizontal="right" vertical="center"/>
    </xf>
    <xf numFmtId="4" fontId="102" fillId="0" borderId="275" applyFill="0" applyBorder="0" applyProtection="0">
      <alignment horizontal="right" vertical="center"/>
    </xf>
    <xf numFmtId="0" fontId="142" fillId="84" borderId="271" applyNumberFormat="0" applyAlignment="0" applyProtection="0"/>
    <xf numFmtId="0" fontId="102" fillId="0" borderId="278">
      <alignment horizontal="left" vertical="center" wrapText="1" indent="2"/>
    </xf>
    <xf numFmtId="4" fontId="102" fillId="0" borderId="275">
      <alignment horizontal="right" vertical="center"/>
    </xf>
    <xf numFmtId="0" fontId="103" fillId="62" borderId="275">
      <alignment horizontal="right" vertical="center"/>
    </xf>
    <xf numFmtId="0" fontId="123" fillId="84" borderId="271" applyNumberFormat="0" applyAlignment="0" applyProtection="0"/>
    <xf numFmtId="49" fontId="101" fillId="0" borderId="275" applyNumberFormat="0" applyFill="0" applyBorder="0" applyProtection="0">
      <alignment horizontal="left" vertical="center"/>
    </xf>
    <xf numFmtId="0" fontId="126" fillId="84" borderId="272" applyNumberFormat="0" applyAlignment="0" applyProtection="0"/>
    <xf numFmtId="0" fontId="130" fillId="0" borderId="273" applyNumberFormat="0" applyFill="0" applyAlignment="0" applyProtection="0"/>
    <xf numFmtId="0" fontId="102" fillId="60" borderId="278">
      <alignment horizontal="left" vertical="center" wrapText="1" indent="2"/>
    </xf>
    <xf numFmtId="4" fontId="103" fillId="60" borderId="275">
      <alignment horizontal="right" vertical="center"/>
    </xf>
    <xf numFmtId="0" fontId="126" fillId="84" borderId="272" applyNumberFormat="0" applyAlignment="0" applyProtection="0"/>
    <xf numFmtId="0" fontId="130" fillId="0" borderId="273" applyNumberFormat="0" applyFill="0" applyAlignment="0" applyProtection="0"/>
    <xf numFmtId="4" fontId="103" fillId="60" borderId="275">
      <alignment horizontal="right" vertical="center"/>
    </xf>
    <xf numFmtId="0" fontId="129" fillId="71" borderId="272" applyNumberFormat="0" applyAlignment="0" applyProtection="0"/>
    <xf numFmtId="0" fontId="102" fillId="0" borderId="278">
      <alignment horizontal="left" vertical="center" wrapText="1" indent="2"/>
    </xf>
    <xf numFmtId="0" fontId="102" fillId="60" borderId="278">
      <alignment horizontal="left" vertical="center" wrapText="1" indent="2"/>
    </xf>
    <xf numFmtId="166" fontId="102" fillId="88" borderId="275" applyNumberFormat="0" applyFont="0" applyBorder="0" applyAlignment="0" applyProtection="0">
      <alignment horizontal="right" vertical="center"/>
    </xf>
    <xf numFmtId="4" fontId="102" fillId="0" borderId="275" applyFill="0" applyBorder="0" applyProtection="0">
      <alignment horizontal="right" vertical="center"/>
    </xf>
    <xf numFmtId="0" fontId="7" fillId="46" borderId="0" applyNumberFormat="0" applyBorder="0" applyAlignment="0" applyProtection="0"/>
    <xf numFmtId="0" fontId="103" fillId="60" borderId="275">
      <alignment horizontal="right" vertical="center"/>
    </xf>
    <xf numFmtId="0" fontId="103" fillId="60" borderId="275">
      <alignment horizontal="right" vertical="center"/>
    </xf>
    <xf numFmtId="0" fontId="103" fillId="60" borderId="276">
      <alignment horizontal="right" vertical="center"/>
    </xf>
    <xf numFmtId="49" fontId="101" fillId="0" borderId="275" applyNumberFormat="0" applyFill="0" applyBorder="0" applyProtection="0">
      <alignment horizontal="left" vertical="center"/>
    </xf>
    <xf numFmtId="4" fontId="103" fillId="60" borderId="275">
      <alignment horizontal="right" vertical="center"/>
    </xf>
    <xf numFmtId="0" fontId="103" fillId="60" borderId="275">
      <alignment horizontal="right" vertical="center"/>
    </xf>
    <xf numFmtId="0" fontId="103" fillId="60" borderId="276">
      <alignment horizontal="right" vertical="center"/>
    </xf>
    <xf numFmtId="0" fontId="138" fillId="71" borderId="272" applyNumberFormat="0" applyAlignment="0" applyProtection="0"/>
    <xf numFmtId="0" fontId="129" fillId="71" borderId="272" applyNumberFormat="0" applyAlignment="0" applyProtection="0"/>
    <xf numFmtId="0" fontId="102" fillId="62" borderId="276">
      <alignment horizontal="left" vertical="center"/>
    </xf>
    <xf numFmtId="0" fontId="103" fillId="62" borderId="275">
      <alignment horizontal="right" vertical="center"/>
    </xf>
    <xf numFmtId="4" fontId="102" fillId="0" borderId="275" applyFill="0" applyBorder="0" applyProtection="0">
      <alignment horizontal="right" vertical="center"/>
    </xf>
    <xf numFmtId="0" fontId="130" fillId="0" borderId="273" applyNumberFormat="0" applyFill="0" applyAlignment="0" applyProtection="0"/>
    <xf numFmtId="0" fontId="102" fillId="60" borderId="278">
      <alignment horizontal="left" vertical="center" wrapText="1" indent="2"/>
    </xf>
    <xf numFmtId="4" fontId="102" fillId="0" borderId="275" applyFill="0" applyBorder="0" applyProtection="0">
      <alignment horizontal="right" vertical="center"/>
    </xf>
    <xf numFmtId="0" fontId="120" fillId="87" borderId="274" applyNumberFormat="0" applyFont="0" applyAlignment="0" applyProtection="0"/>
    <xf numFmtId="49" fontId="102" fillId="0" borderId="276" applyNumberFormat="0" applyFont="0" applyFill="0" applyBorder="0" applyProtection="0">
      <alignment horizontal="left" vertical="center" indent="5"/>
    </xf>
    <xf numFmtId="0" fontId="138" fillId="71" borderId="272" applyNumberFormat="0" applyAlignment="0" applyProtection="0"/>
    <xf numFmtId="0" fontId="119" fillId="0" borderId="70" applyNumberFormat="0" applyFill="0" applyAlignment="0" applyProtection="0"/>
    <xf numFmtId="0" fontId="103" fillId="60" borderId="277">
      <alignment horizontal="right" vertical="center"/>
    </xf>
    <xf numFmtId="0" fontId="145" fillId="0" borderId="273" applyNumberFormat="0" applyFill="0" applyAlignment="0" applyProtection="0"/>
    <xf numFmtId="0" fontId="126" fillId="84" borderId="272" applyNumberFormat="0" applyAlignment="0" applyProtection="0"/>
    <xf numFmtId="0" fontId="142" fillId="84" borderId="271" applyNumberFormat="0" applyAlignment="0" applyProtection="0"/>
    <xf numFmtId="0" fontId="125" fillId="84" borderId="272" applyNumberFormat="0" applyAlignment="0" applyProtection="0"/>
    <xf numFmtId="4" fontId="103" fillId="62" borderId="275">
      <alignment horizontal="right" vertical="center"/>
    </xf>
    <xf numFmtId="0" fontId="138" fillId="71" borderId="272" applyNumberFormat="0" applyAlignment="0" applyProtection="0"/>
    <xf numFmtId="4" fontId="103" fillId="62" borderId="275">
      <alignment horizontal="right" vertical="center"/>
    </xf>
    <xf numFmtId="0" fontId="138" fillId="71" borderId="272" applyNumberFormat="0" applyAlignment="0" applyProtection="0"/>
    <xf numFmtId="49" fontId="101" fillId="0" borderId="275" applyNumberFormat="0" applyFill="0" applyBorder="0" applyProtection="0">
      <alignment horizontal="left" vertical="center"/>
    </xf>
    <xf numFmtId="0" fontId="103" fillId="60" borderId="276">
      <alignment horizontal="right" vertical="center"/>
    </xf>
    <xf numFmtId="4" fontId="103" fillId="60" borderId="275">
      <alignment horizontal="right" vertical="center"/>
    </xf>
    <xf numFmtId="4" fontId="105" fillId="62" borderId="275">
      <alignment horizontal="right" vertical="center"/>
    </xf>
    <xf numFmtId="4" fontId="103" fillId="60" borderId="276">
      <alignment horizontal="right" vertical="center"/>
    </xf>
    <xf numFmtId="0" fontId="102" fillId="0" borderId="275">
      <alignment horizontal="right" vertical="center"/>
    </xf>
    <xf numFmtId="0" fontId="102" fillId="0" borderId="275">
      <alignment horizontal="right" vertical="center"/>
    </xf>
    <xf numFmtId="0" fontId="103" fillId="62" borderId="275">
      <alignment horizontal="right" vertical="center"/>
    </xf>
    <xf numFmtId="4" fontId="103" fillId="60" borderId="276">
      <alignment horizontal="right" vertical="center"/>
    </xf>
    <xf numFmtId="0" fontId="103" fillId="62" borderId="275">
      <alignment horizontal="right" vertical="center"/>
    </xf>
    <xf numFmtId="166" fontId="102" fillId="88" borderId="275" applyNumberFormat="0" applyFont="0" applyBorder="0" applyAlignment="0" applyProtection="0">
      <alignment horizontal="right" vertical="center"/>
    </xf>
    <xf numFmtId="0" fontId="126" fillId="84" borderId="272" applyNumberFormat="0" applyAlignment="0" applyProtection="0"/>
    <xf numFmtId="4" fontId="103" fillId="60" borderId="275">
      <alignment horizontal="right" vertical="center"/>
    </xf>
    <xf numFmtId="0" fontId="7" fillId="57" borderId="0" applyNumberFormat="0" applyBorder="0" applyAlignment="0" applyProtection="0"/>
    <xf numFmtId="0" fontId="7" fillId="49" borderId="0" applyNumberFormat="0" applyBorder="0" applyAlignment="0" applyProtection="0"/>
    <xf numFmtId="0" fontId="102" fillId="61" borderId="275"/>
    <xf numFmtId="49" fontId="102" fillId="0" borderId="276" applyNumberFormat="0" applyFont="0" applyFill="0" applyBorder="0" applyProtection="0">
      <alignment horizontal="left" vertical="center" indent="5"/>
    </xf>
    <xf numFmtId="4" fontId="102" fillId="0" borderId="275" applyFill="0" applyBorder="0" applyProtection="0">
      <alignment horizontal="right" vertical="center"/>
    </xf>
    <xf numFmtId="0" fontId="103" fillId="60" borderId="275">
      <alignment horizontal="right" vertical="center"/>
    </xf>
    <xf numFmtId="4" fontId="103" fillId="60" borderId="275">
      <alignment horizontal="right" vertical="center"/>
    </xf>
    <xf numFmtId="49" fontId="101" fillId="0" borderId="275" applyNumberFormat="0" applyFill="0" applyBorder="0" applyProtection="0">
      <alignment horizontal="left" vertical="center"/>
    </xf>
    <xf numFmtId="0" fontId="120" fillId="87" borderId="274" applyNumberFormat="0" applyFont="0" applyAlignment="0" applyProtection="0"/>
    <xf numFmtId="0" fontId="126" fillId="84" borderId="272" applyNumberFormat="0" applyAlignment="0" applyProtection="0"/>
    <xf numFmtId="0" fontId="48" fillId="43" borderId="0" applyNumberFormat="0" applyBorder="0" applyAlignment="0" applyProtection="0"/>
    <xf numFmtId="4" fontId="103" fillId="60" borderId="275">
      <alignment horizontal="right" vertical="center"/>
    </xf>
    <xf numFmtId="0" fontId="7" fillId="53" borderId="0" applyNumberFormat="0" applyBorder="0" applyAlignment="0" applyProtection="0"/>
    <xf numFmtId="0" fontId="102" fillId="0" borderId="275" applyNumberFormat="0" applyFill="0" applyAlignment="0" applyProtection="0"/>
    <xf numFmtId="0" fontId="102" fillId="0" borderId="275" applyNumberFormat="0" applyFill="0" applyAlignment="0" applyProtection="0"/>
    <xf numFmtId="0" fontId="125" fillId="84" borderId="272" applyNumberFormat="0" applyAlignment="0" applyProtection="0"/>
    <xf numFmtId="0" fontId="129" fillId="71" borderId="272" applyNumberFormat="0" applyAlignment="0" applyProtection="0"/>
    <xf numFmtId="0" fontId="125" fillId="84" borderId="272" applyNumberFormat="0" applyAlignment="0" applyProtection="0"/>
    <xf numFmtId="0" fontId="120" fillId="87" borderId="274" applyNumberFormat="0" applyFont="0" applyAlignment="0" applyProtection="0"/>
    <xf numFmtId="0" fontId="129" fillId="71" borderId="272" applyNumberFormat="0" applyAlignment="0" applyProtection="0"/>
    <xf numFmtId="4" fontId="103" fillId="62" borderId="275">
      <alignment horizontal="right" vertical="center"/>
    </xf>
    <xf numFmtId="4" fontId="102" fillId="61" borderId="275"/>
    <xf numFmtId="166" fontId="102" fillId="88" borderId="275" applyNumberFormat="0" applyFont="0" applyBorder="0" applyAlignment="0" applyProtection="0">
      <alignment horizontal="right" vertical="center"/>
    </xf>
    <xf numFmtId="0" fontId="105" fillId="62" borderId="275">
      <alignment horizontal="right" vertical="center"/>
    </xf>
    <xf numFmtId="4" fontId="103" fillId="60" borderId="277">
      <alignment horizontal="right" vertical="center"/>
    </xf>
    <xf numFmtId="0" fontId="102" fillId="60" borderId="278">
      <alignment horizontal="left" vertical="center" wrapText="1" indent="2"/>
    </xf>
    <xf numFmtId="0" fontId="138" fillId="71" borderId="272" applyNumberFormat="0" applyAlignment="0" applyProtection="0"/>
    <xf numFmtId="0" fontId="138" fillId="71" borderId="272" applyNumberFormat="0" applyAlignment="0" applyProtection="0"/>
    <xf numFmtId="0" fontId="130" fillId="0" borderId="273" applyNumberFormat="0" applyFill="0" applyAlignment="0" applyProtection="0"/>
    <xf numFmtId="0" fontId="117" fillId="0" borderId="0" applyNumberFormat="0" applyFill="0" applyBorder="0" applyAlignment="0" applyProtection="0"/>
    <xf numFmtId="0" fontId="48" fillId="55" borderId="0" applyNumberFormat="0" applyBorder="0" applyAlignment="0" applyProtection="0"/>
    <xf numFmtId="0" fontId="130" fillId="0" borderId="273" applyNumberFormat="0" applyFill="0" applyAlignment="0" applyProtection="0"/>
    <xf numFmtId="0" fontId="125" fillId="84" borderId="272" applyNumberFormat="0" applyAlignment="0" applyProtection="0"/>
    <xf numFmtId="0" fontId="142" fillId="84" borderId="271" applyNumberFormat="0" applyAlignment="0" applyProtection="0"/>
    <xf numFmtId="0" fontId="142" fillId="84" borderId="271" applyNumberFormat="0" applyAlignment="0" applyProtection="0"/>
    <xf numFmtId="0" fontId="115" fillId="33" borderId="66" applyNumberFormat="0" applyAlignment="0" applyProtection="0"/>
    <xf numFmtId="0" fontId="126" fillId="84" borderId="272" applyNumberFormat="0" applyAlignment="0" applyProtection="0"/>
    <xf numFmtId="0" fontId="102" fillId="60" borderId="278">
      <alignment horizontal="left" vertical="center" wrapText="1" indent="2"/>
    </xf>
    <xf numFmtId="0" fontId="103" fillId="60" borderId="277">
      <alignment horizontal="right" vertical="center"/>
    </xf>
    <xf numFmtId="0" fontId="7" fillId="41" borderId="0" applyNumberFormat="0" applyBorder="0" applyAlignment="0" applyProtection="0"/>
    <xf numFmtId="0" fontId="120" fillId="87" borderId="274" applyNumberFormat="0" applyFont="0" applyAlignment="0" applyProtection="0"/>
    <xf numFmtId="0" fontId="102" fillId="0" borderId="275" applyNumberFormat="0" applyFill="0" applyAlignment="0" applyProtection="0"/>
    <xf numFmtId="49" fontId="102" fillId="0" borderId="275" applyNumberFormat="0" applyFont="0" applyFill="0" applyBorder="0" applyProtection="0">
      <alignment horizontal="left" vertical="center" indent="2"/>
    </xf>
    <xf numFmtId="0" fontId="102" fillId="0" borderId="278">
      <alignment horizontal="left" vertical="center" wrapText="1" indent="2"/>
    </xf>
    <xf numFmtId="0" fontId="126" fillId="84" borderId="272" applyNumberFormat="0" applyAlignment="0" applyProtection="0"/>
    <xf numFmtId="0" fontId="102" fillId="0" borderId="275" applyNumberFormat="0" applyFill="0" applyAlignment="0" applyProtection="0"/>
    <xf numFmtId="4" fontId="105" fillId="62" borderId="275">
      <alignment horizontal="right" vertical="center"/>
    </xf>
    <xf numFmtId="0" fontId="102" fillId="0" borderId="278">
      <alignment horizontal="left" vertical="center" wrapText="1" indent="2"/>
    </xf>
    <xf numFmtId="0" fontId="48" fillId="47" borderId="0" applyNumberFormat="0" applyBorder="0" applyAlignment="0" applyProtection="0"/>
    <xf numFmtId="4" fontId="102" fillId="61" borderId="275"/>
    <xf numFmtId="0" fontId="126" fillId="84" borderId="272" applyNumberFormat="0" applyAlignment="0" applyProtection="0"/>
    <xf numFmtId="0" fontId="126" fillId="84" borderId="272" applyNumberFormat="0" applyAlignment="0" applyProtection="0"/>
    <xf numFmtId="0" fontId="102" fillId="0" borderId="278">
      <alignment horizontal="left" vertical="center" wrapText="1" indent="2"/>
    </xf>
    <xf numFmtId="0" fontId="103" fillId="60" borderId="275">
      <alignment horizontal="right" vertical="center"/>
    </xf>
    <xf numFmtId="0" fontId="129" fillId="71" borderId="272" applyNumberFormat="0" applyAlignment="0" applyProtection="0"/>
    <xf numFmtId="0" fontId="126" fillId="84" borderId="272" applyNumberFormat="0" applyAlignment="0" applyProtection="0"/>
    <xf numFmtId="0" fontId="103" fillId="60" borderId="275">
      <alignment horizontal="right" vertical="center"/>
    </xf>
    <xf numFmtId="49" fontId="101" fillId="0" borderId="275" applyNumberFormat="0" applyFill="0" applyBorder="0" applyProtection="0">
      <alignment horizontal="left" vertical="center"/>
    </xf>
    <xf numFmtId="0" fontId="120" fillId="87" borderId="274" applyNumberFormat="0" applyFont="0" applyAlignment="0" applyProtection="0"/>
    <xf numFmtId="0" fontId="125" fillId="84" borderId="272" applyNumberFormat="0" applyAlignment="0" applyProtection="0"/>
    <xf numFmtId="0" fontId="130" fillId="0" borderId="273" applyNumberFormat="0" applyFill="0" applyAlignment="0" applyProtection="0"/>
    <xf numFmtId="0" fontId="102" fillId="61" borderId="275"/>
    <xf numFmtId="4" fontId="102" fillId="61" borderId="275"/>
    <xf numFmtId="4" fontId="103" fillId="60" borderId="275">
      <alignment horizontal="right" vertical="center"/>
    </xf>
    <xf numFmtId="0" fontId="105" fillId="62" borderId="275">
      <alignment horizontal="right" vertical="center"/>
    </xf>
    <xf numFmtId="0" fontId="129" fillId="71" borderId="272" applyNumberFormat="0" applyAlignment="0" applyProtection="0"/>
    <xf numFmtId="0" fontId="126" fillId="84" borderId="272" applyNumberFormat="0" applyAlignment="0" applyProtection="0"/>
    <xf numFmtId="4" fontId="102" fillId="0" borderId="275">
      <alignment horizontal="right" vertical="center"/>
    </xf>
    <xf numFmtId="0" fontId="102" fillId="60" borderId="278">
      <alignment horizontal="left" vertical="center" wrapText="1" indent="2"/>
    </xf>
    <xf numFmtId="0" fontId="102" fillId="0" borderId="278">
      <alignment horizontal="left" vertical="center" wrapText="1" indent="2"/>
    </xf>
    <xf numFmtId="0" fontId="142" fillId="84" borderId="271" applyNumberFormat="0" applyAlignment="0" applyProtection="0"/>
    <xf numFmtId="0" fontId="138" fillId="71" borderId="272" applyNumberFormat="0" applyAlignment="0" applyProtection="0"/>
    <xf numFmtId="0" fontId="125" fillId="84" borderId="272" applyNumberFormat="0" applyAlignment="0" applyProtection="0"/>
    <xf numFmtId="0" fontId="123" fillId="84" borderId="271" applyNumberFormat="0" applyAlignment="0" applyProtection="0"/>
    <xf numFmtId="0" fontId="103" fillId="60" borderId="277">
      <alignment horizontal="right" vertical="center"/>
    </xf>
    <xf numFmtId="0" fontId="105" fillId="62" borderId="275">
      <alignment horizontal="right" vertical="center"/>
    </xf>
    <xf numFmtId="4" fontId="103" fillId="62" borderId="275">
      <alignment horizontal="right" vertical="center"/>
    </xf>
    <xf numFmtId="4" fontId="103" fillId="60" borderId="275">
      <alignment horizontal="right" vertical="center"/>
    </xf>
    <xf numFmtId="49" fontId="102" fillId="0" borderId="276" applyNumberFormat="0" applyFont="0" applyFill="0" applyBorder="0" applyProtection="0">
      <alignment horizontal="left" vertical="center" indent="5"/>
    </xf>
    <xf numFmtId="4" fontId="102" fillId="0" borderId="275" applyFill="0" applyBorder="0" applyProtection="0">
      <alignment horizontal="right" vertical="center"/>
    </xf>
    <xf numFmtId="4" fontId="103" fillId="62" borderId="275">
      <alignment horizontal="right" vertical="center"/>
    </xf>
    <xf numFmtId="0" fontId="138" fillId="71" borderId="272" applyNumberFormat="0" applyAlignment="0" applyProtection="0"/>
    <xf numFmtId="0" fontId="129" fillId="71" borderId="272" applyNumberFormat="0" applyAlignment="0" applyProtection="0"/>
    <xf numFmtId="0" fontId="125" fillId="84" borderId="272" applyNumberFormat="0" applyAlignment="0" applyProtection="0"/>
    <xf numFmtId="0" fontId="102" fillId="60" borderId="278">
      <alignment horizontal="left" vertical="center" wrapText="1" indent="2"/>
    </xf>
    <xf numFmtId="0" fontId="102" fillId="0" borderId="278">
      <alignment horizontal="left" vertical="center" wrapText="1" indent="2"/>
    </xf>
    <xf numFmtId="0" fontId="102" fillId="60" borderId="278">
      <alignment horizontal="left" vertical="center" wrapText="1" indent="2"/>
    </xf>
    <xf numFmtId="9" fontId="85" fillId="0" borderId="0" applyFont="0" applyFill="0" applyBorder="0" applyAlignment="0" applyProtection="0"/>
    <xf numFmtId="0" fontId="4" fillId="0" borderId="0"/>
    <xf numFmtId="0" fontId="102" fillId="0" borderId="296" applyNumberFormat="0" applyFill="0" applyAlignment="0" applyProtection="0"/>
    <xf numFmtId="0" fontId="103" fillId="60" borderId="296">
      <alignment horizontal="right" vertical="center"/>
    </xf>
    <xf numFmtId="0" fontId="103" fillId="60" borderId="296">
      <alignment horizontal="right" vertical="center"/>
    </xf>
    <xf numFmtId="0" fontId="102" fillId="0" borderId="296">
      <alignment horizontal="right" vertical="center"/>
    </xf>
    <xf numFmtId="0" fontId="105" fillId="62" borderId="296">
      <alignment horizontal="right" vertical="center"/>
    </xf>
    <xf numFmtId="0" fontId="102" fillId="61" borderId="296"/>
    <xf numFmtId="0" fontId="103" fillId="62" borderId="296">
      <alignment horizontal="right" vertical="center"/>
    </xf>
    <xf numFmtId="0" fontId="4" fillId="54" borderId="0" applyNumberFormat="0" applyBorder="0" applyAlignment="0" applyProtection="0"/>
    <xf numFmtId="4" fontId="102" fillId="0" borderId="296" applyFill="0" applyBorder="0" applyProtection="0">
      <alignment horizontal="right" vertical="center"/>
    </xf>
    <xf numFmtId="0" fontId="4" fillId="0" borderId="0"/>
    <xf numFmtId="0" fontId="102" fillId="61" borderId="296"/>
    <xf numFmtId="0" fontId="115" fillId="33" borderId="66" applyNumberFormat="0" applyAlignment="0" applyProtection="0"/>
    <xf numFmtId="0" fontId="116" fillId="33" borderId="65" applyNumberFormat="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19" fillId="0" borderId="70" applyNumberFormat="0" applyFill="0" applyAlignment="0" applyProtection="0"/>
    <xf numFmtId="0" fontId="4" fillId="37" borderId="0" applyNumberFormat="0" applyBorder="0" applyAlignment="0" applyProtection="0"/>
    <xf numFmtId="0" fontId="4" fillId="38" borderId="0" applyNumberFormat="0" applyBorder="0" applyAlignment="0" applyProtection="0"/>
    <xf numFmtId="0" fontId="48" fillId="39"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8" fillId="43"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8" fillId="47"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8" fillId="51"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8" fillId="55"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8" fillId="59" borderId="0" applyNumberFormat="0" applyBorder="0" applyAlignment="0" applyProtection="0"/>
    <xf numFmtId="0" fontId="102" fillId="0" borderId="296" applyNumberFormat="0" applyFill="0" applyAlignment="0" applyProtection="0"/>
    <xf numFmtId="0" fontId="103" fillId="60" borderId="296">
      <alignment horizontal="right" vertical="center"/>
    </xf>
    <xf numFmtId="0" fontId="103" fillId="60" borderId="296">
      <alignment horizontal="right" vertical="center"/>
    </xf>
    <xf numFmtId="0" fontId="102" fillId="0" borderId="296">
      <alignment horizontal="right" vertical="center"/>
    </xf>
    <xf numFmtId="0" fontId="105" fillId="62" borderId="296">
      <alignment horizontal="right" vertical="center"/>
    </xf>
    <xf numFmtId="0" fontId="102" fillId="61" borderId="296"/>
    <xf numFmtId="0" fontId="103" fillId="62" borderId="296">
      <alignment horizontal="right" vertical="center"/>
    </xf>
    <xf numFmtId="49" fontId="102" fillId="0" borderId="296" applyNumberFormat="0" applyFont="0" applyFill="0" applyBorder="0" applyProtection="0">
      <alignment horizontal="left" vertical="center" indent="2"/>
    </xf>
    <xf numFmtId="4" fontId="103" fillId="62" borderId="296">
      <alignment horizontal="right" vertical="center"/>
    </xf>
    <xf numFmtId="4" fontId="105" fillId="62" borderId="296">
      <alignment horizontal="right" vertical="center"/>
    </xf>
    <xf numFmtId="4" fontId="103" fillId="60" borderId="296">
      <alignment horizontal="right" vertical="center"/>
    </xf>
    <xf numFmtId="4" fontId="103" fillId="60" borderId="296">
      <alignment horizontal="right" vertical="center"/>
    </xf>
    <xf numFmtId="43" fontId="112" fillId="0" borderId="0" applyFont="0" applyFill="0" applyBorder="0" applyAlignment="0" applyProtection="0"/>
    <xf numFmtId="43" fontId="112" fillId="0" borderId="0" applyFont="0" applyFill="0" applyBorder="0" applyAlignment="0" applyProtection="0"/>
    <xf numFmtId="4" fontId="102" fillId="0" borderId="296">
      <alignment horizontal="right" vertical="center"/>
    </xf>
    <xf numFmtId="0" fontId="4" fillId="0" borderId="0"/>
    <xf numFmtId="4" fontId="102" fillId="0" borderId="296" applyFill="0" applyBorder="0" applyProtection="0">
      <alignment horizontal="right" vertical="center"/>
    </xf>
    <xf numFmtId="49" fontId="101" fillId="0" borderId="296" applyNumberFormat="0" applyFill="0" applyBorder="0" applyProtection="0">
      <alignment horizontal="left" vertical="center"/>
    </xf>
    <xf numFmtId="0" fontId="4" fillId="58" borderId="0" applyNumberFormat="0" applyBorder="0" applyAlignment="0" applyProtection="0"/>
    <xf numFmtId="0" fontId="4" fillId="57" borderId="0" applyNumberFormat="0" applyBorder="0" applyAlignment="0" applyProtection="0"/>
    <xf numFmtId="0" fontId="4" fillId="53" borderId="0" applyNumberFormat="0" applyBorder="0" applyAlignment="0" applyProtection="0"/>
    <xf numFmtId="0" fontId="4" fillId="37" borderId="0" applyNumberFormat="0" applyBorder="0" applyAlignment="0" applyProtection="0"/>
    <xf numFmtId="0" fontId="116" fillId="33" borderId="65" applyNumberFormat="0" applyAlignment="0" applyProtection="0"/>
    <xf numFmtId="166" fontId="102" fillId="88" borderId="296" applyNumberFormat="0" applyFont="0" applyBorder="0" applyAlignment="0" applyProtection="0">
      <alignment horizontal="right" vertical="center"/>
    </xf>
    <xf numFmtId="4" fontId="102" fillId="61" borderId="296"/>
    <xf numFmtId="0" fontId="4" fillId="4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8" fillId="59"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49" fontId="102" fillId="0" borderId="296" applyNumberFormat="0" applyFont="0" applyFill="0" applyBorder="0" applyProtection="0">
      <alignment horizontal="left" vertical="center" indent="2"/>
    </xf>
    <xf numFmtId="0" fontId="103" fillId="62" borderId="296">
      <alignment horizontal="right" vertical="center"/>
    </xf>
    <xf numFmtId="4" fontId="103" fillId="62" borderId="296">
      <alignment horizontal="right" vertical="center"/>
    </xf>
    <xf numFmtId="0" fontId="105" fillId="62" borderId="296">
      <alignment horizontal="right" vertical="center"/>
    </xf>
    <xf numFmtId="4" fontId="105" fillId="62" borderId="296">
      <alignment horizontal="right" vertical="center"/>
    </xf>
    <xf numFmtId="0" fontId="103" fillId="60" borderId="296">
      <alignment horizontal="right" vertical="center"/>
    </xf>
    <xf numFmtId="4" fontId="103" fillId="60" borderId="296">
      <alignment horizontal="right" vertical="center"/>
    </xf>
    <xf numFmtId="0" fontId="103" fillId="60" borderId="296">
      <alignment horizontal="right" vertical="center"/>
    </xf>
    <xf numFmtId="4" fontId="103" fillId="60" borderId="296">
      <alignment horizontal="right" vertical="center"/>
    </xf>
    <xf numFmtId="0" fontId="102" fillId="0" borderId="296">
      <alignment horizontal="right" vertical="center"/>
    </xf>
    <xf numFmtId="4" fontId="102" fillId="0" borderId="296">
      <alignment horizontal="right" vertical="center"/>
    </xf>
    <xf numFmtId="0" fontId="4" fillId="0" borderId="0"/>
    <xf numFmtId="0" fontId="4" fillId="0" borderId="0"/>
    <xf numFmtId="0" fontId="4" fillId="0" borderId="0"/>
    <xf numFmtId="0" fontId="4" fillId="0" borderId="0"/>
    <xf numFmtId="4" fontId="102" fillId="0" borderId="296" applyFill="0" applyBorder="0" applyProtection="0">
      <alignment horizontal="right" vertical="center"/>
    </xf>
    <xf numFmtId="49" fontId="101" fillId="0" borderId="296" applyNumberFormat="0" applyFill="0" applyBorder="0" applyProtection="0">
      <alignment horizontal="left" vertical="center"/>
    </xf>
    <xf numFmtId="0" fontId="102" fillId="0" borderId="296" applyNumberFormat="0" applyFill="0" applyAlignment="0" applyProtection="0"/>
    <xf numFmtId="0" fontId="48" fillId="55" borderId="0" applyNumberFormat="0" applyBorder="0" applyAlignment="0" applyProtection="0"/>
    <xf numFmtId="166" fontId="102" fillId="88" borderId="296" applyNumberFormat="0" applyFont="0" applyBorder="0" applyAlignment="0" applyProtection="0">
      <alignment horizontal="right" vertical="center"/>
    </xf>
    <xf numFmtId="0" fontId="102" fillId="61" borderId="296"/>
    <xf numFmtId="4" fontId="102" fillId="61" borderId="296"/>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115" fillId="33" borderId="66" applyNumberFormat="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4" fillId="50" borderId="0" applyNumberFormat="0" applyBorder="0" applyAlignment="0" applyProtection="0"/>
    <xf numFmtId="0" fontId="4" fillId="46" borderId="0" applyNumberFormat="0" applyBorder="0" applyAlignment="0" applyProtection="0"/>
    <xf numFmtId="0" fontId="4" fillId="38" borderId="0" applyNumberFormat="0" applyBorder="0" applyAlignment="0" applyProtection="0"/>
    <xf numFmtId="0" fontId="48" fillId="47" borderId="0" applyNumberFormat="0" applyBorder="0" applyAlignment="0" applyProtection="0"/>
    <xf numFmtId="0" fontId="4" fillId="41" borderId="0" applyNumberFormat="0" applyBorder="0" applyAlignment="0" applyProtection="0"/>
    <xf numFmtId="0" fontId="48" fillId="51" borderId="0" applyNumberFormat="0" applyBorder="0" applyAlignment="0" applyProtection="0"/>
    <xf numFmtId="0" fontId="119" fillId="0" borderId="70" applyNumberFormat="0" applyFill="0" applyAlignment="0" applyProtection="0"/>
    <xf numFmtId="0" fontId="48" fillId="39" borderId="0" applyNumberFormat="0" applyBorder="0" applyAlignment="0" applyProtection="0"/>
    <xf numFmtId="0" fontId="48" fillId="43" borderId="0" applyNumberFormat="0" applyBorder="0" applyAlignment="0" applyProtection="0"/>
    <xf numFmtId="0" fontId="4" fillId="49" borderId="0" applyNumberFormat="0" applyBorder="0" applyAlignment="0" applyProtection="0"/>
    <xf numFmtId="0" fontId="4" fillId="0" borderId="0"/>
    <xf numFmtId="0" fontId="3" fillId="0" borderId="0"/>
    <xf numFmtId="0" fontId="116" fillId="33" borderId="65" applyNumberFormat="0" applyAlignment="0" applyProtection="0"/>
    <xf numFmtId="0" fontId="3" fillId="49" borderId="0" applyNumberFormat="0" applyBorder="0" applyAlignment="0" applyProtection="0"/>
    <xf numFmtId="0" fontId="3" fillId="0" borderId="0"/>
    <xf numFmtId="0" fontId="48" fillId="51" borderId="0" applyNumberFormat="0" applyBorder="0" applyAlignment="0" applyProtection="0"/>
    <xf numFmtId="0" fontId="115" fillId="33" borderId="66" applyNumberFormat="0" applyAlignment="0" applyProtection="0"/>
    <xf numFmtId="0" fontId="116" fillId="33" borderId="65" applyNumberFormat="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19" fillId="0" borderId="70" applyNumberFormat="0" applyFill="0" applyAlignment="0" applyProtection="0"/>
    <xf numFmtId="0" fontId="3" fillId="37" borderId="0" applyNumberFormat="0" applyBorder="0" applyAlignment="0" applyProtection="0"/>
    <xf numFmtId="0" fontId="3" fillId="38" borderId="0" applyNumberFormat="0" applyBorder="0" applyAlignment="0" applyProtection="0"/>
    <xf numFmtId="0" fontId="48" fillId="39"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48" fillId="43" borderId="0" applyNumberFormat="0" applyBorder="0" applyAlignment="0" applyProtection="0"/>
    <xf numFmtId="0" fontId="3" fillId="45" borderId="0" applyNumberFormat="0" applyBorder="0" applyAlignment="0" applyProtection="0"/>
    <xf numFmtId="0" fontId="3" fillId="46" borderId="0" applyNumberFormat="0" applyBorder="0" applyAlignment="0" applyProtection="0"/>
    <xf numFmtId="0" fontId="48"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0" fontId="48" fillId="51" borderId="0" applyNumberFormat="0" applyBorder="0" applyAlignment="0" applyProtection="0"/>
    <xf numFmtId="0" fontId="3" fillId="53" borderId="0" applyNumberFormat="0" applyBorder="0" applyAlignment="0" applyProtection="0"/>
    <xf numFmtId="0" fontId="3" fillId="54" borderId="0" applyNumberFormat="0" applyBorder="0" applyAlignment="0" applyProtection="0"/>
    <xf numFmtId="0" fontId="48" fillId="55"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48" fillId="59" borderId="0" applyNumberFormat="0" applyBorder="0" applyAlignment="0" applyProtection="0"/>
    <xf numFmtId="0" fontId="102" fillId="0" borderId="278">
      <alignment horizontal="left" vertical="center" wrapText="1" indent="2"/>
    </xf>
    <xf numFmtId="0" fontId="103" fillId="60" borderId="277">
      <alignment horizontal="right" vertical="center"/>
    </xf>
    <xf numFmtId="0" fontId="103" fillId="60" borderId="276">
      <alignment horizontal="right" vertical="center"/>
    </xf>
    <xf numFmtId="0" fontId="126" fillId="84" borderId="300" applyNumberFormat="0" applyAlignment="0" applyProtection="0"/>
    <xf numFmtId="43" fontId="112" fillId="0" borderId="0" applyFont="0" applyFill="0" applyBorder="0" applyAlignment="0" applyProtection="0"/>
    <xf numFmtId="43" fontId="112" fillId="0" borderId="0" applyFont="0" applyFill="0" applyBorder="0" applyAlignment="0" applyProtection="0"/>
    <xf numFmtId="0" fontId="3" fillId="58" borderId="0" applyNumberFormat="0" applyBorder="0" applyAlignment="0" applyProtection="0"/>
    <xf numFmtId="0" fontId="48" fillId="55" borderId="0" applyNumberFormat="0" applyBorder="0" applyAlignment="0" applyProtection="0"/>
    <xf numFmtId="0" fontId="138" fillId="71" borderId="300" applyNumberFormat="0" applyAlignment="0" applyProtection="0"/>
    <xf numFmtId="0" fontId="3" fillId="45" borderId="0" applyNumberFormat="0" applyBorder="0" applyAlignment="0" applyProtection="0"/>
    <xf numFmtId="0" fontId="48" fillId="43" borderId="0" applyNumberFormat="0" applyBorder="0" applyAlignment="0" applyProtection="0"/>
    <xf numFmtId="0" fontId="48" fillId="39" borderId="0" applyNumberFormat="0" applyBorder="0" applyAlignment="0" applyProtection="0"/>
    <xf numFmtId="0" fontId="3" fillId="38" borderId="0" applyNumberFormat="0" applyBorder="0" applyAlignment="0" applyProtection="0"/>
    <xf numFmtId="0" fontId="119" fillId="0" borderId="70" applyNumberFormat="0" applyFill="0" applyAlignment="0" applyProtection="0"/>
    <xf numFmtId="0" fontId="117" fillId="0" borderId="0" applyNumberFormat="0" applyFill="0" applyBorder="0" applyAlignment="0" applyProtection="0"/>
    <xf numFmtId="0" fontId="115" fillId="33" borderId="66" applyNumberFormat="0" applyAlignment="0" applyProtection="0"/>
    <xf numFmtId="0" fontId="3" fillId="0" borderId="0"/>
    <xf numFmtId="0" fontId="120" fillId="87" borderId="302" applyNumberFormat="0" applyFont="0" applyAlignment="0" applyProtection="0"/>
    <xf numFmtId="0" fontId="8" fillId="87" borderId="302" applyNumberFormat="0" applyFont="0" applyAlignment="0" applyProtection="0"/>
    <xf numFmtId="0" fontId="142" fillId="84" borderId="299" applyNumberFormat="0" applyAlignment="0" applyProtection="0"/>
    <xf numFmtId="0" fontId="145" fillId="0" borderId="301" applyNumberFormat="0" applyFill="0" applyAlignment="0" applyProtection="0"/>
    <xf numFmtId="0" fontId="48" fillId="47" borderId="0" applyNumberFormat="0" applyBorder="0" applyAlignment="0" applyProtection="0"/>
    <xf numFmtId="0" fontId="126" fillId="84" borderId="300" applyNumberFormat="0" applyAlignment="0" applyProtection="0"/>
    <xf numFmtId="0" fontId="3" fillId="57" borderId="0" applyNumberFormat="0" applyBorder="0" applyAlignment="0" applyProtection="0"/>
    <xf numFmtId="0" fontId="3" fillId="54" borderId="0" applyNumberFormat="0" applyBorder="0" applyAlignment="0" applyProtection="0"/>
    <xf numFmtId="0" fontId="138" fillId="71" borderId="300" applyNumberFormat="0" applyAlignment="0" applyProtection="0"/>
    <xf numFmtId="0" fontId="3" fillId="37" borderId="0" applyNumberFormat="0" applyBorder="0" applyAlignment="0" applyProtection="0"/>
    <xf numFmtId="0" fontId="118" fillId="0" borderId="0" applyNumberFormat="0" applyFill="0" applyBorder="0" applyAlignment="0" applyProtection="0"/>
    <xf numFmtId="0" fontId="120" fillId="87" borderId="302" applyNumberFormat="0" applyFont="0" applyAlignment="0" applyProtection="0"/>
    <xf numFmtId="0" fontId="142" fillId="84" borderId="299" applyNumberFormat="0" applyAlignment="0" applyProtection="0"/>
    <xf numFmtId="0" fontId="145" fillId="0" borderId="301" applyNumberFormat="0" applyFill="0" applyAlignment="0" applyProtection="0"/>
    <xf numFmtId="0" fontId="103" fillId="62" borderId="303">
      <alignment horizontal="right" vertical="center"/>
    </xf>
    <xf numFmtId="4" fontId="103" fillId="62" borderId="303">
      <alignment horizontal="right" vertical="center"/>
    </xf>
    <xf numFmtId="0" fontId="105" fillId="62" borderId="303">
      <alignment horizontal="right" vertical="center"/>
    </xf>
    <xf numFmtId="4" fontId="105" fillId="62" borderId="303">
      <alignment horizontal="right" vertical="center"/>
    </xf>
    <xf numFmtId="0" fontId="103" fillId="60" borderId="303">
      <alignment horizontal="right" vertical="center"/>
    </xf>
    <xf numFmtId="4" fontId="103" fillId="60" borderId="303">
      <alignment horizontal="right" vertical="center"/>
    </xf>
    <xf numFmtId="0" fontId="103" fillId="60" borderId="303">
      <alignment horizontal="right" vertical="center"/>
    </xf>
    <xf numFmtId="4" fontId="103" fillId="60" borderId="303">
      <alignment horizontal="right" vertical="center"/>
    </xf>
    <xf numFmtId="0" fontId="103" fillId="60" borderId="304">
      <alignment horizontal="right" vertical="center"/>
    </xf>
    <xf numFmtId="4" fontId="103" fillId="60" borderId="304">
      <alignment horizontal="right" vertical="center"/>
    </xf>
    <xf numFmtId="0" fontId="103" fillId="60" borderId="305">
      <alignment horizontal="right" vertical="center"/>
    </xf>
    <xf numFmtId="4" fontId="103" fillId="60" borderId="305">
      <alignment horizontal="right" vertical="center"/>
    </xf>
    <xf numFmtId="0" fontId="126" fillId="84" borderId="300" applyNumberFormat="0" applyAlignment="0" applyProtection="0"/>
    <xf numFmtId="0" fontId="102" fillId="60" borderId="306">
      <alignment horizontal="left" vertical="center" wrapText="1" indent="2"/>
    </xf>
    <xf numFmtId="0" fontId="102" fillId="0" borderId="306">
      <alignment horizontal="left" vertical="center" wrapText="1" indent="2"/>
    </xf>
    <xf numFmtId="0" fontId="102" fillId="62" borderId="304">
      <alignment horizontal="left" vertical="center"/>
    </xf>
    <xf numFmtId="0" fontId="138" fillId="71" borderId="300" applyNumberFormat="0" applyAlignment="0" applyProtection="0"/>
    <xf numFmtId="0" fontId="102" fillId="0" borderId="303">
      <alignment horizontal="right" vertical="center"/>
    </xf>
    <xf numFmtId="4" fontId="102" fillId="0" borderId="303">
      <alignment horizontal="right" vertical="center"/>
    </xf>
    <xf numFmtId="0" fontId="3" fillId="0" borderId="0"/>
    <xf numFmtId="0" fontId="102" fillId="0" borderId="303" applyNumberFormat="0" applyFill="0" applyAlignment="0" applyProtection="0"/>
    <xf numFmtId="0" fontId="142" fillId="84" borderId="299" applyNumberFormat="0" applyAlignment="0" applyProtection="0"/>
    <xf numFmtId="166" fontId="102" fillId="88" borderId="303" applyNumberFormat="0" applyFont="0" applyBorder="0" applyAlignment="0" applyProtection="0">
      <alignment horizontal="right" vertical="center"/>
    </xf>
    <xf numFmtId="0" fontId="102" fillId="61" borderId="303"/>
    <xf numFmtId="4" fontId="102" fillId="61" borderId="303"/>
    <xf numFmtId="0" fontId="145" fillId="0" borderId="301"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0" borderId="0" applyNumberFormat="0" applyBorder="0" applyAlignment="0" applyProtection="0"/>
    <xf numFmtId="0" fontId="3" fillId="46" borderId="0" applyNumberFormat="0" applyBorder="0" applyAlignment="0" applyProtection="0"/>
    <xf numFmtId="49" fontId="102" fillId="0" borderId="303" applyNumberFormat="0" applyFont="0" applyFill="0" applyBorder="0" applyProtection="0">
      <alignment horizontal="left" vertical="center" indent="2"/>
    </xf>
    <xf numFmtId="49" fontId="102" fillId="0" borderId="304" applyNumberFormat="0" applyFont="0" applyFill="0" applyBorder="0" applyProtection="0">
      <alignment horizontal="left" vertical="center" indent="5"/>
    </xf>
    <xf numFmtId="0" fontId="3" fillId="0" borderId="0"/>
    <xf numFmtId="4" fontId="102" fillId="0" borderId="303" applyFill="0" applyBorder="0" applyProtection="0">
      <alignment horizontal="right" vertical="center"/>
    </xf>
    <xf numFmtId="49" fontId="101" fillId="0" borderId="303" applyNumberFormat="0" applyFill="0" applyBorder="0" applyProtection="0">
      <alignment horizontal="left" vertical="center"/>
    </xf>
    <xf numFmtId="0" fontId="48" fillId="59" borderId="0" applyNumberFormat="0" applyBorder="0" applyAlignment="0" applyProtection="0"/>
    <xf numFmtId="0" fontId="3" fillId="53" borderId="0" applyNumberFormat="0" applyBorder="0" applyAlignment="0" applyProtection="0"/>
    <xf numFmtId="0" fontId="3" fillId="0" borderId="0"/>
    <xf numFmtId="0" fontId="123" fillId="84" borderId="299" applyNumberFormat="0" applyAlignment="0" applyProtection="0"/>
    <xf numFmtId="0" fontId="125" fillId="84" borderId="300" applyNumberFormat="0" applyAlignment="0" applyProtection="0"/>
    <xf numFmtId="0" fontId="130" fillId="0" borderId="301" applyNumberFormat="0" applyFill="0" applyAlignment="0" applyProtection="0"/>
    <xf numFmtId="0" fontId="3" fillId="0" borderId="0"/>
    <xf numFmtId="0" fontId="3" fillId="0" borderId="0"/>
    <xf numFmtId="0" fontId="3" fillId="0" borderId="0"/>
    <xf numFmtId="0" fontId="3" fillId="0" borderId="0"/>
    <xf numFmtId="49" fontId="102" fillId="0" borderId="276" applyNumberFormat="0" applyFont="0" applyFill="0" applyBorder="0" applyProtection="0">
      <alignment horizontal="left" vertical="center" indent="5"/>
    </xf>
    <xf numFmtId="0" fontId="103" fillId="60" borderId="276">
      <alignment horizontal="right" vertical="center"/>
    </xf>
    <xf numFmtId="4" fontId="103" fillId="60" borderId="276">
      <alignment horizontal="right" vertical="center"/>
    </xf>
    <xf numFmtId="0" fontId="102" fillId="62" borderId="276">
      <alignment horizontal="left" vertical="center"/>
    </xf>
    <xf numFmtId="0" fontId="129" fillId="71" borderId="300" applyNumberFormat="0" applyAlignment="0" applyProtection="0"/>
    <xf numFmtId="0" fontId="3" fillId="41" borderId="0" applyNumberFormat="0" applyBorder="0" applyAlignment="0" applyProtection="0"/>
    <xf numFmtId="0" fontId="3" fillId="42" borderId="0" applyNumberFormat="0" applyBorder="0" applyAlignment="0" applyProtection="0"/>
    <xf numFmtId="0" fontId="3" fillId="0" borderId="0"/>
    <xf numFmtId="0" fontId="3" fillId="0" borderId="0"/>
    <xf numFmtId="0" fontId="3" fillId="0" borderId="0"/>
    <xf numFmtId="0" fontId="3" fillId="0" borderId="0"/>
    <xf numFmtId="0" fontId="102" fillId="60" borderId="306">
      <alignment horizontal="left" vertical="center" wrapText="1" indent="2"/>
    </xf>
    <xf numFmtId="0" fontId="102" fillId="0" borderId="306">
      <alignment horizontal="left" vertical="center" wrapText="1" indent="2"/>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 fontId="103" fillId="60" borderId="303">
      <alignment horizontal="right" vertical="center"/>
    </xf>
    <xf numFmtId="0" fontId="102" fillId="61" borderId="303"/>
    <xf numFmtId="0" fontId="125" fillId="84" borderId="300" applyNumberFormat="0" applyAlignment="0" applyProtection="0"/>
    <xf numFmtId="0" fontId="103" fillId="62" borderId="303">
      <alignment horizontal="right" vertical="center"/>
    </xf>
    <xf numFmtId="0" fontId="102" fillId="0" borderId="303">
      <alignment horizontal="right" vertical="center"/>
    </xf>
    <xf numFmtId="0" fontId="145" fillId="0" borderId="301" applyNumberFormat="0" applyFill="0" applyAlignment="0" applyProtection="0"/>
    <xf numFmtId="0" fontId="102" fillId="62" borderId="304">
      <alignment horizontal="left" vertical="center"/>
    </xf>
    <xf numFmtId="0" fontId="138" fillId="71" borderId="300" applyNumberFormat="0" applyAlignment="0" applyProtection="0"/>
    <xf numFmtId="166" fontId="102" fillId="88" borderId="303" applyNumberFormat="0" applyFont="0" applyBorder="0" applyAlignment="0" applyProtection="0">
      <alignment horizontal="right" vertical="center"/>
    </xf>
    <xf numFmtId="0" fontId="120" fillId="87" borderId="302" applyNumberFormat="0" applyFont="0" applyAlignment="0" applyProtection="0"/>
    <xf numFmtId="0" fontId="102" fillId="0" borderId="306">
      <alignment horizontal="left" vertical="center" wrapText="1" indent="2"/>
    </xf>
    <xf numFmtId="4" fontId="102" fillId="61" borderId="303"/>
    <xf numFmtId="49" fontId="101" fillId="0" borderId="303" applyNumberFormat="0" applyFill="0" applyBorder="0" applyProtection="0">
      <alignment horizontal="left" vertical="center"/>
    </xf>
    <xf numFmtId="0" fontId="102" fillId="0" borderId="303">
      <alignment horizontal="right" vertical="center"/>
    </xf>
    <xf numFmtId="4" fontId="103" fillId="60" borderId="305">
      <alignment horizontal="right" vertical="center"/>
    </xf>
    <xf numFmtId="4" fontId="103" fillId="60" borderId="303">
      <alignment horizontal="right" vertical="center"/>
    </xf>
    <xf numFmtId="4" fontId="103" fillId="60" borderId="303">
      <alignment horizontal="right" vertical="center"/>
    </xf>
    <xf numFmtId="0" fontId="105" fillId="62" borderId="303">
      <alignment horizontal="right" vertical="center"/>
    </xf>
    <xf numFmtId="0" fontId="103" fillId="62" borderId="303">
      <alignment horizontal="right" vertical="center"/>
    </xf>
    <xf numFmtId="49" fontId="102" fillId="0" borderId="303" applyNumberFormat="0" applyFont="0" applyFill="0" applyBorder="0" applyProtection="0">
      <alignment horizontal="left" vertical="center" indent="2"/>
    </xf>
    <xf numFmtId="0" fontId="138" fillId="71" borderId="300" applyNumberFormat="0" applyAlignment="0" applyProtection="0"/>
    <xf numFmtId="0" fontId="123" fillId="84" borderId="299" applyNumberFormat="0" applyAlignment="0" applyProtection="0"/>
    <xf numFmtId="49" fontId="102" fillId="0" borderId="303" applyNumberFormat="0" applyFont="0" applyFill="0" applyBorder="0" applyProtection="0">
      <alignment horizontal="left" vertical="center" indent="2"/>
    </xf>
    <xf numFmtId="0" fontId="129" fillId="71" borderId="300" applyNumberFormat="0" applyAlignment="0" applyProtection="0"/>
    <xf numFmtId="4" fontId="102" fillId="0" borderId="303" applyFill="0" applyBorder="0" applyProtection="0">
      <alignment horizontal="right" vertical="center"/>
    </xf>
    <xf numFmtId="0" fontId="126" fillId="84" borderId="300" applyNumberFormat="0" applyAlignment="0" applyProtection="0"/>
    <xf numFmtId="0" fontId="145" fillId="0" borderId="301" applyNumberFormat="0" applyFill="0" applyAlignment="0" applyProtection="0"/>
    <xf numFmtId="0" fontId="142" fillId="84" borderId="299" applyNumberFormat="0" applyAlignment="0" applyProtection="0"/>
    <xf numFmtId="0" fontId="102" fillId="0" borderId="303" applyNumberFormat="0" applyFill="0" applyAlignment="0" applyProtection="0"/>
    <xf numFmtId="4" fontId="102" fillId="0" borderId="303">
      <alignment horizontal="right" vertical="center"/>
    </xf>
    <xf numFmtId="0" fontId="102" fillId="0" borderId="303">
      <alignment horizontal="right" vertical="center"/>
    </xf>
    <xf numFmtId="0" fontId="138" fillId="71" borderId="300" applyNumberFormat="0" applyAlignment="0" applyProtection="0"/>
    <xf numFmtId="0" fontId="123" fillId="84" borderId="299" applyNumberFormat="0" applyAlignment="0" applyProtection="0"/>
    <xf numFmtId="0" fontId="125" fillId="84" borderId="300" applyNumberFormat="0" applyAlignment="0" applyProtection="0"/>
    <xf numFmtId="0" fontId="102" fillId="60" borderId="306">
      <alignment horizontal="left" vertical="center" wrapText="1" indent="2"/>
    </xf>
    <xf numFmtId="0" fontId="126" fillId="84" borderId="300" applyNumberFormat="0" applyAlignment="0" applyProtection="0"/>
    <xf numFmtId="0" fontId="126" fillId="84" borderId="300" applyNumberFormat="0" applyAlignment="0" applyProtection="0"/>
    <xf numFmtId="4" fontId="103" fillId="60" borderId="304">
      <alignment horizontal="right" vertical="center"/>
    </xf>
    <xf numFmtId="0" fontId="103" fillId="60" borderId="304">
      <alignment horizontal="right" vertical="center"/>
    </xf>
    <xf numFmtId="0" fontId="103" fillId="60" borderId="303">
      <alignment horizontal="right" vertical="center"/>
    </xf>
    <xf numFmtId="4" fontId="105" fillId="62" borderId="303">
      <alignment horizontal="right" vertical="center"/>
    </xf>
    <xf numFmtId="0" fontId="129" fillId="71" borderId="300" applyNumberFormat="0" applyAlignment="0" applyProtection="0"/>
    <xf numFmtId="0" fontId="130" fillId="0" borderId="301" applyNumberFormat="0" applyFill="0" applyAlignment="0" applyProtection="0"/>
    <xf numFmtId="0" fontId="145" fillId="0" borderId="301" applyNumberFormat="0" applyFill="0" applyAlignment="0" applyProtection="0"/>
    <xf numFmtId="0" fontId="120" fillId="87" borderId="302" applyNumberFormat="0" applyFont="0" applyAlignment="0" applyProtection="0"/>
    <xf numFmtId="0" fontId="138" fillId="71" borderId="300" applyNumberFormat="0" applyAlignment="0" applyProtection="0"/>
    <xf numFmtId="49" fontId="101" fillId="0" borderId="303" applyNumberFormat="0" applyFill="0" applyBorder="0" applyProtection="0">
      <alignment horizontal="left" vertical="center"/>
    </xf>
    <xf numFmtId="0" fontId="102" fillId="60" borderId="306">
      <alignment horizontal="left" vertical="center" wrapText="1" indent="2"/>
    </xf>
    <xf numFmtId="0" fontId="126" fillId="84" borderId="300" applyNumberFormat="0" applyAlignment="0" applyProtection="0"/>
    <xf numFmtId="0" fontId="102" fillId="0" borderId="306">
      <alignment horizontal="left" vertical="center" wrapText="1" indent="2"/>
    </xf>
    <xf numFmtId="0" fontId="120" fillId="87" borderId="302" applyNumberFormat="0" applyFont="0" applyAlignment="0" applyProtection="0"/>
    <xf numFmtId="0" fontId="8" fillId="87" borderId="302" applyNumberFormat="0" applyFont="0" applyAlignment="0" applyProtection="0"/>
    <xf numFmtId="0" fontId="142" fillId="84" borderId="299" applyNumberFormat="0" applyAlignment="0" applyProtection="0"/>
    <xf numFmtId="0" fontId="145" fillId="0" borderId="301" applyNumberFormat="0" applyFill="0" applyAlignment="0" applyProtection="0"/>
    <xf numFmtId="4" fontId="102" fillId="61" borderId="303"/>
    <xf numFmtId="0" fontId="103" fillId="60" borderId="303">
      <alignment horizontal="right" vertical="center"/>
    </xf>
    <xf numFmtId="0" fontId="145" fillId="0" borderId="301" applyNumberFormat="0" applyFill="0" applyAlignment="0" applyProtection="0"/>
    <xf numFmtId="4" fontId="103" fillId="60" borderId="305">
      <alignment horizontal="right" vertical="center"/>
    </xf>
    <xf numFmtId="0" fontId="125" fillId="84" borderId="300" applyNumberFormat="0" applyAlignment="0" applyProtection="0"/>
    <xf numFmtId="0" fontId="103" fillId="60" borderId="304">
      <alignment horizontal="right" vertical="center"/>
    </xf>
    <xf numFmtId="0" fontId="126" fillId="84" borderId="300" applyNumberFormat="0" applyAlignment="0" applyProtection="0"/>
    <xf numFmtId="0" fontId="130" fillId="0" borderId="301" applyNumberFormat="0" applyFill="0" applyAlignment="0" applyProtection="0"/>
    <xf numFmtId="0" fontId="120" fillId="87" borderId="302" applyNumberFormat="0" applyFont="0" applyAlignment="0" applyProtection="0"/>
    <xf numFmtId="4" fontId="103" fillId="60" borderId="304">
      <alignment horizontal="right" vertical="center"/>
    </xf>
    <xf numFmtId="0" fontId="102" fillId="60" borderId="306">
      <alignment horizontal="left" vertical="center" wrapText="1" indent="2"/>
    </xf>
    <xf numFmtId="0" fontId="102" fillId="61" borderId="303"/>
    <xf numFmtId="166" fontId="102" fillId="88" borderId="303" applyNumberFormat="0" applyFont="0" applyBorder="0" applyAlignment="0" applyProtection="0">
      <alignment horizontal="right" vertical="center"/>
    </xf>
    <xf numFmtId="0" fontId="102" fillId="0" borderId="303" applyNumberFormat="0" applyFill="0" applyAlignment="0" applyProtection="0"/>
    <xf numFmtId="4" fontId="102" fillId="0" borderId="303" applyFill="0" applyBorder="0" applyProtection="0">
      <alignment horizontal="right" vertical="center"/>
    </xf>
    <xf numFmtId="4" fontId="103" fillId="62" borderId="303">
      <alignment horizontal="right" vertical="center"/>
    </xf>
    <xf numFmtId="0" fontId="130" fillId="0" borderId="301" applyNumberFormat="0" applyFill="0" applyAlignment="0" applyProtection="0"/>
    <xf numFmtId="49" fontId="101" fillId="0" borderId="303" applyNumberFormat="0" applyFill="0" applyBorder="0" applyProtection="0">
      <alignment horizontal="left" vertical="center"/>
    </xf>
    <xf numFmtId="49" fontId="102" fillId="0" borderId="304" applyNumberFormat="0" applyFont="0" applyFill="0" applyBorder="0" applyProtection="0">
      <alignment horizontal="left" vertical="center" indent="5"/>
    </xf>
    <xf numFmtId="0" fontId="102" fillId="62" borderId="304">
      <alignment horizontal="left" vertical="center"/>
    </xf>
    <xf numFmtId="0" fontId="126" fillId="84" borderId="300" applyNumberFormat="0" applyAlignment="0" applyProtection="0"/>
    <xf numFmtId="4" fontId="103" fillId="60" borderId="305">
      <alignment horizontal="right" vertical="center"/>
    </xf>
    <xf numFmtId="0" fontId="138" fillId="71" borderId="300" applyNumberFormat="0" applyAlignment="0" applyProtection="0"/>
    <xf numFmtId="0" fontId="138" fillId="71" borderId="300" applyNumberFormat="0" applyAlignment="0" applyProtection="0"/>
    <xf numFmtId="0" fontId="120" fillId="87" borderId="302" applyNumberFormat="0" applyFont="0" applyAlignment="0" applyProtection="0"/>
    <xf numFmtId="0" fontId="142" fillId="84" borderId="299" applyNumberFormat="0" applyAlignment="0" applyProtection="0"/>
    <xf numFmtId="0" fontId="145" fillId="0" borderId="301" applyNumberFormat="0" applyFill="0" applyAlignment="0" applyProtection="0"/>
    <xf numFmtId="0" fontId="103" fillId="60" borderId="303">
      <alignment horizontal="right" vertical="center"/>
    </xf>
    <xf numFmtId="0" fontId="8" fillId="87" borderId="302" applyNumberFormat="0" applyFont="0" applyAlignment="0" applyProtection="0"/>
    <xf numFmtId="4" fontId="102" fillId="0" borderId="303">
      <alignment horizontal="right" vertical="center"/>
    </xf>
    <xf numFmtId="0" fontId="145" fillId="0" borderId="301" applyNumberFormat="0" applyFill="0" applyAlignment="0" applyProtection="0"/>
    <xf numFmtId="0" fontId="103" fillId="60" borderId="303">
      <alignment horizontal="right" vertical="center"/>
    </xf>
    <xf numFmtId="0" fontId="103" fillId="60" borderId="303">
      <alignment horizontal="right" vertical="center"/>
    </xf>
    <xf numFmtId="4" fontId="105" fillId="62" borderId="303">
      <alignment horizontal="right" vertical="center"/>
    </xf>
    <xf numFmtId="0" fontId="103" fillId="62" borderId="303">
      <alignment horizontal="right" vertical="center"/>
    </xf>
    <xf numFmtId="4" fontId="103" fillId="62" borderId="303">
      <alignment horizontal="right" vertical="center"/>
    </xf>
    <xf numFmtId="0" fontId="105" fillId="62" borderId="303">
      <alignment horizontal="right" vertical="center"/>
    </xf>
    <xf numFmtId="4" fontId="105" fillId="62" borderId="303">
      <alignment horizontal="right" vertical="center"/>
    </xf>
    <xf numFmtId="0" fontId="103" fillId="60" borderId="303">
      <alignment horizontal="right" vertical="center"/>
    </xf>
    <xf numFmtId="4" fontId="103" fillId="60" borderId="303">
      <alignment horizontal="right" vertical="center"/>
    </xf>
    <xf numFmtId="0" fontId="103" fillId="60" borderId="303">
      <alignment horizontal="right" vertical="center"/>
    </xf>
    <xf numFmtId="4" fontId="103" fillId="60" borderId="303">
      <alignment horizontal="right" vertical="center"/>
    </xf>
    <xf numFmtId="0" fontId="103" fillId="60" borderId="304">
      <alignment horizontal="right" vertical="center"/>
    </xf>
    <xf numFmtId="4" fontId="103" fillId="60" borderId="304">
      <alignment horizontal="right" vertical="center"/>
    </xf>
    <xf numFmtId="0" fontId="103" fillId="60" borderId="305">
      <alignment horizontal="right" vertical="center"/>
    </xf>
    <xf numFmtId="4" fontId="103" fillId="60" borderId="305">
      <alignment horizontal="right" vertical="center"/>
    </xf>
    <xf numFmtId="0" fontId="126" fillId="84" borderId="300" applyNumberFormat="0" applyAlignment="0" applyProtection="0"/>
    <xf numFmtId="0" fontId="102" fillId="60" borderId="306">
      <alignment horizontal="left" vertical="center" wrapText="1" indent="2"/>
    </xf>
    <xf numFmtId="0" fontId="102" fillId="0" borderId="306">
      <alignment horizontal="left" vertical="center" wrapText="1" indent="2"/>
    </xf>
    <xf numFmtId="0" fontId="102" fillId="62" borderId="304">
      <alignment horizontal="left" vertical="center"/>
    </xf>
    <xf numFmtId="0" fontId="138" fillId="71" borderId="300" applyNumberFormat="0" applyAlignment="0" applyProtection="0"/>
    <xf numFmtId="0" fontId="102" fillId="0" borderId="303">
      <alignment horizontal="right" vertical="center"/>
    </xf>
    <xf numFmtId="4" fontId="102" fillId="0" borderId="303">
      <alignment horizontal="right" vertical="center"/>
    </xf>
    <xf numFmtId="0" fontId="102" fillId="0" borderId="303" applyNumberFormat="0" applyFill="0" applyAlignment="0" applyProtection="0"/>
    <xf numFmtId="0" fontId="142" fillId="84" borderId="299" applyNumberFormat="0" applyAlignment="0" applyProtection="0"/>
    <xf numFmtId="166" fontId="102" fillId="88" borderId="303" applyNumberFormat="0" applyFont="0" applyBorder="0" applyAlignment="0" applyProtection="0">
      <alignment horizontal="right" vertical="center"/>
    </xf>
    <xf numFmtId="0" fontId="102" fillId="61" borderId="303"/>
    <xf numFmtId="4" fontId="102" fillId="61" borderId="303"/>
    <xf numFmtId="0" fontId="145" fillId="0" borderId="301" applyNumberFormat="0" applyFill="0" applyAlignment="0" applyProtection="0"/>
    <xf numFmtId="0" fontId="8" fillId="87" borderId="302" applyNumberFormat="0" applyFont="0" applyAlignment="0" applyProtection="0"/>
    <xf numFmtId="0" fontId="120" fillId="87" borderId="302" applyNumberFormat="0" applyFont="0" applyAlignment="0" applyProtection="0"/>
    <xf numFmtId="0" fontId="102" fillId="0" borderId="303" applyNumberFormat="0" applyFill="0" applyAlignment="0" applyProtection="0"/>
    <xf numFmtId="0" fontId="130" fillId="0" borderId="301" applyNumberFormat="0" applyFill="0" applyAlignment="0" applyProtection="0"/>
    <xf numFmtId="0" fontId="145" fillId="0" borderId="301" applyNumberFormat="0" applyFill="0" applyAlignment="0" applyProtection="0"/>
    <xf numFmtId="0" fontId="129" fillId="71" borderId="300" applyNumberFormat="0" applyAlignment="0" applyProtection="0"/>
    <xf numFmtId="0" fontId="126" fillId="84" borderId="300" applyNumberFormat="0" applyAlignment="0" applyProtection="0"/>
    <xf numFmtId="4" fontId="105" fillId="62" borderId="303">
      <alignment horizontal="right" vertical="center"/>
    </xf>
    <xf numFmtId="0" fontId="103" fillId="62" borderId="303">
      <alignment horizontal="right" vertical="center"/>
    </xf>
    <xf numFmtId="166" fontId="102" fillId="88" borderId="303" applyNumberFormat="0" applyFont="0" applyBorder="0" applyAlignment="0" applyProtection="0">
      <alignment horizontal="right" vertical="center"/>
    </xf>
    <xf numFmtId="0" fontId="130" fillId="0" borderId="301" applyNumberFormat="0" applyFill="0" applyAlignment="0" applyProtection="0"/>
    <xf numFmtId="49" fontId="102" fillId="0" borderId="303" applyNumberFormat="0" applyFont="0" applyFill="0" applyBorder="0" applyProtection="0">
      <alignment horizontal="left" vertical="center" indent="2"/>
    </xf>
    <xf numFmtId="49" fontId="102" fillId="0" borderId="304" applyNumberFormat="0" applyFont="0" applyFill="0" applyBorder="0" applyProtection="0">
      <alignment horizontal="left" vertical="center" indent="5"/>
    </xf>
    <xf numFmtId="49" fontId="102" fillId="0" borderId="303" applyNumberFormat="0" applyFont="0" applyFill="0" applyBorder="0" applyProtection="0">
      <alignment horizontal="left" vertical="center" indent="2"/>
    </xf>
    <xf numFmtId="4" fontId="102" fillId="0" borderId="303" applyFill="0" applyBorder="0" applyProtection="0">
      <alignment horizontal="right" vertical="center"/>
    </xf>
    <xf numFmtId="49" fontId="101" fillId="0" borderId="303" applyNumberFormat="0" applyFill="0" applyBorder="0" applyProtection="0">
      <alignment horizontal="left" vertical="center"/>
    </xf>
    <xf numFmtId="0" fontId="102" fillId="0" borderId="306">
      <alignment horizontal="left" vertical="center" wrapText="1" indent="2"/>
    </xf>
    <xf numFmtId="0" fontId="142" fillId="84" borderId="299" applyNumberFormat="0" applyAlignment="0" applyProtection="0"/>
    <xf numFmtId="0" fontId="103" fillId="60" borderId="305">
      <alignment horizontal="right" vertical="center"/>
    </xf>
    <xf numFmtId="0" fontId="129" fillId="71" borderId="300" applyNumberFormat="0" applyAlignment="0" applyProtection="0"/>
    <xf numFmtId="0" fontId="103" fillId="60" borderId="305">
      <alignment horizontal="right" vertical="center"/>
    </xf>
    <xf numFmtId="4" fontId="103" fillId="60" borderId="303">
      <alignment horizontal="right" vertical="center"/>
    </xf>
    <xf numFmtId="0" fontId="103" fillId="60" borderId="303">
      <alignment horizontal="right" vertical="center"/>
    </xf>
    <xf numFmtId="0" fontId="123" fillId="84" borderId="299" applyNumberFormat="0" applyAlignment="0" applyProtection="0"/>
    <xf numFmtId="0" fontId="125" fillId="84" borderId="300" applyNumberFormat="0" applyAlignment="0" applyProtection="0"/>
    <xf numFmtId="0" fontId="130" fillId="0" borderId="301" applyNumberFormat="0" applyFill="0" applyAlignment="0" applyProtection="0"/>
    <xf numFmtId="0" fontId="102" fillId="61" borderId="303"/>
    <xf numFmtId="4" fontId="102" fillId="61" borderId="303"/>
    <xf numFmtId="4" fontId="103" fillId="60" borderId="303">
      <alignment horizontal="right" vertical="center"/>
    </xf>
    <xf numFmtId="0" fontId="105" fillId="62" borderId="303">
      <alignment horizontal="right" vertical="center"/>
    </xf>
    <xf numFmtId="0" fontId="129" fillId="71" borderId="300" applyNumberFormat="0" applyAlignment="0" applyProtection="0"/>
    <xf numFmtId="0" fontId="126" fillId="84" borderId="300" applyNumberFormat="0" applyAlignment="0" applyProtection="0"/>
    <xf numFmtId="4" fontId="102" fillId="0" borderId="303">
      <alignment horizontal="right" vertical="center"/>
    </xf>
    <xf numFmtId="0" fontId="102" fillId="60" borderId="306">
      <alignment horizontal="left" vertical="center" wrapText="1" indent="2"/>
    </xf>
    <xf numFmtId="0" fontId="102" fillId="0" borderId="306">
      <alignment horizontal="left" vertical="center" wrapText="1" indent="2"/>
    </xf>
    <xf numFmtId="0" fontId="142" fillId="84" borderId="299" applyNumberFormat="0" applyAlignment="0" applyProtection="0"/>
    <xf numFmtId="0" fontId="138" fillId="71" borderId="300" applyNumberFormat="0" applyAlignment="0" applyProtection="0"/>
    <xf numFmtId="0" fontId="125" fillId="84" borderId="300" applyNumberFormat="0" applyAlignment="0" applyProtection="0"/>
    <xf numFmtId="0" fontId="123" fillId="84" borderId="299" applyNumberFormat="0" applyAlignment="0" applyProtection="0"/>
    <xf numFmtId="0" fontId="103" fillId="60" borderId="305">
      <alignment horizontal="right" vertical="center"/>
    </xf>
    <xf numFmtId="0" fontId="105" fillId="62" borderId="303">
      <alignment horizontal="right" vertical="center"/>
    </xf>
    <xf numFmtId="4" fontId="103" fillId="62" borderId="303">
      <alignment horizontal="right" vertical="center"/>
    </xf>
    <xf numFmtId="4" fontId="103" fillId="60" borderId="303">
      <alignment horizontal="right" vertical="center"/>
    </xf>
    <xf numFmtId="49" fontId="102" fillId="0" borderId="304" applyNumberFormat="0" applyFont="0" applyFill="0" applyBorder="0" applyProtection="0">
      <alignment horizontal="left" vertical="center" indent="5"/>
    </xf>
    <xf numFmtId="4" fontId="102" fillId="0" borderId="303" applyFill="0" applyBorder="0" applyProtection="0">
      <alignment horizontal="right" vertical="center"/>
    </xf>
    <xf numFmtId="4" fontId="103" fillId="62" borderId="303">
      <alignment horizontal="right" vertical="center"/>
    </xf>
    <xf numFmtId="0" fontId="138" fillId="71" borderId="300" applyNumberFormat="0" applyAlignment="0" applyProtection="0"/>
    <xf numFmtId="0" fontId="129" fillId="71" borderId="300" applyNumberFormat="0" applyAlignment="0" applyProtection="0"/>
    <xf numFmtId="0" fontId="125" fillId="84" borderId="300" applyNumberFormat="0" applyAlignment="0" applyProtection="0"/>
    <xf numFmtId="0" fontId="102" fillId="60" borderId="306">
      <alignment horizontal="left" vertical="center" wrapText="1" indent="2"/>
    </xf>
    <xf numFmtId="0" fontId="102" fillId="0" borderId="306">
      <alignment horizontal="left" vertical="center" wrapText="1" indent="2"/>
    </xf>
    <xf numFmtId="0" fontId="102" fillId="60" borderId="306">
      <alignment horizontal="left" vertical="center" wrapText="1" indent="2"/>
    </xf>
    <xf numFmtId="0" fontId="102" fillId="0" borderId="306">
      <alignment horizontal="left" vertical="center" wrapText="1" indent="2"/>
    </xf>
    <xf numFmtId="0" fontId="123" fillId="84" borderId="299" applyNumberFormat="0" applyAlignment="0" applyProtection="0"/>
    <xf numFmtId="0" fontId="125" fillId="84" borderId="300" applyNumberFormat="0" applyAlignment="0" applyProtection="0"/>
    <xf numFmtId="0" fontId="126" fillId="84" borderId="300" applyNumberFormat="0" applyAlignment="0" applyProtection="0"/>
    <xf numFmtId="0" fontId="129" fillId="71" borderId="300" applyNumberFormat="0" applyAlignment="0" applyProtection="0"/>
    <xf numFmtId="0" fontId="130" fillId="0" borderId="301" applyNumberFormat="0" applyFill="0" applyAlignment="0" applyProtection="0"/>
    <xf numFmtId="0" fontId="138" fillId="71" borderId="300" applyNumberFormat="0" applyAlignment="0" applyProtection="0"/>
    <xf numFmtId="0" fontId="120" fillId="87" borderId="302" applyNumberFormat="0" applyFont="0" applyAlignment="0" applyProtection="0"/>
    <xf numFmtId="0" fontId="8" fillId="87" borderId="302" applyNumberFormat="0" applyFont="0" applyAlignment="0" applyProtection="0"/>
    <xf numFmtId="0" fontId="142" fillId="84" borderId="299" applyNumberFormat="0" applyAlignment="0" applyProtection="0"/>
    <xf numFmtId="0" fontId="145" fillId="0" borderId="301" applyNumberFormat="0" applyFill="0" applyAlignment="0" applyProtection="0"/>
    <xf numFmtId="0" fontId="126" fillId="84" borderId="300" applyNumberFormat="0" applyAlignment="0" applyProtection="0"/>
    <xf numFmtId="0" fontId="138" fillId="71" borderId="300" applyNumberFormat="0" applyAlignment="0" applyProtection="0"/>
    <xf numFmtId="0" fontId="120" fillId="87" borderId="302" applyNumberFormat="0" applyFont="0" applyAlignment="0" applyProtection="0"/>
    <xf numFmtId="0" fontId="142" fillId="84" borderId="299" applyNumberFormat="0" applyAlignment="0" applyProtection="0"/>
    <xf numFmtId="0" fontId="145" fillId="0" borderId="301" applyNumberFormat="0" applyFill="0" applyAlignment="0" applyProtection="0"/>
    <xf numFmtId="0" fontId="103" fillId="60" borderId="276">
      <alignment horizontal="right" vertical="center"/>
    </xf>
    <xf numFmtId="4" fontId="103" fillId="60" borderId="276">
      <alignment horizontal="right" vertical="center"/>
    </xf>
    <xf numFmtId="0" fontId="103" fillId="60" borderId="277">
      <alignment horizontal="right" vertical="center"/>
    </xf>
    <xf numFmtId="4" fontId="103" fillId="60" borderId="277">
      <alignment horizontal="right" vertical="center"/>
    </xf>
    <xf numFmtId="0" fontId="126" fillId="84" borderId="300" applyNumberFormat="0" applyAlignment="0" applyProtection="0"/>
    <xf numFmtId="0" fontId="102" fillId="60" borderId="278">
      <alignment horizontal="left" vertical="center" wrapText="1" indent="2"/>
    </xf>
    <xf numFmtId="0" fontId="102" fillId="0" borderId="278">
      <alignment horizontal="left" vertical="center" wrapText="1" indent="2"/>
    </xf>
    <xf numFmtId="0" fontId="102" fillId="62" borderId="276">
      <alignment horizontal="left" vertical="center"/>
    </xf>
    <xf numFmtId="0" fontId="138" fillId="71" borderId="300" applyNumberFormat="0" applyAlignment="0" applyProtection="0"/>
    <xf numFmtId="0" fontId="142" fillId="84" borderId="299" applyNumberFormat="0" applyAlignment="0" applyProtection="0"/>
    <xf numFmtId="0" fontId="145" fillId="0" borderId="301" applyNumberFormat="0" applyFill="0" applyAlignment="0" applyProtection="0"/>
    <xf numFmtId="49" fontId="102" fillId="0" borderId="276" applyNumberFormat="0" applyFont="0" applyFill="0" applyBorder="0" applyProtection="0">
      <alignment horizontal="left" vertical="center" indent="5"/>
    </xf>
    <xf numFmtId="0" fontId="123" fillId="84" borderId="299" applyNumberFormat="0" applyAlignment="0" applyProtection="0"/>
    <xf numFmtId="0" fontId="125" fillId="84" borderId="300" applyNumberFormat="0" applyAlignment="0" applyProtection="0"/>
    <xf numFmtId="0" fontId="130" fillId="0" borderId="301" applyNumberFormat="0" applyFill="0" applyAlignment="0" applyProtection="0"/>
    <xf numFmtId="49" fontId="102" fillId="0" borderId="303" applyNumberFormat="0" applyFont="0" applyFill="0" applyBorder="0" applyProtection="0">
      <alignment horizontal="left" vertical="center" indent="2"/>
    </xf>
    <xf numFmtId="0" fontId="103" fillId="62" borderId="303">
      <alignment horizontal="right" vertical="center"/>
    </xf>
    <xf numFmtId="4" fontId="103" fillId="62" borderId="303">
      <alignment horizontal="right" vertical="center"/>
    </xf>
    <xf numFmtId="0" fontId="105" fillId="62" borderId="303">
      <alignment horizontal="right" vertical="center"/>
    </xf>
    <xf numFmtId="4" fontId="105" fillId="62" borderId="303">
      <alignment horizontal="right" vertical="center"/>
    </xf>
    <xf numFmtId="0" fontId="103" fillId="60" borderId="303">
      <alignment horizontal="right" vertical="center"/>
    </xf>
    <xf numFmtId="4" fontId="103" fillId="60" borderId="303">
      <alignment horizontal="right" vertical="center"/>
    </xf>
    <xf numFmtId="0" fontId="103" fillId="60" borderId="303">
      <alignment horizontal="right" vertical="center"/>
    </xf>
    <xf numFmtId="4" fontId="103" fillId="60" borderId="303">
      <alignment horizontal="right" vertical="center"/>
    </xf>
    <xf numFmtId="0" fontId="129" fillId="71" borderId="300" applyNumberFormat="0" applyAlignment="0" applyProtection="0"/>
    <xf numFmtId="0" fontId="102" fillId="0" borderId="303">
      <alignment horizontal="right" vertical="center"/>
    </xf>
    <xf numFmtId="4" fontId="102" fillId="0" borderId="303">
      <alignment horizontal="right" vertical="center"/>
    </xf>
    <xf numFmtId="4" fontId="102" fillId="0" borderId="303" applyFill="0" applyBorder="0" applyProtection="0">
      <alignment horizontal="right" vertical="center"/>
    </xf>
    <xf numFmtId="49" fontId="101" fillId="0" borderId="303" applyNumberFormat="0" applyFill="0" applyBorder="0" applyProtection="0">
      <alignment horizontal="left" vertical="center"/>
    </xf>
    <xf numFmtId="0" fontId="102" fillId="0" borderId="303" applyNumberFormat="0" applyFill="0" applyAlignment="0" applyProtection="0"/>
    <xf numFmtId="166" fontId="102" fillId="88" borderId="303" applyNumberFormat="0" applyFont="0" applyBorder="0" applyAlignment="0" applyProtection="0">
      <alignment horizontal="right" vertical="center"/>
    </xf>
    <xf numFmtId="0" fontId="102" fillId="61" borderId="303"/>
    <xf numFmtId="4" fontId="102" fillId="61" borderId="303"/>
    <xf numFmtId="4" fontId="103" fillId="60" borderId="303">
      <alignment horizontal="right" vertical="center"/>
    </xf>
    <xf numFmtId="0" fontId="102" fillId="61" borderId="303"/>
    <xf numFmtId="0" fontId="125" fillId="84" borderId="300" applyNumberFormat="0" applyAlignment="0" applyProtection="0"/>
    <xf numFmtId="0" fontId="103" fillId="62" borderId="303">
      <alignment horizontal="right" vertical="center"/>
    </xf>
    <xf numFmtId="0" fontId="102" fillId="0" borderId="303">
      <alignment horizontal="right" vertical="center"/>
    </xf>
    <xf numFmtId="0" fontId="145" fillId="0" borderId="301" applyNumberFormat="0" applyFill="0" applyAlignment="0" applyProtection="0"/>
    <xf numFmtId="0" fontId="102" fillId="62" borderId="304">
      <alignment horizontal="left" vertical="center"/>
    </xf>
    <xf numFmtId="0" fontId="138" fillId="71" borderId="300" applyNumberFormat="0" applyAlignment="0" applyProtection="0"/>
    <xf numFmtId="166" fontId="102" fillId="88" borderId="303" applyNumberFormat="0" applyFont="0" applyBorder="0" applyAlignment="0" applyProtection="0">
      <alignment horizontal="right" vertical="center"/>
    </xf>
    <xf numFmtId="0" fontId="120" fillId="87" borderId="302" applyNumberFormat="0" applyFont="0" applyAlignment="0" applyProtection="0"/>
    <xf numFmtId="0" fontId="102" fillId="0" borderId="306">
      <alignment horizontal="left" vertical="center" wrapText="1" indent="2"/>
    </xf>
    <xf numFmtId="4" fontId="102" fillId="61" borderId="303"/>
    <xf numFmtId="49" fontId="101" fillId="0" borderId="303" applyNumberFormat="0" applyFill="0" applyBorder="0" applyProtection="0">
      <alignment horizontal="left" vertical="center"/>
    </xf>
    <xf numFmtId="0" fontId="102" fillId="0" borderId="303">
      <alignment horizontal="right" vertical="center"/>
    </xf>
    <xf numFmtId="4" fontId="103" fillId="60" borderId="305">
      <alignment horizontal="right" vertical="center"/>
    </xf>
    <xf numFmtId="4" fontId="103" fillId="60" borderId="303">
      <alignment horizontal="right" vertical="center"/>
    </xf>
    <xf numFmtId="4" fontId="103" fillId="60" borderId="303">
      <alignment horizontal="right" vertical="center"/>
    </xf>
    <xf numFmtId="0" fontId="105" fillId="62" borderId="303">
      <alignment horizontal="right" vertical="center"/>
    </xf>
    <xf numFmtId="0" fontId="103" fillId="62" borderId="303">
      <alignment horizontal="right" vertical="center"/>
    </xf>
    <xf numFmtId="49" fontId="102" fillId="0" borderId="303" applyNumberFormat="0" applyFont="0" applyFill="0" applyBorder="0" applyProtection="0">
      <alignment horizontal="left" vertical="center" indent="2"/>
    </xf>
    <xf numFmtId="0" fontId="138" fillId="71" borderId="300" applyNumberFormat="0" applyAlignment="0" applyProtection="0"/>
    <xf numFmtId="0" fontId="123" fillId="84" borderId="299" applyNumberFormat="0" applyAlignment="0" applyProtection="0"/>
    <xf numFmtId="49" fontId="102" fillId="0" borderId="303" applyNumberFormat="0" applyFont="0" applyFill="0" applyBorder="0" applyProtection="0">
      <alignment horizontal="left" vertical="center" indent="2"/>
    </xf>
    <xf numFmtId="0" fontId="129" fillId="71" borderId="300" applyNumberFormat="0" applyAlignment="0" applyProtection="0"/>
    <xf numFmtId="4" fontId="102" fillId="0" borderId="303" applyFill="0" applyBorder="0" applyProtection="0">
      <alignment horizontal="right" vertical="center"/>
    </xf>
    <xf numFmtId="0" fontId="126" fillId="84" borderId="300" applyNumberFormat="0" applyAlignment="0" applyProtection="0"/>
    <xf numFmtId="0" fontId="145" fillId="0" borderId="301" applyNumberFormat="0" applyFill="0" applyAlignment="0" applyProtection="0"/>
    <xf numFmtId="0" fontId="142" fillId="84" borderId="299" applyNumberFormat="0" applyAlignment="0" applyProtection="0"/>
    <xf numFmtId="0" fontId="102" fillId="0" borderId="303" applyNumberFormat="0" applyFill="0" applyAlignment="0" applyProtection="0"/>
    <xf numFmtId="4" fontId="102" fillId="0" borderId="303">
      <alignment horizontal="right" vertical="center"/>
    </xf>
    <xf numFmtId="0" fontId="102" fillId="0" borderId="303">
      <alignment horizontal="right" vertical="center"/>
    </xf>
    <xf numFmtId="0" fontId="138" fillId="71" borderId="300" applyNumberFormat="0" applyAlignment="0" applyProtection="0"/>
    <xf numFmtId="0" fontId="123" fillId="84" borderId="299" applyNumberFormat="0" applyAlignment="0" applyProtection="0"/>
    <xf numFmtId="0" fontId="125" fillId="84" borderId="300" applyNumberFormat="0" applyAlignment="0" applyProtection="0"/>
    <xf numFmtId="0" fontId="102" fillId="60" borderId="306">
      <alignment horizontal="left" vertical="center" wrapText="1" indent="2"/>
    </xf>
    <xf numFmtId="0" fontId="126" fillId="84" borderId="300" applyNumberFormat="0" applyAlignment="0" applyProtection="0"/>
    <xf numFmtId="0" fontId="126" fillId="84" borderId="300" applyNumberFormat="0" applyAlignment="0" applyProtection="0"/>
    <xf numFmtId="4" fontId="103" fillId="60" borderId="304">
      <alignment horizontal="right" vertical="center"/>
    </xf>
    <xf numFmtId="0" fontId="103" fillId="60" borderId="304">
      <alignment horizontal="right" vertical="center"/>
    </xf>
    <xf numFmtId="0" fontId="103" fillId="60" borderId="303">
      <alignment horizontal="right" vertical="center"/>
    </xf>
    <xf numFmtId="4" fontId="105" fillId="62" borderId="303">
      <alignment horizontal="right" vertical="center"/>
    </xf>
    <xf numFmtId="0" fontId="129" fillId="71" borderId="300" applyNumberFormat="0" applyAlignment="0" applyProtection="0"/>
    <xf numFmtId="0" fontId="130" fillId="0" borderId="301" applyNumberFormat="0" applyFill="0" applyAlignment="0" applyProtection="0"/>
    <xf numFmtId="0" fontId="145" fillId="0" borderId="301" applyNumberFormat="0" applyFill="0" applyAlignment="0" applyProtection="0"/>
    <xf numFmtId="0" fontId="120" fillId="87" borderId="302" applyNumberFormat="0" applyFont="0" applyAlignment="0" applyProtection="0"/>
    <xf numFmtId="0" fontId="138" fillId="71" borderId="300" applyNumberFormat="0" applyAlignment="0" applyProtection="0"/>
    <xf numFmtId="49" fontId="101" fillId="0" borderId="303" applyNumberFormat="0" applyFill="0" applyBorder="0" applyProtection="0">
      <alignment horizontal="left" vertical="center"/>
    </xf>
    <xf numFmtId="0" fontId="102" fillId="60" borderId="306">
      <alignment horizontal="left" vertical="center" wrapText="1" indent="2"/>
    </xf>
    <xf numFmtId="0" fontId="126" fillId="84" borderId="300" applyNumberFormat="0" applyAlignment="0" applyProtection="0"/>
    <xf numFmtId="0" fontId="102" fillId="0" borderId="306">
      <alignment horizontal="left" vertical="center" wrapText="1" indent="2"/>
    </xf>
    <xf numFmtId="0" fontId="120" fillId="87" borderId="302" applyNumberFormat="0" applyFont="0" applyAlignment="0" applyProtection="0"/>
    <xf numFmtId="0" fontId="8" fillId="87" borderId="302" applyNumberFormat="0" applyFont="0" applyAlignment="0" applyProtection="0"/>
    <xf numFmtId="0" fontId="142" fillId="84" borderId="299" applyNumberFormat="0" applyAlignment="0" applyProtection="0"/>
    <xf numFmtId="0" fontId="145" fillId="0" borderId="301" applyNumberFormat="0" applyFill="0" applyAlignment="0" applyProtection="0"/>
    <xf numFmtId="4" fontId="102" fillId="61" borderId="303"/>
    <xf numFmtId="0" fontId="103" fillId="60" borderId="303">
      <alignment horizontal="right" vertical="center"/>
    </xf>
    <xf numFmtId="0" fontId="145" fillId="0" borderId="301" applyNumberFormat="0" applyFill="0" applyAlignment="0" applyProtection="0"/>
    <xf numFmtId="4" fontId="103" fillId="60" borderId="305">
      <alignment horizontal="right" vertical="center"/>
    </xf>
    <xf numFmtId="0" fontId="125" fillId="84" borderId="300" applyNumberFormat="0" applyAlignment="0" applyProtection="0"/>
    <xf numFmtId="0" fontId="103" fillId="60" borderId="304">
      <alignment horizontal="right" vertical="center"/>
    </xf>
    <xf numFmtId="0" fontId="126" fillId="84" borderId="300" applyNumberFormat="0" applyAlignment="0" applyProtection="0"/>
    <xf numFmtId="0" fontId="130" fillId="0" borderId="301" applyNumberFormat="0" applyFill="0" applyAlignment="0" applyProtection="0"/>
    <xf numFmtId="0" fontId="120" fillId="87" borderId="302" applyNumberFormat="0" applyFont="0" applyAlignment="0" applyProtection="0"/>
    <xf numFmtId="4" fontId="103" fillId="60" borderId="304">
      <alignment horizontal="right" vertical="center"/>
    </xf>
    <xf numFmtId="0" fontId="102" fillId="60" borderId="306">
      <alignment horizontal="left" vertical="center" wrapText="1" indent="2"/>
    </xf>
    <xf numFmtId="0" fontId="102" fillId="61" borderId="303"/>
    <xf numFmtId="166" fontId="102" fillId="88" borderId="303" applyNumberFormat="0" applyFont="0" applyBorder="0" applyAlignment="0" applyProtection="0">
      <alignment horizontal="right" vertical="center"/>
    </xf>
    <xf numFmtId="0" fontId="102" fillId="0" borderId="303" applyNumberFormat="0" applyFill="0" applyAlignment="0" applyProtection="0"/>
    <xf numFmtId="4" fontId="102" fillId="0" borderId="303" applyFill="0" applyBorder="0" applyProtection="0">
      <alignment horizontal="right" vertical="center"/>
    </xf>
    <xf numFmtId="4" fontId="103" fillId="62" borderId="303">
      <alignment horizontal="right" vertical="center"/>
    </xf>
    <xf numFmtId="0" fontId="130" fillId="0" borderId="301" applyNumberFormat="0" applyFill="0" applyAlignment="0" applyProtection="0"/>
    <xf numFmtId="49" fontId="101" fillId="0" borderId="303" applyNumberFormat="0" applyFill="0" applyBorder="0" applyProtection="0">
      <alignment horizontal="left" vertical="center"/>
    </xf>
    <xf numFmtId="49" fontId="102" fillId="0" borderId="304" applyNumberFormat="0" applyFont="0" applyFill="0" applyBorder="0" applyProtection="0">
      <alignment horizontal="left" vertical="center" indent="5"/>
    </xf>
    <xf numFmtId="0" fontId="102" fillId="62" borderId="304">
      <alignment horizontal="left" vertical="center"/>
    </xf>
    <xf numFmtId="0" fontId="126" fillId="84" borderId="300" applyNumberFormat="0" applyAlignment="0" applyProtection="0"/>
    <xf numFmtId="4" fontId="103" fillId="60" borderId="305">
      <alignment horizontal="right" vertical="center"/>
    </xf>
    <xf numFmtId="0" fontId="138" fillId="71" borderId="300" applyNumberFormat="0" applyAlignment="0" applyProtection="0"/>
    <xf numFmtId="0" fontId="138" fillId="71" borderId="300" applyNumberFormat="0" applyAlignment="0" applyProtection="0"/>
    <xf numFmtId="0" fontId="120" fillId="87" borderId="302" applyNumberFormat="0" applyFont="0" applyAlignment="0" applyProtection="0"/>
    <xf numFmtId="0" fontId="142" fillId="84" borderId="299" applyNumberFormat="0" applyAlignment="0" applyProtection="0"/>
    <xf numFmtId="0" fontId="145" fillId="0" borderId="301" applyNumberFormat="0" applyFill="0" applyAlignment="0" applyProtection="0"/>
    <xf numFmtId="0" fontId="103" fillId="60" borderId="303">
      <alignment horizontal="right" vertical="center"/>
    </xf>
    <xf numFmtId="0" fontId="8" fillId="87" borderId="302" applyNumberFormat="0" applyFont="0" applyAlignment="0" applyProtection="0"/>
    <xf numFmtId="4" fontId="102" fillId="0" borderId="303">
      <alignment horizontal="right" vertical="center"/>
    </xf>
    <xf numFmtId="0" fontId="145" fillId="0" borderId="301" applyNumberFormat="0" applyFill="0" applyAlignment="0" applyProtection="0"/>
    <xf numFmtId="0" fontId="103" fillId="60" borderId="303">
      <alignment horizontal="right" vertical="center"/>
    </xf>
    <xf numFmtId="0" fontId="103" fillId="60" borderId="303">
      <alignment horizontal="right" vertical="center"/>
    </xf>
    <xf numFmtId="4" fontId="105" fillId="62" borderId="303">
      <alignment horizontal="right" vertical="center"/>
    </xf>
    <xf numFmtId="0" fontId="103" fillId="62" borderId="303">
      <alignment horizontal="right" vertical="center"/>
    </xf>
    <xf numFmtId="4" fontId="103" fillId="62" borderId="303">
      <alignment horizontal="right" vertical="center"/>
    </xf>
    <xf numFmtId="0" fontId="105" fillId="62" borderId="303">
      <alignment horizontal="right" vertical="center"/>
    </xf>
    <xf numFmtId="4" fontId="105" fillId="62" borderId="303">
      <alignment horizontal="right" vertical="center"/>
    </xf>
    <xf numFmtId="0" fontId="103" fillId="60" borderId="303">
      <alignment horizontal="right" vertical="center"/>
    </xf>
    <xf numFmtId="4" fontId="103" fillId="60" borderId="303">
      <alignment horizontal="right" vertical="center"/>
    </xf>
    <xf numFmtId="0" fontId="103" fillId="60" borderId="303">
      <alignment horizontal="right" vertical="center"/>
    </xf>
    <xf numFmtId="4" fontId="103" fillId="60" borderId="303">
      <alignment horizontal="right" vertical="center"/>
    </xf>
    <xf numFmtId="0" fontId="103" fillId="60" borderId="304">
      <alignment horizontal="right" vertical="center"/>
    </xf>
    <xf numFmtId="4" fontId="103" fillId="60" borderId="304">
      <alignment horizontal="right" vertical="center"/>
    </xf>
    <xf numFmtId="0" fontId="103" fillId="60" borderId="305">
      <alignment horizontal="right" vertical="center"/>
    </xf>
    <xf numFmtId="4" fontId="103" fillId="60" borderId="305">
      <alignment horizontal="right" vertical="center"/>
    </xf>
    <xf numFmtId="0" fontId="126" fillId="84" borderId="300" applyNumberFormat="0" applyAlignment="0" applyProtection="0"/>
    <xf numFmtId="0" fontId="102" fillId="60" borderId="306">
      <alignment horizontal="left" vertical="center" wrapText="1" indent="2"/>
    </xf>
    <xf numFmtId="0" fontId="102" fillId="0" borderId="306">
      <alignment horizontal="left" vertical="center" wrapText="1" indent="2"/>
    </xf>
    <xf numFmtId="0" fontId="102" fillId="62" borderId="304">
      <alignment horizontal="left" vertical="center"/>
    </xf>
    <xf numFmtId="0" fontId="138" fillId="71" borderId="300" applyNumberFormat="0" applyAlignment="0" applyProtection="0"/>
    <xf numFmtId="0" fontId="102" fillId="0" borderId="303">
      <alignment horizontal="right" vertical="center"/>
    </xf>
    <xf numFmtId="4" fontId="102" fillId="0" borderId="303">
      <alignment horizontal="right" vertical="center"/>
    </xf>
    <xf numFmtId="0" fontId="102" fillId="0" borderId="303" applyNumberFormat="0" applyFill="0" applyAlignment="0" applyProtection="0"/>
    <xf numFmtId="0" fontId="142" fillId="84" borderId="299" applyNumberFormat="0" applyAlignment="0" applyProtection="0"/>
    <xf numFmtId="166" fontId="102" fillId="88" borderId="303" applyNumberFormat="0" applyFont="0" applyBorder="0" applyAlignment="0" applyProtection="0">
      <alignment horizontal="right" vertical="center"/>
    </xf>
    <xf numFmtId="0" fontId="102" fillId="61" borderId="303"/>
    <xf numFmtId="4" fontId="102" fillId="61" borderId="303"/>
    <xf numFmtId="0" fontId="145" fillId="0" borderId="301" applyNumberFormat="0" applyFill="0" applyAlignment="0" applyProtection="0"/>
    <xf numFmtId="0" fontId="8" fillId="87" borderId="302" applyNumberFormat="0" applyFont="0" applyAlignment="0" applyProtection="0"/>
    <xf numFmtId="0" fontId="120" fillId="87" borderId="302" applyNumberFormat="0" applyFont="0" applyAlignment="0" applyProtection="0"/>
    <xf numFmtId="0" fontId="102" fillId="0" borderId="303" applyNumberFormat="0" applyFill="0" applyAlignment="0" applyProtection="0"/>
    <xf numFmtId="0" fontId="130" fillId="0" borderId="301" applyNumberFormat="0" applyFill="0" applyAlignment="0" applyProtection="0"/>
    <xf numFmtId="0" fontId="145" fillId="0" borderId="301" applyNumberFormat="0" applyFill="0" applyAlignment="0" applyProtection="0"/>
    <xf numFmtId="0" fontId="129" fillId="71" borderId="300" applyNumberFormat="0" applyAlignment="0" applyProtection="0"/>
    <xf numFmtId="0" fontId="126" fillId="84" borderId="300" applyNumberFormat="0" applyAlignment="0" applyProtection="0"/>
    <xf numFmtId="4" fontId="105" fillId="62" borderId="303">
      <alignment horizontal="right" vertical="center"/>
    </xf>
    <xf numFmtId="0" fontId="103" fillId="62" borderId="303">
      <alignment horizontal="right" vertical="center"/>
    </xf>
    <xf numFmtId="166" fontId="102" fillId="88" borderId="303" applyNumberFormat="0" applyFont="0" applyBorder="0" applyAlignment="0" applyProtection="0">
      <alignment horizontal="right" vertical="center"/>
    </xf>
    <xf numFmtId="0" fontId="130" fillId="0" borderId="301" applyNumberFormat="0" applyFill="0" applyAlignment="0" applyProtection="0"/>
    <xf numFmtId="49" fontId="102" fillId="0" borderId="303" applyNumberFormat="0" applyFont="0" applyFill="0" applyBorder="0" applyProtection="0">
      <alignment horizontal="left" vertical="center" indent="2"/>
    </xf>
    <xf numFmtId="49" fontId="102" fillId="0" borderId="304" applyNumberFormat="0" applyFont="0" applyFill="0" applyBorder="0" applyProtection="0">
      <alignment horizontal="left" vertical="center" indent="5"/>
    </xf>
    <xf numFmtId="49" fontId="102" fillId="0" borderId="303" applyNumberFormat="0" applyFont="0" applyFill="0" applyBorder="0" applyProtection="0">
      <alignment horizontal="left" vertical="center" indent="2"/>
    </xf>
    <xf numFmtId="4" fontId="102" fillId="0" borderId="303" applyFill="0" applyBorder="0" applyProtection="0">
      <alignment horizontal="right" vertical="center"/>
    </xf>
    <xf numFmtId="49" fontId="101" fillId="0" borderId="303" applyNumberFormat="0" applyFill="0" applyBorder="0" applyProtection="0">
      <alignment horizontal="left" vertical="center"/>
    </xf>
    <xf numFmtId="0" fontId="102" fillId="0" borderId="306">
      <alignment horizontal="left" vertical="center" wrapText="1" indent="2"/>
    </xf>
    <xf numFmtId="0" fontId="142" fillId="84" borderId="299" applyNumberFormat="0" applyAlignment="0" applyProtection="0"/>
    <xf numFmtId="0" fontId="103" fillId="60" borderId="305">
      <alignment horizontal="right" vertical="center"/>
    </xf>
    <xf numFmtId="0" fontId="129" fillId="71" borderId="300" applyNumberFormat="0" applyAlignment="0" applyProtection="0"/>
    <xf numFmtId="0" fontId="103" fillId="60" borderId="305">
      <alignment horizontal="right" vertical="center"/>
    </xf>
    <xf numFmtId="4" fontId="103" fillId="60" borderId="303">
      <alignment horizontal="right" vertical="center"/>
    </xf>
    <xf numFmtId="0" fontId="103" fillId="60" borderId="303">
      <alignment horizontal="right" vertical="center"/>
    </xf>
    <xf numFmtId="0" fontId="123" fillId="84" borderId="299" applyNumberFormat="0" applyAlignment="0" applyProtection="0"/>
    <xf numFmtId="0" fontId="125" fillId="84" borderId="300" applyNumberFormat="0" applyAlignment="0" applyProtection="0"/>
    <xf numFmtId="0" fontId="130" fillId="0" borderId="301" applyNumberFormat="0" applyFill="0" applyAlignment="0" applyProtection="0"/>
    <xf numFmtId="0" fontId="102" fillId="61" borderId="303"/>
    <xf numFmtId="4" fontId="102" fillId="61" borderId="303"/>
    <xf numFmtId="4" fontId="103" fillId="60" borderId="303">
      <alignment horizontal="right" vertical="center"/>
    </xf>
    <xf numFmtId="0" fontId="105" fillId="62" borderId="303">
      <alignment horizontal="right" vertical="center"/>
    </xf>
    <xf numFmtId="0" fontId="129" fillId="71" borderId="300" applyNumberFormat="0" applyAlignment="0" applyProtection="0"/>
    <xf numFmtId="0" fontId="126" fillId="84" borderId="300" applyNumberFormat="0" applyAlignment="0" applyProtection="0"/>
    <xf numFmtId="4" fontId="102" fillId="0" borderId="303">
      <alignment horizontal="right" vertical="center"/>
    </xf>
    <xf numFmtId="0" fontId="102" fillId="60" borderId="306">
      <alignment horizontal="left" vertical="center" wrapText="1" indent="2"/>
    </xf>
    <xf numFmtId="0" fontId="102" fillId="0" borderId="306">
      <alignment horizontal="left" vertical="center" wrapText="1" indent="2"/>
    </xf>
    <xf numFmtId="0" fontId="142" fillId="84" borderId="299" applyNumberFormat="0" applyAlignment="0" applyProtection="0"/>
    <xf numFmtId="0" fontId="138" fillId="71" borderId="300" applyNumberFormat="0" applyAlignment="0" applyProtection="0"/>
    <xf numFmtId="0" fontId="125" fillId="84" borderId="300" applyNumberFormat="0" applyAlignment="0" applyProtection="0"/>
    <xf numFmtId="0" fontId="123" fillId="84" borderId="299" applyNumberFormat="0" applyAlignment="0" applyProtection="0"/>
    <xf numFmtId="0" fontId="103" fillId="60" borderId="305">
      <alignment horizontal="right" vertical="center"/>
    </xf>
    <xf numFmtId="0" fontId="105" fillId="62" borderId="303">
      <alignment horizontal="right" vertical="center"/>
    </xf>
    <xf numFmtId="4" fontId="103" fillId="62" borderId="303">
      <alignment horizontal="right" vertical="center"/>
    </xf>
    <xf numFmtId="4" fontId="103" fillId="60" borderId="303">
      <alignment horizontal="right" vertical="center"/>
    </xf>
    <xf numFmtId="49" fontId="102" fillId="0" borderId="304" applyNumberFormat="0" applyFont="0" applyFill="0" applyBorder="0" applyProtection="0">
      <alignment horizontal="left" vertical="center" indent="5"/>
    </xf>
    <xf numFmtId="4" fontId="102" fillId="0" borderId="303" applyFill="0" applyBorder="0" applyProtection="0">
      <alignment horizontal="right" vertical="center"/>
    </xf>
    <xf numFmtId="4" fontId="103" fillId="62" borderId="303">
      <alignment horizontal="right" vertical="center"/>
    </xf>
    <xf numFmtId="0" fontId="138" fillId="71" borderId="300" applyNumberFormat="0" applyAlignment="0" applyProtection="0"/>
    <xf numFmtId="0" fontId="129" fillId="71" borderId="300" applyNumberFormat="0" applyAlignment="0" applyProtection="0"/>
    <xf numFmtId="0" fontId="125" fillId="84" borderId="300" applyNumberFormat="0" applyAlignment="0" applyProtection="0"/>
    <xf numFmtId="0" fontId="102" fillId="60" borderId="306">
      <alignment horizontal="left" vertical="center" wrapText="1" indent="2"/>
    </xf>
    <xf numFmtId="0" fontId="102" fillId="0" borderId="306">
      <alignment horizontal="left" vertical="center" wrapText="1" indent="2"/>
    </xf>
    <xf numFmtId="0" fontId="102" fillId="60" borderId="306">
      <alignment horizontal="left" vertical="center" wrapText="1" indent="2"/>
    </xf>
    <xf numFmtId="0" fontId="3" fillId="0" borderId="0"/>
  </cellStyleXfs>
  <cellXfs count="1446">
    <xf numFmtId="0" fontId="0" fillId="0" borderId="0" xfId="0"/>
    <xf numFmtId="0" fontId="5" fillId="0" borderId="0" xfId="0" applyFont="1"/>
    <xf numFmtId="0" fontId="7" fillId="0" borderId="0" xfId="0" applyFont="1"/>
    <xf numFmtId="0" fontId="11" fillId="8" borderId="0" xfId="3" applyFont="1" applyFill="1" applyAlignment="1">
      <alignment vertical="center" wrapText="1"/>
    </xf>
    <xf numFmtId="0" fontId="12" fillId="3" borderId="0" xfId="1" applyFont="1" applyFill="1" applyAlignment="1">
      <alignment horizontal="center" vertical="center"/>
    </xf>
    <xf numFmtId="0" fontId="16" fillId="8" borderId="0" xfId="3" applyFont="1" applyFill="1"/>
    <xf numFmtId="0" fontId="11" fillId="9" borderId="0" xfId="4" applyFont="1" applyFill="1" applyAlignment="1">
      <alignment horizontal="left" vertical="center" wrapText="1"/>
    </xf>
    <xf numFmtId="0" fontId="8" fillId="9" borderId="0" xfId="4" applyFill="1"/>
    <xf numFmtId="0" fontId="11" fillId="10" borderId="0" xfId="4" applyFont="1" applyFill="1" applyAlignment="1">
      <alignment horizontal="left" vertical="center" wrapText="1"/>
    </xf>
    <xf numFmtId="0" fontId="8" fillId="10" borderId="0" xfId="4" applyFill="1"/>
    <xf numFmtId="0" fontId="11" fillId="11" borderId="0" xfId="4" applyFont="1" applyFill="1" applyAlignment="1">
      <alignment horizontal="left" vertical="center" wrapText="1"/>
    </xf>
    <xf numFmtId="0" fontId="8" fillId="11" borderId="0" xfId="4" applyFill="1"/>
    <xf numFmtId="0" fontId="11" fillId="12" borderId="0" xfId="4" applyFont="1" applyFill="1" applyAlignment="1">
      <alignment horizontal="left" vertical="top" wrapText="1"/>
    </xf>
    <xf numFmtId="0" fontId="11" fillId="12" borderId="0" xfId="4" applyFont="1" applyFill="1" applyAlignment="1">
      <alignment vertical="top" wrapText="1"/>
    </xf>
    <xf numFmtId="0" fontId="8" fillId="12" borderId="0" xfId="4" applyFill="1"/>
    <xf numFmtId="0" fontId="15" fillId="10" borderId="0" xfId="3" applyFont="1" applyFill="1" applyAlignment="1">
      <alignment vertical="center"/>
    </xf>
    <xf numFmtId="0" fontId="17" fillId="10" borderId="0" xfId="3" applyFont="1" applyFill="1"/>
    <xf numFmtId="0" fontId="18" fillId="13" borderId="0" xfId="3" applyFont="1" applyFill="1" applyAlignment="1">
      <alignment horizontal="left" vertical="top"/>
    </xf>
    <xf numFmtId="0" fontId="19" fillId="13" borderId="0" xfId="0" applyFont="1" applyFill="1"/>
    <xf numFmtId="0" fontId="20" fillId="13" borderId="0" xfId="3" applyFont="1" applyFill="1" applyAlignment="1">
      <alignment horizontal="left" vertical="top"/>
    </xf>
    <xf numFmtId="0" fontId="8" fillId="13" borderId="0" xfId="0" applyFont="1" applyFill="1" applyAlignment="1">
      <alignment horizontal="left" vertical="center"/>
    </xf>
    <xf numFmtId="0" fontId="21" fillId="13" borderId="0" xfId="0" applyFont="1" applyFill="1"/>
    <xf numFmtId="0" fontId="22" fillId="13" borderId="0" xfId="4" applyFont="1" applyFill="1" applyAlignment="1">
      <alignment horizontal="left"/>
    </xf>
    <xf numFmtId="0" fontId="23" fillId="13" borderId="0" xfId="4" applyFont="1" applyFill="1" applyAlignment="1">
      <alignment vertical="center"/>
    </xf>
    <xf numFmtId="0" fontId="24" fillId="13" borderId="0" xfId="0" applyFont="1" applyFill="1"/>
    <xf numFmtId="0" fontId="25" fillId="13" borderId="0" xfId="3" applyFont="1" applyFill="1" applyAlignment="1">
      <alignment vertical="center" wrapText="1"/>
    </xf>
    <xf numFmtId="0" fontId="26" fillId="13" borderId="0" xfId="3" applyFont="1" applyFill="1"/>
    <xf numFmtId="0" fontId="26" fillId="13" borderId="0" xfId="3" applyFont="1" applyFill="1" applyAlignment="1">
      <alignment horizontal="justify" vertical="center"/>
    </xf>
    <xf numFmtId="0" fontId="27" fillId="13" borderId="0" xfId="3" applyFont="1" applyFill="1" applyAlignment="1">
      <alignment vertical="center"/>
    </xf>
    <xf numFmtId="0" fontId="28" fillId="14" borderId="10" xfId="3" applyFont="1" applyFill="1" applyBorder="1" applyAlignment="1" applyProtection="1">
      <alignment horizontal="center" vertical="center"/>
      <protection locked="0"/>
    </xf>
    <xf numFmtId="0" fontId="29" fillId="13" borderId="0" xfId="3" applyFont="1" applyFill="1"/>
    <xf numFmtId="0" fontId="26" fillId="13" borderId="0" xfId="3" applyFont="1" applyFill="1" applyAlignment="1">
      <alignment vertical="center"/>
    </xf>
    <xf numFmtId="0" fontId="26" fillId="13" borderId="0" xfId="3" applyFont="1" applyFill="1" applyAlignment="1">
      <alignment horizontal="center" vertical="center"/>
    </xf>
    <xf numFmtId="0" fontId="30" fillId="15" borderId="0" xfId="3" applyFont="1" applyFill="1" applyAlignment="1">
      <alignment horizontal="justify" vertical="center"/>
    </xf>
    <xf numFmtId="0" fontId="30" fillId="15" borderId="0" xfId="3" applyFont="1" applyFill="1" applyAlignment="1">
      <alignment vertical="center"/>
    </xf>
    <xf numFmtId="0" fontId="26" fillId="15" borderId="0" xfId="3" applyFont="1" applyFill="1"/>
    <xf numFmtId="0" fontId="26" fillId="15" borderId="0" xfId="3" applyFont="1" applyFill="1" applyAlignment="1">
      <alignment horizontal="center" vertical="center"/>
    </xf>
    <xf numFmtId="0" fontId="29" fillId="15" borderId="0" xfId="3" applyFont="1" applyFill="1"/>
    <xf numFmtId="0" fontId="26" fillId="15" borderId="0" xfId="3" applyFont="1" applyFill="1" applyAlignment="1">
      <alignment horizontal="justify" vertical="center"/>
    </xf>
    <xf numFmtId="0" fontId="26" fillId="15" borderId="0" xfId="3" applyFont="1" applyFill="1" applyAlignment="1">
      <alignment vertical="center"/>
    </xf>
    <xf numFmtId="0" fontId="31" fillId="13" borderId="0" xfId="3" applyFont="1" applyFill="1" applyAlignment="1">
      <alignment vertical="center"/>
    </xf>
    <xf numFmtId="0" fontId="26" fillId="13" borderId="0" xfId="3" applyFont="1" applyFill="1" applyAlignment="1">
      <alignment vertical="center" wrapText="1"/>
    </xf>
    <xf numFmtId="0" fontId="32" fillId="13" borderId="0" xfId="3" applyFont="1" applyFill="1"/>
    <xf numFmtId="0" fontId="33" fillId="13" borderId="0" xfId="3" applyFont="1" applyFill="1" applyAlignment="1">
      <alignment horizontal="right"/>
    </xf>
    <xf numFmtId="0" fontId="34" fillId="13" borderId="0" xfId="3" applyFont="1" applyFill="1" applyAlignment="1">
      <alignment horizontal="justify" vertical="center" wrapText="1"/>
    </xf>
    <xf numFmtId="0" fontId="26" fillId="13" borderId="0" xfId="3" applyFont="1" applyFill="1" applyAlignment="1">
      <alignment horizontal="right" vertical="center"/>
    </xf>
    <xf numFmtId="0" fontId="31" fillId="15" borderId="0" xfId="3" applyFont="1" applyFill="1" applyAlignment="1">
      <alignment vertical="center"/>
    </xf>
    <xf numFmtId="0" fontId="35" fillId="15" borderId="0" xfId="3" applyFont="1" applyFill="1" applyAlignment="1">
      <alignment horizontal="justify" vertical="center" wrapText="1"/>
    </xf>
    <xf numFmtId="0" fontId="32" fillId="15" borderId="0" xfId="3" applyFont="1" applyFill="1"/>
    <xf numFmtId="0" fontId="26" fillId="15" borderId="0" xfId="3" applyFont="1" applyFill="1" applyAlignment="1">
      <alignment vertical="center" wrapText="1"/>
    </xf>
    <xf numFmtId="0" fontId="27" fillId="15" borderId="0" xfId="3" applyFont="1" applyFill="1" applyAlignment="1">
      <alignment vertical="center"/>
    </xf>
    <xf numFmtId="0" fontId="26" fillId="15" borderId="0" xfId="3" applyFont="1" applyFill="1" applyAlignment="1">
      <alignment horizontal="left" vertical="center" wrapText="1"/>
    </xf>
    <xf numFmtId="0" fontId="35" fillId="15" borderId="0" xfId="3" applyFont="1" applyFill="1" applyAlignment="1">
      <alignment vertical="center"/>
    </xf>
    <xf numFmtId="0" fontId="34" fillId="15" borderId="0" xfId="3" applyFont="1" applyFill="1" applyAlignment="1">
      <alignment horizontal="justify" vertical="center" wrapText="1"/>
    </xf>
    <xf numFmtId="0" fontId="36" fillId="15" borderId="0" xfId="3" applyFont="1" applyFill="1"/>
    <xf numFmtId="0" fontId="37" fillId="15" borderId="0" xfId="3" applyFont="1" applyFill="1" applyAlignment="1">
      <alignment vertical="center" wrapText="1"/>
    </xf>
    <xf numFmtId="0" fontId="38" fillId="13" borderId="0" xfId="3" applyFont="1" applyFill="1" applyAlignment="1">
      <alignment vertical="center" wrapText="1"/>
    </xf>
    <xf numFmtId="0" fontId="26" fillId="13" borderId="0" xfId="3" applyFont="1" applyFill="1" applyAlignment="1">
      <alignment horizontal="left" vertical="center" wrapText="1"/>
    </xf>
    <xf numFmtId="0" fontId="26" fillId="13" borderId="0" xfId="3" applyFont="1" applyFill="1" applyAlignment="1">
      <alignment vertical="top"/>
    </xf>
    <xf numFmtId="0" fontId="39" fillId="13" borderId="0" xfId="3" applyFont="1" applyFill="1"/>
    <xf numFmtId="0" fontId="26" fillId="2" borderId="0" xfId="3" applyFont="1" applyFill="1" applyAlignment="1">
      <alignment vertical="center"/>
    </xf>
    <xf numFmtId="0" fontId="26" fillId="2" borderId="0" xfId="3" applyFont="1" applyFill="1" applyAlignment="1">
      <alignment vertical="center" wrapText="1"/>
    </xf>
    <xf numFmtId="0" fontId="26" fillId="2" borderId="0" xfId="3" applyFont="1" applyFill="1"/>
    <xf numFmtId="0" fontId="26" fillId="2" borderId="0" xfId="3" applyFont="1" applyFill="1" applyAlignment="1">
      <alignment horizontal="left" vertical="center" wrapText="1"/>
    </xf>
    <xf numFmtId="0" fontId="40" fillId="13" borderId="0" xfId="3" applyFont="1" applyFill="1" applyAlignment="1">
      <alignment vertical="center"/>
    </xf>
    <xf numFmtId="0" fontId="36" fillId="13" borderId="0" xfId="3" applyFont="1" applyFill="1" applyAlignment="1">
      <alignment vertical="center"/>
    </xf>
    <xf numFmtId="0" fontId="41" fillId="13" borderId="0" xfId="3" applyFont="1" applyFill="1" applyAlignment="1">
      <alignment vertical="center"/>
    </xf>
    <xf numFmtId="0" fontId="20" fillId="15" borderId="0" xfId="3" applyFont="1" applyFill="1" applyAlignment="1">
      <alignment horizontal="left" vertical="top"/>
    </xf>
    <xf numFmtId="0" fontId="22" fillId="15" borderId="0" xfId="3" applyFont="1" applyFill="1" applyAlignment="1">
      <alignment horizontal="left" vertical="top"/>
    </xf>
    <xf numFmtId="0" fontId="28" fillId="3" borderId="22" xfId="3" applyFont="1" applyFill="1" applyBorder="1" applyAlignment="1">
      <alignment horizontal="center" vertical="center" wrapText="1"/>
    </xf>
    <xf numFmtId="0" fontId="47" fillId="0" borderId="0" xfId="3" applyFont="1" applyAlignment="1">
      <alignment vertical="top"/>
    </xf>
    <xf numFmtId="0" fontId="47" fillId="15" borderId="0" xfId="3" applyFont="1" applyFill="1" applyProtection="1">
      <protection locked="0"/>
    </xf>
    <xf numFmtId="0" fontId="47" fillId="15" borderId="0" xfId="3" applyFont="1" applyFill="1"/>
    <xf numFmtId="0" fontId="47" fillId="0" borderId="0" xfId="3" applyFont="1"/>
    <xf numFmtId="0" fontId="49" fillId="16" borderId="22" xfId="3" applyFont="1" applyFill="1" applyBorder="1" applyAlignment="1">
      <alignment horizontal="left" vertical="center"/>
    </xf>
    <xf numFmtId="0" fontId="50" fillId="17" borderId="22" xfId="3" applyFont="1" applyFill="1" applyBorder="1" applyAlignment="1">
      <alignment horizontal="center" vertical="center"/>
    </xf>
    <xf numFmtId="0" fontId="49" fillId="18" borderId="22" xfId="3" applyFont="1" applyFill="1" applyBorder="1" applyAlignment="1">
      <alignment vertical="center"/>
    </xf>
    <xf numFmtId="0" fontId="8" fillId="0" borderId="22" xfId="3" applyBorder="1" applyAlignment="1" applyProtection="1">
      <alignment horizontal="center" vertical="center"/>
      <protection locked="0"/>
    </xf>
    <xf numFmtId="0" fontId="8" fillId="18" borderId="22" xfId="3" applyFill="1" applyBorder="1" applyAlignment="1">
      <alignment vertical="center"/>
    </xf>
    <xf numFmtId="0" fontId="49" fillId="16" borderId="22" xfId="3" applyFont="1" applyFill="1" applyBorder="1" applyAlignment="1">
      <alignment horizontal="left" vertical="center" wrapText="1"/>
    </xf>
    <xf numFmtId="0" fontId="47" fillId="18" borderId="22" xfId="3" applyFont="1" applyFill="1" applyBorder="1"/>
    <xf numFmtId="0" fontId="28" fillId="14" borderId="22" xfId="3" applyFont="1" applyFill="1" applyBorder="1" applyAlignment="1" applyProtection="1">
      <alignment horizontal="center" vertical="center"/>
      <protection locked="0"/>
    </xf>
    <xf numFmtId="0" fontId="49" fillId="16" borderId="26" xfId="3" applyFont="1" applyFill="1" applyBorder="1" applyAlignment="1">
      <alignment vertical="center" wrapText="1"/>
    </xf>
    <xf numFmtId="0" fontId="50" fillId="2" borderId="22" xfId="3" applyFont="1" applyFill="1" applyBorder="1" applyAlignment="1" applyProtection="1">
      <alignment horizontal="center" vertical="center"/>
      <protection locked="0"/>
    </xf>
    <xf numFmtId="0" fontId="49" fillId="16" borderId="27" xfId="3" applyFont="1" applyFill="1" applyBorder="1" applyAlignment="1">
      <alignment vertical="center"/>
    </xf>
    <xf numFmtId="0" fontId="26" fillId="15" borderId="0" xfId="3" applyFont="1" applyFill="1" applyProtection="1">
      <protection locked="0"/>
    </xf>
    <xf numFmtId="0" fontId="50" fillId="17" borderId="22" xfId="3" applyFont="1" applyFill="1" applyBorder="1" applyAlignment="1" applyProtection="1">
      <alignment horizontal="center" vertical="center"/>
      <protection locked="0"/>
    </xf>
    <xf numFmtId="0" fontId="8" fillId="18" borderId="22" xfId="3" applyFill="1" applyBorder="1" applyAlignment="1">
      <alignment horizontal="left" vertical="center"/>
    </xf>
    <xf numFmtId="0" fontId="54" fillId="15" borderId="0" xfId="3" applyFont="1" applyFill="1" applyAlignment="1">
      <alignment horizontal="left" vertical="center" wrapText="1"/>
    </xf>
    <xf numFmtId="0" fontId="55" fillId="15" borderId="0" xfId="3" applyFont="1" applyFill="1" applyAlignment="1">
      <alignment horizontal="left" vertical="center"/>
    </xf>
    <xf numFmtId="0" fontId="56" fillId="15" borderId="0" xfId="3" applyFont="1" applyFill="1" applyAlignment="1">
      <alignment horizontal="left" vertical="center" wrapText="1"/>
    </xf>
    <xf numFmtId="0" fontId="54" fillId="2" borderId="0" xfId="3" applyFont="1" applyFill="1" applyAlignment="1">
      <alignment horizontal="left" vertical="center" wrapText="1"/>
    </xf>
    <xf numFmtId="0" fontId="57" fillId="13" borderId="0" xfId="3" applyFont="1" applyFill="1" applyAlignment="1">
      <alignment horizontal="left" vertical="center"/>
    </xf>
    <xf numFmtId="0" fontId="57" fillId="13" borderId="0" xfId="3" applyFont="1" applyFill="1" applyAlignment="1">
      <alignment vertical="center"/>
    </xf>
    <xf numFmtId="0" fontId="31" fillId="15" borderId="0" xfId="3" applyFont="1" applyFill="1"/>
    <xf numFmtId="0" fontId="20" fillId="15" borderId="0" xfId="3" applyFont="1" applyFill="1" applyAlignment="1">
      <alignment horizontal="left"/>
    </xf>
    <xf numFmtId="0" fontId="26" fillId="15" borderId="0" xfId="3" applyFont="1" applyFill="1" applyAlignment="1">
      <alignment horizontal="left"/>
    </xf>
    <xf numFmtId="0" fontId="26" fillId="15" borderId="0" xfId="3" applyFont="1" applyFill="1" applyAlignment="1">
      <alignment horizontal="justify"/>
    </xf>
    <xf numFmtId="0" fontId="8" fillId="15" borderId="0" xfId="3" applyFill="1"/>
    <xf numFmtId="0" fontId="31" fillId="15" borderId="0" xfId="3" applyFont="1" applyFill="1" applyAlignment="1">
      <alignment horizontal="justify"/>
    </xf>
    <xf numFmtId="0" fontId="28" fillId="0" borderId="22" xfId="3" applyFont="1" applyBorder="1" applyAlignment="1" applyProtection="1">
      <alignment horizontal="center" vertical="center" wrapText="1"/>
      <protection locked="0"/>
    </xf>
    <xf numFmtId="165" fontId="8" fillId="20" borderId="22" xfId="3" applyNumberFormat="1" applyFill="1" applyBorder="1" applyAlignment="1" applyProtection="1">
      <alignment horizontal="center" vertical="center"/>
      <protection locked="0"/>
    </xf>
    <xf numFmtId="0" fontId="8" fillId="21" borderId="22" xfId="3" applyFill="1" applyBorder="1" applyAlignment="1" applyProtection="1">
      <alignment horizontal="center" vertical="center"/>
      <protection locked="0"/>
    </xf>
    <xf numFmtId="0" fontId="50" fillId="22" borderId="22" xfId="3" applyFont="1" applyFill="1" applyBorder="1" applyAlignment="1">
      <alignment horizontal="center" vertical="center"/>
    </xf>
    <xf numFmtId="0" fontId="50" fillId="21" borderId="22" xfId="3" applyFont="1" applyFill="1" applyBorder="1" applyAlignment="1" applyProtection="1">
      <alignment horizontal="center" vertical="center"/>
      <protection locked="0"/>
    </xf>
    <xf numFmtId="0" fontId="60" fillId="15" borderId="0" xfId="3" applyFont="1" applyFill="1" applyAlignment="1">
      <alignment horizontal="left" vertical="center" wrapText="1"/>
    </xf>
    <xf numFmtId="0" fontId="60" fillId="2" borderId="0" xfId="3" applyFont="1" applyFill="1" applyAlignment="1">
      <alignment horizontal="left" vertical="center" wrapText="1"/>
    </xf>
    <xf numFmtId="0" fontId="31" fillId="13" borderId="0" xfId="3" applyFont="1" applyFill="1" applyAlignment="1">
      <alignment horizontal="left" vertical="center"/>
    </xf>
    <xf numFmtId="0" fontId="60" fillId="13" borderId="0" xfId="3" applyFont="1" applyFill="1" applyAlignment="1">
      <alignment horizontal="left" vertical="center" wrapText="1"/>
    </xf>
    <xf numFmtId="0" fontId="31" fillId="15" borderId="0" xfId="3" applyFont="1" applyFill="1" applyAlignment="1">
      <alignment horizontal="left"/>
    </xf>
    <xf numFmtId="0" fontId="60" fillId="23" borderId="0" xfId="3" applyFont="1" applyFill="1" applyAlignment="1">
      <alignment horizontal="left" vertical="center" wrapText="1"/>
    </xf>
    <xf numFmtId="0" fontId="36" fillId="15" borderId="0" xfId="3" applyFont="1" applyFill="1" applyAlignment="1">
      <alignment horizontal="left" vertical="center"/>
    </xf>
    <xf numFmtId="0" fontId="8" fillId="23" borderId="0" xfId="3" applyFill="1"/>
    <xf numFmtId="0" fontId="62" fillId="23" borderId="0" xfId="1" applyFont="1" applyFill="1" applyAlignment="1">
      <alignment vertical="center"/>
    </xf>
    <xf numFmtId="0" fontId="63" fillId="23" borderId="0" xfId="1" applyFont="1" applyFill="1" applyAlignment="1">
      <alignment vertical="center"/>
    </xf>
    <xf numFmtId="0" fontId="64" fillId="23" borderId="0" xfId="0" applyFont="1" applyFill="1"/>
    <xf numFmtId="0" fontId="54" fillId="23" borderId="0" xfId="3" applyFont="1" applyFill="1" applyAlignment="1">
      <alignment horizontal="left" vertical="center" wrapText="1"/>
    </xf>
    <xf numFmtId="0" fontId="26" fillId="15" borderId="0" xfId="3" applyFont="1" applyFill="1" applyAlignment="1">
      <alignment horizontal="left" vertical="center"/>
    </xf>
    <xf numFmtId="0" fontId="65" fillId="3" borderId="22" xfId="3" applyFont="1" applyFill="1" applyBorder="1" applyAlignment="1">
      <alignment horizontal="center" vertical="center" wrapText="1"/>
    </xf>
    <xf numFmtId="0" fontId="66" fillId="3" borderId="22" xfId="3" applyFont="1" applyFill="1" applyBorder="1" applyAlignment="1">
      <alignment horizontal="center" vertical="center"/>
    </xf>
    <xf numFmtId="0" fontId="67" fillId="3" borderId="22" xfId="3" applyFont="1" applyFill="1" applyBorder="1" applyAlignment="1">
      <alignment horizontal="center" vertical="center" wrapText="1"/>
    </xf>
    <xf numFmtId="165" fontId="28" fillId="14" borderId="22" xfId="3" applyNumberFormat="1" applyFont="1" applyFill="1" applyBorder="1" applyAlignment="1" applyProtection="1">
      <alignment horizontal="center" vertical="center"/>
      <protection locked="0"/>
    </xf>
    <xf numFmtId="0" fontId="69" fillId="15" borderId="0" xfId="3" applyFont="1" applyFill="1" applyAlignment="1" applyProtection="1">
      <alignment horizontal="left"/>
      <protection locked="0"/>
    </xf>
    <xf numFmtId="0" fontId="70" fillId="15" borderId="0" xfId="3" applyFont="1" applyFill="1" applyAlignment="1">
      <alignment horizontal="left"/>
    </xf>
    <xf numFmtId="0" fontId="68" fillId="15" borderId="0" xfId="3" applyFont="1" applyFill="1"/>
    <xf numFmtId="0" fontId="28" fillId="3" borderId="22" xfId="3" applyFont="1" applyFill="1" applyBorder="1" applyAlignment="1">
      <alignment horizontal="center" wrapText="1"/>
    </xf>
    <xf numFmtId="0" fontId="31" fillId="15" borderId="0" xfId="3" applyFont="1" applyFill="1" applyAlignment="1" applyProtection="1">
      <alignment horizontal="left"/>
      <protection locked="0"/>
    </xf>
    <xf numFmtId="0" fontId="71" fillId="15" borderId="0" xfId="3" applyFont="1" applyFill="1" applyAlignment="1">
      <alignment vertical="center"/>
    </xf>
    <xf numFmtId="0" fontId="31" fillId="2" borderId="0" xfId="3" applyFont="1" applyFill="1" applyAlignment="1">
      <alignment horizontal="left"/>
    </xf>
    <xf numFmtId="0" fontId="31" fillId="13" borderId="0" xfId="3" applyFont="1" applyFill="1" applyAlignment="1">
      <alignment horizontal="left"/>
    </xf>
    <xf numFmtId="0" fontId="22" fillId="15" borderId="0" xfId="4" applyFont="1" applyFill="1" applyAlignment="1">
      <alignment horizontal="left"/>
    </xf>
    <xf numFmtId="0" fontId="39" fillId="15" borderId="0" xfId="3" applyFont="1" applyFill="1"/>
    <xf numFmtId="0" fontId="0" fillId="2" borderId="0" xfId="0" applyFill="1"/>
    <xf numFmtId="0" fontId="73" fillId="2" borderId="34" xfId="0" applyFont="1" applyFill="1" applyBorder="1" applyAlignment="1">
      <alignment vertical="center"/>
    </xf>
    <xf numFmtId="0" fontId="74" fillId="2" borderId="34" xfId="0" applyFont="1" applyFill="1" applyBorder="1" applyAlignment="1">
      <alignment vertical="center"/>
    </xf>
    <xf numFmtId="0" fontId="74" fillId="2" borderId="34" xfId="0" applyFont="1" applyFill="1" applyBorder="1" applyAlignment="1">
      <alignment horizontal="center" vertical="center"/>
    </xf>
    <xf numFmtId="0" fontId="74" fillId="2" borderId="0" xfId="0" applyFont="1" applyFill="1"/>
    <xf numFmtId="0" fontId="73" fillId="2" borderId="0" xfId="0" applyFont="1" applyFill="1" applyAlignment="1">
      <alignment vertical="center"/>
    </xf>
    <xf numFmtId="0" fontId="74" fillId="2" borderId="0" xfId="0" applyFont="1" applyFill="1" applyAlignment="1">
      <alignment horizontal="center"/>
    </xf>
    <xf numFmtId="0" fontId="75" fillId="2" borderId="0" xfId="0" applyFont="1" applyFill="1"/>
    <xf numFmtId="0" fontId="76" fillId="2" borderId="0" xfId="0" applyFont="1" applyFill="1" applyAlignment="1">
      <alignment horizontal="left" vertical="center"/>
    </xf>
    <xf numFmtId="0" fontId="77" fillId="2" borderId="0" xfId="0" applyFont="1" applyFill="1" applyAlignment="1">
      <alignment horizontal="left" vertical="center"/>
    </xf>
    <xf numFmtId="0" fontId="78" fillId="2" borderId="0" xfId="0" applyFont="1" applyFill="1" applyAlignment="1">
      <alignment horizontal="left" vertical="center"/>
    </xf>
    <xf numFmtId="3" fontId="78" fillId="2" borderId="0" xfId="0" applyNumberFormat="1" applyFont="1" applyFill="1" applyAlignment="1">
      <alignment horizontal="left"/>
    </xf>
    <xf numFmtId="0" fontId="79" fillId="2" borderId="0" xfId="0" applyFont="1" applyFill="1"/>
    <xf numFmtId="0" fontId="80" fillId="3" borderId="9" xfId="0" applyFont="1" applyFill="1" applyBorder="1" applyAlignment="1">
      <alignment horizontal="center" vertical="center" wrapText="1"/>
    </xf>
    <xf numFmtId="0" fontId="80" fillId="3" borderId="44" xfId="0" applyFont="1" applyFill="1" applyBorder="1" applyAlignment="1">
      <alignment horizontal="center" vertical="center" wrapText="1"/>
    </xf>
    <xf numFmtId="3" fontId="75" fillId="24" borderId="49" xfId="0" applyNumberFormat="1" applyFont="1" applyFill="1" applyBorder="1" applyAlignment="1">
      <alignment horizontal="center" vertical="center" wrapText="1"/>
    </xf>
    <xf numFmtId="3" fontId="75" fillId="7" borderId="49" xfId="0" applyNumberFormat="1" applyFont="1" applyFill="1" applyBorder="1" applyAlignment="1">
      <alignment horizontal="center" vertical="center" wrapText="1"/>
    </xf>
    <xf numFmtId="3" fontId="75" fillId="2" borderId="49" xfId="0" applyNumberFormat="1" applyFont="1" applyFill="1" applyBorder="1" applyAlignment="1">
      <alignment horizontal="center" vertical="center" wrapText="1"/>
    </xf>
    <xf numFmtId="3" fontId="75" fillId="2" borderId="50" xfId="0" applyNumberFormat="1" applyFont="1" applyFill="1" applyBorder="1" applyAlignment="1">
      <alignment horizontal="center" vertical="center"/>
    </xf>
    <xf numFmtId="3" fontId="82" fillId="25" borderId="49" xfId="0" applyNumberFormat="1" applyFont="1" applyFill="1" applyBorder="1" applyAlignment="1">
      <alignment horizontal="center" vertical="center"/>
    </xf>
    <xf numFmtId="3" fontId="75" fillId="26" borderId="49" xfId="0" applyNumberFormat="1" applyFont="1" applyFill="1" applyBorder="1" applyAlignment="1">
      <alignment horizontal="center" vertical="center" wrapText="1"/>
    </xf>
    <xf numFmtId="0" fontId="75" fillId="26" borderId="49" xfId="0" applyFont="1" applyFill="1" applyBorder="1" applyAlignment="1">
      <alignment horizontal="center" vertical="center"/>
    </xf>
    <xf numFmtId="3" fontId="75" fillId="2" borderId="49" xfId="0" applyNumberFormat="1" applyFont="1" applyFill="1" applyBorder="1" applyAlignment="1">
      <alignment horizontal="center" vertical="center"/>
    </xf>
    <xf numFmtId="0" fontId="81" fillId="0" borderId="49" xfId="0" applyFont="1" applyBorder="1" applyAlignment="1">
      <alignment horizontal="left" vertical="center" indent="1"/>
    </xf>
    <xf numFmtId="0" fontId="75" fillId="0" borderId="49" xfId="0" applyFont="1" applyBorder="1" applyAlignment="1">
      <alignment horizontal="left" vertical="center" indent="1"/>
    </xf>
    <xf numFmtId="3" fontId="82" fillId="27" borderId="49" xfId="0" applyNumberFormat="1" applyFont="1" applyFill="1" applyBorder="1" applyAlignment="1">
      <alignment horizontal="center" vertical="center"/>
    </xf>
    <xf numFmtId="3" fontId="81" fillId="22" borderId="49" xfId="0" applyNumberFormat="1" applyFont="1" applyFill="1" applyBorder="1" applyAlignment="1">
      <alignment horizontal="center" vertical="center" wrapText="1"/>
    </xf>
    <xf numFmtId="0" fontId="81" fillId="2" borderId="0" xfId="0" applyFont="1" applyFill="1"/>
    <xf numFmtId="0" fontId="83" fillId="3" borderId="58" xfId="0" applyFont="1" applyFill="1" applyBorder="1" applyAlignment="1">
      <alignment horizontal="center" vertical="center"/>
    </xf>
    <xf numFmtId="0" fontId="84" fillId="20" borderId="46" xfId="0" applyFont="1" applyFill="1" applyBorder="1" applyAlignment="1">
      <alignment horizontal="center" vertical="center"/>
    </xf>
    <xf numFmtId="0" fontId="84" fillId="20" borderId="59" xfId="0" applyFont="1" applyFill="1" applyBorder="1" applyAlignment="1">
      <alignment horizontal="left" vertical="center" indent="1"/>
    </xf>
    <xf numFmtId="0" fontId="84" fillId="20" borderId="4" xfId="0" applyFont="1" applyFill="1" applyBorder="1" applyAlignment="1">
      <alignment horizontal="left" vertical="center" indent="1"/>
    </xf>
    <xf numFmtId="0" fontId="75" fillId="2" borderId="4" xfId="0" applyFont="1" applyFill="1" applyBorder="1"/>
    <xf numFmtId="0" fontId="75" fillId="2" borderId="60" xfId="0" applyFont="1" applyFill="1" applyBorder="1"/>
    <xf numFmtId="3" fontId="82" fillId="5" borderId="51" xfId="0" applyNumberFormat="1" applyFont="1" applyFill="1" applyBorder="1" applyAlignment="1">
      <alignment horizontal="center" vertical="center"/>
    </xf>
    <xf numFmtId="3" fontId="82" fillId="5" borderId="61" xfId="0" applyNumberFormat="1" applyFont="1" applyFill="1" applyBorder="1" applyAlignment="1">
      <alignment horizontal="center" vertical="center"/>
    </xf>
    <xf numFmtId="3" fontId="82" fillId="20" borderId="61" xfId="0" applyNumberFormat="1" applyFont="1" applyFill="1" applyBorder="1" applyAlignment="1">
      <alignment horizontal="center" vertical="center"/>
    </xf>
    <xf numFmtId="0" fontId="84" fillId="20" borderId="49" xfId="0" applyFont="1" applyFill="1" applyBorder="1" applyAlignment="1">
      <alignment horizontal="center" vertical="center"/>
    </xf>
    <xf numFmtId="3" fontId="82" fillId="5" borderId="49" xfId="0" applyNumberFormat="1" applyFont="1" applyFill="1" applyBorder="1" applyAlignment="1">
      <alignment horizontal="center" vertical="center"/>
    </xf>
    <xf numFmtId="3" fontId="82" fillId="7" borderId="49" xfId="0" applyNumberFormat="1" applyFont="1" applyFill="1" applyBorder="1" applyAlignment="1">
      <alignment horizontal="center" vertical="center"/>
    </xf>
    <xf numFmtId="3" fontId="82" fillId="20" borderId="49" xfId="0" applyNumberFormat="1" applyFont="1" applyFill="1" applyBorder="1" applyAlignment="1">
      <alignment horizontal="center" vertical="center"/>
    </xf>
    <xf numFmtId="3" fontId="82" fillId="26" borderId="49" xfId="0" applyNumberFormat="1" applyFont="1" applyFill="1" applyBorder="1" applyAlignment="1">
      <alignment horizontal="center" vertical="center"/>
    </xf>
    <xf numFmtId="0" fontId="84" fillId="22" borderId="46" xfId="0" applyFont="1" applyFill="1" applyBorder="1" applyAlignment="1">
      <alignment horizontal="center" vertical="center"/>
    </xf>
    <xf numFmtId="3" fontId="84" fillId="22" borderId="45" xfId="0" applyNumberFormat="1" applyFont="1" applyFill="1" applyBorder="1" applyAlignment="1">
      <alignment horizontal="center" vertical="center"/>
    </xf>
    <xf numFmtId="3" fontId="84" fillId="22" borderId="62" xfId="0" applyNumberFormat="1" applyFont="1" applyFill="1" applyBorder="1" applyAlignment="1">
      <alignment horizontal="center" vertical="center"/>
    </xf>
    <xf numFmtId="3" fontId="82" fillId="28" borderId="61" xfId="0" applyNumberFormat="1" applyFont="1" applyFill="1" applyBorder="1" applyAlignment="1">
      <alignment horizontal="center" vertical="center"/>
    </xf>
    <xf numFmtId="3" fontId="82" fillId="28" borderId="49" xfId="0" applyNumberFormat="1" applyFont="1" applyFill="1" applyBorder="1" applyAlignment="1">
      <alignment horizontal="center" vertical="center"/>
    </xf>
    <xf numFmtId="3" fontId="75" fillId="26" borderId="61" xfId="0" applyNumberFormat="1" applyFont="1" applyFill="1" applyBorder="1" applyAlignment="1">
      <alignment horizontal="center" vertical="center" wrapText="1"/>
    </xf>
    <xf numFmtId="0" fontId="84" fillId="2" borderId="49" xfId="0" applyFont="1" applyFill="1" applyBorder="1" applyAlignment="1">
      <alignment horizontal="center" vertical="center"/>
    </xf>
    <xf numFmtId="3" fontId="82" fillId="2" borderId="61" xfId="0" applyNumberFormat="1" applyFont="1" applyFill="1" applyBorder="1" applyAlignment="1">
      <alignment horizontal="center" vertical="center"/>
    </xf>
    <xf numFmtId="3" fontId="82" fillId="2" borderId="49" xfId="0" applyNumberFormat="1" applyFont="1" applyFill="1" applyBorder="1" applyAlignment="1">
      <alignment horizontal="center" vertical="center"/>
    </xf>
    <xf numFmtId="0" fontId="84" fillId="2" borderId="46" xfId="0" applyFont="1" applyFill="1" applyBorder="1" applyAlignment="1">
      <alignment horizontal="center" vertical="center"/>
    </xf>
    <xf numFmtId="3" fontId="82" fillId="27" borderId="61" xfId="0" applyNumberFormat="1" applyFont="1" applyFill="1" applyBorder="1" applyAlignment="1">
      <alignment horizontal="center" vertical="center"/>
    </xf>
    <xf numFmtId="0" fontId="81" fillId="22" borderId="49" xfId="0" applyFont="1" applyFill="1" applyBorder="1" applyAlignment="1">
      <alignment horizontal="center" vertical="center"/>
    </xf>
    <xf numFmtId="3" fontId="81" fillId="22" borderId="49" xfId="0" applyNumberFormat="1" applyFont="1" applyFill="1" applyBorder="1" applyAlignment="1">
      <alignment horizontal="center" vertical="center"/>
    </xf>
    <xf numFmtId="0" fontId="97" fillId="90" borderId="0" xfId="0" applyFont="1" applyFill="1"/>
    <xf numFmtId="0" fontId="163" fillId="0" borderId="0" xfId="0" applyFont="1" applyAlignment="1">
      <alignment horizontal="left" vertical="center" wrapText="1"/>
    </xf>
    <xf numFmtId="0" fontId="0" fillId="0" borderId="232" xfId="0" applyBorder="1"/>
    <xf numFmtId="0" fontId="0" fillId="0" borderId="233" xfId="0" applyBorder="1"/>
    <xf numFmtId="0" fontId="164" fillId="0" borderId="236" xfId="0" quotePrefix="1" applyFont="1" applyBorder="1"/>
    <xf numFmtId="0" fontId="0" fillId="0" borderId="237" xfId="0" applyBorder="1"/>
    <xf numFmtId="0" fontId="0" fillId="0" borderId="236" xfId="0" applyBorder="1"/>
    <xf numFmtId="0" fontId="0" fillId="0" borderId="78" xfId="0" applyBorder="1"/>
    <xf numFmtId="0" fontId="0" fillId="0" borderId="235" xfId="0" applyBorder="1"/>
    <xf numFmtId="0" fontId="165" fillId="0" borderId="231" xfId="0" applyFont="1" applyBorder="1"/>
    <xf numFmtId="0" fontId="6" fillId="0" borderId="0" xfId="1"/>
    <xf numFmtId="0" fontId="9" fillId="2" borderId="0" xfId="0" applyFont="1" applyFill="1" applyAlignment="1">
      <alignment vertical="center"/>
    </xf>
    <xf numFmtId="0" fontId="7" fillId="2" borderId="0" xfId="0" applyFont="1" applyFill="1"/>
    <xf numFmtId="0" fontId="170" fillId="3" borderId="0" xfId="0" applyFont="1" applyFill="1"/>
    <xf numFmtId="0" fontId="171" fillId="2" borderId="0" xfId="0" applyFont="1" applyFill="1"/>
    <xf numFmtId="0" fontId="0" fillId="3" borderId="0" xfId="0" applyFill="1"/>
    <xf numFmtId="0" fontId="170" fillId="93" borderId="0" xfId="0" applyFont="1" applyFill="1"/>
    <xf numFmtId="0" fontId="4" fillId="0" borderId="0" xfId="0" applyFont="1"/>
    <xf numFmtId="0" fontId="172" fillId="0" borderId="0" xfId="0" applyFont="1"/>
    <xf numFmtId="0" fontId="0" fillId="90" borderId="0" xfId="0" applyFill="1"/>
    <xf numFmtId="0" fontId="119" fillId="0" borderId="231" xfId="0" applyFont="1" applyBorder="1" applyAlignment="1">
      <alignment vertical="center"/>
    </xf>
    <xf numFmtId="0" fontId="80" fillId="3" borderId="295" xfId="0" applyFont="1" applyFill="1" applyBorder="1" applyAlignment="1">
      <alignment horizontal="center" vertical="center" wrapText="1"/>
    </xf>
    <xf numFmtId="0" fontId="81" fillId="0" borderId="0" xfId="0" applyFont="1" applyAlignment="1">
      <alignment horizontal="left" vertical="center" wrapText="1" indent="1"/>
    </xf>
    <xf numFmtId="0" fontId="170" fillId="104" borderId="0" xfId="0" applyFont="1" applyFill="1"/>
    <xf numFmtId="0" fontId="170" fillId="90" borderId="0" xfId="0" applyFont="1" applyFill="1"/>
    <xf numFmtId="2" fontId="8" fillId="0" borderId="22" xfId="3" applyNumberFormat="1" applyBorder="1" applyAlignment="1" applyProtection="1">
      <alignment horizontal="center" vertical="center"/>
      <protection locked="0"/>
    </xf>
    <xf numFmtId="4" fontId="82" fillId="28" borderId="49" xfId="0" applyNumberFormat="1" applyFont="1" applyFill="1" applyBorder="1" applyAlignment="1">
      <alignment horizontal="center" vertical="center"/>
    </xf>
    <xf numFmtId="0" fontId="164" fillId="0" borderId="0" xfId="0" applyFont="1"/>
    <xf numFmtId="2" fontId="50" fillId="17" borderId="22" xfId="3" applyNumberFormat="1" applyFont="1" applyFill="1" applyBorder="1" applyAlignment="1" applyProtection="1">
      <alignment horizontal="center" vertical="center"/>
      <protection locked="0"/>
    </xf>
    <xf numFmtId="2" fontId="50" fillId="17" borderId="22" xfId="3" applyNumberFormat="1" applyFont="1" applyFill="1" applyBorder="1" applyAlignment="1">
      <alignment horizontal="center" vertical="center"/>
    </xf>
    <xf numFmtId="2" fontId="28" fillId="14" borderId="22" xfId="3" applyNumberFormat="1" applyFont="1" applyFill="1" applyBorder="1" applyAlignment="1">
      <alignment horizontal="center" vertical="center"/>
    </xf>
    <xf numFmtId="2" fontId="28" fillId="14" borderId="22" xfId="3" applyNumberFormat="1" applyFont="1" applyFill="1" applyBorder="1" applyAlignment="1" applyProtection="1">
      <alignment horizontal="center" vertical="center"/>
      <protection locked="0"/>
    </xf>
    <xf numFmtId="0" fontId="172" fillId="2" borderId="0" xfId="0" applyFont="1" applyFill="1"/>
    <xf numFmtId="3" fontId="8" fillId="0" borderId="22" xfId="3" applyNumberFormat="1" applyBorder="1" applyAlignment="1" applyProtection="1">
      <alignment horizontal="center" vertical="center"/>
      <protection locked="0"/>
    </xf>
    <xf numFmtId="0" fontId="184" fillId="0" borderId="0" xfId="0" applyFont="1" applyAlignment="1">
      <alignment horizontal="left"/>
    </xf>
    <xf numFmtId="0" fontId="6" fillId="0" borderId="0" xfId="1" applyBorder="1" applyAlignment="1">
      <alignment horizontal="left"/>
    </xf>
    <xf numFmtId="0" fontId="184" fillId="0" borderId="0" xfId="0" applyFont="1"/>
    <xf numFmtId="0" fontId="186" fillId="0" borderId="0" xfId="0" applyFont="1"/>
    <xf numFmtId="0" fontId="184" fillId="92" borderId="231" xfId="0" applyFont="1" applyFill="1" applyBorder="1"/>
    <xf numFmtId="0" fontId="184" fillId="0" borderId="232" xfId="0" applyFont="1" applyBorder="1"/>
    <xf numFmtId="0" fontId="184" fillId="107" borderId="236" xfId="0" applyFont="1" applyFill="1" applyBorder="1"/>
    <xf numFmtId="0" fontId="184" fillId="105" borderId="234" xfId="0" applyFont="1" applyFill="1" applyBorder="1"/>
    <xf numFmtId="0" fontId="184" fillId="0" borderId="78" xfId="0" applyFont="1" applyBorder="1"/>
    <xf numFmtId="0" fontId="190" fillId="90" borderId="0" xfId="0" applyFont="1" applyFill="1"/>
    <xf numFmtId="0" fontId="190" fillId="90" borderId="0" xfId="0" applyFont="1" applyFill="1" applyAlignment="1">
      <alignment wrapText="1"/>
    </xf>
    <xf numFmtId="0" fontId="190" fillId="3" borderId="0" xfId="0" applyFont="1" applyFill="1"/>
    <xf numFmtId="0" fontId="194" fillId="3" borderId="0" xfId="0" applyFont="1" applyFill="1"/>
    <xf numFmtId="0" fontId="81" fillId="0" borderId="0" xfId="0" applyFont="1" applyAlignment="1">
      <alignment horizontal="center" vertical="center"/>
    </xf>
    <xf numFmtId="0" fontId="81" fillId="0" borderId="0" xfId="0" applyFont="1" applyAlignment="1">
      <alignment vertical="center"/>
    </xf>
    <xf numFmtId="0" fontId="81" fillId="6" borderId="5" xfId="0" applyFont="1" applyFill="1" applyBorder="1" applyAlignment="1">
      <alignment horizontal="center" vertical="center"/>
    </xf>
    <xf numFmtId="0" fontId="81" fillId="6" borderId="6" xfId="0" applyFont="1" applyFill="1" applyBorder="1" applyAlignment="1">
      <alignment horizontal="center" vertical="center"/>
    </xf>
    <xf numFmtId="0" fontId="81" fillId="6" borderId="4" xfId="0" applyFont="1" applyFill="1" applyBorder="1" applyAlignment="1">
      <alignment vertical="center"/>
    </xf>
    <xf numFmtId="0" fontId="184" fillId="0" borderId="0" xfId="0" applyFont="1" applyAlignment="1">
      <alignment horizontal="center"/>
    </xf>
    <xf numFmtId="0" fontId="184" fillId="3" borderId="0" xfId="0" applyFont="1" applyFill="1"/>
    <xf numFmtId="0" fontId="190" fillId="2" borderId="0" xfId="0" applyFont="1" applyFill="1"/>
    <xf numFmtId="0" fontId="194" fillId="2" borderId="0" xfId="0" applyFont="1" applyFill="1"/>
    <xf numFmtId="0" fontId="190" fillId="2" borderId="0" xfId="0" applyFont="1" applyFill="1" applyAlignment="1">
      <alignment vertical="center"/>
    </xf>
    <xf numFmtId="0" fontId="193" fillId="0" borderId="0" xfId="0" applyFont="1"/>
    <xf numFmtId="0" fontId="193" fillId="2" borderId="0" xfId="0" applyFont="1" applyFill="1"/>
    <xf numFmtId="0" fontId="185" fillId="92" borderId="280" xfId="0" applyFont="1" applyFill="1" applyBorder="1" applyAlignment="1">
      <alignment horizontal="center" vertical="top" wrapText="1"/>
    </xf>
    <xf numFmtId="0" fontId="184" fillId="0" borderId="0" xfId="0" applyFont="1" applyAlignment="1">
      <alignment vertical="center" wrapText="1"/>
    </xf>
    <xf numFmtId="0" fontId="166" fillId="0" borderId="0" xfId="1" applyFont="1" applyBorder="1" applyAlignment="1">
      <alignment vertical="center" wrapText="1"/>
    </xf>
    <xf numFmtId="2" fontId="184" fillId="0" borderId="0" xfId="0" applyNumberFormat="1" applyFont="1"/>
    <xf numFmtId="0" fontId="190" fillId="3" borderId="0" xfId="0" applyFont="1" applyFill="1" applyAlignment="1">
      <alignment horizontal="center" vertical="center" wrapText="1"/>
    </xf>
    <xf numFmtId="2" fontId="184" fillId="0" borderId="0" xfId="0" applyNumberFormat="1" applyFont="1" applyAlignment="1">
      <alignment horizontal="center"/>
    </xf>
    <xf numFmtId="2" fontId="186" fillId="0" borderId="0" xfId="0" applyNumberFormat="1" applyFont="1" applyAlignment="1">
      <alignment horizontal="center"/>
    </xf>
    <xf numFmtId="2" fontId="184" fillId="0" borderId="0" xfId="0" applyNumberFormat="1" applyFont="1" applyAlignment="1">
      <alignment horizontal="center" vertical="center" wrapText="1"/>
    </xf>
    <xf numFmtId="0" fontId="190" fillId="93" borderId="0" xfId="0" applyFont="1" applyFill="1"/>
    <xf numFmtId="0" fontId="194" fillId="93" borderId="0" xfId="0" applyFont="1" applyFill="1"/>
    <xf numFmtId="0" fontId="176" fillId="93" borderId="0" xfId="0" applyFont="1" applyFill="1"/>
    <xf numFmtId="0" fontId="164" fillId="100" borderId="73" xfId="42275" applyFont="1" applyFill="1" applyBorder="1" applyAlignment="1">
      <alignment horizontal="left" vertical="center" indent="2"/>
    </xf>
    <xf numFmtId="0" fontId="164" fillId="100" borderId="73" xfId="0" applyFont="1" applyFill="1" applyBorder="1"/>
    <xf numFmtId="0" fontId="201" fillId="93" borderId="0" xfId="0" applyFont="1" applyFill="1"/>
    <xf numFmtId="0" fontId="181" fillId="0" borderId="0" xfId="0" applyFont="1"/>
    <xf numFmtId="0" fontId="179" fillId="95" borderId="0" xfId="60" applyFont="1" applyFill="1" applyAlignment="1">
      <alignment vertical="center"/>
    </xf>
    <xf numFmtId="0" fontId="166" fillId="95" borderId="0" xfId="3" applyFont="1" applyFill="1"/>
    <xf numFmtId="0" fontId="184" fillId="90" borderId="0" xfId="0" applyFont="1" applyFill="1"/>
    <xf numFmtId="0" fontId="166" fillId="95" borderId="0" xfId="59" applyFont="1" applyFill="1">
      <alignment horizontal="right"/>
    </xf>
    <xf numFmtId="0" fontId="179" fillId="60" borderId="289" xfId="42275" applyFont="1" applyFill="1" applyBorder="1" applyAlignment="1">
      <alignment horizontal="left" vertical="center"/>
    </xf>
    <xf numFmtId="0" fontId="179" fillId="60" borderId="289" xfId="42275" applyFont="1" applyFill="1" applyBorder="1" applyAlignment="1">
      <alignment horizontal="center" vertical="center" wrapText="1"/>
    </xf>
    <xf numFmtId="0" fontId="179" fillId="60" borderId="241" xfId="42275" applyFont="1" applyFill="1" applyBorder="1" applyAlignment="1">
      <alignment horizontal="center" vertical="center"/>
    </xf>
    <xf numFmtId="0" fontId="179" fillId="60" borderId="290" xfId="42275" applyFont="1" applyFill="1" applyBorder="1" applyAlignment="1">
      <alignment horizontal="left" vertical="center"/>
    </xf>
    <xf numFmtId="0" fontId="179" fillId="60" borderId="287" xfId="42275" applyFont="1" applyFill="1" applyBorder="1" applyAlignment="1">
      <alignment horizontal="center" vertical="center" wrapText="1"/>
    </xf>
    <xf numFmtId="0" fontId="179" fillId="60" borderId="290" xfId="42275" applyFont="1" applyFill="1" applyBorder="1" applyAlignment="1">
      <alignment horizontal="center" vertical="center" wrapText="1"/>
    </xf>
    <xf numFmtId="0" fontId="179" fillId="60" borderId="291" xfId="42275" applyFont="1" applyFill="1" applyBorder="1" applyAlignment="1">
      <alignment horizontal="center" vertical="center"/>
    </xf>
    <xf numFmtId="0" fontId="179" fillId="60" borderId="292" xfId="42275" applyFont="1" applyFill="1" applyBorder="1" applyAlignment="1">
      <alignment horizontal="left" vertical="center" wrapText="1"/>
    </xf>
    <xf numFmtId="0" fontId="166" fillId="60" borderId="73" xfId="42275" applyFont="1" applyFill="1" applyBorder="1" applyAlignment="1">
      <alignment horizontal="left" vertical="center" wrapText="1"/>
    </xf>
    <xf numFmtId="0" fontId="179" fillId="60" borderId="289" xfId="42275" applyFont="1" applyFill="1" applyBorder="1" applyAlignment="1">
      <alignment horizontal="left" vertical="center" wrapText="1"/>
    </xf>
    <xf numFmtId="0" fontId="184" fillId="2" borderId="0" xfId="0" applyFont="1" applyFill="1"/>
    <xf numFmtId="0" fontId="176" fillId="90" borderId="0" xfId="0" applyFont="1" applyFill="1"/>
    <xf numFmtId="0" fontId="201" fillId="90" borderId="0" xfId="0" applyFont="1" applyFill="1"/>
    <xf numFmtId="0" fontId="164" fillId="90" borderId="0" xfId="0" applyFont="1" applyFill="1"/>
    <xf numFmtId="0" fontId="164" fillId="2" borderId="73" xfId="0" applyFont="1" applyFill="1" applyBorder="1" applyAlignment="1">
      <alignment horizontal="left" vertical="center"/>
    </xf>
    <xf numFmtId="2" fontId="164" fillId="2" borderId="73" xfId="0" applyNumberFormat="1" applyFont="1" applyFill="1" applyBorder="1" applyAlignment="1">
      <alignment horizontal="center" vertical="center"/>
    </xf>
    <xf numFmtId="0" fontId="164" fillId="2" borderId="0" xfId="0" applyFont="1" applyFill="1" applyAlignment="1">
      <alignment horizontal="left" vertical="center"/>
    </xf>
    <xf numFmtId="0" fontId="164" fillId="2" borderId="0" xfId="0" applyFont="1" applyFill="1"/>
    <xf numFmtId="2" fontId="164" fillId="2" borderId="0" xfId="0" applyNumberFormat="1" applyFont="1" applyFill="1" applyAlignment="1">
      <alignment horizontal="right" vertical="center"/>
    </xf>
    <xf numFmtId="0" fontId="179" fillId="2" borderId="0" xfId="0" applyFont="1" applyFill="1" applyAlignment="1">
      <alignment horizontal="left"/>
    </xf>
    <xf numFmtId="2" fontId="199" fillId="2" borderId="0" xfId="0" applyNumberFormat="1" applyFont="1" applyFill="1" applyAlignment="1">
      <alignment horizontal="right"/>
    </xf>
    <xf numFmtId="4" fontId="205" fillId="95" borderId="0" xfId="1918" applyNumberFormat="1" applyFont="1" applyFill="1" applyAlignment="1">
      <alignment horizontal="right"/>
    </xf>
    <xf numFmtId="0" fontId="176" fillId="2" borderId="0" xfId="0" applyFont="1" applyFill="1"/>
    <xf numFmtId="0" fontId="164" fillId="90" borderId="0" xfId="0" applyFont="1" applyFill="1" applyAlignment="1">
      <alignment horizontal="right" vertical="center"/>
    </xf>
    <xf numFmtId="0" fontId="200" fillId="90" borderId="0" xfId="0" applyFont="1" applyFill="1"/>
    <xf numFmtId="2" fontId="199" fillId="90" borderId="0" xfId="0" applyNumberFormat="1" applyFont="1" applyFill="1" applyAlignment="1">
      <alignment horizontal="right"/>
    </xf>
    <xf numFmtId="0" fontId="207" fillId="2" borderId="0" xfId="0" applyFont="1" applyFill="1" applyAlignment="1">
      <alignment horizontal="center" vertical="center" wrapText="1"/>
    </xf>
    <xf numFmtId="0" fontId="82" fillId="0" borderId="0" xfId="0" applyFont="1" applyAlignment="1">
      <alignment vertical="center"/>
    </xf>
    <xf numFmtId="0" fontId="186" fillId="90" borderId="0" xfId="0" applyFont="1" applyFill="1"/>
    <xf numFmtId="0" fontId="190" fillId="104" borderId="0" xfId="0" applyFont="1" applyFill="1"/>
    <xf numFmtId="0" fontId="184" fillId="104" borderId="0" xfId="0" applyFont="1" applyFill="1"/>
    <xf numFmtId="0" fontId="176" fillId="104" borderId="0" xfId="0" applyFont="1" applyFill="1"/>
    <xf numFmtId="0" fontId="201" fillId="104" borderId="0" xfId="0" applyFont="1" applyFill="1"/>
    <xf numFmtId="4" fontId="205" fillId="92" borderId="73" xfId="1918" applyNumberFormat="1" applyFont="1" applyFill="1" applyBorder="1" applyAlignment="1">
      <alignment horizontal="center"/>
    </xf>
    <xf numFmtId="0" fontId="164" fillId="92" borderId="73" xfId="0" applyFont="1" applyFill="1" applyBorder="1" applyAlignment="1">
      <alignment horizontal="center" vertical="center"/>
    </xf>
    <xf numFmtId="0" fontId="164" fillId="104" borderId="0" xfId="0" applyFont="1" applyFill="1"/>
    <xf numFmtId="0" fontId="199" fillId="2" borderId="0" xfId="0" applyFont="1" applyFill="1"/>
    <xf numFmtId="0" fontId="190" fillId="94" borderId="0" xfId="0" applyFont="1" applyFill="1"/>
    <xf numFmtId="0" fontId="194" fillId="94" borderId="0" xfId="0" applyFont="1" applyFill="1"/>
    <xf numFmtId="0" fontId="186" fillId="94" borderId="0" xfId="0" applyFont="1" applyFill="1"/>
    <xf numFmtId="0" fontId="184" fillId="94" borderId="0" xfId="0" applyFont="1" applyFill="1"/>
    <xf numFmtId="0" fontId="184" fillId="0" borderId="0" xfId="0" applyFont="1" applyAlignment="1">
      <alignment horizontal="center" vertical="center"/>
    </xf>
    <xf numFmtId="0" fontId="80" fillId="104" borderId="73" xfId="0" applyFont="1" applyFill="1" applyBorder="1" applyAlignment="1">
      <alignment horizontal="center" vertical="center" wrapText="1"/>
    </xf>
    <xf numFmtId="0" fontId="180" fillId="4" borderId="73" xfId="0" applyFont="1" applyFill="1" applyBorder="1" applyAlignment="1">
      <alignment horizontal="left" vertical="center"/>
    </xf>
    <xf numFmtId="2" fontId="184" fillId="2" borderId="0" xfId="0" applyNumberFormat="1" applyFont="1" applyFill="1"/>
    <xf numFmtId="3" fontId="80" fillId="2" borderId="0" xfId="0" applyNumberFormat="1" applyFont="1" applyFill="1" applyAlignment="1">
      <alignment horizontal="center" vertical="center"/>
    </xf>
    <xf numFmtId="0" fontId="209" fillId="2" borderId="0" xfId="0" applyFont="1" applyFill="1" applyAlignment="1">
      <alignment horizontal="center" vertical="center"/>
    </xf>
    <xf numFmtId="0" fontId="80" fillId="90" borderId="73" xfId="0" applyFont="1" applyFill="1" applyBorder="1" applyAlignment="1">
      <alignment vertical="center" wrapText="1"/>
    </xf>
    <xf numFmtId="0" fontId="190" fillId="90" borderId="289" xfId="49" applyFont="1" applyFill="1" applyBorder="1" applyAlignment="1">
      <alignment horizontal="left" vertical="center"/>
    </xf>
    <xf numFmtId="0" fontId="184" fillId="4" borderId="280" xfId="0" applyFont="1" applyFill="1" applyBorder="1" applyAlignment="1">
      <alignment horizontal="center"/>
    </xf>
    <xf numFmtId="0" fontId="184" fillId="0" borderId="73" xfId="0" applyFont="1" applyBorder="1" applyAlignment="1">
      <alignment horizontal="center"/>
    </xf>
    <xf numFmtId="0" fontId="215" fillId="0" borderId="0" xfId="0" applyFont="1"/>
    <xf numFmtId="4" fontId="81" fillId="0" borderId="317" xfId="0" applyNumberFormat="1" applyFont="1" applyBorder="1" applyAlignment="1">
      <alignment horizontal="left" vertical="center" wrapText="1" indent="1"/>
    </xf>
    <xf numFmtId="4" fontId="99" fillId="0" borderId="280" xfId="0" applyNumberFormat="1" applyFont="1" applyBorder="1" applyAlignment="1">
      <alignment horizontal="center"/>
    </xf>
    <xf numFmtId="0" fontId="217" fillId="0" borderId="0" xfId="0" applyFont="1"/>
    <xf numFmtId="0" fontId="218" fillId="0" borderId="0" xfId="1" applyFont="1"/>
    <xf numFmtId="0" fontId="219" fillId="0" borderId="0" xfId="3" applyFont="1"/>
    <xf numFmtId="0" fontId="217" fillId="2" borderId="0" xfId="0" applyFont="1" applyFill="1"/>
    <xf numFmtId="0" fontId="224" fillId="0" borderId="0" xfId="0" applyFont="1"/>
    <xf numFmtId="0" fontId="184" fillId="0" borderId="280" xfId="0" applyFont="1" applyBorder="1"/>
    <xf numFmtId="0" fontId="184" fillId="0" borderId="280" xfId="0" applyFont="1" applyBorder="1" applyAlignment="1">
      <alignment horizontal="center"/>
    </xf>
    <xf numFmtId="3" fontId="166" fillId="92" borderId="318" xfId="0" applyNumberFormat="1" applyFont="1" applyFill="1" applyBorder="1" applyAlignment="1">
      <alignment horizontal="center"/>
    </xf>
    <xf numFmtId="0" fontId="185" fillId="2" borderId="280" xfId="0" applyFont="1" applyFill="1" applyBorder="1" applyAlignment="1">
      <alignment vertical="top" wrapText="1"/>
    </xf>
    <xf numFmtId="0" fontId="185" fillId="2" borderId="280" xfId="0" applyFont="1" applyFill="1" applyBorder="1" applyAlignment="1">
      <alignment horizontal="center" vertical="center" wrapText="1"/>
    </xf>
    <xf numFmtId="0" fontId="184" fillId="0" borderId="317" xfId="0" applyFont="1" applyBorder="1"/>
    <xf numFmtId="0" fontId="184" fillId="2" borderId="280" xfId="49" applyFont="1" applyFill="1" applyBorder="1"/>
    <xf numFmtId="0" fontId="185" fillId="2" borderId="280" xfId="0" applyFont="1" applyFill="1" applyBorder="1" applyAlignment="1">
      <alignment horizontal="center" vertical="top" wrapText="1"/>
    </xf>
    <xf numFmtId="0" fontId="84" fillId="2" borderId="59" xfId="0" applyFont="1" applyFill="1" applyBorder="1" applyAlignment="1">
      <alignment horizontal="center" vertical="center"/>
    </xf>
    <xf numFmtId="0" fontId="84" fillId="2" borderId="4" xfId="0" applyFont="1" applyFill="1" applyBorder="1" applyAlignment="1">
      <alignment horizontal="center" vertical="center"/>
    </xf>
    <xf numFmtId="0" fontId="208" fillId="0" borderId="0" xfId="0" applyFont="1"/>
    <xf numFmtId="0" fontId="161" fillId="0" borderId="0" xfId="0" applyFont="1"/>
    <xf numFmtId="0" fontId="82" fillId="0" borderId="73" xfId="0" applyFont="1" applyBorder="1" applyAlignment="1">
      <alignment vertical="center"/>
    </xf>
    <xf numFmtId="168" fontId="184" fillId="0" borderId="73" xfId="0" applyNumberFormat="1" applyFont="1" applyBorder="1" applyAlignment="1">
      <alignment horizontal="center"/>
    </xf>
    <xf numFmtId="0" fontId="184" fillId="2" borderId="73" xfId="0" applyFont="1" applyFill="1" applyBorder="1" applyAlignment="1">
      <alignment horizontal="center"/>
    </xf>
    <xf numFmtId="0" fontId="190" fillId="104" borderId="280" xfId="0" applyFont="1" applyFill="1" applyBorder="1" applyAlignment="1">
      <alignment horizontal="center" vertical="center"/>
    </xf>
    <xf numFmtId="0" fontId="190" fillId="104" borderId="280" xfId="0" applyFont="1" applyFill="1" applyBorder="1" applyAlignment="1">
      <alignment horizontal="center" vertical="center" wrapText="1"/>
    </xf>
    <xf numFmtId="0" fontId="168" fillId="26" borderId="324" xfId="0" applyFont="1" applyFill="1" applyBorder="1" applyAlignment="1">
      <alignment horizontal="center" vertical="center" wrapText="1"/>
    </xf>
    <xf numFmtId="0" fontId="84" fillId="20" borderId="325" xfId="0" applyFont="1" applyFill="1" applyBorder="1" applyAlignment="1">
      <alignment vertical="center"/>
    </xf>
    <xf numFmtId="0" fontId="84" fillId="20" borderId="326" xfId="0" applyFont="1" applyFill="1" applyBorder="1" applyAlignment="1">
      <alignment horizontal="left" vertical="center" indent="1"/>
    </xf>
    <xf numFmtId="0" fontId="75" fillId="2" borderId="326" xfId="0" applyFont="1" applyFill="1" applyBorder="1"/>
    <xf numFmtId="0" fontId="82" fillId="20" borderId="326" xfId="0" applyFont="1" applyFill="1" applyBorder="1" applyAlignment="1">
      <alignment horizontal="center" vertical="center"/>
    </xf>
    <xf numFmtId="0" fontId="82" fillId="20" borderId="327" xfId="0" applyFont="1" applyFill="1" applyBorder="1" applyAlignment="1">
      <alignment horizontal="center" vertical="center"/>
    </xf>
    <xf numFmtId="0" fontId="84" fillId="20" borderId="325" xfId="0" applyFont="1" applyFill="1" applyBorder="1" applyAlignment="1">
      <alignment horizontal="left" vertical="center" indent="1"/>
    </xf>
    <xf numFmtId="0" fontId="75" fillId="2" borderId="327" xfId="0" applyFont="1" applyFill="1" applyBorder="1"/>
    <xf numFmtId="0" fontId="75" fillId="22" borderId="326" xfId="0" applyFont="1" applyFill="1" applyBorder="1"/>
    <xf numFmtId="0" fontId="75" fillId="22" borderId="327" xfId="0" applyFont="1" applyFill="1" applyBorder="1"/>
    <xf numFmtId="3" fontId="82" fillId="20" borderId="326" xfId="0" applyNumberFormat="1" applyFont="1" applyFill="1" applyBorder="1" applyAlignment="1">
      <alignment horizontal="center" vertical="center"/>
    </xf>
    <xf numFmtId="3" fontId="82" fillId="20" borderId="327" xfId="0" applyNumberFormat="1" applyFont="1" applyFill="1" applyBorder="1" applyAlignment="1">
      <alignment horizontal="center" vertical="center"/>
    </xf>
    <xf numFmtId="0" fontId="75" fillId="22" borderId="328" xfId="0" applyFont="1" applyFill="1" applyBorder="1"/>
    <xf numFmtId="0" fontId="84" fillId="20" borderId="326" xfId="0" applyFont="1" applyFill="1" applyBorder="1" applyAlignment="1">
      <alignment vertical="center"/>
    </xf>
    <xf numFmtId="4" fontId="82" fillId="5" borderId="329" xfId="0" applyNumberFormat="1" applyFont="1" applyFill="1" applyBorder="1" applyAlignment="1">
      <alignment horizontal="center" vertical="center"/>
    </xf>
    <xf numFmtId="4" fontId="82" fillId="5" borderId="330" xfId="0" applyNumberFormat="1" applyFont="1" applyFill="1" applyBorder="1" applyAlignment="1">
      <alignment horizontal="center" vertical="center"/>
    </xf>
    <xf numFmtId="0" fontId="0" fillId="0" borderId="329" xfId="0" applyBorder="1"/>
    <xf numFmtId="0" fontId="80" fillId="3" borderId="329" xfId="0" applyFont="1" applyFill="1" applyBorder="1" applyAlignment="1">
      <alignment horizontal="center" vertical="center" wrapText="1"/>
    </xf>
    <xf numFmtId="0" fontId="84" fillId="20" borderId="329" xfId="0" applyFont="1" applyFill="1" applyBorder="1" applyAlignment="1">
      <alignment horizontal="left" vertical="center" wrapText="1"/>
    </xf>
    <xf numFmtId="0" fontId="84" fillId="20" borderId="325" xfId="0" applyFont="1" applyFill="1" applyBorder="1" applyAlignment="1">
      <alignment horizontal="left" vertical="center" wrapText="1" indent="1"/>
    </xf>
    <xf numFmtId="0" fontId="84" fillId="20" borderId="329" xfId="0" applyFont="1" applyFill="1" applyBorder="1" applyAlignment="1">
      <alignment horizontal="left" vertical="center" indent="1"/>
    </xf>
    <xf numFmtId="3" fontId="82" fillId="5" borderId="329" xfId="0" applyNumberFormat="1" applyFont="1" applyFill="1" applyBorder="1" applyAlignment="1">
      <alignment horizontal="center" vertical="center"/>
    </xf>
    <xf numFmtId="0" fontId="195" fillId="0" borderId="329" xfId="0" applyFont="1" applyBorder="1" applyAlignment="1">
      <alignment vertical="center"/>
    </xf>
    <xf numFmtId="0" fontId="99" fillId="92" borderId="329" xfId="0" applyFont="1" applyFill="1" applyBorder="1"/>
    <xf numFmtId="0" fontId="190" fillId="3" borderId="330" xfId="0" applyFont="1" applyFill="1" applyBorder="1" applyAlignment="1">
      <alignment horizontal="center" vertical="center"/>
    </xf>
    <xf numFmtId="0" fontId="187" fillId="90" borderId="329" xfId="0" applyFont="1" applyFill="1" applyBorder="1" applyAlignment="1">
      <alignment horizontal="center" vertical="center" wrapText="1"/>
    </xf>
    <xf numFmtId="0" fontId="188" fillId="89" borderId="325" xfId="0" applyFont="1" applyFill="1" applyBorder="1" applyAlignment="1">
      <alignment horizontal="center" vertical="center"/>
    </xf>
    <xf numFmtId="0" fontId="188" fillId="89" borderId="329" xfId="0" applyFont="1" applyFill="1" applyBorder="1" applyAlignment="1">
      <alignment vertical="center"/>
    </xf>
    <xf numFmtId="0" fontId="188" fillId="89" borderId="325" xfId="0" applyFont="1" applyFill="1" applyBorder="1" applyAlignment="1">
      <alignment vertical="center"/>
    </xf>
    <xf numFmtId="0" fontId="175" fillId="89" borderId="329" xfId="0" applyFont="1" applyFill="1" applyBorder="1" applyAlignment="1">
      <alignment horizontal="center" vertical="center"/>
    </xf>
    <xf numFmtId="0" fontId="190" fillId="90" borderId="329" xfId="0" applyFont="1" applyFill="1" applyBorder="1"/>
    <xf numFmtId="0" fontId="225" fillId="90" borderId="329" xfId="0" applyFont="1" applyFill="1" applyBorder="1"/>
    <xf numFmtId="0" fontId="184" fillId="0" borderId="329" xfId="0" applyFont="1" applyBorder="1"/>
    <xf numFmtId="0" fontId="184" fillId="0" borderId="329" xfId="0" applyFont="1" applyBorder="1" applyAlignment="1">
      <alignment horizontal="center"/>
    </xf>
    <xf numFmtId="0" fontId="166" fillId="2" borderId="329" xfId="0" applyFont="1" applyFill="1" applyBorder="1" applyAlignment="1">
      <alignment horizontal="center"/>
    </xf>
    <xf numFmtId="0" fontId="166" fillId="2" borderId="329" xfId="0" applyFont="1" applyFill="1" applyBorder="1"/>
    <xf numFmtId="0" fontId="166" fillId="2" borderId="329" xfId="49" applyFont="1" applyFill="1" applyBorder="1"/>
    <xf numFmtId="0" fontId="184" fillId="2" borderId="329" xfId="49" applyFont="1" applyFill="1" applyBorder="1"/>
    <xf numFmtId="2" fontId="184" fillId="2" borderId="329" xfId="49" applyNumberFormat="1" applyFont="1" applyFill="1" applyBorder="1"/>
    <xf numFmtId="0" fontId="179" fillId="2" borderId="329" xfId="0" applyFont="1" applyFill="1" applyBorder="1"/>
    <xf numFmtId="0" fontId="166" fillId="0" borderId="329" xfId="0" applyFont="1" applyBorder="1"/>
    <xf numFmtId="0" fontId="184" fillId="2" borderId="329" xfId="0" applyFont="1" applyFill="1" applyBorder="1" applyAlignment="1">
      <alignment horizontal="center"/>
    </xf>
    <xf numFmtId="0" fontId="199" fillId="2" borderId="329" xfId="0" applyFont="1" applyFill="1" applyBorder="1"/>
    <xf numFmtId="2" fontId="184" fillId="0" borderId="329" xfId="0" applyNumberFormat="1" applyFont="1" applyBorder="1"/>
    <xf numFmtId="2" fontId="199" fillId="2" borderId="329" xfId="0" applyNumberFormat="1" applyFont="1" applyFill="1" applyBorder="1"/>
    <xf numFmtId="0" fontId="161" fillId="89" borderId="329" xfId="0" applyFont="1" applyFill="1" applyBorder="1" applyAlignment="1">
      <alignment vertical="center"/>
    </xf>
    <xf numFmtId="0" fontId="184" fillId="2" borderId="329" xfId="49" applyFont="1" applyFill="1" applyBorder="1" applyAlignment="1">
      <alignment horizontal="center"/>
    </xf>
    <xf numFmtId="0" fontId="190" fillId="90" borderId="329" xfId="49" applyFont="1" applyFill="1" applyBorder="1"/>
    <xf numFmtId="0" fontId="186" fillId="102" borderId="329" xfId="0" applyFont="1" applyFill="1" applyBorder="1"/>
    <xf numFmtId="0" fontId="184" fillId="102" borderId="329" xfId="0" applyFont="1" applyFill="1" applyBorder="1"/>
    <xf numFmtId="169" fontId="184" fillId="0" borderId="329" xfId="0" applyNumberFormat="1" applyFont="1" applyBorder="1"/>
    <xf numFmtId="0" fontId="184" fillId="2" borderId="329" xfId="49" applyFont="1" applyFill="1" applyBorder="1" applyAlignment="1">
      <alignment wrapText="1"/>
    </xf>
    <xf numFmtId="0" fontId="82" fillId="0" borderId="329" xfId="0" applyFont="1" applyBorder="1" applyAlignment="1">
      <alignment vertical="center"/>
    </xf>
    <xf numFmtId="0" fontId="184" fillId="0" borderId="329" xfId="0" applyFont="1" applyBorder="1" applyAlignment="1">
      <alignment horizontal="left"/>
    </xf>
    <xf numFmtId="0" fontId="184" fillId="92" borderId="329" xfId="0" applyFont="1" applyFill="1" applyBorder="1" applyAlignment="1">
      <alignment horizontal="center"/>
    </xf>
    <xf numFmtId="0" fontId="160" fillId="90" borderId="329" xfId="0" applyFont="1" applyFill="1" applyBorder="1" applyAlignment="1">
      <alignment vertical="center" wrapText="1"/>
    </xf>
    <xf numFmtId="0" fontId="6" fillId="0" borderId="329" xfId="1" applyBorder="1"/>
    <xf numFmtId="0" fontId="80" fillId="3" borderId="329" xfId="0" applyFont="1" applyFill="1" applyBorder="1" applyAlignment="1">
      <alignment horizontal="center" vertical="center"/>
    </xf>
    <xf numFmtId="3" fontId="80" fillId="3" borderId="329" xfId="0" applyNumberFormat="1" applyFont="1" applyFill="1" applyBorder="1" applyAlignment="1">
      <alignment horizontal="center" vertical="center"/>
    </xf>
    <xf numFmtId="0" fontId="84" fillId="5" borderId="329" xfId="0" applyFont="1" applyFill="1" applyBorder="1" applyAlignment="1">
      <alignment horizontal="center" vertical="center"/>
    </xf>
    <xf numFmtId="0" fontId="84" fillId="4" borderId="329" xfId="0" applyFont="1" applyFill="1" applyBorder="1" applyAlignment="1">
      <alignment vertical="center"/>
    </xf>
    <xf numFmtId="0" fontId="184" fillId="4" borderId="329" xfId="0" applyFont="1" applyFill="1" applyBorder="1" applyAlignment="1">
      <alignment horizontal="center"/>
    </xf>
    <xf numFmtId="2" fontId="186" fillId="4" borderId="329" xfId="0" applyNumberFormat="1" applyFont="1" applyFill="1" applyBorder="1" applyAlignment="1">
      <alignment horizontal="center"/>
    </xf>
    <xf numFmtId="0" fontId="84" fillId="2" borderId="329" xfId="0" applyFont="1" applyFill="1" applyBorder="1" applyAlignment="1">
      <alignment horizontal="center" vertical="center"/>
    </xf>
    <xf numFmtId="2" fontId="82" fillId="2" borderId="329" xfId="0" applyNumberFormat="1" applyFont="1" applyFill="1" applyBorder="1" applyAlignment="1">
      <alignment horizontal="center" vertical="center"/>
    </xf>
    <xf numFmtId="0" fontId="84" fillId="4" borderId="329" xfId="0" applyFont="1" applyFill="1" applyBorder="1" applyAlignment="1">
      <alignment vertical="center" wrapText="1"/>
    </xf>
    <xf numFmtId="3" fontId="186" fillId="4" borderId="329" xfId="0" applyNumberFormat="1" applyFont="1" applyFill="1" applyBorder="1" applyAlignment="1">
      <alignment horizontal="center"/>
    </xf>
    <xf numFmtId="4" fontId="186" fillId="4" borderId="329" xfId="0" applyNumberFormat="1" applyFont="1" applyFill="1" applyBorder="1" applyAlignment="1">
      <alignment horizontal="center"/>
    </xf>
    <xf numFmtId="0" fontId="82" fillId="2" borderId="329" xfId="0" applyFont="1" applyFill="1" applyBorder="1" applyAlignment="1">
      <alignment vertical="center"/>
    </xf>
    <xf numFmtId="3" fontId="184" fillId="2" borderId="329" xfId="0" applyNumberFormat="1" applyFont="1" applyFill="1" applyBorder="1" applyAlignment="1">
      <alignment horizontal="center"/>
    </xf>
    <xf numFmtId="4" fontId="184" fillId="2" borderId="329" xfId="0" applyNumberFormat="1" applyFont="1" applyFill="1" applyBorder="1" applyAlignment="1">
      <alignment horizontal="center"/>
    </xf>
    <xf numFmtId="0" fontId="81" fillId="28" borderId="329" xfId="0" applyFont="1" applyFill="1" applyBorder="1" applyAlignment="1">
      <alignment horizontal="center" vertical="center"/>
    </xf>
    <xf numFmtId="0" fontId="81" fillId="28" borderId="329" xfId="0" applyFont="1" applyFill="1" applyBorder="1" applyAlignment="1">
      <alignment vertical="center"/>
    </xf>
    <xf numFmtId="3" fontId="184" fillId="28" borderId="329" xfId="0" applyNumberFormat="1" applyFont="1" applyFill="1" applyBorder="1" applyAlignment="1">
      <alignment horizontal="center"/>
    </xf>
    <xf numFmtId="0" fontId="184" fillId="28" borderId="329" xfId="0" applyFont="1" applyFill="1" applyBorder="1" applyAlignment="1">
      <alignment horizontal="center"/>
    </xf>
    <xf numFmtId="2" fontId="186" fillId="28" borderId="329" xfId="0" applyNumberFormat="1" applyFont="1" applyFill="1" applyBorder="1" applyAlignment="1">
      <alignment horizontal="center"/>
    </xf>
    <xf numFmtId="2" fontId="184" fillId="2" borderId="329" xfId="0" applyNumberFormat="1" applyFont="1" applyFill="1" applyBorder="1" applyAlignment="1">
      <alignment horizontal="center"/>
    </xf>
    <xf numFmtId="0" fontId="75" fillId="0" borderId="329" xfId="0" applyFont="1" applyBorder="1" applyAlignment="1">
      <alignment vertical="center"/>
    </xf>
    <xf numFmtId="0" fontId="82" fillId="2" borderId="329" xfId="0" applyFont="1" applyFill="1" applyBorder="1" applyAlignment="1">
      <alignment horizontal="center" vertical="center"/>
    </xf>
    <xf numFmtId="0" fontId="81" fillId="6" borderId="329" xfId="0" applyFont="1" applyFill="1" applyBorder="1" applyAlignment="1">
      <alignment horizontal="center" vertical="center"/>
    </xf>
    <xf numFmtId="0" fontId="84" fillId="5" borderId="329" xfId="0" applyFont="1" applyFill="1" applyBorder="1" applyAlignment="1">
      <alignment vertical="center"/>
    </xf>
    <xf numFmtId="0" fontId="82" fillId="0" borderId="329" xfId="0" applyFont="1" applyBorder="1" applyAlignment="1">
      <alignment horizontal="left" vertical="center"/>
    </xf>
    <xf numFmtId="168" fontId="195" fillId="0" borderId="329" xfId="0" applyNumberFormat="1" applyFont="1" applyBorder="1" applyAlignment="1">
      <alignment horizontal="center" vertical="center"/>
    </xf>
    <xf numFmtId="2" fontId="195" fillId="0" borderId="329" xfId="0" applyNumberFormat="1" applyFont="1" applyBorder="1" applyAlignment="1">
      <alignment horizontal="center" vertical="center"/>
    </xf>
    <xf numFmtId="0" fontId="84" fillId="4" borderId="329" xfId="0" applyFont="1" applyFill="1" applyBorder="1" applyAlignment="1">
      <alignment horizontal="left" vertical="center"/>
    </xf>
    <xf numFmtId="168" fontId="195" fillId="4" borderId="329" xfId="0" applyNumberFormat="1" applyFont="1" applyFill="1" applyBorder="1" applyAlignment="1">
      <alignment horizontal="center" vertical="center"/>
    </xf>
    <xf numFmtId="2" fontId="195" fillId="4" borderId="329" xfId="0" applyNumberFormat="1" applyFont="1" applyFill="1" applyBorder="1" applyAlignment="1">
      <alignment horizontal="center" vertical="center"/>
    </xf>
    <xf numFmtId="3" fontId="184" fillId="0" borderId="329" xfId="0" applyNumberFormat="1" applyFont="1" applyBorder="1" applyAlignment="1">
      <alignment horizontal="center"/>
    </xf>
    <xf numFmtId="4" fontId="184" fillId="0" borderId="329" xfId="0" applyNumberFormat="1" applyFont="1" applyBorder="1" applyAlignment="1">
      <alignment horizontal="center"/>
    </xf>
    <xf numFmtId="0" fontId="81" fillId="6" borderId="329" xfId="0" applyFont="1" applyFill="1" applyBorder="1" applyAlignment="1">
      <alignment horizontal="left" vertical="center"/>
    </xf>
    <xf numFmtId="0" fontId="83" fillId="3" borderId="329" xfId="0" applyFont="1" applyFill="1" applyBorder="1" applyAlignment="1">
      <alignment horizontal="center" vertical="center"/>
    </xf>
    <xf numFmtId="3" fontId="83" fillId="3" borderId="329" xfId="0" applyNumberFormat="1" applyFont="1" applyFill="1" applyBorder="1" applyAlignment="1">
      <alignment horizontal="center" vertical="center"/>
    </xf>
    <xf numFmtId="0" fontId="84" fillId="5" borderId="325" xfId="0" applyFont="1" applyFill="1" applyBorder="1" applyAlignment="1">
      <alignment horizontal="center" vertical="center"/>
    </xf>
    <xf numFmtId="0" fontId="180" fillId="4" borderId="329" xfId="0" applyFont="1" applyFill="1" applyBorder="1" applyAlignment="1">
      <alignment vertical="center"/>
    </xf>
    <xf numFmtId="2" fontId="179" fillId="4" borderId="329" xfId="0" applyNumberFormat="1" applyFont="1" applyFill="1" applyBorder="1" applyAlignment="1">
      <alignment horizontal="center"/>
    </xf>
    <xf numFmtId="168" fontId="186" fillId="4" borderId="329" xfId="0" applyNumberFormat="1" applyFont="1" applyFill="1" applyBorder="1" applyAlignment="1">
      <alignment horizontal="center"/>
    </xf>
    <xf numFmtId="2" fontId="184" fillId="0" borderId="329" xfId="0" applyNumberFormat="1" applyFont="1" applyBorder="1" applyAlignment="1">
      <alignment horizontal="center"/>
    </xf>
    <xf numFmtId="0" fontId="180" fillId="4" borderId="329" xfId="0" applyFont="1" applyFill="1" applyBorder="1" applyAlignment="1">
      <alignment vertical="center" wrapText="1"/>
    </xf>
    <xf numFmtId="0" fontId="184" fillId="0" borderId="329" xfId="0" applyFont="1" applyBorder="1" applyAlignment="1">
      <alignment vertical="center" wrapText="1"/>
    </xf>
    <xf numFmtId="0" fontId="166" fillId="0" borderId="329" xfId="1" applyFont="1" applyBorder="1" applyAlignment="1">
      <alignment horizontal="left" vertical="center" wrapText="1"/>
    </xf>
    <xf numFmtId="2" fontId="166" fillId="92" borderId="329" xfId="0" applyNumberFormat="1" applyFont="1" applyFill="1" applyBorder="1" applyAlignment="1">
      <alignment horizontal="center"/>
    </xf>
    <xf numFmtId="0" fontId="184" fillId="0" borderId="330" xfId="0" applyFont="1" applyBorder="1"/>
    <xf numFmtId="3" fontId="166" fillId="92" borderId="330" xfId="0" applyNumberFormat="1" applyFont="1" applyFill="1" applyBorder="1" applyAlignment="1">
      <alignment horizontal="center"/>
    </xf>
    <xf numFmtId="0" fontId="184" fillId="0" borderId="330" xfId="0" applyFont="1" applyBorder="1" applyAlignment="1">
      <alignment horizontal="center"/>
    </xf>
    <xf numFmtId="0" fontId="184" fillId="0" borderId="328" xfId="0" applyFont="1" applyBorder="1" applyAlignment="1">
      <alignment horizontal="center"/>
    </xf>
    <xf numFmtId="0" fontId="190" fillId="3" borderId="329" xfId="0" applyFont="1" applyFill="1" applyBorder="1" applyAlignment="1">
      <alignment vertical="center"/>
    </xf>
    <xf numFmtId="0" fontId="190" fillId="3" borderId="329" xfId="0" applyFont="1" applyFill="1" applyBorder="1" applyAlignment="1">
      <alignment horizontal="center" vertical="center" wrapText="1"/>
    </xf>
    <xf numFmtId="0" fontId="190" fillId="3" borderId="329" xfId="0" applyFont="1" applyFill="1" applyBorder="1" applyAlignment="1">
      <alignment horizontal="center" vertical="center"/>
    </xf>
    <xf numFmtId="0" fontId="184" fillId="0" borderId="325" xfId="0" applyFont="1" applyBorder="1" applyAlignment="1">
      <alignment horizontal="left"/>
    </xf>
    <xf numFmtId="0" fontId="184" fillId="0" borderId="326" xfId="0" applyFont="1" applyBorder="1" applyAlignment="1">
      <alignment horizontal="center"/>
    </xf>
    <xf numFmtId="0" fontId="166" fillId="0" borderId="329" xfId="0" applyFont="1" applyBorder="1" applyAlignment="1">
      <alignment vertical="center" wrapText="1"/>
    </xf>
    <xf numFmtId="0" fontId="184" fillId="2" borderId="329" xfId="0" applyFont="1" applyFill="1" applyBorder="1"/>
    <xf numFmtId="2" fontId="166" fillId="2" borderId="327" xfId="0" applyNumberFormat="1" applyFont="1" applyFill="1" applyBorder="1" applyAlignment="1">
      <alignment horizontal="center"/>
    </xf>
    <xf numFmtId="2" fontId="166" fillId="2" borderId="329" xfId="0" applyNumberFormat="1" applyFont="1" applyFill="1" applyBorder="1" applyAlignment="1">
      <alignment horizontal="center"/>
    </xf>
    <xf numFmtId="0" fontId="186" fillId="2" borderId="329" xfId="0" applyFont="1" applyFill="1" applyBorder="1" applyAlignment="1">
      <alignment horizontal="center"/>
    </xf>
    <xf numFmtId="2" fontId="184" fillId="92" borderId="329" xfId="0" applyNumberFormat="1" applyFont="1" applyFill="1" applyBorder="1" applyAlignment="1">
      <alignment horizontal="center"/>
    </xf>
    <xf numFmtId="0" fontId="185" fillId="92" borderId="329" xfId="0" applyFont="1" applyFill="1" applyBorder="1" applyAlignment="1">
      <alignment horizontal="center" vertical="top" wrapText="1"/>
    </xf>
    <xf numFmtId="0" fontId="184" fillId="2" borderId="330" xfId="49" applyFont="1" applyFill="1" applyBorder="1" applyAlignment="1">
      <alignment wrapText="1"/>
    </xf>
    <xf numFmtId="0" fontId="185" fillId="2" borderId="330" xfId="0" applyFont="1" applyFill="1" applyBorder="1" applyAlignment="1">
      <alignment horizontal="center" vertical="center" wrapText="1"/>
    </xf>
    <xf numFmtId="0" fontId="166" fillId="0" borderId="329" xfId="1" applyFont="1" applyBorder="1" applyAlignment="1">
      <alignment vertical="center" wrapText="1"/>
    </xf>
    <xf numFmtId="2" fontId="197" fillId="2" borderId="329" xfId="0" applyNumberFormat="1" applyFont="1" applyFill="1" applyBorder="1" applyAlignment="1">
      <alignment horizontal="center"/>
    </xf>
    <xf numFmtId="0" fontId="184" fillId="2" borderId="330" xfId="49" applyFont="1" applyFill="1" applyBorder="1"/>
    <xf numFmtId="0" fontId="185" fillId="92" borderId="330" xfId="0" applyFont="1" applyFill="1" applyBorder="1" applyAlignment="1">
      <alignment horizontal="center" vertical="top" wrapText="1"/>
    </xf>
    <xf numFmtId="0" fontId="185" fillId="2" borderId="330" xfId="0" applyFont="1" applyFill="1" applyBorder="1" applyAlignment="1">
      <alignment horizontal="center" vertical="top" wrapText="1"/>
    </xf>
    <xf numFmtId="0" fontId="185" fillId="0" borderId="329" xfId="0" applyFont="1" applyBorder="1"/>
    <xf numFmtId="0" fontId="184" fillId="0" borderId="329" xfId="0" applyFont="1" applyBorder="1" applyAlignment="1">
      <alignment vertical="center"/>
    </xf>
    <xf numFmtId="0" fontId="184" fillId="105" borderId="329" xfId="0" applyFont="1" applyFill="1" applyBorder="1" applyAlignment="1">
      <alignment horizontal="center" vertical="center"/>
    </xf>
    <xf numFmtId="0" fontId="6" fillId="0" borderId="329" xfId="1" applyBorder="1" applyAlignment="1">
      <alignment vertical="center"/>
    </xf>
    <xf numFmtId="0" fontId="184" fillId="0" borderId="330" xfId="0" applyFont="1" applyBorder="1" applyAlignment="1">
      <alignment horizontal="left" vertical="center" wrapText="1"/>
    </xf>
    <xf numFmtId="0" fontId="6" fillId="0" borderId="329" xfId="1" applyBorder="1" applyAlignment="1">
      <alignment vertical="center" wrapText="1"/>
    </xf>
    <xf numFmtId="0" fontId="184" fillId="105" borderId="329" xfId="0" applyFont="1" applyFill="1" applyBorder="1" applyAlignment="1">
      <alignment horizontal="center"/>
    </xf>
    <xf numFmtId="2" fontId="193" fillId="0" borderId="329" xfId="0" applyNumberFormat="1" applyFont="1" applyBorder="1" applyAlignment="1">
      <alignment horizontal="center"/>
    </xf>
    <xf numFmtId="0" fontId="184" fillId="0" borderId="329" xfId="0" applyFont="1" applyBorder="1" applyAlignment="1">
      <alignment horizontal="center" vertical="center"/>
    </xf>
    <xf numFmtId="0" fontId="164" fillId="0" borderId="329" xfId="0" applyFont="1" applyBorder="1" applyAlignment="1">
      <alignment horizontal="center" wrapText="1"/>
    </xf>
    <xf numFmtId="0" fontId="184" fillId="2" borderId="329" xfId="0" applyFont="1" applyFill="1" applyBorder="1" applyAlignment="1">
      <alignment vertical="center"/>
    </xf>
    <xf numFmtId="0" fontId="184" fillId="0" borderId="329" xfId="0" applyFont="1" applyBorder="1" applyAlignment="1">
      <alignment horizontal="center" wrapText="1"/>
    </xf>
    <xf numFmtId="0" fontId="80" fillId="93" borderId="329" xfId="0" applyFont="1" applyFill="1" applyBorder="1" applyAlignment="1">
      <alignment horizontal="center" vertical="center"/>
    </xf>
    <xf numFmtId="3" fontId="80" fillId="93" borderId="329" xfId="0" applyNumberFormat="1" applyFont="1" applyFill="1" applyBorder="1" applyAlignment="1">
      <alignment horizontal="center" vertical="center"/>
    </xf>
    <xf numFmtId="164" fontId="80" fillId="93" borderId="329" xfId="0" applyNumberFormat="1" applyFont="1" applyFill="1" applyBorder="1" applyAlignment="1">
      <alignment horizontal="center" vertical="center"/>
    </xf>
    <xf numFmtId="0" fontId="84" fillId="4" borderId="329" xfId="0" applyFont="1" applyFill="1" applyBorder="1" applyAlignment="1">
      <alignment horizontal="center" vertical="center"/>
    </xf>
    <xf numFmtId="0" fontId="184" fillId="4" borderId="329" xfId="0" applyFont="1" applyFill="1" applyBorder="1" applyAlignment="1">
      <alignment horizontal="center" vertical="center"/>
    </xf>
    <xf numFmtId="2" fontId="186" fillId="4" borderId="329" xfId="0" applyNumberFormat="1" applyFont="1" applyFill="1" applyBorder="1" applyAlignment="1">
      <alignment horizontal="center" vertical="center"/>
    </xf>
    <xf numFmtId="0" fontId="84" fillId="0" borderId="329" xfId="0" applyFont="1" applyBorder="1" applyAlignment="1">
      <alignment horizontal="center" vertical="center"/>
    </xf>
    <xf numFmtId="0" fontId="186" fillId="4" borderId="329" xfId="0" applyFont="1" applyFill="1" applyBorder="1" applyAlignment="1">
      <alignment horizontal="center" vertical="center"/>
    </xf>
    <xf numFmtId="3" fontId="80" fillId="93" borderId="330" xfId="0" applyNumberFormat="1" applyFont="1" applyFill="1" applyBorder="1" applyAlignment="1">
      <alignment horizontal="center" vertical="center"/>
    </xf>
    <xf numFmtId="0" fontId="84" fillId="5" borderId="325" xfId="0" applyFont="1" applyFill="1" applyBorder="1" applyAlignment="1">
      <alignment vertical="center"/>
    </xf>
    <xf numFmtId="0" fontId="184" fillId="4" borderId="327" xfId="0" applyFont="1" applyFill="1" applyBorder="1" applyAlignment="1">
      <alignment horizontal="center"/>
    </xf>
    <xf numFmtId="0" fontId="176" fillId="93" borderId="329" xfId="0" applyFont="1" applyFill="1" applyBorder="1" applyAlignment="1">
      <alignment horizontal="center" vertical="center"/>
    </xf>
    <xf numFmtId="0" fontId="190" fillId="93" borderId="329" xfId="0" applyFont="1" applyFill="1" applyBorder="1" applyAlignment="1">
      <alignment horizontal="center" vertical="center"/>
    </xf>
    <xf numFmtId="0" fontId="164" fillId="2" borderId="329" xfId="0" applyFont="1" applyFill="1" applyBorder="1"/>
    <xf numFmtId="0" fontId="164" fillId="100" borderId="329" xfId="0" applyFont="1" applyFill="1" applyBorder="1"/>
    <xf numFmtId="0" fontId="164" fillId="2" borderId="329" xfId="65" applyFont="1" applyFill="1" applyBorder="1" applyAlignment="1">
      <alignment horizontal="left" vertical="center" wrapText="1" indent="5"/>
    </xf>
    <xf numFmtId="2" fontId="164" fillId="2" borderId="329" xfId="0" applyNumberFormat="1" applyFont="1" applyFill="1" applyBorder="1"/>
    <xf numFmtId="0" fontId="164" fillId="0" borderId="329" xfId="0" applyFont="1" applyBorder="1"/>
    <xf numFmtId="0" fontId="164" fillId="2" borderId="329" xfId="65" applyFont="1" applyFill="1" applyBorder="1">
      <alignment horizontal="left" vertical="center" indent="5"/>
    </xf>
    <xf numFmtId="2" fontId="164" fillId="0" borderId="329" xfId="0" applyNumberFormat="1" applyFont="1" applyBorder="1"/>
    <xf numFmtId="0" fontId="199" fillId="100" borderId="329" xfId="42275" applyFont="1" applyFill="1" applyBorder="1" applyAlignment="1">
      <alignment horizontal="left" vertical="center" indent="2"/>
    </xf>
    <xf numFmtId="2" fontId="164" fillId="2" borderId="329" xfId="0" applyNumberFormat="1" applyFont="1" applyFill="1" applyBorder="1" applyAlignment="1">
      <alignment horizontal="center"/>
    </xf>
    <xf numFmtId="4" fontId="164" fillId="2" borderId="329" xfId="0" applyNumberFormat="1" applyFont="1" applyFill="1" applyBorder="1" applyAlignment="1">
      <alignment horizontal="center"/>
    </xf>
    <xf numFmtId="0" fontId="164" fillId="0" borderId="329" xfId="0" applyFont="1" applyBorder="1" applyAlignment="1">
      <alignment horizontal="center"/>
    </xf>
    <xf numFmtId="4" fontId="164" fillId="92" borderId="329" xfId="0" applyNumberFormat="1" applyFont="1" applyFill="1" applyBorder="1" applyAlignment="1">
      <alignment horizontal="center"/>
    </xf>
    <xf numFmtId="2" fontId="164" fillId="92" borderId="329" xfId="0" applyNumberFormat="1" applyFont="1" applyFill="1" applyBorder="1" applyAlignment="1">
      <alignment horizontal="center"/>
    </xf>
    <xf numFmtId="0" fontId="164" fillId="2" borderId="329" xfId="0" applyFont="1" applyFill="1" applyBorder="1" applyAlignment="1">
      <alignment horizontal="center"/>
    </xf>
    <xf numFmtId="0" fontId="222" fillId="60" borderId="325" xfId="65" applyFont="1" applyFill="1" applyBorder="1" applyAlignment="1">
      <alignment horizontal="left" vertical="center" indent="2"/>
    </xf>
    <xf numFmtId="0" fontId="222" fillId="60" borderId="329" xfId="65" applyFont="1" applyFill="1" applyBorder="1" applyAlignment="1">
      <alignment horizontal="left" vertical="center" indent="2"/>
    </xf>
    <xf numFmtId="0" fontId="80" fillId="94" borderId="329" xfId="0" applyFont="1" applyFill="1" applyBorder="1" applyAlignment="1">
      <alignment horizontal="center" vertical="center"/>
    </xf>
    <xf numFmtId="3" fontId="80" fillId="94" borderId="329" xfId="0" applyNumberFormat="1" applyFont="1" applyFill="1" applyBorder="1" applyAlignment="1">
      <alignment horizontal="center" vertical="center"/>
    </xf>
    <xf numFmtId="164" fontId="80" fillId="94" borderId="329" xfId="0" applyNumberFormat="1" applyFont="1" applyFill="1" applyBorder="1" applyAlignment="1">
      <alignment horizontal="center" vertical="center"/>
    </xf>
    <xf numFmtId="0" fontId="184" fillId="4" borderId="329" xfId="0" applyFont="1" applyFill="1" applyBorder="1"/>
    <xf numFmtId="0" fontId="83" fillId="94" borderId="329" xfId="0" applyFont="1" applyFill="1" applyBorder="1" applyAlignment="1">
      <alignment horizontal="center" vertical="center"/>
    </xf>
    <xf numFmtId="3" fontId="83" fillId="94" borderId="329" xfId="0" applyNumberFormat="1" applyFont="1" applyFill="1" applyBorder="1" applyAlignment="1">
      <alignment horizontal="center" vertical="center"/>
    </xf>
    <xf numFmtId="0" fontId="108" fillId="0" borderId="329" xfId="1" applyFont="1" applyBorder="1" applyAlignment="1">
      <alignment vertical="center" wrapText="1"/>
    </xf>
    <xf numFmtId="0" fontId="190" fillId="94" borderId="329" xfId="0" applyFont="1" applyFill="1" applyBorder="1" applyAlignment="1">
      <alignment horizontal="center" vertical="center"/>
    </xf>
    <xf numFmtId="0" fontId="184" fillId="92" borderId="329" xfId="0" applyFont="1" applyFill="1" applyBorder="1"/>
    <xf numFmtId="0" fontId="190" fillId="94" borderId="329" xfId="0" applyFont="1" applyFill="1" applyBorder="1" applyAlignment="1">
      <alignment horizontal="center"/>
    </xf>
    <xf numFmtId="0" fontId="184" fillId="0" borderId="329" xfId="0" applyFont="1" applyBorder="1" applyAlignment="1">
      <alignment wrapText="1"/>
    </xf>
    <xf numFmtId="0" fontId="184" fillId="0" borderId="327" xfId="0" applyFont="1" applyBorder="1"/>
    <xf numFmtId="0" fontId="190" fillId="94" borderId="329" xfId="0" applyFont="1" applyFill="1" applyBorder="1"/>
    <xf numFmtId="0" fontId="184" fillId="105" borderId="329" xfId="0" applyFont="1" applyFill="1" applyBorder="1" applyAlignment="1">
      <alignment vertical="center"/>
    </xf>
    <xf numFmtId="0" fontId="184" fillId="105" borderId="329" xfId="0" applyFont="1" applyFill="1" applyBorder="1"/>
    <xf numFmtId="2" fontId="184" fillId="2" borderId="329" xfId="0" applyNumberFormat="1" applyFont="1" applyFill="1" applyBorder="1"/>
    <xf numFmtId="0" fontId="80" fillId="104" borderId="329" xfId="0" applyFont="1" applyFill="1" applyBorder="1" applyAlignment="1">
      <alignment horizontal="center" vertical="center" wrapText="1"/>
    </xf>
    <xf numFmtId="0" fontId="80" fillId="104" borderId="329" xfId="0" applyFont="1" applyFill="1" applyBorder="1" applyAlignment="1">
      <alignment horizontal="center" vertical="center"/>
    </xf>
    <xf numFmtId="3" fontId="80" fillId="104" borderId="329" xfId="0" applyNumberFormat="1" applyFont="1" applyFill="1" applyBorder="1" applyAlignment="1">
      <alignment horizontal="center" vertical="center"/>
    </xf>
    <xf numFmtId="3" fontId="80" fillId="4" borderId="329" xfId="0" applyNumberFormat="1" applyFont="1" applyFill="1" applyBorder="1" applyAlignment="1">
      <alignment horizontal="center" vertical="center"/>
    </xf>
    <xf numFmtId="0" fontId="80" fillId="4" borderId="329" xfId="0" applyFont="1" applyFill="1" applyBorder="1" applyAlignment="1">
      <alignment horizontal="center" vertical="center"/>
    </xf>
    <xf numFmtId="4" fontId="205" fillId="95" borderId="329" xfId="1918" applyNumberFormat="1" applyFont="1" applyFill="1" applyBorder="1" applyAlignment="1">
      <alignment horizontal="center"/>
    </xf>
    <xf numFmtId="2" fontId="184" fillId="0" borderId="329" xfId="0" applyNumberFormat="1" applyFont="1" applyBorder="1" applyAlignment="1">
      <alignment horizontal="right"/>
    </xf>
    <xf numFmtId="0" fontId="80" fillId="104" borderId="329" xfId="0" applyFont="1" applyFill="1" applyBorder="1" applyAlignment="1">
      <alignment vertical="center" wrapText="1"/>
    </xf>
    <xf numFmtId="2" fontId="165" fillId="4" borderId="329" xfId="0" applyNumberFormat="1" applyFont="1" applyFill="1" applyBorder="1" applyAlignment="1">
      <alignment horizontal="center"/>
    </xf>
    <xf numFmtId="0" fontId="165" fillId="2" borderId="329" xfId="0" applyFont="1" applyFill="1" applyBorder="1" applyAlignment="1">
      <alignment horizontal="center"/>
    </xf>
    <xf numFmtId="0" fontId="207" fillId="2" borderId="329" xfId="0" applyFont="1" applyFill="1" applyBorder="1" applyAlignment="1">
      <alignment vertical="center" wrapText="1"/>
    </xf>
    <xf numFmtId="0" fontId="6" fillId="2" borderId="329" xfId="1" applyFill="1" applyBorder="1" applyAlignment="1">
      <alignment vertical="center" wrapText="1"/>
    </xf>
    <xf numFmtId="0" fontId="190" fillId="104" borderId="329" xfId="0" applyFont="1" applyFill="1" applyBorder="1" applyAlignment="1">
      <alignment horizontal="center" vertical="center"/>
    </xf>
    <xf numFmtId="0" fontId="179" fillId="2" borderId="329" xfId="0" applyFont="1" applyFill="1" applyBorder="1" applyAlignment="1">
      <alignment horizontal="left"/>
    </xf>
    <xf numFmtId="0" fontId="82" fillId="2" borderId="329" xfId="0" applyFont="1" applyFill="1" applyBorder="1" applyAlignment="1">
      <alignment vertical="center" wrapText="1"/>
    </xf>
    <xf numFmtId="0" fontId="195" fillId="2" borderId="329" xfId="0" applyFont="1" applyFill="1" applyBorder="1" applyAlignment="1">
      <alignment vertical="center" wrapText="1"/>
    </xf>
    <xf numFmtId="0" fontId="0" fillId="2" borderId="329" xfId="0" applyFill="1" applyBorder="1"/>
    <xf numFmtId="168" fontId="184" fillId="0" borderId="329" xfId="0" applyNumberFormat="1" applyFont="1" applyBorder="1" applyAlignment="1">
      <alignment horizontal="center"/>
    </xf>
    <xf numFmtId="0" fontId="164" fillId="0" borderId="329" xfId="0" applyFont="1" applyBorder="1" applyAlignment="1">
      <alignment wrapText="1"/>
    </xf>
    <xf numFmtId="0" fontId="80" fillId="90" borderId="329" xfId="0" applyFont="1" applyFill="1" applyBorder="1" applyAlignment="1">
      <alignment horizontal="center" vertical="center"/>
    </xf>
    <xf numFmtId="3" fontId="80" fillId="90" borderId="329" xfId="0" applyNumberFormat="1" applyFont="1" applyFill="1" applyBorder="1" applyAlignment="1">
      <alignment horizontal="center" vertical="center"/>
    </xf>
    <xf numFmtId="4" fontId="180" fillId="4" borderId="329" xfId="0" applyNumberFormat="1" applyFont="1" applyFill="1" applyBorder="1" applyAlignment="1">
      <alignment horizontal="right" vertical="center"/>
    </xf>
    <xf numFmtId="0" fontId="210" fillId="4" borderId="329" xfId="0" applyFont="1" applyFill="1" applyBorder="1" applyAlignment="1">
      <alignment vertical="center"/>
    </xf>
    <xf numFmtId="0" fontId="185" fillId="2" borderId="329" xfId="0" applyFont="1" applyFill="1" applyBorder="1" applyAlignment="1">
      <alignment vertical="center" wrapText="1"/>
    </xf>
    <xf numFmtId="0" fontId="190" fillId="90" borderId="329" xfId="0" applyFont="1" applyFill="1" applyBorder="1" applyAlignment="1">
      <alignment horizontal="center" vertical="center"/>
    </xf>
    <xf numFmtId="2" fontId="199" fillId="2" borderId="329" xfId="0" applyNumberFormat="1" applyFont="1" applyFill="1" applyBorder="1" applyAlignment="1">
      <alignment horizontal="right"/>
    </xf>
    <xf numFmtId="0" fontId="200" fillId="2" borderId="329" xfId="0" applyFont="1" applyFill="1" applyBorder="1"/>
    <xf numFmtId="0" fontId="199" fillId="2" borderId="329" xfId="0" applyFont="1" applyFill="1" applyBorder="1" applyAlignment="1">
      <alignment horizontal="right"/>
    </xf>
    <xf numFmtId="0" fontId="164" fillId="0" borderId="330" xfId="0" applyFont="1" applyBorder="1"/>
    <xf numFmtId="0" fontId="164" fillId="2" borderId="330" xfId="0" applyFont="1" applyFill="1" applyBorder="1" applyAlignment="1">
      <alignment horizontal="center"/>
    </xf>
    <xf numFmtId="0" fontId="200" fillId="2" borderId="330" xfId="0" applyFont="1" applyFill="1" applyBorder="1"/>
    <xf numFmtId="0" fontId="164" fillId="0" borderId="330" xfId="0" applyFont="1" applyBorder="1" applyAlignment="1">
      <alignment wrapText="1"/>
    </xf>
    <xf numFmtId="4" fontId="205" fillId="95" borderId="329" xfId="1918" applyNumberFormat="1" applyFont="1" applyFill="1" applyBorder="1" applyAlignment="1">
      <alignment horizontal="right"/>
    </xf>
    <xf numFmtId="0" fontId="165" fillId="2" borderId="329" xfId="0" applyFont="1" applyFill="1" applyBorder="1"/>
    <xf numFmtId="2" fontId="164" fillId="2" borderId="329" xfId="0" applyNumberFormat="1" applyFont="1" applyFill="1" applyBorder="1" applyAlignment="1">
      <alignment horizontal="center" vertical="center"/>
    </xf>
    <xf numFmtId="2" fontId="164" fillId="92" borderId="329" xfId="0" applyNumberFormat="1" applyFont="1" applyFill="1" applyBorder="1"/>
    <xf numFmtId="0" fontId="179" fillId="60" borderId="330" xfId="42275" applyFont="1" applyFill="1" applyBorder="1" applyAlignment="1">
      <alignment horizontal="left" vertical="center" wrapText="1"/>
    </xf>
    <xf numFmtId="0" fontId="179" fillId="60" borderId="330" xfId="42275" applyFont="1" applyFill="1" applyBorder="1" applyAlignment="1">
      <alignment horizontal="center" vertical="center" wrapText="1"/>
    </xf>
    <xf numFmtId="0" fontId="179" fillId="60" borderId="328" xfId="42275" applyFont="1" applyFill="1" applyBorder="1" applyAlignment="1">
      <alignment horizontal="center" vertical="center"/>
    </xf>
    <xf numFmtId="2" fontId="166" fillId="103" borderId="329" xfId="51983" applyNumberFormat="1" applyFont="1" applyFill="1" applyBorder="1" applyAlignment="1">
      <alignment horizontal="right"/>
    </xf>
    <xf numFmtId="2" fontId="166" fillId="32" borderId="329" xfId="51983" applyNumberFormat="1" applyFont="1" applyFill="1" applyBorder="1" applyAlignment="1">
      <alignment horizontal="right"/>
    </xf>
    <xf numFmtId="0" fontId="166" fillId="60" borderId="329" xfId="42275" applyFont="1" applyFill="1" applyBorder="1" applyAlignment="1">
      <alignment horizontal="left" vertical="center" wrapText="1"/>
    </xf>
    <xf numFmtId="2" fontId="166" fillId="96" borderId="329" xfId="51983" applyNumberFormat="1" applyFont="1" applyFill="1" applyBorder="1" applyAlignment="1">
      <alignment horizontal="right"/>
    </xf>
    <xf numFmtId="0" fontId="166" fillId="60" borderId="329" xfId="42275" applyFont="1" applyFill="1" applyBorder="1" applyAlignment="1">
      <alignment horizontal="left" vertical="center"/>
    </xf>
    <xf numFmtId="0" fontId="178" fillId="6" borderId="329" xfId="0" applyFont="1" applyFill="1" applyBorder="1" applyAlignment="1">
      <alignment horizontal="center" vertical="center"/>
    </xf>
    <xf numFmtId="0" fontId="84" fillId="4" borderId="73" xfId="0" applyFont="1" applyFill="1" applyBorder="1" applyAlignment="1">
      <alignment horizontal="left" vertical="center"/>
    </xf>
    <xf numFmtId="2" fontId="166" fillId="32" borderId="329" xfId="51983" applyNumberFormat="1" applyFont="1" applyFill="1" applyBorder="1" applyAlignment="1">
      <alignment horizontal="right" wrapText="1"/>
    </xf>
    <xf numFmtId="0" fontId="190" fillId="90" borderId="280" xfId="0" applyFont="1" applyFill="1" applyBorder="1" applyAlignment="1">
      <alignment horizontal="center" vertical="center"/>
    </xf>
    <xf numFmtId="0" fontId="184" fillId="0" borderId="280" xfId="0" applyFont="1" applyBorder="1" applyAlignment="1">
      <alignment vertical="center" wrapText="1"/>
    </xf>
    <xf numFmtId="0" fontId="184" fillId="0" borderId="280" xfId="0" applyFont="1" applyBorder="1" applyAlignment="1">
      <alignment horizontal="left" vertical="center" wrapText="1"/>
    </xf>
    <xf numFmtId="0" fontId="184" fillId="0" borderId="280" xfId="0" applyFont="1" applyBorder="1" applyAlignment="1">
      <alignment horizontal="center" vertical="center"/>
    </xf>
    <xf numFmtId="0" fontId="6" fillId="0" borderId="329" xfId="1" applyBorder="1" applyAlignment="1">
      <alignment horizontal="center" vertical="center" wrapText="1"/>
    </xf>
    <xf numFmtId="0" fontId="169" fillId="0" borderId="0" xfId="0" applyFont="1"/>
    <xf numFmtId="0" fontId="169" fillId="0" borderId="0" xfId="0" quotePrefix="1" applyFont="1" applyAlignment="1">
      <alignment horizontal="center"/>
    </xf>
    <xf numFmtId="2" fontId="185" fillId="92" borderId="329" xfId="0" applyNumberFormat="1" applyFont="1" applyFill="1" applyBorder="1" applyAlignment="1">
      <alignment horizontal="center" vertical="top" wrapText="1"/>
    </xf>
    <xf numFmtId="2" fontId="179" fillId="4" borderId="329" xfId="0" applyNumberFormat="1" applyFont="1" applyFill="1" applyBorder="1" applyAlignment="1">
      <alignment horizontal="center" vertical="center"/>
    </xf>
    <xf numFmtId="2" fontId="184" fillId="0" borderId="73" xfId="0" applyNumberFormat="1" applyFont="1" applyBorder="1" applyAlignment="1">
      <alignment horizontal="center"/>
    </xf>
    <xf numFmtId="2" fontId="164" fillId="0" borderId="329" xfId="0" applyNumberFormat="1" applyFont="1" applyBorder="1" applyAlignment="1">
      <alignment horizontal="center"/>
    </xf>
    <xf numFmtId="2" fontId="164" fillId="100" borderId="329" xfId="0" applyNumberFormat="1" applyFont="1" applyFill="1" applyBorder="1"/>
    <xf numFmtId="2" fontId="165" fillId="2" borderId="329" xfId="0" applyNumberFormat="1" applyFont="1" applyFill="1" applyBorder="1" applyAlignment="1">
      <alignment horizontal="center"/>
    </xf>
    <xf numFmtId="0" fontId="190" fillId="104" borderId="318" xfId="0" applyFont="1" applyFill="1" applyBorder="1"/>
    <xf numFmtId="0" fontId="190" fillId="104" borderId="319" xfId="0" applyFont="1" applyFill="1" applyBorder="1"/>
    <xf numFmtId="0" fontId="190" fillId="104" borderId="317" xfId="0" applyFont="1" applyFill="1" applyBorder="1"/>
    <xf numFmtId="0" fontId="82" fillId="108" borderId="73" xfId="0" applyFont="1" applyFill="1" applyBorder="1"/>
    <xf numFmtId="4" fontId="82" fillId="0" borderId="327" xfId="0" applyNumberFormat="1" applyFont="1" applyBorder="1"/>
    <xf numFmtId="0" fontId="184" fillId="0" borderId="0" xfId="0" applyFont="1" applyAlignment="1">
      <alignment horizontal="left" vertical="center" wrapText="1"/>
    </xf>
    <xf numFmtId="0" fontId="184" fillId="0" borderId="0" xfId="0" applyFont="1" applyAlignment="1">
      <alignment horizontal="left" wrapText="1"/>
    </xf>
    <xf numFmtId="0" fontId="6" fillId="0" borderId="280" xfId="1" applyBorder="1" applyAlignment="1">
      <alignment horizontal="center" vertical="center" wrapText="1"/>
    </xf>
    <xf numFmtId="0" fontId="206" fillId="0" borderId="329" xfId="0" applyFont="1" applyBorder="1"/>
    <xf numFmtId="0" fontId="164" fillId="0" borderId="280" xfId="0" applyFont="1" applyBorder="1" applyAlignment="1">
      <alignment vertical="center" wrapText="1"/>
    </xf>
    <xf numFmtId="0" fontId="165" fillId="0" borderId="0" xfId="0" applyFont="1"/>
    <xf numFmtId="0" fontId="184" fillId="0" borderId="280" xfId="0" applyFont="1" applyBorder="1" applyAlignment="1">
      <alignment vertical="center"/>
    </xf>
    <xf numFmtId="0" fontId="2" fillId="0" borderId="286" xfId="0" applyFont="1" applyBorder="1"/>
    <xf numFmtId="0" fontId="2" fillId="0" borderId="238" xfId="0" applyFont="1" applyBorder="1"/>
    <xf numFmtId="0" fontId="2" fillId="0" borderId="239" xfId="0" applyFont="1" applyBorder="1"/>
    <xf numFmtId="0" fontId="2" fillId="0" borderId="0" xfId="0" applyFont="1"/>
    <xf numFmtId="0" fontId="2" fillId="2" borderId="329" xfId="0" applyFont="1" applyFill="1" applyBorder="1" applyAlignment="1">
      <alignment vertical="center" wrapText="1"/>
    </xf>
    <xf numFmtId="0" fontId="2" fillId="2" borderId="329" xfId="0" applyFont="1" applyFill="1" applyBorder="1" applyAlignment="1">
      <alignment horizontal="left" vertical="center" wrapText="1" indent="1"/>
    </xf>
    <xf numFmtId="0" fontId="2" fillId="2" borderId="329" xfId="0" applyFont="1" applyFill="1" applyBorder="1" applyAlignment="1">
      <alignment horizontal="left" vertical="center" indent="1"/>
    </xf>
    <xf numFmtId="3" fontId="2" fillId="2" borderId="329" xfId="0" applyNumberFormat="1" applyFont="1" applyFill="1" applyBorder="1" applyAlignment="1">
      <alignment horizontal="center" vertical="center"/>
    </xf>
    <xf numFmtId="0" fontId="2" fillId="2" borderId="325" xfId="0" applyFont="1" applyFill="1" applyBorder="1" applyAlignment="1">
      <alignment vertical="center" wrapText="1"/>
    </xf>
    <xf numFmtId="0" fontId="2" fillId="2" borderId="327" xfId="0" applyFont="1" applyFill="1" applyBorder="1" applyAlignment="1">
      <alignment horizontal="left" vertical="center" indent="1"/>
    </xf>
    <xf numFmtId="0" fontId="2" fillId="2" borderId="73" xfId="0" applyFont="1" applyFill="1" applyBorder="1" applyAlignment="1">
      <alignment horizontal="left" vertical="center" wrapText="1" indent="1"/>
    </xf>
    <xf numFmtId="2" fontId="2" fillId="0" borderId="0" xfId="0" applyNumberFormat="1" applyFont="1" applyAlignment="1">
      <alignment vertical="center" wrapText="1"/>
    </xf>
    <xf numFmtId="0" fontId="2" fillId="2" borderId="0" xfId="0" applyFont="1" applyFill="1"/>
    <xf numFmtId="0" fontId="195" fillId="0" borderId="0" xfId="0" applyFont="1" applyAlignment="1">
      <alignment vertical="center"/>
    </xf>
    <xf numFmtId="0" fontId="195" fillId="0" borderId="325" xfId="0" applyFont="1" applyBorder="1" applyAlignment="1">
      <alignment vertical="center" wrapText="1"/>
    </xf>
    <xf numFmtId="0" fontId="195" fillId="0" borderId="325" xfId="0" applyFont="1" applyBorder="1" applyAlignment="1">
      <alignment vertical="center"/>
    </xf>
    <xf numFmtId="0" fontId="75" fillId="22" borderId="332" xfId="0" applyFont="1" applyFill="1" applyBorder="1"/>
    <xf numFmtId="0" fontId="0" fillId="0" borderId="329" xfId="0" applyBorder="1" applyAlignment="1">
      <alignment vertical="center"/>
    </xf>
    <xf numFmtId="0" fontId="167" fillId="2" borderId="276" xfId="0" applyFont="1" applyFill="1" applyBorder="1" applyAlignment="1">
      <alignment horizontal="center" vertical="center"/>
    </xf>
    <xf numFmtId="0" fontId="167" fillId="5" borderId="276" xfId="0" applyFont="1" applyFill="1" applyBorder="1" applyAlignment="1">
      <alignment horizontal="center" vertical="center"/>
    </xf>
    <xf numFmtId="0" fontId="167" fillId="25" borderId="276" xfId="0" applyFont="1" applyFill="1" applyBorder="1" applyAlignment="1">
      <alignment horizontal="center" vertical="center"/>
    </xf>
    <xf numFmtId="0" fontId="167" fillId="27" borderId="276" xfId="0" applyFont="1" applyFill="1" applyBorder="1" applyAlignment="1">
      <alignment horizontal="center" vertical="center"/>
    </xf>
    <xf numFmtId="2" fontId="166" fillId="2" borderId="329" xfId="0" applyNumberFormat="1" applyFont="1" applyFill="1" applyBorder="1"/>
    <xf numFmtId="0" fontId="164" fillId="0" borderId="329" xfId="0" applyFont="1" applyBorder="1" applyAlignment="1">
      <alignment vertical="center" wrapText="1"/>
    </xf>
    <xf numFmtId="0" fontId="164" fillId="105" borderId="329" xfId="0" applyFont="1" applyFill="1" applyBorder="1" applyAlignment="1">
      <alignment vertical="center"/>
    </xf>
    <xf numFmtId="0" fontId="164" fillId="0" borderId="329" xfId="0" applyFont="1" applyBorder="1" applyAlignment="1">
      <alignment horizontal="center" vertical="center"/>
    </xf>
    <xf numFmtId="2" fontId="166" fillId="2" borderId="329" xfId="49" applyNumberFormat="1" applyFont="1" applyFill="1" applyBorder="1"/>
    <xf numFmtId="171" fontId="186" fillId="0" borderId="325" xfId="0" applyNumberFormat="1" applyFont="1" applyBorder="1" applyAlignment="1">
      <alignment horizontal="center" vertical="center"/>
    </xf>
    <xf numFmtId="170" fontId="186" fillId="0" borderId="325" xfId="0" applyNumberFormat="1" applyFont="1" applyBorder="1" applyAlignment="1">
      <alignment horizontal="center" vertical="center"/>
    </xf>
    <xf numFmtId="170" fontId="184" fillId="0" borderId="325" xfId="0" applyNumberFormat="1" applyFont="1" applyBorder="1" applyAlignment="1">
      <alignment horizontal="center" vertical="center"/>
    </xf>
    <xf numFmtId="170" fontId="193" fillId="0" borderId="325" xfId="0" applyNumberFormat="1" applyFont="1" applyBorder="1" applyAlignment="1">
      <alignment horizontal="center" vertical="center"/>
    </xf>
    <xf numFmtId="170" fontId="186" fillId="2" borderId="325" xfId="0" applyNumberFormat="1" applyFont="1" applyFill="1" applyBorder="1" applyAlignment="1">
      <alignment horizontal="center" vertical="center"/>
    </xf>
    <xf numFmtId="0" fontId="165" fillId="0" borderId="329" xfId="0" applyFont="1" applyBorder="1" applyAlignment="1">
      <alignment wrapText="1"/>
    </xf>
    <xf numFmtId="3" fontId="199" fillId="92" borderId="73" xfId="1918" applyNumberFormat="1" applyFont="1" applyFill="1" applyBorder="1" applyAlignment="1">
      <alignment horizontal="right"/>
    </xf>
    <xf numFmtId="3" fontId="164" fillId="92" borderId="329" xfId="0" applyNumberFormat="1" applyFont="1" applyFill="1" applyBorder="1" applyAlignment="1">
      <alignment horizontal="right"/>
    </xf>
    <xf numFmtId="3" fontId="164" fillId="92" borderId="329" xfId="0" applyNumberFormat="1" applyFont="1" applyFill="1" applyBorder="1"/>
    <xf numFmtId="3" fontId="206" fillId="92" borderId="280" xfId="0" applyNumberFormat="1" applyFont="1" applyFill="1" applyBorder="1" applyAlignment="1">
      <alignment vertical="top" wrapText="1"/>
    </xf>
    <xf numFmtId="3" fontId="206" fillId="92" borderId="288" xfId="0" applyNumberFormat="1" applyFont="1" applyFill="1" applyBorder="1" applyAlignment="1">
      <alignment vertical="top" wrapText="1"/>
    </xf>
    <xf numFmtId="3" fontId="206" fillId="92" borderId="329" xfId="0" applyNumberFormat="1" applyFont="1" applyFill="1" applyBorder="1" applyAlignment="1">
      <alignment vertical="top" wrapText="1"/>
    </xf>
    <xf numFmtId="4" fontId="199" fillId="2" borderId="329" xfId="0" applyNumberFormat="1" applyFont="1" applyFill="1" applyBorder="1" applyAlignment="1">
      <alignment horizontal="right"/>
    </xf>
    <xf numFmtId="4" fontId="179" fillId="2" borderId="329" xfId="0" applyNumberFormat="1" applyFont="1" applyFill="1" applyBorder="1" applyAlignment="1">
      <alignment horizontal="right"/>
    </xf>
    <xf numFmtId="4" fontId="200" fillId="2" borderId="329" xfId="0" applyNumberFormat="1" applyFont="1" applyFill="1" applyBorder="1" applyAlignment="1">
      <alignment horizontal="right"/>
    </xf>
    <xf numFmtId="4" fontId="199" fillId="2" borderId="330" xfId="0" applyNumberFormat="1" applyFont="1" applyFill="1" applyBorder="1" applyAlignment="1">
      <alignment horizontal="right"/>
    </xf>
    <xf numFmtId="4" fontId="200" fillId="2" borderId="330" xfId="0" applyNumberFormat="1" applyFont="1" applyFill="1" applyBorder="1"/>
    <xf numFmtId="4" fontId="165" fillId="2" borderId="329" xfId="0" applyNumberFormat="1" applyFont="1" applyFill="1" applyBorder="1"/>
    <xf numFmtId="3" fontId="199" fillId="2" borderId="73" xfId="1918" applyNumberFormat="1" applyFont="1" applyFill="1" applyBorder="1" applyAlignment="1">
      <alignment horizontal="right"/>
    </xf>
    <xf numFmtId="3" fontId="206" fillId="2" borderId="288" xfId="0" applyNumberFormat="1" applyFont="1" applyFill="1" applyBorder="1" applyAlignment="1">
      <alignment vertical="top" wrapText="1"/>
    </xf>
    <xf numFmtId="3" fontId="206" fillId="2" borderId="329" xfId="0" applyNumberFormat="1" applyFont="1" applyFill="1" applyBorder="1" applyAlignment="1">
      <alignment vertical="top" wrapText="1"/>
    </xf>
    <xf numFmtId="0" fontId="184" fillId="2" borderId="280" xfId="0" applyFont="1" applyFill="1" applyBorder="1"/>
    <xf numFmtId="4" fontId="199" fillId="95" borderId="73" xfId="1918" applyNumberFormat="1" applyFont="1" applyFill="1" applyBorder="1" applyAlignment="1">
      <alignment horizontal="right"/>
    </xf>
    <xf numFmtId="4" fontId="164" fillId="92" borderId="329" xfId="0" applyNumberFormat="1" applyFont="1" applyFill="1" applyBorder="1"/>
    <xf numFmtId="4" fontId="164" fillId="2" borderId="329" xfId="0" applyNumberFormat="1" applyFont="1" applyFill="1" applyBorder="1"/>
    <xf numFmtId="0" fontId="195" fillId="0" borderId="327" xfId="0" applyFont="1" applyBorder="1" applyAlignment="1">
      <alignment vertical="center"/>
    </xf>
    <xf numFmtId="0" fontId="117" fillId="0" borderId="0" xfId="0" applyFont="1"/>
    <xf numFmtId="0" fontId="225" fillId="3" borderId="329" xfId="0" applyFont="1" applyFill="1" applyBorder="1" applyAlignment="1">
      <alignment horizontal="center" vertical="center" wrapText="1"/>
    </xf>
    <xf numFmtId="0" fontId="216" fillId="20" borderId="59" xfId="0" applyFont="1" applyFill="1" applyBorder="1" applyAlignment="1">
      <alignment horizontal="left" vertical="center" indent="1"/>
    </xf>
    <xf numFmtId="0" fontId="84" fillId="4" borderId="330" xfId="0" applyFont="1" applyFill="1" applyBorder="1" applyAlignment="1">
      <alignment horizontal="center" vertical="center"/>
    </xf>
    <xf numFmtId="4" fontId="184" fillId="0" borderId="329" xfId="0" applyNumberFormat="1" applyFont="1" applyBorder="1"/>
    <xf numFmtId="0" fontId="225" fillId="94" borderId="329" xfId="0" applyFont="1" applyFill="1" applyBorder="1" applyAlignment="1">
      <alignment horizontal="center" vertical="center"/>
    </xf>
    <xf numFmtId="3" fontId="225" fillId="94" borderId="329" xfId="0" applyNumberFormat="1" applyFont="1" applyFill="1" applyBorder="1" applyAlignment="1">
      <alignment horizontal="center" vertical="center"/>
    </xf>
    <xf numFmtId="164" fontId="225" fillId="94" borderId="329" xfId="0" applyNumberFormat="1" applyFont="1" applyFill="1" applyBorder="1" applyAlignment="1">
      <alignment horizontal="center" vertical="center"/>
    </xf>
    <xf numFmtId="0" fontId="216" fillId="5" borderId="329" xfId="0" applyFont="1" applyFill="1" applyBorder="1" applyAlignment="1">
      <alignment horizontal="center" vertical="center"/>
    </xf>
    <xf numFmtId="0" fontId="216" fillId="5" borderId="329" xfId="0" applyFont="1" applyFill="1" applyBorder="1" applyAlignment="1">
      <alignment vertical="center"/>
    </xf>
    <xf numFmtId="0" fontId="164" fillId="4" borderId="329" xfId="0" applyFont="1" applyFill="1" applyBorder="1"/>
    <xf numFmtId="0" fontId="164" fillId="4" borderId="329" xfId="0" applyFont="1" applyFill="1" applyBorder="1" applyAlignment="1">
      <alignment horizontal="center"/>
    </xf>
    <xf numFmtId="0" fontId="216" fillId="0" borderId="329" xfId="0" applyFont="1" applyBorder="1" applyAlignment="1">
      <alignment horizontal="center" vertical="center"/>
    </xf>
    <xf numFmtId="0" fontId="207" fillId="0" borderId="329" xfId="0" applyFont="1" applyBorder="1" applyAlignment="1">
      <alignment vertical="center"/>
    </xf>
    <xf numFmtId="0" fontId="176" fillId="90" borderId="0" xfId="0" applyFont="1" applyFill="1" applyAlignment="1">
      <alignment vertical="center" wrapText="1"/>
    </xf>
    <xf numFmtId="0" fontId="176" fillId="94" borderId="0" xfId="0" applyFont="1" applyFill="1"/>
    <xf numFmtId="0" fontId="201" fillId="94" borderId="0" xfId="0" applyFont="1" applyFill="1"/>
    <xf numFmtId="0" fontId="199" fillId="0" borderId="329" xfId="0" applyFont="1" applyBorder="1" applyAlignment="1">
      <alignment vertical="center" wrapText="1"/>
    </xf>
    <xf numFmtId="0" fontId="176" fillId="94" borderId="329" xfId="0" applyFont="1" applyFill="1" applyBorder="1" applyAlignment="1">
      <alignment horizontal="center" vertical="center"/>
    </xf>
    <xf numFmtId="0" fontId="170" fillId="93" borderId="0" xfId="0" applyFont="1" applyFill="1" applyAlignment="1">
      <alignment horizontal="left"/>
    </xf>
    <xf numFmtId="0" fontId="176" fillId="94" borderId="329" xfId="0" applyFont="1" applyFill="1" applyBorder="1"/>
    <xf numFmtId="0" fontId="176" fillId="94" borderId="329" xfId="0" applyFont="1" applyFill="1" applyBorder="1" applyAlignment="1">
      <alignment horizontal="center"/>
    </xf>
    <xf numFmtId="0" fontId="176" fillId="3" borderId="329" xfId="0" applyFont="1" applyFill="1" applyBorder="1" applyAlignment="1">
      <alignment horizontal="center" vertical="center" wrapText="1"/>
    </xf>
    <xf numFmtId="4" fontId="166" fillId="92" borderId="329" xfId="0" applyNumberFormat="1" applyFont="1" applyFill="1" applyBorder="1" applyAlignment="1">
      <alignment horizontal="center"/>
    </xf>
    <xf numFmtId="4" fontId="184" fillId="0" borderId="327" xfId="0" applyNumberFormat="1" applyFont="1" applyBorder="1" applyAlignment="1">
      <alignment horizontal="center"/>
    </xf>
    <xf numFmtId="4" fontId="184" fillId="0" borderId="0" xfId="0" applyNumberFormat="1" applyFont="1" applyAlignment="1">
      <alignment horizontal="center"/>
    </xf>
    <xf numFmtId="4" fontId="184" fillId="0" borderId="330" xfId="0" applyNumberFormat="1" applyFont="1" applyBorder="1" applyAlignment="1">
      <alignment horizontal="center"/>
    </xf>
    <xf numFmtId="4" fontId="184" fillId="0" borderId="328" xfId="0" applyNumberFormat="1" applyFont="1" applyBorder="1" applyAlignment="1">
      <alignment horizontal="center"/>
    </xf>
    <xf numFmtId="4" fontId="184" fillId="0" borderId="317" xfId="0" applyNumberFormat="1" applyFont="1" applyBorder="1" applyAlignment="1">
      <alignment horizontal="center"/>
    </xf>
    <xf numFmtId="4" fontId="184" fillId="0" borderId="280" xfId="0" applyNumberFormat="1" applyFont="1" applyBorder="1" applyAlignment="1">
      <alignment horizontal="center"/>
    </xf>
    <xf numFmtId="4" fontId="184" fillId="0" borderId="325" xfId="0" applyNumberFormat="1" applyFont="1" applyBorder="1" applyAlignment="1">
      <alignment horizontal="center"/>
    </xf>
    <xf numFmtId="4" fontId="166" fillId="2" borderId="327" xfId="0" applyNumberFormat="1" applyFont="1" applyFill="1" applyBorder="1" applyAlignment="1">
      <alignment horizontal="center"/>
    </xf>
    <xf numFmtId="4" fontId="166" fillId="2" borderId="329" xfId="0" applyNumberFormat="1" applyFont="1" applyFill="1" applyBorder="1" applyAlignment="1">
      <alignment horizontal="center"/>
    </xf>
    <xf numFmtId="4" fontId="0" fillId="0" borderId="329" xfId="0" applyNumberFormat="1" applyBorder="1"/>
    <xf numFmtId="4" fontId="185" fillId="2" borderId="329" xfId="0" applyNumberFormat="1" applyFont="1" applyFill="1" applyBorder="1" applyAlignment="1">
      <alignment horizontal="center"/>
    </xf>
    <xf numFmtId="4" fontId="185" fillId="2" borderId="327" xfId="0" applyNumberFormat="1" applyFont="1" applyFill="1" applyBorder="1" applyAlignment="1">
      <alignment horizontal="center"/>
    </xf>
    <xf numFmtId="4" fontId="0" fillId="0" borderId="329" xfId="0" applyNumberFormat="1" applyBorder="1" applyAlignment="1">
      <alignment horizontal="center"/>
    </xf>
    <xf numFmtId="4" fontId="0" fillId="0" borderId="0" xfId="0" applyNumberFormat="1"/>
    <xf numFmtId="4" fontId="184" fillId="92" borderId="0" xfId="0" applyNumberFormat="1" applyFont="1" applyFill="1" applyAlignment="1">
      <alignment horizontal="center"/>
    </xf>
    <xf numFmtId="4" fontId="184" fillId="92" borderId="329" xfId="0" applyNumberFormat="1" applyFont="1" applyFill="1" applyBorder="1" applyAlignment="1">
      <alignment horizontal="center"/>
    </xf>
    <xf numFmtId="4" fontId="186" fillId="92" borderId="329" xfId="0" applyNumberFormat="1" applyFont="1" applyFill="1" applyBorder="1" applyAlignment="1">
      <alignment horizontal="center"/>
    </xf>
    <xf numFmtId="4" fontId="185" fillId="92" borderId="280" xfId="0" applyNumberFormat="1" applyFont="1" applyFill="1" applyBorder="1" applyAlignment="1">
      <alignment horizontal="center" vertical="top" wrapText="1"/>
    </xf>
    <xf numFmtId="4" fontId="196" fillId="92" borderId="329" xfId="0" applyNumberFormat="1" applyFont="1" applyFill="1" applyBorder="1" applyAlignment="1">
      <alignment horizontal="center"/>
    </xf>
    <xf numFmtId="4" fontId="185" fillId="92" borderId="329" xfId="0" applyNumberFormat="1" applyFont="1" applyFill="1" applyBorder="1" applyAlignment="1">
      <alignment horizontal="center" vertical="top" wrapText="1"/>
    </xf>
    <xf numFmtId="2" fontId="0" fillId="0" borderId="0" xfId="0" applyNumberFormat="1"/>
    <xf numFmtId="170" fontId="193" fillId="0" borderId="329" xfId="0" applyNumberFormat="1" applyFont="1" applyBorder="1"/>
    <xf numFmtId="4" fontId="165" fillId="4" borderId="329" xfId="0" applyNumberFormat="1" applyFont="1" applyFill="1" applyBorder="1" applyAlignment="1">
      <alignment horizontal="center"/>
    </xf>
    <xf numFmtId="4" fontId="164" fillId="0" borderId="329" xfId="0" applyNumberFormat="1" applyFont="1" applyBorder="1" applyAlignment="1">
      <alignment horizontal="center"/>
    </xf>
    <xf numFmtId="4" fontId="0" fillId="2" borderId="0" xfId="0" applyNumberFormat="1" applyFill="1"/>
    <xf numFmtId="4" fontId="166" fillId="2" borderId="329" xfId="1918" applyNumberFormat="1" applyFont="1" applyFill="1" applyBorder="1" applyAlignment="1">
      <alignment horizontal="center"/>
    </xf>
    <xf numFmtId="0" fontId="195" fillId="2" borderId="329" xfId="0" applyFont="1" applyFill="1" applyBorder="1" applyAlignment="1">
      <alignment vertical="center"/>
    </xf>
    <xf numFmtId="0" fontId="185" fillId="2" borderId="329" xfId="0" applyFont="1" applyFill="1" applyBorder="1" applyAlignment="1">
      <alignment horizontal="center" vertical="center"/>
    </xf>
    <xf numFmtId="0" fontId="180" fillId="2" borderId="325" xfId="0" applyFont="1" applyFill="1" applyBorder="1" applyAlignment="1">
      <alignment horizontal="left" vertical="center" indent="1"/>
    </xf>
    <xf numFmtId="0" fontId="84" fillId="2" borderId="326" xfId="0" applyFont="1" applyFill="1" applyBorder="1" applyAlignment="1">
      <alignment horizontal="left" vertical="center" indent="1"/>
    </xf>
    <xf numFmtId="0" fontId="230" fillId="104" borderId="329" xfId="0" applyFont="1" applyFill="1" applyBorder="1" applyAlignment="1">
      <alignment horizontal="center" vertical="center"/>
    </xf>
    <xf numFmtId="0" fontId="201" fillId="2" borderId="0" xfId="0" applyFont="1" applyFill="1"/>
    <xf numFmtId="0" fontId="176" fillId="90" borderId="280" xfId="0" applyFont="1" applyFill="1" applyBorder="1"/>
    <xf numFmtId="0" fontId="225" fillId="90" borderId="320" xfId="0" applyFont="1" applyFill="1" applyBorder="1" applyAlignment="1">
      <alignment wrapText="1"/>
    </xf>
    <xf numFmtId="0" fontId="216" fillId="109" borderId="280" xfId="0" applyFont="1" applyFill="1" applyBorder="1" applyAlignment="1">
      <alignment wrapText="1"/>
    </xf>
    <xf numFmtId="4" fontId="207" fillId="109" borderId="280" xfId="0" applyNumberFormat="1" applyFont="1" applyFill="1" applyBorder="1" applyAlignment="1">
      <alignment wrapText="1"/>
    </xf>
    <xf numFmtId="4" fontId="216" fillId="109" borderId="280" xfId="0" applyNumberFormat="1" applyFont="1" applyFill="1" applyBorder="1" applyAlignment="1">
      <alignment wrapText="1"/>
    </xf>
    <xf numFmtId="0" fontId="206" fillId="0" borderId="329" xfId="0" applyFont="1" applyBorder="1" applyAlignment="1">
      <alignment vertical="center" wrapText="1"/>
    </xf>
    <xf numFmtId="0" fontId="211" fillId="0" borderId="0" xfId="0" applyFont="1"/>
    <xf numFmtId="0" fontId="199" fillId="0" borderId="0" xfId="3" applyFont="1"/>
    <xf numFmtId="0" fontId="176" fillId="93" borderId="0" xfId="0" applyFont="1" applyFill="1" applyAlignment="1">
      <alignment horizontal="left"/>
    </xf>
    <xf numFmtId="0" fontId="199" fillId="105" borderId="0" xfId="3" applyFont="1" applyFill="1"/>
    <xf numFmtId="0" fontId="200" fillId="0" borderId="0" xfId="3" applyFont="1"/>
    <xf numFmtId="0" fontId="199" fillId="95" borderId="232" xfId="3" applyFont="1" applyFill="1" applyBorder="1"/>
    <xf numFmtId="0" fontId="199" fillId="95" borderId="232" xfId="59" applyFont="1" applyFill="1" applyBorder="1">
      <alignment horizontal="right"/>
    </xf>
    <xf numFmtId="0" fontId="200" fillId="95" borderId="0" xfId="60" applyFont="1" applyFill="1" applyBorder="1" applyAlignment="1"/>
    <xf numFmtId="0" fontId="199" fillId="95" borderId="0" xfId="3" applyFont="1" applyFill="1"/>
    <xf numFmtId="0" fontId="199" fillId="95" borderId="0" xfId="59" applyFont="1" applyFill="1">
      <alignment horizontal="right"/>
    </xf>
    <xf numFmtId="0" fontId="200" fillId="60" borderId="323" xfId="42275" applyFont="1" applyFill="1" applyBorder="1"/>
    <xf numFmtId="0" fontId="200" fillId="0" borderId="329" xfId="42275" applyFont="1" applyBorder="1" applyAlignment="1">
      <alignment vertical="center"/>
    </xf>
    <xf numFmtId="0" fontId="200" fillId="0" borderId="329" xfId="3" applyFont="1" applyBorder="1"/>
    <xf numFmtId="0" fontId="199" fillId="60" borderId="284" xfId="42275" applyFont="1" applyFill="1" applyBorder="1" applyAlignment="1">
      <alignment vertical="center"/>
    </xf>
    <xf numFmtId="0" fontId="199" fillId="0" borderId="329" xfId="3" applyFont="1" applyBorder="1"/>
    <xf numFmtId="0" fontId="199" fillId="60" borderId="287" xfId="42275" applyFont="1" applyFill="1" applyBorder="1" applyAlignment="1">
      <alignment vertical="center"/>
    </xf>
    <xf numFmtId="0" fontId="200" fillId="0" borderId="245" xfId="42275" applyFont="1" applyBorder="1" applyAlignment="1">
      <alignment horizontal="center" vertical="center"/>
    </xf>
    <xf numFmtId="0" fontId="200" fillId="60" borderId="325" xfId="69" applyFont="1" applyFill="1" applyBorder="1">
      <alignment horizontal="left" vertical="center"/>
    </xf>
    <xf numFmtId="2" fontId="199" fillId="0" borderId="60" xfId="0" applyNumberFormat="1" applyFont="1" applyBorder="1" applyAlignment="1">
      <alignment horizontal="right"/>
    </xf>
    <xf numFmtId="2" fontId="199" fillId="0" borderId="329" xfId="0" applyNumberFormat="1" applyFont="1" applyBorder="1" applyAlignment="1">
      <alignment horizontal="right"/>
    </xf>
    <xf numFmtId="0" fontId="199" fillId="95" borderId="329" xfId="3" applyFont="1" applyFill="1" applyBorder="1"/>
    <xf numFmtId="0" fontId="199" fillId="60" borderId="325" xfId="65" applyFont="1" applyFill="1" applyBorder="1">
      <alignment horizontal="left" vertical="center" indent="5"/>
    </xf>
    <xf numFmtId="2" fontId="199" fillId="0" borderId="327" xfId="0" applyNumberFormat="1" applyFont="1" applyBorder="1" applyAlignment="1">
      <alignment horizontal="right"/>
    </xf>
    <xf numFmtId="0" fontId="199" fillId="60" borderId="325" xfId="65" applyFont="1" applyFill="1" applyBorder="1" applyAlignment="1">
      <alignment horizontal="left" vertical="center" indent="1"/>
    </xf>
    <xf numFmtId="0" fontId="199" fillId="60" borderId="325" xfId="42275" applyFont="1" applyFill="1" applyBorder="1" applyAlignment="1">
      <alignment horizontal="left" vertical="center" indent="2"/>
    </xf>
    <xf numFmtId="2" fontId="199" fillId="0" borderId="329" xfId="3" applyNumberFormat="1" applyFont="1" applyBorder="1"/>
    <xf numFmtId="0" fontId="199" fillId="0" borderId="329" xfId="3" applyFont="1" applyBorder="1" applyAlignment="1">
      <alignment horizontal="center"/>
    </xf>
    <xf numFmtId="2" fontId="199" fillId="105" borderId="329" xfId="0" applyNumberFormat="1" applyFont="1" applyFill="1" applyBorder="1" applyAlignment="1">
      <alignment horizontal="right"/>
    </xf>
    <xf numFmtId="2" fontId="199" fillId="105" borderId="327" xfId="0" applyNumberFormat="1" applyFont="1" applyFill="1" applyBorder="1" applyAlignment="1">
      <alignment horizontal="right"/>
    </xf>
    <xf numFmtId="0" fontId="199" fillId="32" borderId="325" xfId="0" applyFont="1" applyFill="1" applyBorder="1" applyAlignment="1">
      <alignment horizontal="left" indent="8"/>
    </xf>
    <xf numFmtId="0" fontId="199" fillId="0" borderId="329" xfId="3" applyFont="1" applyBorder="1" applyAlignment="1">
      <alignment horizontal="right"/>
    </xf>
    <xf numFmtId="2" fontId="199" fillId="96" borderId="329" xfId="0" applyNumberFormat="1" applyFont="1" applyFill="1" applyBorder="1" applyAlignment="1">
      <alignment horizontal="right"/>
    </xf>
    <xf numFmtId="2" fontId="199" fillId="96" borderId="327" xfId="0" applyNumberFormat="1" applyFont="1" applyFill="1" applyBorder="1" applyAlignment="1">
      <alignment horizontal="right"/>
    </xf>
    <xf numFmtId="0" fontId="199" fillId="32" borderId="325" xfId="0" applyFont="1" applyFill="1" applyBorder="1" applyAlignment="1">
      <alignment horizontal="left" indent="4"/>
    </xf>
    <xf numFmtId="0" fontId="199" fillId="32" borderId="325" xfId="0" applyFont="1" applyFill="1" applyBorder="1" applyAlignment="1">
      <alignment horizontal="left" indent="6"/>
    </xf>
    <xf numFmtId="0" fontId="164" fillId="26" borderId="243" xfId="0" applyFont="1" applyFill="1" applyBorder="1"/>
    <xf numFmtId="0" fontId="164" fillId="98" borderId="243" xfId="0" applyFont="1" applyFill="1" applyBorder="1"/>
    <xf numFmtId="0" fontId="164" fillId="99" borderId="243" xfId="0" applyFont="1" applyFill="1" applyBorder="1"/>
    <xf numFmtId="0" fontId="164" fillId="0" borderId="243" xfId="0" applyFont="1" applyBorder="1"/>
    <xf numFmtId="0" fontId="164" fillId="4" borderId="243" xfId="0" applyFont="1" applyFill="1" applyBorder="1"/>
    <xf numFmtId="0" fontId="164" fillId="91" borderId="243" xfId="0" applyFont="1" applyFill="1" applyBorder="1"/>
    <xf numFmtId="0" fontId="164" fillId="0" borderId="244" xfId="0" applyFont="1" applyBorder="1"/>
    <xf numFmtId="0" fontId="199" fillId="60" borderId="329" xfId="65" applyFont="1" applyFill="1" applyBorder="1" applyAlignment="1">
      <alignment horizontal="left" vertical="center" indent="1"/>
    </xf>
    <xf numFmtId="0" fontId="199" fillId="60" borderId="329" xfId="42275" applyFont="1" applyFill="1" applyBorder="1" applyAlignment="1">
      <alignment horizontal="left" vertical="center" indent="2"/>
    </xf>
    <xf numFmtId="0" fontId="206" fillId="97" borderId="246" xfId="0" applyFont="1" applyFill="1" applyBorder="1" applyAlignment="1">
      <alignment vertical="center" wrapText="1"/>
    </xf>
    <xf numFmtId="0" fontId="206" fillId="26" borderId="246" xfId="0" applyFont="1" applyFill="1" applyBorder="1" applyAlignment="1">
      <alignment vertical="center" wrapText="1"/>
    </xf>
    <xf numFmtId="0" fontId="206" fillId="98" borderId="246" xfId="0" applyFont="1" applyFill="1" applyBorder="1" applyAlignment="1">
      <alignment vertical="center" wrapText="1"/>
    </xf>
    <xf numFmtId="0" fontId="206" fillId="99" borderId="246" xfId="0" applyFont="1" applyFill="1" applyBorder="1" applyAlignment="1">
      <alignment vertical="center" wrapText="1"/>
    </xf>
    <xf numFmtId="0" fontId="206" fillId="4" borderId="246" xfId="0" applyFont="1" applyFill="1" applyBorder="1" applyAlignment="1">
      <alignment vertical="center" wrapText="1"/>
    </xf>
    <xf numFmtId="0" fontId="206" fillId="91" borderId="246" xfId="0" applyFont="1" applyFill="1" applyBorder="1" applyAlignment="1">
      <alignment vertical="center" wrapText="1"/>
    </xf>
    <xf numFmtId="0" fontId="176" fillId="93" borderId="329" xfId="3" applyFont="1" applyFill="1" applyBorder="1" applyAlignment="1">
      <alignment horizontal="center" vertical="center"/>
    </xf>
    <xf numFmtId="0" fontId="176" fillId="93" borderId="329" xfId="3" applyFont="1" applyFill="1" applyBorder="1" applyAlignment="1">
      <alignment wrapText="1"/>
    </xf>
    <xf numFmtId="0" fontId="199" fillId="21" borderId="329" xfId="65" applyFont="1" applyFill="1" applyBorder="1">
      <alignment horizontal="left" vertical="center" indent="5"/>
    </xf>
    <xf numFmtId="0" fontId="199" fillId="2" borderId="329" xfId="3" applyFont="1" applyFill="1" applyBorder="1"/>
    <xf numFmtId="0" fontId="199" fillId="99" borderId="329" xfId="65" applyFont="1" applyFill="1" applyBorder="1">
      <alignment horizontal="left" vertical="center" indent="5"/>
    </xf>
    <xf numFmtId="0" fontId="206" fillId="2" borderId="329" xfId="0" applyFont="1" applyFill="1" applyBorder="1" applyAlignment="1">
      <alignment vertical="center" wrapText="1"/>
    </xf>
    <xf numFmtId="0" fontId="199" fillId="102" borderId="329" xfId="65" applyFont="1" applyFill="1" applyBorder="1">
      <alignment horizontal="left" vertical="center" indent="5"/>
    </xf>
    <xf numFmtId="0" fontId="199" fillId="60" borderId="329" xfId="65" applyFont="1" applyFill="1" applyBorder="1">
      <alignment horizontal="left" vertical="center" indent="5"/>
    </xf>
    <xf numFmtId="0" fontId="199" fillId="32" borderId="329" xfId="0" applyFont="1" applyFill="1" applyBorder="1" applyAlignment="1">
      <alignment horizontal="left" indent="8"/>
    </xf>
    <xf numFmtId="0" fontId="199" fillId="91" borderId="329" xfId="65" applyFont="1" applyFill="1" applyBorder="1">
      <alignment horizontal="left" vertical="center" indent="5"/>
    </xf>
    <xf numFmtId="0" fontId="199" fillId="4" borderId="329" xfId="65" applyFont="1" applyFill="1" applyBorder="1">
      <alignment horizontal="left" vertical="center" indent="5"/>
    </xf>
    <xf numFmtId="0" fontId="200" fillId="2" borderId="329" xfId="3" applyFont="1" applyFill="1" applyBorder="1"/>
    <xf numFmtId="0" fontId="199" fillId="106" borderId="329" xfId="65" applyFont="1" applyFill="1" applyBorder="1">
      <alignment horizontal="left" vertical="center" indent="5"/>
    </xf>
    <xf numFmtId="0" fontId="199" fillId="98" borderId="329" xfId="65" applyFont="1" applyFill="1" applyBorder="1">
      <alignment horizontal="left" vertical="center" indent="5"/>
    </xf>
    <xf numFmtId="0" fontId="181" fillId="0" borderId="0" xfId="3" applyFont="1"/>
    <xf numFmtId="0" fontId="199" fillId="32" borderId="329" xfId="0" applyFont="1" applyFill="1" applyBorder="1" applyAlignment="1">
      <alignment horizontal="left" indent="4"/>
    </xf>
    <xf numFmtId="0" fontId="206" fillId="105" borderId="329" xfId="0" applyFont="1" applyFill="1" applyBorder="1" applyAlignment="1">
      <alignment vertical="center" wrapText="1"/>
    </xf>
    <xf numFmtId="0" fontId="176" fillId="93" borderId="329" xfId="0" applyFont="1" applyFill="1" applyBorder="1"/>
    <xf numFmtId="4" fontId="199" fillId="95" borderId="329" xfId="1918" applyNumberFormat="1" applyFont="1" applyFill="1" applyBorder="1" applyAlignment="1">
      <alignment horizontal="right"/>
    </xf>
    <xf numFmtId="0" fontId="216" fillId="0" borderId="280" xfId="0" applyFont="1" applyBorder="1" applyAlignment="1">
      <alignment horizontal="right"/>
    </xf>
    <xf numFmtId="4" fontId="207" fillId="5" borderId="329" xfId="0" applyNumberFormat="1" applyFont="1" applyFill="1" applyBorder="1" applyAlignment="1">
      <alignment horizontal="center" vertical="center"/>
    </xf>
    <xf numFmtId="3" fontId="207" fillId="5" borderId="329" xfId="0" applyNumberFormat="1" applyFont="1" applyFill="1" applyBorder="1" applyAlignment="1">
      <alignment horizontal="center" vertical="center"/>
    </xf>
    <xf numFmtId="0" fontId="216" fillId="0" borderId="4" xfId="0" applyFont="1" applyBorder="1" applyAlignment="1">
      <alignment horizontal="left" vertical="center" wrapText="1"/>
    </xf>
    <xf numFmtId="0" fontId="84" fillId="0" borderId="4" xfId="0" applyFont="1" applyBorder="1" applyAlignment="1">
      <alignment horizontal="left" vertical="center" wrapText="1"/>
    </xf>
    <xf numFmtId="170" fontId="185" fillId="0" borderId="329" xfId="0" applyNumberFormat="1" applyFont="1" applyBorder="1"/>
    <xf numFmtId="0" fontId="176" fillId="93" borderId="325" xfId="0" applyFont="1" applyFill="1" applyBorder="1"/>
    <xf numFmtId="0" fontId="190" fillId="3" borderId="328" xfId="0" applyFont="1" applyFill="1" applyBorder="1" applyAlignment="1">
      <alignment horizontal="center" vertical="center"/>
    </xf>
    <xf numFmtId="0" fontId="164" fillId="0" borderId="329" xfId="0" applyFont="1" applyBorder="1" applyAlignment="1">
      <alignment vertical="center"/>
    </xf>
    <xf numFmtId="2" fontId="164" fillId="102" borderId="329" xfId="0" applyNumberFormat="1" applyFont="1" applyFill="1" applyBorder="1" applyAlignment="1">
      <alignment vertical="center"/>
    </xf>
    <xf numFmtId="2" fontId="184" fillId="0" borderId="329" xfId="0" applyNumberFormat="1" applyFont="1" applyBorder="1" applyAlignment="1">
      <alignment vertical="center"/>
    </xf>
    <xf numFmtId="0" fontId="166" fillId="0" borderId="329" xfId="0" applyFont="1" applyBorder="1" applyAlignment="1">
      <alignment vertical="center"/>
    </xf>
    <xf numFmtId="0" fontId="184" fillId="105" borderId="0" xfId="0" applyFont="1" applyFill="1" applyAlignment="1">
      <alignment vertical="center"/>
    </xf>
    <xf numFmtId="168" fontId="184" fillId="0" borderId="329" xfId="0" applyNumberFormat="1" applyFont="1" applyBorder="1" applyAlignment="1">
      <alignment vertical="center"/>
    </xf>
    <xf numFmtId="4" fontId="166" fillId="4" borderId="329" xfId="1918" applyNumberFormat="1" applyFont="1" applyFill="1" applyBorder="1" applyAlignment="1">
      <alignment horizontal="center"/>
    </xf>
    <xf numFmtId="2" fontId="184" fillId="4" borderId="329" xfId="0" applyNumberFormat="1" applyFont="1" applyFill="1" applyBorder="1"/>
    <xf numFmtId="4" fontId="184" fillId="4" borderId="329" xfId="0" applyNumberFormat="1" applyFont="1" applyFill="1" applyBorder="1" applyAlignment="1">
      <alignment horizontal="center"/>
    </xf>
    <xf numFmtId="0" fontId="184" fillId="0" borderId="73" xfId="0" applyFont="1" applyBorder="1" applyAlignment="1">
      <alignment vertical="center" wrapText="1"/>
    </xf>
    <xf numFmtId="0" fontId="184" fillId="0" borderId="289" xfId="0" applyFont="1" applyBorder="1" applyAlignment="1">
      <alignment vertical="center" wrapText="1"/>
    </xf>
    <xf numFmtId="0" fontId="164" fillId="0" borderId="330" xfId="0" applyFont="1" applyBorder="1" applyAlignment="1">
      <alignment horizontal="center" vertical="center"/>
    </xf>
    <xf numFmtId="0" fontId="216" fillId="0" borderId="0" xfId="0" applyFont="1" applyAlignment="1">
      <alignment horizontal="center" vertical="center"/>
    </xf>
    <xf numFmtId="0" fontId="207" fillId="0" borderId="0" xfId="0" applyFont="1" applyAlignment="1">
      <alignment vertical="center"/>
    </xf>
    <xf numFmtId="2" fontId="164" fillId="0" borderId="0" xfId="0" applyNumberFormat="1" applyFont="1" applyAlignment="1">
      <alignment vertical="center" wrapText="1"/>
    </xf>
    <xf numFmtId="0" fontId="164" fillId="0" borderId="0" xfId="0" applyFont="1" applyAlignment="1">
      <alignment horizontal="center" vertical="center"/>
    </xf>
    <xf numFmtId="2" fontId="164" fillId="0" borderId="0" xfId="0" applyNumberFormat="1" applyFont="1" applyAlignment="1">
      <alignment horizontal="center" vertical="center"/>
    </xf>
    <xf numFmtId="0" fontId="238" fillId="0" borderId="329" xfId="1" applyFont="1" applyBorder="1" applyAlignment="1">
      <alignment vertical="center" wrapText="1"/>
    </xf>
    <xf numFmtId="0" fontId="164" fillId="0" borderId="280" xfId="0" applyFont="1" applyBorder="1" applyAlignment="1">
      <alignment horizontal="center" vertical="center"/>
    </xf>
    <xf numFmtId="0" fontId="165" fillId="94" borderId="0" xfId="0" applyFont="1" applyFill="1"/>
    <xf numFmtId="2" fontId="164" fillId="92" borderId="330" xfId="0" applyNumberFormat="1" applyFont="1" applyFill="1" applyBorder="1" applyAlignment="1">
      <alignment horizontal="center"/>
    </xf>
    <xf numFmtId="4" fontId="164" fillId="2" borderId="330" xfId="0" applyNumberFormat="1" applyFont="1" applyFill="1" applyBorder="1" applyAlignment="1">
      <alignment horizontal="center"/>
    </xf>
    <xf numFmtId="0" fontId="84" fillId="0" borderId="330" xfId="0" applyFont="1" applyBorder="1" applyAlignment="1">
      <alignment horizontal="center" vertical="center"/>
    </xf>
    <xf numFmtId="0" fontId="82" fillId="0" borderId="330" xfId="0" applyFont="1" applyBorder="1" applyAlignment="1">
      <alignment vertical="center"/>
    </xf>
    <xf numFmtId="2" fontId="184" fillId="0" borderId="330" xfId="0" applyNumberFormat="1" applyFont="1" applyBorder="1" applyAlignment="1">
      <alignment horizontal="center" vertical="center"/>
    </xf>
    <xf numFmtId="0" fontId="184" fillId="0" borderId="330" xfId="0" applyFont="1" applyBorder="1" applyAlignment="1">
      <alignment horizontal="center" vertical="center"/>
    </xf>
    <xf numFmtId="3" fontId="212" fillId="90" borderId="329" xfId="0" applyNumberFormat="1" applyFont="1" applyFill="1" applyBorder="1" applyAlignment="1">
      <alignment horizontal="center" vertical="center"/>
    </xf>
    <xf numFmtId="0" fontId="84" fillId="0" borderId="280" xfId="0" applyFont="1" applyBorder="1" applyAlignment="1">
      <alignment horizontal="center" vertical="center"/>
    </xf>
    <xf numFmtId="0" fontId="84" fillId="5" borderId="330" xfId="0" applyFont="1" applyFill="1" applyBorder="1" applyAlignment="1">
      <alignment horizontal="center" vertical="center"/>
    </xf>
    <xf numFmtId="0" fontId="84" fillId="4" borderId="330" xfId="0" applyFont="1" applyFill="1" applyBorder="1" applyAlignment="1">
      <alignment vertical="center" wrapText="1"/>
    </xf>
    <xf numFmtId="0" fontId="184" fillId="4" borderId="330" xfId="0" applyFont="1" applyFill="1" applyBorder="1" applyAlignment="1">
      <alignment horizontal="center"/>
    </xf>
    <xf numFmtId="2" fontId="184" fillId="0" borderId="280" xfId="0" applyNumberFormat="1" applyFont="1" applyBorder="1" applyAlignment="1">
      <alignment horizontal="center"/>
    </xf>
    <xf numFmtId="0" fontId="164" fillId="0" borderId="280" xfId="0" applyFont="1" applyBorder="1"/>
    <xf numFmtId="0" fontId="99" fillId="0" borderId="0" xfId="0" applyFont="1"/>
    <xf numFmtId="3" fontId="212" fillId="3" borderId="329" xfId="0" applyNumberFormat="1" applyFont="1" applyFill="1" applyBorder="1" applyAlignment="1">
      <alignment horizontal="center" vertical="center"/>
    </xf>
    <xf numFmtId="3" fontId="212" fillId="93" borderId="329" xfId="0" applyNumberFormat="1" applyFont="1" applyFill="1" applyBorder="1" applyAlignment="1">
      <alignment horizontal="center" vertical="center"/>
    </xf>
    <xf numFmtId="3" fontId="212" fillId="94" borderId="329" xfId="0" applyNumberFormat="1" applyFont="1" applyFill="1" applyBorder="1" applyAlignment="1">
      <alignment horizontal="center" vertical="center"/>
    </xf>
    <xf numFmtId="0" fontId="207" fillId="4" borderId="329" xfId="0" applyFont="1" applyFill="1" applyBorder="1"/>
    <xf numFmtId="0" fontId="207" fillId="4" borderId="329" xfId="0" applyFont="1" applyFill="1" applyBorder="1" applyAlignment="1">
      <alignment horizontal="center"/>
    </xf>
    <xf numFmtId="0" fontId="207" fillId="0" borderId="329" xfId="0" applyFont="1" applyBorder="1" applyAlignment="1">
      <alignment horizontal="center" vertical="center"/>
    </xf>
    <xf numFmtId="3" fontId="212" fillId="104" borderId="329" xfId="0" applyNumberFormat="1" applyFont="1" applyFill="1" applyBorder="1" applyAlignment="1">
      <alignment horizontal="center" vertical="center"/>
    </xf>
    <xf numFmtId="0" fontId="207" fillId="0" borderId="325" xfId="0" applyFont="1" applyBorder="1" applyAlignment="1">
      <alignment vertical="center"/>
    </xf>
    <xf numFmtId="0" fontId="207" fillId="0" borderId="330" xfId="0" applyFont="1" applyBorder="1" applyAlignment="1">
      <alignment vertical="center"/>
    </xf>
    <xf numFmtId="4" fontId="195" fillId="4" borderId="329" xfId="0" applyNumberFormat="1" applyFont="1" applyFill="1" applyBorder="1" applyAlignment="1">
      <alignment horizontal="center" vertical="center"/>
    </xf>
    <xf numFmtId="4" fontId="186" fillId="28" borderId="329" xfId="0" applyNumberFormat="1" applyFont="1" applyFill="1" applyBorder="1" applyAlignment="1">
      <alignment horizontal="center"/>
    </xf>
    <xf numFmtId="2" fontId="0" fillId="2" borderId="330" xfId="0" applyNumberFormat="1" applyFill="1" applyBorder="1"/>
    <xf numFmtId="2" fontId="0" fillId="2" borderId="280" xfId="0" applyNumberFormat="1" applyFill="1" applyBorder="1"/>
    <xf numFmtId="2" fontId="0" fillId="2" borderId="288" xfId="0" applyNumberFormat="1" applyFill="1" applyBorder="1"/>
    <xf numFmtId="0" fontId="0" fillId="92" borderId="329" xfId="0" applyFill="1" applyBorder="1"/>
    <xf numFmtId="2" fontId="0" fillId="92" borderId="329" xfId="0" applyNumberFormat="1" applyFill="1" applyBorder="1"/>
    <xf numFmtId="0" fontId="0" fillId="92" borderId="330" xfId="0" applyFill="1" applyBorder="1"/>
    <xf numFmtId="0" fontId="0" fillId="0" borderId="280" xfId="0" applyBorder="1" applyAlignment="1">
      <alignment horizontal="center"/>
    </xf>
    <xf numFmtId="0" fontId="162" fillId="101" borderId="0" xfId="0" applyFont="1" applyFill="1"/>
    <xf numFmtId="4" fontId="184" fillId="0" borderId="329" xfId="0" applyNumberFormat="1" applyFont="1" applyBorder="1" applyAlignment="1">
      <alignment horizontal="center" vertical="center"/>
    </xf>
    <xf numFmtId="4" fontId="166" fillId="0" borderId="329" xfId="0" applyNumberFormat="1" applyFont="1" applyBorder="1" applyAlignment="1">
      <alignment horizontal="center" vertical="center"/>
    </xf>
    <xf numFmtId="4" fontId="186" fillId="4" borderId="329" xfId="0" applyNumberFormat="1" applyFont="1" applyFill="1" applyBorder="1" applyAlignment="1">
      <alignment horizontal="center" vertical="center"/>
    </xf>
    <xf numFmtId="4" fontId="186" fillId="4" borderId="330" xfId="0" applyNumberFormat="1" applyFont="1" applyFill="1" applyBorder="1" applyAlignment="1">
      <alignment horizontal="center"/>
    </xf>
    <xf numFmtId="4" fontId="184" fillId="0" borderId="280" xfId="0" applyNumberFormat="1" applyFont="1" applyBorder="1"/>
    <xf numFmtId="4" fontId="164" fillId="0" borderId="330" xfId="0" applyNumberFormat="1" applyFont="1" applyBorder="1" applyAlignment="1">
      <alignment horizontal="center"/>
    </xf>
    <xf numFmtId="4" fontId="164" fillId="0" borderId="329" xfId="0" applyNumberFormat="1" applyFont="1" applyBorder="1"/>
    <xf numFmtId="4" fontId="164" fillId="0" borderId="329" xfId="0" applyNumberFormat="1" applyFont="1" applyBorder="1" applyAlignment="1">
      <alignment horizontal="center" vertical="center"/>
    </xf>
    <xf numFmtId="4" fontId="216" fillId="4" borderId="329" xfId="0" applyNumberFormat="1" applyFont="1" applyFill="1" applyBorder="1" applyAlignment="1">
      <alignment horizontal="center"/>
    </xf>
    <xf numFmtId="4" fontId="207" fillId="0" borderId="329" xfId="0" applyNumberFormat="1" applyFont="1" applyBorder="1" applyAlignment="1">
      <alignment horizontal="center" vertical="center"/>
    </xf>
    <xf numFmtId="4" fontId="82" fillId="0" borderId="329" xfId="0" applyNumberFormat="1" applyFont="1" applyBorder="1" applyAlignment="1">
      <alignment horizontal="center" vertical="center"/>
    </xf>
    <xf numFmtId="4" fontId="82" fillId="2" borderId="329" xfId="0" applyNumberFormat="1" applyFont="1" applyFill="1" applyBorder="1" applyAlignment="1">
      <alignment horizontal="center" vertical="center"/>
    </xf>
    <xf numFmtId="4" fontId="195" fillId="0" borderId="329" xfId="0" applyNumberFormat="1" applyFont="1" applyBorder="1" applyAlignment="1">
      <alignment horizontal="center" vertical="center"/>
    </xf>
    <xf numFmtId="4" fontId="75" fillId="0" borderId="329" xfId="0" applyNumberFormat="1" applyFont="1" applyBorder="1" applyAlignment="1">
      <alignment horizontal="center" vertical="center"/>
    </xf>
    <xf numFmtId="4" fontId="184" fillId="28" borderId="329" xfId="0" applyNumberFormat="1" applyFont="1" applyFill="1" applyBorder="1" applyAlignment="1">
      <alignment horizontal="center"/>
    </xf>
    <xf numFmtId="0" fontId="184" fillId="0" borderId="333" xfId="0" applyFont="1" applyBorder="1" applyAlignment="1">
      <alignment vertical="center" wrapText="1"/>
    </xf>
    <xf numFmtId="0" fontId="184" fillId="0" borderId="333" xfId="0" applyFont="1" applyBorder="1" applyAlignment="1">
      <alignment vertical="center"/>
    </xf>
    <xf numFmtId="0" fontId="164" fillId="0" borderId="325" xfId="0" applyFont="1" applyBorder="1" applyAlignment="1">
      <alignment horizontal="left" vertical="center"/>
    </xf>
    <xf numFmtId="0" fontId="241" fillId="0" borderId="329" xfId="0" applyFont="1" applyBorder="1" applyAlignment="1">
      <alignment vertical="center"/>
    </xf>
    <xf numFmtId="0" fontId="241" fillId="0" borderId="280" xfId="0" applyFont="1" applyBorder="1" applyAlignment="1">
      <alignment vertical="center"/>
    </xf>
    <xf numFmtId="0" fontId="207" fillId="0" borderId="288" xfId="0" applyFont="1" applyBorder="1" applyAlignment="1">
      <alignment vertical="center" wrapText="1"/>
    </xf>
    <xf numFmtId="2" fontId="0" fillId="2" borderId="320" xfId="0" applyNumberFormat="1" applyFill="1" applyBorder="1"/>
    <xf numFmtId="0" fontId="244" fillId="0" borderId="280" xfId="0" applyFont="1" applyBorder="1" applyAlignment="1">
      <alignment vertical="center" wrapText="1"/>
    </xf>
    <xf numFmtId="0" fontId="195" fillId="0" borderId="280" xfId="0" applyFont="1" applyBorder="1" applyAlignment="1">
      <alignment vertical="center" wrapText="1"/>
    </xf>
    <xf numFmtId="0" fontId="241" fillId="0" borderId="330" xfId="0" applyFont="1" applyBorder="1" applyAlignment="1">
      <alignment vertical="center"/>
    </xf>
    <xf numFmtId="0" fontId="241" fillId="0" borderId="280" xfId="0" applyFont="1" applyBorder="1" applyAlignment="1">
      <alignment vertical="center" wrapText="1"/>
    </xf>
    <xf numFmtId="0" fontId="241" fillId="0" borderId="320" xfId="0" applyFont="1" applyBorder="1" applyAlignment="1">
      <alignment vertical="center"/>
    </xf>
    <xf numFmtId="0" fontId="241" fillId="0" borderId="288" xfId="0" applyFont="1" applyBorder="1" applyAlignment="1">
      <alignment vertical="center"/>
    </xf>
    <xf numFmtId="9" fontId="199" fillId="0" borderId="329" xfId="3" applyNumberFormat="1" applyFont="1" applyBorder="1"/>
    <xf numFmtId="2" fontId="184" fillId="0" borderId="330" xfId="0" applyNumberFormat="1" applyFont="1" applyBorder="1" applyAlignment="1">
      <alignment horizontal="center"/>
    </xf>
    <xf numFmtId="0" fontId="206" fillId="2" borderId="329" xfId="65" applyFont="1" applyFill="1" applyBorder="1">
      <alignment horizontal="left" vertical="center" indent="5"/>
    </xf>
    <xf numFmtId="0" fontId="164" fillId="2" borderId="329" xfId="49" applyFont="1" applyFill="1" applyBorder="1"/>
    <xf numFmtId="0" fontId="199" fillId="2" borderId="329" xfId="0" applyFont="1" applyFill="1" applyBorder="1" applyAlignment="1">
      <alignment horizontal="center"/>
    </xf>
    <xf numFmtId="0" fontId="199" fillId="0" borderId="329" xfId="0" applyFont="1" applyBorder="1"/>
    <xf numFmtId="2" fontId="199" fillId="2" borderId="329" xfId="49" applyNumberFormat="1" applyFont="1" applyFill="1" applyBorder="1"/>
    <xf numFmtId="2" fontId="164" fillId="2" borderId="329" xfId="49" applyNumberFormat="1" applyFont="1" applyFill="1" applyBorder="1"/>
    <xf numFmtId="2" fontId="206" fillId="92" borderId="329" xfId="0" applyNumberFormat="1" applyFont="1" applyFill="1" applyBorder="1"/>
    <xf numFmtId="0" fontId="164" fillId="2" borderId="0" xfId="65" applyFont="1" applyFill="1" applyBorder="1">
      <alignment horizontal="left" vertical="center" indent="5"/>
    </xf>
    <xf numFmtId="2" fontId="164" fillId="0" borderId="0" xfId="0" applyNumberFormat="1" applyFont="1"/>
    <xf numFmtId="2" fontId="164" fillId="2" borderId="0" xfId="0" applyNumberFormat="1" applyFont="1" applyFill="1"/>
    <xf numFmtId="2" fontId="164" fillId="0" borderId="330" xfId="0" applyNumberFormat="1" applyFont="1" applyBorder="1" applyAlignment="1">
      <alignment horizontal="center"/>
    </xf>
    <xf numFmtId="2" fontId="164" fillId="0" borderId="333" xfId="0" applyNumberFormat="1" applyFont="1" applyBorder="1" applyAlignment="1">
      <alignment horizontal="center"/>
    </xf>
    <xf numFmtId="0" fontId="246" fillId="93" borderId="329" xfId="0" applyFont="1" applyFill="1" applyBorder="1" applyAlignment="1">
      <alignment horizontal="center" vertical="center"/>
    </xf>
    <xf numFmtId="3" fontId="246" fillId="93" borderId="329" xfId="0" applyNumberFormat="1" applyFont="1" applyFill="1" applyBorder="1" applyAlignment="1">
      <alignment horizontal="center" vertical="center"/>
    </xf>
    <xf numFmtId="164" fontId="246" fillId="93" borderId="329" xfId="0" applyNumberFormat="1" applyFont="1" applyFill="1" applyBorder="1" applyAlignment="1">
      <alignment horizontal="center" vertical="center"/>
    </xf>
    <xf numFmtId="3" fontId="247" fillId="93" borderId="329" xfId="0" applyNumberFormat="1" applyFont="1" applyFill="1" applyBorder="1" applyAlignment="1">
      <alignment horizontal="center" vertical="center"/>
    </xf>
    <xf numFmtId="0" fontId="245" fillId="5" borderId="329" xfId="0" applyFont="1" applyFill="1" applyBorder="1" applyAlignment="1">
      <alignment horizontal="center" vertical="center"/>
    </xf>
    <xf numFmtId="0" fontId="245" fillId="4" borderId="329" xfId="0" applyFont="1" applyFill="1" applyBorder="1" applyAlignment="1">
      <alignment horizontal="center" vertical="center"/>
    </xf>
    <xf numFmtId="0" fontId="245" fillId="4" borderId="329" xfId="0" applyFont="1" applyFill="1" applyBorder="1" applyAlignment="1">
      <alignment vertical="center"/>
    </xf>
    <xf numFmtId="0" fontId="164" fillId="4" borderId="329" xfId="0" applyFont="1" applyFill="1" applyBorder="1" applyAlignment="1">
      <alignment horizontal="center" vertical="center"/>
    </xf>
    <xf numFmtId="4" fontId="165" fillId="4" borderId="329" xfId="0" applyNumberFormat="1" applyFont="1" applyFill="1" applyBorder="1" applyAlignment="1">
      <alignment horizontal="center" vertical="center"/>
    </xf>
    <xf numFmtId="0" fontId="245" fillId="0" borderId="329" xfId="0" applyFont="1" applyBorder="1" applyAlignment="1">
      <alignment horizontal="center" vertical="center"/>
    </xf>
    <xf numFmtId="4" fontId="199" fillId="0" borderId="329" xfId="0" applyNumberFormat="1" applyFont="1" applyBorder="1" applyAlignment="1">
      <alignment horizontal="center" vertical="center"/>
    </xf>
    <xf numFmtId="0" fontId="245" fillId="4" borderId="329" xfId="0" applyFont="1" applyFill="1" applyBorder="1" applyAlignment="1">
      <alignment vertical="center" wrapText="1"/>
    </xf>
    <xf numFmtId="0" fontId="165" fillId="4" borderId="329" xfId="0" applyFont="1" applyFill="1" applyBorder="1" applyAlignment="1">
      <alignment horizontal="center" vertical="center"/>
    </xf>
    <xf numFmtId="2" fontId="165" fillId="4" borderId="329" xfId="0" applyNumberFormat="1" applyFont="1" applyFill="1" applyBorder="1" applyAlignment="1">
      <alignment horizontal="center" vertical="center"/>
    </xf>
    <xf numFmtId="0" fontId="245" fillId="0" borderId="330" xfId="0" applyFont="1" applyBorder="1" applyAlignment="1">
      <alignment horizontal="center" vertical="center"/>
    </xf>
    <xf numFmtId="2" fontId="164" fillId="0" borderId="330" xfId="0" applyNumberFormat="1" applyFont="1" applyBorder="1" applyAlignment="1">
      <alignment horizontal="center" vertical="center"/>
    </xf>
    <xf numFmtId="0" fontId="245" fillId="0" borderId="280" xfId="0" applyFont="1" applyBorder="1" applyAlignment="1">
      <alignment horizontal="center" vertical="center"/>
    </xf>
    <xf numFmtId="2" fontId="164" fillId="0" borderId="280" xfId="0" applyNumberFormat="1" applyFont="1" applyBorder="1" applyAlignment="1">
      <alignment horizontal="center"/>
    </xf>
    <xf numFmtId="0" fontId="164" fillId="0" borderId="280" xfId="0" applyFont="1" applyBorder="1" applyAlignment="1">
      <alignment horizontal="center"/>
    </xf>
    <xf numFmtId="4" fontId="164" fillId="0" borderId="280" xfId="0" applyNumberFormat="1" applyFont="1" applyBorder="1" applyAlignment="1">
      <alignment horizontal="center"/>
    </xf>
    <xf numFmtId="4" fontId="206" fillId="92" borderId="329" xfId="0" applyNumberFormat="1" applyFont="1" applyFill="1" applyBorder="1"/>
    <xf numFmtId="4" fontId="206" fillId="92" borderId="334" xfId="0" applyNumberFormat="1" applyFont="1" applyFill="1" applyBorder="1"/>
    <xf numFmtId="4" fontId="200" fillId="2" borderId="0" xfId="0" applyNumberFormat="1" applyFont="1" applyFill="1"/>
    <xf numFmtId="4" fontId="166" fillId="2" borderId="0" xfId="0" applyNumberFormat="1" applyFont="1" applyFill="1"/>
    <xf numFmtId="4" fontId="166" fillId="0" borderId="280" xfId="0" applyNumberFormat="1" applyFont="1" applyBorder="1"/>
    <xf numFmtId="0" fontId="99" fillId="0" borderId="280" xfId="0" applyFont="1" applyBorder="1"/>
    <xf numFmtId="2" fontId="99" fillId="0" borderId="280" xfId="0" applyNumberFormat="1" applyFont="1" applyBorder="1"/>
    <xf numFmtId="0" fontId="218" fillId="2" borderId="329" xfId="1" applyFont="1" applyFill="1" applyBorder="1" applyAlignment="1">
      <alignment vertical="center" wrapText="1"/>
    </xf>
    <xf numFmtId="0" fontId="218" fillId="0" borderId="329" xfId="1" applyFont="1" applyBorder="1" applyAlignment="1">
      <alignment vertical="center" wrapText="1"/>
    </xf>
    <xf numFmtId="0" fontId="164" fillId="0" borderId="236" xfId="0" applyFont="1" applyBorder="1"/>
    <xf numFmtId="0" fontId="184" fillId="2" borderId="0" xfId="0" applyFont="1" applyFill="1" applyAlignment="1">
      <alignment horizontal="center"/>
    </xf>
    <xf numFmtId="3" fontId="212" fillId="2" borderId="0" xfId="0" applyNumberFormat="1" applyFont="1" applyFill="1" applyAlignment="1">
      <alignment horizontal="center" vertical="center"/>
    </xf>
    <xf numFmtId="2" fontId="172" fillId="2" borderId="0" xfId="0" applyNumberFormat="1" applyFont="1" applyFill="1"/>
    <xf numFmtId="3" fontId="212" fillId="90" borderId="329" xfId="0" applyNumberFormat="1" applyFont="1" applyFill="1" applyBorder="1" applyAlignment="1">
      <alignment vertical="center"/>
    </xf>
    <xf numFmtId="4" fontId="207" fillId="5" borderId="330" xfId="0" applyNumberFormat="1" applyFont="1" applyFill="1" applyBorder="1" applyAlignment="1">
      <alignment horizontal="center" vertical="center"/>
    </xf>
    <xf numFmtId="0" fontId="241" fillId="2" borderId="288" xfId="0" applyFont="1" applyFill="1" applyBorder="1" applyAlignment="1">
      <alignment horizontal="left" vertical="center" wrapText="1"/>
    </xf>
    <xf numFmtId="0" fontId="241" fillId="2" borderId="328" xfId="0" applyFont="1" applyFill="1" applyBorder="1" applyAlignment="1">
      <alignment vertical="center" wrapText="1"/>
    </xf>
    <xf numFmtId="0" fontId="218" fillId="2" borderId="330" xfId="1" applyFont="1" applyFill="1" applyBorder="1" applyAlignment="1">
      <alignment vertical="center" wrapText="1"/>
    </xf>
    <xf numFmtId="0" fontId="218" fillId="0" borderId="330" xfId="1" applyFont="1" applyBorder="1" applyAlignment="1">
      <alignment vertical="center" wrapText="1"/>
    </xf>
    <xf numFmtId="0" fontId="207" fillId="2" borderId="329" xfId="0" applyFont="1" applyFill="1" applyBorder="1" applyAlignment="1">
      <alignment horizontal="left" vertical="center" wrapText="1"/>
    </xf>
    <xf numFmtId="4" fontId="164" fillId="92" borderId="73" xfId="0" applyNumberFormat="1" applyFont="1" applyFill="1" applyBorder="1"/>
    <xf numFmtId="4" fontId="184" fillId="0" borderId="320" xfId="0" applyNumberFormat="1" applyFont="1" applyBorder="1"/>
    <xf numFmtId="0" fontId="165" fillId="0" borderId="329" xfId="0" applyFont="1" applyBorder="1"/>
    <xf numFmtId="0" fontId="165" fillId="0" borderId="334" xfId="0" applyFont="1" applyBorder="1"/>
    <xf numFmtId="0" fontId="164" fillId="0" borderId="323" xfId="0" applyFont="1" applyBorder="1"/>
    <xf numFmtId="0" fontId="184" fillId="105" borderId="280" xfId="0" applyFont="1" applyFill="1" applyBorder="1"/>
    <xf numFmtId="4" fontId="185" fillId="0" borderId="325" xfId="0" applyNumberFormat="1" applyFont="1" applyBorder="1"/>
    <xf numFmtId="4" fontId="206" fillId="0" borderId="325" xfId="0" applyNumberFormat="1" applyFont="1" applyBorder="1"/>
    <xf numFmtId="4" fontId="206" fillId="0" borderId="308" xfId="0" applyNumberFormat="1" applyFont="1" applyBorder="1"/>
    <xf numFmtId="0" fontId="99" fillId="0" borderId="329" xfId="0" applyFont="1" applyBorder="1"/>
    <xf numFmtId="0" fontId="216" fillId="0" borderId="320" xfId="0" applyFont="1" applyBorder="1" applyAlignment="1">
      <alignment horizontal="right"/>
    </xf>
    <xf numFmtId="0" fontId="216" fillId="20" borderId="329" xfId="0" applyFont="1" applyFill="1" applyBorder="1" applyAlignment="1">
      <alignment horizontal="left" vertical="center" indent="1"/>
    </xf>
    <xf numFmtId="3" fontId="176" fillId="2" borderId="329" xfId="0" applyNumberFormat="1" applyFont="1" applyFill="1" applyBorder="1"/>
    <xf numFmtId="4" fontId="184" fillId="105" borderId="329" xfId="0" applyNumberFormat="1" applyFont="1" applyFill="1" applyBorder="1" applyAlignment="1">
      <alignment horizontal="center"/>
    </xf>
    <xf numFmtId="4" fontId="184" fillId="0" borderId="0" xfId="0" applyNumberFormat="1" applyFont="1"/>
    <xf numFmtId="4" fontId="186" fillId="0" borderId="329" xfId="0" applyNumberFormat="1" applyFont="1" applyBorder="1" applyAlignment="1">
      <alignment horizontal="center"/>
    </xf>
    <xf numFmtId="4" fontId="166" fillId="0" borderId="0" xfId="0" applyNumberFormat="1" applyFont="1" applyAlignment="1">
      <alignment horizontal="center"/>
    </xf>
    <xf numFmtId="4" fontId="199" fillId="105" borderId="329" xfId="0" applyNumberFormat="1" applyFont="1" applyFill="1" applyBorder="1" applyAlignment="1">
      <alignment horizontal="right"/>
    </xf>
    <xf numFmtId="4" fontId="199" fillId="105" borderId="327" xfId="0" applyNumberFormat="1" applyFont="1" applyFill="1" applyBorder="1" applyAlignment="1">
      <alignment horizontal="right"/>
    </xf>
    <xf numFmtId="4" fontId="199" fillId="0" borderId="329" xfId="3" applyNumberFormat="1" applyFont="1" applyBorder="1"/>
    <xf numFmtId="4" fontId="199" fillId="0" borderId="329" xfId="0" applyNumberFormat="1" applyFont="1" applyBorder="1" applyAlignment="1">
      <alignment horizontal="right"/>
    </xf>
    <xf numFmtId="4" fontId="199" fillId="0" borderId="327" xfId="0" applyNumberFormat="1" applyFont="1" applyBorder="1" applyAlignment="1">
      <alignment horizontal="right"/>
    </xf>
    <xf numFmtId="4" fontId="199" fillId="95" borderId="329" xfId="3" applyNumberFormat="1" applyFont="1" applyFill="1" applyBorder="1"/>
    <xf numFmtId="4" fontId="206" fillId="105" borderId="329" xfId="0" applyNumberFormat="1" applyFont="1" applyFill="1" applyBorder="1" applyAlignment="1">
      <alignment horizontal="right"/>
    </xf>
    <xf numFmtId="4" fontId="206" fillId="105" borderId="327" xfId="0" applyNumberFormat="1" applyFont="1" applyFill="1" applyBorder="1" applyAlignment="1">
      <alignment horizontal="right"/>
    </xf>
    <xf numFmtId="4" fontId="199" fillId="105" borderId="329" xfId="3" applyNumberFormat="1" applyFont="1" applyFill="1" applyBorder="1"/>
    <xf numFmtId="0" fontId="190" fillId="93" borderId="329" xfId="3" applyFont="1" applyFill="1" applyBorder="1" applyAlignment="1">
      <alignment vertical="center"/>
    </xf>
    <xf numFmtId="0" fontId="194" fillId="93" borderId="327" xfId="3" applyFont="1" applyFill="1" applyBorder="1" applyAlignment="1">
      <alignment vertical="center"/>
    </xf>
    <xf numFmtId="0" fontId="190" fillId="93" borderId="326" xfId="42275" applyFont="1" applyFill="1" applyBorder="1" applyAlignment="1">
      <alignment vertical="center"/>
    </xf>
    <xf numFmtId="0" fontId="190" fillId="93" borderId="327" xfId="42275" applyFont="1" applyFill="1" applyBorder="1" applyAlignment="1">
      <alignment vertical="center"/>
    </xf>
    <xf numFmtId="0" fontId="190" fillId="93" borderId="329" xfId="3" applyFont="1" applyFill="1" applyBorder="1"/>
    <xf numFmtId="0" fontId="190" fillId="93" borderId="245" xfId="42275" applyFont="1" applyFill="1" applyBorder="1" applyAlignment="1">
      <alignment horizontal="center" vertical="center"/>
    </xf>
    <xf numFmtId="0" fontId="194" fillId="93" borderId="329" xfId="3" applyFont="1" applyFill="1" applyBorder="1"/>
    <xf numFmtId="3" fontId="164" fillId="105" borderId="329" xfId="0" applyNumberFormat="1" applyFont="1" applyFill="1" applyBorder="1"/>
    <xf numFmtId="0" fontId="176" fillId="93" borderId="230" xfId="0" applyFont="1" applyFill="1" applyBorder="1" applyAlignment="1">
      <alignment vertical="center" wrapText="1"/>
    </xf>
    <xf numFmtId="4" fontId="184" fillId="0" borderId="329" xfId="0" applyNumberFormat="1" applyFont="1" applyBorder="1" applyAlignment="1">
      <alignment vertical="center" wrapText="1"/>
    </xf>
    <xf numFmtId="4" fontId="164" fillId="105" borderId="329" xfId="0" applyNumberFormat="1" applyFont="1" applyFill="1" applyBorder="1" applyAlignment="1">
      <alignment vertical="center"/>
    </xf>
    <xf numFmtId="4" fontId="184" fillId="105" borderId="329" xfId="0" applyNumberFormat="1" applyFont="1" applyFill="1" applyBorder="1" applyAlignment="1">
      <alignment vertical="center"/>
    </xf>
    <xf numFmtId="4" fontId="164" fillId="2" borderId="330" xfId="0" applyNumberFormat="1" applyFont="1" applyFill="1" applyBorder="1" applyAlignment="1">
      <alignment vertical="center"/>
    </xf>
    <xf numFmtId="4" fontId="164" fillId="105" borderId="280" xfId="0" applyNumberFormat="1" applyFont="1" applyFill="1" applyBorder="1" applyAlignment="1">
      <alignment vertical="center"/>
    </xf>
    <xf numFmtId="4" fontId="184" fillId="105" borderId="329" xfId="0" applyNumberFormat="1" applyFont="1" applyFill="1" applyBorder="1"/>
    <xf numFmtId="4" fontId="184" fillId="2" borderId="329" xfId="0" applyNumberFormat="1" applyFont="1" applyFill="1" applyBorder="1"/>
    <xf numFmtId="4" fontId="184" fillId="0" borderId="329" xfId="0" applyNumberFormat="1" applyFont="1" applyBorder="1" applyAlignment="1">
      <alignment vertical="center"/>
    </xf>
    <xf numFmtId="4" fontId="184" fillId="0" borderId="333" xfId="0" applyNumberFormat="1" applyFont="1" applyBorder="1" applyAlignment="1">
      <alignment vertical="center"/>
    </xf>
    <xf numFmtId="4" fontId="164" fillId="105" borderId="73" xfId="0" applyNumberFormat="1" applyFont="1" applyFill="1" applyBorder="1" applyAlignment="1">
      <alignment vertical="center"/>
    </xf>
    <xf numFmtId="4" fontId="184" fillId="105" borderId="73" xfId="0" applyNumberFormat="1" applyFont="1" applyFill="1" applyBorder="1" applyAlignment="1">
      <alignment vertical="center"/>
    </xf>
    <xf numFmtId="4" fontId="184" fillId="105" borderId="330" xfId="0" applyNumberFormat="1" applyFont="1" applyFill="1" applyBorder="1" applyAlignment="1">
      <alignment vertical="center"/>
    </xf>
    <xf numFmtId="4" fontId="0" fillId="0" borderId="329" xfId="0" applyNumberFormat="1" applyBorder="1" applyAlignment="1">
      <alignment vertical="center"/>
    </xf>
    <xf numFmtId="0" fontId="210" fillId="91" borderId="320" xfId="0" applyFont="1" applyFill="1" applyBorder="1" applyAlignment="1">
      <alignment wrapText="1"/>
    </xf>
    <xf numFmtId="4" fontId="184" fillId="105" borderId="280" xfId="0" applyNumberFormat="1" applyFont="1" applyFill="1" applyBorder="1" applyAlignment="1">
      <alignment horizontal="center" vertical="center"/>
    </xf>
    <xf numFmtId="4" fontId="184" fillId="2" borderId="280" xfId="0" applyNumberFormat="1" applyFont="1" applyFill="1" applyBorder="1" applyAlignment="1">
      <alignment horizontal="center" vertical="center"/>
    </xf>
    <xf numFmtId="4" fontId="211" fillId="105" borderId="280" xfId="0" applyNumberFormat="1" applyFont="1" applyFill="1" applyBorder="1" applyAlignment="1">
      <alignment horizontal="center" vertical="center"/>
    </xf>
    <xf numFmtId="0" fontId="169" fillId="0" borderId="329" xfId="0" applyFont="1" applyBorder="1"/>
    <xf numFmtId="0" fontId="207" fillId="0" borderId="318" xfId="0" applyFont="1" applyBorder="1" applyAlignment="1">
      <alignment vertical="center" wrapText="1"/>
    </xf>
    <xf numFmtId="0" fontId="160" fillId="110" borderId="0" xfId="0" applyFont="1" applyFill="1" applyAlignment="1">
      <alignment horizontal="left" vertical="center" wrapText="1"/>
    </xf>
    <xf numFmtId="0" fontId="0" fillId="110" borderId="0" xfId="0" applyFill="1"/>
    <xf numFmtId="2" fontId="251" fillId="17" borderId="22" xfId="3" applyNumberFormat="1" applyFont="1" applyFill="1" applyBorder="1" applyAlignment="1">
      <alignment horizontal="center" vertical="center"/>
    </xf>
    <xf numFmtId="2" fontId="252" fillId="14" borderId="22" xfId="3" applyNumberFormat="1" applyFont="1" applyFill="1" applyBorder="1" applyAlignment="1" applyProtection="1">
      <alignment horizontal="center" vertical="center"/>
      <protection locked="0"/>
    </xf>
    <xf numFmtId="0" fontId="253" fillId="2" borderId="0" xfId="3" applyFont="1" applyFill="1"/>
    <xf numFmtId="4" fontId="255" fillId="0" borderId="22" xfId="3" applyNumberFormat="1" applyFont="1" applyBorder="1" applyAlignment="1" applyProtection="1">
      <alignment horizontal="center" vertical="center"/>
      <protection locked="0"/>
    </xf>
    <xf numFmtId="4" fontId="257" fillId="0" borderId="22" xfId="3" applyNumberFormat="1" applyFont="1" applyBorder="1" applyAlignment="1" applyProtection="1">
      <alignment horizontal="center" vertical="center"/>
      <protection locked="0"/>
    </xf>
    <xf numFmtId="4" fontId="251" fillId="17" borderId="22" xfId="3" applyNumberFormat="1" applyFont="1" applyFill="1" applyBorder="1" applyAlignment="1">
      <alignment horizontal="center" vertical="center"/>
    </xf>
    <xf numFmtId="4" fontId="252" fillId="14" borderId="22" xfId="3" applyNumberFormat="1" applyFont="1" applyFill="1" applyBorder="1" applyAlignment="1">
      <alignment horizontal="center" vertical="center"/>
    </xf>
    <xf numFmtId="4" fontId="252" fillId="14" borderId="22" xfId="3" applyNumberFormat="1" applyFont="1" applyFill="1" applyBorder="1" applyAlignment="1" applyProtection="1">
      <alignment horizontal="center" vertical="center"/>
      <protection locked="0"/>
    </xf>
    <xf numFmtId="4" fontId="255" fillId="0" borderId="22" xfId="3" applyNumberFormat="1" applyFont="1" applyBorder="1" applyAlignment="1">
      <alignment horizontal="center" vertical="center"/>
    </xf>
    <xf numFmtId="4" fontId="251" fillId="2" borderId="22" xfId="3" applyNumberFormat="1" applyFont="1" applyFill="1" applyBorder="1" applyAlignment="1" applyProtection="1">
      <alignment horizontal="center" vertical="center"/>
      <protection locked="0"/>
    </xf>
    <xf numFmtId="4" fontId="50" fillId="17" borderId="22" xfId="3" applyNumberFormat="1" applyFont="1" applyFill="1" applyBorder="1" applyAlignment="1" applyProtection="1">
      <alignment horizontal="center" vertical="center"/>
      <protection locked="0"/>
    </xf>
    <xf numFmtId="4" fontId="8" fillId="0" borderId="22" xfId="3" applyNumberFormat="1" applyBorder="1" applyAlignment="1" applyProtection="1">
      <alignment horizontal="center" vertical="center"/>
      <protection locked="0"/>
    </xf>
    <xf numFmtId="4" fontId="50" fillId="2" borderId="22" xfId="3" applyNumberFormat="1" applyFont="1" applyFill="1" applyBorder="1" applyAlignment="1" applyProtection="1">
      <alignment horizontal="center" vertical="center"/>
      <protection locked="0"/>
    </xf>
    <xf numFmtId="4" fontId="28" fillId="14" borderId="22" xfId="3" applyNumberFormat="1" applyFont="1" applyFill="1" applyBorder="1" applyAlignment="1" applyProtection="1">
      <alignment horizontal="center" vertical="center"/>
      <protection locked="0"/>
    </xf>
    <xf numFmtId="0" fontId="170" fillId="90" borderId="0" xfId="0" applyFont="1" applyFill="1" applyAlignment="1">
      <alignment horizontal="left"/>
    </xf>
    <xf numFmtId="0" fontId="80" fillId="90" borderId="329" xfId="0" applyFont="1" applyFill="1" applyBorder="1" applyAlignment="1">
      <alignment horizontal="center" vertical="center" wrapText="1"/>
    </xf>
    <xf numFmtId="0" fontId="80" fillId="90" borderId="330" xfId="0" applyFont="1" applyFill="1" applyBorder="1" applyAlignment="1">
      <alignment horizontal="left" vertical="center"/>
    </xf>
    <xf numFmtId="0" fontId="80" fillId="90" borderId="73" xfId="0" applyFont="1" applyFill="1" applyBorder="1" applyAlignment="1">
      <alignment horizontal="left" vertical="center"/>
    </xf>
    <xf numFmtId="9" fontId="184" fillId="92" borderId="329" xfId="51982" applyFont="1" applyFill="1" applyBorder="1" applyAlignment="1">
      <alignment horizontal="center"/>
    </xf>
    <xf numFmtId="0" fontId="184" fillId="92" borderId="327" xfId="0" applyFont="1" applyFill="1" applyBorder="1" applyAlignment="1">
      <alignment horizontal="center"/>
    </xf>
    <xf numFmtId="4" fontId="164" fillId="0" borderId="329" xfId="0" applyNumberFormat="1" applyFont="1" applyBorder="1" applyAlignment="1">
      <alignment horizontal="center" vertical="center" wrapText="1"/>
    </xf>
    <xf numFmtId="4" fontId="207" fillId="0" borderId="329" xfId="0" applyNumberFormat="1" applyFont="1" applyBorder="1" applyAlignment="1">
      <alignment horizontal="center" vertical="center" wrapText="1"/>
    </xf>
    <xf numFmtId="0" fontId="160" fillId="110" borderId="0" xfId="0" applyFont="1" applyFill="1" applyAlignment="1">
      <alignment vertical="center" wrapText="1"/>
    </xf>
    <xf numFmtId="4" fontId="0" fillId="92" borderId="73" xfId="1918" applyNumberFormat="1" applyFont="1" applyFill="1" applyBorder="1" applyAlignment="1">
      <alignment horizontal="left"/>
    </xf>
    <xf numFmtId="4" fontId="256" fillId="0" borderId="0" xfId="3" applyNumberFormat="1" applyFont="1" applyAlignment="1">
      <alignment horizontal="center" vertical="center"/>
    </xf>
    <xf numFmtId="0" fontId="164" fillId="0" borderId="286" xfId="0" applyFont="1" applyBorder="1" applyAlignment="1">
      <alignment horizontal="left" wrapText="1"/>
    </xf>
    <xf numFmtId="0" fontId="184" fillId="0" borderId="238" xfId="0" applyFont="1" applyBorder="1" applyAlignment="1">
      <alignment horizontal="left"/>
    </xf>
    <xf numFmtId="0" fontId="184" fillId="0" borderId="239" xfId="0" applyFont="1" applyBorder="1" applyAlignment="1">
      <alignment horizontal="left"/>
    </xf>
    <xf numFmtId="0" fontId="166" fillId="0" borderId="231" xfId="0" applyFont="1" applyBorder="1" applyAlignment="1">
      <alignment horizontal="left" vertical="center" wrapText="1"/>
    </xf>
    <xf numFmtId="0" fontId="166" fillId="0" borderId="232" xfId="0" applyFont="1" applyBorder="1" applyAlignment="1">
      <alignment horizontal="left" vertical="center" wrapText="1"/>
    </xf>
    <xf numFmtId="0" fontId="166" fillId="0" borderId="233" xfId="0" applyFont="1" applyBorder="1" applyAlignment="1">
      <alignment horizontal="left" vertical="center" wrapText="1"/>
    </xf>
    <xf numFmtId="0" fontId="166" fillId="0" borderId="236" xfId="0" applyFont="1" applyBorder="1" applyAlignment="1">
      <alignment horizontal="left" vertical="center" wrapText="1"/>
    </xf>
    <xf numFmtId="0" fontId="166" fillId="0" borderId="0" xfId="0" applyFont="1" applyAlignment="1">
      <alignment horizontal="left" vertical="center" wrapText="1"/>
    </xf>
    <xf numFmtId="0" fontId="166" fillId="0" borderId="237" xfId="0" applyFont="1" applyBorder="1" applyAlignment="1">
      <alignment horizontal="left" vertical="center" wrapText="1"/>
    </xf>
    <xf numFmtId="0" fontId="166" fillId="0" borderId="234" xfId="0" applyFont="1" applyBorder="1" applyAlignment="1">
      <alignment horizontal="left" vertical="center" wrapText="1"/>
    </xf>
    <xf numFmtId="0" fontId="166" fillId="0" borderId="78" xfId="0" applyFont="1" applyBorder="1" applyAlignment="1">
      <alignment horizontal="left" vertical="center" wrapText="1"/>
    </xf>
    <xf numFmtId="0" fontId="166" fillId="0" borderId="235" xfId="0" applyFont="1" applyBorder="1" applyAlignment="1">
      <alignment horizontal="left" vertical="center" wrapText="1"/>
    </xf>
    <xf numFmtId="0" fontId="241" fillId="0" borderId="309" xfId="0" applyFont="1" applyBorder="1" applyAlignment="1">
      <alignment horizontal="left" wrapText="1"/>
    </xf>
    <xf numFmtId="0" fontId="166" fillId="0" borderId="310" xfId="0" applyFont="1" applyBorder="1" applyAlignment="1">
      <alignment horizontal="left" wrapText="1"/>
    </xf>
    <xf numFmtId="0" fontId="166" fillId="0" borderId="311" xfId="0" applyFont="1" applyBorder="1" applyAlignment="1">
      <alignment horizontal="left" wrapText="1"/>
    </xf>
    <xf numFmtId="0" fontId="166" fillId="0" borderId="312" xfId="0" applyFont="1" applyBorder="1" applyAlignment="1">
      <alignment horizontal="left" wrapText="1"/>
    </xf>
    <xf numFmtId="0" fontId="166" fillId="0" borderId="0" xfId="0" applyFont="1" applyAlignment="1">
      <alignment horizontal="left" wrapText="1"/>
    </xf>
    <xf numFmtId="0" fontId="166" fillId="0" borderId="313" xfId="0" applyFont="1" applyBorder="1" applyAlignment="1">
      <alignment horizontal="left" wrapText="1"/>
    </xf>
    <xf numFmtId="0" fontId="166" fillId="0" borderId="314" xfId="0" applyFont="1" applyBorder="1" applyAlignment="1">
      <alignment horizontal="left" wrapText="1"/>
    </xf>
    <xf numFmtId="0" fontId="166" fillId="0" borderId="315" xfId="0" applyFont="1" applyBorder="1" applyAlignment="1">
      <alignment horizontal="left" wrapText="1"/>
    </xf>
    <xf numFmtId="0" fontId="166" fillId="0" borderId="316" xfId="0" applyFont="1" applyBorder="1" applyAlignment="1">
      <alignment horizontal="left" wrapText="1"/>
    </xf>
    <xf numFmtId="0" fontId="162" fillId="101" borderId="0" xfId="0" applyFont="1" applyFill="1" applyAlignment="1">
      <alignment horizontal="left"/>
    </xf>
    <xf numFmtId="0" fontId="164" fillId="0" borderId="234" xfId="0" applyFont="1" applyBorder="1" applyAlignment="1">
      <alignment horizontal="left" wrapText="1"/>
    </xf>
    <xf numFmtId="0" fontId="164" fillId="0" borderId="78" xfId="0" applyFont="1" applyBorder="1" applyAlignment="1">
      <alignment horizontal="left" wrapText="1"/>
    </xf>
    <xf numFmtId="0" fontId="164" fillId="0" borderId="235" xfId="0" applyFont="1" applyBorder="1" applyAlignment="1">
      <alignment horizontal="left" wrapText="1"/>
    </xf>
    <xf numFmtId="0" fontId="6" fillId="0" borderId="312" xfId="1" applyBorder="1" applyAlignment="1">
      <alignment horizontal="left"/>
    </xf>
    <xf numFmtId="0" fontId="6" fillId="0" borderId="0" xfId="1" applyBorder="1" applyAlignment="1">
      <alignment horizontal="left"/>
    </xf>
    <xf numFmtId="0" fontId="184" fillId="0" borderId="284" xfId="0" applyFont="1" applyBorder="1" applyAlignment="1">
      <alignment horizontal="left"/>
    </xf>
    <xf numFmtId="0" fontId="184" fillId="0" borderId="0" xfId="0" applyFont="1" applyAlignment="1">
      <alignment horizontal="left"/>
    </xf>
    <xf numFmtId="0" fontId="184" fillId="0" borderId="313" xfId="0" applyFont="1" applyBorder="1" applyAlignment="1">
      <alignment horizontal="left"/>
    </xf>
    <xf numFmtId="0" fontId="6" fillId="0" borderId="314" xfId="1" quotePrefix="1" applyBorder="1" applyAlignment="1">
      <alignment horizontal="left"/>
    </xf>
    <xf numFmtId="0" fontId="6" fillId="0" borderId="315" xfId="1" quotePrefix="1" applyBorder="1" applyAlignment="1">
      <alignment horizontal="left"/>
    </xf>
    <xf numFmtId="0" fontId="6" fillId="0" borderId="234" xfId="1" applyBorder="1" applyAlignment="1">
      <alignment horizontal="left"/>
    </xf>
    <xf numFmtId="0" fontId="6" fillId="0" borderId="78" xfId="1" applyBorder="1" applyAlignment="1">
      <alignment horizontal="left"/>
    </xf>
    <xf numFmtId="0" fontId="6" fillId="0" borderId="242" xfId="1" applyBorder="1" applyAlignment="1">
      <alignment horizontal="left"/>
    </xf>
    <xf numFmtId="0" fontId="184" fillId="0" borderId="285" xfId="0" applyFont="1" applyBorder="1" applyAlignment="1">
      <alignment horizontal="left"/>
    </xf>
    <xf numFmtId="0" fontId="184" fillId="0" borderId="78" xfId="0" applyFont="1" applyBorder="1" applyAlignment="1">
      <alignment horizontal="left"/>
    </xf>
    <xf numFmtId="0" fontId="184" fillId="0" borderId="235" xfId="0" applyFont="1" applyBorder="1" applyAlignment="1">
      <alignment horizontal="left"/>
    </xf>
    <xf numFmtId="0" fontId="184" fillId="0" borderId="339" xfId="0" applyFont="1" applyBorder="1" applyAlignment="1">
      <alignment horizontal="left"/>
    </xf>
    <xf numFmtId="0" fontId="184" fillId="0" borderId="315" xfId="0" applyFont="1" applyBorder="1" applyAlignment="1">
      <alignment horizontal="left"/>
    </xf>
    <xf numFmtId="0" fontId="184" fillId="0" borderId="316" xfId="0" applyFont="1" applyBorder="1" applyAlignment="1">
      <alignment horizontal="left"/>
    </xf>
    <xf numFmtId="0" fontId="6" fillId="0" borderId="231" xfId="1" applyBorder="1" applyAlignment="1">
      <alignment horizontal="left"/>
    </xf>
    <xf numFmtId="0" fontId="6" fillId="0" borderId="232" xfId="1" applyBorder="1" applyAlignment="1">
      <alignment horizontal="left"/>
    </xf>
    <xf numFmtId="0" fontId="6" fillId="0" borderId="240" xfId="1" applyBorder="1" applyAlignment="1">
      <alignment horizontal="left"/>
    </xf>
    <xf numFmtId="0" fontId="184" fillId="0" borderId="283" xfId="0" applyFont="1" applyBorder="1" applyAlignment="1">
      <alignment horizontal="left" wrapText="1"/>
    </xf>
    <xf numFmtId="0" fontId="184" fillId="0" borderId="232" xfId="0" applyFont="1" applyBorder="1" applyAlignment="1">
      <alignment horizontal="left" wrapText="1"/>
    </xf>
    <xf numFmtId="0" fontId="184" fillId="0" borderId="233" xfId="0" applyFont="1" applyBorder="1" applyAlignment="1">
      <alignment horizontal="left" wrapText="1"/>
    </xf>
    <xf numFmtId="0" fontId="6" fillId="0" borderId="309" xfId="1" applyBorder="1" applyAlignment="1">
      <alignment horizontal="left"/>
    </xf>
    <xf numFmtId="0" fontId="6" fillId="0" borderId="310" xfId="1" applyBorder="1" applyAlignment="1">
      <alignment horizontal="left"/>
    </xf>
    <xf numFmtId="0" fontId="166" fillId="2" borderId="338" xfId="0" applyFont="1" applyFill="1" applyBorder="1" applyAlignment="1">
      <alignment horizontal="left"/>
    </xf>
    <xf numFmtId="0" fontId="166" fillId="2" borderId="310" xfId="0" applyFont="1" applyFill="1" applyBorder="1" applyAlignment="1">
      <alignment horizontal="left"/>
    </xf>
    <xf numFmtId="0" fontId="166" fillId="2" borderId="311" xfId="0" applyFont="1" applyFill="1" applyBorder="1" applyAlignment="1">
      <alignment horizontal="left"/>
    </xf>
    <xf numFmtId="0" fontId="6" fillId="0" borderId="231" xfId="1" quotePrefix="1" applyBorder="1" applyAlignment="1">
      <alignment horizontal="left"/>
    </xf>
    <xf numFmtId="0" fontId="184" fillId="0" borderId="232" xfId="0" applyFont="1" applyBorder="1" applyAlignment="1">
      <alignment horizontal="left"/>
    </xf>
    <xf numFmtId="0" fontId="184" fillId="0" borderId="233" xfId="0" applyFont="1" applyBorder="1" applyAlignment="1">
      <alignment horizontal="left"/>
    </xf>
    <xf numFmtId="0" fontId="184" fillId="0" borderId="237" xfId="0" applyFont="1" applyBorder="1" applyAlignment="1">
      <alignment horizontal="left"/>
    </xf>
    <xf numFmtId="0" fontId="6" fillId="0" borderId="236" xfId="1" applyBorder="1" applyAlignment="1">
      <alignment horizontal="left"/>
    </xf>
    <xf numFmtId="0" fontId="6" fillId="0" borderId="0" xfId="1" applyAlignment="1">
      <alignment horizontal="left"/>
    </xf>
    <xf numFmtId="0" fontId="6" fillId="0" borderId="241" xfId="1" applyBorder="1" applyAlignment="1">
      <alignment horizontal="left"/>
    </xf>
    <xf numFmtId="0" fontId="99" fillId="2" borderId="325" xfId="0" applyFont="1" applyFill="1" applyBorder="1" applyAlignment="1">
      <alignment horizontal="left" vertical="center" wrapText="1"/>
    </xf>
    <xf numFmtId="0" fontId="99" fillId="2" borderId="326" xfId="0" applyFont="1" applyFill="1" applyBorder="1" applyAlignment="1">
      <alignment horizontal="left" vertical="center" wrapText="1"/>
    </xf>
    <xf numFmtId="0" fontId="99" fillId="2" borderId="327" xfId="0" applyFont="1" applyFill="1" applyBorder="1" applyAlignment="1">
      <alignment horizontal="left" vertical="center" wrapText="1"/>
    </xf>
    <xf numFmtId="0" fontId="214" fillId="90" borderId="325" xfId="0" applyFont="1" applyFill="1" applyBorder="1" applyAlignment="1">
      <alignment horizontal="center" vertical="center" wrapText="1"/>
    </xf>
    <xf numFmtId="0" fontId="214" fillId="90" borderId="326" xfId="0" applyFont="1" applyFill="1" applyBorder="1" applyAlignment="1">
      <alignment horizontal="center" vertical="center" wrapText="1"/>
    </xf>
    <xf numFmtId="0" fontId="214" fillId="90" borderId="327" xfId="0" applyFont="1" applyFill="1" applyBorder="1" applyAlignment="1">
      <alignment horizontal="center" vertical="center" wrapText="1"/>
    </xf>
    <xf numFmtId="0" fontId="161" fillId="89" borderId="329" xfId="0" applyFont="1" applyFill="1" applyBorder="1" applyAlignment="1">
      <alignment horizontal="left" vertical="center"/>
    </xf>
    <xf numFmtId="0" fontId="184" fillId="0" borderId="286" xfId="0" applyFont="1" applyBorder="1" applyAlignment="1">
      <alignment horizontal="left"/>
    </xf>
    <xf numFmtId="0" fontId="165" fillId="102" borderId="325" xfId="0" applyFont="1" applyFill="1" applyBorder="1" applyAlignment="1">
      <alignment horizontal="left"/>
    </xf>
    <xf numFmtId="0" fontId="165" fillId="102" borderId="326" xfId="0" applyFont="1" applyFill="1" applyBorder="1" applyAlignment="1">
      <alignment horizontal="left"/>
    </xf>
    <xf numFmtId="0" fontId="165" fillId="102" borderId="327" xfId="0" applyFont="1" applyFill="1" applyBorder="1" applyAlignment="1">
      <alignment horizontal="left"/>
    </xf>
    <xf numFmtId="0" fontId="206" fillId="0" borderId="329" xfId="0" applyFont="1" applyBorder="1" applyAlignment="1">
      <alignment horizontal="left"/>
    </xf>
    <xf numFmtId="0" fontId="206" fillId="0" borderId="73" xfId="0" applyFont="1" applyBorder="1" applyAlignment="1">
      <alignment horizontal="left"/>
    </xf>
    <xf numFmtId="14" fontId="164" fillId="92" borderId="327" xfId="0" applyNumberFormat="1" applyFont="1" applyFill="1" applyBorder="1" applyAlignment="1">
      <alignment horizontal="center"/>
    </xf>
    <xf numFmtId="14" fontId="164" fillId="92" borderId="329" xfId="0" applyNumberFormat="1" applyFont="1" applyFill="1" applyBorder="1" applyAlignment="1">
      <alignment horizontal="center"/>
    </xf>
    <xf numFmtId="3" fontId="164" fillId="92" borderId="329" xfId="0" applyNumberFormat="1" applyFont="1" applyFill="1" applyBorder="1" applyAlignment="1">
      <alignment horizontal="center"/>
    </xf>
    <xf numFmtId="0" fontId="164" fillId="0" borderId="329" xfId="0" applyFont="1" applyBorder="1" applyAlignment="1">
      <alignment horizontal="left"/>
    </xf>
    <xf numFmtId="0" fontId="206" fillId="0" borderId="330" xfId="0" applyFont="1" applyBorder="1" applyAlignment="1">
      <alignment horizontal="left" wrapText="1"/>
    </xf>
    <xf numFmtId="3" fontId="164" fillId="92" borderId="329" xfId="0" applyNumberFormat="1" applyFont="1" applyFill="1" applyBorder="1" applyAlignment="1">
      <alignment horizontal="center" wrapText="1"/>
    </xf>
    <xf numFmtId="0" fontId="160" fillId="90" borderId="329" xfId="0" applyFont="1" applyFill="1" applyBorder="1" applyAlignment="1">
      <alignment horizontal="left" vertical="center" wrapText="1"/>
    </xf>
    <xf numFmtId="0" fontId="184" fillId="0" borderId="329" xfId="0" applyFont="1" applyBorder="1" applyAlignment="1">
      <alignment horizontal="left"/>
    </xf>
    <xf numFmtId="0" fontId="185" fillId="0" borderId="330" xfId="0" applyFont="1" applyBorder="1" applyAlignment="1">
      <alignment horizontal="left"/>
    </xf>
    <xf numFmtId="0" fontId="184" fillId="107" borderId="329" xfId="0" applyFont="1" applyFill="1" applyBorder="1" applyAlignment="1">
      <alignment horizontal="center"/>
    </xf>
    <xf numFmtId="3" fontId="184" fillId="92" borderId="329" xfId="0" applyNumberFormat="1" applyFont="1" applyFill="1" applyBorder="1" applyAlignment="1">
      <alignment horizontal="center"/>
    </xf>
    <xf numFmtId="0" fontId="170" fillId="3" borderId="0" xfId="0" applyFont="1" applyFill="1" applyAlignment="1">
      <alignment horizontal="left"/>
    </xf>
    <xf numFmtId="0" fontId="185" fillId="0" borderId="329" xfId="0" applyFont="1" applyBorder="1" applyAlignment="1">
      <alignment horizontal="left" vertical="center" wrapText="1"/>
    </xf>
    <xf numFmtId="0" fontId="166" fillId="0" borderId="329" xfId="0" applyFont="1" applyBorder="1" applyAlignment="1">
      <alignment horizontal="left" vertical="center" wrapText="1"/>
    </xf>
    <xf numFmtId="3" fontId="80" fillId="3" borderId="329" xfId="0" applyNumberFormat="1" applyFont="1" applyFill="1" applyBorder="1" applyAlignment="1">
      <alignment horizontal="center" vertical="center"/>
    </xf>
    <xf numFmtId="0" fontId="80" fillId="3" borderId="329" xfId="0" applyFont="1" applyFill="1" applyBorder="1" applyAlignment="1">
      <alignment horizontal="center" vertical="center" wrapText="1"/>
    </xf>
    <xf numFmtId="0" fontId="80" fillId="3" borderId="329" xfId="0" applyFont="1" applyFill="1" applyBorder="1" applyAlignment="1">
      <alignment horizontal="center" vertical="center"/>
    </xf>
    <xf numFmtId="0" fontId="83" fillId="3" borderId="329" xfId="0" applyFont="1" applyFill="1" applyBorder="1" applyAlignment="1">
      <alignment horizontal="center" vertical="center" wrapText="1"/>
    </xf>
    <xf numFmtId="0" fontId="83" fillId="3" borderId="330" xfId="0" applyFont="1" applyFill="1" applyBorder="1" applyAlignment="1">
      <alignment horizontal="left" vertical="center"/>
    </xf>
    <xf numFmtId="0" fontId="83" fillId="3" borderId="73" xfId="0" applyFont="1" applyFill="1" applyBorder="1" applyAlignment="1">
      <alignment horizontal="left" vertical="center"/>
    </xf>
    <xf numFmtId="0" fontId="83" fillId="3" borderId="329" xfId="0" applyFont="1" applyFill="1" applyBorder="1" applyAlignment="1">
      <alignment horizontal="center" vertical="center"/>
    </xf>
    <xf numFmtId="0" fontId="83" fillId="3" borderId="1" xfId="0" applyFont="1" applyFill="1" applyBorder="1" applyAlignment="1">
      <alignment horizontal="center" vertical="center" wrapText="1"/>
    </xf>
    <xf numFmtId="0" fontId="83" fillId="3" borderId="7" xfId="0" applyFont="1" applyFill="1" applyBorder="1" applyAlignment="1">
      <alignment horizontal="center" vertical="center" wrapText="1"/>
    </xf>
    <xf numFmtId="0" fontId="83" fillId="3" borderId="293" xfId="0" applyFont="1" applyFill="1" applyBorder="1" applyAlignment="1">
      <alignment horizontal="center" vertical="center" wrapText="1"/>
    </xf>
    <xf numFmtId="0" fontId="83" fillId="3" borderId="294" xfId="0" applyFont="1" applyFill="1" applyBorder="1" applyAlignment="1">
      <alignment horizontal="center" vertical="center" wrapText="1"/>
    </xf>
    <xf numFmtId="0" fontId="190" fillId="3" borderId="330" xfId="0" applyFont="1" applyFill="1" applyBorder="1" applyAlignment="1">
      <alignment horizontal="center" vertical="center" wrapText="1"/>
    </xf>
    <xf numFmtId="0" fontId="190" fillId="3" borderId="73" xfId="0" applyFont="1" applyFill="1" applyBorder="1" applyAlignment="1">
      <alignment horizontal="center" vertical="center" wrapText="1"/>
    </xf>
    <xf numFmtId="0" fontId="190" fillId="3" borderId="330" xfId="0" applyFont="1" applyFill="1" applyBorder="1" applyAlignment="1">
      <alignment horizontal="center" vertical="center"/>
    </xf>
    <xf numFmtId="0" fontId="190" fillId="3" borderId="73" xfId="0" applyFont="1" applyFill="1" applyBorder="1" applyAlignment="1">
      <alignment horizontal="center" vertical="center"/>
    </xf>
    <xf numFmtId="0" fontId="80" fillId="3" borderId="2" xfId="0" applyFont="1" applyFill="1" applyBorder="1" applyAlignment="1">
      <alignment horizontal="center" vertical="center" wrapText="1"/>
    </xf>
    <xf numFmtId="0" fontId="80" fillId="3" borderId="8" xfId="0" applyFont="1" applyFill="1" applyBorder="1" applyAlignment="1">
      <alignment horizontal="center" vertical="center" wrapText="1"/>
    </xf>
    <xf numFmtId="0" fontId="80" fillId="3" borderId="322" xfId="0" applyFont="1" applyFill="1" applyBorder="1" applyAlignment="1">
      <alignment horizontal="center" vertical="center" wrapText="1"/>
    </xf>
    <xf numFmtId="0" fontId="165" fillId="4" borderId="325" xfId="0" applyFont="1" applyFill="1" applyBorder="1" applyAlignment="1">
      <alignment horizontal="left"/>
    </xf>
    <xf numFmtId="0" fontId="165" fillId="4" borderId="326" xfId="0" applyFont="1" applyFill="1" applyBorder="1" applyAlignment="1">
      <alignment horizontal="left"/>
    </xf>
    <xf numFmtId="0" fontId="165" fillId="4" borderId="327" xfId="0" applyFont="1" applyFill="1" applyBorder="1" applyAlignment="1">
      <alignment horizontal="left"/>
    </xf>
    <xf numFmtId="0" fontId="190" fillId="3" borderId="329" xfId="0" applyFont="1" applyFill="1" applyBorder="1" applyAlignment="1">
      <alignment horizontal="center" vertical="center"/>
    </xf>
    <xf numFmtId="0" fontId="84" fillId="5" borderId="325" xfId="0" applyFont="1" applyFill="1" applyBorder="1" applyAlignment="1">
      <alignment horizontal="left" vertical="center"/>
    </xf>
    <xf numFmtId="0" fontId="84" fillId="5" borderId="326" xfId="0" applyFont="1" applyFill="1" applyBorder="1" applyAlignment="1">
      <alignment horizontal="left" vertical="center"/>
    </xf>
    <xf numFmtId="0" fontId="84" fillId="5" borderId="327" xfId="0" applyFont="1" applyFill="1" applyBorder="1" applyAlignment="1">
      <alignment horizontal="left" vertical="center"/>
    </xf>
    <xf numFmtId="0" fontId="190" fillId="3" borderId="279" xfId="0" applyFont="1" applyFill="1" applyBorder="1" applyAlignment="1">
      <alignment horizontal="center" vertical="center"/>
    </xf>
    <xf numFmtId="3" fontId="80" fillId="3" borderId="325" xfId="0" applyNumberFormat="1" applyFont="1" applyFill="1" applyBorder="1" applyAlignment="1">
      <alignment horizontal="center" vertical="center"/>
    </xf>
    <xf numFmtId="3" fontId="80" fillId="3" borderId="326" xfId="0" applyNumberFormat="1" applyFont="1" applyFill="1" applyBorder="1" applyAlignment="1">
      <alignment horizontal="center" vertical="center"/>
    </xf>
    <xf numFmtId="3" fontId="80" fillId="3" borderId="327" xfId="0" applyNumberFormat="1" applyFont="1" applyFill="1" applyBorder="1" applyAlignment="1">
      <alignment horizontal="center" vertical="center"/>
    </xf>
    <xf numFmtId="0" fontId="190" fillId="3" borderId="321" xfId="0" applyFont="1" applyFill="1" applyBorder="1" applyAlignment="1">
      <alignment horizontal="center" vertical="center"/>
    </xf>
    <xf numFmtId="0" fontId="184" fillId="0" borderId="0" xfId="0" applyFont="1" applyAlignment="1">
      <alignment horizontal="left" vertical="top" wrapText="1"/>
    </xf>
    <xf numFmtId="2" fontId="0" fillId="0" borderId="330" xfId="0" applyNumberFormat="1" applyBorder="1" applyAlignment="1">
      <alignment horizontal="center" vertical="center" wrapText="1"/>
    </xf>
    <xf numFmtId="2" fontId="0" fillId="0" borderId="289" xfId="0" applyNumberFormat="1" applyBorder="1" applyAlignment="1">
      <alignment horizontal="center" vertical="center" wrapText="1"/>
    </xf>
    <xf numFmtId="2" fontId="6" fillId="0" borderId="280" xfId="1" applyNumberFormat="1" applyBorder="1" applyAlignment="1">
      <alignment horizontal="center" vertical="center" wrapText="1"/>
    </xf>
    <xf numFmtId="0" fontId="184" fillId="0" borderId="325" xfId="0" applyFont="1" applyBorder="1" applyAlignment="1">
      <alignment horizontal="left" vertical="center" wrapText="1"/>
    </xf>
    <xf numFmtId="0" fontId="184" fillId="0" borderId="326" xfId="0" applyFont="1" applyBorder="1" applyAlignment="1">
      <alignment horizontal="left" vertical="center" wrapText="1"/>
    </xf>
    <xf numFmtId="0" fontId="184" fillId="0" borderId="327" xfId="0" applyFont="1" applyBorder="1" applyAlignment="1">
      <alignment horizontal="left" vertical="center" wrapText="1"/>
    </xf>
    <xf numFmtId="2" fontId="2" fillId="0" borderId="317" xfId="0" applyNumberFormat="1" applyFont="1" applyBorder="1" applyAlignment="1">
      <alignment horizontal="center" vertical="center" wrapText="1"/>
    </xf>
    <xf numFmtId="2" fontId="2" fillId="0" borderId="280" xfId="0" applyNumberFormat="1" applyFont="1" applyBorder="1" applyAlignment="1">
      <alignment horizontal="center" vertical="center" wrapText="1"/>
    </xf>
    <xf numFmtId="0" fontId="97" fillId="2" borderId="0" xfId="0" applyFont="1" applyFill="1" applyAlignment="1">
      <alignment horizontal="center"/>
    </xf>
    <xf numFmtId="0" fontId="166" fillId="105" borderId="329" xfId="0" applyFont="1" applyFill="1" applyBorder="1" applyAlignment="1">
      <alignment horizontal="center" vertical="center"/>
    </xf>
    <xf numFmtId="0" fontId="184" fillId="0" borderId="329" xfId="0" applyFont="1" applyBorder="1" applyAlignment="1">
      <alignment vertical="center"/>
    </xf>
    <xf numFmtId="0" fontId="184" fillId="0" borderId="329" xfId="0" applyFont="1" applyBorder="1" applyAlignment="1">
      <alignment vertical="center" wrapText="1"/>
    </xf>
    <xf numFmtId="0" fontId="246" fillId="93" borderId="329" xfId="0" applyFont="1" applyFill="1" applyBorder="1" applyAlignment="1">
      <alignment horizontal="center" vertical="center" wrapText="1"/>
    </xf>
    <xf numFmtId="0" fontId="246" fillId="93" borderId="330" xfId="0" applyFont="1" applyFill="1" applyBorder="1" applyAlignment="1">
      <alignment horizontal="left" vertical="center"/>
    </xf>
    <xf numFmtId="0" fontId="246" fillId="93" borderId="73" xfId="0" applyFont="1" applyFill="1" applyBorder="1" applyAlignment="1">
      <alignment horizontal="left" vertical="center"/>
    </xf>
    <xf numFmtId="0" fontId="246" fillId="93" borderId="329" xfId="0" applyFont="1" applyFill="1" applyBorder="1" applyAlignment="1">
      <alignment horizontal="center" vertical="center"/>
    </xf>
    <xf numFmtId="0" fontId="80" fillId="93" borderId="330" xfId="0" applyFont="1" applyFill="1" applyBorder="1" applyAlignment="1">
      <alignment horizontal="left" vertical="center"/>
    </xf>
    <xf numFmtId="0" fontId="80" fillId="93" borderId="73" xfId="0" applyFont="1" applyFill="1" applyBorder="1" applyAlignment="1">
      <alignment horizontal="left" vertical="center"/>
    </xf>
    <xf numFmtId="3" fontId="80" fillId="93" borderId="329" xfId="0" applyNumberFormat="1" applyFont="1" applyFill="1" applyBorder="1" applyAlignment="1">
      <alignment horizontal="center" vertical="center"/>
    </xf>
    <xf numFmtId="0" fontId="80" fillId="93" borderId="329" xfId="0" applyFont="1" applyFill="1" applyBorder="1" applyAlignment="1">
      <alignment horizontal="center" vertical="center" wrapText="1"/>
    </xf>
    <xf numFmtId="0" fontId="80" fillId="93" borderId="329" xfId="0" applyFont="1" applyFill="1" applyBorder="1" applyAlignment="1">
      <alignment horizontal="center" vertical="center"/>
    </xf>
    <xf numFmtId="3" fontId="246" fillId="93" borderId="329" xfId="0" applyNumberFormat="1" applyFont="1" applyFill="1" applyBorder="1" applyAlignment="1">
      <alignment horizontal="center" vertical="center"/>
    </xf>
    <xf numFmtId="0" fontId="170" fillId="93" borderId="0" xfId="0" applyFont="1" applyFill="1" applyAlignment="1">
      <alignment horizontal="left"/>
    </xf>
    <xf numFmtId="0" fontId="190" fillId="93" borderId="329" xfId="0" applyFont="1" applyFill="1" applyBorder="1" applyAlignment="1">
      <alignment horizontal="center" vertical="center"/>
    </xf>
    <xf numFmtId="0" fontId="190" fillId="93" borderId="329" xfId="0" applyFont="1" applyFill="1" applyBorder="1" applyAlignment="1">
      <alignment horizontal="center" vertical="center" wrapText="1"/>
    </xf>
    <xf numFmtId="0" fontId="190" fillId="93" borderId="330" xfId="0" applyFont="1" applyFill="1" applyBorder="1" applyAlignment="1">
      <alignment horizontal="center" vertical="center" wrapText="1"/>
    </xf>
    <xf numFmtId="0" fontId="190" fillId="93" borderId="73" xfId="0" applyFont="1" applyFill="1" applyBorder="1" applyAlignment="1">
      <alignment horizontal="center" vertical="center" wrapText="1"/>
    </xf>
    <xf numFmtId="0" fontId="176" fillId="93" borderId="4" xfId="0" applyFont="1" applyFill="1" applyBorder="1" applyAlignment="1">
      <alignment horizontal="center" vertical="center" wrapText="1"/>
    </xf>
    <xf numFmtId="0" fontId="80" fillId="93" borderId="2" xfId="0" applyFont="1" applyFill="1" applyBorder="1" applyAlignment="1">
      <alignment horizontal="center" vertical="center" wrapText="1"/>
    </xf>
    <xf numFmtId="0" fontId="80" fillId="93" borderId="8" xfId="0" applyFont="1" applyFill="1" applyBorder="1" applyAlignment="1">
      <alignment horizontal="center" vertical="center" wrapText="1"/>
    </xf>
    <xf numFmtId="0" fontId="190" fillId="93" borderId="279" xfId="0" applyFont="1" applyFill="1" applyBorder="1" applyAlignment="1">
      <alignment horizontal="center" vertical="center"/>
    </xf>
    <xf numFmtId="3" fontId="80" fillId="93" borderId="325" xfId="0" applyNumberFormat="1" applyFont="1" applyFill="1" applyBorder="1" applyAlignment="1">
      <alignment horizontal="center" vertical="center" wrapText="1"/>
    </xf>
    <xf numFmtId="3" fontId="80" fillId="93" borderId="326" xfId="0" applyNumberFormat="1" applyFont="1" applyFill="1" applyBorder="1" applyAlignment="1">
      <alignment horizontal="center" vertical="center" wrapText="1"/>
    </xf>
    <xf numFmtId="3" fontId="80" fillId="93" borderId="327" xfId="0" applyNumberFormat="1" applyFont="1" applyFill="1" applyBorder="1" applyAlignment="1">
      <alignment horizontal="center" vertical="center" wrapText="1"/>
    </xf>
    <xf numFmtId="3" fontId="80" fillId="93" borderId="325" xfId="0" applyNumberFormat="1" applyFont="1" applyFill="1" applyBorder="1" applyAlignment="1">
      <alignment horizontal="center" vertical="center"/>
    </xf>
    <xf numFmtId="3" fontId="80" fillId="93" borderId="326" xfId="0" applyNumberFormat="1" applyFont="1" applyFill="1" applyBorder="1" applyAlignment="1">
      <alignment horizontal="center" vertical="center"/>
    </xf>
    <xf numFmtId="3" fontId="80" fillId="93" borderId="327" xfId="0" applyNumberFormat="1" applyFont="1" applyFill="1" applyBorder="1" applyAlignment="1">
      <alignment horizontal="center" vertical="center"/>
    </xf>
    <xf numFmtId="3" fontId="80" fillId="93" borderId="330" xfId="0" applyNumberFormat="1" applyFont="1" applyFill="1" applyBorder="1" applyAlignment="1">
      <alignment horizontal="center" vertical="center" wrapText="1"/>
    </xf>
    <xf numFmtId="3" fontId="80" fillId="93" borderId="73" xfId="0" applyNumberFormat="1" applyFont="1" applyFill="1" applyBorder="1" applyAlignment="1">
      <alignment horizontal="center" vertical="center" wrapText="1"/>
    </xf>
    <xf numFmtId="0" fontId="199" fillId="0" borderId="325" xfId="3" applyFont="1" applyBorder="1" applyAlignment="1">
      <alignment vertical="center"/>
    </xf>
    <xf numFmtId="0" fontId="199" fillId="0" borderId="327" xfId="3" applyFont="1" applyBorder="1" applyAlignment="1">
      <alignment vertical="center"/>
    </xf>
    <xf numFmtId="0" fontId="199" fillId="0" borderId="325" xfId="3" applyFont="1" applyBorder="1" applyAlignment="1">
      <alignment vertical="center" wrapText="1"/>
    </xf>
    <xf numFmtId="0" fontId="199" fillId="0" borderId="327" xfId="3" applyFont="1" applyBorder="1" applyAlignment="1">
      <alignment vertical="center" wrapText="1"/>
    </xf>
    <xf numFmtId="0" fontId="199" fillId="0" borderId="325" xfId="3" applyFont="1" applyBorder="1" applyAlignment="1">
      <alignment horizontal="center" vertical="top"/>
    </xf>
    <xf numFmtId="0" fontId="199" fillId="0" borderId="327" xfId="3" applyFont="1" applyBorder="1" applyAlignment="1">
      <alignment horizontal="center" vertical="top"/>
    </xf>
    <xf numFmtId="0" fontId="199" fillId="0" borderId="329" xfId="3" applyFont="1" applyBorder="1" applyAlignment="1">
      <alignment horizontal="center" vertical="top" wrapText="1"/>
    </xf>
    <xf numFmtId="0" fontId="176" fillId="93" borderId="286" xfId="3" applyFont="1" applyFill="1" applyBorder="1" applyAlignment="1">
      <alignment horizontal="center"/>
    </xf>
    <xf numFmtId="0" fontId="176" fillId="93" borderId="239" xfId="3" applyFont="1" applyFill="1" applyBorder="1" applyAlignment="1">
      <alignment horizontal="center"/>
    </xf>
    <xf numFmtId="0" fontId="199" fillId="0" borderId="329" xfId="3" applyFont="1" applyBorder="1" applyAlignment="1">
      <alignment vertical="center" wrapText="1"/>
    </xf>
    <xf numFmtId="0" fontId="199" fillId="0" borderId="329" xfId="3" applyFont="1" applyBorder="1" applyAlignment="1">
      <alignment horizontal="center"/>
    </xf>
    <xf numFmtId="0" fontId="176" fillId="93" borderId="329" xfId="3" applyFont="1" applyFill="1" applyBorder="1" applyAlignment="1">
      <alignment horizontal="center" vertical="center"/>
    </xf>
    <xf numFmtId="0" fontId="199" fillId="0" borderId="329" xfId="3" applyFont="1" applyBorder="1" applyAlignment="1">
      <alignment vertical="center"/>
    </xf>
    <xf numFmtId="0" fontId="176" fillId="93" borderId="330" xfId="0" applyFont="1" applyFill="1" applyBorder="1" applyAlignment="1">
      <alignment horizontal="center" vertical="center"/>
    </xf>
    <xf numFmtId="0" fontId="176" fillId="93" borderId="73" xfId="0" applyFont="1" applyFill="1" applyBorder="1" applyAlignment="1">
      <alignment horizontal="center" vertical="center"/>
    </xf>
    <xf numFmtId="0" fontId="190" fillId="93" borderId="330" xfId="42275" applyFont="1" applyFill="1" applyBorder="1" applyAlignment="1">
      <alignment horizontal="center" vertical="center"/>
    </xf>
    <xf numFmtId="0" fontId="194" fillId="93" borderId="325" xfId="3" applyFont="1" applyFill="1" applyBorder="1" applyAlignment="1">
      <alignment horizontal="center"/>
    </xf>
    <xf numFmtId="0" fontId="190" fillId="93" borderId="330" xfId="3" applyFont="1" applyFill="1" applyBorder="1" applyAlignment="1">
      <alignment horizontal="center" vertical="center"/>
    </xf>
    <xf numFmtId="0" fontId="200" fillId="95" borderId="232" xfId="60" applyFont="1" applyFill="1" applyBorder="1" applyAlignment="1">
      <alignment horizontal="left"/>
    </xf>
    <xf numFmtId="0" fontId="190" fillId="93" borderId="328" xfId="42275" applyFont="1" applyFill="1" applyBorder="1" applyAlignment="1">
      <alignment horizontal="center" vertical="center"/>
    </xf>
    <xf numFmtId="0" fontId="194" fillId="93" borderId="330" xfId="3" applyFont="1" applyFill="1" applyBorder="1" applyAlignment="1">
      <alignment horizontal="center"/>
    </xf>
    <xf numFmtId="0" fontId="176" fillId="93" borderId="325" xfId="0" applyFont="1" applyFill="1" applyBorder="1" applyAlignment="1">
      <alignment horizontal="center"/>
    </xf>
    <xf numFmtId="0" fontId="176" fillId="93" borderId="326" xfId="0" applyFont="1" applyFill="1" applyBorder="1" applyAlignment="1">
      <alignment horizontal="center"/>
    </xf>
    <xf numFmtId="0" fontId="176" fillId="93" borderId="327" xfId="0" applyFont="1" applyFill="1" applyBorder="1" applyAlignment="1">
      <alignment horizontal="center"/>
    </xf>
    <xf numFmtId="0" fontId="190" fillId="93" borderId="325" xfId="42275" applyFont="1" applyFill="1" applyBorder="1" applyAlignment="1">
      <alignment horizontal="center" vertical="center"/>
    </xf>
    <xf numFmtId="0" fontId="200" fillId="2" borderId="0" xfId="3" applyFont="1" applyFill="1" applyAlignment="1">
      <alignment horizontal="center" wrapText="1"/>
    </xf>
    <xf numFmtId="0" fontId="164" fillId="0" borderId="325" xfId="0" applyFont="1" applyBorder="1" applyAlignment="1">
      <alignment horizontal="left" vertical="center" wrapText="1"/>
    </xf>
    <xf numFmtId="0" fontId="164" fillId="0" borderId="326" xfId="0" applyFont="1" applyBorder="1" applyAlignment="1">
      <alignment horizontal="left" vertical="center" wrapText="1"/>
    </xf>
    <xf numFmtId="0" fontId="164" fillId="0" borderId="327" xfId="0" applyFont="1" applyBorder="1" applyAlignment="1">
      <alignment horizontal="left" vertical="center" wrapText="1"/>
    </xf>
    <xf numFmtId="0" fontId="164" fillId="0" borderId="325" xfId="0" applyFont="1" applyBorder="1" applyAlignment="1">
      <alignment horizontal="left" vertical="center"/>
    </xf>
    <xf numFmtId="0" fontId="164" fillId="0" borderId="326" xfId="0" applyFont="1" applyBorder="1" applyAlignment="1">
      <alignment horizontal="left" vertical="center"/>
    </xf>
    <xf numFmtId="0" fontId="164" fillId="0" borderId="327" xfId="0" applyFont="1" applyBorder="1" applyAlignment="1">
      <alignment horizontal="left" vertical="center"/>
    </xf>
    <xf numFmtId="0" fontId="199" fillId="0" borderId="284" xfId="0" applyFont="1" applyBorder="1" applyAlignment="1">
      <alignment horizontal="center" wrapText="1"/>
    </xf>
    <xf numFmtId="0" fontId="199" fillId="0" borderId="0" xfId="0" applyFont="1" applyAlignment="1">
      <alignment horizontal="center" wrapText="1"/>
    </xf>
    <xf numFmtId="0" fontId="199" fillId="0" borderId="241" xfId="0" applyFont="1" applyBorder="1" applyAlignment="1">
      <alignment horizontal="center" wrapText="1"/>
    </xf>
    <xf numFmtId="0" fontId="199" fillId="0" borderId="59" xfId="0" applyFont="1" applyBorder="1" applyAlignment="1">
      <alignment horizontal="center" wrapText="1"/>
    </xf>
    <xf numFmtId="0" fontId="199" fillId="0" borderId="4" xfId="0" applyFont="1" applyBorder="1" applyAlignment="1">
      <alignment horizontal="center" wrapText="1"/>
    </xf>
    <xf numFmtId="0" fontId="199" fillId="0" borderId="60" xfId="0" applyFont="1" applyBorder="1" applyAlignment="1">
      <alignment horizontal="center" wrapText="1"/>
    </xf>
    <xf numFmtId="0" fontId="83" fillId="94" borderId="329" xfId="0" applyFont="1" applyFill="1" applyBorder="1" applyAlignment="1">
      <alignment horizontal="center" vertical="center" wrapText="1"/>
    </xf>
    <xf numFmtId="0" fontId="83" fillId="94" borderId="329" xfId="0" applyFont="1" applyFill="1" applyBorder="1" applyAlignment="1">
      <alignment horizontal="center" vertical="center"/>
    </xf>
    <xf numFmtId="0" fontId="80" fillId="94" borderId="329" xfId="0" applyFont="1" applyFill="1" applyBorder="1" applyAlignment="1">
      <alignment horizontal="center" vertical="center" wrapText="1"/>
    </xf>
    <xf numFmtId="3" fontId="80" fillId="94" borderId="329" xfId="0" applyNumberFormat="1" applyFont="1" applyFill="1" applyBorder="1" applyAlignment="1">
      <alignment horizontal="center" vertical="center"/>
    </xf>
    <xf numFmtId="0" fontId="80" fillId="94" borderId="330" xfId="0" applyFont="1" applyFill="1" applyBorder="1" applyAlignment="1">
      <alignment horizontal="left" vertical="center"/>
    </xf>
    <xf numFmtId="0" fontId="80" fillId="94" borderId="73" xfId="0" applyFont="1" applyFill="1" applyBorder="1" applyAlignment="1">
      <alignment horizontal="left" vertical="center"/>
    </xf>
    <xf numFmtId="0" fontId="170" fillId="94" borderId="0" xfId="0" applyFont="1" applyFill="1" applyAlignment="1">
      <alignment horizontal="left"/>
    </xf>
    <xf numFmtId="0" fontId="80" fillId="94" borderId="329" xfId="0" applyFont="1" applyFill="1" applyBorder="1" applyAlignment="1">
      <alignment horizontal="center" vertical="center"/>
    </xf>
    <xf numFmtId="3" fontId="225" fillId="94" borderId="329" xfId="0" applyNumberFormat="1" applyFont="1" applyFill="1" applyBorder="1" applyAlignment="1">
      <alignment horizontal="center" vertical="center"/>
    </xf>
    <xf numFmtId="0" fontId="225" fillId="94" borderId="329" xfId="0" applyFont="1" applyFill="1" applyBorder="1" applyAlignment="1">
      <alignment horizontal="center" vertical="center" wrapText="1"/>
    </xf>
    <xf numFmtId="0" fontId="225" fillId="94" borderId="330" xfId="0" applyFont="1" applyFill="1" applyBorder="1" applyAlignment="1">
      <alignment horizontal="left" vertical="center"/>
    </xf>
    <xf numFmtId="0" fontId="225" fillId="94" borderId="73" xfId="0" applyFont="1" applyFill="1" applyBorder="1" applyAlignment="1">
      <alignment horizontal="left" vertical="center"/>
    </xf>
    <xf numFmtId="0" fontId="225" fillId="94" borderId="329" xfId="0" applyFont="1" applyFill="1" applyBorder="1" applyAlignment="1">
      <alignment horizontal="center" vertical="center"/>
    </xf>
    <xf numFmtId="3" fontId="80" fillId="94" borderId="329" xfId="0" applyNumberFormat="1" applyFont="1" applyFill="1" applyBorder="1" applyAlignment="1">
      <alignment horizontal="center"/>
    </xf>
    <xf numFmtId="0" fontId="190" fillId="94" borderId="330" xfId="0" applyFont="1" applyFill="1" applyBorder="1" applyAlignment="1">
      <alignment horizontal="center" vertical="center"/>
    </xf>
    <xf numFmtId="0" fontId="190" fillId="94" borderId="0" xfId="0" applyFont="1" applyFill="1" applyAlignment="1">
      <alignment horizontal="center" vertical="center"/>
    </xf>
    <xf numFmtId="0" fontId="190" fillId="94" borderId="4" xfId="0" applyFont="1" applyFill="1" applyBorder="1" applyAlignment="1">
      <alignment horizontal="center" vertical="center"/>
    </xf>
    <xf numFmtId="0" fontId="190" fillId="94" borderId="241" xfId="0" applyFont="1" applyFill="1" applyBorder="1" applyAlignment="1">
      <alignment horizontal="center" vertical="center"/>
    </xf>
    <xf numFmtId="0" fontId="190" fillId="94" borderId="60" xfId="0" applyFont="1" applyFill="1" applyBorder="1" applyAlignment="1">
      <alignment horizontal="center" vertical="center"/>
    </xf>
    <xf numFmtId="0" fontId="212" fillId="94" borderId="329" xfId="0" applyFont="1" applyFill="1" applyBorder="1" applyAlignment="1">
      <alignment horizontal="center" vertical="center" wrapText="1"/>
    </xf>
    <xf numFmtId="0" fontId="176" fillId="94" borderId="330" xfId="0" applyFont="1" applyFill="1" applyBorder="1" applyAlignment="1">
      <alignment horizontal="center" vertical="center"/>
    </xf>
    <xf numFmtId="0" fontId="190" fillId="94" borderId="284" xfId="0" applyFont="1" applyFill="1" applyBorder="1" applyAlignment="1">
      <alignment horizontal="left"/>
    </xf>
    <xf numFmtId="0" fontId="190" fillId="94" borderId="0" xfId="0" applyFont="1" applyFill="1" applyAlignment="1">
      <alignment horizontal="left"/>
    </xf>
    <xf numFmtId="0" fontId="184" fillId="0" borderId="329" xfId="0" applyFont="1" applyBorder="1" applyAlignment="1">
      <alignment horizontal="left" vertical="center"/>
    </xf>
    <xf numFmtId="0" fontId="164" fillId="0" borderId="329" xfId="0" applyFont="1" applyBorder="1" applyAlignment="1">
      <alignment horizontal="left" vertical="center" wrapText="1"/>
    </xf>
    <xf numFmtId="0" fontId="176" fillId="94" borderId="284" xfId="0" applyFont="1" applyFill="1" applyBorder="1" applyAlignment="1">
      <alignment horizontal="left"/>
    </xf>
    <xf numFmtId="0" fontId="176" fillId="94" borderId="0" xfId="0" applyFont="1" applyFill="1" applyAlignment="1">
      <alignment horizontal="left"/>
    </xf>
    <xf numFmtId="0" fontId="164" fillId="0" borderId="329" xfId="0" applyFont="1" applyBorder="1" applyAlignment="1">
      <alignment horizontal="left" vertical="center"/>
    </xf>
    <xf numFmtId="0" fontId="164" fillId="0" borderId="330" xfId="0" applyFont="1" applyBorder="1" applyAlignment="1">
      <alignment horizontal="left" vertical="center" wrapText="1"/>
    </xf>
    <xf numFmtId="0" fontId="164" fillId="0" borderId="330" xfId="0" applyFont="1" applyBorder="1" applyAlignment="1">
      <alignment horizontal="left" vertical="center"/>
    </xf>
    <xf numFmtId="0" fontId="164" fillId="0" borderId="280" xfId="0" applyFont="1" applyBorder="1" applyAlignment="1">
      <alignment horizontal="left" vertical="center" wrapText="1"/>
    </xf>
    <xf numFmtId="0" fontId="184" fillId="0" borderId="329" xfId="0" applyFont="1" applyBorder="1" applyAlignment="1">
      <alignment horizontal="left" wrapText="1"/>
    </xf>
    <xf numFmtId="0" fontId="184" fillId="0" borderId="329" xfId="0" applyFont="1" applyBorder="1" applyAlignment="1">
      <alignment horizontal="left" vertical="center" wrapText="1"/>
    </xf>
    <xf numFmtId="0" fontId="206" fillId="0" borderId="329" xfId="0" applyFont="1" applyBorder="1" applyAlignment="1">
      <alignment horizontal="left" vertical="center" wrapText="1"/>
    </xf>
    <xf numFmtId="0" fontId="80" fillId="104" borderId="329" xfId="0" applyFont="1" applyFill="1" applyBorder="1" applyAlignment="1">
      <alignment horizontal="center" vertical="center" wrapText="1"/>
    </xf>
    <xf numFmtId="0" fontId="80" fillId="104" borderId="329" xfId="0" applyFont="1" applyFill="1" applyBorder="1" applyAlignment="1">
      <alignment horizontal="center" vertical="center"/>
    </xf>
    <xf numFmtId="0" fontId="170" fillId="104" borderId="0" xfId="0" applyFont="1" applyFill="1" applyAlignment="1">
      <alignment horizontal="left"/>
    </xf>
    <xf numFmtId="0" fontId="199" fillId="0" borderId="329" xfId="0" applyFont="1" applyBorder="1" applyAlignment="1">
      <alignment horizontal="left" vertical="center" wrapText="1"/>
    </xf>
    <xf numFmtId="3" fontId="80" fillId="104" borderId="329" xfId="0" applyNumberFormat="1" applyFont="1" applyFill="1" applyBorder="1" applyAlignment="1">
      <alignment horizontal="center" vertical="center"/>
    </xf>
    <xf numFmtId="0" fontId="80" fillId="104" borderId="330" xfId="0" applyFont="1" applyFill="1" applyBorder="1" applyAlignment="1">
      <alignment horizontal="left" vertical="center"/>
    </xf>
    <xf numFmtId="0" fontId="80" fillId="104" borderId="73" xfId="0" applyFont="1" applyFill="1" applyBorder="1" applyAlignment="1">
      <alignment horizontal="left" vertical="center"/>
    </xf>
    <xf numFmtId="0" fontId="9" fillId="2" borderId="0" xfId="0" applyFont="1" applyFill="1" applyAlignment="1">
      <alignment horizontal="center" vertical="center" wrapText="1"/>
    </xf>
    <xf numFmtId="0" fontId="9" fillId="2" borderId="0" xfId="0" applyFont="1" applyFill="1" applyAlignment="1">
      <alignment horizontal="center" vertical="center"/>
    </xf>
    <xf numFmtId="3" fontId="10" fillId="2" borderId="0" xfId="0" applyNumberFormat="1" applyFont="1" applyFill="1" applyAlignment="1">
      <alignment horizontal="center" vertical="center"/>
    </xf>
    <xf numFmtId="0" fontId="80" fillId="104" borderId="330" xfId="0" applyFont="1" applyFill="1" applyBorder="1" applyAlignment="1">
      <alignment horizontal="center" vertical="center" wrapText="1"/>
    </xf>
    <xf numFmtId="0" fontId="80" fillId="104" borderId="73" xfId="0" applyFont="1" applyFill="1" applyBorder="1" applyAlignment="1">
      <alignment horizontal="center" vertical="center" wrapText="1"/>
    </xf>
    <xf numFmtId="0" fontId="80" fillId="104" borderId="307" xfId="0" applyFont="1" applyFill="1" applyBorder="1" applyAlignment="1">
      <alignment horizontal="center" vertical="center" wrapText="1"/>
    </xf>
    <xf numFmtId="0" fontId="80" fillId="2" borderId="0" xfId="0" applyFont="1" applyFill="1" applyAlignment="1">
      <alignment horizontal="center" vertical="center" wrapText="1"/>
    </xf>
    <xf numFmtId="0" fontId="82" fillId="2" borderId="330" xfId="0" applyFont="1" applyFill="1" applyBorder="1" applyAlignment="1">
      <alignment vertical="center" wrapText="1"/>
    </xf>
    <xf numFmtId="0" fontId="82" fillId="2" borderId="73" xfId="0" applyFont="1" applyFill="1" applyBorder="1" applyAlignment="1">
      <alignment vertical="center" wrapText="1"/>
    </xf>
    <xf numFmtId="0" fontId="225" fillId="104" borderId="330" xfId="0" applyFont="1" applyFill="1" applyBorder="1" applyAlignment="1">
      <alignment horizontal="center" vertical="center" wrapText="1"/>
    </xf>
    <xf numFmtId="0" fontId="225" fillId="104" borderId="73" xfId="0" applyFont="1" applyFill="1" applyBorder="1" applyAlignment="1">
      <alignment horizontal="center" vertical="center" wrapText="1"/>
    </xf>
    <xf numFmtId="0" fontId="176" fillId="104" borderId="330" xfId="0" applyFont="1" applyFill="1" applyBorder="1" applyAlignment="1">
      <alignment horizontal="center" vertical="center"/>
    </xf>
    <xf numFmtId="0" fontId="176" fillId="104" borderId="73" xfId="0" applyFont="1" applyFill="1" applyBorder="1" applyAlignment="1">
      <alignment horizontal="center" vertical="center"/>
    </xf>
    <xf numFmtId="0" fontId="80" fillId="104" borderId="281" xfId="0" applyFont="1" applyFill="1" applyBorder="1" applyAlignment="1">
      <alignment horizontal="center" vertical="center" wrapText="1"/>
    </xf>
    <xf numFmtId="0" fontId="80" fillId="104" borderId="282" xfId="0" applyFont="1" applyFill="1" applyBorder="1" applyAlignment="1">
      <alignment horizontal="center" vertical="center" wrapText="1"/>
    </xf>
    <xf numFmtId="0" fontId="0" fillId="0" borderId="0" xfId="0" applyAlignment="1">
      <alignment horizontal="left" wrapText="1"/>
    </xf>
    <xf numFmtId="0" fontId="80" fillId="104" borderId="330" xfId="0" applyFont="1" applyFill="1" applyBorder="1" applyAlignment="1">
      <alignment vertical="center" wrapText="1"/>
    </xf>
    <xf numFmtId="0" fontId="80" fillId="104" borderId="73" xfId="0" applyFont="1" applyFill="1" applyBorder="1" applyAlignment="1">
      <alignment vertical="center" wrapText="1"/>
    </xf>
    <xf numFmtId="0" fontId="190" fillId="104" borderId="330" xfId="0" applyFont="1" applyFill="1" applyBorder="1" applyAlignment="1">
      <alignment horizontal="center" vertical="center"/>
    </xf>
    <xf numFmtId="0" fontId="190" fillId="104" borderId="73" xfId="0" applyFont="1" applyFill="1" applyBorder="1" applyAlignment="1">
      <alignment horizontal="center" vertical="center"/>
    </xf>
    <xf numFmtId="0" fontId="184" fillId="0" borderId="280" xfId="0" applyFont="1" applyBorder="1" applyAlignment="1">
      <alignment horizontal="left" wrapText="1"/>
    </xf>
    <xf numFmtId="0" fontId="207" fillId="0" borderId="320" xfId="0" applyFont="1" applyBorder="1" applyAlignment="1">
      <alignment horizontal="left" wrapText="1"/>
    </xf>
    <xf numFmtId="0" fontId="164" fillId="0" borderId="320" xfId="0" applyFont="1" applyBorder="1" applyAlignment="1">
      <alignment horizontal="left" wrapText="1"/>
    </xf>
    <xf numFmtId="0" fontId="184" fillId="0" borderId="318" xfId="0" applyFont="1" applyBorder="1" applyAlignment="1">
      <alignment horizontal="left" wrapText="1"/>
    </xf>
    <xf numFmtId="0" fontId="184" fillId="0" borderId="319" xfId="0" applyFont="1" applyBorder="1" applyAlignment="1">
      <alignment horizontal="left" wrapText="1"/>
    </xf>
    <xf numFmtId="0" fontId="184" fillId="0" borderId="317" xfId="0" applyFont="1" applyBorder="1" applyAlignment="1">
      <alignment horizontal="left" wrapText="1"/>
    </xf>
    <xf numFmtId="0" fontId="190" fillId="104" borderId="288" xfId="0" applyFont="1" applyFill="1" applyBorder="1" applyAlignment="1">
      <alignment horizontal="center" vertical="center"/>
    </xf>
    <xf numFmtId="0" fontId="190" fillId="104" borderId="320" xfId="0" applyFont="1" applyFill="1" applyBorder="1" applyAlignment="1">
      <alignment horizontal="center" vertical="center"/>
    </xf>
    <xf numFmtId="0" fontId="184" fillId="0" borderId="318" xfId="0" applyFont="1" applyBorder="1" applyAlignment="1">
      <alignment horizontal="left" vertical="center" wrapText="1"/>
    </xf>
    <xf numFmtId="0" fontId="184" fillId="0" borderId="319" xfId="0" applyFont="1" applyBorder="1" applyAlignment="1">
      <alignment horizontal="left" vertical="center" wrapText="1"/>
    </xf>
    <xf numFmtId="0" fontId="184" fillId="0" borderId="317" xfId="0" applyFont="1" applyBorder="1" applyAlignment="1">
      <alignment horizontal="left" vertical="center" wrapText="1"/>
    </xf>
    <xf numFmtId="0" fontId="184" fillId="0" borderId="0" xfId="0" applyFont="1" applyAlignment="1">
      <alignment horizontal="center" wrapText="1"/>
    </xf>
    <xf numFmtId="0" fontId="166" fillId="0" borderId="323" xfId="0" applyFont="1" applyBorder="1" applyAlignment="1">
      <alignment horizontal="left" vertical="center" wrapText="1"/>
    </xf>
    <xf numFmtId="0" fontId="166" fillId="0" borderId="332" xfId="0" applyFont="1" applyBorder="1" applyAlignment="1">
      <alignment horizontal="left" vertical="center" wrapText="1"/>
    </xf>
    <xf numFmtId="0" fontId="166" fillId="0" borderId="328" xfId="0" applyFont="1" applyBorder="1" applyAlignment="1">
      <alignment horizontal="left" vertical="center" wrapText="1"/>
    </xf>
    <xf numFmtId="0" fontId="166" fillId="0" borderId="59" xfId="0" applyFont="1" applyBorder="1" applyAlignment="1">
      <alignment horizontal="left" vertical="center" wrapText="1"/>
    </xf>
    <xf numFmtId="0" fontId="166" fillId="0" borderId="4" xfId="0" applyFont="1" applyBorder="1" applyAlignment="1">
      <alignment horizontal="left" vertical="center" wrapText="1"/>
    </xf>
    <xf numFmtId="0" fontId="166" fillId="0" borderId="60" xfId="0" applyFont="1" applyBorder="1" applyAlignment="1">
      <alignment horizontal="left" vertical="center" wrapText="1"/>
    </xf>
    <xf numFmtId="3" fontId="80" fillId="90" borderId="329" xfId="0" applyNumberFormat="1" applyFont="1" applyFill="1" applyBorder="1" applyAlignment="1">
      <alignment horizontal="center" vertical="center"/>
    </xf>
    <xf numFmtId="0" fontId="190" fillId="90" borderId="330" xfId="0" applyFont="1" applyFill="1" applyBorder="1" applyAlignment="1">
      <alignment horizontal="center" vertical="center"/>
    </xf>
    <xf numFmtId="0" fontId="190" fillId="90" borderId="73" xfId="0" applyFont="1" applyFill="1" applyBorder="1" applyAlignment="1">
      <alignment horizontal="center" vertical="center"/>
    </xf>
    <xf numFmtId="0" fontId="80" fillId="90" borderId="329" xfId="0" applyFont="1" applyFill="1" applyBorder="1" applyAlignment="1">
      <alignment horizontal="center" vertical="center" wrapText="1"/>
    </xf>
    <xf numFmtId="0" fontId="190" fillId="90" borderId="330" xfId="0" applyFont="1" applyFill="1" applyBorder="1" applyAlignment="1">
      <alignment horizontal="center" vertical="center" wrapText="1"/>
    </xf>
    <xf numFmtId="0" fontId="190" fillId="90" borderId="73" xfId="0" applyFont="1" applyFill="1" applyBorder="1" applyAlignment="1">
      <alignment horizontal="center" vertical="center" wrapText="1"/>
    </xf>
    <xf numFmtId="0" fontId="225" fillId="90" borderId="280" xfId="0" applyFont="1" applyFill="1" applyBorder="1" applyAlignment="1">
      <alignment wrapText="1"/>
    </xf>
    <xf numFmtId="0" fontId="179" fillId="60" borderId="325" xfId="42275" applyFont="1" applyFill="1" applyBorder="1" applyAlignment="1">
      <alignment horizontal="center" vertical="center" wrapText="1"/>
    </xf>
    <xf numFmtId="0" fontId="179" fillId="60" borderId="327" xfId="42275" applyFont="1" applyFill="1" applyBorder="1" applyAlignment="1">
      <alignment horizontal="center" vertical="center" wrapText="1"/>
    </xf>
    <xf numFmtId="0" fontId="164" fillId="0" borderId="288" xfId="0" applyFont="1" applyBorder="1" applyAlignment="1">
      <alignment horizontal="center" vertical="center" wrapText="1"/>
    </xf>
    <xf numFmtId="0" fontId="164" fillId="0" borderId="331" xfId="0" applyFont="1" applyBorder="1" applyAlignment="1">
      <alignment horizontal="center" vertical="center" wrapText="1"/>
    </xf>
    <xf numFmtId="0" fontId="164" fillId="0" borderId="320" xfId="0" applyFont="1" applyBorder="1" applyAlignment="1">
      <alignment horizontal="center" vertical="center" wrapText="1"/>
    </xf>
    <xf numFmtId="0" fontId="190" fillId="90" borderId="0" xfId="0" applyFont="1" applyFill="1" applyAlignment="1">
      <alignment horizontal="left"/>
    </xf>
    <xf numFmtId="0" fontId="6" fillId="0" borderId="280" xfId="1" applyBorder="1" applyAlignment="1">
      <alignment horizontal="center" vertical="center" wrapText="1"/>
    </xf>
    <xf numFmtId="0" fontId="184" fillId="0" borderId="280" xfId="0" applyFont="1" applyBorder="1" applyAlignment="1">
      <alignment horizontal="left" vertical="center" wrapText="1"/>
    </xf>
    <xf numFmtId="0" fontId="179" fillId="95" borderId="0" xfId="60" applyFont="1" applyFill="1" applyAlignment="1">
      <alignment horizontal="left" vertical="center"/>
    </xf>
    <xf numFmtId="0" fontId="80" fillId="90" borderId="330" xfId="0" applyFont="1" applyFill="1" applyBorder="1" applyAlignment="1">
      <alignment horizontal="left" vertical="center"/>
    </xf>
    <xf numFmtId="0" fontId="80" fillId="90" borderId="73" xfId="0" applyFont="1" applyFill="1" applyBorder="1" applyAlignment="1">
      <alignment horizontal="left" vertical="center"/>
    </xf>
    <xf numFmtId="0" fontId="176" fillId="2" borderId="0" xfId="0" applyFont="1" applyFill="1" applyAlignment="1">
      <alignment horizontal="center" vertical="center" wrapText="1"/>
    </xf>
    <xf numFmtId="0" fontId="80" fillId="90" borderId="330" xfId="0" applyFont="1" applyFill="1" applyBorder="1" applyAlignment="1">
      <alignment horizontal="center" vertical="center" wrapText="1"/>
    </xf>
    <xf numFmtId="0" fontId="207" fillId="2" borderId="337" xfId="0" applyFont="1" applyFill="1" applyBorder="1" applyAlignment="1">
      <alignment horizontal="left" vertical="center" wrapText="1"/>
    </xf>
    <xf numFmtId="0" fontId="207" fillId="2" borderId="59" xfId="0" applyFont="1" applyFill="1" applyBorder="1" applyAlignment="1">
      <alignment horizontal="left" vertical="center" wrapText="1"/>
    </xf>
    <xf numFmtId="0" fontId="176" fillId="90" borderId="330" xfId="0" applyFont="1" applyFill="1" applyBorder="1" applyAlignment="1">
      <alignment horizontal="center" vertical="center"/>
    </xf>
    <xf numFmtId="0" fontId="176" fillId="90" borderId="289" xfId="0" applyFont="1" applyFill="1" applyBorder="1" applyAlignment="1">
      <alignment horizontal="center" vertical="center"/>
    </xf>
    <xf numFmtId="0" fontId="176" fillId="90" borderId="330" xfId="0" applyFont="1" applyFill="1" applyBorder="1" applyAlignment="1">
      <alignment horizontal="center" vertical="center" wrapText="1"/>
    </xf>
    <xf numFmtId="0" fontId="176" fillId="90" borderId="289" xfId="0" applyFont="1" applyFill="1" applyBorder="1" applyAlignment="1">
      <alignment horizontal="center" vertical="center" wrapText="1"/>
    </xf>
    <xf numFmtId="0" fontId="176" fillId="90" borderId="323" xfId="0" applyFont="1" applyFill="1" applyBorder="1" applyAlignment="1">
      <alignment horizontal="center" vertical="center"/>
    </xf>
    <xf numFmtId="0" fontId="176" fillId="90" borderId="284" xfId="0" applyFont="1" applyFill="1" applyBorder="1" applyAlignment="1">
      <alignment horizontal="center" vertical="center"/>
    </xf>
    <xf numFmtId="0" fontId="176" fillId="90" borderId="335" xfId="0" applyFont="1" applyFill="1" applyBorder="1" applyAlignment="1">
      <alignment horizontal="center" vertical="center" wrapText="1"/>
    </xf>
    <xf numFmtId="0" fontId="176" fillId="90" borderId="336" xfId="0" applyFont="1" applyFill="1" applyBorder="1" applyAlignment="1">
      <alignment horizontal="center" vertical="center" wrapText="1"/>
    </xf>
    <xf numFmtId="0" fontId="176" fillId="90" borderId="73" xfId="0" applyFont="1" applyFill="1" applyBorder="1" applyAlignment="1">
      <alignment horizontal="center" vertical="center"/>
    </xf>
    <xf numFmtId="0" fontId="190" fillId="90" borderId="280" xfId="0" applyFont="1" applyFill="1" applyBorder="1" applyAlignment="1">
      <alignment horizontal="left" vertical="center" wrapText="1"/>
    </xf>
    <xf numFmtId="0" fontId="190" fillId="90" borderId="325" xfId="0" applyFont="1" applyFill="1" applyBorder="1" applyAlignment="1">
      <alignment horizontal="center" vertical="center"/>
    </xf>
    <xf numFmtId="0" fontId="176" fillId="2" borderId="0" xfId="0" applyFont="1" applyFill="1" applyAlignment="1">
      <alignment horizontal="center" vertical="center"/>
    </xf>
    <xf numFmtId="0" fontId="164" fillId="0" borderId="323" xfId="0" applyFont="1" applyBorder="1" applyAlignment="1">
      <alignment horizontal="left" vertical="center"/>
    </xf>
    <xf numFmtId="0" fontId="164" fillId="0" borderId="332" xfId="0" applyFont="1" applyBorder="1" applyAlignment="1">
      <alignment horizontal="left" vertical="center"/>
    </xf>
    <xf numFmtId="0" fontId="164" fillId="0" borderId="328" xfId="0" applyFont="1" applyBorder="1" applyAlignment="1">
      <alignment horizontal="left" vertical="center"/>
    </xf>
    <xf numFmtId="0" fontId="164" fillId="0" borderId="59" xfId="0" applyFont="1" applyBorder="1" applyAlignment="1">
      <alignment horizontal="left" vertical="center"/>
    </xf>
    <xf numFmtId="0" fontId="164" fillId="0" borderId="4" xfId="0" applyFont="1" applyBorder="1" applyAlignment="1">
      <alignment horizontal="left" vertical="center"/>
    </xf>
    <xf numFmtId="0" fontId="164" fillId="0" borderId="60" xfId="0" applyFont="1" applyBorder="1" applyAlignment="1">
      <alignment horizontal="left" vertical="center"/>
    </xf>
    <xf numFmtId="0" fontId="190" fillId="90" borderId="323" xfId="0" applyFont="1" applyFill="1" applyBorder="1" applyAlignment="1">
      <alignment horizontal="center" vertical="center"/>
    </xf>
    <xf numFmtId="0" fontId="190" fillId="90" borderId="288" xfId="0" applyFont="1" applyFill="1" applyBorder="1" applyAlignment="1">
      <alignment horizontal="left" vertical="center" wrapText="1"/>
    </xf>
    <xf numFmtId="0" fontId="81" fillId="0" borderId="46" xfId="0" applyFont="1" applyBorder="1" applyAlignment="1">
      <alignment horizontal="left" vertical="center" wrapText="1" indent="1"/>
    </xf>
    <xf numFmtId="0" fontId="81" fillId="0" borderId="48" xfId="0" applyFont="1" applyBorder="1" applyAlignment="1">
      <alignment horizontal="left" vertical="center" wrapText="1" indent="1"/>
    </xf>
    <xf numFmtId="0" fontId="81" fillId="0" borderId="46" xfId="0" applyFont="1" applyBorder="1" applyAlignment="1">
      <alignment horizontal="left" vertical="center" indent="1"/>
    </xf>
    <xf numFmtId="0" fontId="81" fillId="0" borderId="47" xfId="0" applyFont="1" applyBorder="1" applyAlignment="1">
      <alignment horizontal="left" vertical="center" indent="1"/>
    </xf>
    <xf numFmtId="0" fontId="81" fillId="0" borderId="48" xfId="0" applyFont="1" applyBorder="1" applyAlignment="1">
      <alignment horizontal="left" vertical="center" indent="1"/>
    </xf>
    <xf numFmtId="0" fontId="80" fillId="3" borderId="35" xfId="0" applyFont="1" applyFill="1" applyBorder="1" applyAlignment="1">
      <alignment horizontal="center" vertical="center"/>
    </xf>
    <xf numFmtId="0" fontId="80" fillId="3" borderId="36" xfId="0" applyFont="1" applyFill="1" applyBorder="1" applyAlignment="1">
      <alignment horizontal="center" vertical="center"/>
    </xf>
    <xf numFmtId="0" fontId="80" fillId="3" borderId="37" xfId="0" applyFont="1" applyFill="1" applyBorder="1" applyAlignment="1">
      <alignment horizontal="center" vertical="center"/>
    </xf>
    <xf numFmtId="0" fontId="80" fillId="3" borderId="41" xfId="0" applyFont="1" applyFill="1" applyBorder="1" applyAlignment="1">
      <alignment horizontal="center" vertical="center"/>
    </xf>
    <xf numFmtId="0" fontId="80" fillId="3" borderId="42" xfId="0" applyFont="1" applyFill="1" applyBorder="1" applyAlignment="1">
      <alignment horizontal="center" vertical="center"/>
    </xf>
    <xf numFmtId="0" fontId="80" fillId="3" borderId="43" xfId="0" applyFont="1" applyFill="1" applyBorder="1" applyAlignment="1">
      <alignment horizontal="center" vertical="center"/>
    </xf>
    <xf numFmtId="0" fontId="80" fillId="3" borderId="38" xfId="0" applyFont="1" applyFill="1" applyBorder="1" applyAlignment="1">
      <alignment horizontal="center" vertical="center" wrapText="1"/>
    </xf>
    <xf numFmtId="0" fontId="80" fillId="3" borderId="39" xfId="0" applyFont="1" applyFill="1" applyBorder="1" applyAlignment="1">
      <alignment horizontal="center" vertical="center" wrapText="1"/>
    </xf>
    <xf numFmtId="0" fontId="80" fillId="3" borderId="40" xfId="0" applyFont="1" applyFill="1" applyBorder="1" applyAlignment="1">
      <alignment horizontal="center" vertical="center" wrapText="1"/>
    </xf>
    <xf numFmtId="0" fontId="81" fillId="0" borderId="35" xfId="0" applyFont="1" applyBorder="1" applyAlignment="1">
      <alignment horizontal="left" vertical="center" wrapText="1" indent="1"/>
    </xf>
    <xf numFmtId="0" fontId="81" fillId="0" borderId="45" xfId="0" applyFont="1" applyBorder="1" applyAlignment="1">
      <alignment horizontal="left" vertical="center" wrapText="1" indent="1"/>
    </xf>
    <xf numFmtId="0" fontId="81" fillId="0" borderId="41" xfId="0" applyFont="1" applyBorder="1" applyAlignment="1">
      <alignment horizontal="left" vertical="center" wrapText="1" indent="1"/>
    </xf>
    <xf numFmtId="0" fontId="81" fillId="0" borderId="51" xfId="0" applyFont="1" applyBorder="1" applyAlignment="1">
      <alignment horizontal="left" vertical="center" wrapText="1" indent="1"/>
    </xf>
    <xf numFmtId="0" fontId="83" fillId="3" borderId="38" xfId="0" applyFont="1" applyFill="1" applyBorder="1" applyAlignment="1">
      <alignment horizontal="center" vertical="center"/>
    </xf>
    <xf numFmtId="0" fontId="83" fillId="3" borderId="39" xfId="0" applyFont="1" applyFill="1" applyBorder="1" applyAlignment="1">
      <alignment horizontal="center" vertical="center"/>
    </xf>
    <xf numFmtId="0" fontId="83" fillId="3" borderId="54" xfId="0" applyFont="1" applyFill="1" applyBorder="1" applyAlignment="1">
      <alignment horizontal="center" vertical="center"/>
    </xf>
    <xf numFmtId="0" fontId="234" fillId="0" borderId="35" xfId="0" applyFont="1" applyBorder="1" applyAlignment="1">
      <alignment horizontal="left" vertical="center" wrapText="1"/>
    </xf>
    <xf numFmtId="0" fontId="234" fillId="0" borderId="45" xfId="0" applyFont="1" applyBorder="1" applyAlignment="1">
      <alignment horizontal="left" vertical="center" wrapText="1"/>
    </xf>
    <xf numFmtId="0" fontId="234" fillId="0" borderId="41" xfId="0" applyFont="1" applyBorder="1" applyAlignment="1">
      <alignment horizontal="left" vertical="center" wrapText="1"/>
    </xf>
    <xf numFmtId="0" fontId="234" fillId="0" borderId="51" xfId="0" applyFont="1" applyBorder="1" applyAlignment="1">
      <alignment horizontal="left" vertical="center" wrapText="1"/>
    </xf>
    <xf numFmtId="0" fontId="81" fillId="22" borderId="46" xfId="0" applyFont="1" applyFill="1" applyBorder="1" applyAlignment="1">
      <alignment horizontal="left" vertical="center" wrapText="1"/>
    </xf>
    <xf numFmtId="0" fontId="81" fillId="22" borderId="47" xfId="0" applyFont="1" applyFill="1" applyBorder="1" applyAlignment="1">
      <alignment horizontal="left" vertical="center" wrapText="1"/>
    </xf>
    <xf numFmtId="0" fontId="81" fillId="22" borderId="48" xfId="0" applyFont="1" applyFill="1" applyBorder="1" applyAlignment="1">
      <alignment horizontal="left" vertical="center" wrapText="1"/>
    </xf>
    <xf numFmtId="0" fontId="80" fillId="3" borderId="52" xfId="0" applyFont="1" applyFill="1" applyBorder="1" applyAlignment="1">
      <alignment horizontal="center" vertical="center"/>
    </xf>
    <xf numFmtId="0" fontId="80" fillId="3" borderId="55" xfId="0" applyFont="1" applyFill="1" applyBorder="1" applyAlignment="1">
      <alignment horizontal="center" vertical="center"/>
    </xf>
    <xf numFmtId="0" fontId="83" fillId="3" borderId="53" xfId="0" applyFont="1" applyFill="1" applyBorder="1" applyAlignment="1">
      <alignment horizontal="center" vertical="center"/>
    </xf>
    <xf numFmtId="0" fontId="83" fillId="3" borderId="36" xfId="0" applyFont="1" applyFill="1" applyBorder="1" applyAlignment="1">
      <alignment horizontal="center" vertical="center"/>
    </xf>
    <xf numFmtId="0" fontId="83" fillId="3" borderId="37" xfId="0" applyFont="1" applyFill="1" applyBorder="1" applyAlignment="1">
      <alignment horizontal="center" vertical="center"/>
    </xf>
    <xf numFmtId="0" fontId="83" fillId="3" borderId="56" xfId="0" applyFont="1" applyFill="1" applyBorder="1" applyAlignment="1">
      <alignment horizontal="center" vertical="center"/>
    </xf>
    <xf numFmtId="0" fontId="83" fillId="3" borderId="4" xfId="0" applyFont="1" applyFill="1" applyBorder="1" applyAlignment="1">
      <alignment horizontal="center" vertical="center"/>
    </xf>
    <xf numFmtId="0" fontId="83" fillId="3" borderId="57" xfId="0" applyFont="1" applyFill="1" applyBorder="1" applyAlignment="1">
      <alignment horizontal="center" vertical="center"/>
    </xf>
    <xf numFmtId="0" fontId="84" fillId="20" borderId="325" xfId="0" applyFont="1" applyFill="1" applyBorder="1" applyAlignment="1">
      <alignment horizontal="left" vertical="center" indent="1"/>
    </xf>
    <xf numFmtId="0" fontId="84" fillId="20" borderId="326" xfId="0" applyFont="1" applyFill="1" applyBorder="1" applyAlignment="1">
      <alignment horizontal="left" vertical="center" indent="1"/>
    </xf>
    <xf numFmtId="0" fontId="82" fillId="22" borderId="325" xfId="0" applyFont="1" applyFill="1" applyBorder="1" applyAlignment="1">
      <alignment horizontal="left" vertical="center" indent="1"/>
    </xf>
    <xf numFmtId="0" fontId="82" fillId="22" borderId="326" xfId="0" applyFont="1" applyFill="1" applyBorder="1" applyAlignment="1">
      <alignment horizontal="left" vertical="center" indent="1"/>
    </xf>
    <xf numFmtId="0" fontId="50" fillId="16" borderId="22" xfId="3" applyFont="1" applyFill="1" applyBorder="1" applyAlignment="1">
      <alignment horizontal="left" vertical="center"/>
    </xf>
    <xf numFmtId="0" fontId="50" fillId="16" borderId="23" xfId="3" applyFont="1" applyFill="1" applyBorder="1" applyAlignment="1">
      <alignment horizontal="left" vertical="center"/>
    </xf>
    <xf numFmtId="0" fontId="8" fillId="16" borderId="25" xfId="3" applyFill="1" applyBorder="1" applyAlignment="1">
      <alignment horizontal="left" vertical="center"/>
    </xf>
    <xf numFmtId="0" fontId="28" fillId="19" borderId="23" xfId="3" applyFont="1" applyFill="1" applyBorder="1" applyAlignment="1">
      <alignment horizontal="right" vertical="center"/>
    </xf>
    <xf numFmtId="0" fontId="28" fillId="19" borderId="25" xfId="3" applyFont="1" applyFill="1" applyBorder="1" applyAlignment="1">
      <alignment horizontal="right" vertical="center"/>
    </xf>
    <xf numFmtId="0" fontId="65" fillId="3" borderId="22" xfId="3" applyFont="1" applyFill="1" applyBorder="1" applyAlignment="1">
      <alignment horizontal="center" vertical="center" wrapText="1"/>
    </xf>
    <xf numFmtId="0" fontId="49" fillId="16" borderId="22" xfId="3" applyFont="1" applyFill="1" applyBorder="1" applyAlignment="1">
      <alignment horizontal="left" vertical="center"/>
    </xf>
    <xf numFmtId="0" fontId="8" fillId="2" borderId="28" xfId="3" applyFill="1" applyBorder="1" applyAlignment="1" applyProtection="1">
      <alignment horizontal="left" vertical="top"/>
      <protection locked="0"/>
    </xf>
    <xf numFmtId="0" fontId="8" fillId="2" borderId="29" xfId="3" applyFill="1" applyBorder="1" applyAlignment="1" applyProtection="1">
      <alignment horizontal="left" vertical="top"/>
      <protection locked="0"/>
    </xf>
    <xf numFmtId="0" fontId="8" fillId="2" borderId="30" xfId="3" applyFill="1" applyBorder="1" applyAlignment="1" applyProtection="1">
      <alignment horizontal="left" vertical="top"/>
      <protection locked="0"/>
    </xf>
    <xf numFmtId="0" fontId="8" fillId="2" borderId="31" xfId="3" applyFill="1" applyBorder="1" applyAlignment="1" applyProtection="1">
      <alignment horizontal="left" vertical="top"/>
      <protection locked="0"/>
    </xf>
    <xf numFmtId="0" fontId="8" fillId="2" borderId="32" xfId="3" applyFill="1" applyBorder="1" applyAlignment="1" applyProtection="1">
      <alignment horizontal="left" vertical="top"/>
      <protection locked="0"/>
    </xf>
    <xf numFmtId="0" fontId="8" fillId="2" borderId="33" xfId="3" applyFill="1" applyBorder="1" applyAlignment="1" applyProtection="1">
      <alignment horizontal="left" vertical="top"/>
      <protection locked="0"/>
    </xf>
    <xf numFmtId="0" fontId="65" fillId="3" borderId="23" xfId="3" applyFont="1" applyFill="1" applyBorder="1" applyAlignment="1">
      <alignment horizontal="center" vertical="center" wrapText="1"/>
    </xf>
    <xf numFmtId="0" fontId="65" fillId="3" borderId="24" xfId="3" applyFont="1" applyFill="1" applyBorder="1" applyAlignment="1">
      <alignment horizontal="center" vertical="center" wrapText="1"/>
    </xf>
    <xf numFmtId="0" fontId="65" fillId="3" borderId="25" xfId="3" applyFont="1" applyFill="1" applyBorder="1" applyAlignment="1">
      <alignment horizontal="center" vertical="center" wrapText="1"/>
    </xf>
    <xf numFmtId="0" fontId="28" fillId="3" borderId="22" xfId="3" applyFont="1" applyFill="1" applyBorder="1" applyAlignment="1">
      <alignment horizontal="left" vertical="center"/>
    </xf>
    <xf numFmtId="0" fontId="49" fillId="18" borderId="22" xfId="3" applyFont="1" applyFill="1" applyBorder="1" applyAlignment="1">
      <alignment horizontal="center" vertical="center"/>
    </xf>
    <xf numFmtId="0" fontId="49" fillId="18" borderId="23" xfId="3" applyFont="1" applyFill="1" applyBorder="1" applyAlignment="1">
      <alignment horizontal="center" vertical="center"/>
    </xf>
    <xf numFmtId="0" fontId="49" fillId="18" borderId="25" xfId="3" applyFont="1" applyFill="1" applyBorder="1" applyAlignment="1">
      <alignment horizontal="center" vertical="center"/>
    </xf>
    <xf numFmtId="0" fontId="28" fillId="3" borderId="22" xfId="3" applyFont="1" applyFill="1" applyBorder="1" applyAlignment="1">
      <alignment horizontal="center" vertical="center" wrapText="1"/>
    </xf>
    <xf numFmtId="0" fontId="28" fillId="3" borderId="26" xfId="3" applyFont="1" applyFill="1" applyBorder="1" applyAlignment="1">
      <alignment horizontal="center" vertical="center"/>
    </xf>
    <xf numFmtId="0" fontId="28" fillId="3" borderId="27" xfId="3" applyFont="1" applyFill="1" applyBorder="1" applyAlignment="1">
      <alignment horizontal="center" vertical="center"/>
    </xf>
    <xf numFmtId="0" fontId="28" fillId="3" borderId="22" xfId="3" applyFont="1" applyFill="1" applyBorder="1" applyAlignment="1">
      <alignment horizontal="center" vertical="center"/>
    </xf>
    <xf numFmtId="0" fontId="28" fillId="19" borderId="22" xfId="3" applyFont="1" applyFill="1" applyBorder="1" applyAlignment="1">
      <alignment horizontal="right" vertical="center"/>
    </xf>
    <xf numFmtId="0" fontId="48" fillId="3" borderId="22" xfId="3" applyFont="1" applyFill="1" applyBorder="1" applyAlignment="1">
      <alignment horizontal="center"/>
    </xf>
    <xf numFmtId="0" fontId="8" fillId="16" borderId="23" xfId="3" applyFill="1" applyBorder="1" applyAlignment="1">
      <alignment horizontal="left" vertical="center"/>
    </xf>
    <xf numFmtId="0" fontId="46" fillId="19" borderId="22" xfId="3" applyFont="1" applyFill="1" applyBorder="1" applyAlignment="1">
      <alignment horizontal="right" vertical="center"/>
    </xf>
    <xf numFmtId="0" fontId="59" fillId="16" borderId="23" xfId="3" applyFont="1" applyFill="1" applyBorder="1" applyAlignment="1">
      <alignment vertical="center" wrapText="1"/>
    </xf>
    <xf numFmtId="0" fontId="50" fillId="16" borderId="25" xfId="3" applyFont="1" applyFill="1" applyBorder="1" applyAlignment="1">
      <alignment wrapText="1"/>
    </xf>
    <xf numFmtId="0" fontId="59" fillId="16" borderId="25" xfId="3" applyFont="1" applyFill="1" applyBorder="1" applyAlignment="1">
      <alignment vertical="center" wrapText="1"/>
    </xf>
    <xf numFmtId="0" fontId="51" fillId="16" borderId="22" xfId="3" applyFont="1" applyFill="1" applyBorder="1" applyAlignment="1">
      <alignment horizontal="left" vertical="center"/>
    </xf>
    <xf numFmtId="0" fontId="8" fillId="16" borderId="22" xfId="3" applyFill="1" applyBorder="1" applyAlignment="1">
      <alignment horizontal="left" vertical="center"/>
    </xf>
    <xf numFmtId="0" fontId="50" fillId="16" borderId="25" xfId="3" applyFont="1" applyFill="1" applyBorder="1" applyAlignment="1">
      <alignment horizontal="left" vertical="center"/>
    </xf>
    <xf numFmtId="0" fontId="8" fillId="16" borderId="22" xfId="3" applyFill="1" applyBorder="1" applyAlignment="1">
      <alignment horizontal="left" vertical="center" wrapText="1"/>
    </xf>
    <xf numFmtId="0" fontId="28" fillId="3" borderId="22" xfId="3" applyFont="1" applyFill="1" applyBorder="1" applyAlignment="1">
      <alignment vertical="center"/>
    </xf>
    <xf numFmtId="0" fontId="46" fillId="3" borderId="22" xfId="3" applyFont="1" applyFill="1" applyBorder="1" applyAlignment="1">
      <alignment vertical="center"/>
    </xf>
    <xf numFmtId="0" fontId="47" fillId="18" borderId="22" xfId="3" applyFont="1" applyFill="1" applyBorder="1" applyAlignment="1">
      <alignment horizontal="center"/>
    </xf>
    <xf numFmtId="0" fontId="49" fillId="16" borderId="22" xfId="3" applyFont="1" applyFill="1" applyBorder="1" applyAlignment="1">
      <alignment horizontal="left" vertical="center" wrapText="1"/>
    </xf>
    <xf numFmtId="0" fontId="49" fillId="18" borderId="22" xfId="3" applyFont="1" applyFill="1" applyBorder="1" applyAlignment="1">
      <alignment horizontal="center" vertical="center" wrapText="1"/>
    </xf>
    <xf numFmtId="2" fontId="48" fillId="3" borderId="22" xfId="3" applyNumberFormat="1" applyFont="1" applyFill="1" applyBorder="1" applyAlignment="1">
      <alignment horizontal="center"/>
    </xf>
    <xf numFmtId="0" fontId="26" fillId="13" borderId="0" xfId="3" applyFont="1" applyFill="1" applyAlignment="1">
      <alignment horizontal="left" vertical="top" wrapText="1"/>
    </xf>
    <xf numFmtId="0" fontId="26" fillId="13" borderId="14" xfId="3" applyFont="1" applyFill="1" applyBorder="1" applyAlignment="1">
      <alignment horizontal="left" vertical="top" wrapText="1"/>
    </xf>
    <xf numFmtId="0" fontId="8" fillId="2" borderId="15" xfId="3" applyFill="1" applyBorder="1" applyAlignment="1" applyProtection="1">
      <alignment horizontal="left" vertical="top"/>
      <protection locked="0"/>
    </xf>
    <xf numFmtId="0" fontId="8" fillId="2" borderId="16" xfId="3" applyFill="1" applyBorder="1" applyAlignment="1" applyProtection="1">
      <alignment horizontal="left" vertical="top"/>
      <protection locked="0"/>
    </xf>
    <xf numFmtId="0" fontId="8" fillId="2" borderId="17" xfId="3" applyFill="1" applyBorder="1" applyAlignment="1" applyProtection="1">
      <alignment horizontal="left" vertical="top"/>
      <protection locked="0"/>
    </xf>
    <xf numFmtId="0" fontId="8" fillId="2" borderId="18" xfId="3" applyFill="1" applyBorder="1" applyAlignment="1" applyProtection="1">
      <alignment horizontal="left" vertical="top"/>
      <protection locked="0"/>
    </xf>
    <xf numFmtId="0" fontId="8" fillId="2" borderId="0" xfId="3" applyFill="1" applyAlignment="1" applyProtection="1">
      <alignment horizontal="left" vertical="top"/>
      <protection locked="0"/>
    </xf>
    <xf numFmtId="0" fontId="8" fillId="2" borderId="14" xfId="3" applyFill="1" applyBorder="1" applyAlignment="1" applyProtection="1">
      <alignment horizontal="left" vertical="top"/>
      <protection locked="0"/>
    </xf>
    <xf numFmtId="0" fontId="8" fillId="2" borderId="19" xfId="3" applyFill="1" applyBorder="1" applyAlignment="1" applyProtection="1">
      <alignment horizontal="left" vertical="top"/>
      <protection locked="0"/>
    </xf>
    <xf numFmtId="0" fontId="8" fillId="2" borderId="20" xfId="3" applyFill="1" applyBorder="1" applyAlignment="1" applyProtection="1">
      <alignment horizontal="left" vertical="top"/>
      <protection locked="0"/>
    </xf>
    <xf numFmtId="0" fontId="8" fillId="2" borderId="21" xfId="3" applyFill="1" applyBorder="1" applyAlignment="1" applyProtection="1">
      <alignment horizontal="left" vertical="top"/>
      <protection locked="0"/>
    </xf>
    <xf numFmtId="0" fontId="31" fillId="13" borderId="0" xfId="3" applyFont="1" applyFill="1" applyAlignment="1">
      <alignment horizontal="justify" vertical="center" wrapText="1"/>
    </xf>
    <xf numFmtId="0" fontId="46" fillId="3" borderId="22" xfId="3" applyFont="1" applyFill="1" applyBorder="1" applyAlignment="1">
      <alignment horizontal="center" vertical="center"/>
    </xf>
    <xf numFmtId="0" fontId="28" fillId="3" borderId="23" xfId="3" applyFont="1" applyFill="1" applyBorder="1" applyAlignment="1">
      <alignment horizontal="center" vertical="center" wrapText="1"/>
    </xf>
    <xf numFmtId="0" fontId="28" fillId="3" borderId="24" xfId="3" applyFont="1" applyFill="1" applyBorder="1" applyAlignment="1">
      <alignment horizontal="center" vertical="center" wrapText="1"/>
    </xf>
    <xf numFmtId="0" fontId="28" fillId="3" borderId="25" xfId="3" applyFont="1" applyFill="1" applyBorder="1" applyAlignment="1">
      <alignment horizontal="center" vertical="center" wrapText="1"/>
    </xf>
    <xf numFmtId="0" fontId="25" fillId="8" borderId="0" xfId="3" applyFont="1" applyFill="1" applyAlignment="1">
      <alignment horizontal="left" vertical="center" wrapText="1"/>
    </xf>
    <xf numFmtId="0" fontId="26" fillId="13" borderId="0" xfId="3" applyFont="1" applyFill="1" applyAlignment="1">
      <alignment horizontal="right"/>
    </xf>
    <xf numFmtId="0" fontId="8" fillId="0" borderId="11" xfId="4" applyBorder="1" applyAlignment="1" applyProtection="1">
      <alignment horizontal="center" vertical="center"/>
      <protection locked="0"/>
    </xf>
    <xf numFmtId="0" fontId="8" fillId="0" borderId="12" xfId="4" applyBorder="1" applyAlignment="1" applyProtection="1">
      <alignment horizontal="center" vertical="center"/>
      <protection locked="0"/>
    </xf>
    <xf numFmtId="0" fontId="8" fillId="0" borderId="13" xfId="4" applyBorder="1" applyAlignment="1" applyProtection="1">
      <alignment horizontal="center" vertical="center"/>
      <protection locked="0"/>
    </xf>
    <xf numFmtId="0" fontId="26" fillId="2" borderId="11" xfId="4" applyFont="1" applyFill="1" applyBorder="1" applyAlignment="1">
      <alignment horizontal="center" vertical="center"/>
    </xf>
    <xf numFmtId="0" fontId="26" fillId="2" borderId="12" xfId="4" applyFont="1" applyFill="1" applyBorder="1" applyAlignment="1">
      <alignment horizontal="center" vertical="center"/>
    </xf>
    <xf numFmtId="0" fontId="26" fillId="2" borderId="13" xfId="4" applyFont="1" applyFill="1" applyBorder="1" applyAlignment="1">
      <alignment horizontal="center" vertical="center"/>
    </xf>
    <xf numFmtId="0" fontId="81" fillId="2" borderId="0" xfId="0" applyFont="1" applyFill="1" applyAlignment="1">
      <alignment horizontal="left" vertical="center" wrapText="1"/>
    </xf>
    <xf numFmtId="0" fontId="254" fillId="2" borderId="0" xfId="0" applyFont="1" applyFill="1" applyAlignment="1">
      <alignment horizontal="left" vertical="center" wrapText="1"/>
    </xf>
    <xf numFmtId="0" fontId="216" fillId="0" borderId="4" xfId="0" applyFont="1" applyBorder="1" applyAlignment="1">
      <alignment horizontal="left" vertical="center" wrapText="1"/>
    </xf>
    <xf numFmtId="0" fontId="81" fillId="0" borderId="329" xfId="0" applyFont="1" applyBorder="1" applyAlignment="1">
      <alignment horizontal="left" vertical="center" wrapText="1" indent="1"/>
    </xf>
    <xf numFmtId="0" fontId="216" fillId="2" borderId="280" xfId="0" applyFont="1" applyFill="1" applyBorder="1" applyAlignment="1">
      <alignment horizontal="right" vertical="center" wrapText="1" indent="1"/>
    </xf>
    <xf numFmtId="0" fontId="81" fillId="2" borderId="280" xfId="0" applyFont="1" applyFill="1" applyBorder="1" applyAlignment="1">
      <alignment horizontal="right" vertical="center" wrapText="1" indent="1"/>
    </xf>
    <xf numFmtId="0" fontId="81" fillId="0" borderId="297" xfId="0" applyFont="1" applyBorder="1" applyAlignment="1">
      <alignment horizontal="left" vertical="center" wrapText="1" indent="1"/>
    </xf>
    <xf numFmtId="0" fontId="81" fillId="0" borderId="298" xfId="0" applyFont="1" applyBorder="1" applyAlignment="1">
      <alignment horizontal="left" vertical="center" wrapText="1" indent="1"/>
    </xf>
    <xf numFmtId="0" fontId="0" fillId="92" borderId="288" xfId="0" applyFill="1" applyBorder="1" applyAlignment="1">
      <alignment horizontal="center"/>
    </xf>
    <xf numFmtId="3" fontId="0" fillId="0" borderId="318" xfId="0" applyNumberFormat="1" applyBorder="1" applyAlignment="1">
      <alignment horizontal="center" vertical="center"/>
    </xf>
    <xf numFmtId="3" fontId="0" fillId="0" borderId="319" xfId="0" applyNumberFormat="1" applyBorder="1" applyAlignment="1">
      <alignment horizontal="center" vertical="center"/>
    </xf>
    <xf numFmtId="3" fontId="0" fillId="0" borderId="317" xfId="0" applyNumberFormat="1" applyBorder="1" applyAlignment="1">
      <alignment horizontal="center" vertical="center"/>
    </xf>
    <xf numFmtId="0" fontId="160" fillId="110" borderId="0" xfId="0" applyFont="1" applyFill="1" applyAlignment="1">
      <alignment horizontal="left" vertical="center" wrapText="1"/>
    </xf>
    <xf numFmtId="2" fontId="0" fillId="0" borderId="318" xfId="0" applyNumberFormat="1" applyBorder="1" applyAlignment="1">
      <alignment horizontal="center"/>
    </xf>
    <xf numFmtId="2" fontId="0" fillId="0" borderId="319" xfId="0" applyNumberFormat="1" applyBorder="1" applyAlignment="1">
      <alignment horizontal="center"/>
    </xf>
    <xf numFmtId="2" fontId="0" fillId="0" borderId="317" xfId="0" applyNumberFormat="1" applyBorder="1" applyAlignment="1">
      <alignment horizontal="center"/>
    </xf>
    <xf numFmtId="0" fontId="160" fillId="110" borderId="284" xfId="0" applyFont="1" applyFill="1" applyBorder="1" applyAlignment="1">
      <alignment horizontal="left" vertical="center" wrapText="1"/>
    </xf>
    <xf numFmtId="0" fontId="0" fillId="0" borderId="329" xfId="0" applyBorder="1" applyAlignment="1">
      <alignment horizontal="center"/>
    </xf>
    <xf numFmtId="0" fontId="0" fillId="92" borderId="280" xfId="0" applyFill="1" applyBorder="1" applyAlignment="1">
      <alignment horizontal="center" vertical="center"/>
    </xf>
    <xf numFmtId="2" fontId="0" fillId="0" borderId="320" xfId="0" applyNumberFormat="1" applyBorder="1" applyAlignment="1">
      <alignment horizontal="center" vertical="center"/>
    </xf>
    <xf numFmtId="4" fontId="0" fillId="0" borderId="323" xfId="0" applyNumberFormat="1" applyBorder="1" applyAlignment="1">
      <alignment horizontal="center" vertical="center"/>
    </xf>
    <xf numFmtId="0" fontId="0" fillId="0" borderId="332" xfId="0" applyBorder="1" applyAlignment="1">
      <alignment horizontal="center" vertical="center"/>
    </xf>
    <xf numFmtId="0" fontId="0" fillId="0" borderId="328" xfId="0" applyBorder="1" applyAlignment="1">
      <alignment horizontal="center" vertical="center"/>
    </xf>
    <xf numFmtId="0" fontId="0" fillId="92" borderId="280" xfId="0" applyFill="1" applyBorder="1" applyAlignment="1">
      <alignment horizontal="center"/>
    </xf>
  </cellXfs>
  <cellStyles count="52830">
    <cellStyle name="???????????" xfId="103" xr:uid="{2743D0B9-3E2B-4649-A1F1-31D84644B769}"/>
    <cellStyle name="???????_2++" xfId="104" xr:uid="{4E501E0F-79A8-47B2-A47A-A0AE8DC62DA4}"/>
    <cellStyle name="1 antraštė" xfId="6" builtinId="16" customBuiltin="1"/>
    <cellStyle name="2 antraštė" xfId="7" builtinId="17" customBuiltin="1"/>
    <cellStyle name="20 % - Akzent1" xfId="13279" hidden="1" xr:uid="{AF3AA18C-B636-4726-B87C-6E4DEF9549C8}"/>
    <cellStyle name="20 % - Akzent1" xfId="7477" hidden="1" xr:uid="{CB5A1085-DADF-439C-99C2-B12EB7CD57C3}"/>
    <cellStyle name="20 % - Akzent1" xfId="36603" hidden="1" xr:uid="{23940051-58E7-43C2-B9BC-0049599F588A}"/>
    <cellStyle name="20 % - Akzent1" xfId="50661" hidden="1" xr:uid="{0243699F-7288-47C2-B02F-C6373153A035}"/>
    <cellStyle name="20 % - Akzent1" xfId="25610" hidden="1" xr:uid="{1EFF07B5-8D6B-452B-98F1-610FB7D5E406}"/>
    <cellStyle name="20 % - Akzent1" xfId="9465" hidden="1" xr:uid="{2E892052-3302-462A-BD6E-874595E46B1B}"/>
    <cellStyle name="20 % - Akzent1" xfId="14689" hidden="1" xr:uid="{AF3A9BD3-163E-4FF6-8847-04B48F1D55FC}"/>
    <cellStyle name="20 % - Akzent1" xfId="19091" hidden="1" xr:uid="{99AB852B-F9E2-495C-9A19-9152A72ACB4E}"/>
    <cellStyle name="20 % - Akzent1" xfId="20673" hidden="1" xr:uid="{063CD944-8BE5-439E-8D83-D6CFFBCA1702}"/>
    <cellStyle name="20 % - Akzent1" xfId="49029" hidden="1" xr:uid="{EA80A46F-49CD-474F-9260-7D2068B4A257}"/>
    <cellStyle name="20 % - Akzent1" xfId="23176" hidden="1" xr:uid="{799AAD13-E420-4032-93C4-322C4EBEA030}"/>
    <cellStyle name="20 % - Akzent1" xfId="49406" hidden="1" xr:uid="{2466B80F-EB39-4877-9CA1-633CCFB7461D}"/>
    <cellStyle name="20 % - Akzent1" xfId="9976" hidden="1" xr:uid="{1AEF3463-0FD4-4F7D-9614-13181AFFC37B}"/>
    <cellStyle name="20 % - Akzent1" xfId="46002" hidden="1" xr:uid="{73566A3D-C3BC-41A7-8A7A-DC766EBD97DA}"/>
    <cellStyle name="20 % - Akzent1" xfId="27387" hidden="1" xr:uid="{C565BD32-1009-4C5A-8DE8-15DEEE319172}"/>
    <cellStyle name="20 % - Akzent1" xfId="29730" hidden="1" xr:uid="{EB6D229C-99F3-4FF2-8094-5D9023ED3247}"/>
    <cellStyle name="20 % - Akzent1" xfId="10790" hidden="1" xr:uid="{4488693F-19D4-4A4D-B73F-1B32E1B27CF5}"/>
    <cellStyle name="20 % - Akzent1" xfId="35193" hidden="1" xr:uid="{73E6F58B-1A14-43CC-AB19-1FB43B1B5661}"/>
    <cellStyle name="20 % - Akzent1" xfId="36707" hidden="1" xr:uid="{1E9AAEB2-85BC-4BD4-BA21-8426ACAD31AE}"/>
    <cellStyle name="20 % - Akzent1" xfId="5812" hidden="1" xr:uid="{5F3F8EE1-60E0-4829-99A2-B1D71E238919}"/>
    <cellStyle name="20 % - Akzent1" xfId="33540" hidden="1" xr:uid="{1FA9E7F3-D9E2-4D94-88BA-E572BE61AA04}"/>
    <cellStyle name="20 % - Akzent1" xfId="51110" hidden="1" xr:uid="{5E765EF8-0A70-428D-B279-99C6976B5DFB}"/>
    <cellStyle name="20 % - Akzent1" xfId="6380" hidden="1" xr:uid="{F8C9DB23-2DDB-43F9-9F69-473BF5419DBF}"/>
    <cellStyle name="20 % - Akzent1" xfId="4646" hidden="1" xr:uid="{38D031B3-17B0-4981-9024-D6C7842761AD}"/>
    <cellStyle name="20 % - Akzent1" xfId="12007" hidden="1" xr:uid="{C2B2B41A-CB00-4743-B59F-67DD0621C17D}"/>
    <cellStyle name="20 % - Akzent1" xfId="7678" hidden="1" xr:uid="{144502D4-D054-4AE2-B729-E00C554D0C48}"/>
    <cellStyle name="20 % - Akzent1" xfId="22709" hidden="1" xr:uid="{41DD7658-F28D-4AB2-AD1C-CF355966A0EB}"/>
    <cellStyle name="20 % - Akzent1" xfId="47823" hidden="1" xr:uid="{77F59D58-8ACF-4DEC-A58B-3825A781C64C}"/>
    <cellStyle name="20 % - Akzent1" xfId="22336" hidden="1" xr:uid="{5A6B58EF-437C-4AE2-A3B5-25E46FD8FA88}"/>
    <cellStyle name="20 % - Akzent1" xfId="16570" hidden="1" xr:uid="{197BCDA9-F2E5-4C33-8C04-57B7C89E5B71}"/>
    <cellStyle name="20 % - Akzent1" xfId="1942" hidden="1" xr:uid="{E73A6C3A-D7EE-4DBC-9166-95C6E80DF9B5}"/>
    <cellStyle name="20 % - Akzent1" xfId="47613" hidden="1" xr:uid="{022A2157-2505-4097-B13E-D3AC6FD2AC7E}"/>
    <cellStyle name="20 % - Akzent1" xfId="37753" hidden="1" xr:uid="{CC9CEC1A-2033-4E1C-B630-70ED0A8B3DA9}"/>
    <cellStyle name="20 % - Akzent1" xfId="20115" hidden="1" xr:uid="{51E67B6F-B310-4DD1-9354-92F62A773D9E}"/>
    <cellStyle name="20 % - Akzent1" xfId="50460" hidden="1" xr:uid="{15E23C9C-3A53-4FBE-97AB-4961A83E33D8}"/>
    <cellStyle name="20 % - Akzent1" xfId="45064" hidden="1" xr:uid="{94632D92-DD0E-4740-BFB2-75AE74BFA188}"/>
    <cellStyle name="20 % - Akzent1" xfId="38265" hidden="1" xr:uid="{4FF02F67-1CC4-48A3-9A4D-2E24481694BF}"/>
    <cellStyle name="20 % - Akzent1" xfId="3042" hidden="1" xr:uid="{38397D6E-B58A-4B8A-87C3-D96C1D69A43E}"/>
    <cellStyle name="20 % - Akzent1" xfId="1007" hidden="1" xr:uid="{D9730163-2EF2-4A23-923D-A8B8CFF7536B}"/>
    <cellStyle name="20 % - Akzent1" xfId="2774" hidden="1" xr:uid="{B73AEB47-9CFF-444C-BC72-4E624C75B831}"/>
    <cellStyle name="20 % - Akzent1" xfId="25347" hidden="1" xr:uid="{0A60C559-91E1-43D6-80FC-971332E37A61}"/>
    <cellStyle name="20 % - Akzent1" xfId="47595" hidden="1" xr:uid="{7E876CE7-D0CF-462E-965F-B5DF0E539F50}"/>
    <cellStyle name="20 % - Akzent1" xfId="47820" hidden="1" xr:uid="{ED754794-1348-4AA9-B3A5-30B18020DC5F}"/>
    <cellStyle name="20 % - Akzent1" xfId="33452" hidden="1" xr:uid="{E46F7BF6-D5E9-4D42-929D-C34E533A02CB}"/>
    <cellStyle name="20 % - Akzent1" xfId="47519" hidden="1" xr:uid="{3BD683E7-8203-4476-AF64-5A3229727E81}"/>
    <cellStyle name="20 % - Akzent1" xfId="21873" hidden="1" xr:uid="{DDFD688E-2BAD-4678-91F5-1378B2BA4429}"/>
    <cellStyle name="20 % - Akzent1" xfId="36206" hidden="1" xr:uid="{F505284C-1FF6-4817-B1B3-7E21CFAEFFBC}"/>
    <cellStyle name="20 % - Akzent1" xfId="37043" hidden="1" xr:uid="{90FE904B-396E-4CF2-BD1F-605CC037A0DE}"/>
    <cellStyle name="20 % - Akzent1" xfId="29614" hidden="1" xr:uid="{AEC6A9F9-DA99-45B7-98D8-283A5CF8F978}"/>
    <cellStyle name="20 % - Akzent1" xfId="46430" hidden="1" xr:uid="{CCBED439-43DA-4E72-B04E-5E6B18CC981E}"/>
    <cellStyle name="20 % - Akzent1" xfId="8864" hidden="1" xr:uid="{405564CD-777D-421E-B4E6-1FE3F0E86FEB}"/>
    <cellStyle name="20 % - Akzent1" xfId="31958" hidden="1" xr:uid="{90AAAFF3-7194-4070-B38F-79B4E4F311C6}"/>
    <cellStyle name="20 % - Akzent1" xfId="40954" hidden="1" xr:uid="{D7106B8C-2546-4A2D-B43F-981090AD1B03}"/>
    <cellStyle name="20 % - Akzent1" xfId="43032" hidden="1" xr:uid="{1493DFF3-4EA0-47ED-B672-BBEC3D14B772}"/>
    <cellStyle name="20 % - Akzent1" xfId="33148" hidden="1" xr:uid="{A5640CD7-6792-47B1-9C85-14EBD2268729}"/>
    <cellStyle name="20 % - Akzent1" xfId="11743" hidden="1" xr:uid="{E8ABD203-F9FB-47F6-8E0A-D35230F2DA62}"/>
    <cellStyle name="20 % - Akzent1" xfId="4678" hidden="1" xr:uid="{881D7DED-EA1F-48C2-9D1F-87DEA976C587}"/>
    <cellStyle name="20 % - Akzent1" xfId="33522" hidden="1" xr:uid="{CD6EA90D-DE55-4220-8A25-385E89AD8A6E}"/>
    <cellStyle name="20 % - Akzent1" xfId="20479" hidden="1" xr:uid="{58C53D84-6B4C-4AA1-893C-DB114663CD8E}"/>
    <cellStyle name="20 % - Akzent1" xfId="24435" hidden="1" xr:uid="{E2C4E0ED-B538-4522-A765-AE456F34659D}"/>
    <cellStyle name="20 % - Akzent1" xfId="40753" hidden="1" xr:uid="{EFBDF129-3843-45A5-BCF8-2F20B051DC29}"/>
    <cellStyle name="20 % - Akzent1" xfId="49141" hidden="1" xr:uid="{D06DE508-3716-4310-9B03-767F5C8EB998}"/>
    <cellStyle name="20 % - Akzent1" xfId="43361" hidden="1" xr:uid="{B0F19F78-CE25-46D1-A106-D988A39043F8}"/>
    <cellStyle name="20 % - Akzent1" xfId="6004" hidden="1" xr:uid="{19AE1944-8161-458F-B5F2-D2EE3E0CA74D}"/>
    <cellStyle name="20 % - Akzent1" xfId="41666" hidden="1" xr:uid="{6F1FE7B2-9B66-4BA6-A67A-BC7EBD2EEA3E}"/>
    <cellStyle name="20 % - Akzent1" xfId="27599" hidden="1" xr:uid="{E3B3EE5D-CE3E-492C-852A-C2263F8398C1}"/>
    <cellStyle name="20 % - Akzent1" xfId="26291" hidden="1" xr:uid="{FC34279E-15F5-49A9-A6D6-55ACC855F6A6}"/>
    <cellStyle name="20 % - Akzent1" xfId="36537" hidden="1" xr:uid="{1C9354B6-AFEA-45B4-8D18-27420C781B3E}"/>
    <cellStyle name="20 % - Akzent1" xfId="41327" hidden="1" xr:uid="{F9E52182-1713-4999-8AF6-9D8671888F34}"/>
    <cellStyle name="20 % - Akzent1" xfId="13493" hidden="1" xr:uid="{2E734782-6BB3-4F58-9BF4-3EA9AE446038}"/>
    <cellStyle name="20 % - Akzent1" xfId="8171" hidden="1" xr:uid="{91B400F7-54B9-4D9F-B8AC-1E8D11E1E602}"/>
    <cellStyle name="20 % - Akzent1" xfId="16338" hidden="1" xr:uid="{5E3FD1B0-E281-4A0B-9B86-D6588AD05854}"/>
    <cellStyle name="20 % - Akzent1" xfId="22796" hidden="1" xr:uid="{9A27031F-EBB7-433E-A338-5CE937753632}"/>
    <cellStyle name="20 % - Akzent1" xfId="11689" hidden="1" xr:uid="{14B386AC-C8A8-4418-B537-8C4564019123}"/>
    <cellStyle name="20 % - Akzent1" xfId="4003" hidden="1" xr:uid="{378A6726-93A4-4B00-9400-6077B3C9977E}"/>
    <cellStyle name="20 % - Akzent1" xfId="1336" hidden="1" xr:uid="{CA8CC9C5-B549-4178-A164-A774A68319D0}"/>
    <cellStyle name="20 % - Akzent1" xfId="20977" hidden="1" xr:uid="{A5655090-8528-4035-838F-0039020A0076}"/>
    <cellStyle name="20 % - Akzent1" xfId="46650" hidden="1" xr:uid="{2853651F-EA75-4CEB-B4DD-1D5D9524B93F}"/>
    <cellStyle name="20 % - Akzent1" xfId="31741" hidden="1" xr:uid="{98457881-0DDD-4539-8029-2709ABA7A7D5}"/>
    <cellStyle name="20 % - Akzent1" xfId="37216" hidden="1" xr:uid="{B1BE3EB1-9D9F-4F8A-A914-8B52FEDBD418}"/>
    <cellStyle name="20 % - Akzent1" xfId="7210" hidden="1" xr:uid="{5D82C840-6FD1-482A-924A-12F75EA37062}"/>
    <cellStyle name="20 % - Akzent1" xfId="31215" hidden="1" xr:uid="{21FE30DD-AFD3-4AB0-871F-2B2A11502FF4}"/>
    <cellStyle name="20 % - Akzent1" xfId="34820" hidden="1" xr:uid="{0714F833-A907-4BB9-9ECE-F257D88AF371}"/>
    <cellStyle name="20 % - Akzent1" xfId="11630" hidden="1" xr:uid="{66CEC4B8-63D8-4E79-8FFB-221C5113118F}"/>
    <cellStyle name="20 % - Akzent1" xfId="30746" hidden="1" xr:uid="{F1B605BD-AC01-49B6-B2AF-A7F5D73679FF}"/>
    <cellStyle name="20 % - Akzent1" xfId="42094" hidden="1" xr:uid="{A5896BF0-8931-4B2D-B9CA-72DCFB777100}"/>
    <cellStyle name="20 % - Akzent1" xfId="43590" hidden="1" xr:uid="{E52BD3EB-BF1C-4DDC-8090-8CBFFDDAE396}"/>
    <cellStyle name="20 % - Akzent1" xfId="48002" hidden="1" xr:uid="{F324637D-3036-4FA0-9137-4C7379F5FE3D}"/>
    <cellStyle name="20 % - Akzent1" xfId="50198" hidden="1" xr:uid="{A2F40DD4-707D-4EB5-B67E-0628FE47F5A5}"/>
    <cellStyle name="20 % - Akzent1" xfId="4431" hidden="1" xr:uid="{7092BB37-1697-4917-BDA0-9654CB6BFB60}"/>
    <cellStyle name="20 % - Akzent1" xfId="22907" hidden="1" xr:uid="{827A4BD6-E38C-47C4-821D-23D696BC6A5B}"/>
    <cellStyle name="20 % - Akzent1" xfId="35564" hidden="1" xr:uid="{9C8CA4C2-D815-4CAF-B46A-540C712D30FC}"/>
    <cellStyle name="20 % - Akzent1" xfId="44797" hidden="1" xr:uid="{B9280F5C-3252-45B8-B133-135ACC55E09B}"/>
    <cellStyle name="20 % - Akzent1" xfId="17059" hidden="1" xr:uid="{DD8BF33B-FBF1-4506-873A-136A2D3CD4E9}"/>
    <cellStyle name="20 % - Akzent1" xfId="5306" hidden="1" xr:uid="{4F177B0E-3ACA-4B02-927D-7C83C1517E76}"/>
    <cellStyle name="20 % - Akzent1" xfId="27486" hidden="1" xr:uid="{559913D1-501E-4F5F-96C4-4A59BF8ED3D2}"/>
    <cellStyle name="20 % - Akzent1" xfId="18826" hidden="1" xr:uid="{09B19571-A54B-4585-B228-69D5E40C8974}"/>
    <cellStyle name="20 % - Akzent1" xfId="39679" hidden="1" xr:uid="{4D75C4A9-3EFA-403B-8326-078491ED353C}"/>
    <cellStyle name="20 % - Akzent1" xfId="9387" hidden="1" xr:uid="{F65878C4-BE24-4AFC-B1BB-71F2B5F46EB5}"/>
    <cellStyle name="20 % - Akzent1" xfId="1565" hidden="1" xr:uid="{72BB03F7-AB90-4CA3-9251-39AB82DC2956}"/>
    <cellStyle name="20 % - Akzent1" xfId="38751" hidden="1" xr:uid="{286DBF8D-0C33-45F7-9D70-0DD2AA543A7D}"/>
    <cellStyle name="20 % - Akzent1" xfId="26620" hidden="1" xr:uid="{C4517D89-CE7D-4D7C-8D51-D32233424351}"/>
    <cellStyle name="20 % - Akzent1" xfId="37798" hidden="1" xr:uid="{8BB63690-D6FD-4CB5-A148-8842C51FA0FB}"/>
    <cellStyle name="20 % - Akzent1" xfId="1449" hidden="1" xr:uid="{6C4FB76B-D671-484E-B18A-DD7552E6175E}"/>
    <cellStyle name="20 % - Akzent1" xfId="32954" hidden="1" xr:uid="{DF6392EC-6488-4837-A10F-45C6D79A7A29}"/>
    <cellStyle name="20 % - Akzent1" xfId="36980" hidden="1" xr:uid="{61A3BA17-116B-4FEB-973D-5C2F4E513831}"/>
    <cellStyle name="20 % - Akzent1" xfId="24898" hidden="1" xr:uid="{B491DEA9-5EB9-4935-B8FF-CCA9E9E6ACC3}"/>
    <cellStyle name="20 % - Akzent1" xfId="45265" hidden="1" xr:uid="{315486CA-AF62-4788-8C4F-A023F90D728D}"/>
    <cellStyle name="20 % - Akzent1" xfId="29931" hidden="1" xr:uid="{61DBE873-5031-4FE5-894A-AF8909F9921D}"/>
    <cellStyle name="20 % - Akzent1" xfId="12985" hidden="1" xr:uid="{AEBE2DBA-A3B2-4B4B-9CB3-1F1E9AC56654}"/>
    <cellStyle name="20 % - Akzent1" xfId="9352" hidden="1" xr:uid="{6C2EDCE2-FACC-430A-B602-CBC5E8C615DB}"/>
    <cellStyle name="20 % - Akzent1" xfId="18729" hidden="1" xr:uid="{6AA08338-698C-4EB7-A21D-BDE862D28614}"/>
    <cellStyle name="20 % - Akzent1" xfId="5317" hidden="1" xr:uid="{E7D893D7-F098-49BA-813D-BB35CA701C9D}"/>
    <cellStyle name="20 % - Akzent1" xfId="13427" hidden="1" xr:uid="{52085515-332B-4920-ACBB-56B97621ADB2}"/>
    <cellStyle name="20 % - Akzent1" xfId="42610" hidden="1" xr:uid="{769B2660-0690-4320-883E-4657AEB79927}"/>
    <cellStyle name="20 % - Akzent1" xfId="51801" hidden="1" xr:uid="{B5E729E4-D2FE-4823-B65B-DAE8C3976BAD}"/>
    <cellStyle name="20 % - Akzent1" xfId="18155" hidden="1" xr:uid="{EFD96FA4-9493-4546-BA02-209C2F711FB7}"/>
    <cellStyle name="20 % - Akzent1" xfId="33032" hidden="1" xr:uid="{BC9C9F04-B7AE-4D4B-B986-0EA89BAFCF5E}"/>
    <cellStyle name="20 % - Akzent1" xfId="30064" hidden="1" xr:uid="{DE04B243-6B5E-42F6-AD4B-AFB0C4A78B00}"/>
    <cellStyle name="20 % - Akzent1" xfId="17077" hidden="1" xr:uid="{D7302DA6-FA5B-4CBF-BA4A-B273CDBC34B6}"/>
    <cellStyle name="20 % - Akzent1" xfId="42320" hidden="1" xr:uid="{BFAB7551-9BB8-4F92-81BB-5469FA20F689}"/>
    <cellStyle name="20 % - Akzent1" xfId="47182" hidden="1" xr:uid="{0BC19A89-C367-4E79-87BC-E0157DD5F0AE}"/>
    <cellStyle name="20 % - Akzent1" xfId="8436" hidden="1" xr:uid="{96B9BB13-41A1-4D64-8A40-8CBFBD1D3C06}"/>
    <cellStyle name="20 % - Akzent1" xfId="124" hidden="1" xr:uid="{5162B0AB-F4D2-449A-8C30-3B1F6685733B}"/>
    <cellStyle name="20 % - Akzent1" xfId="5777" hidden="1" xr:uid="{F7173ED1-7C5E-4DB3-B660-19B6794ADF84}"/>
    <cellStyle name="20 % - Akzent1" xfId="29241" hidden="1" xr:uid="{1184E393-D966-40EB-9EA4-91AB516F4296}"/>
    <cellStyle name="20 % - Akzent1" xfId="13382" hidden="1" xr:uid="{3A47A213-08DF-4E6E-AEDC-542AA4807BD2}"/>
    <cellStyle name="20 % - Akzent1" xfId="40491" hidden="1" xr:uid="{999EAB92-2227-48B2-A21A-509C11F6F96B}"/>
    <cellStyle name="20 % - Akzent1" xfId="43474" hidden="1" xr:uid="{5346B722-9906-4797-A3FF-DEA85CF41AFC}"/>
    <cellStyle name="20 % - Akzent1" xfId="48656" hidden="1" xr:uid="{BF00CAF5-A0C8-4A5F-A8AA-B876064B5AB3}"/>
    <cellStyle name="20 % - Akzent1" xfId="17890" hidden="1" xr:uid="{A931D21C-279D-4D77-AAD8-FE542AF8C96A}"/>
    <cellStyle name="20 % - Akzent1" xfId="15645" hidden="1" xr:uid="{86AF9BCA-BE1F-4CCD-9087-4AE27A688D40}"/>
    <cellStyle name="20 % - Akzent1" xfId="39016" hidden="1" xr:uid="{CBC108CF-EB13-4DF4-B68B-0EFFDD25EE86}"/>
    <cellStyle name="20 % - Akzent1" xfId="5390" hidden="1" xr:uid="{7B7EFB96-4D96-476F-B80B-2B633010DF92}"/>
    <cellStyle name="20 % - Akzent1" xfId="38064" hidden="1" xr:uid="{2AAD9391-5276-44FC-B5D2-297310CF33F2}"/>
    <cellStyle name="20 % - Akzent1" xfId="15530" hidden="1" xr:uid="{16D8BE12-77D6-4C7B-8D60-5C06EF0A9C66}"/>
    <cellStyle name="20 % - Akzent1" xfId="9581" hidden="1" xr:uid="{092B7CCD-D5C9-4549-A690-BB10E103C6A4}"/>
    <cellStyle name="20 % - Akzent1" xfId="23056" hidden="1" xr:uid="{06ADB8B4-BC9E-4FCE-BFE8-BED1BDCAA2AA}"/>
    <cellStyle name="20 % - Akzent1" xfId="49834" hidden="1" xr:uid="{26C9898B-AFDF-4D89-B0BA-D1452B38ECA8}"/>
    <cellStyle name="20 % - Akzent1" xfId="47235" hidden="1" xr:uid="{923F707E-724E-4C16-8EC2-A2BEC608F511}"/>
    <cellStyle name="20 % - Akzent1" xfId="21061" hidden="1" xr:uid="{B4542937-6FEE-4077-BFAE-9B4FB37EAAF8}"/>
    <cellStyle name="20 % - Akzent1" xfId="15610" hidden="1" xr:uid="{408FBB32-F628-4B0C-B97E-B58F61CFC755}"/>
    <cellStyle name="20 % - Akzent1" xfId="26661" hidden="1" xr:uid="{E29F6315-BB73-4A69-8450-39B14D50C4EA}"/>
    <cellStyle name="20 % - Akzent1" xfId="37061" hidden="1" xr:uid="{38D398CA-DCCB-41BA-8097-2B0237390617}"/>
    <cellStyle name="20 % - Akzent1" xfId="25271" hidden="1" xr:uid="{F285D190-6E19-4FFB-A9AA-B659AB80008E}"/>
    <cellStyle name="20 % - Akzent1" xfId="5888" hidden="1" xr:uid="{13DFA551-E293-44D2-A271-D08F330E6440}"/>
    <cellStyle name="20 % - Akzent1" xfId="32386" hidden="1" xr:uid="{097B16BB-DB64-495B-82A9-A7597623232D}"/>
    <cellStyle name="20 % - Akzent1" xfId="47156" hidden="1" xr:uid="{1ED8C058-2C1F-4559-8ACA-28AF8DA71820}"/>
    <cellStyle name="20 % - Akzent1" xfId="3243" hidden="1" xr:uid="{D3D397E3-0098-4C3A-A9A4-7B823A0C620A}"/>
    <cellStyle name="20 % - Akzent1" xfId="4737" hidden="1" xr:uid="{C345D79E-3466-4C81-A15E-429E4DE3DEFF}"/>
    <cellStyle name="20 % - Akzent1" xfId="52266" hidden="1" xr:uid="{C18EB776-B548-4A31-BF2E-0E1CAC713C4D}"/>
    <cellStyle name="20 % - Akzent1" xfId="5449" hidden="1" xr:uid="{498DF870-9D79-4ACC-B97E-47D832D23AE5}"/>
    <cellStyle name="20 % - Akzent1" xfId="13787" hidden="1" xr:uid="{6E33E782-E667-4E5E-8E0D-8FA2F3E21B67}"/>
    <cellStyle name="20 % - Akzent1" xfId="36507" hidden="1" xr:uid="{08AED07F-B563-4AF7-83DF-A5F6FE569C7E}"/>
    <cellStyle name="20 % - Akzent1" xfId="21043" hidden="1" xr:uid="{2D15FF76-A6EE-4956-9E10-1A9B100EA6D6}"/>
    <cellStyle name="20 % - Akzent1" xfId="13875" hidden="1" xr:uid="{4884CF28-C1A9-49AA-AD91-E3D0EE0FB31C}"/>
    <cellStyle name="20 % - Akzent1" xfId="48193" hidden="1" xr:uid="{931E2BEF-D8F7-4E83-A933-2EE76ED63183}"/>
    <cellStyle name="20 % - Akzent1" xfId="18356" hidden="1" xr:uid="{6519C7DC-8DDC-4305-BCF6-FB1CBF13136A}"/>
    <cellStyle name="20 % - Akzent1" xfId="34353" hidden="1" xr:uid="{AAC84DC4-22BF-422C-94EF-6A9913295BCC}"/>
    <cellStyle name="20 % - Akzent1" xfId="47640" hidden="1" xr:uid="{9A538EFA-6E02-4A40-A9FA-52F762CB55D2}"/>
    <cellStyle name="20 % - Akzent1" xfId="1960" hidden="1" xr:uid="{7C3EF48C-4826-41CC-8709-1052D9FA3128}"/>
    <cellStyle name="20 % - Akzent1" xfId="45737" hidden="1" xr:uid="{773C02F7-5FC7-439E-9E1A-C0BB4F437694}"/>
    <cellStyle name="20 % - Akzent1" xfId="43983" hidden="1" xr:uid="{79A146BF-B690-444D-B15D-6074A866369B}"/>
    <cellStyle name="20 % - Akzent1" xfId="15910" hidden="1" xr:uid="{FE3FC4F9-D7E6-4576-8B7F-0741934504EF}"/>
    <cellStyle name="20 % - Akzent1" xfId="12435" hidden="1" xr:uid="{D95B7CB3-0FE6-490B-AFA7-6AC611E21E8F}"/>
    <cellStyle name="20 % - Akzent1" xfId="31588" hidden="1" xr:uid="{540EA7A3-169A-483B-AD7C-E8E3DD58FC9C}"/>
    <cellStyle name="20 % - Akzent1" xfId="39444" hidden="1" xr:uid="{FD35E5C3-031D-4E7F-9034-E8C8D5987175}"/>
    <cellStyle name="20 % - Akzent1" xfId="48455" hidden="1" xr:uid="{2BF74CCB-F289-4410-B078-A882CE6D8863}"/>
    <cellStyle name="20 % - Akzent1" xfId="9885" hidden="1" xr:uid="{3B0A2654-2E93-456E-BF77-51EA0676780C}"/>
    <cellStyle name="20 % - Akzent1" xfId="30162" hidden="1" xr:uid="{676227F0-9C5B-4762-B99E-FE1C276E5EE1}"/>
    <cellStyle name="20 % - Akzent1" xfId="1869" hidden="1" xr:uid="{6F8F9884-9874-4CD3-BAFB-E2007108450E}"/>
    <cellStyle name="20 % - Akzent1" xfId="24697" hidden="1" xr:uid="{5F6F35E5-87FB-4D08-9345-9E7AFEDF86C7}"/>
    <cellStyle name="20 % - Akzent1" xfId="3616" hidden="1" xr:uid="{A01186A1-6135-4E5A-BF15-030A73E160F0}"/>
    <cellStyle name="20 % - Akzent1" xfId="37752" hidden="1" xr:uid="{09DAFD4E-A981-4E84-97C5-3415EEB64BAD}"/>
    <cellStyle name="20 % - Akzent1" xfId="36505" hidden="1" xr:uid="{3F530317-2105-4DB5-B34D-B3F3AE27E1F5}"/>
    <cellStyle name="20 % - Akzent1" xfId="45638" hidden="1" xr:uid="{C4D19F1D-5813-4EC4-9D27-39E09039FFAA}"/>
    <cellStyle name="20 % - Akzent1" xfId="23650" hidden="1" xr:uid="{8AE0E1E5-EAA2-45B5-B6A0-4108504015A9}"/>
    <cellStyle name="20 % - Akzent1" xfId="31694" hidden="1" xr:uid="{0CB9D95A-4146-4202-AB04-F4E202F505C2}"/>
    <cellStyle name="20 % - Akzent1" xfId="23284" hidden="1" xr:uid="{55D28F82-6C39-48F8-AEE9-E204A1517C1D}"/>
    <cellStyle name="20 % - Akzent1" xfId="30348" hidden="1" xr:uid="{CC1E9FE1-389B-4EE6-886A-0081F1F53BCA}"/>
    <cellStyle name="20 % - Akzent1" xfId="27411" hidden="1" xr:uid="{43337E2A-A7FB-469A-A74B-25FD5E24317A}"/>
    <cellStyle name="20 % - Akzent1" xfId="14956" hidden="1" xr:uid="{8EB6E489-7B53-41DC-9489-F141EB1580C3}"/>
    <cellStyle name="20 % - Akzent1" xfId="28773" hidden="1" xr:uid="{433752F6-652C-4121-A999-A77A073ECE3E}"/>
    <cellStyle name="20 % - Akzent1" xfId="47468" hidden="1" xr:uid="{EF08480B-9BD3-406E-B133-1B369699C13B}"/>
    <cellStyle name="20 % - Akzent1" xfId="27377" hidden="1" xr:uid="{1B260677-2220-4AD8-AFD2-3B8E602A0ADB}"/>
    <cellStyle name="20 % - Akzent1" xfId="43894" hidden="1" xr:uid="{66FA9380-0D1C-46BB-A253-E8B5A680B64A}"/>
    <cellStyle name="20 % - Akzent1" xfId="51034" hidden="1" xr:uid="{B69698F6-6FA8-4CF6-861B-21A1AF4FC85B}"/>
    <cellStyle name="20 % - Akzent1" xfId="13857" hidden="1" xr:uid="{524B3F8E-D99B-4A0B-9AB9-7CAC9C18D799}"/>
    <cellStyle name="20 % - Akzent1" xfId="29969" hidden="1" xr:uid="{8817B7DB-552C-4A87-A20C-D75B77520FAB}"/>
    <cellStyle name="20 % - Akzent1" xfId="3738" hidden="1" xr:uid="{BC18AD14-340B-4AA3-99AB-3C92012F44EA}"/>
    <cellStyle name="20 % - Akzent1" xfId="28707" hidden="1" xr:uid="{3BB0F094-F1E7-4166-8605-AD46707CC686}"/>
    <cellStyle name="20 % - Akzent1" xfId="47565" hidden="1" xr:uid="{A0939E0C-2307-4D6B-BB9B-B858762E5290}"/>
    <cellStyle name="20 % - Akzent1" xfId="19519" hidden="1" xr:uid="{BD821248-9050-409E-AB00-F8EB8A95276A}"/>
    <cellStyle name="20 % - Akzent1" xfId="27893" hidden="1" xr:uid="{8C751036-0FAA-4FC0-A40D-500825F8BD5E}"/>
    <cellStyle name="20 % - Akzent1" xfId="47084" hidden="1" xr:uid="{7362E1DF-CD82-417F-85B0-26369126B5B2}"/>
    <cellStyle name="20 % - Akzent1" xfId="35992" hidden="1" xr:uid="{2C970306-86B1-4801-B962-01C77D9A23BE}"/>
    <cellStyle name="20 % - Akzent1" xfId="52222" hidden="1" xr:uid="{68AC1821-C845-40DC-9CF1-96F389C5833E}"/>
    <cellStyle name="20 % - Akzent1" xfId="6307" hidden="1" xr:uid="{9BA83546-60D2-4C07-8805-C27D9AE933CA}"/>
    <cellStyle name="20 % - Akzent1" xfId="6398" hidden="1" xr:uid="{52686F11-E258-4B76-9D2D-E7D54FCC8DD2}"/>
    <cellStyle name="20 % - Akzent1" xfId="22818" hidden="1" xr:uid="{82A8587A-2A22-464D-94A6-58646825B29A}"/>
    <cellStyle name="20 % - Akzent1" xfId="11056" hidden="1" xr:uid="{3B650445-C626-4673-8E9D-313EE15C2A98}"/>
    <cellStyle name="20 % - Akzent1" xfId="26038" hidden="1" xr:uid="{C7130F0F-A63D-4573-B3DE-5E25A539EA54}"/>
    <cellStyle name="20 % - Akzent1" xfId="52039" hidden="1" xr:uid="{17015AD5-E394-46F7-BC2F-7159D97C0EC6}"/>
    <cellStyle name="20 % - Akzent1" xfId="27981" hidden="1" xr:uid="{C09ED31C-F64F-4647-88DD-101917994CAF}"/>
    <cellStyle name="20 % - Akzent1" xfId="51373" hidden="1" xr:uid="{4C31AEDB-1674-4F8B-A9C6-14D3188B96CA}"/>
    <cellStyle name="20 % - Akzent1" xfId="32919" hidden="1" xr:uid="{DDB4C7A3-2025-40D5-9FD8-561E1E04E57D}"/>
    <cellStyle name="20 % - Akzent1" xfId="12778" hidden="1" xr:uid="{E01892AE-2579-4E74-8B87-A6337B1E9979}"/>
    <cellStyle name="20 % - Akzent1" xfId="27058" hidden="1" xr:uid="{BA98BFEB-6911-4B81-BC3B-E25FF9A63B47}"/>
    <cellStyle name="20 % - Akzent1" xfId="28439" hidden="1" xr:uid="{119FB2E1-82E6-4492-9F49-099DF2B5C96F}"/>
    <cellStyle name="20 % - Akzent1" xfId="16990" hidden="1" xr:uid="{68E26BA7-5909-4CE7-A810-9E396328644E}"/>
    <cellStyle name="20 % - Akzent1" xfId="8051" hidden="1" xr:uid="{A9916BB0-6A88-440C-852E-3477A59ADE4D}"/>
    <cellStyle name="20 % - Akzent1" xfId="22135" hidden="1" xr:uid="{2DF60B42-2872-4D57-8D46-0D59796C6BA0}"/>
    <cellStyle name="20 % - Akzent1" xfId="26796" hidden="1" xr:uid="{AA71DECF-51B5-4165-8008-8507FC5B4377}"/>
    <cellStyle name="20 % - Akzent1" xfId="31014" hidden="1" xr:uid="{E0DBC5EF-3A7C-4FAB-A5DA-E67FD2ACD0D5}"/>
    <cellStyle name="20 % - Akzent1" xfId="11257" hidden="1" xr:uid="{44F7D4A9-135D-485E-B408-8017C232773F}"/>
    <cellStyle name="20 % - Akzent1" xfId="20557" hidden="1" xr:uid="{D47DC5B9-DDB9-4079-9D73-F4F304D667F9}"/>
    <cellStyle name="20 % - Akzent1" xfId="38638" hidden="1" xr:uid="{EB16E12A-6AC5-493F-A76B-9CB22892573F}"/>
    <cellStyle name="20 % - Akzent1" xfId="23632" hidden="1" xr:uid="{308C7835-F85C-4010-92A3-0C819F4890BD}"/>
    <cellStyle name="20 % - Akzent1" xfId="34619" hidden="1" xr:uid="{2B52247B-4E38-4106-9769-A1E58A9E939C}"/>
    <cellStyle name="20 % - Akzent1" xfId="29040" hidden="1" xr:uid="{E37D4CBD-9106-4BD1-8CDD-5727897FD812}"/>
    <cellStyle name="20 % - Akzent1" xfId="47542" hidden="1" xr:uid="{6C469998-D036-4A63-974A-FE21A2F49663}"/>
    <cellStyle name="20 % - Akzent1" xfId="27963" hidden="1" xr:uid="{F2D494D8-1D8E-43F8-B407-E4D5181A5B2D}"/>
    <cellStyle name="20 % - Akzent1" xfId="52000" hidden="1" xr:uid="{2D882FF0-1E25-4E42-B8E4-EAD5A67B462A}"/>
    <cellStyle name="20 % - Akzent1" xfId="9958" hidden="1" xr:uid="{9685B4BE-616B-491E-91A9-D2C40E9C90D3}"/>
    <cellStyle name="20 % - Akzent1" xfId="39661" hidden="1" xr:uid="{435511AB-B663-4686-B01D-37F92710FB24}"/>
    <cellStyle name="20 % - Akzent1" xfId="28393" hidden="1" xr:uid="{EDAC1760-8212-4C49-8420-42422AFEDB90}"/>
    <cellStyle name="20 % - Akzent1" xfId="43396" hidden="1" xr:uid="{780BC55C-C634-410A-BE10-5140A06AF3FD}"/>
    <cellStyle name="20 % - Akzent1" xfId="43965" hidden="1" xr:uid="{5B9E982C-C9F8-4BB5-8358-8879AE7EAA4D}"/>
    <cellStyle name="20 % - Akzent1" xfId="22922" hidden="1" xr:uid="{92406012-B4B1-4B6B-A01E-C2CBCB5376A6}"/>
    <cellStyle name="20 % - Akzent1" xfId="13313" hidden="1" xr:uid="{8D5A9473-6A89-405D-A3DE-EDB7C067E5F2}"/>
    <cellStyle name="20 % - Akzent1" xfId="47327" hidden="1" xr:uid="{88851BDF-5BDA-4109-9D83-42EC5C55A3C2}"/>
    <cellStyle name="20 % - Akzent1" xfId="32590" hidden="1" xr:uid="{650EC971-AD14-43E4-A908-82734DD2DD9B}"/>
    <cellStyle name="20 % - Akzent1" xfId="46911" hidden="1" xr:uid="{7B4E6DC8-A0B9-4EFE-B91B-AF4F6AF8BA8F}"/>
    <cellStyle name="20 % - Akzent1" xfId="23571" hidden="1" xr:uid="{7043DDAC-CD31-4EC8-B881-001388C7C69A}"/>
    <cellStyle name="20 % - Akzent1" xfId="22992" hidden="1" xr:uid="{C94348C8-1CC5-4A78-84A9-2DFC467E0705}"/>
    <cellStyle name="20 % - Akzent1" xfId="15157" hidden="1" xr:uid="{E75D31B3-81A1-4D0B-AED4-A386E51300A9}"/>
    <cellStyle name="20 % - Akzent1" xfId="16686" hidden="1" xr:uid="{F49EA917-B178-472A-81F6-3019E8A97D7A}"/>
    <cellStyle name="20 % - Akzent1" xfId="41403" hidden="1" xr:uid="{E608D14F-09F1-4BC8-98A8-BA966788322A}"/>
    <cellStyle name="20 % - Akzent1" xfId="35299" hidden="1" xr:uid="{D473EE34-A23C-4C7C-9803-43470C98BA7C}"/>
    <cellStyle name="20 % - Akzent1" xfId="1371" hidden="1" xr:uid="{2F590241-DA49-420C-B8BE-DF3BB97F9735}"/>
    <cellStyle name="20 % - Akzent1" xfId="20444" hidden="1" xr:uid="{7A955003-4071-4238-9CF3-915C60C6E4F0}"/>
    <cellStyle name="20 % - Akzent1" xfId="28146" hidden="1" xr:uid="{EB7AE7C4-35CC-4563-AADA-501688DD51D5}"/>
    <cellStyle name="20 % - Akzent1" xfId="36888" hidden="1" xr:uid="{544A5611-D638-4150-B748-044F2495E3E7}"/>
    <cellStyle name="20 % - Akzent1" xfId="38721" hidden="1" xr:uid="{5BBC68EC-2E8B-45CA-AC00-30B2F9D4E9C1}"/>
    <cellStyle name="20 % - Akzent1 2" xfId="448" xr:uid="{DFD2827A-6DB5-4776-8297-B7EAE0C208C7}"/>
    <cellStyle name="20 % - Akzent1 3" xfId="317" xr:uid="{976A746A-330C-4B58-A911-D2247ED1BE5E}"/>
    <cellStyle name="20 % - Akzent2" xfId="39689" hidden="1" xr:uid="{BA28464B-95D0-4006-8FD3-C4364E5F039A}"/>
    <cellStyle name="20 % - Akzent2" xfId="1847" hidden="1" xr:uid="{883DFB61-314C-4B50-90ED-0B317CBC9516}"/>
    <cellStyle name="20 % - Akzent2" xfId="27375" hidden="1" xr:uid="{EE9AAC5B-4B5E-4E0E-9543-E26A6B9FF585}"/>
    <cellStyle name="20 % - Akzent2" xfId="41547" hidden="1" xr:uid="{8A7A8B07-9A59-49DC-B234-A30FA63AAE0A}"/>
    <cellStyle name="20 % - Akzent2" xfId="11608" hidden="1" xr:uid="{72C932E3-19D7-4D75-844A-89887E2432CD}"/>
    <cellStyle name="20 % - Akzent2" xfId="52225" hidden="1" xr:uid="{B1725352-3472-4782-B267-6377AA6AE17E}"/>
    <cellStyle name="20 % - Akzent2" xfId="22687" hidden="1" xr:uid="{D830337A-EF4D-4D0E-9FE7-73B0780B1732}"/>
    <cellStyle name="20 % - Akzent2" xfId="36125" hidden="1" xr:uid="{14E650CA-EDE5-4A40-BC68-EADB85C1F187}"/>
    <cellStyle name="20 % - Akzent2" xfId="42481" hidden="1" xr:uid="{BBCADDC9-DCF6-4630-BFAE-E0E6EA0AA554}"/>
    <cellStyle name="20 % - Akzent2" xfId="34530" hidden="1" xr:uid="{4A227F57-892B-43C4-BD24-6767F07DA0C0}"/>
    <cellStyle name="20 % - Akzent2" xfId="46914" hidden="1" xr:uid="{824FDFE5-2C0E-4251-B5E9-B0468FE4941F}"/>
    <cellStyle name="20 % - Akzent2" xfId="12855" hidden="1" xr:uid="{7CD6DCA3-A077-49D1-A72C-D5BAACA4CB12}"/>
    <cellStyle name="20 % - Akzent2" xfId="25491" hidden="1" xr:uid="{3E0CB650-0FFF-4D60-8095-C60CF6D5EEA4}"/>
    <cellStyle name="20 % - Akzent2" xfId="33430" hidden="1" xr:uid="{05D68FD0-342B-40BB-AB8B-4B20462044D3}"/>
    <cellStyle name="20 % - Akzent2" xfId="24608" hidden="1" xr:uid="{004186B3-895A-4348-A121-5F7581B5E4EA}"/>
    <cellStyle name="20 % - Akzent2" xfId="36687" hidden="1" xr:uid="{7668818B-3069-48DD-A63A-3076765DE53D}"/>
    <cellStyle name="20 % - Akzent2" xfId="36503" hidden="1" xr:uid="{B745331A-C658-4598-95D6-83B27785657C}"/>
    <cellStyle name="20 % - Akzent2" xfId="49967" hidden="1" xr:uid="{7639DB77-BFA6-43CD-B02D-21F6D39A0309}"/>
    <cellStyle name="20 % - Akzent2" xfId="2777" hidden="1" xr:uid="{374A653F-6F2D-4A62-8082-1193BCF1C8C5}"/>
    <cellStyle name="20 % - Akzent2" xfId="21876" hidden="1" xr:uid="{296D1A4C-08D7-4325-B80F-2F2939342D2A}"/>
    <cellStyle name="20 % - Akzent2" xfId="18707" hidden="1" xr:uid="{163AEFCD-F223-46A8-B59E-7428C68DB362}"/>
    <cellStyle name="20 % - Akzent2" xfId="27061" hidden="1" xr:uid="{D4332DC2-97B4-44E3-ACAB-D0791F4718FF}"/>
    <cellStyle name="20 % - Akzent2" xfId="47105" hidden="1" xr:uid="{52DE9800-B5D7-4CD2-80CA-57D1E631D864}"/>
    <cellStyle name="20 % - Akzent2" xfId="9863" hidden="1" xr:uid="{D0CD9E1D-332C-49B2-B516-06964A85DFB8}"/>
    <cellStyle name="20 % - Akzent2" xfId="37347" hidden="1" xr:uid="{3A51FF79-5A51-4C1D-8A29-2EBDEEDBCE95}"/>
    <cellStyle name="20 % - Akzent2" xfId="43995" hidden="1" xr:uid="{4AC1A454-A415-499A-948B-DE3F46BD6D48}"/>
    <cellStyle name="20 % - Akzent2" xfId="1945" hidden="1" xr:uid="{B401928C-5FF6-4C16-8540-6058D8E46AAD}"/>
    <cellStyle name="20 % - Akzent2" xfId="5710" hidden="1" xr:uid="{BA47CB51-62F3-49D2-AFEA-0B7D93D5B03C}"/>
    <cellStyle name="20 % - Akzent2" xfId="45572" hidden="1" xr:uid="{C45E904F-8424-4FDE-A8AB-E663E7F4BED5}"/>
    <cellStyle name="20 % - Akzent2" xfId="5923" hidden="1" xr:uid="{5A1256FC-E8CB-4D10-B80D-31260DAAD72E}"/>
    <cellStyle name="20 % - Akzent2" xfId="3550" hidden="1" xr:uid="{29C6D60E-0DB5-4A3A-9138-E6174D5E645A}"/>
    <cellStyle name="20 % - Akzent2" xfId="21046" hidden="1" xr:uid="{B45CA7AB-9BA7-47D5-A2CF-83811D9EFF2E}"/>
    <cellStyle name="20 % - Akzent2" xfId="4564" hidden="1" xr:uid="{F447FA5C-08C3-41CB-ADB8-10772488B08E}"/>
    <cellStyle name="20 % - Akzent2" xfId="41261" hidden="1" xr:uid="{87CCAB03-F699-4472-BDE4-FF33C0F71085}"/>
    <cellStyle name="20 % - Akzent2" xfId="20652" hidden="1" xr:uid="{E1DC83CD-6FF4-40D9-98C7-B5345F30C36F}"/>
    <cellStyle name="20 % - Akzent2" xfId="47624" hidden="1" xr:uid="{2744A393-0DA1-42DC-805E-33151B5DFE16}"/>
    <cellStyle name="20 % - Akzent2" xfId="128" hidden="1" xr:uid="{9431E531-8C5E-49E9-BF2A-1FF3820F54A2}"/>
    <cellStyle name="20 % - Akzent2" xfId="51254" hidden="1" xr:uid="{86FA499F-5185-424C-9EFB-C6DB181188A1}"/>
    <cellStyle name="20 % - Akzent2" xfId="13860" hidden="1" xr:uid="{8E148549-0488-4887-83C4-4AC6F74308A5}"/>
    <cellStyle name="20 % - Akzent2" xfId="7388" hidden="1" xr:uid="{67B7C3C5-61C2-4880-9361-5934BCF757A2}"/>
    <cellStyle name="20 % - Akzent2" xfId="42549" hidden="1" xr:uid="{29B4B8E9-EE3D-49A5-9D36-99D6B1C1E671}"/>
    <cellStyle name="20 % - Akzent2" xfId="3884" hidden="1" xr:uid="{2CD96D38-7C24-4DC6-8625-E38EED1F3AC5}"/>
    <cellStyle name="20 % - Akzent2" xfId="13472" hidden="1" xr:uid="{54C7B679-D2DB-4630-81FF-7FF6737B76BE}"/>
    <cellStyle name="20 % - Akzent2" xfId="42324" hidden="1" xr:uid="{3B8FA6D0-FD47-4F2E-8862-BC9AA92942B4}"/>
    <cellStyle name="20 % - Akzent2" xfId="32917" hidden="1" xr:uid="{09CB76A4-BB67-4CA2-84F7-1328A237F876}"/>
    <cellStyle name="20 % - Akzent2" xfId="13219" hidden="1" xr:uid="{8C8F7208-A769-48FD-AA96-3FEEBC6E92FB}"/>
    <cellStyle name="20 % - Akzent2" xfId="5452" hidden="1" xr:uid="{A7CD6701-F2D4-48B3-9F58-47FA3CED188B}"/>
    <cellStyle name="20 % - Akzent2" xfId="30469" hidden="1" xr:uid="{38346348-66F4-4966-867C-32187C229BEE}"/>
    <cellStyle name="20 % - Akzent2" xfId="30925" hidden="1" xr:uid="{25A1C162-EA4B-4AB3-875C-AF0437CDE06F}"/>
    <cellStyle name="20 % - Akzent2" xfId="43872" hidden="1" xr:uid="{A252BE0E-88DA-4589-B50E-F0203DF2DC3E}"/>
    <cellStyle name="20 % - Akzent2" xfId="48196" hidden="1" xr:uid="{DD69BD95-354D-4306-A55D-00984B42313F}"/>
    <cellStyle name="20 % - Akzent2" xfId="26869" hidden="1" xr:uid="{B47DB574-7B9A-42A1-B710-189B09A9B008}"/>
    <cellStyle name="20 % - Akzent2" xfId="12775" hidden="1" xr:uid="{E83C2779-83E6-4979-B325-7B7AD9A35169}"/>
    <cellStyle name="20 % - Akzent2" xfId="8029" hidden="1" xr:uid="{89F5DF27-8F35-4A62-9754-E35FFF9CF598}"/>
    <cellStyle name="20 % - Akzent2" xfId="31566" hidden="1" xr:uid="{9BD2CB4C-1FFA-4F38-99ED-E9E9D4FD783E}"/>
    <cellStyle name="20 % - Akzent2" xfId="33067" hidden="1" xr:uid="{B095F9BD-134A-42A3-80B8-07321EF2A3F1}"/>
    <cellStyle name="20 % - Akzent2" xfId="26295" hidden="1" xr:uid="{CEA00013-72C1-4510-A47E-397531128E2E}"/>
    <cellStyle name="20 % - Akzent2" xfId="22820" hidden="1" xr:uid="{1926D512-1B53-4FD3-A410-20DA5C849B72}"/>
    <cellStyle name="20 % - Akzent2" xfId="2953" hidden="1" xr:uid="{8158A1ED-D7C4-4918-B769-76ECB04EF59D}"/>
    <cellStyle name="20 % - Akzent2" xfId="27578" hidden="1" xr:uid="{6DDD009B-FE4F-4172-A021-CCE636AD6519}"/>
    <cellStyle name="20 % - Akzent2" xfId="49007" hidden="1" xr:uid="{D716B02F-2FA4-4C72-A992-14B65C9E647C}"/>
    <cellStyle name="20 % - Akzent2" xfId="40664" hidden="1" xr:uid="{5F663E0B-342F-4330-A128-2EA6AA7E518F}"/>
    <cellStyle name="20 % - Akzent2" xfId="13416" hidden="1" xr:uid="{902E3675-1868-4D5B-9130-830DD09693F3}"/>
    <cellStyle name="20 % - Akzent2" xfId="29861" hidden="1" xr:uid="{7A8AA9C5-5CDB-4A2A-97B6-A40C747489D9}"/>
    <cellStyle name="20 % - Akzent2" xfId="26931" hidden="1" xr:uid="{1223545F-0D62-47B4-B8D5-937740136A43}"/>
    <cellStyle name="20 % - Akzent2" xfId="47383" hidden="1" xr:uid="{167E649A-B18A-42D6-A080-ACDC9712AFC8}"/>
    <cellStyle name="20 % - Akzent2" xfId="10967" hidden="1" xr:uid="{B16563B2-4E8D-43DE-9C88-92CAFCC4C89B}"/>
    <cellStyle name="20 % - Akzent2" xfId="14692" hidden="1" xr:uid="{A73FD352-1E31-4057-BBF7-66A61B2A72D1}"/>
    <cellStyle name="20 % - Akzent2" xfId="23044" hidden="1" xr:uid="{8E611FD6-4BE5-4607-B7C5-68CE362728DD}"/>
    <cellStyle name="20 % - Akzent2" xfId="38572" hidden="1" xr:uid="{A415E626-29F9-4F3B-9AC5-D5F11366750C}"/>
    <cellStyle name="20 % - Akzent2" xfId="27992" hidden="1" xr:uid="{436E1ACA-738A-49C7-AF2E-F16EFD9E7A94}"/>
    <cellStyle name="20 % - Akzent2" xfId="8997" hidden="1" xr:uid="{68BD589B-CD60-492E-A4CB-5D0BD65DE6A0}"/>
    <cellStyle name="20 % - Akzent2" xfId="49287" hidden="1" xr:uid="{B6825A69-FEE6-44BA-A864-14C70ED3A6B0}"/>
    <cellStyle name="20 % - Akzent2" xfId="22859" hidden="1" xr:uid="{F25064B8-AE96-48E7-A073-A3C5D8B638A0}"/>
    <cellStyle name="20 % - Akzent2" xfId="28113" hidden="1" xr:uid="{475E04F9-A628-4D1F-8C2F-99BF01EF9D90}"/>
    <cellStyle name="20 % - Akzent2" xfId="26844" hidden="1" xr:uid="{78C02DB6-4AA4-4B3D-ABC0-14589500057C}"/>
    <cellStyle name="20 % - Akzent2" xfId="9961" hidden="1" xr:uid="{23BF9C68-5BD1-4458-A212-B9D26A99A1F6}"/>
    <cellStyle name="20 % - Akzent2" xfId="45616" hidden="1" xr:uid="{123CCCB3-976D-4838-AFBA-061B1482E89B}"/>
    <cellStyle name="20 % - Akzent2" xfId="15791" hidden="1" xr:uid="{F6D4172B-D8BB-4F96-9851-9228854C357C}"/>
    <cellStyle name="20 % - Akzent2" xfId="37708" hidden="1" xr:uid="{DAEFDD5C-EC49-4E1B-BCC4-21EDB880E9F0}"/>
    <cellStyle name="20 % - Akzent2" xfId="4650" hidden="1" xr:uid="{0BE7AD65-F38B-498A-9BF5-23AA88D95B3E}"/>
    <cellStyle name="20 % - Akzent2" xfId="22643" hidden="1" xr:uid="{E7707251-6222-45B1-8CAB-C40F937924DB}"/>
    <cellStyle name="20 % - Akzent2" xfId="51012" hidden="1" xr:uid="{14E43E8F-5D3B-4B55-BD58-49E2C5578B47}"/>
    <cellStyle name="20 % - Akzent2" xfId="11701" hidden="1" xr:uid="{9147FC58-1138-46EB-979E-AF1EB3F8E152}"/>
    <cellStyle name="20 % - Akzent2" xfId="23109" hidden="1" xr:uid="{CDDADE48-7BD8-4F97-A945-09291A794D10}"/>
    <cellStyle name="20 % - Akzent2" xfId="7213" hidden="1" xr:uid="{275168CB-637E-42D0-A55C-53353CED982B}"/>
    <cellStyle name="20 % - Akzent2" xfId="43359" hidden="1" xr:uid="{CA1BF375-4F4E-409D-BF42-D5057EF3CC50}"/>
    <cellStyle name="20 % - Akzent2" xfId="17062" hidden="1" xr:uid="{742A4E51-90C9-4BA3-B123-3A908B2039FA}"/>
    <cellStyle name="20 % - Akzent2" xfId="43968" hidden="1" xr:uid="{A46FC99E-2881-4549-ADED-CD53B4CEAA04}"/>
    <cellStyle name="20 % - Akzent2" xfId="42227" hidden="1" xr:uid="{9B4FE4EE-46F1-40E1-91D2-842144CBD43B}"/>
    <cellStyle name="20 % - Akzent2" xfId="35302" hidden="1" xr:uid="{37D3BAC4-2A06-4C4F-9895-02EE74CCAB90}"/>
    <cellStyle name="20 % - Akzent2" xfId="18663" hidden="1" xr:uid="{5222FE60-2793-4021-93D2-1EA4BC9019FF}"/>
    <cellStyle name="20 % - Akzent2" xfId="9988" hidden="1" xr:uid="{26F8DED9-84C3-4365-88B5-D64E747E961A}"/>
    <cellStyle name="20 % - Akzent2" xfId="45883" hidden="1" xr:uid="{AF70F380-798C-402A-8D95-473CA39AC8AC}"/>
    <cellStyle name="20 % - Akzent2" xfId="26695" hidden="1" xr:uid="{747661C5-7BDF-4DA0-A677-8F3C69C3D09A}"/>
    <cellStyle name="20 % - Akzent2" xfId="20442" hidden="1" xr:uid="{A920C1EF-5F0B-4EB2-9D5A-41C201E109C0}"/>
    <cellStyle name="20 % - Akzent2" xfId="31522" hidden="1" xr:uid="{0F8A98E5-E1BE-457E-86B1-75F7191E64AD}"/>
    <cellStyle name="20 % - Akzent2" xfId="26984" hidden="1" xr:uid="{50E28A4F-DEC1-4614-9C4B-21CEE05815B6}"/>
    <cellStyle name="20 % - Akzent2" xfId="19652" hidden="1" xr:uid="{2FE0EECF-4F6F-4B24-B80D-FFB12BBF1DEC}"/>
    <cellStyle name="20 % - Akzent2" xfId="5408" hidden="1" xr:uid="{F812906E-6FC1-4A47-855D-023296DBF63A}"/>
    <cellStyle name="20 % - Akzent2" xfId="14867" hidden="1" xr:uid="{6ACD557C-5BCE-42FF-973A-53DEFFF2D617}"/>
    <cellStyle name="20 % - Akzent2" xfId="37046" hidden="1" xr:uid="{6EA0E42C-F865-4B2F-A09F-D3AE1F818CDE}"/>
    <cellStyle name="20 % - Akzent2" xfId="22046" hidden="1" xr:uid="{E77D784E-5112-488C-BA86-15303499523E}"/>
    <cellStyle name="20 % - Akzent2" xfId="27312" hidden="1" xr:uid="{7A6D1DE1-4F38-4A74-9F67-28CB717B8800}"/>
    <cellStyle name="20 % - Akzent2" xfId="31697" hidden="1" xr:uid="{034BCBD2-0B98-4486-BE17-2A7013328035}"/>
    <cellStyle name="20 % - Akzent2" xfId="25350" hidden="1" xr:uid="{38AE4682-E3D6-4E30-A7E1-EAABE0BFF706}"/>
    <cellStyle name="20 % - Akzent2" xfId="17088" hidden="1" xr:uid="{098198C4-26CF-4B5D-9093-61C7E5828822}"/>
    <cellStyle name="20 % - Akzent2" xfId="27966" hidden="1" xr:uid="{FDA9191D-4969-436E-9645-125FE15DED61}"/>
    <cellStyle name="20 % - Akzent2" xfId="7985" hidden="1" xr:uid="{8DABBA66-18AD-4B55-9304-703090042C46}"/>
    <cellStyle name="20 % - Akzent2" xfId="28776" hidden="1" xr:uid="{933A087E-52D4-4E9A-85B0-74E4A1426580}"/>
    <cellStyle name="20 % - Akzent2" xfId="21071" hidden="1" xr:uid="{FC11D026-65A1-4A55-9FC9-C3987FC3D439}"/>
    <cellStyle name="20 % - Akzent2" xfId="23264" hidden="1" xr:uid="{BBEDBA8A-35E0-4826-9287-FE6799E6367F}"/>
    <cellStyle name="20 % - Akzent2" xfId="36634" hidden="1" xr:uid="{8B9BA64F-E75C-4DF7-BB38-3AD81C0D41F2}"/>
    <cellStyle name="20 % - Akzent2" xfId="36444" hidden="1" xr:uid="{89E442AC-10CB-42E6-A8BC-4D01B316D9AA}"/>
    <cellStyle name="20 % - Akzent2" xfId="5775" hidden="1" xr:uid="{1B7D2B1D-E898-415D-B555-CCAE56F40FBC}"/>
    <cellStyle name="20 % - Akzent2" xfId="32593" hidden="1" xr:uid="{ACDB397B-EC38-4803-B77F-684E37875F71}"/>
    <cellStyle name="20 % - Akzent2" xfId="5983" hidden="1" xr:uid="{C434B096-F8CB-4EA7-B516-1E8C73129A09}"/>
    <cellStyle name="20 % - Akzent2" xfId="29592" hidden="1" xr:uid="{8C997698-B5E8-4D28-BBA3-2D793062B0CE}"/>
    <cellStyle name="20 % - Akzent2" xfId="37801" hidden="1" xr:uid="{91BA4593-87D6-4F68-826D-473A220777E1}"/>
    <cellStyle name="20 % - Akzent2" xfId="28951" hidden="1" xr:uid="{82590AA1-4D15-476A-833A-21E59B7A6934}"/>
    <cellStyle name="20 % - Akzent2" xfId="40494" hidden="1" xr:uid="{CD8C0B91-B411-4619-84EB-60EA343DD630}"/>
    <cellStyle name="20 % - Akzent2" xfId="11888" hidden="1" xr:uid="{AD0C0131-93F0-49B1-9849-47178C9134A8}"/>
    <cellStyle name="20 % - Akzent2" xfId="48060" hidden="1" xr:uid="{F8A66076-546E-4238-BE57-3FED8931BA0E}"/>
    <cellStyle name="20 % - Akzent2" xfId="49144" hidden="1" xr:uid="{BF6F83E3-1555-4C93-BD51-9F7F679C9244}"/>
    <cellStyle name="20 % - Akzent2" xfId="1544" hidden="1" xr:uid="{EDE64184-A0F1-419A-908F-C3E823B397CA}"/>
    <cellStyle name="20 % - Akzent2" xfId="38754" hidden="1" xr:uid="{88793D83-C329-490B-B92F-DD8D6AF3DCF2}"/>
    <cellStyle name="20 % - Akzent2" xfId="15464" hidden="1" xr:uid="{4BF359F0-0A25-4FD5-B5CC-DE470EE3FAA0}"/>
    <cellStyle name="20 % - Akzent2" xfId="9350" hidden="1" xr:uid="{04CFF8E6-30AC-42C9-99AA-6ECC4820516B}"/>
    <cellStyle name="20 % - Akzent2" xfId="35171" hidden="1" xr:uid="{D0147E9D-3254-4DBB-B019-9001291B8ED2}"/>
    <cellStyle name="20 % - Akzent2" xfId="13765" hidden="1" xr:uid="{D644988A-7240-4008-A242-E9040FB933F4}"/>
    <cellStyle name="20 % - Akzent2" xfId="15608" hidden="1" xr:uid="{D842391B-40C8-4E0B-93A8-7C0E0C28BC6A}"/>
    <cellStyle name="20 % - Akzent2" xfId="9560" hidden="1" xr:uid="{7CAEBF37-0FB2-4312-A508-A9A6E6E10896}"/>
    <cellStyle name="20 % - Akzent2" xfId="4677" hidden="1" xr:uid="{E616919F-A844-48BF-ACD1-B8FAE3B0A61F}"/>
    <cellStyle name="20 % - Akzent2" xfId="47892" hidden="1" xr:uid="{446FA9B2-61F5-479A-BE79-0B4BAC09E12E}"/>
    <cellStyle name="20 % - Akzent2" xfId="33525" hidden="1" xr:uid="{CE104311-151C-4512-84F9-F936B4FD1D9D}"/>
    <cellStyle name="20 % - Akzent2" xfId="1972" hidden="1" xr:uid="{224098BD-36D4-43CA-ACA1-7C02EE43DE91}"/>
    <cellStyle name="20 % - Akzent2" xfId="25249" hidden="1" xr:uid="{D17731C1-8143-4A69-AE20-39AA4D6930C0}"/>
    <cellStyle name="20 % - Akzent2" xfId="47527" hidden="1" xr:uid="{6CD595D0-D5CA-4F80-A49F-E1E731F305E5}"/>
    <cellStyle name="20 % - Akzent2" xfId="51934" hidden="1" xr:uid="{86155E5D-3778-4116-99BE-AD846ED20C7B}"/>
    <cellStyle name="20 % - Akzent2" xfId="8174" hidden="1" xr:uid="{EEBB4B9A-7914-4E71-9DE1-EF76222DB24A}"/>
    <cellStyle name="20 % - Akzent2" xfId="47598" hidden="1" xr:uid="{1ED7014A-CE65-4935-9ED6-F77290C1B88E}"/>
    <cellStyle name="20 % - Akzent2" xfId="17893" hidden="1" xr:uid="{3DA84B83-AC74-4338-BE4F-02EFB037E6D0}"/>
    <cellStyle name="20 % - Akzent2" xfId="41305" hidden="1" xr:uid="{B3232C88-EEF3-491D-BCE2-752E9BAB4BEA}"/>
    <cellStyle name="20 % - Akzent2" xfId="23635" hidden="1" xr:uid="{A759D73B-5B69-4903-808C-5ABBF5A71AF7}"/>
    <cellStyle name="20 % - Akzent2" xfId="18066" hidden="1" xr:uid="{ABFE53A8-2225-46E9-AA34-27FB6B1E8BDF}"/>
    <cellStyle name="20 % - Akzent2" xfId="10793" hidden="1" xr:uid="{032B1A47-609C-45C1-A84D-5312FFDDCC79}"/>
    <cellStyle name="20 % - Akzent2" xfId="30749" hidden="1" xr:uid="{AA9DE438-6FD3-4AA5-A7A4-90D014760C4E}"/>
    <cellStyle name="20 % - Akzent2" xfId="37975" hidden="1" xr:uid="{25684A1F-D4E2-49BE-AE5A-82110DCE9F27}"/>
    <cellStyle name="20 % - Akzent2" xfId="27830" hidden="1" xr:uid="{EFB253C9-C93A-4386-A79C-49766AEFBC3E}"/>
    <cellStyle name="20 % - Akzent2" xfId="13887" hidden="1" xr:uid="{81B65E3B-80BB-4B24-834F-0008B379715C}"/>
    <cellStyle name="20 % - Akzent2" xfId="50201" hidden="1" xr:uid="{C7ECF6AB-829E-4486-A021-8E46C77210EF}"/>
    <cellStyle name="20 % - Akzent2" xfId="36961" hidden="1" xr:uid="{DD96B6F5-A107-47C7-A473-05B87F7D23AB}"/>
    <cellStyle name="20 % - Akzent2" xfId="3594" hidden="1" xr:uid="{75A8184C-EC03-4B43-881B-CFC77CE62471}"/>
    <cellStyle name="20 % - Akzent2" xfId="29938" hidden="1" xr:uid="{549B4228-84A7-4997-BB19-C8D3A3A1DA61}"/>
    <cellStyle name="20 % - Akzent2" xfId="20592" hidden="1" xr:uid="{1A392280-B7A0-4E1F-9AE1-0D1790EC7575}"/>
    <cellStyle name="20 % - Akzent2" xfId="11746" hidden="1" xr:uid="{E8D7C65C-C11C-4B09-BD0E-7F2C819DBB47}"/>
    <cellStyle name="20 % - Akzent2" xfId="39664" hidden="1" xr:uid="{A8BC6BE0-D0D1-4396-AA25-8F6E0598CF97}"/>
    <cellStyle name="20 % - Akzent2" xfId="36209" hidden="1" xr:uid="{B0F3C246-7545-4A81-AEA9-E02A083DB3C3}"/>
    <cellStyle name="20 % - Akzent2" xfId="1484" hidden="1" xr:uid="{644F7D13-DF51-4DA5-9DE9-82581012DDB5}"/>
    <cellStyle name="20 % - Akzent2" xfId="35445" hidden="1" xr:uid="{7753348E-1F0C-4031-A5EF-2A67CF5D0ADF}"/>
    <cellStyle name="20 % - Akzent2" xfId="44800" hidden="1" xr:uid="{BBDEA849-2D2F-4B62-81C5-CC43328A2B36}"/>
    <cellStyle name="20 % - Akzent2" xfId="43035" hidden="1" xr:uid="{E1E7DACE-E935-454A-A682-61279A731D92}"/>
    <cellStyle name="20 % - Akzent2" xfId="47975" hidden="1" xr:uid="{C4E16138-915C-4FF0-93C9-3D8FB40C5156}"/>
    <cellStyle name="20 % - Akzent2" xfId="16605" hidden="1" xr:uid="{411ADD47-6D84-4139-8D35-86C157443960}"/>
    <cellStyle name="20 % - Akzent2" xfId="11564" hidden="1" xr:uid="{726AEFDE-6008-4386-8B33-A663BCEE4E7C}"/>
    <cellStyle name="20 % - Akzent2" xfId="13277" hidden="1" xr:uid="{BCD30884-F6BC-4E0D-9373-5BB3A5CEE206}"/>
    <cellStyle name="20 % - Akzent2" xfId="6383" hidden="1" xr:uid="{1BD7C583-D474-4CEC-B890-F781937A32D6}"/>
    <cellStyle name="20 % - Akzent2" xfId="18829" hidden="1" xr:uid="{15B692FA-EAC6-42F6-B86E-2EB1B18D0A51}"/>
    <cellStyle name="20 % - Akzent2" xfId="26649" hidden="1" xr:uid="{93A6A375-11A9-4B6F-9508-05029783E1FB}"/>
    <cellStyle name="20 % - Akzent2" xfId="6285" hidden="1" xr:uid="{695FE94F-39C5-4B9E-B34A-1E0FF876D8E7}"/>
    <cellStyle name="20 % - Akzent2" xfId="48963" hidden="1" xr:uid="{A1DCA1F2-ECF1-4777-891C-1A3FCEB55E1B}"/>
    <cellStyle name="20 % - Akzent2" xfId="25205" hidden="1" xr:uid="{624FA3CE-4517-4269-ACE4-96499AD6D893}"/>
    <cellStyle name="20 % - Akzent2" xfId="8317" hidden="1" xr:uid="{4356EC8A-67D7-4A42-9371-CD77DC6406AB}"/>
    <cellStyle name="20 % - Akzent2" xfId="30129" hidden="1" xr:uid="{D00693FB-23E0-4B14-B965-0F0CDF5B71D7}"/>
    <cellStyle name="20 % - Akzent2" xfId="34356" hidden="1" xr:uid="{1A3423F4-4D03-4684-9ADA-8D222BF8ED01}"/>
    <cellStyle name="20 % - Akzent2" xfId="43948" hidden="1" xr:uid="{56504E29-4D3E-46F2-B3AA-665B9CEB863B}"/>
    <cellStyle name="20 % - Akzent2" xfId="52205" hidden="1" xr:uid="{D8313279-A7A6-4747-A6AB-87D5849838F5}"/>
    <cellStyle name="20 % - Akzent2" xfId="41406" hidden="1" xr:uid="{F7CCBFF4-D7D5-4787-807B-A70D1B4CFEB1}"/>
    <cellStyle name="20 % - Akzent2" xfId="29733" hidden="1" xr:uid="{62443647-7854-46DD-80BC-6B9C93A1154B}"/>
    <cellStyle name="20 % - Akzent2" xfId="35127" hidden="1" xr:uid="{6C9BA6B6-E684-4E7A-819E-5DD487AA703D}"/>
    <cellStyle name="20 % - Akzent2" xfId="26171" hidden="1" xr:uid="{B1BDA735-7FAA-4956-B2BB-FBB1EF5A751C}"/>
    <cellStyle name="20 % - Akzent2" xfId="26731" hidden="1" xr:uid="{EEA1B68B-C7DD-4497-9C17-DB6DC98F0AE3}"/>
    <cellStyle name="20 % - Akzent2" xfId="15508" hidden="1" xr:uid="{BB851508-B445-41FB-BB71-886B1BDFF2C9}"/>
    <cellStyle name="20 % - Akzent2" xfId="23660" hidden="1" xr:uid="{D72CDCDC-35A4-435B-921B-809C42BB6500}"/>
    <cellStyle name="20 % - Akzent2" xfId="38616" hidden="1" xr:uid="{3CB8232E-DB42-4397-9B8C-2FD41CB5AB5C}"/>
    <cellStyle name="20 % - Akzent2" xfId="50371" hidden="1" xr:uid="{91907C93-2F35-40C9-93CE-0ECD2E423CCA}"/>
    <cellStyle name="20 % - Akzent2" xfId="1334" hidden="1" xr:uid="{CBB178F6-694D-432E-A7B8-38218356394D}"/>
    <cellStyle name="20 % - Akzent2" xfId="15648" hidden="1" xr:uid="{F991D1C1-FC8A-4A4C-9B2C-2C578DBFC7B1}"/>
    <cellStyle name="20 % - Akzent2" xfId="3741" hidden="1" xr:uid="{97A6FEFF-B4F1-4232-97AC-07FC60D5337F}"/>
    <cellStyle name="20 % - Akzent2" xfId="23551" hidden="1" xr:uid="{99E3E1E2-12A4-407D-B1D0-913C39482D67}"/>
    <cellStyle name="20 % - Akzent2" xfId="42606" hidden="1" xr:uid="{270DC5BF-BFA5-46C4-A204-7082E53CD586}"/>
    <cellStyle name="20 % - Akzent2" xfId="52374" hidden="1" xr:uid="{02F932DC-8333-4EA6-AF78-A59C0C5F5BAE}"/>
    <cellStyle name="20 % - Akzent2" xfId="44975" hidden="1" xr:uid="{98BE14EC-1ED9-4746-AEEA-A184D49BA842}"/>
    <cellStyle name="20 % - Akzent2" xfId="47959" hidden="1" xr:uid="{061BA542-3839-42BA-89ED-CC5AD7122F99}"/>
    <cellStyle name="20 % - Akzent2" xfId="23208" hidden="1" xr:uid="{D139867A-53B2-4BAB-9ADA-FA047594DA05}"/>
    <cellStyle name="20 % - Akzent2" xfId="51113" hidden="1" xr:uid="{E6295195-0515-4DA6-8DD3-0F80AC8EDA46}"/>
    <cellStyle name="20 % - Akzent2" xfId="22885" hidden="1" xr:uid="{E2BCC618-7DB0-4744-A2C9-56382DFCCBF8}"/>
    <cellStyle name="20 % - Akzent2" xfId="1268" hidden="1" xr:uid="{A9FE0BF7-C9C9-43E8-94C8-546B8C3328D7}"/>
    <cellStyle name="20 % - Akzent2" xfId="45740" hidden="1" xr:uid="{48BB8A71-822D-4B64-A023-C83B99664CCA}"/>
    <cellStyle name="20 % - Akzent2" xfId="37181" hidden="1" xr:uid="{BBC185B5-1CC5-4DB9-A7EF-8925308E6307}"/>
    <cellStyle name="20 % - Akzent2" xfId="20376" hidden="1" xr:uid="{D4CD4CA2-94FF-4082-A3B8-2C0BA17F7166}"/>
    <cellStyle name="20 % - Akzent2" xfId="31839" hidden="1" xr:uid="{170E0CC4-4619-4B3B-BFE6-2652B8B95D01}"/>
    <cellStyle name="20 % - Akzent2" xfId="16968" hidden="1" xr:uid="{E3DA46FB-994D-4FC8-9755-ABD9217BC84B}"/>
    <cellStyle name="20 % - Akzent2" xfId="32851" hidden="1" xr:uid="{58E8C9CD-A921-4722-A4E4-BE7014D3031C}"/>
    <cellStyle name="20 % - Akzent2" xfId="27520" hidden="1" xr:uid="{D44E8747-3693-40FC-AB64-37A5DC34D8D3}"/>
    <cellStyle name="20 % - Akzent2" xfId="22799" hidden="1" xr:uid="{3C361BF4-6E9A-438F-9CB9-5EB4DEAEA471}"/>
    <cellStyle name="20 % - Akzent2" xfId="26517" hidden="1" xr:uid="{B9C01041-9849-40EA-B8CD-54117456AA4D}"/>
    <cellStyle name="20 % - Akzent2" xfId="37073" hidden="1" xr:uid="{ED154276-E5FC-445D-BE2D-A2635C300B97}"/>
    <cellStyle name="20 % - Akzent2" xfId="52003" hidden="1" xr:uid="{C24F495A-80FE-46E8-8949-42AFB360AC45}"/>
    <cellStyle name="20 % - Akzent2" xfId="33127" hidden="1" xr:uid="{B902F45D-5114-45A0-B3AF-3A5C7C4705F7}"/>
    <cellStyle name="20 % - Akzent2" xfId="48366" hidden="1" xr:uid="{E720E72D-5980-4932-BA66-82B3E4FA23F4}"/>
    <cellStyle name="20 % - Akzent2" xfId="16665" hidden="1" xr:uid="{2DFF21B0-0D2E-46D0-BBEB-9D92169EF8CC}"/>
    <cellStyle name="20 % - Akzent2" xfId="32519" hidden="1" xr:uid="{17E1E544-3B1B-472D-A255-E532B7ED4556}"/>
    <cellStyle name="20 % - Akzent2" xfId="12568" hidden="1" xr:uid="{0AD7DE00-A9F6-4289-8843-6EED1A9183E9}"/>
    <cellStyle name="20 % - Akzent2" xfId="16471" hidden="1" xr:uid="{370EC57E-3CAC-4277-B159-9A77AE40D92D}"/>
    <cellStyle name="20 % - Akzent2" xfId="33551" hidden="1" xr:uid="{147D9B73-4B6A-4587-A5BC-AF010AC5235A}"/>
    <cellStyle name="20 % - Akzent2" xfId="13015" hidden="1" xr:uid="{DEFA70B0-7B00-4955-A258-6F0104DA00E0}"/>
    <cellStyle name="20 % - Akzent2" xfId="43509" hidden="1" xr:uid="{4621EB0B-D464-4A33-A9A3-C978E00B5467}"/>
    <cellStyle name="20 % - Akzent2" xfId="43293" hidden="1" xr:uid="{4A1E6C89-4495-48CB-A38D-853CD124F847}"/>
    <cellStyle name="20 % - Akzent2" xfId="47154" hidden="1" xr:uid="{52A1E11F-EEC8-40D9-87D9-8ABAEFD85E62}"/>
    <cellStyle name="20 % - Akzent2" xfId="9500" hidden="1" xr:uid="{FA409A19-3D7A-4F1B-9B7A-DBDDB33C8302}"/>
    <cellStyle name="20 % - Akzent2" xfId="9284" hidden="1" xr:uid="{1C16EAB4-ACE4-467C-9A06-9538803AD0A5}"/>
    <cellStyle name="20 % - Akzent2" xfId="6410" hidden="1" xr:uid="{189A9BF8-E848-4439-9573-700E0988610D}"/>
    <cellStyle name="20 % - Akzent2" xfId="12988" hidden="1" xr:uid="{F3272759-FDE3-47EA-BB97-5D56B6F9C4F6}"/>
    <cellStyle name="20 % - Akzent2" xfId="24438" hidden="1" xr:uid="{5C5AFD02-9E5E-42C7-A4E4-9CCE3DA726DB}"/>
    <cellStyle name="20 % - Akzent2" xfId="50968" hidden="1" xr:uid="{0459EFB7-DC11-4035-8968-BB16BCE151D1}"/>
    <cellStyle name="20 % - Akzent2" xfId="47261" hidden="1" xr:uid="{66634156-FB62-4133-8A51-B43C5275B779}"/>
    <cellStyle name="20 % - Akzent2" xfId="42365" hidden="1" xr:uid="{01C21B15-C4CB-4BDD-940F-65C2E58E7C63}"/>
    <cellStyle name="20 % - Akzent2" xfId="43569" hidden="1" xr:uid="{039E9D84-6E88-4AA3-A7DC-45B361FACBEB}"/>
    <cellStyle name="20 % - Akzent2" xfId="1010" hidden="1" xr:uid="{548A55E5-6B67-4729-BD43-3BD5E95D0046}"/>
    <cellStyle name="20 % - Akzent2" xfId="39577" hidden="1" xr:uid="{C3FAB03A-1363-432D-95F4-7A12B7AE0CD2}"/>
    <cellStyle name="20 % - Akzent2" xfId="36513" hidden="1" xr:uid="{A3E63CD2-4956-46AE-B1B8-280CFB161277}"/>
    <cellStyle name="20 % - Akzent2" xfId="20118" hidden="1" xr:uid="{A6471E6E-5E80-4526-A47B-F3519BDD0338}"/>
    <cellStyle name="20 % - Akzent2" xfId="20955" hidden="1" xr:uid="{4FCBC38B-7B9B-4E66-A53F-BDE04688D083}"/>
    <cellStyle name="20 % - Akzent2" xfId="13603" hidden="1" xr:uid="{C5E6E2A3-43A4-4907-8C75-CB50C6803175}"/>
    <cellStyle name="20 % - Akzent2" xfId="38897" hidden="1" xr:uid="{06A3B775-D80A-4EA6-BD3A-A3CF17E15626}"/>
    <cellStyle name="20 % - Akzent2" xfId="27872" hidden="1" xr:uid="{18A149D1-1048-4792-B8FB-001D3AC2826B}"/>
    <cellStyle name="20 % - Akzent2" xfId="18972" hidden="1" xr:uid="{99F90768-F658-4617-B155-86E22C3066A2}"/>
    <cellStyle name="20 % - Akzent2" xfId="5681" hidden="1" xr:uid="{B929A277-F9F0-40EE-9DDB-7E1E15F5122F}"/>
    <cellStyle name="20 % - Akzent2" xfId="26876" hidden="1" xr:uid="{E3C48A20-6816-4EDF-B582-EA696807EA02}"/>
    <cellStyle name="20 % - Akzent2" xfId="47307" hidden="1" xr:uid="{76E32376-D610-4E84-8DE9-634DF509DB18}"/>
    <cellStyle name="20 % - Akzent2" xfId="27759" hidden="1" xr:uid="{E6A4282E-9A81-4557-8E46-8514A44E000C}"/>
    <cellStyle name="20 % - Akzent2" xfId="29548" hidden="1" xr:uid="{D0D546C3-3F32-4129-A7FC-2E9A6F978FCC}"/>
    <cellStyle name="20 % - Akzent2" xfId="46563" hidden="1" xr:uid="{8F7E55EC-69A4-4DFC-9FD2-51A8A87B011A}"/>
    <cellStyle name="20 % - Akzent2 2" xfId="449" xr:uid="{6AB57412-E389-4D4F-A8A8-DEEF5FA81E8D}"/>
    <cellStyle name="20 % - Akzent2 3" xfId="318" xr:uid="{67C70417-2B63-4F68-BBBE-A796F9D5C4F3}"/>
    <cellStyle name="20 % - Akzent3" xfId="2031" hidden="1" xr:uid="{5E96B369-9777-4C5C-BE85-CC140C0BDE96}"/>
    <cellStyle name="20 % - Akzent3" xfId="12851" hidden="1" xr:uid="{CB6C9164-FFDB-4346-8B29-AE6BAB45C5FF}"/>
    <cellStyle name="20 % - Akzent3" xfId="17147" hidden="1" xr:uid="{E4C7AA44-F9E6-4C77-85DB-8C5E8A9614F9}"/>
    <cellStyle name="20 % - Akzent3" xfId="3544" hidden="1" xr:uid="{355BCCEC-83B6-4F34-9CD8-33F2D614D31A}"/>
    <cellStyle name="20 % - Akzent3" xfId="34516" hidden="1" xr:uid="{E8564B70-97A6-498E-8C57-EF830DA17994}"/>
    <cellStyle name="20 % - Akzent3" xfId="8433" hidden="1" xr:uid="{96F573C9-F178-48BB-94FA-E2DD3FFCA2A2}"/>
    <cellStyle name="20 % - Akzent3" xfId="29776" hidden="1" xr:uid="{03CE948C-4CF3-4A2D-86BD-EC249D16E511}"/>
    <cellStyle name="20 % - Akzent3" xfId="38802" hidden="1" xr:uid="{9434B6B6-E1BF-4CA4-8AF2-5964C9496DC8}"/>
    <cellStyle name="20 % - Akzent3" xfId="43825" hidden="1" xr:uid="{6DA00485-6AF3-466B-A109-B17C81391C2B}"/>
    <cellStyle name="20 % - Akzent3" xfId="49192" hidden="1" xr:uid="{676D70CE-D802-4DA1-809D-9C263FC1216F}"/>
    <cellStyle name="20 % - Akzent3" xfId="43971" hidden="1" xr:uid="{542000A7-2589-4146-AE93-0FFD2D824F13}"/>
    <cellStyle name="20 % - Akzent3" xfId="18877" hidden="1" xr:uid="{303821A5-0714-4FD3-BE59-9AC9222BEE3A}"/>
    <cellStyle name="20 % - Akzent3" xfId="31955" hidden="1" xr:uid="{8D44C0A5-19B8-4F00-A9A1-55F61F2EACD8}"/>
    <cellStyle name="20 % - Akzent3" xfId="35121" hidden="1" xr:uid="{B52753B7-E033-4532-ACD1-0F9502338601}"/>
    <cellStyle name="20 % - Akzent3" xfId="41304" hidden="1" xr:uid="{52DDA468-DFB7-4517-B834-D9B3F154D116}"/>
    <cellStyle name="20 % - Akzent3" xfId="9490" hidden="1" xr:uid="{3D20B9FC-C805-4839-B7B9-9AE65ECBE03D}"/>
    <cellStyle name="20 % - Akzent3" xfId="44803" hidden="1" xr:uid="{5B412F95-1B0B-457E-94F8-F58CA76FBC41}"/>
    <cellStyle name="20 % - Akzent3" xfId="5886" hidden="1" xr:uid="{67630092-7AD4-423D-B0B2-A7115AD5C15C}"/>
    <cellStyle name="20 % - Akzent3" xfId="20327" hidden="1" xr:uid="{186DC907-7301-40E0-8DF5-80AAF5A8447A}"/>
    <cellStyle name="20 % - Akzent3" xfId="1219" hidden="1" xr:uid="{0EAE8993-D907-4EE7-B2CC-7CF05390FB81}"/>
    <cellStyle name="20 % - Akzent3" xfId="36840" hidden="1" xr:uid="{2FFE0A2F-FD74-4984-9754-30BB6BE42293}"/>
    <cellStyle name="20 % - Akzent3" xfId="18706" hidden="1" xr:uid="{BD1609DE-F45C-472F-96F3-0F3052EC0F90}"/>
    <cellStyle name="20 % - Akzent3" xfId="13946" hidden="1" xr:uid="{4961849B-3304-499F-857D-A53154BF5465}"/>
    <cellStyle name="20 % - Akzent3" xfId="9124" hidden="1" xr:uid="{516606D3-C6A6-4E1C-86B9-C82D77A606CC}"/>
    <cellStyle name="20 % - Akzent3" xfId="25396" hidden="1" xr:uid="{B583A89F-6342-44EC-BA3B-197CD5BDA65E}"/>
    <cellStyle name="20 % - Akzent3" xfId="1948" hidden="1" xr:uid="{028D8834-523A-4633-9B68-5400CEFD64AC}"/>
    <cellStyle name="20 % - Akzent3" xfId="15458" hidden="1" xr:uid="{88B47E5C-1ABE-4CFA-91EF-62547CABBBA7}"/>
    <cellStyle name="20 % - Akzent3" xfId="15651" hidden="1" xr:uid="{4AEA5B80-9EAD-4D46-A6D4-876DF0BEA2BA}"/>
    <cellStyle name="20 % - Akzent3" xfId="37471" hidden="1" xr:uid="{7FEAFB7B-3245-4F2D-9E81-81DE93D424A3}"/>
    <cellStyle name="20 % - Akzent3" xfId="2780" hidden="1" xr:uid="{77C06215-974A-44BA-B18C-69E3B864A918}"/>
    <cellStyle name="20 % - Akzent3" xfId="47023" hidden="1" xr:uid="{B380A26A-5027-4EC5-BF88-6CF3D24E6A4E}"/>
    <cellStyle name="20 % - Akzent3" xfId="25248" hidden="1" xr:uid="{94BB4F99-D5E5-40C0-B1FC-D247C3A8F440}"/>
    <cellStyle name="20 % - Akzent3" xfId="39748" hidden="1" xr:uid="{D132D945-39D9-4E9B-8461-BAA0A97517BA}"/>
    <cellStyle name="20 % - Akzent3" xfId="19088" hidden="1" xr:uid="{DC9A963F-79DC-4829-8D2A-6087A82D49DD}"/>
    <cellStyle name="20 % - Akzent3" xfId="42403" hidden="1" xr:uid="{8EC59580-7B5D-466A-89C9-3A4EFB0442B4}"/>
    <cellStyle name="20 % - Akzent3" xfId="36400" hidden="1" xr:uid="{12C944A4-85FC-44F8-8964-A2A3E3CF279C}"/>
    <cellStyle name="20 % - Akzent3" xfId="48352" hidden="1" xr:uid="{0CA9E081-D9B8-4FCC-B42E-6017F6E95534}"/>
    <cellStyle name="20 % - Akzent3" xfId="46762" hidden="1" xr:uid="{EAB12F27-1B2A-4270-8CD7-B04224458BC2}"/>
    <cellStyle name="20 % - Akzent3" xfId="33528" hidden="1" xr:uid="{1D2F2370-BBFA-4382-89F7-561FA00DF142}"/>
    <cellStyle name="20 % - Akzent3" xfId="5455" hidden="1" xr:uid="{8E37313C-F185-4074-90DC-BB8EF90B07B0}"/>
    <cellStyle name="20 % - Akzent3" xfId="23638" hidden="1" xr:uid="{55A61651-03DB-45DA-9E60-916B2C63A18D}"/>
    <cellStyle name="20 % - Akzent3" xfId="36923" hidden="1" xr:uid="{3E734D89-9910-4148-96FF-ECF793B4D7FF}"/>
    <cellStyle name="20 % - Akzent3" xfId="52043" hidden="1" xr:uid="{10B4EA99-63C0-49DB-ADC0-C21B3B7752F6}"/>
    <cellStyle name="20 % - Akzent3" xfId="11607" hidden="1" xr:uid="{7D3E4AC4-8E90-492D-9763-2CE8E54F9DC9}"/>
    <cellStyle name="20 % - Akzent3" xfId="12991" hidden="1" xr:uid="{770BEDDB-63AA-46EC-A18D-D12ABE879331}"/>
    <cellStyle name="20 % - Akzent3" xfId="20121" hidden="1" xr:uid="{830EB110-3A58-4E2E-8C9E-7AE799718BC0}"/>
    <cellStyle name="20 % - Akzent3" xfId="41409" hidden="1" xr:uid="{BFAD7B29-E231-451D-BE21-82666D9C953F}"/>
    <cellStyle name="20 % - Akzent3" xfId="7979" hidden="1" xr:uid="{3D413592-1940-459A-B1A4-8028F4038F44}"/>
    <cellStyle name="20 % - Akzent3" xfId="28779" hidden="1" xr:uid="{BCD6DEB4-896D-4D67-901A-08E8CE471408}"/>
    <cellStyle name="20 % - Akzent3" xfId="47582" hidden="1" xr:uid="{262F4B3C-27C3-406A-AEAB-092A79358182}"/>
    <cellStyle name="20 % - Akzent3" xfId="4623" hidden="1" xr:uid="{357F4CF3-4284-4982-96C9-AD2FFB93FF18}"/>
    <cellStyle name="20 % - Akzent3" xfId="6386" hidden="1" xr:uid="{67AFB47D-6C14-4139-AB19-85F4BE6BFCA5}"/>
    <cellStyle name="20 % - Akzent3" xfId="29764" hidden="1" xr:uid="{B09EBB13-11C4-477A-BC7E-E288BB2FA32E}"/>
    <cellStyle name="20 % - Akzent3" xfId="22032" hidden="1" xr:uid="{4B31695A-91CC-40C6-8473-FFB8F345AF0B}"/>
    <cellStyle name="20 % - Akzent3" xfId="44961" hidden="1" xr:uid="{1F07ABA0-5E07-433B-912F-85A9FA8E2A1F}"/>
    <cellStyle name="20 % - Akzent3" xfId="40650" hidden="1" xr:uid="{58887614-C409-4D40-BEE9-6FFB27411D4C}"/>
    <cellStyle name="20 % - Akzent3" xfId="4878" hidden="1" xr:uid="{58B50A4A-0CAB-495E-A427-76EDFCB3CBFD}"/>
    <cellStyle name="20 % - Akzent3" xfId="13863" hidden="1" xr:uid="{EE127FFB-A5A2-40F0-A9C7-9352E4EDC3D6}"/>
    <cellStyle name="20 % - Akzent3" xfId="46631" hidden="1" xr:uid="{B004666A-E8D5-4255-808D-CBE1E2E4142F}"/>
    <cellStyle name="20 % - Akzent3" xfId="20378" hidden="1" xr:uid="{08674A9A-3DF9-43B3-87BE-14C416EFB4D3}"/>
    <cellStyle name="20 % - Akzent3" xfId="6469" hidden="1" xr:uid="{704BB17D-8C6B-4375-9014-D5C511A1BB27}"/>
    <cellStyle name="20 % - Akzent3" xfId="22958" hidden="1" xr:uid="{9CBD924C-BF3F-47FA-A9EB-C363408CE3AC}"/>
    <cellStyle name="20 % - Akzent3" xfId="37961" hidden="1" xr:uid="{DF707459-8650-4942-80FF-B1DE4376DFA1}"/>
    <cellStyle name="20 % - Akzent3" xfId="42607" hidden="1" xr:uid="{F265226D-F6D9-49DE-852D-8CE937441970}"/>
    <cellStyle name="20 % - Akzent3" xfId="26298" hidden="1" xr:uid="{54F1FC7E-5EA1-416B-9E5C-6F8A1CF8B29F}"/>
    <cellStyle name="20 % - Akzent3" xfId="47073" hidden="1" xr:uid="{71BC30EF-2FC4-4441-AE3D-87021E0D85C9}"/>
    <cellStyle name="20 % - Akzent3" xfId="45566" hidden="1" xr:uid="{B7C835D4-5174-484A-B954-AD020733E72C}"/>
    <cellStyle name="20 % - Akzent3" xfId="36624" hidden="1" xr:uid="{1D0DD05F-886C-43D7-AC95-4A15E8107A76}"/>
    <cellStyle name="20 % - Akzent3" xfId="41255" hidden="1" xr:uid="{6B95C2E8-323E-4E88-BE0E-311B1D1A3100}"/>
    <cellStyle name="20 % - Akzent3" xfId="25607" hidden="1" xr:uid="{7AEF092E-BF6C-4751-9B58-1FA9F3663C0E}"/>
    <cellStyle name="20 % - Akzent3" xfId="28937" hidden="1" xr:uid="{B9D47B0C-3314-430F-A749-84750545A527}"/>
    <cellStyle name="20 % - Akzent3" xfId="43038" hidden="1" xr:uid="{80E28E4C-4350-446F-A076-0412396FA933}"/>
    <cellStyle name="20 % - Akzent3" xfId="37124" hidden="1" xr:uid="{FD984D8A-79B7-470D-BFD5-BC4A64675BC7}"/>
    <cellStyle name="20 % - Akzent3" xfId="32691" hidden="1" xr:uid="{97320E12-3103-41DB-9870-AA519E1EA829}"/>
    <cellStyle name="20 % - Akzent3" xfId="45999" hidden="1" xr:uid="{A2A731C1-5A4E-4D96-9485-F0C976BB52C5}"/>
    <cellStyle name="20 % - Akzent3" xfId="51116" hidden="1" xr:uid="{7EB8937A-797E-433B-AE2B-E45E0283E31F}"/>
    <cellStyle name="20 % - Akzent3" xfId="39013" hidden="1" xr:uid="{A0CD908C-F611-4068-9BA1-B72CA50B603B}"/>
    <cellStyle name="20 % - Akzent3" xfId="52249" hidden="1" xr:uid="{E66162E3-9E1F-48D8-94F6-1D8C0A69A1DD}"/>
    <cellStyle name="20 % - Akzent3" xfId="1270" hidden="1" xr:uid="{B351A793-4B29-4A1E-A069-B24E3E35DE01}"/>
    <cellStyle name="20 % - Akzent3" xfId="35305" hidden="1" xr:uid="{896F5D46-47CF-4762-AB32-1EB9A6AFDDE4}"/>
    <cellStyle name="20 % - Akzent3" xfId="22792" hidden="1" xr:uid="{7B24A637-F480-40BC-B2E4-C8D58706A815}"/>
    <cellStyle name="20 % - Akzent3" xfId="15696" hidden="1" xr:uid="{39F92813-890A-41CB-95F4-16061DBE2421}"/>
    <cellStyle name="20 % - Akzent3" xfId="32802" hidden="1" xr:uid="{86FE79C9-7C1E-444C-9E23-D138C9054178}"/>
    <cellStyle name="20 % - Akzent3" xfId="29966" hidden="1" xr:uid="{F42BC1A6-A77A-475C-B84C-72BFCD70BF3C}"/>
    <cellStyle name="20 % - Akzent3" xfId="1013" hidden="1" xr:uid="{38A3984E-DBAA-47C6-8785-075BDAC7963F}"/>
    <cellStyle name="20 % - Akzent3" xfId="37049" hidden="1" xr:uid="{7367A1FD-9EE5-4BF2-89FB-36F6F2519B31}"/>
    <cellStyle name="20 % - Akzent3" xfId="47837" hidden="1" xr:uid="{7D8EA245-71A8-4494-A2D4-5201B104F12D}"/>
    <cellStyle name="20 % - Akzent3" xfId="27263" hidden="1" xr:uid="{690AD804-8B82-4AFA-A4AC-3E24E2609FE9}"/>
    <cellStyle name="20 % - Akzent3" xfId="43499" hidden="1" xr:uid="{B9C34A9F-6671-4FFE-8FF2-88DDC56EDA4C}"/>
    <cellStyle name="20 % - Akzent3" xfId="49403" hidden="1" xr:uid="{C2D760BE-B1A0-4C45-B037-8F623AE4C5F9}"/>
    <cellStyle name="20 % - Akzent3" xfId="4676" hidden="1" xr:uid="{219E8235-A23A-4058-8C79-2C47738FCF9B}"/>
    <cellStyle name="20 % - Akzent3" xfId="46866" hidden="1" xr:uid="{BD5FC306-2C47-45B5-A86D-6C6B24F01322}"/>
    <cellStyle name="20 % - Akzent3" xfId="36590" hidden="1" xr:uid="{8778B550-223B-4871-9AE0-6EA3F99A62AA}"/>
    <cellStyle name="20 % - Akzent3" xfId="6238" hidden="1" xr:uid="{0686359C-61B3-4398-B2EF-C0003531A19F}"/>
    <cellStyle name="20 % - Akzent3" xfId="31744" hidden="1" xr:uid="{EA55C470-26FC-47FD-AEEE-A2989F941B63}"/>
    <cellStyle name="20 % - Akzent3" xfId="50357" hidden="1" xr:uid="{78DEC4AD-527E-427C-BB66-6DB3D6C8945C}"/>
    <cellStyle name="20 % - Akzent3" xfId="28048" hidden="1" xr:uid="{0BCB2DC8-B615-4FE5-AD91-35B2A912EF50}"/>
    <cellStyle name="20 % - Akzent3" xfId="37804" hidden="1" xr:uid="{7C5AF334-6098-48D3-8E89-F31BB03B818F}"/>
    <cellStyle name="20 % - Akzent3" xfId="38757" hidden="1" xr:uid="{41EC7F58-A3C0-4581-A0E2-1824E40A2F21}"/>
    <cellStyle name="20 % - Akzent3" xfId="13080" hidden="1" xr:uid="{AAA8D63B-4B52-4080-83E5-03AE563230E5}"/>
    <cellStyle name="20 % - Akzent3" xfId="38566" hidden="1" xr:uid="{CFBB0485-4B06-4C5D-A96D-6ABDAB29AE5D}"/>
    <cellStyle name="20 % - Akzent3" xfId="42545" hidden="1" xr:uid="{A985D5AA-3220-4404-A5BE-4787CBCE8263}"/>
    <cellStyle name="20 % - Akzent3" xfId="26540" hidden="1" xr:uid="{18A15BD9-1035-452F-9B09-CF15208D7362}"/>
    <cellStyle name="20 % - Akzent3" xfId="46991" hidden="1" xr:uid="{1B8489EB-210F-49BB-AEF8-006573147DA7}"/>
    <cellStyle name="20 % - Akzent3" xfId="11793" hidden="1" xr:uid="{9F973921-C023-42BC-898C-296EF2C02494}"/>
    <cellStyle name="20 % - Akzent3" xfId="13406" hidden="1" xr:uid="{D2B083DC-FC02-4F93-9273-2D5E4B5D2888}"/>
    <cellStyle name="20 % - Akzent3" xfId="27314" hidden="1" xr:uid="{2836C264-3AD8-4E92-82FB-D3C4F58D4B5A}"/>
    <cellStyle name="20 % - Akzent3" xfId="5712" hidden="1" xr:uid="{A6C24500-DBA2-46AB-853F-FB68B993571F}"/>
    <cellStyle name="20 % - Akzent3" xfId="30077" hidden="1" xr:uid="{25D76113-AEB7-4885-B28C-0C8691F0FB80}"/>
    <cellStyle name="20 % - Akzent3" xfId="5661" hidden="1" xr:uid="{282FD134-32D1-44D6-B4F4-468D50A26124}"/>
    <cellStyle name="20 % - Akzent3" xfId="43133" hidden="1" xr:uid="{A61581EB-F5B1-48A9-8E0E-102FB55732F9}"/>
    <cellStyle name="20 % - Akzent3" xfId="12809" hidden="1" xr:uid="{E0F0E4CB-EEFC-4EE4-A196-B69AE29537D8}"/>
    <cellStyle name="20 % - Akzent3" xfId="22637" hidden="1" xr:uid="{80044F8C-516A-472C-A8F6-089FB70BCA87}"/>
    <cellStyle name="20 % - Akzent3" xfId="44054" hidden="1" xr:uid="{5A9FF09F-A6F4-43E5-8DDB-D0F562524088}"/>
    <cellStyle name="20 % - Akzent3" xfId="20908" hidden="1" xr:uid="{064C1E38-91C1-4E76-A265-83A045B05275}"/>
    <cellStyle name="20 % - Akzent3" xfId="5913" hidden="1" xr:uid="{37BDC51B-0DD8-4AC2-8201-DE9A7DAAEA31}"/>
    <cellStyle name="20 % - Akzent3" xfId="22904" hidden="1" xr:uid="{77D4648E-96DE-4528-B3DA-A19294C6580E}"/>
    <cellStyle name="20 % - Akzent3" xfId="43295" hidden="1" xr:uid="{D3B05C1D-E337-44D5-9B7E-3CD308ADFE29}"/>
    <cellStyle name="20 % - Akzent3" xfId="18832" hidden="1" xr:uid="{0F59D980-DA47-4515-AB56-2E73BEB57DEB}"/>
    <cellStyle name="20 % - Akzent3" xfId="29736" hidden="1" xr:uid="{AB8F5D74-178C-419D-BDB3-3B0C1D3C8713}"/>
    <cellStyle name="20 % - Akzent3" xfId="21130" hidden="1" xr:uid="{301193E7-B567-4532-938A-2D082311BFA4}"/>
    <cellStyle name="20 % - Akzent3" xfId="27064" hidden="1" xr:uid="{72B28197-E258-4238-9BFF-47F5117213C5}"/>
    <cellStyle name="20 % - Akzent3" xfId="8222" hidden="1" xr:uid="{C312A37D-A012-492A-8E65-DC801C4E0C12}"/>
    <cellStyle name="20 % - Akzent3" xfId="31516" hidden="1" xr:uid="{FED04F49-DC9A-4834-A596-7B2C6906E3E7}"/>
    <cellStyle name="20 % - Akzent3" xfId="45615" hidden="1" xr:uid="{D269244E-C990-4548-A2DF-4655567E6C20}"/>
    <cellStyle name="20 % - Akzent3" xfId="4653" hidden="1" xr:uid="{5116DB0F-5011-47A4-967B-A00F7EC21738}"/>
    <cellStyle name="20 % - Akzent3" xfId="31565" hidden="1" xr:uid="{633D3DC1-2614-432D-B986-281D4017E83B}"/>
    <cellStyle name="20 % - Akzent3" xfId="5550" hidden="1" xr:uid="{62B36F8C-3B2A-4AAF-B86F-4949A10C8468}"/>
    <cellStyle name="20 % - Akzent3" xfId="15507" hidden="1" xr:uid="{C8028DAB-DCDE-4EA7-941C-91B2518CA38D}"/>
    <cellStyle name="20 % - Akzent3" xfId="49147" hidden="1" xr:uid="{CF61AD9D-6267-4623-ADE9-0D6F8558C99E}"/>
    <cellStyle name="20 % - Akzent3" xfId="7374" hidden="1" xr:uid="{8047ABB7-FB48-4B06-B7B1-17E38E86F91D}"/>
    <cellStyle name="20 % - Akzent3" xfId="5216" hidden="1" xr:uid="{B3631BAC-1DFF-4EAA-84C2-706EF4174F2E}"/>
    <cellStyle name="20 % - Akzent3" xfId="13179" hidden="1" xr:uid="{8B79B306-5A38-4291-9AC6-F4B46C620E42}"/>
    <cellStyle name="20 % - Akzent3" xfId="20582" hidden="1" xr:uid="{998EE0EF-DBA7-47FD-A88B-2DF4D2B21215}"/>
    <cellStyle name="20 % - Akzent3" xfId="9816" hidden="1" xr:uid="{6ED79A22-B46C-4408-B120-D767FA759722}"/>
    <cellStyle name="20 % - Akzent3" xfId="30752" hidden="1" xr:uid="{DA1F6A28-45B8-459F-980A-0DCEFA7213E0}"/>
    <cellStyle name="20 % - Akzent3" xfId="51011" hidden="1" xr:uid="{B26067DB-F723-4C95-A25E-84BED10DEF97}"/>
    <cellStyle name="20 % - Akzent3" xfId="9235" hidden="1" xr:uid="{5D64084C-2A93-45CA-8F59-BC2E29CDA6DD}"/>
    <cellStyle name="20 % - Akzent3" xfId="28174" hidden="1" xr:uid="{907FF2F4-392E-4F3A-B0C4-B355D6232DB5}"/>
    <cellStyle name="20 % - Akzent3" xfId="38615" hidden="1" xr:uid="{249CC8D8-522F-460A-9E8E-4815ECBFF82C}"/>
    <cellStyle name="20 % - Akzent3" xfId="29591" hidden="1" xr:uid="{90786A7D-86B5-4FC2-B809-1BB795308A9D}"/>
    <cellStyle name="20 % - Akzent3" xfId="21879" hidden="1" xr:uid="{F5399A7E-D9B8-4DB3-B111-566680CF6612}"/>
    <cellStyle name="20 % - Akzent3" xfId="34359" hidden="1" xr:uid="{AA2E3CB3-D130-47E1-AD54-54A2DCE280E3}"/>
    <cellStyle name="20 % - Akzent3" xfId="30245" hidden="1" xr:uid="{8CBA725F-FBB0-4A8E-BDD8-68BF1164BE8F}"/>
    <cellStyle name="20 % - Akzent3" xfId="35561" hidden="1" xr:uid="{7C983D9F-8BE3-4B51-9C6B-FE9AB7E98CBF}"/>
    <cellStyle name="20 % - Akzent3" xfId="30426" hidden="1" xr:uid="{6A6A5D03-0BE4-4A93-BD0A-B2C99AAA297A}"/>
    <cellStyle name="20 % - Akzent3" xfId="35350" hidden="1" xr:uid="{2CEFDB99-3385-4AF8-84EB-05FAB3C692A3}"/>
    <cellStyle name="20 % - Akzent3" xfId="31700" hidden="1" xr:uid="{C86F99C3-F860-4D80-B960-521F439992E8}"/>
    <cellStyle name="20 % - Akzent3" xfId="48199" hidden="1" xr:uid="{0FBAF139-C19B-4531-AF1A-AFEA2196C093}"/>
    <cellStyle name="20 % - Akzent3" xfId="36212" hidden="1" xr:uid="{8381348F-0DFC-44B3-9D75-26A76427FDDF}"/>
    <cellStyle name="20 % - Akzent3" xfId="33610" hidden="1" xr:uid="{0FCF69B2-02D2-4C8F-8BD3-9E5D62A70BC1}"/>
    <cellStyle name="20 % - Akzent3" xfId="46917" hidden="1" xr:uid="{94EEEDE0-A70B-472F-BA5E-3296D0B07DFE}"/>
    <cellStyle name="20 % - Akzent3" xfId="30076" hidden="1" xr:uid="{F307A693-C4EE-4534-8F77-0EAD5D68FF6E}"/>
    <cellStyle name="20 % - Akzent3" xfId="36446" hidden="1" xr:uid="{44609637-9F9F-42FC-9C52-603CDF0E3C14}"/>
    <cellStyle name="20 % - Akzent3" xfId="1474" hidden="1" xr:uid="{12A96740-F851-415D-99F7-4A80D0B473EE}"/>
    <cellStyle name="20 % - Akzent3" xfId="36300" hidden="1" xr:uid="{59CFFB72-65DC-4CEA-A7AC-8546E3ED27BD}"/>
    <cellStyle name="20 % - Akzent3" xfId="24594" hidden="1" xr:uid="{812F56AE-22F5-457C-885C-3646F08F6A5E}"/>
    <cellStyle name="20 % - Akzent3" xfId="32596" hidden="1" xr:uid="{57A9708A-070B-47DF-9F23-83D38E7BB59F}"/>
    <cellStyle name="20 % - Akzent3" xfId="11749" hidden="1" xr:uid="{1E0EBC2A-B4CA-4630-920B-454AC3DD6B3C}"/>
    <cellStyle name="20 % - Akzent3" xfId="35170" hidden="1" xr:uid="{9A6276E5-FB6A-4678-AEB4-0CDDD76A98FC}"/>
    <cellStyle name="20 % - Akzent3" xfId="27303" hidden="1" xr:uid="{67222432-D623-4BA1-B12D-58ACB8CF560B}"/>
    <cellStyle name="20 % - Akzent3" xfId="27364" hidden="1" xr:uid="{5079FC6C-A1B8-4F4F-8FC5-02C3BB0B50C6}"/>
    <cellStyle name="20 % - Akzent3" xfId="51159" hidden="1" xr:uid="{6DBDF2E8-A824-41C9-9839-FBC108776415}"/>
    <cellStyle name="20 % - Akzent3" xfId="33383" hidden="1" xr:uid="{0FEE8BFC-89B3-4946-A182-8A6769D17CC6}"/>
    <cellStyle name="20 % - Akzent3" xfId="7216" hidden="1" xr:uid="{86D9D255-FF14-4C1A-90B3-C8650C5F7E3A}"/>
    <cellStyle name="20 % - Akzent3" xfId="45743" hidden="1" xr:uid="{8E739A01-A36E-4B60-98B9-46D64B2F4A40}"/>
    <cellStyle name="20 % - Akzent3" xfId="8177" hidden="1" xr:uid="{A77D6D74-8B38-47D2-BCAF-405B26AFDD6D}"/>
    <cellStyle name="20 % - Akzent3" xfId="10953" hidden="1" xr:uid="{790133C9-C2E0-45E4-A736-68D6C4D7D501}"/>
    <cellStyle name="20 % - Akzent3" xfId="22802" hidden="1" xr:uid="{75BD30A0-0841-4DA8-8340-9BD3C0759F2C}"/>
    <cellStyle name="20 % - Akzent3" xfId="40497" hidden="1" xr:uid="{018033EB-861B-49EC-846B-18CF63E176CD}"/>
    <cellStyle name="20 % - Akzent3" xfId="14853" hidden="1" xr:uid="{795185E1-1A6C-4ACE-945E-94C1392E66B2}"/>
    <cellStyle name="20 % - Akzent3" xfId="20216" hidden="1" xr:uid="{C97BBF9E-5C7D-4A8D-A0B1-720E522DC485}"/>
    <cellStyle name="20 % - Akzent3" xfId="13400" hidden="1" xr:uid="{91BBFD35-15C5-4F25-8CFC-1AB0E415E841}"/>
    <cellStyle name="20 % - Akzent3" xfId="2939" hidden="1" xr:uid="{E50E3FB6-5B0F-4D9D-944B-4A6356FDA55E}"/>
    <cellStyle name="20 % - Akzent3" xfId="27156" hidden="1" xr:uid="{9ED327F3-6F4D-44C4-AF04-E79AAEEA4601}"/>
    <cellStyle name="20 % - Akzent3" xfId="47495" hidden="1" xr:uid="{833D72AA-4BCB-4EF7-8C07-BDF3C58927CF}"/>
    <cellStyle name="20 % - Akzent3" xfId="8028" hidden="1" xr:uid="{71907786-D4D6-4AF5-8A0E-31DAFD34E24B}"/>
    <cellStyle name="20 % - Akzent3" xfId="12004" hidden="1" xr:uid="{FBC1E1CD-B21A-4A09-96D3-02BEF131EF7B}"/>
    <cellStyle name="20 % - Akzent3" xfId="9286" hidden="1" xr:uid="{8D287545-490E-4E99-B4E0-410CB0B6EC60}"/>
    <cellStyle name="20 % - Akzent3" xfId="10796" hidden="1" xr:uid="{C423E08B-615B-40E4-BF9F-24C56C81ABFB}"/>
    <cellStyle name="20 % - Akzent3" xfId="41452" hidden="1" xr:uid="{2020CD85-493B-4ED5-8CC1-430EB843CCEF}"/>
    <cellStyle name="20 % - Akzent3" xfId="11558" hidden="1" xr:uid="{B509001F-9415-4091-9C4D-D3B6EE65044C}"/>
    <cellStyle name="20 % - Akzent3" xfId="1800" hidden="1" xr:uid="{05B3D7BA-49F0-4483-84B9-F061086D0689}"/>
    <cellStyle name="20 % - Akzent3" xfId="43244" hidden="1" xr:uid="{6014D2FF-568C-411E-AC98-211D2552E7E4}"/>
    <cellStyle name="20 % - Akzent3" xfId="24441" hidden="1" xr:uid="{DD9128E0-B5F7-4DF2-BB68-8CC49982EFDC}"/>
    <cellStyle name="20 % - Akzent3" xfId="30911" hidden="1" xr:uid="{7FD22246-9FDE-4FED-ACD3-4D9D211E69EF}"/>
    <cellStyle name="20 % - Akzent3" xfId="27828" hidden="1" xr:uid="{B6CBE5EF-7006-4E8A-B797-3BD7EBBF2798}"/>
    <cellStyle name="20 % - Akzent3" xfId="18052" hidden="1" xr:uid="{5A6590AF-7EE0-4B40-B416-C0E0B34D5400}"/>
    <cellStyle name="20 % - Akzent3" xfId="10047" hidden="1" xr:uid="{B5D94E5A-71EA-4349-8B78-618AA84DE581}"/>
    <cellStyle name="20 % - Akzent3" xfId="25199" hidden="1" xr:uid="{DC532891-686B-42E6-A6FB-4816DD0413DC}"/>
    <cellStyle name="20 % - Akzent3" xfId="52006" hidden="1" xr:uid="{E4EDEECA-6011-478C-BBF7-53468FE1C636}"/>
    <cellStyle name="20 % - Akzent3" xfId="50204" hidden="1" xr:uid="{F0452C9F-F78E-420A-AE49-01EEF585609D}"/>
    <cellStyle name="20 % - Akzent3" xfId="25353" hidden="1" xr:uid="{6B2F8074-33D0-4CDA-9727-6BDC9A8D6D32}"/>
    <cellStyle name="20 % - Akzent3" xfId="37027" hidden="1" xr:uid="{64F57198-5CF9-4FC3-B01D-870D69A40E78}"/>
    <cellStyle name="20 % - Akzent3" xfId="23718" hidden="1" xr:uid="{5C63D1A5-307C-436B-ADA4-2AF2E7A0CD5E}"/>
    <cellStyle name="20 % - Akzent3" xfId="27510" hidden="1" xr:uid="{022B0514-1708-4131-B9D8-52D4694C29CD}"/>
    <cellStyle name="20 % - Akzent3" xfId="30041" hidden="1" xr:uid="{868DCB4C-FAFE-4EE2-BE08-F9F1DB09AACD}"/>
    <cellStyle name="20 % - Akzent3" xfId="3789" hidden="1" xr:uid="{AF031389-34AD-42CD-B26F-730C1BC599B0}"/>
    <cellStyle name="20 % - Akzent3" xfId="3744" hidden="1" xr:uid="{E54614C1-2DD0-4FD6-9AEA-5F0D12ABD51E}"/>
    <cellStyle name="20 % - Akzent3" xfId="52228" hidden="1" xr:uid="{FD123E8D-3B09-4EED-99B0-DFAEE72E56AF}"/>
    <cellStyle name="20 % - Akzent3" xfId="47252" hidden="1" xr:uid="{1AB23EAB-81F9-48CB-BF84-C43A12E37F9A}"/>
    <cellStyle name="20 % - Akzent3" xfId="27969" hidden="1" xr:uid="{2193F90C-901F-464D-8FC6-250C9BC8A626}"/>
    <cellStyle name="20 % - Akzent3" xfId="28405" hidden="1" xr:uid="{285B164B-7650-42BF-B0DF-C76831E7A59F}"/>
    <cellStyle name="20 % - Akzent3" xfId="50962" hidden="1" xr:uid="{6E7EEFEA-B865-4B39-80F3-D4FB9267A616}"/>
    <cellStyle name="20 % - Akzent3" xfId="42327" hidden="1" xr:uid="{6C733A81-1AAC-4FB4-B340-3AB9DF4DB765}"/>
    <cellStyle name="20 % - Akzent3" xfId="4761" hidden="1" xr:uid="{1F45EF82-B0B1-4ABA-AF1B-594B8890181B}"/>
    <cellStyle name="20 % - Akzent3" xfId="23508" hidden="1" xr:uid="{1957C915-CD0D-4D23-8970-482AD2CD8441}"/>
    <cellStyle name="20 % - Akzent3" xfId="16595" hidden="1" xr:uid="{38AD6EF5-E502-4798-859D-29D6EF91DA70}"/>
    <cellStyle name="20 % - Akzent3" xfId="131" hidden="1" xr:uid="{CE5AE4C9-85BB-47D9-83EF-10B086A23A28}"/>
    <cellStyle name="20 % - Akzent3" xfId="5013" hidden="1" xr:uid="{FAA71E9B-209B-4EC9-91C1-110FF59B5773}"/>
    <cellStyle name="20 % - Akzent3" xfId="12684" hidden="1" xr:uid="{ACE37209-88A0-4E24-B418-F6F3ADB5212F}"/>
    <cellStyle name="20 % - Akzent3" xfId="29542" hidden="1" xr:uid="{519C401B-E26B-413A-B379-C0A37808521E}"/>
    <cellStyle name="20 % - Akzent3" xfId="17065" hidden="1" xr:uid="{C49659C4-1D7C-4003-A960-E176C16C4C7A}"/>
    <cellStyle name="20 % - Akzent3" xfId="47601" hidden="1" xr:uid="{65F31606-A69B-4B37-B155-3F4B08EDCB10}"/>
    <cellStyle name="20 % - Akzent3" xfId="17896" hidden="1" xr:uid="{864E0D54-CC15-4FC4-BC24-B5F9689ED5B4}"/>
    <cellStyle name="20 % - Akzent3" xfId="14695" hidden="1" xr:uid="{606678DF-EAFF-4311-9D7D-7BBC569F3265}"/>
    <cellStyle name="20 % - Akzent3" xfId="13221" hidden="1" xr:uid="{33A15238-6CDC-43E8-A735-1A57FE769301}"/>
    <cellStyle name="20 % - Akzent3" xfId="1108" hidden="1" xr:uid="{2DE56CB1-916A-4739-9261-D63895B08397}"/>
    <cellStyle name="20 % - Akzent3" xfId="22686" hidden="1" xr:uid="{4AF308DD-6A35-46CC-9F1A-D9128FE3B6FA}"/>
    <cellStyle name="20 % - Akzent3" xfId="51370" hidden="1" xr:uid="{35218861-36DF-49A7-9FEE-3482BE3CE74C}"/>
    <cellStyle name="20 % - Akzent3" xfId="47666" hidden="1" xr:uid="{0528CAFE-3187-4C3F-84F9-7BE84504653D}"/>
    <cellStyle name="20 % - Akzent3" xfId="32853" hidden="1" xr:uid="{B0404A38-A261-4F9A-BC74-5D37F6BC4CE1}"/>
    <cellStyle name="20 % - Akzent3" xfId="3593" hidden="1" xr:uid="{8C4CCB58-AC81-4321-8814-254867B9553A}"/>
    <cellStyle name="20 % - Akzent3" xfId="18657" hidden="1" xr:uid="{1F40C7C3-F75B-49C2-A566-664A13F7B649}"/>
    <cellStyle name="20 % - Akzent3" xfId="47107" hidden="1" xr:uid="{DC0C27AE-4636-4B6F-81B7-AF4C2374526D}"/>
    <cellStyle name="20 % - Akzent3" xfId="33057" hidden="1" xr:uid="{E1168469-9880-4E9A-952A-48171B7459F5}"/>
    <cellStyle name="20 % - Akzent3" xfId="36780" hidden="1" xr:uid="{C06F570A-7F28-45CF-9AF9-75A61DC69747}"/>
    <cellStyle name="20 % - Akzent3" xfId="23199" hidden="1" xr:uid="{2B908D82-EA01-4B43-8401-541DD2A97B9B}"/>
    <cellStyle name="20 % - Akzent3" xfId="13718" hidden="1" xr:uid="{D4E99B3D-7FC2-483E-8941-8160074A5B9F}"/>
    <cellStyle name="20 % - Akzent3" xfId="39667" hidden="1" xr:uid="{F6143391-778F-40F2-89D1-49B2452B6A04}"/>
    <cellStyle name="20 % - Akzent3" xfId="45788" hidden="1" xr:uid="{0BCE3EAC-05F4-41CC-8886-4EFD5E05313E}"/>
    <cellStyle name="20 % - Akzent3" xfId="9964" hidden="1" xr:uid="{E2CC7DFC-BD17-44DB-88FE-15B0B5AC41B8}"/>
    <cellStyle name="20 % - Akzent3" xfId="37682" hidden="1" xr:uid="{EB8747C4-9EF0-4120-BC22-7B7536580071}"/>
    <cellStyle name="20 % - Akzent3" xfId="23007" hidden="1" xr:uid="{D2164780-F626-4544-A7E8-A6D96BB9BE02}"/>
    <cellStyle name="20 % - Akzent3" xfId="41663" hidden="1" xr:uid="{F2408015-4254-405A-A6E1-8A3160E6C7EA}"/>
    <cellStyle name="20 % - Akzent3" xfId="48957" hidden="1" xr:uid="{667CA550-38D8-41DB-9DC2-BAB02B700DCA}"/>
    <cellStyle name="20 % - Akzent3" xfId="30304" hidden="1" xr:uid="{7F9A7096-6052-4B17-922A-4110BFFDE532}"/>
    <cellStyle name="20 % - Akzent3" xfId="16921" hidden="1" xr:uid="{92C2402A-BB24-4E61-AEA8-D98E5D43ACEF}"/>
    <cellStyle name="20 % - Akzent3" xfId="4000" hidden="1" xr:uid="{0F807874-0FD7-4F0A-9545-86ED2D762609}"/>
    <cellStyle name="20 % - Akzent3" xfId="49006" hidden="1" xr:uid="{646B5F9E-B76B-4786-9043-38F76645F837}"/>
    <cellStyle name="20 % - Akzent3" xfId="22822" hidden="1" xr:uid="{94191FD1-6D9E-40ED-9B65-19EE4B50E5E3}"/>
    <cellStyle name="20 % - Akzent3" xfId="15907" hidden="1" xr:uid="{AF60552A-9F46-4C1C-994F-98C12D8562CB}"/>
    <cellStyle name="20 % - Akzent3" xfId="21049" hidden="1" xr:uid="{BBD041D7-F8CD-475E-9FAD-CE13B08AC69F}"/>
    <cellStyle name="20 % - Akzent3" xfId="46947" hidden="1" xr:uid="{CD3DDB7D-0536-4A84-ADF0-67255010E259}"/>
    <cellStyle name="20 % - Akzent3 2" xfId="450" xr:uid="{3666AEBB-3514-410B-93C8-1DD6A2AC2CDA}"/>
    <cellStyle name="20 % - Akzent3 3" xfId="319" xr:uid="{487E6A1F-A6F6-4B53-9BCC-67CA779D3889}"/>
    <cellStyle name="20 % - Akzent4" xfId="27102" hidden="1" xr:uid="{4183B40F-0E60-4BAF-A371-CD39095ABC0B}"/>
    <cellStyle name="20 % - Akzent4" xfId="39539" hidden="1" xr:uid="{A650307F-741B-4263-AA32-842448344248}"/>
    <cellStyle name="20 % - Akzent4" xfId="42330" hidden="1" xr:uid="{B0490FFA-F6C9-48E2-9622-C384E8F44FE8}"/>
    <cellStyle name="20 % - Akzent4" xfId="47463" hidden="1" xr:uid="{1A4BFD11-1242-480C-A9D1-40ADF8D78CDB}"/>
    <cellStyle name="20 % - Akzent4" xfId="46920" hidden="1" xr:uid="{FFC55395-4336-482D-9F2D-4BF135688A99}"/>
    <cellStyle name="20 % - Akzent4" xfId="22971" hidden="1" xr:uid="{18648D4E-0A2A-430E-AC53-29938CA87F4C}"/>
    <cellStyle name="20 % - Akzent4" xfId="2783" hidden="1" xr:uid="{CF697B88-B1B6-45F8-9167-F87C848B3BF6}"/>
    <cellStyle name="20 % - Akzent4" xfId="51119" hidden="1" xr:uid="{A6E174CC-90B3-4108-A51D-9CD46F47D91E}"/>
    <cellStyle name="20 % - Akzent4" xfId="8180" hidden="1" xr:uid="{2678D576-53C2-4DFE-83CB-45E2BE6128C5}"/>
    <cellStyle name="20 % - Akzent4" xfId="13560" hidden="1" xr:uid="{A421E5C0-F980-49BC-A775-5AC74A506DF5}"/>
    <cellStyle name="20 % - Akzent4" xfId="47558" hidden="1" xr:uid="{B7C449C0-DF46-454E-9532-32C94E6C3AF1}"/>
    <cellStyle name="20 % - Akzent4" xfId="11916" hidden="1" xr:uid="{96674DC1-E40B-4CB7-B4E9-942EB7415D83}"/>
    <cellStyle name="20 % - Akzent4" xfId="28057" hidden="1" xr:uid="{32683DBD-BC98-4916-B9E5-BE9D383DE71E}"/>
    <cellStyle name="20 % - Akzent4" xfId="39670" hidden="1" xr:uid="{35A54F1E-5546-4B5F-BEF8-439ABB680D3F}"/>
    <cellStyle name="20 % - Akzent4" xfId="38925" hidden="1" xr:uid="{063B5AAD-1B5B-45E2-BE24-73DA249204DB}"/>
    <cellStyle name="20 % - Akzent4" xfId="22805" hidden="1" xr:uid="{AB6ED974-4F75-4B39-9057-3F0477D84E35}"/>
    <cellStyle name="20 % - Akzent4" xfId="3747" hidden="1" xr:uid="{5C3BE604-0634-4592-B7C4-DA4D446D5E86}"/>
    <cellStyle name="20 % - Akzent4" xfId="37585" hidden="1" xr:uid="{E385CCCD-F2D0-4682-B942-2ED4950B6D51}"/>
    <cellStyle name="20 % - Akzent4" xfId="25519" hidden="1" xr:uid="{9DEEEA17-3CEA-412F-A22A-ACE1FC26A6E6}"/>
    <cellStyle name="20 % - Akzent4" xfId="20858" hidden="1" xr:uid="{1678A541-6A3D-48DF-AAD4-D7BA1596E4FC}"/>
    <cellStyle name="20 % - Akzent4" xfId="40500" hidden="1" xr:uid="{C394BF8C-65AB-4E17-B2F2-D65B8B1604D2}"/>
    <cellStyle name="20 % - Akzent4" xfId="4900" hidden="1" xr:uid="{110A371A-B898-4037-BF73-70095FF245BB}"/>
    <cellStyle name="20 % - Akzent4" xfId="6188" hidden="1" xr:uid="{8962AAA1-151F-4AEE-80A3-1C1B2F083A2F}"/>
    <cellStyle name="20 % - Akzent4" xfId="50910" hidden="1" xr:uid="{5CAF5B65-D0BD-431D-B50B-DBAC0CB7FD47}"/>
    <cellStyle name="20 % - Akzent4" xfId="20155" hidden="1" xr:uid="{5F51B655-6E47-4865-A96E-E297DB4F0A1A}"/>
    <cellStyle name="20 % - Akzent4" xfId="21882" hidden="1" xr:uid="{CEA9847E-7DCF-4310-A947-D51E9BAA47B8}"/>
    <cellStyle name="20 % - Akzent4" xfId="26806" hidden="1" xr:uid="{A556A32E-880B-4183-A495-C92B243B8F87}"/>
    <cellStyle name="20 % - Akzent4" xfId="36215" hidden="1" xr:uid="{D70283B0-CF97-4D62-BFA1-976F9E31195E}"/>
    <cellStyle name="20 % - Akzent4" xfId="38514" hidden="1" xr:uid="{C85CE0E7-0601-4435-B073-95154A74925E}"/>
    <cellStyle name="20 % - Akzent4" xfId="37807" hidden="1" xr:uid="{62EE9C8D-CF57-443F-B8DB-2E4BDE66ABEC}"/>
    <cellStyle name="20 % - Akzent4" xfId="1951" hidden="1" xr:uid="{EAB4D913-8DB1-43B7-BA68-74E06B2CFDB2}"/>
    <cellStyle name="20 % - Akzent4" xfId="1366" hidden="1" xr:uid="{0333F624-35EA-48B3-8CCD-6E9571201C69}"/>
    <cellStyle name="20 % - Akzent4" xfId="17899" hidden="1" xr:uid="{A3E84F79-A972-479D-AB12-B567E191B89D}"/>
    <cellStyle name="20 % - Akzent4" xfId="28277" hidden="1" xr:uid="{D4C74BB6-6630-460D-ADB1-637269955A81}"/>
    <cellStyle name="20 % - Akzent4" xfId="36245" hidden="1" xr:uid="{97ACA6EF-7951-4751-A0EA-53347D3B08B5}"/>
    <cellStyle name="20 % - Akzent4" xfId="31867" hidden="1" xr:uid="{B4F8531A-8BB2-4638-A8E6-76A74C0C0F83}"/>
    <cellStyle name="20 % - Akzent4" xfId="22585" hidden="1" xr:uid="{5A41E4EC-C73F-4872-9D93-E0A78D68E0A3}"/>
    <cellStyle name="20 % - Akzent4" xfId="16658" hidden="1" xr:uid="{092EBE3F-9553-4415-A265-0C4D896493EC}"/>
    <cellStyle name="20 % - Akzent4" xfId="27094" hidden="1" xr:uid="{D4F8D2A5-A247-47ED-B8E6-B70E89B316E3}"/>
    <cellStyle name="20 % - Akzent4" xfId="52210" hidden="1" xr:uid="{865A3F2E-2543-4D86-8654-A8C6C18C0B8C}"/>
    <cellStyle name="20 % - Akzent4" xfId="15819" hidden="1" xr:uid="{A640E073-FA4C-4F86-ACE2-A311D5DEB6BF}"/>
    <cellStyle name="20 % - Akzent4" xfId="46948" hidden="1" xr:uid="{E5BEA8A8-47AD-4E95-945E-A6FAEF1D5352}"/>
    <cellStyle name="20 % - Akzent4" xfId="48457" hidden="1" xr:uid="{8FB4C4EF-7E1B-42E7-9B1D-E11EF2F92DF0}"/>
    <cellStyle name="20 % - Akzent4" xfId="13131" hidden="1" xr:uid="{3153B747-7D61-41B8-9B1A-B9EB4FF51EBC}"/>
    <cellStyle name="20 % - Akzent4" xfId="36460" hidden="1" xr:uid="{35C9A5D1-78E6-4377-9345-64E6E34F71F3}"/>
    <cellStyle name="20 % - Akzent4" xfId="5494" hidden="1" xr:uid="{774067CE-C5AD-483A-9D70-1F72D731E206}"/>
    <cellStyle name="20 % - Akzent4" xfId="4656" hidden="1" xr:uid="{F634E342-0421-4583-99FF-E6CEE3F43F4C}"/>
    <cellStyle name="20 % - Akzent4" xfId="43562" hidden="1" xr:uid="{335C54C6-1980-492F-8BA2-88E8096E9FC3}"/>
    <cellStyle name="20 % - Akzent4" xfId="33619" hidden="1" xr:uid="{036E528B-9EE9-4760-A86B-6383A2B84859}"/>
    <cellStyle name="20 % - Akzent4" xfId="46944" hidden="1" xr:uid="{5E33D1A0-A245-4988-8BC7-39FAC6CD2707}"/>
    <cellStyle name="20 % - Akzent4" xfId="41412" hidden="1" xr:uid="{D7AAF972-B7C4-41AE-BED7-6ACD4AD638B2}"/>
    <cellStyle name="20 % - Akzent4" xfId="31703" hidden="1" xr:uid="{D05C39EF-2CDD-4235-8C26-560A933B8280}"/>
    <cellStyle name="20 % - Akzent4" xfId="20125" hidden="1" xr:uid="{E03BB362-00B5-4E6D-8682-AEAD000B4545}"/>
    <cellStyle name="20 % - Akzent4" xfId="34362" hidden="1" xr:uid="{9C46F8DB-6B14-46CA-958F-6FF8E4C01553}"/>
    <cellStyle name="20 % - Akzent4" xfId="12530" hidden="1" xr:uid="{1B2ED738-F40F-4A64-BF06-46AB47CA88D0}"/>
    <cellStyle name="20 % - Akzent4" xfId="134" hidden="1" xr:uid="{D2345DE7-0F19-414F-BB7F-FEF5E47E1EF4}"/>
    <cellStyle name="20 % - Akzent4" xfId="9063" hidden="1" xr:uid="{0F41B81E-1008-4512-9871-2954D94B3DA6}"/>
    <cellStyle name="20 % - Akzent4" xfId="33120" hidden="1" xr:uid="{738EE801-E8BA-4752-B21D-F6B67C16E8A4}"/>
    <cellStyle name="20 % - Akzent4" xfId="23005" hidden="1" xr:uid="{1D231827-7DE7-4B3C-92C9-7FCACF297991}"/>
    <cellStyle name="20 % - Akzent4" xfId="11506" hidden="1" xr:uid="{3BB33E83-504C-4606-8074-0821843A6BA8}"/>
    <cellStyle name="20 % - Akzent4" xfId="30435" hidden="1" xr:uid="{F0BC730B-0AAB-46AA-8808-3D23973B005C}"/>
    <cellStyle name="20 % - Akzent4" xfId="24699" hidden="1" xr:uid="{6A4CC544-E439-4734-BC84-1274D23EC12F}"/>
    <cellStyle name="20 % - Akzent4" xfId="49079" hidden="1" xr:uid="{5192B07C-1421-4054-969D-56684F2AC0C6}"/>
    <cellStyle name="20 % - Akzent4" xfId="28640" hidden="1" xr:uid="{CA05D637-CF87-499F-B226-B84170DFA103}"/>
    <cellStyle name="20 % - Akzent4" xfId="13308" hidden="1" xr:uid="{DF8FAF22-3E63-45A3-A8F2-1898AA5287BB}"/>
    <cellStyle name="20 % - Akzent4" xfId="23053" hidden="1" xr:uid="{C5254296-8E72-4163-88FA-4F668D92391F}"/>
    <cellStyle name="20 % - Akzent4" xfId="43072" hidden="1" xr:uid="{BB01E85C-DD4A-4804-A3E0-953018D24665}"/>
    <cellStyle name="20 % - Akzent4" xfId="48202" hidden="1" xr:uid="{C59AFF2F-1DE2-4F0D-BB42-C345E322CEB3}"/>
    <cellStyle name="20 % - Akzent4" xfId="33333" hidden="1" xr:uid="{FD36AFD0-7629-4514-8456-17365DD29842}"/>
    <cellStyle name="20 % - Akzent4" xfId="13598" hidden="1" xr:uid="{FE48975E-8DAB-4802-8CC7-F85F2DFFCDB7}"/>
    <cellStyle name="20 % - Akzent4" xfId="6478" hidden="1" xr:uid="{9CCE3E43-B6B8-4B52-9D69-F19A5CB35E60}"/>
    <cellStyle name="20 % - Akzent4" xfId="32630" hidden="1" xr:uid="{CB62323E-18FA-42A2-864C-1721E61C2120}"/>
    <cellStyle name="20 % - Akzent4" xfId="45033" hidden="1" xr:uid="{237F55C8-879D-476A-9B12-4864CBE4DD11}"/>
    <cellStyle name="20 % - Akzent4" xfId="27972" hidden="1" xr:uid="{EF72B036-F4A9-49CF-89F6-5AB7BD1F0E92}"/>
    <cellStyle name="20 % - Akzent4" xfId="21052" hidden="1" xr:uid="{7A67A9E5-70C9-4E1A-B7B1-2586BDA50FBB}"/>
    <cellStyle name="20 % - Akzent4" xfId="40722" hidden="1" xr:uid="{BB91BB77-F92F-4201-8594-498CD070627C}"/>
    <cellStyle name="20 % - Akzent4" xfId="12995" hidden="1" xr:uid="{8F48C3CD-F5CB-434D-BD9E-1B9D53298EAE}"/>
    <cellStyle name="20 % - Akzent4" xfId="3044" hidden="1" xr:uid="{08FA735C-C721-4C4E-98A3-B102CD056759}"/>
    <cellStyle name="20 % - Akzent4" xfId="17156" hidden="1" xr:uid="{58163AB0-0D21-4385-9632-04A9AE64E59B}"/>
    <cellStyle name="20 % - Akzent4" xfId="23095" hidden="1" xr:uid="{AB740E1E-C239-474B-96E6-9C405A978035}"/>
    <cellStyle name="20 % - Akzent4" xfId="30384" hidden="1" xr:uid="{901284F6-9167-412D-A3C2-7CB433C21539}"/>
    <cellStyle name="20 % - Akzent4" xfId="11058" hidden="1" xr:uid="{159572A4-2802-43D4-A9DA-C80F6E80CBF5}"/>
    <cellStyle name="20 % - Akzent4" xfId="30388" hidden="1" xr:uid="{C82D6857-C64B-4E02-937F-59B0FBD7D328}"/>
    <cellStyle name="20 % - Akzent4" xfId="40755" hidden="1" xr:uid="{3B5B5885-99FD-4C2F-8BE8-A196B24C3963}"/>
    <cellStyle name="20 % - Akzent4" xfId="30983" hidden="1" xr:uid="{C462C2C6-3EB3-4690-8F35-848B5536681C}"/>
    <cellStyle name="20 % - Akzent4" xfId="7446" hidden="1" xr:uid="{AD48B101-A972-4685-9C67-B058EC2ACE6B}"/>
    <cellStyle name="20 % - Akzent4" xfId="29009" hidden="1" xr:uid="{DC7D503D-9C47-4E29-AC7B-812BFD2B4D24}"/>
    <cellStyle name="20 % - Akzent4" xfId="38760" hidden="1" xr:uid="{36F732A2-DCA5-4A1F-8048-B213F967909A}"/>
    <cellStyle name="20 % - Akzent4" xfId="27546" hidden="1" xr:uid="{20BD0318-FF74-4E13-BA69-9FC055967674}"/>
    <cellStyle name="20 % - Akzent4" xfId="49083" hidden="1" xr:uid="{5CA0FEE6-8868-4BD7-B413-EBE05E4FB8C0}"/>
    <cellStyle name="20 % - Akzent4" xfId="45746" hidden="1" xr:uid="{D8F6CEBD-D56A-4360-BC49-4DE6FC51A97F}"/>
    <cellStyle name="20 % - Akzent4" xfId="32481" hidden="1" xr:uid="{F3EB6DBA-1C49-4A1F-97D9-B348F793BB29}"/>
    <cellStyle name="20 % - Akzent4" xfId="47604" hidden="1" xr:uid="{C25FD24F-FA76-4F67-A092-2E45E8C2D01C}"/>
    <cellStyle name="20 % - Akzent4" xfId="38033" hidden="1" xr:uid="{F1978C34-69B3-44B2-AA9B-188E65F12EA7}"/>
    <cellStyle name="20 % - Akzent4" xfId="1052" hidden="1" xr:uid="{AAA04217-32B0-4642-9204-00C394515E39}"/>
    <cellStyle name="20 % - Akzent4" xfId="38066" hidden="1" xr:uid="{4F7D4FAA-C059-4082-BE94-8A3393936712}"/>
    <cellStyle name="20 % - Akzent4" xfId="34621" hidden="1" xr:uid="{76AAB20F-CEB1-446D-B770-913D80FE3B49}"/>
    <cellStyle name="20 % - Akzent4" xfId="37132" hidden="1" xr:uid="{348E9DC4-9B63-45F3-BECF-B5EFFF03C40B}"/>
    <cellStyle name="20 % - Akzent4" xfId="23726" hidden="1" xr:uid="{F60B386F-61DF-44E9-B3B3-EC1D5B8DE012}"/>
    <cellStyle name="20 % - Akzent4" xfId="50207" hidden="1" xr:uid="{8FE88B1D-FDDA-4037-889E-F776D22A90D6}"/>
    <cellStyle name="20 % - Akzent4" xfId="43042" hidden="1" xr:uid="{653816D0-6A20-4DD0-AE46-351E6B00886E}"/>
    <cellStyle name="20 % - Akzent4" xfId="27097" hidden="1" xr:uid="{BDFC217F-F34A-4B8B-B217-B77461BDB7EA}"/>
    <cellStyle name="20 % - Akzent4" xfId="1750" hidden="1" xr:uid="{F1DFBDBE-2F1A-4A75-834C-2185C7983AD3}"/>
    <cellStyle name="20 % - Akzent4" xfId="20474" hidden="1" xr:uid="{903BE26F-77A8-41FA-8A69-B10CBABCEF6D}"/>
    <cellStyle name="20 % - Akzent4" xfId="46525" hidden="1" xr:uid="{76F62AD9-0D4B-412F-8032-C16C81F4141B}"/>
    <cellStyle name="20 % - Akzent4" xfId="42488" hidden="1" xr:uid="{6913DB2D-B984-4EC9-AF77-BD0A2FF06944}"/>
    <cellStyle name="20 % - Akzent4" xfId="43391" hidden="1" xr:uid="{C6246EEA-F110-49F4-9866-20CBAE2976C5}"/>
    <cellStyle name="20 % - Akzent4" xfId="5976" hidden="1" xr:uid="{30780741-C246-4DC0-B9B1-C5B39EC3E0D3}"/>
    <cellStyle name="20 % - Akzent4" xfId="29984" hidden="1" xr:uid="{66872C28-1241-4CEA-93B4-F9C1AE558298}"/>
    <cellStyle name="20 % - Akzent4" xfId="42189" hidden="1" xr:uid="{05CB0DF2-7575-4891-9BB7-49CC2E5BD59D}"/>
    <cellStyle name="20 % - Akzent4" xfId="26133" hidden="1" xr:uid="{C09DB234-1084-4D6D-9FC9-146D074C5B68}"/>
    <cellStyle name="20 % - Akzent4" xfId="41575" hidden="1" xr:uid="{6A4E634B-BDB1-4655-AC5B-CAD0F57F85A8}"/>
    <cellStyle name="20 % - Akzent4" xfId="31016" hidden="1" xr:uid="{C0C42C02-64E2-4A4E-AF38-2435774B1B50}"/>
    <cellStyle name="20 % - Akzent4" xfId="9766" hidden="1" xr:uid="{92BBB1D5-2E27-4BCF-8820-C75B610F2645}"/>
    <cellStyle name="20 % - Akzent4" xfId="24666" hidden="1" xr:uid="{8A086170-2467-4510-A8D7-A42AC519D7F7}"/>
    <cellStyle name="20 % - Akzent4" xfId="46627" hidden="1" xr:uid="{14379C51-EE98-4203-B138-350C198A1EA7}"/>
    <cellStyle name="20 % - Akzent4" xfId="29490" hidden="1" xr:uid="{41028E09-E25A-40F6-B304-095F16539274}"/>
    <cellStyle name="20 % - Akzent4" xfId="13465" hidden="1" xr:uid="{A7B44358-4276-4BDB-BFEA-66AD157C6B4B}"/>
    <cellStyle name="20 % - Akzent4" xfId="30755" hidden="1" xr:uid="{416A9200-D1B5-4B86-BEC7-EE8E3CC1A1A7}"/>
    <cellStyle name="20 % - Akzent4" xfId="8345" hidden="1" xr:uid="{0154A588-C3FE-4A20-8D2B-590F43C82AA2}"/>
    <cellStyle name="20 % - Akzent4" xfId="4526" hidden="1" xr:uid="{601420C2-6E3C-425D-8CA1-CF95CEAC0A08}"/>
    <cellStyle name="20 % - Akzent4" xfId="7927" hidden="1" xr:uid="{A844918D-4D83-46CF-841E-793D2D1F88F8}"/>
    <cellStyle name="20 % - Akzent4" xfId="5359" hidden="1" xr:uid="{55F17D68-29B9-442D-82EB-7EC278BA6BF9}"/>
    <cellStyle name="20 % - Akzent4" xfId="13533" hidden="1" xr:uid="{D977B698-E055-4596-BBF6-741092A19D66}"/>
    <cellStyle name="20 % - Akzent4" xfId="35069" hidden="1" xr:uid="{8AAF3F18-DBD1-4840-9EB2-2B0B9FC4577F}"/>
    <cellStyle name="20 % - Akzent4" xfId="11025" hidden="1" xr:uid="{593FF9E7-757A-4387-9862-338F1F8C47C1}"/>
    <cellStyle name="20 % - Akzent4" xfId="27397" hidden="1" xr:uid="{7C486533-8FAF-4845-A781-4EA6A2390B4A}"/>
    <cellStyle name="20 % - Akzent4" xfId="5489" hidden="1" xr:uid="{F4FC2CD5-535D-4902-8ED9-20A3200A8A14}"/>
    <cellStyle name="20 % - Akzent4" xfId="15406" hidden="1" xr:uid="{478E4A91-2FE9-43DE-A420-19CED0919331}"/>
    <cellStyle name="20 % - Akzent4" xfId="3912" hidden="1" xr:uid="{A68BEAEA-5E32-483C-942A-26FD94F54E3A}"/>
    <cellStyle name="20 % - Akzent4" xfId="10799" hidden="1" xr:uid="{CAF83FEA-D643-4F77-A004-F1B1148F7104}"/>
    <cellStyle name="20 % - Akzent4" xfId="28782" hidden="1" xr:uid="{D3CFEA87-9EE6-4099-B860-CA841B8282A2}"/>
    <cellStyle name="20 % - Akzent4" xfId="45066" hidden="1" xr:uid="{E178BD10-C74D-4E3F-8DC4-2A06047B757B}"/>
    <cellStyle name="20 % - Akzent4" xfId="23458" hidden="1" xr:uid="{BDA66DED-2C83-4499-9CCD-DAF02D65A7A6}"/>
    <cellStyle name="20 % - Akzent4" xfId="48424" hidden="1" xr:uid="{B49A13BE-DDBF-4634-B2A5-22163A2E9300}"/>
    <cellStyle name="20 % - Akzent4" xfId="14925" hidden="1" xr:uid="{D184C7D0-FFD2-4880-B7D1-ABACCE16689A}"/>
    <cellStyle name="20 % - Akzent4" xfId="39757" hidden="1" xr:uid="{E5A4BA52-6951-4A79-8542-16764A0C2C91}"/>
    <cellStyle name="20 % - Akzent4" xfId="19614" hidden="1" xr:uid="{0416400F-322B-4715-82AC-DFAE67659F07}"/>
    <cellStyle name="20 % - Akzent4" xfId="5807" hidden="1" xr:uid="{C78147FD-4FF5-4A32-B202-48CF3374B46D}"/>
    <cellStyle name="20 % - Akzent4" xfId="14958" hidden="1" xr:uid="{7E86B6F6-0304-4F44-8B9D-986A40FCD6DA}"/>
    <cellStyle name="20 % - Akzent4" xfId="32635" hidden="1" xr:uid="{2762D711-19AD-4BED-AA5C-C7C611052052}"/>
    <cellStyle name="20 % - Akzent4" xfId="2040" hidden="1" xr:uid="{B258012E-A7B9-4EF7-A0A6-3C0AD7773451}"/>
    <cellStyle name="20 % - Akzent4" xfId="46855" hidden="1" xr:uid="{9B543F1D-DC56-4609-BC57-EBEEF4C05F84}"/>
    <cellStyle name="20 % - Akzent4" xfId="45514" hidden="1" xr:uid="{12ACBC17-D591-4C69-8ACA-C4D0DA2B15F9}"/>
    <cellStyle name="20 % - Akzent4" xfId="29042" hidden="1" xr:uid="{67F5514E-3CFB-43E4-886D-F076967AA9F6}"/>
    <cellStyle name="20 % - Akzent4" xfId="49315" hidden="1" xr:uid="{55FFB162-95F9-406E-9E4E-A66002E4EC45}"/>
    <cellStyle name="20 % - Akzent4" xfId="37062" hidden="1" xr:uid="{26CC29D3-3782-459A-9227-A33E52C49F46}"/>
    <cellStyle name="20 % - Akzent4" xfId="5459" hidden="1" xr:uid="{90D63E3A-7753-4767-9136-6E8AD28E0655}"/>
    <cellStyle name="20 % - Akzent4" xfId="42443" hidden="1" xr:uid="{B0F376C6-E6DB-4A89-922D-CBDD3B175E91}"/>
    <cellStyle name="20 % - Akzent4" xfId="36250" hidden="1" xr:uid="{1CFE9E2E-8D6A-4F84-84E2-B1093A959B1D}"/>
    <cellStyle name="20 % - Akzent4" xfId="47515" hidden="1" xr:uid="{5BCF4FA2-BFC2-45D7-B6D6-56856A28F20C}"/>
    <cellStyle name="20 % - Akzent4" xfId="47674" hidden="1" xr:uid="{FE771E1D-F662-4827-A9A6-0BF5D1114FB0}"/>
    <cellStyle name="20 % - Akzent4" xfId="36879" hidden="1" xr:uid="{95545D50-FD76-44D1-915D-4722A06EB9ED}"/>
    <cellStyle name="20 % - Akzent4" xfId="20160" hidden="1" xr:uid="{05138EB2-22E4-4100-8151-C0AE35AB327B}"/>
    <cellStyle name="20 % - Akzent4" xfId="24444" hidden="1" xr:uid="{F0013CFE-CAEE-4A96-ADDF-BBDA1A4EED50}"/>
    <cellStyle name="20 % - Akzent4" xfId="36680" hidden="1" xr:uid="{38AAB994-7B2D-47A0-A8C2-7A6B68124146}"/>
    <cellStyle name="20 % - Akzent4" xfId="31464" hidden="1" xr:uid="{9850B468-F897-45A0-BE12-8E6FE43813A2}"/>
    <cellStyle name="20 % - Akzent4" xfId="43974" hidden="1" xr:uid="{3E42B426-7DEF-486A-A076-05231676EF58}"/>
    <cellStyle name="20 % - Akzent4" xfId="47277" hidden="1" xr:uid="{ABD03C74-0B6B-4BE1-A982-C561B66A4546}"/>
    <cellStyle name="20 % - Akzent4" xfId="33531" hidden="1" xr:uid="{4D503021-8036-4095-9B9A-566B8A4D6612}"/>
    <cellStyle name="20 % - Akzent4" xfId="44063" hidden="1" xr:uid="{ADFB5FA0-54D2-4148-9D7B-3295DDC2F752}"/>
    <cellStyle name="20 % - Akzent4" xfId="26371" hidden="1" xr:uid="{8B667252-830F-4BFF-AB14-11FC5CDC3DF7}"/>
    <cellStyle name="20 % - Akzent4" xfId="22769" hidden="1" xr:uid="{C1115B03-8FC1-419B-B1E0-16AF85D632B3}"/>
    <cellStyle name="20 % - Akzent4" xfId="13955" hidden="1" xr:uid="{C461F9FC-4184-487D-BF06-ECAFF9193C9C}"/>
    <cellStyle name="20 % - Akzent4" xfId="13025" hidden="1" xr:uid="{E6D6377A-1E21-48DC-8A95-D0272A2329BA}"/>
    <cellStyle name="20 % - Akzent4" xfId="35473" hidden="1" xr:uid="{834647E3-C9B3-4FFD-8F60-740C22CDE0EF}"/>
    <cellStyle name="20 % - Akzent4" xfId="50462" hidden="1" xr:uid="{93CF1607-0CCB-42E2-A8D0-CF2AFB633A64}"/>
    <cellStyle name="20 % - Akzent4" xfId="47300" hidden="1" xr:uid="{AB231848-BABD-44CF-B0A3-B2C5285C302E}"/>
    <cellStyle name="20 % - Akzent4" xfId="36533" hidden="1" xr:uid="{2EE06F57-25B4-407E-A781-E1A7F1470A48}"/>
    <cellStyle name="20 % - Akzent4" xfId="13668" hidden="1" xr:uid="{0687F6E0-38F3-4CCE-93AA-074D75AFCD7F}"/>
    <cellStyle name="20 % - Akzent4" xfId="52214" hidden="1" xr:uid="{D264068B-0A95-4BBB-A496-A11DAEBB7941}"/>
    <cellStyle name="20 % - Akzent4" xfId="4829" hidden="1" xr:uid="{F3E44EA7-621A-4B81-B151-5340501E2976}"/>
    <cellStyle name="20 % - Akzent4" xfId="9382" hidden="1" xr:uid="{8309A264-95A0-40D2-9A5C-FEE98BA00D56}"/>
    <cellStyle name="20 % - Akzent4" xfId="11752" hidden="1" xr:uid="{BB650DB1-0143-42C8-87ED-6939047AFEEE}"/>
    <cellStyle name="20 % - Akzent4" xfId="13866" hidden="1" xr:uid="{48927AC3-4E40-472A-85AF-90AF09F4013D}"/>
    <cellStyle name="20 % - Akzent4" xfId="51282" hidden="1" xr:uid="{6D506AB4-A211-4951-9BE1-2233EB52BB38}"/>
    <cellStyle name="20 % - Akzent4" xfId="1017" hidden="1" xr:uid="{758908C9-A9D6-493C-9FA3-FF7CB4918497}"/>
    <cellStyle name="20 % - Akzent4" xfId="10056" hidden="1" xr:uid="{7523A1C9-62EB-446B-A520-67D5DD66A6BC}"/>
    <cellStyle name="20 % - Akzent4" xfId="18124" hidden="1" xr:uid="{7CE2CE93-7F84-47AE-9EC6-4ACDB6D73B77}"/>
    <cellStyle name="20 % - Akzent4" xfId="3492" hidden="1" xr:uid="{4BA0CF97-BB8C-41A5-A906-8E5FF754C766}"/>
    <cellStyle name="20 % - Akzent4" xfId="49929" hidden="1" xr:uid="{12CDF2EE-2277-4316-BB1D-A12CB31EC4CF}"/>
    <cellStyle name="20 % - Akzent4" xfId="30180" hidden="1" xr:uid="{675B3651-F8DF-4D5D-B990-AAF981920AA9}"/>
    <cellStyle name="20 % - Akzent4" xfId="9967" hidden="1" xr:uid="{E56EEA5F-20DA-4D0C-9D3D-3F4FC7871455}"/>
    <cellStyle name="20 % - Akzent4" xfId="9553" hidden="1" xr:uid="{6527A3AA-0573-414B-AD70-68416AC35ABE}"/>
    <cellStyle name="20 % - Akzent4" xfId="32600" hidden="1" xr:uid="{1FC60330-84FE-4BD0-A481-F407E35F5196}"/>
    <cellStyle name="20 % - Akzent4" xfId="45911" hidden="1" xr:uid="{6372013B-3FAB-4F2B-8CFA-2680BE73B539}"/>
    <cellStyle name="20 % - Akzent4" xfId="25356" hidden="1" xr:uid="{17D5E127-9FEA-4123-88F6-6D6F6043FE9E}"/>
    <cellStyle name="20 % - Akzent4" xfId="43775" hidden="1" xr:uid="{BAC1BA9F-81FE-4784-BEB4-61E1625BF168}"/>
    <cellStyle name="20 % - Akzent4" xfId="22104" hidden="1" xr:uid="{64D396D4-8DBB-4260-8950-375D47094CA8}"/>
    <cellStyle name="20 % - Akzent4" xfId="1537" hidden="1" xr:uid="{24952719-5B42-4860-ABF0-E127ACBD9DB3}"/>
    <cellStyle name="20 % - Akzent4" xfId="23641" hidden="1" xr:uid="{4917C67B-D0DF-4373-A290-3162EAB4591F}"/>
    <cellStyle name="20 % - Akzent4" xfId="44806" hidden="1" xr:uid="{1F50D661-FBDD-490B-85BD-D027C548C5E7}"/>
    <cellStyle name="20 % - Akzent4" xfId="7479" hidden="1" xr:uid="{A88A241C-2FCF-4A4C-A446-126CFE48071E}"/>
    <cellStyle name="20 % - Akzent4" xfId="29739" hidden="1" xr:uid="{A04446BE-1BD7-4795-814A-4BDA4A639720}"/>
    <cellStyle name="20 % - Akzent4" xfId="26526" hidden="1" xr:uid="{B5C645B2-A8E1-464A-90AD-32A7F1AB0FB8}"/>
    <cellStyle name="20 % - Akzent4" xfId="18835" hidden="1" xr:uid="{84836CEB-2A12-450A-B804-F37BA94AEF68}"/>
    <cellStyle name="20 % - Akzent4" xfId="27068" hidden="1" xr:uid="{980C3419-FD8F-4961-BE35-F2BA6A5CCCB8}"/>
    <cellStyle name="20 % - Akzent4" xfId="9068" hidden="1" xr:uid="{4D230290-2559-47DB-AB92-DAD522AEAC64}"/>
    <cellStyle name="20 % - Akzent4" xfId="27935" hidden="1" xr:uid="{94A2D704-4F3D-4957-AC4B-65079E67DBC8}"/>
    <cellStyle name="20 % - Akzent4" xfId="32949" hidden="1" xr:uid="{6B41AB0D-1629-45EF-962E-4570E1FC3FA4}"/>
    <cellStyle name="20 % - Akzent4" xfId="49150" hidden="1" xr:uid="{276E5F1D-08D2-4EFB-A258-DA0502990E74}"/>
    <cellStyle name="20 % - Akzent4" xfId="18605" hidden="1" xr:uid="{B970BC3B-DE84-4445-B7DB-5B9E2F1FCE7A}"/>
    <cellStyle name="20 % - Akzent4" xfId="29884" hidden="1" xr:uid="{61DF8C90-3D8B-4F47-BF26-62B3C6B736B3}"/>
    <cellStyle name="20 % - Akzent4" xfId="15654" hidden="1" xr:uid="{AF632915-6299-48DB-988B-B74557E6D3EF}"/>
    <cellStyle name="20 % - Akzent4" xfId="47179" hidden="1" xr:uid="{2CE8DB64-E3D1-4BCF-84DA-974C4B253139}"/>
    <cellStyle name="20 % - Akzent4" xfId="37052" hidden="1" xr:uid="{8F8E4A4A-4044-4F03-AD09-17793AFCB6E5}"/>
    <cellStyle name="20 % - Akzent4" xfId="23257" hidden="1" xr:uid="{C38E2F55-D4F7-414C-A0F3-A5DF7E7F8E66}"/>
    <cellStyle name="20 % - Akzent4" xfId="47763" hidden="1" xr:uid="{2987D423-8240-42ED-A339-A4B87C0C8FAA}"/>
    <cellStyle name="20 % - Akzent4" xfId="8959" hidden="1" xr:uid="{9FB42A96-F4F2-4DBF-9A61-6F47BD627A77}"/>
    <cellStyle name="20 % - Akzent4" xfId="27406" hidden="1" xr:uid="{3BE247C6-6EDE-4325-9CB3-48EF0FFB0C02}"/>
    <cellStyle name="20 % - Akzent4" xfId="17068" hidden="1" xr:uid="{D5D2CE74-9F21-4369-9799-E408C222C43D}"/>
    <cellStyle name="20 % - Akzent4" xfId="35308" hidden="1" xr:uid="{5B769698-0C39-46B5-B3A3-EF6AD7EDEF30}"/>
    <cellStyle name="20 % - Akzent4" xfId="1047" hidden="1" xr:uid="{B5A46191-99F9-42FB-AB75-C0EF664512B3}"/>
    <cellStyle name="20 % - Akzent4" xfId="27571" hidden="1" xr:uid="{37B04F59-F2C6-4549-8622-121E266DD475}"/>
    <cellStyle name="20 % - Akzent4" xfId="13558" hidden="1" xr:uid="{FCF123D3-6381-4B9D-B26B-94606515D9E2}"/>
    <cellStyle name="20 % - Akzent4" xfId="50429" hidden="1" xr:uid="{678A3D8F-A90D-447A-BE09-8AABC68AC587}"/>
    <cellStyle name="20 % - Akzent4" xfId="19000" hidden="1" xr:uid="{3A986430-533E-465C-A185-32447B9C62E0}"/>
    <cellStyle name="20 % - Akzent4" xfId="51896" hidden="1" xr:uid="{A022E41B-3983-4550-B588-F2DC6689EACE}"/>
    <cellStyle name="20 % - Akzent4" xfId="48905" hidden="1" xr:uid="{F6260769-A57E-4A7F-BBA8-CF838CC9BCB8}"/>
    <cellStyle name="20 % - Akzent4" xfId="37439" hidden="1" xr:uid="{18596FA2-8A5D-4AED-BE8C-92C3399699A8}"/>
    <cellStyle name="20 % - Akzent4" xfId="41203" hidden="1" xr:uid="{67894D92-08F0-4B24-9326-D9E249C2E9E3}"/>
    <cellStyle name="20 % - Akzent4" xfId="26381" hidden="1" xr:uid="{246EB928-3375-4D22-B795-6BF8297E9658}"/>
    <cellStyle name="20 % - Akzent4" xfId="13030" hidden="1" xr:uid="{5A3F6ACD-6AC2-4975-9D79-B9FF8CCD9D23}"/>
    <cellStyle name="20 % - Akzent4" xfId="26301" hidden="1" xr:uid="{C216E7A8-30AA-4E35-9C48-98795585D61C}"/>
    <cellStyle name="20 % - Akzent4" xfId="7219" hidden="1" xr:uid="{08AB9D97-71FA-4CA5-854A-1CDCE9B6B9F2}"/>
    <cellStyle name="20 % - Akzent4" xfId="22871" hidden="1" xr:uid="{A6EE7B9C-42AF-434D-BF07-47246AFFCC0D}"/>
    <cellStyle name="20 % - Akzent4" xfId="6389" hidden="1" xr:uid="{95033DFB-6CDD-4BC8-BD30-12FE6E05C0FA}"/>
    <cellStyle name="20 % - Akzent4" xfId="3011" hidden="1" xr:uid="{1925E20D-6E29-4266-8583-F273FF8B0430}"/>
    <cellStyle name="20 % - Akzent4" xfId="27781" hidden="1" xr:uid="{A118FCC2-0C14-4525-85A6-364CD68B31DB}"/>
    <cellStyle name="20 % - Akzent4" xfId="52231" hidden="1" xr:uid="{FCC9939D-528E-4028-9AA6-A4B852D39250}"/>
    <cellStyle name="20 % - Akzent4" xfId="34588" hidden="1" xr:uid="{1348B9D0-7030-4DFB-AD19-AD0445CC06D7}"/>
    <cellStyle name="20 % - Akzent4" xfId="43077" hidden="1" xr:uid="{09F9D413-D3A1-49B7-B830-6A4A479D1F2C}"/>
    <cellStyle name="20 % - Akzent4" xfId="52009" hidden="1" xr:uid="{F7A82F49-DD6D-4B61-924A-C0B0AD815B7A}"/>
    <cellStyle name="20 % - Akzent4" xfId="36087" hidden="1" xr:uid="{28F415EC-BF66-4DE1-8073-5D77563F2DBE}"/>
    <cellStyle name="20 % - Akzent4" xfId="22137" hidden="1" xr:uid="{C5D064D4-25CB-41B3-91A4-1D4DBF968D5C}"/>
    <cellStyle name="20 % - Akzent4" xfId="20645" hidden="1" xr:uid="{7CC88EDF-E3B4-494C-9F41-B7BF787CCA6B}"/>
    <cellStyle name="20 % - Akzent4" xfId="18157" hidden="1" xr:uid="{7EC38AE4-D01B-41BA-813D-7AF1B489465F}"/>
    <cellStyle name="20 % - Akzent4" xfId="16433" hidden="1" xr:uid="{4C1A6A6D-2364-4DB8-A5F6-A83B705107CE}"/>
    <cellStyle name="20 % - Akzent4" xfId="25147" hidden="1" xr:uid="{7B204831-505D-466C-AD37-74AAB2D94D72}"/>
    <cellStyle name="20 % - Akzent4" xfId="14698" hidden="1" xr:uid="{3778AFD6-A2B0-4ACB-B4CE-71B53B528C17}"/>
    <cellStyle name="20 % - Akzent4" xfId="6255" hidden="1" xr:uid="{0FDF8272-5DB6-4219-B6FB-0544DF66527C}"/>
    <cellStyle name="20 % - Akzent4" xfId="4749" hidden="1" xr:uid="{B65D2D42-81C5-403F-86B4-2FE7E909C666}"/>
    <cellStyle name="20 % - Akzent4" xfId="21139" hidden="1" xr:uid="{7351401E-6DEA-4A25-8905-AC8E46C26519}"/>
    <cellStyle name="20 % - Akzent4" xfId="16871" hidden="1" xr:uid="{DEA12E25-41C5-4C52-BAE9-926BBDED7713}"/>
    <cellStyle name="20 % - Akzent4 2" xfId="451" xr:uid="{735288F6-CBCF-4B92-82BA-73725A04D1FC}"/>
    <cellStyle name="20 % - Akzent4 3" xfId="320" xr:uid="{2A7C8F08-C051-4BB5-89BD-6BB05A58F062}"/>
    <cellStyle name="20 % - Akzent5" xfId="43977" hidden="1" xr:uid="{8213F25E-5C4E-43DB-A9EA-AC69B8532FAD}"/>
    <cellStyle name="20 % - Akzent5" xfId="14701" hidden="1" xr:uid="{CC121640-40BB-4DEF-AE74-C126AC3AE525}"/>
    <cellStyle name="20 % - Akzent5" xfId="37767" hidden="1" xr:uid="{62045C48-9C93-4BE5-A1A5-6AE071D0431E}"/>
    <cellStyle name="20 % - Akzent5" xfId="28742" hidden="1" xr:uid="{E35F3F80-2CDD-4084-9E18-6421F24B1D4C}"/>
    <cellStyle name="20 % - Akzent5" xfId="23300" hidden="1" xr:uid="{2FD0DD77-E8F4-4509-91EA-60C3678B8812}"/>
    <cellStyle name="20 % - Akzent5" xfId="47486" hidden="1" xr:uid="{4FDFE7F3-BB16-40AC-AFAC-16E0C4477A22}"/>
    <cellStyle name="20 % - Akzent5" xfId="9614" hidden="1" xr:uid="{08DEB4A8-7F14-4B93-A04A-8F170618FAB4}"/>
    <cellStyle name="20 % - Akzent5" xfId="27632" hidden="1" xr:uid="{0478A26C-0919-4E7D-9AD9-98020E97BD97}"/>
    <cellStyle name="20 % - Akzent5" xfId="10000" hidden="1" xr:uid="{3C060A02-F729-4674-B10E-8CCFE4DE30E2}"/>
    <cellStyle name="20 % - Akzent5" xfId="27617" hidden="1" xr:uid="{1F19F5BE-EBA1-44F9-8F92-6C5C2C285E6E}"/>
    <cellStyle name="20 % - Akzent5" xfId="27975" hidden="1" xr:uid="{D380F105-46C9-4986-9461-1087EA12302A}"/>
    <cellStyle name="20 % - Akzent5" xfId="14844" hidden="1" xr:uid="{B17A60F2-D5C8-4E90-B265-4D31798B9E1B}"/>
    <cellStyle name="20 % - Akzent5" xfId="44809" hidden="1" xr:uid="{4AF187BE-957E-4C89-BAD1-FEAF536748D7}"/>
    <cellStyle name="20 % - Akzent5" xfId="18838" hidden="1" xr:uid="{EEA6760B-CD53-479D-8857-2A2DDF23C55E}"/>
    <cellStyle name="20 % - Akzent5" xfId="31866" hidden="1" xr:uid="{8F8DF659-E86E-43AF-B486-DC2FB76FF96E}"/>
    <cellStyle name="20 % - Akzent5" xfId="6392" hidden="1" xr:uid="{D84A0CD3-EEC9-4CF6-8E8E-CB031F661CB8}"/>
    <cellStyle name="20 % - Akzent5" xfId="39701" hidden="1" xr:uid="{690D6BAB-C5B7-43FE-A029-FABDF1B9E88C}"/>
    <cellStyle name="20 % - Akzent5" xfId="16444" hidden="1" xr:uid="{F9039F27-E8A2-400C-AFC5-919EB137A45E}"/>
    <cellStyle name="20 % - Akzent5" xfId="4537" hidden="1" xr:uid="{30EE52FD-7996-433C-B644-71F0ADABD278}"/>
    <cellStyle name="20 % - Akzent5" xfId="5680" hidden="1" xr:uid="{6651375E-0B36-4E9E-8F9A-7D564688924B}"/>
    <cellStyle name="20 % - Akzent5" xfId="40460" hidden="1" xr:uid="{E17765D7-5CD5-4A73-9957-A78599A35B58}"/>
    <cellStyle name="20 % - Akzent5" xfId="38763" hidden="1" xr:uid="{E90B1A4C-D04D-4F73-85C7-9E5E1660A231}"/>
    <cellStyle name="20 % - Akzent5" xfId="37587" hidden="1" xr:uid="{963633AE-0801-4595-A3B2-7281A11405B5}"/>
    <cellStyle name="20 % - Akzent5" xfId="30455" hidden="1" xr:uid="{73EE6C9D-6F0B-4B79-98C1-2E48FBE2FA02}"/>
    <cellStyle name="20 % - Akzent5" xfId="4659" hidden="1" xr:uid="{8BAD67C0-0801-43BF-827B-6C35C5FAD158}"/>
    <cellStyle name="20 % - Akzent5" xfId="33166" hidden="1" xr:uid="{BC7BCDC6-EF2C-43C5-85FC-373908D8E37D}"/>
    <cellStyle name="20 % - Akzent5" xfId="36379" hidden="1" xr:uid="{0035E8E6-DE2B-4933-9E32-316DF9B62593}"/>
    <cellStyle name="20 % - Akzent5" xfId="32604" hidden="1" xr:uid="{C0C38D28-EB9E-447F-A887-B8A663F9EEA1}"/>
    <cellStyle name="20 % - Akzent5" xfId="47880" hidden="1" xr:uid="{B33A90E3-0232-41D1-A333-23764DC6F7A2}"/>
    <cellStyle name="20 % - Akzent5" xfId="26494" hidden="1" xr:uid="{1BE7892D-95D3-475B-AB5E-2370390B65BB}"/>
    <cellStyle name="20 % - Akzent5" xfId="45551" hidden="1" xr:uid="{D98AD109-A11B-450F-BB84-1C84D9473823}"/>
    <cellStyle name="20 % - Akzent5" xfId="48942" hidden="1" xr:uid="{78A2EF7C-4F1D-449B-A339-657602422F7D}"/>
    <cellStyle name="20 % - Akzent5" xfId="1463" hidden="1" xr:uid="{DEA13DA4-D13D-42B8-A444-6D0C203D1791}"/>
    <cellStyle name="20 % - Akzent5" xfId="26867" hidden="1" xr:uid="{FBEB384A-3610-4201-8DB2-B6ACC7EE109C}"/>
    <cellStyle name="20 % - Akzent5" xfId="48157" hidden="1" xr:uid="{FF89313C-DB66-4619-A61F-F821D6048192}"/>
    <cellStyle name="20 % - Akzent5" xfId="47902" hidden="1" xr:uid="{CFD5EF42-49AE-4C5A-A7C8-60CCCDA6ABAD}"/>
    <cellStyle name="20 % - Akzent5" xfId="38551" hidden="1" xr:uid="{6C01B8DF-2076-46D4-A786-6164D69F25F7}"/>
    <cellStyle name="20 % - Akzent5" xfId="7222" hidden="1" xr:uid="{3A62724F-68A3-4275-9F02-E905B341AA72}"/>
    <cellStyle name="20 % - Akzent5" xfId="18642" hidden="1" xr:uid="{11F4421E-FD41-4E1D-AF95-80312CB9E4DC}"/>
    <cellStyle name="20 % - Akzent5" xfId="13526" hidden="1" xr:uid="{A085FE01-7519-4105-A3AD-CC6E5CAD02B1}"/>
    <cellStyle name="20 % - Akzent5" xfId="137" hidden="1" xr:uid="{04F62F4F-2B5F-4871-B017-D35672672EEE}"/>
    <cellStyle name="20 % - Akzent5" xfId="23493" hidden="1" xr:uid="{B6698117-0140-4D3D-9140-BF4594569863}"/>
    <cellStyle name="20 % - Akzent5" xfId="41415" hidden="1" xr:uid="{5D510954-0A1D-4077-B46C-E1C6E3A6B132}"/>
    <cellStyle name="20 % - Akzent5" xfId="41574" hidden="1" xr:uid="{79289EB7-0EFB-4CDA-A35E-0D5B8FBBFBFD}"/>
    <cellStyle name="20 % - Akzent5" xfId="42200" hidden="1" xr:uid="{A681368E-B886-4CF5-B65A-E15E2AF31C86}"/>
    <cellStyle name="20 % - Akzent5" xfId="42333" hidden="1" xr:uid="{9749A124-0BF2-4EA3-9E97-38766BC66FE1}"/>
    <cellStyle name="20 % - Akzent5" xfId="43046" hidden="1" xr:uid="{38A74C17-52D3-45BD-812B-66CF62D43AEF}"/>
    <cellStyle name="20 % - Akzent5" xfId="49153" hidden="1" xr:uid="{37F781EB-E707-41F3-94E0-C8F51E7F025A}"/>
    <cellStyle name="20 % - Akzent5" xfId="51281" hidden="1" xr:uid="{C7C3D1DD-C893-4B04-A8E4-400AC2C6C091}"/>
    <cellStyle name="20 % - Akzent5" xfId="20305" hidden="1" xr:uid="{7B4F9DF4-B964-4F23-A088-F93C688DD3D5}"/>
    <cellStyle name="20 % - Akzent5" xfId="45749" hidden="1" xr:uid="{68037183-E5F6-448E-8409-8D3BDDEE50D2}"/>
    <cellStyle name="20 % - Akzent5" xfId="7365" hidden="1" xr:uid="{455914DE-3435-4864-A8B6-F532C7FF5753}"/>
    <cellStyle name="20 % - Akzent5" xfId="30715" hidden="1" xr:uid="{95C11F68-7D4C-4C4A-899C-36261324F169}"/>
    <cellStyle name="20 % - Akzent5" xfId="36098" hidden="1" xr:uid="{F0E46E1E-723C-4567-9558-558D83864225}"/>
    <cellStyle name="20 % - Akzent5" xfId="52038" hidden="1" xr:uid="{47A16B77-D966-4420-BF68-784739FFD147}"/>
    <cellStyle name="20 % - Akzent5" xfId="23188" hidden="1" xr:uid="{C94E31FA-77D6-4D10-889A-36DE28A8FA24}"/>
    <cellStyle name="20 % - Akzent5" xfId="22023" hidden="1" xr:uid="{62DFDE31-406B-4D23-8D92-88EB5A2CA789}"/>
    <cellStyle name="20 % - Akzent5" xfId="30338" hidden="1" xr:uid="{16563A1F-3F6F-457C-AB80-440589D3130E}"/>
    <cellStyle name="20 % - Akzent5" xfId="5463" hidden="1" xr:uid="{6DCB7D04-A5E9-46E7-8137-39E981F6DD9B}"/>
    <cellStyle name="20 % - Akzent5" xfId="20893" hidden="1" xr:uid="{8C785A18-4784-40B7-AE1D-09642541008D}"/>
    <cellStyle name="20 % - Akzent5" xfId="21885" hidden="1" xr:uid="{7225C2E1-A966-4793-9D9A-70483437A389}"/>
    <cellStyle name="20 % - Akzent5" xfId="37083" hidden="1" xr:uid="{511E3E26-BE6C-4A24-8961-619845F82D5D}"/>
    <cellStyle name="20 % - Akzent5" xfId="38924" hidden="1" xr:uid="{08E42993-9A6A-4135-9339-5FF11BE1350E}"/>
    <cellStyle name="20 % - Akzent5" xfId="47927" hidden="1" xr:uid="{AA7B69BB-4310-432E-82AD-4D772494A390}"/>
    <cellStyle name="20 % - Akzent5" xfId="30028" hidden="1" xr:uid="{BE2355BF-4A6E-40C4-8165-AA97E114EBD0}"/>
    <cellStyle name="20 % - Akzent5" xfId="24585" hidden="1" xr:uid="{5112D012-4611-4421-902A-8832C750AE3D}"/>
    <cellStyle name="20 % - Akzent5" xfId="39550" hidden="1" xr:uid="{C59066C3-B6BE-4C89-8415-87F43B505FC8}"/>
    <cellStyle name="20 % - Akzent5" xfId="13511" hidden="1" xr:uid="{D70506F2-A3D0-481A-ABF6-263AFA3449B9}"/>
    <cellStyle name="20 % - Akzent5" xfId="2930" hidden="1" xr:uid="{3793253E-01C3-4855-A00D-C654CDAED87B}"/>
    <cellStyle name="20 % - Akzent5" xfId="29527" hidden="1" xr:uid="{D381D036-340B-4AAF-9239-4D5C8B2A0249}"/>
    <cellStyle name="20 % - Akzent5" xfId="6223" hidden="1" xr:uid="{E958973F-8F69-428A-992E-6C7E24EF4124}"/>
    <cellStyle name="20 % - Akzent5" xfId="9801" hidden="1" xr:uid="{3CE35026-7B1C-48B8-98DF-1044BD79D5E5}"/>
    <cellStyle name="20 % - Akzent5" xfId="23120" hidden="1" xr:uid="{72083586-AFC7-4AB2-B78C-506CF8F2D949}"/>
    <cellStyle name="20 % - Akzent5" xfId="47222" hidden="1" xr:uid="{4C83AFF9-8A06-4221-A7E6-5A336DB66484}"/>
    <cellStyle name="20 % - Akzent5" xfId="27081" hidden="1" xr:uid="{D3C5D5AB-78FE-4A54-BF05-A04CD15EFFD0}"/>
    <cellStyle name="20 % - Akzent5" xfId="52360" hidden="1" xr:uid="{E176351C-0534-4FFD-AB70-9BE31F1DF450}"/>
    <cellStyle name="20 % - Akzent5" xfId="21083" hidden="1" xr:uid="{BB19619F-CD8B-486E-8253-20D1DB799DC3}"/>
    <cellStyle name="20 % - Akzent5" xfId="44007" hidden="1" xr:uid="{8D8D3539-ACDC-43BB-85FC-09CF44A584D0}"/>
    <cellStyle name="20 % - Akzent5" xfId="24447" hidden="1" xr:uid="{7E2731F2-C8D7-4F93-8715-F1705D97CD3C}"/>
    <cellStyle name="20 % - Akzent5" xfId="43608" hidden="1" xr:uid="{E5551B85-CF2A-434E-8A4E-8B88A0668941}"/>
    <cellStyle name="20 % - Akzent5" xfId="9599" hidden="1" xr:uid="{E4BD8F96-7B1D-495A-8012-4C2996F341E5}"/>
    <cellStyle name="20 % - Akzent5" xfId="2786" hidden="1" xr:uid="{F4EA12E1-0C4D-4386-94AA-DE7DEF1E783A}"/>
    <cellStyle name="20 % - Akzent5" xfId="16584" hidden="1" xr:uid="{D101C3A7-23B1-4A85-8B00-0F89BDF1400C}"/>
    <cellStyle name="20 % - Akzent5" xfId="47355" hidden="1" xr:uid="{E032BF49-213B-42E1-9673-E51AE874B88D}"/>
    <cellStyle name="20 % - Akzent5" xfId="15443" hidden="1" xr:uid="{D2B1150F-3EBA-4264-B8BA-3CABEAE24D19}"/>
    <cellStyle name="20 % - Akzent5" xfId="13159" hidden="1" xr:uid="{58F6CEE4-297B-4431-98DD-19D223EA3B58}"/>
    <cellStyle name="20 % - Akzent5" xfId="22991" hidden="1" xr:uid="{2F45B0B2-A03C-42B7-8E85-6F5D5AE13890}"/>
    <cellStyle name="20 % - Akzent5" xfId="17859" hidden="1" xr:uid="{D4C13587-73DF-447A-884B-CB56A28BC0E6}"/>
    <cellStyle name="20 % - Akzent5" xfId="29742" hidden="1" xr:uid="{97257AF7-E927-413D-A5AB-9A5379A1744A}"/>
    <cellStyle name="20 % - Akzent5" xfId="31501" hidden="1" xr:uid="{0F77B193-4A00-4DD5-8F11-BC1B0A0FCED4}"/>
    <cellStyle name="20 % - Akzent5" xfId="35472" hidden="1" xr:uid="{34B005B4-3044-430C-B02B-35101F77CA3B}"/>
    <cellStyle name="20 % - Akzent5" xfId="36738" hidden="1" xr:uid="{66BC2332-C86E-4CEC-8313-1A571B63FF74}"/>
    <cellStyle name="20 % - Akzent5" xfId="21842" hidden="1" xr:uid="{5D4EFF57-7F50-45D2-80BB-17EC5A43ADC3}"/>
    <cellStyle name="20 % - Akzent5" xfId="25184" hidden="1" xr:uid="{864625CE-FC43-4AE8-8C48-2E8522DF5D4D}"/>
    <cellStyle name="20 % - Akzent5" xfId="5211" hidden="1" xr:uid="{B95F5E1A-41DA-42C9-B80B-17413A0ECBBE}"/>
    <cellStyle name="20 % - Akzent5" xfId="48343" hidden="1" xr:uid="{09BDF714-A2C2-48B6-A07E-04F5573D3B9F}"/>
    <cellStyle name="20 % - Akzent5" xfId="30446" hidden="1" xr:uid="{65E5283B-72CA-4784-B38E-50CCDBA994D5}"/>
    <cellStyle name="20 % - Akzent5" xfId="15818" hidden="1" xr:uid="{90D2513A-E91D-4A7D-A59C-122DD13FF291}"/>
    <cellStyle name="20 % - Akzent5" xfId="9970" hidden="1" xr:uid="{482D7C7F-7FD9-4047-99AB-8FBC73B93A14}"/>
    <cellStyle name="20 % - Akzent5" xfId="18043" hidden="1" xr:uid="{724FA3DC-DFE3-4C04-B7D2-C18CF0F1014D}"/>
    <cellStyle name="20 % - Akzent5" xfId="43810" hidden="1" xr:uid="{C802F47A-BF0A-4702-B81F-92C43E9EED51}"/>
    <cellStyle name="20 % - Akzent5" xfId="43488" hidden="1" xr:uid="{51FEE764-1B2E-4682-8E2B-597E9F37B7CA}"/>
    <cellStyle name="20 % - Akzent5" xfId="28928" hidden="1" xr:uid="{2D1A9E54-2BBD-493E-B99D-9412B4AD9F33}"/>
    <cellStyle name="20 % - Akzent5" xfId="29706" hidden="1" xr:uid="{B3AC8B57-D50A-4BD2-9752-84A84A1373FD}"/>
    <cellStyle name="20 % - Akzent5" xfId="46924" hidden="1" xr:uid="{4F16D148-C677-468F-A321-D123BD8D6FEF}"/>
    <cellStyle name="20 % - Akzent5" xfId="46536" hidden="1" xr:uid="{457347AC-DC09-4DA4-98E7-E13441858149}"/>
    <cellStyle name="20 % - Akzent5" xfId="20706" hidden="1" xr:uid="{A34622FA-CB91-46AA-9748-20612790796A}"/>
    <cellStyle name="20 % - Akzent5" xfId="29883" hidden="1" xr:uid="{40F5AC8F-30D2-472B-98DF-A97613BF072C}"/>
    <cellStyle name="20 % - Akzent5" xfId="17100" hidden="1" xr:uid="{4376A540-F0DD-48B8-A5E6-80E60535975A}"/>
    <cellStyle name="20 % - Akzent5" xfId="30151" hidden="1" xr:uid="{C12599D7-F35D-4324-9B47-BC28F92920E0}"/>
    <cellStyle name="20 % - Akzent5" xfId="48162" hidden="1" xr:uid="{EAAABA43-672D-46BE-B65B-73500C935F03}"/>
    <cellStyle name="20 % - Akzent5" xfId="13703" hidden="1" xr:uid="{DCF909C6-3360-4B2A-81BB-4D033DDB42B1}"/>
    <cellStyle name="20 % - Akzent5" xfId="9479" hidden="1" xr:uid="{7F8A9D11-85C8-4BE4-9F4A-383789AD5C3D}"/>
    <cellStyle name="20 % - Akzent5" xfId="47304" hidden="1" xr:uid="{5CA00E3A-A41F-41F2-AF03-E91FE9ED50A0}"/>
    <cellStyle name="20 % - Akzent5" xfId="47607" hidden="1" xr:uid="{EFA57E76-AAA6-4077-861C-F18894155556}"/>
    <cellStyle name="20 % - Akzent5" xfId="18999" hidden="1" xr:uid="{DAAD1C66-498B-4EAA-A520-B8662F7D2612}"/>
    <cellStyle name="20 % - Akzent5" xfId="3750" hidden="1" xr:uid="{71D29D57-BD7A-4371-8FFE-9F49B027B1FD}"/>
    <cellStyle name="20 % - Akzent5" xfId="20691" hidden="1" xr:uid="{A62BAB32-EB10-4CD2-B3AF-4B8AE554F394}"/>
    <cellStyle name="20 % - Akzent5" xfId="50167" hidden="1" xr:uid="{DBB5D4B0-8AAB-4E02-8EC8-2457B3A30991}"/>
    <cellStyle name="20 % - Akzent5" xfId="45910" hidden="1" xr:uid="{E666E877-E09D-4DF3-AA3B-6EFBBBEB4BF9}"/>
    <cellStyle name="20 % - Akzent5" xfId="30758" hidden="1" xr:uid="{7B0AB9A2-1358-4763-A006-DDA2BA743E5F}"/>
    <cellStyle name="20 % - Akzent5" xfId="49940" hidden="1" xr:uid="{105FFB9F-3D03-4137-A87F-B6817DA4789D}"/>
    <cellStyle name="20 % - Akzent5" xfId="13395" hidden="1" xr:uid="{FD0E6FCB-A284-4058-AEAB-F9E0DD1637C2}"/>
    <cellStyle name="20 % - Akzent5" xfId="8344" hidden="1" xr:uid="{D1E9B15D-2258-479C-9181-96D48C34833C}"/>
    <cellStyle name="20 % - Akzent5" xfId="23671" hidden="1" xr:uid="{C8270747-CA25-4560-B1AB-70C079897635}"/>
    <cellStyle name="20 % - Akzent5" xfId="50210" hidden="1" xr:uid="{AFA52995-483D-4E53-8584-FABA77C849C9}"/>
    <cellStyle name="20 % - Akzent5" xfId="25359" hidden="1" xr:uid="{283230B8-65C7-4274-9EE6-C61DE1453421}"/>
    <cellStyle name="20 % - Akzent5" xfId="36219" hidden="1" xr:uid="{DA475189-EE46-4529-9A68-C76EF3B79E54}"/>
    <cellStyle name="20 % - Akzent5" xfId="34507" hidden="1" xr:uid="{29971959-744E-4859-AF5F-90D9F03376A9}"/>
    <cellStyle name="20 % - Akzent5" xfId="10802" hidden="1" xr:uid="{0B8E6987-188F-44EE-BB3C-92F2929FE6B3}"/>
    <cellStyle name="20 % - Akzent5" xfId="26144" hidden="1" xr:uid="{C295FE00-EA40-478D-8CA4-1180CCF1E136}"/>
    <cellStyle name="20 % - Akzent5" xfId="1954" hidden="1" xr:uid="{901B69D8-67A9-4B20-9AF8-5DD60C01ECCC}"/>
    <cellStyle name="20 % - Akzent5" xfId="47245" hidden="1" xr:uid="{AEC7BA03-1963-4BD5-A7E2-BB53099914A8}"/>
    <cellStyle name="20 % - Akzent5" xfId="1583" hidden="1" xr:uid="{1E24E13B-C669-46A5-B59B-C406D4CDF1E2}"/>
    <cellStyle name="20 % - Akzent5" xfId="6037" hidden="1" xr:uid="{F7A44E00-5850-46E3-A2A1-02E0E41F8648}"/>
    <cellStyle name="20 % - Akzent5" xfId="3529" hidden="1" xr:uid="{ED0850A2-E324-4205-AB51-10CE0DDC1885}"/>
    <cellStyle name="20 % - Akzent5" xfId="44952" hidden="1" xr:uid="{DCD3BFD3-772C-4ADD-8C8C-F72203BA3CE2}"/>
    <cellStyle name="20 % - Akzent5" xfId="34322" hidden="1" xr:uid="{6E61241F-A0EF-47B3-A332-C548EEC7C6F2}"/>
    <cellStyle name="20 % - Akzent5" xfId="7964" hidden="1" xr:uid="{E90EC2D5-9736-45AA-ADDD-801B345FDE73}"/>
    <cellStyle name="20 % - Akzent5" xfId="37810" hidden="1" xr:uid="{95E5CDFB-4F28-4739-83A5-DF2AAB8725F6}"/>
    <cellStyle name="20 % - Akzent5" xfId="5639" hidden="1" xr:uid="{F5B305FF-5682-476D-993D-9601C8AA3C5B}"/>
    <cellStyle name="20 % - Akzent5" xfId="37362" hidden="1" xr:uid="{FA3F9191-EA0F-458E-9109-8A1A7A6E3D7F}"/>
    <cellStyle name="20 % - Akzent5" xfId="14658" hidden="1" xr:uid="{BF3AAD58-847E-4EC7-B5C5-457BEFE3A49E}"/>
    <cellStyle name="20 % - Akzent5" xfId="1785" hidden="1" xr:uid="{F93483DB-823E-49C2-86BC-14AAC14BCA01}"/>
    <cellStyle name="20 % - Akzent5" xfId="36394" hidden="1" xr:uid="{1F0600C3-9C11-4BDC-855C-83D85A128CE3}"/>
    <cellStyle name="20 % - Akzent5" xfId="1598" hidden="1" xr:uid="{40A262BA-8B31-4E56-83B2-754D12B357EF}"/>
    <cellStyle name="20 % - Akzent5" xfId="1021" hidden="1" xr:uid="{4CB0F673-CE2E-4606-B065-FEEECF3DBC5E}"/>
    <cellStyle name="20 % - Akzent5" xfId="23314" hidden="1" xr:uid="{44BDC0A9-30B2-46B0-B580-F717F0B7A518}"/>
    <cellStyle name="20 % - Akzent5" xfId="52234" hidden="1" xr:uid="{580E5BC5-C1F0-4E75-8ADA-31BADACA4C67}"/>
    <cellStyle name="20 % - Akzent5" xfId="16906" hidden="1" xr:uid="{B712E14A-6B0B-437F-91C4-3FFE90A3E889}"/>
    <cellStyle name="20 % - Akzent5" xfId="13284" hidden="1" xr:uid="{1AD709E4-8F1B-4881-AA3F-8F317CFFA33D}"/>
    <cellStyle name="20 % - Akzent5" xfId="5223" hidden="1" xr:uid="{479B8749-E876-4D27-BF71-E19F4ADEC266}"/>
    <cellStyle name="20 % - Akzent5" xfId="35106" hidden="1" xr:uid="{BA0ABF73-882F-4EE5-8C8C-8DF2A6A80842}"/>
    <cellStyle name="20 % - Akzent5" xfId="52012" hidden="1" xr:uid="{AF1ABDDC-7EFC-4B70-B07B-2AAD0B0C3577}"/>
    <cellStyle name="20 % - Akzent5" xfId="50348" hidden="1" xr:uid="{6903A4EB-89ED-4DC1-9A1D-0294646DB0D3}"/>
    <cellStyle name="20 % - Akzent5" xfId="28004" hidden="1" xr:uid="{21985599-344F-4CD5-BE3C-017CF88C4E7A}"/>
    <cellStyle name="20 % - Akzent5" xfId="33046" hidden="1" xr:uid="{EBBBE303-D275-4CAA-A7F2-560F539AF088}"/>
    <cellStyle name="20 % - Akzent5" xfId="22622" hidden="1" xr:uid="{C2CACE7B-6D1B-458F-A223-FF91B02FB929}"/>
    <cellStyle name="20 % - Akzent5" xfId="42605" hidden="1" xr:uid="{8844725E-D1EE-4B94-9C83-4A71AEEF58C5}"/>
    <cellStyle name="20 % - Akzent5" xfId="36908" hidden="1" xr:uid="{1F624659-9C4F-41D6-B8D4-2C1DD42E52D7}"/>
    <cellStyle name="20 % - Akzent5" xfId="9213" hidden="1" xr:uid="{AF0F77E1-D6C7-4E2C-8822-2DDC74288DBE}"/>
    <cellStyle name="20 % - Akzent5" xfId="28109" hidden="1" xr:uid="{439F589C-57CE-4FE4-B1CD-B961ECE50810}"/>
    <cellStyle name="20 % - Akzent5" xfId="1197" hidden="1" xr:uid="{BA4E5DE3-9A4F-4634-A019-76417DFD4445}"/>
    <cellStyle name="20 % - Akzent5" xfId="23101" hidden="1" xr:uid="{4E6A6413-2443-4A4D-8538-F6D6634F4F85}"/>
    <cellStyle name="20 % - Akzent5" xfId="16704" hidden="1" xr:uid="{2895F8AB-6D4C-4115-89D8-C42785BB2639}"/>
    <cellStyle name="20 % - Akzent5" xfId="17902" hidden="1" xr:uid="{0AF24ED5-8567-4328-8731-2F4EC3E724B0}"/>
    <cellStyle name="20 % - Akzent5" xfId="37952" hidden="1" xr:uid="{2FB04835-7124-4A0E-84F3-E56D24F2D1C4}"/>
    <cellStyle name="20 % - Akzent5" xfId="22870" hidden="1" xr:uid="{B2E1122B-4643-46D1-A4E7-E0DCA556F531}"/>
    <cellStyle name="20 % - Akzent5" xfId="40503" hidden="1" xr:uid="{2A3031CC-4189-47AC-B187-A594C0C04D13}"/>
    <cellStyle name="20 % - Akzent5" xfId="3911" hidden="1" xr:uid="{2092A3D6-EE04-4DE0-98B1-652DA5E18273}"/>
    <cellStyle name="20 % - Akzent5" xfId="31706" hidden="1" xr:uid="{A2152D12-01BB-4C0F-9022-06E2AEAF1371}"/>
    <cellStyle name="20 % - Akzent5" xfId="4827" hidden="1" xr:uid="{60630300-4F4A-4ADD-AD67-1AFCEF0852E5}"/>
    <cellStyle name="20 % - Akzent5" xfId="40641" hidden="1" xr:uid="{A34A971A-BF54-4DA2-B58D-5A7A0F9DAA82}"/>
    <cellStyle name="20 % - Akzent5" xfId="8183" hidden="1" xr:uid="{A179A938-8581-42A3-9FD4-DB6A53B0F848}"/>
    <cellStyle name="20 % - Akzent5" xfId="6422" hidden="1" xr:uid="{2FA8EE41-69DF-4D62-95A0-9D0763D3B391}"/>
    <cellStyle name="20 % - Akzent5" xfId="27813" hidden="1" xr:uid="{152A3165-5FCE-4E8D-BBFC-702E749E7729}"/>
    <cellStyle name="20 % - Akzent5" xfId="51907" hidden="1" xr:uid="{69E12F6C-0D23-4A9B-B853-4C8535AD48F1}"/>
    <cellStyle name="20 % - Akzent5" xfId="13899" hidden="1" xr:uid="{A826A2D4-C94B-4FDF-9B3E-2997B08230AD}"/>
    <cellStyle name="20 % - Akzent5" xfId="19625" hidden="1" xr:uid="{0CA89EB1-A0DF-417D-B647-85B804A30056}"/>
    <cellStyle name="20 % - Akzent5" xfId="33181" hidden="1" xr:uid="{596441E4-B9D5-417D-973F-CECD39B7FB60}"/>
    <cellStyle name="20 % - Akzent5" xfId="26894" hidden="1" xr:uid="{72EB0CD1-9622-4410-A9D1-F8CBA72286A8}"/>
    <cellStyle name="20 % - Akzent5" xfId="47633" hidden="1" xr:uid="{0998F771-F916-4F56-88A5-FACB65420056}"/>
    <cellStyle name="20 % - Akzent5" xfId="47345" hidden="1" xr:uid="{AEAF1699-C64F-4AB0-A511-D7079AFA54CE}"/>
    <cellStyle name="20 % - Akzent5" xfId="23012" hidden="1" xr:uid="{F06A6E06-EC15-4024-A8D0-6EF786835308}"/>
    <cellStyle name="20 % - Akzent5" xfId="21055" hidden="1" xr:uid="{7A0F1BDE-C3C7-4017-BB5F-844A03B4D320}"/>
    <cellStyle name="20 % - Akzent5" xfId="33534" hidden="1" xr:uid="{E00B406F-AD85-48B8-BE0B-4274F024962A}"/>
    <cellStyle name="20 % - Akzent5" xfId="26304" hidden="1" xr:uid="{0544DDC3-17D2-4B0B-87A8-97E92C929F7F}"/>
    <cellStyle name="20 % - Akzent5" xfId="47056" hidden="1" xr:uid="{E637212B-B669-467D-BA53-8A915B3926FF}"/>
    <cellStyle name="20 % - Akzent5" xfId="32780" hidden="1" xr:uid="{66247F79-C9C1-43F2-AF57-2D19C633228E}"/>
    <cellStyle name="20 % - Akzent5" xfId="10944" hidden="1" xr:uid="{1A7E0065-68D4-4D62-9E16-04A3A58EA24E}"/>
    <cellStyle name="20 % - Akzent5" xfId="11543" hidden="1" xr:uid="{E3E3729D-1DA1-439C-97DE-C808CDC67B0D}"/>
    <cellStyle name="20 % - Akzent5" xfId="10759" hidden="1" xr:uid="{BE23AEBF-E4F6-4792-B988-D14B5871B679}"/>
    <cellStyle name="20 % - Akzent5" xfId="11755" hidden="1" xr:uid="{217185EE-4732-4940-984F-DFFE5302130C}"/>
    <cellStyle name="20 % - Akzent5" xfId="11915" hidden="1" xr:uid="{DDA23193-F91A-43F2-93A4-8755B3B0EEC6}"/>
    <cellStyle name="20 % - Akzent5" xfId="29664" hidden="1" xr:uid="{254DB22F-6B31-4D2E-ADE0-D2886D6206EC}"/>
    <cellStyle name="20 % - Akzent5" xfId="28060" hidden="1" xr:uid="{DAE35C88-69EC-456C-9567-13D50EA729A8}"/>
    <cellStyle name="20 % - Akzent5" xfId="27241" hidden="1" xr:uid="{272C6075-E87A-477D-9AED-57F68305EF83}"/>
    <cellStyle name="20 % - Akzent5" xfId="24404" hidden="1" xr:uid="{76102D27-5AC7-42F4-A5C9-0252006267C8}"/>
    <cellStyle name="20 % - Akzent5" xfId="5902" hidden="1" xr:uid="{DF1698AE-794B-4EFA-9BE7-3FFD1C0F2725}"/>
    <cellStyle name="20 % - Akzent5" xfId="48205" hidden="1" xr:uid="{69CEB39A-7AA6-4A93-897E-02FAA66D4992}"/>
    <cellStyle name="20 % - Akzent5" xfId="1984" hidden="1" xr:uid="{86C839C2-AC70-458A-AB15-90E7B8F9AE44}"/>
    <cellStyle name="20 % - Akzent5" xfId="12999" hidden="1" xr:uid="{223148AB-319E-42A0-948E-126A1BF9CDC4}"/>
    <cellStyle name="20 % - Akzent5" xfId="27072" hidden="1" xr:uid="{F7409A85-6E96-4064-9605-8233F4EB9D61}"/>
    <cellStyle name="20 % - Akzent5" xfId="22808" hidden="1" xr:uid="{06BAECB8-F4E5-40BD-A2EC-43788C6732D0}"/>
    <cellStyle name="20 % - Akzent5" xfId="44766" hidden="1" xr:uid="{C5A053E7-95D1-41A9-A830-778DBAAAF14C}"/>
    <cellStyle name="20 % - Akzent5" xfId="13869" hidden="1" xr:uid="{0DFD84F4-1FC4-4E2C-8932-E5E51C0DDD10}"/>
    <cellStyle name="20 % - Akzent5" xfId="49314" hidden="1" xr:uid="{2F3015F4-9328-485B-9CF7-F7C047637D0A}"/>
    <cellStyle name="20 % - Akzent5" xfId="33563" hidden="1" xr:uid="{3A708790-5EEB-4057-9725-D28B7CC1D0AC}"/>
    <cellStyle name="20 % - Akzent5" xfId="51122" hidden="1" xr:uid="{E72CBD7F-8A46-4CA0-A63E-05C4A6A56637}"/>
    <cellStyle name="20 % - Akzent5" xfId="43222" hidden="1" xr:uid="{1C40780B-A670-4B34-935F-6DFA5A56A03A}"/>
    <cellStyle name="20 % - Akzent5" xfId="36725" hidden="1" xr:uid="{76995AB2-D703-4EA8-81F2-17B44A394BA5}"/>
    <cellStyle name="20 % - Akzent5" xfId="28030" hidden="1" xr:uid="{5D94605F-5A71-46E8-8CBD-3D5C2D645D75}"/>
    <cellStyle name="20 % - Akzent5" xfId="23644" hidden="1" xr:uid="{7D3B1269-B4E8-4F98-A723-BFC7DE474082}"/>
    <cellStyle name="20 % - Akzent5" xfId="28785" hidden="1" xr:uid="{E2A2C9A4-E309-45BD-B701-5E1C91E9BFDD}"/>
    <cellStyle name="20 % - Akzent5" xfId="41240" hidden="1" xr:uid="{C1729005-3B95-4683-B145-A87FC4DA1AFF}"/>
    <cellStyle name="20 % - Akzent5" xfId="2743" hidden="1" xr:uid="{31D73561-A3CE-47D5-997D-9898F3E37E0D}"/>
    <cellStyle name="20 % - Akzent5" xfId="43623" hidden="1" xr:uid="{F83E8ED2-53BC-4B74-BA55-417A6FAD66EB}"/>
    <cellStyle name="20 % - Akzent5" xfId="37055" hidden="1" xr:uid="{3941F04B-B931-4A72-851C-8FEC7B8B37EB}"/>
    <cellStyle name="20 % - Akzent5" xfId="7179" hidden="1" xr:uid="{F9146582-4F68-4EF3-BAF9-11E368542D60}"/>
    <cellStyle name="20 % - Akzent5" xfId="27499" hidden="1" xr:uid="{464D8659-F7FD-4CF5-A831-3A45DB0D8AA5}"/>
    <cellStyle name="20 % - Akzent5" xfId="16719" hidden="1" xr:uid="{3EE60D24-FD98-45F7-8975-93AF576CB873}"/>
    <cellStyle name="20 % - Akzent5" xfId="25518" hidden="1" xr:uid="{3765A4C6-7F28-4F73-913A-4B93BB61501F}"/>
    <cellStyle name="20 % - Akzent5" xfId="35311" hidden="1" xr:uid="{99510273-B959-48DA-9BDA-C3E1DF53B375}"/>
    <cellStyle name="20 % - Akzent5" xfId="32492" hidden="1" xr:uid="{8E64DB00-AB8E-45B0-B61B-E5CECA77925A}"/>
    <cellStyle name="20 % - Akzent5" xfId="12821" hidden="1" xr:uid="{384E4159-D4FB-49CF-8B53-C963BB4ADB64}"/>
    <cellStyle name="20 % - Akzent5" xfId="48215" hidden="1" xr:uid="{4D6D9C10-EDBE-4FB4-BBF7-5DAA163EC52E}"/>
    <cellStyle name="20 % - Akzent5" xfId="15657" hidden="1" xr:uid="{91BF2BD6-253F-49D2-A454-52FD7D71B143}"/>
    <cellStyle name="20 % - Akzent5" xfId="50947" hidden="1" xr:uid="{4E711E0C-28CF-4A97-B5B2-E8AF9FB31294}"/>
    <cellStyle name="20 % - Akzent5" xfId="47680" hidden="1" xr:uid="{B30E9D57-CF31-4668-BC2B-7057EE6F4551}"/>
    <cellStyle name="20 % - Akzent5" xfId="28693" hidden="1" xr:uid="{A88ED4C5-3DC3-452C-907F-994E0C7CFAED}"/>
    <cellStyle name="20 % - Akzent5" xfId="4857" hidden="1" xr:uid="{BA7784EE-13F0-4444-BF01-112AFCB765F1}"/>
    <cellStyle name="20 % - Akzent5" xfId="36614" hidden="1" xr:uid="{6C5BAEB9-36B3-4E26-A182-B5F6CB358DCD}"/>
    <cellStyle name="20 % - Akzent5" xfId="33368" hidden="1" xr:uid="{FB24DDC0-0044-4000-B486-A4D175CD27E4}"/>
    <cellStyle name="20 % - Akzent5" xfId="34365" hidden="1" xr:uid="{E831E83F-F812-412A-BFFF-4D5939856FA9}"/>
    <cellStyle name="20 % - Akzent5" xfId="30902" hidden="1" xr:uid="{1DE09DDF-3308-4205-8923-5B550AA032D5}"/>
    <cellStyle name="20 % - Akzent5" xfId="12541" hidden="1" xr:uid="{71F53457-F7E5-4C7E-B921-DE3698BF821D}"/>
    <cellStyle name="20 % - Akzent5" xfId="8970" hidden="1" xr:uid="{3C282813-7EDC-448B-8862-C2E2E45D59A9}"/>
    <cellStyle name="20 % - Akzent5" xfId="46668" hidden="1" xr:uid="{D69DA126-645B-4CF0-832C-069C41AE26D3}"/>
    <cellStyle name="20 % - Akzent5" xfId="20129" hidden="1" xr:uid="{5AC7FF64-5D43-4BB9-BCCF-365F7B913B8C}"/>
    <cellStyle name="20 % - Akzent5" xfId="6022" hidden="1" xr:uid="{9D73C81D-E1C1-455B-BE2F-C2D3FFA51FBD}"/>
    <cellStyle name="20 % - Akzent5" xfId="17071" hidden="1" xr:uid="{75264D99-12AF-4BD3-8CC1-1F8F1BD9BA15}"/>
    <cellStyle name="20 % - Akzent5" xfId="20571" hidden="1" xr:uid="{8B82F9EA-35AF-44D1-941E-2A9452E1D507}"/>
    <cellStyle name="20 % - Akzent5" xfId="28271" hidden="1" xr:uid="{BCFCC926-FF86-4670-93E4-2D702A4C5C56}"/>
    <cellStyle name="20 % - Akzent5" xfId="39673" hidden="1" xr:uid="{ED1E5C35-3E67-4040-A67A-07D9B637C62A}"/>
    <cellStyle name="20 % - Akzent5 2" xfId="452" xr:uid="{CC854C85-8153-45E9-A6B9-B79D7B5C320C}"/>
    <cellStyle name="20 % - Akzent5 3" xfId="321" xr:uid="{84606DB9-85EC-48B7-8BBA-68E91A0D195F}"/>
    <cellStyle name="20 % - Akzent6" xfId="22635" hidden="1" xr:uid="{4E26F162-6835-4D36-82EE-08323CA7E177}"/>
    <cellStyle name="20 % - Akzent6" xfId="29844" hidden="1" xr:uid="{DDD61F2B-C5D0-46A9-B452-A888A0420CA4}"/>
    <cellStyle name="20 % - Akzent6" xfId="37025" hidden="1" xr:uid="{A72DFE96-66FA-416A-9179-2146BCBC5828}"/>
    <cellStyle name="20 % - Akzent6" xfId="36410" hidden="1" xr:uid="{8B6E60FB-1333-4F47-BD1A-DE5799FDC530}"/>
    <cellStyle name="20 % - Akzent6" xfId="26825" hidden="1" xr:uid="{176DD9F6-ABBF-4218-9C0D-C8B2AEC8A38D}"/>
    <cellStyle name="20 % - Akzent6" xfId="42336" hidden="1" xr:uid="{7B00BCA3-6EB3-454F-9422-C9A413C0372F}"/>
    <cellStyle name="20 % - Akzent6" xfId="45894" hidden="1" xr:uid="{69F805AF-F8DA-4CAA-99A2-C198ABADAC7B}"/>
    <cellStyle name="20 % - Akzent6" xfId="30959" hidden="1" xr:uid="{6A35008D-B5D0-4A35-9938-10E1E071954E}"/>
    <cellStyle name="20 % - Akzent6" xfId="47673" hidden="1" xr:uid="{AD45CD44-2B45-4E4E-8BCA-13910F73675B}"/>
    <cellStyle name="20 % - Akzent6" xfId="3753" hidden="1" xr:uid="{BCAA305E-AE27-432B-B30F-6BEE5C939CA7}"/>
    <cellStyle name="20 % - Akzent6" xfId="41253" hidden="1" xr:uid="{941617CE-593A-4708-A7DA-C5777AD71BFA}"/>
    <cellStyle name="20 % - Akzent6" xfId="50213" hidden="1" xr:uid="{AB31ADA2-E53C-4C78-8178-CDAA92709E87}"/>
    <cellStyle name="20 % - Akzent6" xfId="16600" hidden="1" xr:uid="{B24DC0DA-6219-43A8-B1E8-43253B9E74AD}"/>
    <cellStyle name="20 % - Akzent6" xfId="38766" hidden="1" xr:uid="{0FB499D4-0B90-4B7C-908A-80534363BFE9}"/>
    <cellStyle name="20 % - Akzent6" xfId="8186" hidden="1" xr:uid="{F761F015-26A2-4F6D-8A31-BBBA2B4E484D}"/>
    <cellStyle name="20 % - Akzent6" xfId="17074" hidden="1" xr:uid="{267BF5FD-38D3-4B5B-BC04-EB04FE4F8B1A}"/>
    <cellStyle name="20 % - Akzent6" xfId="17155" hidden="1" xr:uid="{C8A9C536-0151-4541-8D84-AAD6B0DD6267}"/>
    <cellStyle name="20 % - Akzent6" xfId="15660" hidden="1" xr:uid="{0E3FF0F0-EB51-4885-82B1-32D46C1FD34E}"/>
    <cellStyle name="20 % - Akzent6" xfId="36299" hidden="1" xr:uid="{C8176DAD-6560-4FFD-AF5B-1999E872E259}"/>
    <cellStyle name="20 % - Akzent6" xfId="11899" hidden="1" xr:uid="{004F4E91-9EA7-4F64-AC6B-FCE57EE19CA7}"/>
    <cellStyle name="20 % - Akzent6" xfId="6477" hidden="1" xr:uid="{CF95F2CA-C7B1-4314-9F77-3FB7D774D7B6}"/>
    <cellStyle name="20 % - Akzent6" xfId="32480" hidden="1" xr:uid="{92AB3DA6-E233-4E4D-805B-174F6ABC24D2}"/>
    <cellStyle name="20 % - Akzent6" xfId="46832" hidden="1" xr:uid="{3D07BD47-6267-4399-9F24-EE910DFA45D1}"/>
    <cellStyle name="20 % - Akzent6" xfId="51265" hidden="1" xr:uid="{6B1B9422-1A76-4415-8B8C-6F3DA46476B2}"/>
    <cellStyle name="20 % - Akzent6" xfId="24667" hidden="1" xr:uid="{D1596704-2538-44E4-A823-388EF8F425A7}"/>
    <cellStyle name="20 % - Akzent6" xfId="30761" hidden="1" xr:uid="{68A67482-C13B-472C-8FF1-1EE9FCE66F0E}"/>
    <cellStyle name="20 % - Akzent6" xfId="37330" hidden="1" xr:uid="{7CB31A3F-529A-43BC-8497-F7851B38C4AF}"/>
    <cellStyle name="20 % - Akzent6" xfId="22866" hidden="1" xr:uid="{9CA550AD-894E-45FE-9FC3-D06FD080901E}"/>
    <cellStyle name="20 % - Akzent6" xfId="36629" hidden="1" xr:uid="{2668261B-2924-4A8C-9D7C-558EC93AA672}"/>
    <cellStyle name="20 % - Akzent6" xfId="50430" hidden="1" xr:uid="{73EB3BC9-CEED-49B9-834A-6AFBD410C9C3}"/>
    <cellStyle name="20 % - Akzent6" xfId="47134" hidden="1" xr:uid="{3392E42C-A7E2-449C-B792-705DD510C429}"/>
    <cellStyle name="20 % - Akzent6" xfId="5466" hidden="1" xr:uid="{9D603495-94CD-4FF4-9147-7D157830E25F}"/>
    <cellStyle name="20 % - Akzent6" xfId="51125" hidden="1" xr:uid="{AAA7DBDC-1B18-414B-AB9E-45E773C50381}"/>
    <cellStyle name="20 % - Akzent6" xfId="36494" hidden="1" xr:uid="{FF8866D7-3ED9-42F3-855C-68154712071F}"/>
    <cellStyle name="20 % - Akzent6" xfId="9814" hidden="1" xr:uid="{D6921023-927F-4AF9-932C-8F3F4BF1C94A}"/>
    <cellStyle name="20 % - Akzent6" xfId="8328" hidden="1" xr:uid="{E40C1B28-4B04-434A-A98B-B6ACF87852CB}"/>
    <cellStyle name="20 % - Akzent6" xfId="17905" hidden="1" xr:uid="{03DDFCF2-5E1C-42D3-855F-82B1B55F8D18}"/>
    <cellStyle name="20 % - Akzent6" xfId="140" hidden="1" xr:uid="{AFADC7AB-7AA1-49EE-B6B4-79754D295A1A}"/>
    <cellStyle name="20 % - Akzent6" xfId="23094" hidden="1" xr:uid="{5019A698-ACDD-4C03-9AD3-98392435518C}"/>
    <cellStyle name="20 % - Akzent6" xfId="48208" hidden="1" xr:uid="{75BD674B-650F-496A-9B8E-D277ECE04ACD}"/>
    <cellStyle name="20 % - Akzent6" xfId="7422" hidden="1" xr:uid="{FACC1B71-A9EC-4313-B87D-C103E14B335E}"/>
    <cellStyle name="20 % - Akzent6" xfId="29540" hidden="1" xr:uid="{54AB1756-5016-4228-B91E-5745351C4C0E}"/>
    <cellStyle name="20 % - Akzent6" xfId="36222" hidden="1" xr:uid="{D5844C64-0434-4B02-9CFD-7CF541AB75EB}"/>
    <cellStyle name="20 % - Akzent6" xfId="25502" hidden="1" xr:uid="{7D16CA01-167E-4D02-832B-661BC0734E9B}"/>
    <cellStyle name="20 % - Akzent6" xfId="7977" hidden="1" xr:uid="{A3CE25A6-23F2-4877-8880-5777609FC5C6}"/>
    <cellStyle name="20 % - Akzent6" xfId="27978" hidden="1" xr:uid="{9521ACB0-0366-4F2A-A5A6-831E737B7BF3}"/>
    <cellStyle name="20 % - Akzent6" xfId="46524" hidden="1" xr:uid="{8936111B-89F2-43FA-AF46-E76FC067AD0C}"/>
    <cellStyle name="20 % - Akzent6" xfId="39756" hidden="1" xr:uid="{093F15BD-2DD7-46A6-BA0E-4A156BAEBFF2}"/>
    <cellStyle name="20 % - Akzent6" xfId="4525" hidden="1" xr:uid="{D3DF06EE-6B39-41F1-99EC-7A4D1AAEA5A4}"/>
    <cellStyle name="20 % - Akzent6" xfId="4662" hidden="1" xr:uid="{60627617-1578-40E3-9DC0-59968954CE1D}"/>
    <cellStyle name="20 % - Akzent6" xfId="13173" hidden="1" xr:uid="{784BA017-CDE0-44A3-B2C9-BEEFB5FC303A}"/>
    <cellStyle name="20 % - Akzent6" xfId="46686" hidden="1" xr:uid="{D77CF324-A6CC-4198-AAA2-12D5D26FCB03}"/>
    <cellStyle name="20 % - Akzent6" xfId="48955" hidden="1" xr:uid="{BEE236AE-5836-4DB9-84DD-DF62EEA4E89E}"/>
    <cellStyle name="20 % - Akzent6" xfId="47493" hidden="1" xr:uid="{0F59BD94-E17E-431C-A645-FFFD1E4634A9}"/>
    <cellStyle name="20 % - Akzent6" xfId="22855" hidden="1" xr:uid="{BC55FBE1-6BFF-48D6-8850-E2E1A2D30A50}"/>
    <cellStyle name="20 % - Akzent6" xfId="44812" hidden="1" xr:uid="{BB94A893-46CC-485B-BBDE-2D1A7F465CBB}"/>
    <cellStyle name="20 % - Akzent6" xfId="52015" hidden="1" xr:uid="{18E0EB5E-DEB4-4BE7-A5A2-FF1FABD89808}"/>
    <cellStyle name="20 % - Akzent6" xfId="52037" hidden="1" xr:uid="{420012CB-EF23-4111-B645-D30A50EEC36C}"/>
    <cellStyle name="20 % - Akzent6" xfId="27826" hidden="1" xr:uid="{88E79D68-DED5-4A1D-83D7-89B412E97DDE}"/>
    <cellStyle name="20 % - Akzent6" xfId="46647" hidden="1" xr:uid="{CD3396DF-FD40-4E1E-8FB7-5FD08962B557}"/>
    <cellStyle name="20 % - Akzent6" xfId="28788" hidden="1" xr:uid="{4929C023-0989-48D6-AB0B-9B34A0578267}"/>
    <cellStyle name="20 % - Akzent6" xfId="45564" hidden="1" xr:uid="{C0666062-4026-449D-B52F-5CB7D950B4F2}"/>
    <cellStyle name="20 % - Akzent6" xfId="3667" hidden="1" xr:uid="{F04DF9FB-3686-4AF5-A770-1DA4174E9E49}"/>
    <cellStyle name="20 % - Akzent6" xfId="5765" hidden="1" xr:uid="{5B8838C4-794C-44D3-B054-8ACD3E98E875}"/>
    <cellStyle name="20 % - Akzent6" xfId="39676" hidden="1" xr:uid="{1F48CE46-97A1-40C6-8A59-44B66F05AFD7}"/>
    <cellStyle name="20 % - Akzent6" xfId="26974" hidden="1" xr:uid="{912F4F19-D425-40AF-A5B2-9B53B6CEA168}"/>
    <cellStyle name="20 % - Akzent6" xfId="1304" hidden="1" xr:uid="{BC607F92-559E-48B1-A4B1-DAA16E7C4276}"/>
    <cellStyle name="20 % - Akzent6" xfId="49928" hidden="1" xr:uid="{69199FEE-F30A-4930-A59B-2EA5B9366E13}"/>
    <cellStyle name="20 % - Akzent6" xfId="26132" hidden="1" xr:uid="{AAB78A5C-FACF-40F1-A7C6-21090A1059AB}"/>
    <cellStyle name="20 % - Akzent6" xfId="11001" hidden="1" xr:uid="{59642D80-FB47-497B-AA82-8030D5B9EFDF}"/>
    <cellStyle name="20 % - Akzent6" xfId="37131" hidden="1" xr:uid="{3A2FA3CB-97DA-4553-B60D-78C9684BCD3B}"/>
    <cellStyle name="20 % - Akzent6" xfId="23203" hidden="1" xr:uid="{7F1AB53D-46BE-4C9A-B681-EACFDDDFB1EE}"/>
    <cellStyle name="20 % - Akzent6" xfId="12716" hidden="1" xr:uid="{A6556727-0254-4742-ACBE-BDEFAA0793C7}"/>
    <cellStyle name="20 % - Akzent6" xfId="36086" hidden="1" xr:uid="{CC9E5389-AD48-4579-B9FF-986DB152FD30}"/>
    <cellStyle name="20 % - Akzent6" xfId="24450" hidden="1" xr:uid="{ABECD27B-D54B-413D-8D26-A4934A96A996}"/>
    <cellStyle name="20 % - Akzent6" xfId="20587" hidden="1" xr:uid="{02AA69F4-E422-4555-9B73-CDB611A13E6D}"/>
    <cellStyle name="20 % - Akzent6" xfId="11026" hidden="1" xr:uid="{CFC8C706-3B74-4A95-9EA7-C9EB766FB41B}"/>
    <cellStyle name="20 % - Akzent6" xfId="38908" hidden="1" xr:uid="{51B264A3-1279-4E93-8393-BEC16FCA4EAF}"/>
    <cellStyle name="20 % - Akzent6" xfId="37058" hidden="1" xr:uid="{82604A57-5755-4541-8B88-6610E302F95E}"/>
    <cellStyle name="20 % - Akzent6" xfId="29745" hidden="1" xr:uid="{A082B513-2AA5-4303-A178-B2A0D84ED37F}"/>
    <cellStyle name="20 % - Akzent6" xfId="34589" hidden="1" xr:uid="{1B7AF954-8A37-4ABF-84A2-BE0C4FFC31FB}"/>
    <cellStyle name="20 % - Akzent6" xfId="27945" hidden="1" xr:uid="{F4F08E21-AD0C-49F1-B4B7-61559F5C3CBF}"/>
    <cellStyle name="20 % - Akzent6" xfId="14926" hidden="1" xr:uid="{2DD49388-27F5-48BF-9839-E44F3F4FEB1C}"/>
    <cellStyle name="20 % - Akzent6" xfId="36478" hidden="1" xr:uid="{A93E4A76-1E82-4609-BEE2-2FD9C56BE2EE}"/>
    <cellStyle name="20 % - Akzent6" xfId="20132" hidden="1" xr:uid="{BF85BF06-6ABA-4661-935B-03A84EBE5CDD}"/>
    <cellStyle name="20 % - Akzent6" xfId="27515" hidden="1" xr:uid="{6B285EEF-85BE-4CDE-B01E-BFEE4210239C}"/>
    <cellStyle name="20 % - Akzent6" xfId="27346" hidden="1" xr:uid="{203B4CBA-0370-49CB-A9B6-7CC48AFB24B5}"/>
    <cellStyle name="20 % - Akzent6" xfId="41558" hidden="1" xr:uid="{7CFB2CDD-4B94-41EB-91F4-D329F8AF475D}"/>
    <cellStyle name="20 % - Akzent6" xfId="19613" hidden="1" xr:uid="{F5B451CC-DBE4-4C60-8696-51AFBF87F674}"/>
    <cellStyle name="20 % - Akzent6" xfId="47257" hidden="1" xr:uid="{70DF9E51-F764-44B9-8E99-0C08ED5AF75A}"/>
    <cellStyle name="20 % - Akzent6" xfId="21058" hidden="1" xr:uid="{E2FF307C-238E-4FB4-9D22-AE99B6DADF53}"/>
    <cellStyle name="20 % - Akzent6" xfId="34368" hidden="1" xr:uid="{20AAC2B6-7AA1-4C82-822C-6DC9260FE05C}"/>
    <cellStyle name="20 % - Akzent6" xfId="13872" hidden="1" xr:uid="{77AAEB88-F695-4B8F-BB27-11345CFC270B}"/>
    <cellStyle name="20 % - Akzent6" xfId="5918" hidden="1" xr:uid="{04705D29-5812-4F35-BEE5-6A85BEBEED6B}"/>
    <cellStyle name="20 % - Akzent6" xfId="21138" hidden="1" xr:uid="{FBF8636B-C59D-435F-BAB7-D9046674832A}"/>
    <cellStyle name="20 % - Akzent6" xfId="16919" hidden="1" xr:uid="{247AB8D8-D052-4CDF-BBD7-86CF460CDC89}"/>
    <cellStyle name="20 % - Akzent6" xfId="1957" hidden="1" xr:uid="{C4B346FF-5F2F-47F0-8F45-08077C65BC41}"/>
    <cellStyle name="20 % - Akzent6" xfId="46927" hidden="1" xr:uid="{1F29EC70-F9DE-46F8-9D86-D5EE059E966A}"/>
    <cellStyle name="20 % - Akzent6" xfId="31514" hidden="1" xr:uid="{0BA08874-FCA9-4F84-8E9A-FD9E76D3AC23}"/>
    <cellStyle name="20 % - Akzent6" xfId="27017" hidden="1" xr:uid="{D9A502C9-A42B-438F-A0DA-23D5A2448F29}"/>
    <cellStyle name="20 % - Akzent6" xfId="28213" hidden="1" xr:uid="{323DA66F-ACE3-477B-9E9B-B0FD44F834E8}"/>
    <cellStyle name="20 % - Akzent6" xfId="28514" hidden="1" xr:uid="{10FA1DFA-AE4E-4494-98D4-8B629B35C913}"/>
    <cellStyle name="20 % - Akzent6" xfId="1024" hidden="1" xr:uid="{75D7C1CD-F0A3-44C0-BDA2-234ABFCB18A2}"/>
    <cellStyle name="20 % - Akzent6" xfId="45752" hidden="1" xr:uid="{E2B19969-5D78-4194-83BB-753606A4ABF7}"/>
    <cellStyle name="20 % - Akzent6" xfId="12729" hidden="1" xr:uid="{CBA9B642-FB39-43E8-9F0C-6571DF619F1F}"/>
    <cellStyle name="20 % - Akzent6" xfId="11758" hidden="1" xr:uid="{52B4B647-5905-4B22-8070-FF5CE685C2DE}"/>
    <cellStyle name="20 % - Akzent6" xfId="13268" hidden="1" xr:uid="{78BED8D1-004D-424C-A80F-022662AEDB4D}"/>
    <cellStyle name="20 % - Akzent6" xfId="23725" hidden="1" xr:uid="{472184EC-24A0-4BDD-B00B-AEDAF541E4ED}"/>
    <cellStyle name="20 % - Akzent6" xfId="44062" hidden="1" xr:uid="{A1FE7966-C657-446A-A24A-EC8ED8770EAD}"/>
    <cellStyle name="20 % - Akzent6" xfId="18125" hidden="1" xr:uid="{77C64CB0-33C3-4146-BEBE-207FB4757711}"/>
    <cellStyle name="20 % - Akzent6" xfId="43823" hidden="1" xr:uid="{BCC266FE-390C-4365-9444-FBE2AFB842E3}"/>
    <cellStyle name="20 % - Akzent6" xfId="47147" hidden="1" xr:uid="{AE6207F2-4E37-4E69-9C66-7693D69F5570}"/>
    <cellStyle name="20 % - Akzent6" xfId="9123" hidden="1" xr:uid="{B5E6F3D2-6888-4486-8003-A697B67A6906}"/>
    <cellStyle name="20 % - Akzent6" xfId="26307" hidden="1" xr:uid="{EE6C81C2-5ACF-4D06-955D-E12079D910DB}"/>
    <cellStyle name="20 % - Akzent6" xfId="36809" hidden="1" xr:uid="{82B2A5EB-9DA7-43A7-B885-FF4C3774F090}"/>
    <cellStyle name="20 % - Akzent6" xfId="43348" hidden="1" xr:uid="{6C075D89-1636-4491-A6A9-E3C7040A5A7C}"/>
    <cellStyle name="20 % - Akzent6" xfId="33537" hidden="1" xr:uid="{880AD6A6-510C-4CE0-964A-C1951B1450A1}"/>
    <cellStyle name="20 % - Akzent6" xfId="33618" hidden="1" xr:uid="{1F66A419-9FE1-426A-9BBE-A59721003738}"/>
    <cellStyle name="20 % - Akzent6" xfId="45034" hidden="1" xr:uid="{0187E226-9275-4E6D-AE57-79792E55F279}"/>
    <cellStyle name="20 % - Akzent6" xfId="49298" hidden="1" xr:uid="{E8AF76E1-75E1-484D-8EEF-30A020F8EE29}"/>
    <cellStyle name="20 % - Akzent6" xfId="43980" hidden="1" xr:uid="{31E3B6F5-D1C0-4F94-8D92-8F4F6B3C1D25}"/>
    <cellStyle name="20 % - Akzent6" xfId="13079" hidden="1" xr:uid="{F90AA8E8-3E92-40DA-8BC6-7BAF3005DE60}"/>
    <cellStyle name="20 % - Akzent6" xfId="22105" hidden="1" xr:uid="{16CEE31F-DF7E-48AE-89E9-AB27C5F6F0A9}"/>
    <cellStyle name="20 % - Akzent6" xfId="22080" hidden="1" xr:uid="{0092BFEA-305F-4CBC-939E-1B211C9E582D}"/>
    <cellStyle name="20 % - Akzent6" xfId="49156" hidden="1" xr:uid="{41B36705-A9A0-46DF-A346-EEA08298A043}"/>
    <cellStyle name="20 % - Akzent6" xfId="39538" hidden="1" xr:uid="{3A464BB6-98D5-4675-A27D-4EBA7E55C604}"/>
    <cellStyle name="20 % - Akzent6" xfId="46644" hidden="1" xr:uid="{47183875-A0D5-4AE1-8F71-67E145940AD8}"/>
    <cellStyle name="20 % - Akzent6" xfId="35314" hidden="1" xr:uid="{5DB8AE7A-2099-43E3-B13C-1F35DF626C4E}"/>
    <cellStyle name="20 % - Akzent6" xfId="25197" hidden="1" xr:uid="{88027B38-B679-428E-9886-80C58D92235D}"/>
    <cellStyle name="20 % - Akzent6" xfId="21888" hidden="1" xr:uid="{5E001211-0C98-44C1-B6B4-B1DB8E72AB94}"/>
    <cellStyle name="20 % - Akzent6" xfId="13716" hidden="1" xr:uid="{A7D2F941-CFAB-49EC-B231-65D187450C3D}"/>
    <cellStyle name="20 % - Akzent6" xfId="7447" hidden="1" xr:uid="{10FD87EC-318C-457F-A202-ED9831DB17B3}"/>
    <cellStyle name="20 % - Akzent6" xfId="47651" hidden="1" xr:uid="{B2205296-2192-4CCA-AB04-ADFCF337ACB0}"/>
    <cellStyle name="20 % - Akzent6" xfId="38009" hidden="1" xr:uid="{97BC92E6-2866-439F-B35A-3A5BE69BD217}"/>
    <cellStyle name="20 % - Akzent6" xfId="38564" hidden="1" xr:uid="{843258DF-D731-44CA-8103-8812D7754CED}"/>
    <cellStyle name="20 % - Akzent6" xfId="18841" hidden="1" xr:uid="{E3CFB55F-E0D0-4822-B409-69F3FC0DE9C6}"/>
    <cellStyle name="20 % - Akzent6" xfId="32887" hidden="1" xr:uid="{EECC2565-4DC8-4390-B54F-4D557EA94446}"/>
    <cellStyle name="20 % - Akzent6" xfId="46781" hidden="1" xr:uid="{B9A04AAF-AE13-4553-98F5-8D3CC92787A1}"/>
    <cellStyle name="20 % - Akzent6" xfId="35119" hidden="1" xr:uid="{1264DF84-2D39-4EA6-AAD9-A7813534811A}"/>
    <cellStyle name="20 % - Akzent6" xfId="1479" hidden="1" xr:uid="{6D4E50A7-21EB-4B6E-88FF-E6A9BB781260}"/>
    <cellStyle name="20 % - Akzent6" xfId="35456" hidden="1" xr:uid="{6EF55AB9-1772-41CA-88E0-D21EA00D5F0F}"/>
    <cellStyle name="20 % - Akzent6" xfId="7225" hidden="1" xr:uid="{6E943941-2BA5-41CF-BE25-9088CDDCF218}"/>
    <cellStyle name="20 % - Akzent6" xfId="5042" hidden="1" xr:uid="{9E2834D0-43DB-4602-BDAB-EFB25287FAFB}"/>
    <cellStyle name="20 % - Akzent6" xfId="1798" hidden="1" xr:uid="{AC5D9984-A643-46A7-936C-012D2B3A4EE1}"/>
    <cellStyle name="20 % - Akzent6" xfId="9339" hidden="1" xr:uid="{FF7C29B5-69AC-466B-BB01-0298E9E8B9DF}"/>
    <cellStyle name="20 % - Akzent6" xfId="30214" hidden="1" xr:uid="{D35F5492-E89B-4F48-B8B9-37C718EE0402}"/>
    <cellStyle name="20 % - Akzent6" xfId="12529" hidden="1" xr:uid="{8C79A1C3-396D-4469-9354-5F45553C8C86}"/>
    <cellStyle name="20 % - Akzent6" xfId="32607" hidden="1" xr:uid="{D3802335-E148-4776-9C87-FD947D273EE5}"/>
    <cellStyle name="20 % - Akzent6" xfId="3895" hidden="1" xr:uid="{240F85F1-E2F4-4460-B778-1F8729C4ACD9}"/>
    <cellStyle name="20 % - Akzent6" xfId="27075" hidden="1" xr:uid="{3647F966-F390-4ADB-91CB-D043BAB81590}"/>
    <cellStyle name="20 % - Akzent6" xfId="43504" hidden="1" xr:uid="{98BA125D-351B-4AB4-8A83-BD743F65EDB6}"/>
    <cellStyle name="20 % - Akzent6" xfId="4967" hidden="1" xr:uid="{9077CC17-DDE4-407C-9AE4-CC0A17D45911}"/>
    <cellStyle name="20 % - Akzent6" xfId="13002" hidden="1" xr:uid="{FC5CDA0B-D827-47F6-A06D-95CA51DDC2BD}"/>
    <cellStyle name="20 % - Akzent6" xfId="36989" hidden="1" xr:uid="{F7A1F88C-ADB7-473D-9AE8-64E5D28EB088}"/>
    <cellStyle name="20 % - Akzent6" xfId="2987" hidden="1" xr:uid="{182629A1-7C23-410D-9901-192FA6EE4FF7}"/>
    <cellStyle name="20 % - Akzent6" xfId="52237" hidden="1" xr:uid="{2E505372-DDA4-4768-9325-6941B0DE7FCA}"/>
    <cellStyle name="20 % - Akzent6" xfId="13250" hidden="1" xr:uid="{0017E935-F5EA-4F8A-9F85-A47D44DD1366}"/>
    <cellStyle name="20 % - Akzent6" xfId="4823" hidden="1" xr:uid="{71DD3421-6B12-4ECF-AE83-60C9C77E5719}"/>
    <cellStyle name="20 % - Akzent6" xfId="30074" hidden="1" xr:uid="{3927F04E-71AB-4B1E-9AB2-092D6F726E2E}"/>
    <cellStyle name="20 % - Akzent6" xfId="29010" hidden="1" xr:uid="{5E5D5D5A-05C0-4639-A0E9-04A305F796AE}"/>
    <cellStyle name="20 % - Akzent6" xfId="38034" hidden="1" xr:uid="{3A6E6E6B-1AE8-4985-B237-37C5CF8D7488}"/>
    <cellStyle name="20 % - Akzent6" xfId="25362" hidden="1" xr:uid="{36C850C8-EF69-4AA6-B14D-FD65684E6924}"/>
    <cellStyle name="20 % - Akzent6" xfId="22811" hidden="1" xr:uid="{D374D0FE-AE06-49CC-9F52-AA646AD3F306}"/>
    <cellStyle name="20 % - Akzent6" xfId="50405" hidden="1" xr:uid="{74DBCD07-6C0D-4C61-A011-1067C9EFAE19}"/>
    <cellStyle name="20 % - Akzent6" xfId="23647" hidden="1" xr:uid="{3293F8B2-6BE2-4E64-A9FE-83089E76DAA9}"/>
    <cellStyle name="20 % - Akzent6" xfId="6236" hidden="1" xr:uid="{AF3E79E0-E788-45A9-AFC3-DCCF75D43CA2}"/>
    <cellStyle name="20 % - Akzent6" xfId="46990" hidden="1" xr:uid="{4BA54FDB-F692-465A-8315-CCFD870C5D2D}"/>
    <cellStyle name="20 % - Akzent6" xfId="2789" hidden="1" xr:uid="{529CDFA2-6E7D-4605-A720-19ECA23E07C8}"/>
    <cellStyle name="20 % - Akzent6" xfId="48400" hidden="1" xr:uid="{A2304680-F815-4CFA-85CF-397E85FB5363}"/>
    <cellStyle name="20 % - Akzent6" xfId="23506" hidden="1" xr:uid="{ED4BCF4A-3D55-4833-95C4-F03D3DBD96CE}"/>
    <cellStyle name="20 % - Akzent6" xfId="47492" hidden="1" xr:uid="{74025328-E268-4333-A115-D0EF38919573}"/>
    <cellStyle name="20 % - Akzent6" xfId="47410" hidden="1" xr:uid="{82860898-C07A-482D-B0F1-880CA95DB42B}"/>
    <cellStyle name="20 % - Akzent6" xfId="48425" hidden="1" xr:uid="{3E3886D4-2B4E-4FA2-8F58-CAEE7A2F083A}"/>
    <cellStyle name="20 % - Akzent6" xfId="27365" hidden="1" xr:uid="{3937D3F6-64EA-4297-8C48-EDC871E86A9D}"/>
    <cellStyle name="20 % - Akzent6" xfId="30984" hidden="1" xr:uid="{C37E72A7-4CCD-4C97-8E2B-2BBA5503D1B8}"/>
    <cellStyle name="20 % - Akzent6" xfId="36921" hidden="1" xr:uid="{37EE0E57-7396-401F-8102-96A0B06A6666}"/>
    <cellStyle name="20 % - Akzent6" xfId="30434" hidden="1" xr:uid="{ADA74330-1D22-41F0-A9B6-482C3C8A0354}"/>
    <cellStyle name="20 % - Akzent6" xfId="40723" hidden="1" xr:uid="{ED56AF4E-7E40-40EF-AF29-9A1CD13B9EF8}"/>
    <cellStyle name="20 % - Akzent6" xfId="13954" hidden="1" xr:uid="{E3FD1422-8C40-4F4B-9CDE-E19DD7127A6C}"/>
    <cellStyle name="20 % - Akzent6" xfId="14704" hidden="1" xr:uid="{47DACEF0-046A-4A11-AF78-47875BEEE6E0}"/>
    <cellStyle name="20 % - Akzent6" xfId="4944" hidden="1" xr:uid="{7AAA0D64-E9E3-4ABA-A3FB-303E165F9918}"/>
    <cellStyle name="20 % - Akzent6" xfId="52263" hidden="1" xr:uid="{A59D6827-1B73-471E-90E0-4B59EF2E3F2A}"/>
    <cellStyle name="20 % - Akzent6" xfId="51895" hidden="1" xr:uid="{751F29E9-7FCF-4F98-A7E8-D8BE783514DC}"/>
    <cellStyle name="20 % - Akzent6" xfId="32690" hidden="1" xr:uid="{93468B4F-385C-4E01-A413-9D4EF1BB1F93}"/>
    <cellStyle name="20 % - Akzent6" xfId="8958" hidden="1" xr:uid="{CC790A32-3ADD-44A0-9BA2-9423D59FE824}"/>
    <cellStyle name="20 % - Akzent6" xfId="33381" hidden="1" xr:uid="{7CD0E729-41B1-409F-9696-B6A5B02A95B2}"/>
    <cellStyle name="20 % - Akzent6" xfId="10055" hidden="1" xr:uid="{B87E33FC-E124-4696-93DB-9694949EFA64}"/>
    <cellStyle name="20 % - Akzent6" xfId="42502" hidden="1" xr:uid="{E2C80D54-338F-42BD-A140-5D7D1ADE4D47}"/>
    <cellStyle name="20 % - Akzent6" xfId="22911" hidden="1" xr:uid="{305B7CE8-4D05-4191-A953-917C2AEAB830}"/>
    <cellStyle name="20 % - Akzent6" xfId="9320" hidden="1" xr:uid="{1755ABED-31B9-4FEC-B3D1-E74997F9C4D3}"/>
    <cellStyle name="20 % - Akzent6" xfId="40698" hidden="1" xr:uid="{0920E3DA-0031-4F78-85DA-4A5691B353BE}"/>
    <cellStyle name="20 % - Akzent6" xfId="14901" hidden="1" xr:uid="{9451B129-C685-4FFF-A6B2-5E04AB94BCF6}"/>
    <cellStyle name="20 % - Akzent6" xfId="12738" hidden="1" xr:uid="{F35CA5BB-AD0A-4353-BB9D-5B111EE13883}"/>
    <cellStyle name="20 % - Akzent6" xfId="20412" hidden="1" xr:uid="{D2EEB3E5-9382-47BC-8DFE-6CD163FC2753}"/>
    <cellStyle name="20 % - Akzent6" xfId="20906" hidden="1" xr:uid="{82020961-E2EB-456D-9E2E-01423805452A}"/>
    <cellStyle name="20 % - Akzent6" xfId="2039" hidden="1" xr:uid="{C94D35D1-DE91-444D-A8B8-C057624B362A}"/>
    <cellStyle name="20 % - Akzent6" xfId="18100" hidden="1" xr:uid="{1B61DEFF-4B45-4AD4-B22F-06527A37A7AE}"/>
    <cellStyle name="20 % - Akzent6" xfId="29871" hidden="1" xr:uid="{F1606F42-9E82-4E60-BB05-909206175E55}"/>
    <cellStyle name="20 % - Akzent6" xfId="28056" hidden="1" xr:uid="{5E65CAC9-9725-4111-9DCE-731CD4B89D87}"/>
    <cellStyle name="20 % - Akzent6" xfId="30086" hidden="1" xr:uid="{32368005-EE8D-40EC-A086-7B740C3FB16D}"/>
    <cellStyle name="20 % - Akzent6" xfId="27155" hidden="1" xr:uid="{113D7800-86B0-4674-B4A0-F3C147A159CD}"/>
    <cellStyle name="20 % - Akzent6" xfId="12719" hidden="1" xr:uid="{16F3F873-01D6-472D-AC66-595FA2EB3EFE}"/>
    <cellStyle name="20 % - Akzent6" xfId="18983" hidden="1" xr:uid="{9D535398-899B-4856-A572-503E655889C6}"/>
    <cellStyle name="20 % - Akzent6" xfId="11556" hidden="1" xr:uid="{2D9B06D4-6506-4660-AAFF-9C93C3EB33B6}"/>
    <cellStyle name="20 % - Akzent6" xfId="22867" hidden="1" xr:uid="{B9BBFF9D-4551-4ADF-8B95-96E8FFB180F3}"/>
    <cellStyle name="20 % - Akzent6" xfId="6395" hidden="1" xr:uid="{98E706F2-3040-440C-ACB0-5933DD010F70}"/>
    <cellStyle name="20 % - Akzent6" xfId="20431" hidden="1" xr:uid="{4619EA71-B166-4AF5-9EF6-6D75E3DD5137}"/>
    <cellStyle name="20 % - Akzent6" xfId="18655" hidden="1" xr:uid="{0A2254D4-43B3-40E9-B9E4-DE101FE814F7}"/>
    <cellStyle name="20 % - Akzent6" xfId="45009" hidden="1" xr:uid="{E350AB98-FCBF-4F2E-9FE1-B1818AAF6367}"/>
    <cellStyle name="20 % - Akzent6" xfId="16432" hidden="1" xr:uid="{BBC8F31E-F24D-4CD2-B171-39BCB7BD3A2F}"/>
    <cellStyle name="20 % - Akzent6" xfId="3012" hidden="1" xr:uid="{A21E61F9-7736-4BD8-BE2A-45C13C2344CC}"/>
    <cellStyle name="20 % - Akzent6" xfId="42188" hidden="1" xr:uid="{18A729C4-E4FB-4F3D-B540-E1E6F74784B7}"/>
    <cellStyle name="20 % - Akzent6" xfId="24642" hidden="1" xr:uid="{978A39E9-90B9-4ABE-82FB-167F23ABC04B}"/>
    <cellStyle name="20 % - Akzent6" xfId="28985" hidden="1" xr:uid="{3A636BC4-F180-4C87-89C6-DEED5F5A9569}"/>
    <cellStyle name="20 % - Akzent6" xfId="47610" hidden="1" xr:uid="{40DEED02-4C5D-462A-A6DF-0609ED56224E}"/>
    <cellStyle name="20 % - Akzent6" xfId="5185" hidden="1" xr:uid="{56828317-53B6-4586-A9B3-2BFF37DBDD3D}"/>
    <cellStyle name="20 % - Akzent6" xfId="15802" hidden="1" xr:uid="{EFA30BA6-B305-4DE7-98B5-D55439864D50}"/>
    <cellStyle name="20 % - Akzent6" xfId="43329" hidden="1" xr:uid="{9C80077F-A301-424D-B48B-2324292923E7}"/>
    <cellStyle name="20 % - Akzent6" xfId="27464" hidden="1" xr:uid="{27AEFC05-82AC-45AB-8C11-A158E8A17BAF}"/>
    <cellStyle name="20 % - Akzent6" xfId="32906" hidden="1" xr:uid="{0EA53856-99BD-4B5A-9775-A0AE2CB77CC2}"/>
    <cellStyle name="20 % - Akzent6" xfId="5549" hidden="1" xr:uid="{40DF4EED-6E20-4BCC-B2E6-658236428DD5}"/>
    <cellStyle name="20 % - Akzent6" xfId="34564" hidden="1" xr:uid="{40EEB991-AE9D-488D-991F-1F3181CAE57D}"/>
    <cellStyle name="20 % - Akzent6" xfId="9973" hidden="1" xr:uid="{A0E11310-3F55-4676-BB52-744AC5059E19}"/>
    <cellStyle name="20 % - Akzent6" xfId="9495" hidden="1" xr:uid="{E75F1640-4E77-454E-AE39-303349D2BE01}"/>
    <cellStyle name="20 % - Akzent6" xfId="5746" hidden="1" xr:uid="{9E432A00-F7F4-4120-B832-7306BC53FF18}"/>
    <cellStyle name="20 % - Akzent6" xfId="15456" hidden="1" xr:uid="{F94EFBF1-4280-47CE-B1A6-6F581A9776F0}"/>
    <cellStyle name="20 % - Akzent6" xfId="31709" hidden="1" xr:uid="{95214B52-FDC6-401F-AA1F-E867E008BD1C}"/>
    <cellStyle name="20 % - Akzent6" xfId="33062" hidden="1" xr:uid="{E32DF354-6ECB-4B8A-B09A-0D1C763C62AF}"/>
    <cellStyle name="20 % - Akzent6" xfId="49188" hidden="1" xr:uid="{17F59CEA-2EC1-4043-9B2A-1919696B5ED6}"/>
    <cellStyle name="20 % - Akzent6" xfId="13411" hidden="1" xr:uid="{ED328D17-1222-4295-9244-031DE3B56F24}"/>
    <cellStyle name="20 % - Akzent6" xfId="50960" hidden="1" xr:uid="{012E6119-4BD8-4B8C-A0E7-C98AC6BD7E8F}"/>
    <cellStyle name="20 % - Akzent6" xfId="43049" hidden="1" xr:uid="{EF414361-D3E3-429A-8549-40BF3B1700E7}"/>
    <cellStyle name="20 % - Akzent6" xfId="43132" hidden="1" xr:uid="{8AB243B1-626E-445C-A356-48EEDE602F88}"/>
    <cellStyle name="20 % - Akzent6" xfId="40506" hidden="1" xr:uid="{D650E4BE-C00C-4EDC-A03F-D6C61811F0F5}"/>
    <cellStyle name="20 % - Akzent6" xfId="41418" hidden="1" xr:uid="{4A45CE32-507B-4138-859F-BE51558D9EDB}"/>
    <cellStyle name="20 % - Akzent6" xfId="36555" hidden="1" xr:uid="{50A58F9A-DE90-492B-A563-971DE78DDC15}"/>
    <cellStyle name="20 % - Akzent6" xfId="31850" hidden="1" xr:uid="{12B9EBC5-AD23-4EF1-A7EC-A77781747C35}"/>
    <cellStyle name="20 % - Akzent6" xfId="37813" hidden="1" xr:uid="{0C3215C0-B666-496D-BD33-A3FAD4154A99}"/>
    <cellStyle name="20 % - Akzent6" xfId="30320" hidden="1" xr:uid="{F8560C15-AE18-42C1-A14F-72274BD415BE}"/>
    <cellStyle name="20 % - Akzent6" xfId="20215" hidden="1" xr:uid="{90A3A119-AAC3-403E-870F-206862017C74}"/>
    <cellStyle name="20 % - Akzent6" xfId="1107" hidden="1" xr:uid="{4D132B39-9AC3-46D2-B59C-0C678B6D5401}"/>
    <cellStyle name="20 % - Akzent6" xfId="1323" hidden="1" xr:uid="{F55120A1-37E0-400D-994D-75031069F096}"/>
    <cellStyle name="20 % - Akzent6" xfId="10805" hidden="1" xr:uid="{D7F80BFD-A420-4715-B1A8-9997B10AA086}"/>
    <cellStyle name="20 % - Akzent6" xfId="3542" hidden="1" xr:uid="{4A741B37-30B3-47F9-9CDC-A1AA961075B3}"/>
    <cellStyle name="20 % - Akzent6 2" xfId="453" xr:uid="{ADCE09C5-747C-48D8-B34A-3789968FB5A8}"/>
    <cellStyle name="20 % - Akzent6 3" xfId="322" xr:uid="{10658CC2-2B6E-461C-9A93-88A94B8D996C}"/>
    <cellStyle name="20% - Accent1 2" xfId="154" xr:uid="{C2B35041-9B27-447D-A073-7F840C46C0C2}"/>
    <cellStyle name="20% - Accent1 3" xfId="274" xr:uid="{6CB47347-4737-4D80-96A0-85644D94F5D2}"/>
    <cellStyle name="20% - Accent2 2" xfId="155" xr:uid="{61F6547D-8652-409C-9F09-27BEF88E9137}"/>
    <cellStyle name="20% - Accent2 3" xfId="275" xr:uid="{92F0C495-2BFB-44D1-910D-16F86F24953F}"/>
    <cellStyle name="20% - Accent3 2" xfId="156" xr:uid="{5A2237FA-7AB1-4B52-AC17-F672787350B0}"/>
    <cellStyle name="20% - Accent3 3" xfId="276" xr:uid="{B1485075-754F-4B03-92C1-92BB2B32D6EA}"/>
    <cellStyle name="20% - Accent4 2" xfId="157" xr:uid="{0153FD60-5027-4A1F-920B-AC81E3B2C5DD}"/>
    <cellStyle name="20% - Accent4 3" xfId="277" xr:uid="{E9CD9FF8-C75A-486E-BE55-655BE3B14CE4}"/>
    <cellStyle name="20% - Accent5 2" xfId="158" xr:uid="{D129D0A2-C2F9-47EA-AC53-78CECB745448}"/>
    <cellStyle name="20% - Accent5 3" xfId="278" xr:uid="{01AA205A-1AD3-4B0B-A06E-EF0623DFE434}"/>
    <cellStyle name="20% - Accent6 2" xfId="159" xr:uid="{D35E3CF0-ED87-4288-A0F8-4580BE077C07}"/>
    <cellStyle name="20% - Accent6 3" xfId="279" xr:uid="{8983E932-9764-4B5E-BF47-B699D0D754B7}"/>
    <cellStyle name="20% – paryškinimas 1" xfId="23" builtinId="30" customBuiltin="1"/>
    <cellStyle name="20% – paryškinimas 2" xfId="27" builtinId="34" customBuiltin="1"/>
    <cellStyle name="20% – paryškinimas 3" xfId="31" builtinId="38" customBuiltin="1"/>
    <cellStyle name="20% – paryškinimas 4" xfId="35" builtinId="42" customBuiltin="1"/>
    <cellStyle name="20% – paryškinimas 5" xfId="39" builtinId="46" customBuiltin="1"/>
    <cellStyle name="20% – paryškinimas 6" xfId="43" builtinId="50" customBuiltin="1"/>
    <cellStyle name="2x indented GHG Textfiels" xfId="57" xr:uid="{982A2FF5-DC26-41F5-A3B8-C4ABB4EF2A1C}"/>
    <cellStyle name="2x indented GHG Textfiels 2" xfId="160" xr:uid="{013F2310-8AA6-47DC-B0A4-D6B2AD7201B9}"/>
    <cellStyle name="2x indented GHG Textfiels 2 2" xfId="161" xr:uid="{169F21B6-8A17-4DC2-8933-BFE5DF8C8F1F}"/>
    <cellStyle name="2x indented GHG Textfiels 3" xfId="162" xr:uid="{770A172D-6EFE-4F74-903D-F801931A944E}"/>
    <cellStyle name="2x indented GHG Textfiels 3 2" xfId="475" xr:uid="{DF5C425F-31E5-4DED-A822-2DF846564348}"/>
    <cellStyle name="2x indented GHG Textfiels 3 2 2" xfId="605" xr:uid="{3C2C991D-6176-4E45-A732-9F6540C6DA56}"/>
    <cellStyle name="2x indented GHG Textfiels 3 2 2 10" xfId="4418" xr:uid="{909A6CD9-691E-4A55-9F77-6F02E6A2E327}"/>
    <cellStyle name="2x indented GHG Textfiels 3 2 2 10 10" xfId="42081" xr:uid="{1EEDF39B-14D7-4A4D-A305-FD30AB1B4B8C}"/>
    <cellStyle name="2x indented GHG Textfiels 3 2 2 10 11" xfId="46417" xr:uid="{6AE79532-1C51-4CD8-A502-E1EC8A13EDC1}"/>
    <cellStyle name="2x indented GHG Textfiels 3 2 2 10 12" xfId="49821" xr:uid="{D4F11702-0837-4CAD-89F7-EACAA8AB6735}"/>
    <cellStyle name="2x indented GHG Textfiels 3 2 2 10 13" xfId="51788" xr:uid="{9782B1B3-CD39-460B-9641-42638BB830AD}"/>
    <cellStyle name="2x indented GHG Textfiels 3 2 2 10 2" xfId="8851" xr:uid="{A6995FEC-0080-423B-8532-FE4A561B5BBD}"/>
    <cellStyle name="2x indented GHG Textfiels 3 2 2 10 3" xfId="12422" xr:uid="{09FE4484-4C71-4BCA-91E8-411B53AE763C}"/>
    <cellStyle name="2x indented GHG Textfiels 3 2 2 10 4" xfId="16325" xr:uid="{C6459097-FA25-4F7D-8E07-C248C861307A}"/>
    <cellStyle name="2x indented GHG Textfiels 3 2 2 10 5" xfId="19506" xr:uid="{3F86BDCA-656C-49F7-B9EB-D804066C582A}"/>
    <cellStyle name="2x indented GHG Textfiels 3 2 2 10 6" xfId="26025" xr:uid="{828F7914-A775-4F94-92D0-ED2495EB7D3C}"/>
    <cellStyle name="2x indented GHG Textfiels 3 2 2 10 7" xfId="32373" xr:uid="{7773AC27-F8BC-4CD2-9473-B37CDFB29749}"/>
    <cellStyle name="2x indented GHG Textfiels 3 2 2 10 8" xfId="35979" xr:uid="{948A220B-1B03-488D-A949-60906F8B4AF3}"/>
    <cellStyle name="2x indented GHG Textfiels 3 2 2 10 9" xfId="39431" xr:uid="{07C2CDD0-FCFA-439B-8B1B-059CF29714BE}"/>
    <cellStyle name="2x indented GHG Textfiels 3 2 2 11" xfId="4824" xr:uid="{6A82A2B7-05A5-4F55-B0E5-2D4164BA3A43}"/>
    <cellStyle name="2x indented GHG Textfiels 3 2 2 12" xfId="13836" xr:uid="{C9796D65-FC17-44F2-9F5A-5417B99872D0}"/>
    <cellStyle name="2x indented GHG Textfiels 3 2 2 13" xfId="19719" xr:uid="{7FFCC771-81A4-43FE-A593-7B257A9ACAFF}"/>
    <cellStyle name="2x indented GHG Textfiels 3 2 2 14" xfId="30167" xr:uid="{44F89417-3054-48A5-9103-AC620A384B07}"/>
    <cellStyle name="2x indented GHG Textfiels 3 2 2 15" xfId="42635" xr:uid="{47CE5C98-2AE4-4F31-91C9-A2CCD885D190}"/>
    <cellStyle name="2x indented GHG Textfiels 3 2 2 16" xfId="52469" xr:uid="{CBBF31B9-1A6B-4727-B7BA-40AEE5C3F92F}"/>
    <cellStyle name="2x indented GHG Textfiels 3 2 2 2" xfId="820" xr:uid="{75956EB3-BCC0-4AB5-87C8-F1B3BFF42D59}"/>
    <cellStyle name="2x indented GHG Textfiels 3 2 2 2 10" xfId="5379" xr:uid="{E2F65BE7-10ED-4B81-907C-793F56BCC6F8}"/>
    <cellStyle name="2x indented GHG Textfiels 3 2 2 2 11" xfId="4883" xr:uid="{34388E67-26EC-410A-B10E-659E01DF738C}"/>
    <cellStyle name="2x indented GHG Textfiels 3 2 2 2 12" xfId="19929" xr:uid="{4C508F15-CA0C-4ED8-A396-559A9D638753}"/>
    <cellStyle name="2x indented GHG Textfiels 3 2 2 2 13" xfId="28725" xr:uid="{407F40D0-1047-4F8D-BA08-016817045423}"/>
    <cellStyle name="2x indented GHG Textfiels 3 2 2 2 14" xfId="42845" xr:uid="{7530248A-F298-4BDF-A56E-A46DF445212F}"/>
    <cellStyle name="2x indented GHG Textfiels 3 2 2 2 15" xfId="52683" xr:uid="{A0CEBB91-4A00-4B8F-B67E-BAB71158E1E4}"/>
    <cellStyle name="2x indented GHG Textfiels 3 2 2 2 2" xfId="1109" xr:uid="{6A408202-80E9-4F33-B42C-526B2EDB714A}"/>
    <cellStyle name="2x indented GHG Textfiels 3 2 2 2 2 10" xfId="36301" xr:uid="{A04D8252-D1B1-4AD6-9BBF-F52E3A79C0CD}"/>
    <cellStyle name="2x indented GHG Textfiels 3 2 2 2 2 11" xfId="26705" xr:uid="{2B2D5347-BFF2-4965-8F86-FDC68D19EF30}"/>
    <cellStyle name="2x indented GHG Textfiels 3 2 2 2 2 12" xfId="43134" xr:uid="{57FC62D8-F6D4-44E8-8A66-94E5E808AB48}"/>
    <cellStyle name="2x indented GHG Textfiels 3 2 2 2 2 13" xfId="47979" xr:uid="{226DA5B3-634F-407C-A66D-EA45A65A2712}"/>
    <cellStyle name="2x indented GHG Textfiels 3 2 2 2 2 2" xfId="5551" xr:uid="{45C017A6-5F5B-4A75-9F9B-851FFD11057E}"/>
    <cellStyle name="2x indented GHG Textfiels 3 2 2 2 2 3" xfId="9125" xr:uid="{D4A3E394-B1EE-4F7A-A2FD-08211604F54C}"/>
    <cellStyle name="2x indented GHG Textfiels 3 2 2 2 2 4" xfId="13496" xr:uid="{49CEC532-07A6-42C7-A743-FF1775BF7842}"/>
    <cellStyle name="2x indented GHG Textfiels 3 2 2 2 2 5" xfId="20217" xr:uid="{5B9453EF-99A0-4EE7-BE0A-319877D71596}"/>
    <cellStyle name="2x indented GHG Textfiels 3 2 2 2 2 6" xfId="22975" xr:uid="{DBDC2BB2-A974-46F4-9D82-698A5314223B}"/>
    <cellStyle name="2x indented GHG Textfiels 3 2 2 2 2 7" xfId="27157" xr:uid="{A20D016D-C21A-44B2-9043-66A72323BB75}"/>
    <cellStyle name="2x indented GHG Textfiels 3 2 2 2 2 8" xfId="28495" xr:uid="{D9AD3274-43EA-4DBB-8AF7-04E0834CB606}"/>
    <cellStyle name="2x indented GHG Textfiels 3 2 2 2 2 9" xfId="32692" xr:uid="{6C203A44-82B5-4E90-ADD9-14FDBAA61438}"/>
    <cellStyle name="2x indented GHG Textfiels 3 2 2 2 3" xfId="1364" xr:uid="{7F2181C7-F2DC-4E2F-BB91-9333C3B8EFB3}"/>
    <cellStyle name="2x indented GHG Textfiels 3 2 2 2 3 10" xfId="32947" xr:uid="{4956D50F-EFB6-46AB-A1B3-A9A789DF9E6C}"/>
    <cellStyle name="2x indented GHG Textfiels 3 2 2 2 3 11" xfId="36531" xr:uid="{3B269B02-2F51-4B28-B6BA-0E69C6EFD488}"/>
    <cellStyle name="2x indented GHG Textfiels 3 2 2 2 3 12" xfId="37588" xr:uid="{8EC16B84-0872-4BF4-8047-436456E9CDC1}"/>
    <cellStyle name="2x indented GHG Textfiels 3 2 2 2 3 13" xfId="43389" xr:uid="{EBF0EC73-1507-4ACA-ABBF-04EB6FD34DFD}"/>
    <cellStyle name="2x indented GHG Textfiels 3 2 2 2 3 14" xfId="46620" xr:uid="{49E999C9-BB22-45CD-B05C-DC14C934F125}"/>
    <cellStyle name="2x indented GHG Textfiels 3 2 2 2 3 2" xfId="5805" xr:uid="{97D08A6B-7089-4E19-8D42-D25E9ECDEBC6}"/>
    <cellStyle name="2x indented GHG Textfiels 3 2 2 2 3 3" xfId="9380" xr:uid="{F3DD2F28-6A92-46E4-B34D-5A93EE1DA2A4}"/>
    <cellStyle name="2x indented GHG Textfiels 3 2 2 2 3 4" xfId="13306" xr:uid="{B3C52410-BCCB-4C81-A7B1-27B55C3A2AA6}"/>
    <cellStyle name="2x indented GHG Textfiels 3 2 2 2 3 5" xfId="5162" xr:uid="{29629A58-2426-457F-96C8-FFA9E64E55CB}"/>
    <cellStyle name="2x indented GHG Textfiels 3 2 2 2 3 6" xfId="20472" xr:uid="{AF26979F-AD51-42C5-95A0-2FA9FD755FA5}"/>
    <cellStyle name="2x indented GHG Textfiels 3 2 2 2 3 7" xfId="4759" xr:uid="{131A9A39-979A-4118-9391-DA03473FA5D9}"/>
    <cellStyle name="2x indented GHG Textfiels 3 2 2 2 3 8" xfId="27404" xr:uid="{D19D7FC7-7EBA-4EA6-9CA0-646B945313F8}"/>
    <cellStyle name="2x indented GHG Textfiels 3 2 2 2 3 9" xfId="30476" xr:uid="{AA5C74A5-1F3E-433F-82CF-87568CA1D77B}"/>
    <cellStyle name="2x indented GHG Textfiels 3 2 2 2 4" xfId="2239" xr:uid="{7D3545AC-65BC-4897-9388-10D94CC5719D}"/>
    <cellStyle name="2x indented GHG Textfiels 3 2 2 2 4 10" xfId="33818" xr:uid="{E8C0BB57-ECC2-4A9A-9F36-C9509F588E74}"/>
    <cellStyle name="2x indented GHG Textfiels 3 2 2 2 4 11" xfId="37316" xr:uid="{74CBAD1E-223C-41C5-BDC1-ECD9E4813C64}"/>
    <cellStyle name="2x indented GHG Textfiels 3 2 2 2 4 12" xfId="39956" xr:uid="{4DF03116-4C97-40E0-8693-B08DE018D7E9}"/>
    <cellStyle name="2x indented GHG Textfiels 3 2 2 2 4 13" xfId="44262" xr:uid="{49F5AD88-E580-4225-AD62-801876D0F8A0}"/>
    <cellStyle name="2x indented GHG Textfiels 3 2 2 2 4 14" xfId="42460" xr:uid="{3DF3C8D7-75D3-4E5C-9852-E6B1EF2A7B98}"/>
    <cellStyle name="2x indented GHG Textfiels 3 2 2 2 4 2" xfId="6677" xr:uid="{1D3AC1A8-D8FD-4104-B327-DD9C61E44143}"/>
    <cellStyle name="2x indented GHG Textfiels 3 2 2 2 4 3" xfId="10255" xr:uid="{58E83AB2-1D00-4AD3-A6E0-BF1E3471F183}"/>
    <cellStyle name="2x indented GHG Textfiels 3 2 2 2 4 4" xfId="14154" xr:uid="{202D9CC2-D8B9-4EF9-AD2F-64C024033096}"/>
    <cellStyle name="2x indented GHG Textfiels 3 2 2 2 4 5" xfId="17355" xr:uid="{2B728BF8-EE78-4F0E-96FF-2F18C716AD4F}"/>
    <cellStyle name="2x indented GHG Textfiels 3 2 2 2 4 6" xfId="21338" xr:uid="{E67BC0E0-ACAB-410B-B504-A4FCE92DE3FC}"/>
    <cellStyle name="2x indented GHG Textfiels 3 2 2 2 4 7" xfId="23925" xr:uid="{E7E42DDE-C9B8-452F-8FB8-0374DB27AA82}"/>
    <cellStyle name="2x indented GHG Textfiels 3 2 2 2 4 8" xfId="28249" xr:uid="{9730F7F1-C2C3-436D-A460-BD4C84AC16CD}"/>
    <cellStyle name="2x indented GHG Textfiels 3 2 2 2 4 9" xfId="30014" xr:uid="{D3822FA1-F469-417B-A89F-24665CECA089}"/>
    <cellStyle name="2x indented GHG Textfiels 3 2 2 2 5" xfId="2595" xr:uid="{CF44FE55-E8F7-4723-B244-505B1C3197B7}"/>
    <cellStyle name="2x indented GHG Textfiels 3 2 2 2 5 10" xfId="34174" xr:uid="{529EC146-86CE-44A7-BD74-EC945BEF8554}"/>
    <cellStyle name="2x indented GHG Textfiels 3 2 2 2 5 11" xfId="37637" xr:uid="{8EF6E363-1AA5-48F0-BB11-25FB721D2CE4}"/>
    <cellStyle name="2x indented GHG Textfiels 3 2 2 2 5 12" xfId="40312" xr:uid="{4CB44FDA-A218-4C27-AD37-A8A0E166159D}"/>
    <cellStyle name="2x indented GHG Textfiels 3 2 2 2 5 13" xfId="44618" xr:uid="{6861981E-ADA7-420E-9BE9-B9D6CE662631}"/>
    <cellStyle name="2x indented GHG Textfiels 3 2 2 2 5 14" xfId="50019" xr:uid="{99E2FCAE-64EB-4B21-9A96-18C16DF3BA27}"/>
    <cellStyle name="2x indented GHG Textfiels 3 2 2 2 5 2" xfId="7032" xr:uid="{9B360585-801A-4483-8853-B08C09D86957}"/>
    <cellStyle name="2x indented GHG Textfiels 3 2 2 2 5 3" xfId="10611" xr:uid="{8F242116-02F3-409A-BAC0-D385EBBFE571}"/>
    <cellStyle name="2x indented GHG Textfiels 3 2 2 2 5 4" xfId="14510" xr:uid="{0E54271F-CC01-4FCD-957C-E97C54CB0483}"/>
    <cellStyle name="2x indented GHG Textfiels 3 2 2 2 5 5" xfId="17711" xr:uid="{2163E8B4-6EC4-44F3-BA8B-04FFECA67B68}"/>
    <cellStyle name="2x indented GHG Textfiels 3 2 2 2 5 6" xfId="21694" xr:uid="{1DB85D26-44A4-4819-AE33-909AAEA91DEC}"/>
    <cellStyle name="2x indented GHG Textfiels 3 2 2 2 5 7" xfId="24266" xr:uid="{CC835518-1815-401A-9D8A-AE69D906EBC8}"/>
    <cellStyle name="2x indented GHG Textfiels 3 2 2 2 5 8" xfId="28599" xr:uid="{72AEE21A-E2D2-4B2D-8FBA-E5478EB351C2}"/>
    <cellStyle name="2x indented GHG Textfiels 3 2 2 2 5 9" xfId="30567" xr:uid="{71BDEEA9-0DBD-45E2-BF27-E87EEA57A2CE}"/>
    <cellStyle name="2x indented GHG Textfiels 3 2 2 2 6" xfId="3284" xr:uid="{00D3966D-DFFE-41E1-B796-5092C34A3854}"/>
    <cellStyle name="2x indented GHG Textfiels 3 2 2 2 6 10" xfId="34861" xr:uid="{EA1FD75B-88BA-4103-A828-B10A5009E8D6}"/>
    <cellStyle name="2x indented GHG Textfiels 3 2 2 2 6 11" xfId="38306" xr:uid="{0B62CF24-5EC5-4AD6-9379-73AF62B306A0}"/>
    <cellStyle name="2x indented GHG Textfiels 3 2 2 2 6 12" xfId="40995" xr:uid="{0FCD22E8-B737-4BC4-97CF-F8739C8FCABD}"/>
    <cellStyle name="2x indented GHG Textfiels 3 2 2 2 6 13" xfId="45306" xr:uid="{19F662AA-0F3E-41F3-99F8-C7F69D22CFA7}"/>
    <cellStyle name="2x indented GHG Textfiels 3 2 2 2 6 14" xfId="48697" xr:uid="{F7B6A1A0-49A0-4AC1-88A0-2DCE06EFE0E3}"/>
    <cellStyle name="2x indented GHG Textfiels 3 2 2 2 6 15" xfId="50702" xr:uid="{8BB43472-FD34-42D4-9921-2DEBD9BC534F}"/>
    <cellStyle name="2x indented GHG Textfiels 3 2 2 2 6 2" xfId="7719" xr:uid="{3A706409-0033-4003-9126-D31744A1B4EF}"/>
    <cellStyle name="2x indented GHG Textfiels 3 2 2 2 6 3" xfId="11298" xr:uid="{91967367-FE5A-4BB6-AD5A-D7911247563E}"/>
    <cellStyle name="2x indented GHG Textfiels 3 2 2 2 6 4" xfId="15198" xr:uid="{274944CC-3872-4C73-9184-DDBA61B3980E}"/>
    <cellStyle name="2x indented GHG Textfiels 3 2 2 2 6 5" xfId="18397" xr:uid="{791ED349-BD02-43DF-82F0-DEEA0A020E68}"/>
    <cellStyle name="2x indented GHG Textfiels 3 2 2 2 6 6" xfId="22377" xr:uid="{FD932493-005D-4D3F-9F73-0FFBA5B85CEB}"/>
    <cellStyle name="2x indented GHG Textfiels 3 2 2 2 6 7" xfId="24939" xr:uid="{0961DA9B-B28B-4FF4-B4A1-0CA1174251D3}"/>
    <cellStyle name="2x indented GHG Textfiels 3 2 2 2 6 8" xfId="29282" xr:uid="{431E6458-971E-4021-80D7-819D6BE76569}"/>
    <cellStyle name="2x indented GHG Textfiels 3 2 2 2 6 9" xfId="31256" xr:uid="{FB5BEDF0-BDC1-4533-8338-D9AF9B583E18}"/>
    <cellStyle name="2x indented GHG Textfiels 3 2 2 2 7" xfId="3022" xr:uid="{4F3D7AA5-FDD0-4F14-A2EB-D986B3BFA515}"/>
    <cellStyle name="2x indented GHG Textfiels 3 2 2 2 7 10" xfId="34599" xr:uid="{F893776F-D750-42E3-B91E-BAF1CAABFCE2}"/>
    <cellStyle name="2x indented GHG Textfiels 3 2 2 2 7 11" xfId="38044" xr:uid="{9FAFE6D7-12FC-462F-847F-AAD6B519D623}"/>
    <cellStyle name="2x indented GHG Textfiels 3 2 2 2 7 12" xfId="40733" xr:uid="{BC304730-B8C8-4DD4-9306-2027686FF0AE}"/>
    <cellStyle name="2x indented GHG Textfiels 3 2 2 2 7 13" xfId="45044" xr:uid="{824AE7AC-79A5-4E17-B97E-004992B567FA}"/>
    <cellStyle name="2x indented GHG Textfiels 3 2 2 2 7 14" xfId="48435" xr:uid="{5C14E929-41BE-4474-A5BC-6B11191C3E2C}"/>
    <cellStyle name="2x indented GHG Textfiels 3 2 2 2 7 15" xfId="50440" xr:uid="{D74EBD76-846F-46EC-8291-632EBE27BB6A}"/>
    <cellStyle name="2x indented GHG Textfiels 3 2 2 2 7 2" xfId="7457" xr:uid="{BDD991F9-E4EE-46FE-B629-77D8DE45A8FB}"/>
    <cellStyle name="2x indented GHG Textfiels 3 2 2 2 7 3" xfId="11036" xr:uid="{B758FD38-CE94-4D81-AA3A-E9F74BEDB160}"/>
    <cellStyle name="2x indented GHG Textfiels 3 2 2 2 7 4" xfId="14936" xr:uid="{4EE4442C-9FE5-4A7C-B2EC-44DB5BFB109D}"/>
    <cellStyle name="2x indented GHG Textfiels 3 2 2 2 7 5" xfId="18135" xr:uid="{57ACB28A-DFEC-4DD4-949E-8427E3E7C48C}"/>
    <cellStyle name="2x indented GHG Textfiels 3 2 2 2 7 6" xfId="22115" xr:uid="{BC249CCB-38D6-4B33-82EF-B4E6473B115A}"/>
    <cellStyle name="2x indented GHG Textfiels 3 2 2 2 7 7" xfId="24677" xr:uid="{D9B8A520-5213-4D3A-86E3-F7DC74CA40D2}"/>
    <cellStyle name="2x indented GHG Textfiels 3 2 2 2 7 8" xfId="29020" xr:uid="{8F69DAEA-03F0-40F0-AF4A-D47944218824}"/>
    <cellStyle name="2x indented GHG Textfiels 3 2 2 2 7 9" xfId="30994" xr:uid="{E0ADD244-42A0-49A1-AB2C-97EE0713E118}"/>
    <cellStyle name="2x indented GHG Textfiels 3 2 2 2 8" xfId="4236" xr:uid="{E8992ECB-7E79-43C4-B263-F05C74A137AA}"/>
    <cellStyle name="2x indented GHG Textfiels 3 2 2 2 8 10" xfId="41899" xr:uid="{849A5846-1A14-41E9-BF33-3522AA9B6275}"/>
    <cellStyle name="2x indented GHG Textfiels 3 2 2 2 8 11" xfId="46235" xr:uid="{5989381E-4A3F-4DF7-A612-904541516A59}"/>
    <cellStyle name="2x indented GHG Textfiels 3 2 2 2 8 12" xfId="49639" xr:uid="{B453A4EF-E8C3-4C44-BD55-13BDF4B75283}"/>
    <cellStyle name="2x indented GHG Textfiels 3 2 2 2 8 13" xfId="51606" xr:uid="{3D019FB8-8961-4C7A-8160-81CCDC6C16A8}"/>
    <cellStyle name="2x indented GHG Textfiels 3 2 2 2 8 2" xfId="8669" xr:uid="{484C6DAB-00E0-4403-AA6F-D9B72BEA278C}"/>
    <cellStyle name="2x indented GHG Textfiels 3 2 2 2 8 3" xfId="12240" xr:uid="{4BF80329-57B3-409D-8A8B-68DAA60FD218}"/>
    <cellStyle name="2x indented GHG Textfiels 3 2 2 2 8 4" xfId="16143" xr:uid="{6C43E55D-2D95-4790-AE03-74A638CBEFF7}"/>
    <cellStyle name="2x indented GHG Textfiels 3 2 2 2 8 5" xfId="19324" xr:uid="{9663C900-7779-4639-8CDC-7EAEEC2FD5EA}"/>
    <cellStyle name="2x indented GHG Textfiels 3 2 2 2 8 6" xfId="25843" xr:uid="{236BD1D6-AACB-4120-8B2D-9FB43646B0A1}"/>
    <cellStyle name="2x indented GHG Textfiels 3 2 2 2 8 7" xfId="32191" xr:uid="{28D4DB8D-24DD-4455-B6B1-3F1219FD1667}"/>
    <cellStyle name="2x indented GHG Textfiels 3 2 2 2 8 8" xfId="35797" xr:uid="{8FE59689-C27D-468D-A402-D06FEDA5CC09}"/>
    <cellStyle name="2x indented GHG Textfiels 3 2 2 2 8 9" xfId="39249" xr:uid="{E5FBBB13-7157-470E-8702-33BCF9294D62}"/>
    <cellStyle name="2x indented GHG Textfiels 3 2 2 2 9" xfId="3849" xr:uid="{2A8A36DE-2B88-445D-B8F2-E75BE6040BCF}"/>
    <cellStyle name="2x indented GHG Textfiels 3 2 2 2 9 10" xfId="41512" xr:uid="{B007661E-472F-4177-8397-6DE734A6412B}"/>
    <cellStyle name="2x indented GHG Textfiels 3 2 2 2 9 11" xfId="45848" xr:uid="{DFCBB25D-5B52-4B7D-B1B8-010A342A5C62}"/>
    <cellStyle name="2x indented GHG Textfiels 3 2 2 2 9 12" xfId="49252" xr:uid="{2D89D666-4D61-46C4-8EBD-36E38E080629}"/>
    <cellStyle name="2x indented GHG Textfiels 3 2 2 2 9 13" xfId="51219" xr:uid="{D167C656-A6E4-4C68-B3C2-D5A8F86B4E12}"/>
    <cellStyle name="2x indented GHG Textfiels 3 2 2 2 9 2" xfId="8282" xr:uid="{35725F52-2C57-47CD-9884-024946917BDA}"/>
    <cellStyle name="2x indented GHG Textfiels 3 2 2 2 9 3" xfId="11853" xr:uid="{9A37B212-1082-4CB5-920B-6E44C044AFF8}"/>
    <cellStyle name="2x indented GHG Textfiels 3 2 2 2 9 4" xfId="15756" xr:uid="{77833A73-3FE2-42FF-A9B8-561F2F331B8E}"/>
    <cellStyle name="2x indented GHG Textfiels 3 2 2 2 9 5" xfId="18937" xr:uid="{0AF67BF8-1EB4-4DA4-8B7E-4B63B2DF59C7}"/>
    <cellStyle name="2x indented GHG Textfiels 3 2 2 2 9 6" xfId="25456" xr:uid="{49FC43E6-0F4D-4798-B48E-B51E671F59FC}"/>
    <cellStyle name="2x indented GHG Textfiels 3 2 2 2 9 7" xfId="31804" xr:uid="{6F02C72D-B250-4DF9-BDDC-27BAF3E4A49E}"/>
    <cellStyle name="2x indented GHG Textfiels 3 2 2 2 9 8" xfId="35410" xr:uid="{AADB94BA-568A-4ADE-9A80-1B50B283482D}"/>
    <cellStyle name="2x indented GHG Textfiels 3 2 2 2 9 9" xfId="38862" xr:uid="{67C5B830-0BB9-4154-90A5-57F3DCEB768C}"/>
    <cellStyle name="2x indented GHG Textfiels 3 2 2 3" xfId="1250" xr:uid="{438AFB87-19FC-4E78-9C74-EA077BBEBFBE}"/>
    <cellStyle name="2x indented GHG Textfiels 3 2 2 3 10" xfId="36428" xr:uid="{7F77033A-A6BB-4FC0-9FCD-0565B4E0693B}"/>
    <cellStyle name="2x indented GHG Textfiels 3 2 2 3 11" xfId="37583" xr:uid="{BE2C74DC-3E56-4216-ADA2-8BF900FD91B6}"/>
    <cellStyle name="2x indented GHG Textfiels 3 2 2 3 12" xfId="43275" xr:uid="{5AA8094E-0FAF-4141-80EC-056BFCE7919C}"/>
    <cellStyle name="2x indented GHG Textfiels 3 2 2 3 13" xfId="48132" xr:uid="{0ED7C1FB-618C-410C-B317-6399A1C50A28}"/>
    <cellStyle name="2x indented GHG Textfiels 3 2 2 3 2" xfId="5692" xr:uid="{6B1F6AF6-8C38-42F0-BAAD-F2128FBF5932}"/>
    <cellStyle name="2x indented GHG Textfiels 3 2 2 3 3" xfId="9266" xr:uid="{526B44B3-E0F3-415F-9DE5-504B137B51B2}"/>
    <cellStyle name="2x indented GHG Textfiels 3 2 2 3 4" xfId="3665" xr:uid="{664C64F7-0D47-450E-80F6-9F7121506D51}"/>
    <cellStyle name="2x indented GHG Textfiels 3 2 2 3 5" xfId="20358" xr:uid="{0B7C3C1C-5A5F-4550-B238-FA549AA0491F}"/>
    <cellStyle name="2x indented GHG Textfiels 3 2 2 3 6" xfId="5331" xr:uid="{EC5ED588-AC68-4253-A89F-DC358FE0A3DB}"/>
    <cellStyle name="2x indented GHG Textfiels 3 2 2 3 7" xfId="27294" xr:uid="{B5AD2F1F-A092-4111-99B6-5AFBFD21C914}"/>
    <cellStyle name="2x indented GHG Textfiels 3 2 2 3 8" xfId="26248" xr:uid="{71F6282F-C471-4385-A54E-254FD4F958E3}"/>
    <cellStyle name="2x indented GHG Textfiels 3 2 2 3 9" xfId="32833" xr:uid="{DA77E12C-EB5E-4968-A2CB-87941FDD08EA}"/>
    <cellStyle name="2x indented GHG Textfiels 3 2 2 4" xfId="1729" xr:uid="{56D56236-8F77-456C-A030-181D452451B3}"/>
    <cellStyle name="2x indented GHG Textfiels 3 2 2 4 10" xfId="33312" xr:uid="{19CCF5AE-E831-4038-9934-8915F07E5D2F}"/>
    <cellStyle name="2x indented GHG Textfiels 3 2 2 4 11" xfId="36859" xr:uid="{687DFD1C-08C7-4BBE-A1BE-C3BAEF674228}"/>
    <cellStyle name="2x indented GHG Textfiels 3 2 2 4 12" xfId="38720" xr:uid="{20606334-E0B2-4058-ADD8-8CDAFB647199}"/>
    <cellStyle name="2x indented GHG Textfiels 3 2 2 4 13" xfId="43754" xr:uid="{88D39CBB-0E47-4721-BA48-74E94C9DC09B}"/>
    <cellStyle name="2x indented GHG Textfiels 3 2 2 4 14" xfId="47315" xr:uid="{1D48F511-5863-4848-B91A-F37191DBF4C9}"/>
    <cellStyle name="2x indented GHG Textfiels 3 2 2 4 2" xfId="6167" xr:uid="{B3683CBF-27BB-45F5-AA4D-064C4EF0174E}"/>
    <cellStyle name="2x indented GHG Textfiels 3 2 2 4 3" xfId="9745" xr:uid="{EAF4F7DD-B9B0-401C-9F85-5530F721520D}"/>
    <cellStyle name="2x indented GHG Textfiels 3 2 2 4 4" xfId="13647" xr:uid="{8E703519-519F-470B-B89F-B09E2BD03FFC}"/>
    <cellStyle name="2x indented GHG Textfiels 3 2 2 4 5" xfId="16850" xr:uid="{4F081EE1-61AE-4BD6-9B76-47A825A52961}"/>
    <cellStyle name="2x indented GHG Textfiels 3 2 2 4 6" xfId="20837" xr:uid="{6840B0E7-B8A3-4EA5-9290-A7E3A9819C04}"/>
    <cellStyle name="2x indented GHG Textfiels 3 2 2 4 7" xfId="23437" xr:uid="{9B3D69CE-709D-4807-A4A4-B43BF04A7A26}"/>
    <cellStyle name="2x indented GHG Textfiels 3 2 2 4 8" xfId="27760" xr:uid="{D99197B7-3D11-4C67-8AE1-04F3CE78B01E}"/>
    <cellStyle name="2x indented GHG Textfiels 3 2 2 4 9" xfId="28090" xr:uid="{696C9B4A-D2FC-4924-BB37-B407011FC9AD}"/>
    <cellStyle name="2x indented GHG Textfiels 3 2 2 5" xfId="2059" xr:uid="{81653348-CB9F-4F56-8224-B021E2C4D787}"/>
    <cellStyle name="2x indented GHG Textfiels 3 2 2 5 10" xfId="33638" xr:uid="{250E7B32-3FCA-4489-A289-93D8F119EC7B}"/>
    <cellStyle name="2x indented GHG Textfiels 3 2 2 5 11" xfId="37150" xr:uid="{BAA6A3D2-1E66-4DB5-BC32-0EAEC23A3F5A}"/>
    <cellStyle name="2x indented GHG Textfiels 3 2 2 5 12" xfId="39776" xr:uid="{F47EF1A5-4450-4F53-B176-4759BFF96696}"/>
    <cellStyle name="2x indented GHG Textfiels 3 2 2 5 13" xfId="44082" xr:uid="{716E5397-329B-428D-9B88-91A5AD5C0A1D}"/>
    <cellStyle name="2x indented GHG Textfiels 3 2 2 5 14" xfId="47010" xr:uid="{AB1B251B-0E9A-4098-87D0-B54F7606F8E1}"/>
    <cellStyle name="2x indented GHG Textfiels 3 2 2 5 2" xfId="6497" xr:uid="{C3B62644-7030-4441-888C-ECC2CDE9D7D6}"/>
    <cellStyle name="2x indented GHG Textfiels 3 2 2 5 3" xfId="10075" xr:uid="{C9DF4A67-1AD6-43B3-81C3-A16E65C8055B}"/>
    <cellStyle name="2x indented GHG Textfiels 3 2 2 5 4" xfId="13974" xr:uid="{507D32DD-C41E-4CB3-A74F-78451DCE68A5}"/>
    <cellStyle name="2x indented GHG Textfiels 3 2 2 5 5" xfId="17175" xr:uid="{01489269-EB53-4A32-9E1C-3BDAC477729D}"/>
    <cellStyle name="2x indented GHG Textfiels 3 2 2 5 6" xfId="21158" xr:uid="{DB90FF55-E30D-45E8-8A09-D58816DD8771}"/>
    <cellStyle name="2x indented GHG Textfiels 3 2 2 5 7" xfId="23745" xr:uid="{03295EAD-8DAD-43BD-8273-5B4473DF93F4}"/>
    <cellStyle name="2x indented GHG Textfiels 3 2 2 5 8" xfId="28076" xr:uid="{E0DCEE5B-9A47-4385-9FEC-D101D1EF822C}"/>
    <cellStyle name="2x indented GHG Textfiels 3 2 2 5 9" xfId="30425" xr:uid="{B5C49B00-82D4-4560-96CE-A3A6F6FB3650}"/>
    <cellStyle name="2x indented GHG Textfiels 3 2 2 6" xfId="2389" xr:uid="{B0F59372-7205-448C-9875-9DFAA195BD03}"/>
    <cellStyle name="2x indented GHG Textfiels 3 2 2 6 10" xfId="33968" xr:uid="{090BC0ED-77EB-4CB2-9D56-ED68EAE0BD84}"/>
    <cellStyle name="2x indented GHG Textfiels 3 2 2 6 11" xfId="37458" xr:uid="{1C261562-2B81-4D24-9133-3C9CEAEBB3B8}"/>
    <cellStyle name="2x indented GHG Textfiels 3 2 2 6 12" xfId="40106" xr:uid="{29FE41BD-1EAC-4873-8609-72A3398E4E85}"/>
    <cellStyle name="2x indented GHG Textfiels 3 2 2 6 13" xfId="44412" xr:uid="{FF6FC7BC-F3EC-4FE0-B546-4336029B89B2}"/>
    <cellStyle name="2x indented GHG Textfiels 3 2 2 6 14" xfId="49102" xr:uid="{98F9B3CA-DDC1-43B4-8598-F537117F2373}"/>
    <cellStyle name="2x indented GHG Textfiels 3 2 2 6 2" xfId="6827" xr:uid="{5D3D436B-F937-4AF4-9AC8-7368391D172D}"/>
    <cellStyle name="2x indented GHG Textfiels 3 2 2 6 3" xfId="10405" xr:uid="{3C03A8CE-6AEB-413D-AD91-94379BAE8932}"/>
    <cellStyle name="2x indented GHG Textfiels 3 2 2 6 4" xfId="14304" xr:uid="{0E4E3DB6-7C6D-48D6-AEE6-222ECFF699C6}"/>
    <cellStyle name="2x indented GHG Textfiels 3 2 2 6 5" xfId="17505" xr:uid="{56005AEE-6B09-49C8-8203-4AB4BF545CAE}"/>
    <cellStyle name="2x indented GHG Textfiels 3 2 2 6 6" xfId="21488" xr:uid="{640EE324-C8EB-4F8C-ACED-537974AD9617}"/>
    <cellStyle name="2x indented GHG Textfiels 3 2 2 6 7" xfId="24075" xr:uid="{E3D130D9-F386-49BE-BB2E-8EBAF4B0F859}"/>
    <cellStyle name="2x indented GHG Textfiels 3 2 2 6 8" xfId="28398" xr:uid="{71E60A8A-003B-43CB-87E7-2C1654A1A9B3}"/>
    <cellStyle name="2x indented GHG Textfiels 3 2 2 6 9" xfId="26475" xr:uid="{276F1A50-BB96-4FB1-B1E6-BDCFCDF49F9C}"/>
    <cellStyle name="2x indented GHG Textfiels 3 2 2 7" xfId="3073" xr:uid="{D3BFF474-D78B-43CF-836F-3D50D068695C}"/>
    <cellStyle name="2x indented GHG Textfiels 3 2 2 7 10" xfId="34650" xr:uid="{2F531EA4-25C9-4D74-9BD6-B6298D2A221A}"/>
    <cellStyle name="2x indented GHG Textfiels 3 2 2 7 11" xfId="38095" xr:uid="{0DCB130D-1583-4C5D-82FF-4E0CDA63A916}"/>
    <cellStyle name="2x indented GHG Textfiels 3 2 2 7 12" xfId="40784" xr:uid="{53B471BA-AEA1-49D1-B16A-8AA4321ED6B9}"/>
    <cellStyle name="2x indented GHG Textfiels 3 2 2 7 13" xfId="45095" xr:uid="{0DA829C9-B579-449E-91EC-E729D238D87D}"/>
    <cellStyle name="2x indented GHG Textfiels 3 2 2 7 14" xfId="48486" xr:uid="{DC4E0813-9D2F-45C3-A9DE-0EB717451307}"/>
    <cellStyle name="2x indented GHG Textfiels 3 2 2 7 15" xfId="50491" xr:uid="{54BA1657-66D6-480C-85CB-89E20F743FC7}"/>
    <cellStyle name="2x indented GHG Textfiels 3 2 2 7 2" xfId="7508" xr:uid="{89844CD9-8973-4A43-A53C-1CE4B1BF9EA4}"/>
    <cellStyle name="2x indented GHG Textfiels 3 2 2 7 3" xfId="11087" xr:uid="{9A7E68DA-D31E-4016-B9C6-6D20A34CFCCE}"/>
    <cellStyle name="2x indented GHG Textfiels 3 2 2 7 4" xfId="14987" xr:uid="{DF0B0DFF-E2C8-4242-8532-1298A8CE3D82}"/>
    <cellStyle name="2x indented GHG Textfiels 3 2 2 7 5" xfId="18186" xr:uid="{9323C4C1-E151-46DE-864D-C900ECFAA9E1}"/>
    <cellStyle name="2x indented GHG Textfiels 3 2 2 7 6" xfId="22166" xr:uid="{75A2FA25-75DB-4A0C-928B-9BCA7F9C9954}"/>
    <cellStyle name="2x indented GHG Textfiels 3 2 2 7 7" xfId="24728" xr:uid="{B20E6DE1-31E8-48E5-BDFD-9541888981DA}"/>
    <cellStyle name="2x indented GHG Textfiels 3 2 2 7 8" xfId="29071" xr:uid="{41E6F327-6CF5-4B80-922D-817245F03D2A}"/>
    <cellStyle name="2x indented GHG Textfiels 3 2 2 7 9" xfId="31045" xr:uid="{C5B2918E-E338-4741-9F4A-85B38EA14CD6}"/>
    <cellStyle name="2x indented GHG Textfiels 3 2 2 8" xfId="3472" xr:uid="{818A2FDD-FC20-426A-8156-11F61008D3B4}"/>
    <cellStyle name="2x indented GHG Textfiels 3 2 2 8 10" xfId="35049" xr:uid="{FABE276A-5D57-4077-81DF-B908F891D012}"/>
    <cellStyle name="2x indented GHG Textfiels 3 2 2 8 11" xfId="38494" xr:uid="{0F5DBE3F-4F5D-42A6-8AA8-29703C6A9185}"/>
    <cellStyle name="2x indented GHG Textfiels 3 2 2 8 12" xfId="41183" xr:uid="{F628357A-EB0E-40CE-B3D0-3EE856814571}"/>
    <cellStyle name="2x indented GHG Textfiels 3 2 2 8 13" xfId="45494" xr:uid="{E8575769-9299-4E07-9D72-16BB46A26484}"/>
    <cellStyle name="2x indented GHG Textfiels 3 2 2 8 14" xfId="48885" xr:uid="{8A3628C1-CD99-413B-ADE9-AC2D1FFBABBF}"/>
    <cellStyle name="2x indented GHG Textfiels 3 2 2 8 15" xfId="50890" xr:uid="{3A01CB81-C409-4678-BF56-ABAB2CB4CB72}"/>
    <cellStyle name="2x indented GHG Textfiels 3 2 2 8 2" xfId="7907" xr:uid="{0DE113E0-DB2B-43FA-BE62-4E8624C85E21}"/>
    <cellStyle name="2x indented GHG Textfiels 3 2 2 8 3" xfId="11486" xr:uid="{AF5A857D-BD8F-489D-BD4B-392D39FD0B7C}"/>
    <cellStyle name="2x indented GHG Textfiels 3 2 2 8 4" xfId="15386" xr:uid="{D61472DD-3C52-4B93-9342-1D2E62CCC2E6}"/>
    <cellStyle name="2x indented GHG Textfiels 3 2 2 8 5" xfId="18585" xr:uid="{57408165-3F05-40CC-8D7F-AAFC6C76D88E}"/>
    <cellStyle name="2x indented GHG Textfiels 3 2 2 8 6" xfId="22565" xr:uid="{77938737-5765-4C7A-9373-8BF32799B7CE}"/>
    <cellStyle name="2x indented GHG Textfiels 3 2 2 8 7" xfId="25127" xr:uid="{2712046C-BBA1-4224-A13B-3896353D7B69}"/>
    <cellStyle name="2x indented GHG Textfiels 3 2 2 8 8" xfId="29470" xr:uid="{FA492E90-ABB4-4786-A3E6-FFB70032E56F}"/>
    <cellStyle name="2x indented GHG Textfiels 3 2 2 8 9" xfId="31444" xr:uid="{AAB079C6-AD73-4205-B148-0AC0886F88BD}"/>
    <cellStyle name="2x indented GHG Textfiels 3 2 2 9" xfId="4027" xr:uid="{B37E4104-A9DD-4BFE-967F-6D8D8A761227}"/>
    <cellStyle name="2x indented GHG Textfiels 3 2 2 9 10" xfId="41690" xr:uid="{F7168D73-1F30-4370-9FD8-EA3E64BC8A06}"/>
    <cellStyle name="2x indented GHG Textfiels 3 2 2 9 11" xfId="46026" xr:uid="{C802E97C-5FBC-448C-8349-24C12977500E}"/>
    <cellStyle name="2x indented GHG Textfiels 3 2 2 9 12" xfId="49430" xr:uid="{00025C57-F4EF-4606-B2A4-0DF59ADC4FA3}"/>
    <cellStyle name="2x indented GHG Textfiels 3 2 2 9 13" xfId="51397" xr:uid="{0D788893-5271-4781-8DA8-AC55C8467EBA}"/>
    <cellStyle name="2x indented GHG Textfiels 3 2 2 9 2" xfId="8460" xr:uid="{8BB07603-D709-40C9-815C-8024FB3D5A92}"/>
    <cellStyle name="2x indented GHG Textfiels 3 2 2 9 3" xfId="12031" xr:uid="{D137FCAF-7A52-47C0-A6D8-903FA8211A55}"/>
    <cellStyle name="2x indented GHG Textfiels 3 2 2 9 4" xfId="15934" xr:uid="{7C308AE9-C143-4765-9994-7C3042DF4B90}"/>
    <cellStyle name="2x indented GHG Textfiels 3 2 2 9 5" xfId="19115" xr:uid="{F16700E3-7FE1-4938-8B85-32C42CD0E38E}"/>
    <cellStyle name="2x indented GHG Textfiels 3 2 2 9 6" xfId="25634" xr:uid="{E23430FF-E27C-4BDC-9C84-CE4CE56BDBEF}"/>
    <cellStyle name="2x indented GHG Textfiels 3 2 2 9 7" xfId="31982" xr:uid="{A801F0AE-4F83-4B5B-8E0E-7D7743AC6E81}"/>
    <cellStyle name="2x indented GHG Textfiels 3 2 2 9 8" xfId="35588" xr:uid="{6E50760C-1F5F-4179-802A-5593865563EC}"/>
    <cellStyle name="2x indented GHG Textfiels 3 2 2 9 9" xfId="39040" xr:uid="{19127A6D-8102-43C1-B57D-23A6C7CBCDDE}"/>
    <cellStyle name="2x indented GHG Textfiels 3 2 3" xfId="783" xr:uid="{506E4D7C-2724-46E5-AB5B-A3857F27785B}"/>
    <cellStyle name="2x indented GHG Textfiels 3 2 3 10" xfId="5097" xr:uid="{8FC528DD-AAA0-4EBA-BF14-EA862A210D1E}"/>
    <cellStyle name="2x indented GHG Textfiels 3 2 3 11" xfId="11703" xr:uid="{D1B71FCE-6EFC-4CDB-8077-100ACD668F2C}"/>
    <cellStyle name="2x indented GHG Textfiels 3 2 3 12" xfId="19892" xr:uid="{6A7D7927-B0EB-4F5B-A926-7629AF666C97}"/>
    <cellStyle name="2x indented GHG Textfiels 3 2 3 13" xfId="36753" xr:uid="{3CC77201-2A85-4A95-ABBA-20E7923BE7B5}"/>
    <cellStyle name="2x indented GHG Textfiels 3 2 3 14" xfId="42808" xr:uid="{CC110AB7-F833-4D15-A59A-5DE7B9274DD5}"/>
    <cellStyle name="2x indented GHG Textfiels 3 2 3 15" xfId="52646" xr:uid="{CE3D08E0-15E2-49A5-B91D-229E80041A5F}"/>
    <cellStyle name="2x indented GHG Textfiels 3 2 3 2" xfId="1337" xr:uid="{628DF7AD-9FB8-4E98-8F4C-935837433225}"/>
    <cellStyle name="2x indented GHG Textfiels 3 2 3 2 10" xfId="36506" xr:uid="{A4BDBB22-E51F-4AE9-B624-B220BC915323}"/>
    <cellStyle name="2x indented GHG Textfiels 3 2 3 2 11" xfId="30203" xr:uid="{606E7598-B995-4EDD-BF72-108339708601}"/>
    <cellStyle name="2x indented GHG Textfiels 3 2 3 2 12" xfId="43362" xr:uid="{B82DC66E-38F6-423B-A244-3A061702C778}"/>
    <cellStyle name="2x indented GHG Textfiels 3 2 3 2 13" xfId="47022" xr:uid="{2B782F41-C452-4181-A128-F70957D3A19B}"/>
    <cellStyle name="2x indented GHG Textfiels 3 2 3 2 2" xfId="5778" xr:uid="{AF52FB8D-65FA-4CFD-B925-1E1C2C1D67C6}"/>
    <cellStyle name="2x indented GHG Textfiels 3 2 3 2 3" xfId="9353" xr:uid="{E4BACB33-DCEA-46DB-8DB9-821362265FDD}"/>
    <cellStyle name="2x indented GHG Textfiels 3 2 3 2 4" xfId="4909" xr:uid="{C6CFA806-D50A-4E9D-A789-717550526890}"/>
    <cellStyle name="2x indented GHG Textfiels 3 2 3 2 5" xfId="20445" xr:uid="{C74B3C52-4ABD-420E-93CB-8B51AD5314F8}"/>
    <cellStyle name="2x indented GHG Textfiels 3 2 3 2 6" xfId="22954" xr:uid="{77783CFE-8FEB-425F-872B-C702DA80AAEB}"/>
    <cellStyle name="2x indented GHG Textfiels 3 2 3 2 7" xfId="27378" xr:uid="{DF70F777-DCEB-4F2F-B545-321B74D7DFC7}"/>
    <cellStyle name="2x indented GHG Textfiels 3 2 3 2 8" xfId="30067" xr:uid="{4A13D682-EB37-43B4-8892-49A5B4E1856B}"/>
    <cellStyle name="2x indented GHG Textfiels 3 2 3 2 9" xfId="32920" xr:uid="{9EC23D23-92EB-4F68-B3E3-025B60D88CA9}"/>
    <cellStyle name="2x indented GHG Textfiels 3 2 3 3" xfId="1771" xr:uid="{C7BEFF9C-4F3F-46CC-A132-8D7D5529D67F}"/>
    <cellStyle name="2x indented GHG Textfiels 3 2 3 3 10" xfId="33354" xr:uid="{EAC0ABFE-5DFC-438F-814A-8EEFC68A635D}"/>
    <cellStyle name="2x indented GHG Textfiels 3 2 3 3 11" xfId="36894" xr:uid="{A3A19407-6ECF-4EC0-9B24-330F4EA93100}"/>
    <cellStyle name="2x indented GHG Textfiels 3 2 3 3 12" xfId="27084" xr:uid="{7393FE82-4986-47DA-B5C0-F8CA112D1575}"/>
    <cellStyle name="2x indented GHG Textfiels 3 2 3 3 13" xfId="43796" xr:uid="{ECA0D7DF-41E2-49A8-B022-651DFF4B7A7C}"/>
    <cellStyle name="2x indented GHG Textfiels 3 2 3 3 14" xfId="47766" xr:uid="{AE80FCBA-1F79-49F0-B04E-F85FB62AB1DC}"/>
    <cellStyle name="2x indented GHG Textfiels 3 2 3 3 2" xfId="6209" xr:uid="{A76DE0FD-9EBC-4C58-A147-6348CB94325C}"/>
    <cellStyle name="2x indented GHG Textfiels 3 2 3 3 3" xfId="9787" xr:uid="{C56EDA00-B55C-4B00-8035-3B06CA6FEB1B}"/>
    <cellStyle name="2x indented GHG Textfiels 3 2 3 3 4" xfId="13689" xr:uid="{3C8A88F9-6EA6-48EB-A7AE-F26F45D9516D}"/>
    <cellStyle name="2x indented GHG Textfiels 3 2 3 3 5" xfId="16892" xr:uid="{86626AA4-3275-45A9-8590-DEB47B8E8527}"/>
    <cellStyle name="2x indented GHG Textfiels 3 2 3 3 6" xfId="20879" xr:uid="{DFDE13B6-6E53-4A6B-8540-9315B5D73982}"/>
    <cellStyle name="2x indented GHG Textfiels 3 2 3 3 7" xfId="23479" xr:uid="{28F6F239-022E-4C9C-8159-B3E48C83418F}"/>
    <cellStyle name="2x indented GHG Textfiels 3 2 3 3 8" xfId="27799" xr:uid="{8256F29F-D4FA-4355-8BA7-7B880C1F99BD}"/>
    <cellStyle name="2x indented GHG Textfiels 3 2 3 3 9" xfId="28108" xr:uid="{022BA43F-002A-44E5-98C0-6A91C23CDFE2}"/>
    <cellStyle name="2x indented GHG Textfiels 3 2 3 4" xfId="2203" xr:uid="{41CA097A-4A26-45C1-8591-668FF8C09DEA}"/>
    <cellStyle name="2x indented GHG Textfiels 3 2 3 4 10" xfId="33782" xr:uid="{B887AA1C-5AA1-49CB-BBC9-0831D9BD2ECF}"/>
    <cellStyle name="2x indented GHG Textfiels 3 2 3 4 11" xfId="37282" xr:uid="{31886EDB-FAEF-4FFC-A6FD-FDE8820FE4E4}"/>
    <cellStyle name="2x indented GHG Textfiels 3 2 3 4 12" xfId="39920" xr:uid="{A409831A-5FD8-45EA-88C7-9B1054334FB7}"/>
    <cellStyle name="2x indented GHG Textfiels 3 2 3 4 13" xfId="44226" xr:uid="{0215D260-C867-46CA-A31C-C025068597A1}"/>
    <cellStyle name="2x indented GHG Textfiels 3 2 3 4 14" xfId="46624" xr:uid="{3911625D-7718-4E1D-869F-01FF32039A55}"/>
    <cellStyle name="2x indented GHG Textfiels 3 2 3 4 2" xfId="6641" xr:uid="{F68C64E1-EEE7-46D8-AFBB-FC038FB23D2D}"/>
    <cellStyle name="2x indented GHG Textfiels 3 2 3 4 3" xfId="10219" xr:uid="{EB09AE9C-C98E-4DC1-9929-4C0462A338AD}"/>
    <cellStyle name="2x indented GHG Textfiels 3 2 3 4 4" xfId="14118" xr:uid="{C2F53B89-1A84-4862-B805-7228405B9560}"/>
    <cellStyle name="2x indented GHG Textfiels 3 2 3 4 5" xfId="17319" xr:uid="{38E0A39B-E596-4FC6-90B3-6F5A48473D17}"/>
    <cellStyle name="2x indented GHG Textfiels 3 2 3 4 6" xfId="21302" xr:uid="{1935FA46-6230-4201-81D9-5277C0F074D1}"/>
    <cellStyle name="2x indented GHG Textfiels 3 2 3 4 7" xfId="23889" xr:uid="{B6E482E3-9241-4068-A945-F931073ADCAF}"/>
    <cellStyle name="2x indented GHG Textfiels 3 2 3 4 8" xfId="28214" xr:uid="{B6D3370A-505D-4B69-BD59-8DCA1659497E}"/>
    <cellStyle name="2x indented GHG Textfiels 3 2 3 4 9" xfId="30109" xr:uid="{BFA9DE8A-E40A-4327-8240-0959EEA806D4}"/>
    <cellStyle name="2x indented GHG Textfiels 3 2 3 5" xfId="2558" xr:uid="{3A3D7B59-6DA0-4217-8705-78101BC92808}"/>
    <cellStyle name="2x indented GHG Textfiels 3 2 3 5 10" xfId="34137" xr:uid="{C6C9BE46-142C-40D0-848D-70DC87594C5A}"/>
    <cellStyle name="2x indented GHG Textfiels 3 2 3 5 11" xfId="37602" xr:uid="{0257A98A-032C-4982-8B60-3CA5479A703A}"/>
    <cellStyle name="2x indented GHG Textfiels 3 2 3 5 12" xfId="40275" xr:uid="{3E63CBEF-B85D-4049-96C0-409E748911DD}"/>
    <cellStyle name="2x indented GHG Textfiels 3 2 3 5 13" xfId="44581" xr:uid="{B068DA07-24E2-4DC2-9E6D-2D6C2441099E}"/>
    <cellStyle name="2x indented GHG Textfiels 3 2 3 5 14" xfId="42405" xr:uid="{BA599294-FB2A-40DA-A79D-AACA666C8EC5}"/>
    <cellStyle name="2x indented GHG Textfiels 3 2 3 5 2" xfId="6995" xr:uid="{B9A7D845-AD73-4BDD-89C7-786F8B417351}"/>
    <cellStyle name="2x indented GHG Textfiels 3 2 3 5 3" xfId="10574" xr:uid="{58B38A96-30D9-4C4F-8EDD-0329E6196F50}"/>
    <cellStyle name="2x indented GHG Textfiels 3 2 3 5 4" xfId="14473" xr:uid="{B54207D2-54A1-412B-AE54-7E4CB9318E09}"/>
    <cellStyle name="2x indented GHG Textfiels 3 2 3 5 5" xfId="17674" xr:uid="{4A584282-A4D3-4E0D-8C80-F96468315113}"/>
    <cellStyle name="2x indented GHG Textfiels 3 2 3 5 6" xfId="21657" xr:uid="{6CA06AFD-5CA4-4D7A-B5F9-F770050567AF}"/>
    <cellStyle name="2x indented GHG Textfiels 3 2 3 5 7" xfId="24229" xr:uid="{CBAC3E45-4F2E-4343-9CE4-30B8D32A51B6}"/>
    <cellStyle name="2x indented GHG Textfiels 3 2 3 5 8" xfId="28563" xr:uid="{4E8DC678-BB8D-4C7F-8B04-0F718A3BAECB}"/>
    <cellStyle name="2x indented GHG Textfiels 3 2 3 5 9" xfId="30530" xr:uid="{F2865736-2754-49C8-864E-6FC6D1A15FCA}"/>
    <cellStyle name="2x indented GHG Textfiels 3 2 3 6" xfId="3247" xr:uid="{2A4CFD82-AE8D-4DD6-9FAE-0574CFCED881}"/>
    <cellStyle name="2x indented GHG Textfiels 3 2 3 6 10" xfId="34824" xr:uid="{5562C927-A875-4E4D-BEF6-A46191FC1941}"/>
    <cellStyle name="2x indented GHG Textfiels 3 2 3 6 11" xfId="38269" xr:uid="{7C99C326-C2F3-4EBE-A684-442EC58C14DC}"/>
    <cellStyle name="2x indented GHG Textfiels 3 2 3 6 12" xfId="40958" xr:uid="{DCA02537-B766-4A6D-9D1B-D63B14FC9E9E}"/>
    <cellStyle name="2x indented GHG Textfiels 3 2 3 6 13" xfId="45269" xr:uid="{B7AADCA0-43F8-4FA1-A8F6-7F01C81A8FBA}"/>
    <cellStyle name="2x indented GHG Textfiels 3 2 3 6 14" xfId="48660" xr:uid="{8C2EB245-0BAA-457C-A200-E52CC2DEB63D}"/>
    <cellStyle name="2x indented GHG Textfiels 3 2 3 6 15" xfId="50665" xr:uid="{8D275C19-86AC-4E95-83EC-2046F798168F}"/>
    <cellStyle name="2x indented GHG Textfiels 3 2 3 6 2" xfId="7682" xr:uid="{D976695D-E8D2-4B0B-98AA-B5358B81F306}"/>
    <cellStyle name="2x indented GHG Textfiels 3 2 3 6 3" xfId="11261" xr:uid="{DE1D45F0-3127-4212-9AB2-3789FCC87C54}"/>
    <cellStyle name="2x indented GHG Textfiels 3 2 3 6 4" xfId="15161" xr:uid="{A59EFF1C-0BB4-4742-B711-94B02D7CEB6E}"/>
    <cellStyle name="2x indented GHG Textfiels 3 2 3 6 5" xfId="18360" xr:uid="{66D0B996-B7BB-4343-9257-5230ADCE28B2}"/>
    <cellStyle name="2x indented GHG Textfiels 3 2 3 6 6" xfId="22340" xr:uid="{A5E1AE91-DC3A-4C78-B77A-C5F45E12375C}"/>
    <cellStyle name="2x indented GHG Textfiels 3 2 3 6 7" xfId="24902" xr:uid="{B36B7160-F30E-4892-B5EB-DA9502477C8D}"/>
    <cellStyle name="2x indented GHG Textfiels 3 2 3 6 8" xfId="29245" xr:uid="{878749E4-006E-45CA-B517-17F0FECC6736}"/>
    <cellStyle name="2x indented GHG Textfiels 3 2 3 6 9" xfId="31219" xr:uid="{03198246-506E-4425-96F0-0E5C62A5BE65}"/>
    <cellStyle name="2x indented GHG Textfiels 3 2 3 7" xfId="3514" xr:uid="{B76F428D-4663-4A43-9964-89E30F613D21}"/>
    <cellStyle name="2x indented GHG Textfiels 3 2 3 7 10" xfId="35091" xr:uid="{39D246F9-68EB-4C6C-B5FA-14EF1A4363B8}"/>
    <cellStyle name="2x indented GHG Textfiels 3 2 3 7 11" xfId="38536" xr:uid="{949B9363-5619-4CBD-B724-E235B393416F}"/>
    <cellStyle name="2x indented GHG Textfiels 3 2 3 7 12" xfId="41225" xr:uid="{0C739AB7-AE0A-4303-BDB8-128A74861BD3}"/>
    <cellStyle name="2x indented GHG Textfiels 3 2 3 7 13" xfId="45536" xr:uid="{49B20A95-13A9-48D4-9F59-9E1FFEFC7EA5}"/>
    <cellStyle name="2x indented GHG Textfiels 3 2 3 7 14" xfId="48927" xr:uid="{B2437DC0-8A61-48ED-8278-63C9BEFFDB5E}"/>
    <cellStyle name="2x indented GHG Textfiels 3 2 3 7 15" xfId="50932" xr:uid="{3FC75FD6-2542-4B62-882B-92EF3E67E381}"/>
    <cellStyle name="2x indented GHG Textfiels 3 2 3 7 2" xfId="7949" xr:uid="{E2429377-9E47-4070-8E45-90067DA67228}"/>
    <cellStyle name="2x indented GHG Textfiels 3 2 3 7 3" xfId="11528" xr:uid="{B9867CD2-E6C4-4031-AB43-0E3CE2A6C7EC}"/>
    <cellStyle name="2x indented GHG Textfiels 3 2 3 7 4" xfId="15428" xr:uid="{7D5C3CFC-D9FC-4DF5-8C20-1A816FEBBBD4}"/>
    <cellStyle name="2x indented GHG Textfiels 3 2 3 7 5" xfId="18627" xr:uid="{AC5A6ADF-667C-48C9-9D04-DEAB8AC77055}"/>
    <cellStyle name="2x indented GHG Textfiels 3 2 3 7 6" xfId="22607" xr:uid="{921682BA-3053-49B3-A473-E9759673D3B4}"/>
    <cellStyle name="2x indented GHG Textfiels 3 2 3 7 7" xfId="25169" xr:uid="{C3F84826-E438-4226-8630-4D005D2CFFD3}"/>
    <cellStyle name="2x indented GHG Textfiels 3 2 3 7 8" xfId="29512" xr:uid="{66965B37-227E-4AAD-833A-29CA6818ECC6}"/>
    <cellStyle name="2x indented GHG Textfiels 3 2 3 7 9" xfId="31486" xr:uid="{44B67572-FD6F-4607-92A1-054CB5B5BB82}"/>
    <cellStyle name="2x indented GHG Textfiels 3 2 3 8" xfId="4199" xr:uid="{026ECD5F-C102-4D37-83EB-FF9458C5CE63}"/>
    <cellStyle name="2x indented GHG Textfiels 3 2 3 8 10" xfId="41862" xr:uid="{E89D3874-2C72-40CE-9A8B-9F014C1BD3F4}"/>
    <cellStyle name="2x indented GHG Textfiels 3 2 3 8 11" xfId="46198" xr:uid="{24E42450-1A4D-435A-B62E-7811809176A8}"/>
    <cellStyle name="2x indented GHG Textfiels 3 2 3 8 12" xfId="49602" xr:uid="{199139EC-9721-477B-A7BF-C2D3E5817757}"/>
    <cellStyle name="2x indented GHG Textfiels 3 2 3 8 13" xfId="51569" xr:uid="{6E392572-902B-42AF-B53D-3297EAA0B1F7}"/>
    <cellStyle name="2x indented GHG Textfiels 3 2 3 8 2" xfId="8632" xr:uid="{15AE1C51-AC5A-405B-9C46-670A6BED7CCA}"/>
    <cellStyle name="2x indented GHG Textfiels 3 2 3 8 3" xfId="12203" xr:uid="{876C9D2C-15B5-4DB3-9C06-68D55C6CBC0D}"/>
    <cellStyle name="2x indented GHG Textfiels 3 2 3 8 4" xfId="16106" xr:uid="{ACB8191F-19F3-4A0F-AD91-159C48B30C9B}"/>
    <cellStyle name="2x indented GHG Textfiels 3 2 3 8 5" xfId="19287" xr:uid="{30898D05-8294-43C4-A3BD-2CD47AA39308}"/>
    <cellStyle name="2x indented GHG Textfiels 3 2 3 8 6" xfId="25806" xr:uid="{12811A53-6F2F-48B8-A45A-DF318B514EC4}"/>
    <cellStyle name="2x indented GHG Textfiels 3 2 3 8 7" xfId="32154" xr:uid="{78A47045-1007-4A4F-BCFA-1800E6140EED}"/>
    <cellStyle name="2x indented GHG Textfiels 3 2 3 8 8" xfId="35760" xr:uid="{D3263CE4-DD0F-4B83-AF18-8D48FFE9FC81}"/>
    <cellStyle name="2x indented GHG Textfiels 3 2 3 8 9" xfId="39212" xr:uid="{0E4E6C8E-5BFF-4804-BF31-F8974035148D}"/>
    <cellStyle name="2x indented GHG Textfiels 3 2 3 9" xfId="3779" xr:uid="{A9371599-61A8-4F1D-898C-DA9E79C7BE32}"/>
    <cellStyle name="2x indented GHG Textfiels 3 2 3 9 10" xfId="41444" xr:uid="{A68F7A88-B093-42B8-BB36-7D71F401C843}"/>
    <cellStyle name="2x indented GHG Textfiels 3 2 3 9 11" xfId="45778" xr:uid="{7024CC9E-E188-4394-B38E-C47AC557FDF2}"/>
    <cellStyle name="2x indented GHG Textfiels 3 2 3 9 12" xfId="49182" xr:uid="{50159177-A3CD-44B3-92F8-13F0CF59AEFD}"/>
    <cellStyle name="2x indented GHG Textfiels 3 2 3 9 13" xfId="51151" xr:uid="{CDA9398F-DC60-4776-BD02-D93DA74E5B08}"/>
    <cellStyle name="2x indented GHG Textfiels 3 2 3 9 2" xfId="8212" xr:uid="{10445160-D405-4883-AA70-5AA5DAC19382}"/>
    <cellStyle name="2x indented GHG Textfiels 3 2 3 9 3" xfId="11784" xr:uid="{27FFA727-CFF8-42D2-BDD7-CFD64A41952E}"/>
    <cellStyle name="2x indented GHG Textfiels 3 2 3 9 4" xfId="15686" xr:uid="{6D6BE1DE-EAC0-43EE-A62C-7F8246CEB01B}"/>
    <cellStyle name="2x indented GHG Textfiels 3 2 3 9 5" xfId="18867" xr:uid="{20948D0E-7D7F-4719-94B1-D690CCD81357}"/>
    <cellStyle name="2x indented GHG Textfiels 3 2 3 9 6" xfId="25388" xr:uid="{29508026-37F4-4C57-B4C4-8CF2019BFEE8}"/>
    <cellStyle name="2x indented GHG Textfiels 3 2 3 9 7" xfId="31735" xr:uid="{12FCACAA-F5FE-482F-9DF1-AD792C0BD3C1}"/>
    <cellStyle name="2x indented GHG Textfiels 3 2 3 9 8" xfId="35340" xr:uid="{B727F4BF-E300-488C-AC23-6D98321C4388}"/>
    <cellStyle name="2x indented GHG Textfiels 3 2 3 9 9" xfId="38792" xr:uid="{4BCB7E17-960C-4894-BEEA-881D99E80E56}"/>
    <cellStyle name="2x indented GHG Textfiels 3 2 4" xfId="4968" xr:uid="{7F6442D8-C62A-42BD-91C9-CD31899F95C3}"/>
    <cellStyle name="2x indented GHG Textfiels 3 2 5" xfId="26598" xr:uid="{814A46AA-6A0C-4551-93A7-FB816B85039E}"/>
    <cellStyle name="2x indented GHG Textfiels 3 2 6" xfId="52107" xr:uid="{07BA7B99-6C5B-4B86-B5A2-4D07C1CE6290}"/>
    <cellStyle name="2x indented GHG Textfiels 3 3" xfId="423" xr:uid="{3E7E4169-AA0B-49BD-BF36-83C8D8CBA295}"/>
    <cellStyle name="2x indented GHG Textfiels 3 3 10" xfId="3437" xr:uid="{1C425CFA-9DC7-44D2-A138-40F14CD4D5D4}"/>
    <cellStyle name="2x indented GHG Textfiels 3 3 10 10" xfId="35014" xr:uid="{3AEC2DAE-F1BE-4802-878F-6E7E49A0ACE1}"/>
    <cellStyle name="2x indented GHG Textfiels 3 3 10 11" xfId="38459" xr:uid="{DC989CE2-E4E5-49E9-9AB2-C1F95128B95A}"/>
    <cellStyle name="2x indented GHG Textfiels 3 3 10 12" xfId="41148" xr:uid="{0608F45B-1FF0-4340-B58A-97070CEFDAEC}"/>
    <cellStyle name="2x indented GHG Textfiels 3 3 10 13" xfId="45459" xr:uid="{67DEE22F-2C37-40A5-A35C-50B5D0C9CF9A}"/>
    <cellStyle name="2x indented GHG Textfiels 3 3 10 14" xfId="48850" xr:uid="{382A1D9C-AE6C-41A1-B6CC-ED507EBC4AEC}"/>
    <cellStyle name="2x indented GHG Textfiels 3 3 10 15" xfId="50855" xr:uid="{7DEAA57D-E0E0-4144-9100-2AF1CCD25957}"/>
    <cellStyle name="2x indented GHG Textfiels 3 3 10 2" xfId="7872" xr:uid="{4C7767D7-FB40-4183-8CDE-189B8E0F5909}"/>
    <cellStyle name="2x indented GHG Textfiels 3 3 10 3" xfId="11451" xr:uid="{9B86C434-6F6C-456E-BFB4-1213D373411E}"/>
    <cellStyle name="2x indented GHG Textfiels 3 3 10 4" xfId="15351" xr:uid="{CA6E7730-9656-4E5C-9BD8-2D7E1C13029E}"/>
    <cellStyle name="2x indented GHG Textfiels 3 3 10 5" xfId="18550" xr:uid="{5A18858F-C901-40DC-A0D2-7EDEFF34B117}"/>
    <cellStyle name="2x indented GHG Textfiels 3 3 10 6" xfId="22530" xr:uid="{2E8701C1-6887-432C-A7EC-A8A60CC1A9FC}"/>
    <cellStyle name="2x indented GHG Textfiels 3 3 10 7" xfId="25092" xr:uid="{326A46BD-7845-4922-A806-610798CE604D}"/>
    <cellStyle name="2x indented GHG Textfiels 3 3 10 8" xfId="29435" xr:uid="{B758E9E2-1431-4AE6-A227-4E809F9A4873}"/>
    <cellStyle name="2x indented GHG Textfiels 3 3 10 9" xfId="31409" xr:uid="{445AAEED-DA8C-4424-9B0B-2B047F06C8A5}"/>
    <cellStyle name="2x indented GHG Textfiels 3 3 11" xfId="3917" xr:uid="{D26E9FFC-CE3E-403A-9FA7-43B3E93D6097}"/>
    <cellStyle name="2x indented GHG Textfiels 3 3 11 10" xfId="41580" xr:uid="{A301107A-30D5-47E0-96FF-7296DB2B6841}"/>
    <cellStyle name="2x indented GHG Textfiels 3 3 11 11" xfId="45916" xr:uid="{4A2A2FF0-0B6C-4A85-8DF6-F7BB7AFAFA2F}"/>
    <cellStyle name="2x indented GHG Textfiels 3 3 11 12" xfId="49320" xr:uid="{C9C51096-AB65-4197-870C-D0416DE26911}"/>
    <cellStyle name="2x indented GHG Textfiels 3 3 11 13" xfId="51287" xr:uid="{1A0C1024-FD96-4CC2-BC3D-11252F4C6D02}"/>
    <cellStyle name="2x indented GHG Textfiels 3 3 11 2" xfId="8350" xr:uid="{2DEF2825-DE75-4065-A0A7-1C961781E486}"/>
    <cellStyle name="2x indented GHG Textfiels 3 3 11 3" xfId="11921" xr:uid="{CDAEB7C3-6462-4124-8843-D7E62365E319}"/>
    <cellStyle name="2x indented GHG Textfiels 3 3 11 4" xfId="15824" xr:uid="{D8174ADA-A31C-4C39-BC9B-48922C75CA55}"/>
    <cellStyle name="2x indented GHG Textfiels 3 3 11 5" xfId="19005" xr:uid="{5F32BB2E-F0DE-4B62-A307-457D170865FD}"/>
    <cellStyle name="2x indented GHG Textfiels 3 3 11 6" xfId="25524" xr:uid="{95DF1AD1-47C7-4777-95AA-7824D3E33195}"/>
    <cellStyle name="2x indented GHG Textfiels 3 3 11 7" xfId="31872" xr:uid="{429C2587-7DE3-4DE1-BE90-01F2F21E761D}"/>
    <cellStyle name="2x indented GHG Textfiels 3 3 11 8" xfId="35478" xr:uid="{3E7157E8-6904-4AF2-A9BD-F1820E378C2E}"/>
    <cellStyle name="2x indented GHG Textfiels 3 3 11 9" xfId="38930" xr:uid="{5B139C9A-0313-4B00-A1EB-888C310BF828}"/>
    <cellStyle name="2x indented GHG Textfiels 3 3 12" xfId="3722" xr:uid="{42B22037-DB9F-43B0-9A73-816214611914}"/>
    <cellStyle name="2x indented GHG Textfiels 3 3 12 10" xfId="41387" xr:uid="{27FB693D-DBBF-4D7A-BB9D-9CC3E6DE623F}"/>
    <cellStyle name="2x indented GHG Textfiels 3 3 12 11" xfId="45721" xr:uid="{E60B0FD3-171D-4C0B-9614-2F0F1FA63A7B}"/>
    <cellStyle name="2x indented GHG Textfiels 3 3 12 12" xfId="49125" xr:uid="{C3705454-63B4-45B3-B918-56115417EF5D}"/>
    <cellStyle name="2x indented GHG Textfiels 3 3 12 13" xfId="51094" xr:uid="{8893E754-620C-4768-8317-B6E49320F88C}"/>
    <cellStyle name="2x indented GHG Textfiels 3 3 12 2" xfId="8155" xr:uid="{7B837C8E-8446-444A-8F60-C0FDA7A616CD}"/>
    <cellStyle name="2x indented GHG Textfiels 3 3 12 3" xfId="11727" xr:uid="{99839165-FAE7-4B91-8C18-B135B72D3A60}"/>
    <cellStyle name="2x indented GHG Textfiels 3 3 12 4" xfId="15629" xr:uid="{02A026AD-7D99-4E62-B796-1A6307B1D462}"/>
    <cellStyle name="2x indented GHG Textfiels 3 3 12 5" xfId="18810" xr:uid="{8A427D39-9192-4634-AC92-37381CA93415}"/>
    <cellStyle name="2x indented GHG Textfiels 3 3 12 6" xfId="25331" xr:uid="{B79E57E0-7F02-4918-B4B0-F59A1DDB3915}"/>
    <cellStyle name="2x indented GHG Textfiels 3 3 12 7" xfId="31678" xr:uid="{F229F551-49D7-48E5-86D2-FF715F891709}"/>
    <cellStyle name="2x indented GHG Textfiels 3 3 12 8" xfId="35283" xr:uid="{E6D85792-E676-4961-B5D6-9D363B354938}"/>
    <cellStyle name="2x indented GHG Textfiels 3 3 12 9" xfId="38735" xr:uid="{6734F645-A32A-42F7-AF53-B326F51243A4}"/>
    <cellStyle name="2x indented GHG Textfiels 3 3 13" xfId="8109" xr:uid="{DF3514F5-6823-4618-9584-C852A1E37981}"/>
    <cellStyle name="2x indented GHG Textfiels 3 3 14" xfId="4882" xr:uid="{630E6C98-BF48-4908-8DEC-8A71CB1B1C83}"/>
    <cellStyle name="2x indented GHG Textfiels 3 3 15" xfId="13463" xr:uid="{20978721-2144-47D4-9FA7-3B6769828FF6}"/>
    <cellStyle name="2x indented GHG Textfiels 3 3 16" xfId="26651" xr:uid="{52DFA698-4265-417B-90A3-8970DC8EF869}"/>
    <cellStyle name="2x indented GHG Textfiels 3 3 17" xfId="42511" xr:uid="{28C31E78-95BB-41C7-A123-12F7CEAF3DED}"/>
    <cellStyle name="2x indented GHG Textfiels 3 3 18" xfId="52354" xr:uid="{D98CAFEE-E323-495F-83AE-F453AA8BAE39}"/>
    <cellStyle name="2x indented GHG Textfiels 3 3 2" xfId="710" xr:uid="{CC9D5824-1AA3-4669-A988-50C43F8A9DF1}"/>
    <cellStyle name="2x indented GHG Textfiels 3 3 2 10" xfId="4189" xr:uid="{D01E7B71-820A-43A7-940F-9A39ADE63399}"/>
    <cellStyle name="2x indented GHG Textfiels 3 3 2 10 10" xfId="41852" xr:uid="{FEAB45E7-4A14-478E-9DF4-B50662EB7C0A}"/>
    <cellStyle name="2x indented GHG Textfiels 3 3 2 10 11" xfId="46188" xr:uid="{E8808835-9576-48B9-AB39-FBA1AA22CFFF}"/>
    <cellStyle name="2x indented GHG Textfiels 3 3 2 10 12" xfId="49592" xr:uid="{90108ADA-5673-44D8-AA44-542E100E76E4}"/>
    <cellStyle name="2x indented GHG Textfiels 3 3 2 10 13" xfId="51559" xr:uid="{25427FE5-03DF-41A5-96D7-FA9299F88C6B}"/>
    <cellStyle name="2x indented GHG Textfiels 3 3 2 10 2" xfId="8622" xr:uid="{FE671C02-218D-4A92-8D2F-79798404B9F5}"/>
    <cellStyle name="2x indented GHG Textfiels 3 3 2 10 3" xfId="12193" xr:uid="{F02F3072-B154-48E4-A512-C7F365724BEF}"/>
    <cellStyle name="2x indented GHG Textfiels 3 3 2 10 4" xfId="16096" xr:uid="{57DF2A9A-DAC4-4F8E-BBE5-F170A25E6924}"/>
    <cellStyle name="2x indented GHG Textfiels 3 3 2 10 5" xfId="19277" xr:uid="{7B4B3F92-6C6B-4547-8E5D-79E6C6B71B7A}"/>
    <cellStyle name="2x indented GHG Textfiels 3 3 2 10 6" xfId="25796" xr:uid="{79ADBE64-9AE9-42FF-AA41-4D19E77B22EF}"/>
    <cellStyle name="2x indented GHG Textfiels 3 3 2 10 7" xfId="32144" xr:uid="{D77BC67C-AD08-4D93-8B49-5D76B77F9A1C}"/>
    <cellStyle name="2x indented GHG Textfiels 3 3 2 10 8" xfId="35750" xr:uid="{D1AA0511-F77C-4E22-A99F-3450EF8D7AEF}"/>
    <cellStyle name="2x indented GHG Textfiels 3 3 2 10 9" xfId="39202" xr:uid="{56F7E386-F515-4816-AF15-4AD1D551FE38}"/>
    <cellStyle name="2x indented GHG Textfiels 3 3 2 11" xfId="5164" xr:uid="{1E1957B8-3297-406B-96AC-6B691C115940}"/>
    <cellStyle name="2x indented GHG Textfiels 3 3 2 12" xfId="13568" xr:uid="{27208E8B-E632-4DFD-9E3C-A634A59C0EFF}"/>
    <cellStyle name="2x indented GHG Textfiels 3 3 2 13" xfId="19824" xr:uid="{AD4C6BDD-A6AF-47B4-9529-2D3035A45071}"/>
    <cellStyle name="2x indented GHG Textfiels 3 3 2 14" xfId="26504" xr:uid="{DE07B852-0625-4BA8-A203-58223415E4B8}"/>
    <cellStyle name="2x indented GHG Textfiels 3 3 2 15" xfId="42740" xr:uid="{D1B35D5C-8F8A-40E0-A156-5D1AE377EBFC}"/>
    <cellStyle name="2x indented GHG Textfiels 3 3 2 16" xfId="52574" xr:uid="{1EE7986E-010D-4A04-BE19-270F70F712E1}"/>
    <cellStyle name="2x indented GHG Textfiels 3 3 2 2" xfId="925" xr:uid="{E57918C0-D0B3-422C-857D-6F7135DDCC2F}"/>
    <cellStyle name="2x indented GHG Textfiels 3 3 2 2 10" xfId="4795" xr:uid="{7F86B79E-6CD6-476F-802C-FB3611F3C6B8}"/>
    <cellStyle name="2x indented GHG Textfiels 3 3 2 2 11" xfId="12766" xr:uid="{E8CF4ED1-973F-42BE-9578-6622B7C27AAC}"/>
    <cellStyle name="2x indented GHG Textfiels 3 3 2 2 12" xfId="20034" xr:uid="{132EA6C1-A342-4960-9CA4-12651E164B45}"/>
    <cellStyle name="2x indented GHG Textfiels 3 3 2 2 13" xfId="36808" xr:uid="{AAD1EA13-0DE9-4EE8-B84F-B0AAFB5853BB}"/>
    <cellStyle name="2x indented GHG Textfiels 3 3 2 2 14" xfId="42950" xr:uid="{8923D1A8-C3A6-48A0-8AF4-B7425A71DD36}"/>
    <cellStyle name="2x indented GHG Textfiels 3 3 2 2 15" xfId="52788" xr:uid="{9F31A830-93F6-4285-A630-AB4A5D2F5918}"/>
    <cellStyle name="2x indented GHG Textfiels 3 3 2 2 2" xfId="1663" xr:uid="{B51CD85B-E543-4BFF-8031-1E3C88FCEDA6}"/>
    <cellStyle name="2x indented GHG Textfiels 3 3 2 2 2 10" xfId="36801" xr:uid="{B98741A2-E639-4407-AA86-2BD08F02765B}"/>
    <cellStyle name="2x indented GHG Textfiels 3 3 2 2 2 11" xfId="28240" xr:uid="{D3A18F00-2940-459D-A367-2531C4C800F8}"/>
    <cellStyle name="2x indented GHG Textfiels 3 3 2 2 2 12" xfId="43688" xr:uid="{F896E907-1314-477F-A4F1-D79DA05F9501}"/>
    <cellStyle name="2x indented GHG Textfiels 3 3 2 2 2 13" xfId="46968" xr:uid="{1D745753-E8DA-43E6-B9A7-2ABFCBA51DBA}"/>
    <cellStyle name="2x indented GHG Textfiels 3 3 2 2 2 2" xfId="6102" xr:uid="{63D0077A-4B7C-4425-BE4E-1356A95653BD}"/>
    <cellStyle name="2x indented GHG Textfiels 3 3 2 2 2 3" xfId="9679" xr:uid="{6671AC7D-27F1-4DB1-B3F7-E25D152ED08A}"/>
    <cellStyle name="2x indented GHG Textfiels 3 3 2 2 2 4" xfId="16784" xr:uid="{76A6F810-0F50-4F5A-B32A-972D302D9D5D}"/>
    <cellStyle name="2x indented GHG Textfiels 3 3 2 2 2 5" xfId="20771" xr:uid="{9739B495-A30B-4708-AD20-4CA78BE8B11C}"/>
    <cellStyle name="2x indented GHG Textfiels 3 3 2 2 2 6" xfId="23378" xr:uid="{E0C77CC0-17AE-42E4-9D95-156D3A3E907D}"/>
    <cellStyle name="2x indented GHG Textfiels 3 3 2 2 2 7" xfId="27696" xr:uid="{4E2E7A4D-A0D0-4486-85DF-A25C54641CC5}"/>
    <cellStyle name="2x indented GHG Textfiels 3 3 2 2 2 8" xfId="27841" xr:uid="{2E35E0E8-BAF5-4079-BED8-A9EF2B344490}"/>
    <cellStyle name="2x indented GHG Textfiels 3 3 2 2 2 9" xfId="33246" xr:uid="{E2919384-6FBE-4854-AE4F-D23B26178994}"/>
    <cellStyle name="2x indented GHG Textfiels 3 3 2 2 3" xfId="1269" xr:uid="{08730D8E-211B-4383-8912-EC30B0A79A04}"/>
    <cellStyle name="2x indented GHG Textfiels 3 3 2 2 3 10" xfId="32852" xr:uid="{2986A018-A0EF-43AB-8CC1-E2725FACDCEA}"/>
    <cellStyle name="2x indented GHG Textfiels 3 3 2 2 3 11" xfId="36445" xr:uid="{C83FB5DE-E56C-44D6-B77F-D669133A27F4}"/>
    <cellStyle name="2x indented GHG Textfiels 3 3 2 2 3 12" xfId="30204" xr:uid="{EE0E726B-AF24-47F6-A04D-BB7933A4427C}"/>
    <cellStyle name="2x indented GHG Textfiels 3 3 2 2 3 13" xfId="43294" xr:uid="{2AC2B1C0-F42C-4427-AA0A-0FD2389B8823}"/>
    <cellStyle name="2x indented GHG Textfiels 3 3 2 2 3 14" xfId="42396" xr:uid="{020203F3-849E-48D8-8D27-D3727D4421C0}"/>
    <cellStyle name="2x indented GHG Textfiels 3 3 2 2 3 2" xfId="5711" xr:uid="{D12EBA69-239F-448B-BB5F-09E62C1D4116}"/>
    <cellStyle name="2x indented GHG Textfiels 3 3 2 2 3 3" xfId="9285" xr:uid="{F95EDF82-469E-4BF7-B683-936F167E4E6C}"/>
    <cellStyle name="2x indented GHG Textfiels 3 3 2 2 3 4" xfId="13220" xr:uid="{8F3D1C4F-88F4-411A-9B54-D62535F826C5}"/>
    <cellStyle name="2x indented GHG Textfiels 3 3 2 2 3 5" xfId="5354" xr:uid="{3A160FEB-1F76-4D38-A4CF-5BE1CD30869C}"/>
    <cellStyle name="2x indented GHG Textfiels 3 3 2 2 3 6" xfId="20377" xr:uid="{ED68F782-842B-44D3-9E9B-8993260FB111}"/>
    <cellStyle name="2x indented GHG Textfiels 3 3 2 2 3 7" xfId="22761" xr:uid="{BF4D83A6-7EE1-4C5E-ACF1-4E8E048AD0AF}"/>
    <cellStyle name="2x indented GHG Textfiels 3 3 2 2 3 8" xfId="27313" xr:uid="{16520C3B-C59B-451D-BAEF-9A86FA6E8AF5}"/>
    <cellStyle name="2x indented GHG Textfiels 3 3 2 2 3 9" xfId="26689" xr:uid="{DF9FA7B9-A574-44DA-9ACB-DB858F7A6DA4}"/>
    <cellStyle name="2x indented GHG Textfiels 3 3 2 2 4" xfId="2333" xr:uid="{000FCBD2-6415-4983-8D28-DD63DB77548E}"/>
    <cellStyle name="2x indented GHG Textfiels 3 3 2 2 4 10" xfId="33912" xr:uid="{95C68288-26BC-4A8D-9FB2-2FC6452D4096}"/>
    <cellStyle name="2x indented GHG Textfiels 3 3 2 2 4 11" xfId="37404" xr:uid="{ED49ACD8-444F-4621-9AF5-4B7BE8D082FA}"/>
    <cellStyle name="2x indented GHG Textfiels 3 3 2 2 4 12" xfId="40050" xr:uid="{7B9048ED-CCDE-45F3-AB83-25489A566136}"/>
    <cellStyle name="2x indented GHG Textfiels 3 3 2 2 4 13" xfId="44356" xr:uid="{3E14CD66-4064-4725-8296-82669C4BC59C}"/>
    <cellStyle name="2x indented GHG Textfiels 3 3 2 2 4 14" xfId="47429" xr:uid="{789AE4FB-C444-42EB-9632-23108EEF0B76}"/>
    <cellStyle name="2x indented GHG Textfiels 3 3 2 2 4 2" xfId="6771" xr:uid="{99776DAE-E104-4B49-83A7-2B2E637784CA}"/>
    <cellStyle name="2x indented GHG Textfiels 3 3 2 2 4 3" xfId="10349" xr:uid="{4343B712-CE34-433F-AE14-39042CE15131}"/>
    <cellStyle name="2x indented GHG Textfiels 3 3 2 2 4 4" xfId="14248" xr:uid="{B91F55BB-EC7B-46A6-A456-79AB6ED2C1BA}"/>
    <cellStyle name="2x indented GHG Textfiels 3 3 2 2 4 5" xfId="17449" xr:uid="{E05D4843-B072-4E7D-84DB-69FF7404077A}"/>
    <cellStyle name="2x indented GHG Textfiels 3 3 2 2 4 6" xfId="21432" xr:uid="{68C94EF1-B50D-4B9F-A099-B79195B354A3}"/>
    <cellStyle name="2x indented GHG Textfiels 3 3 2 2 4 7" xfId="24019" xr:uid="{D162D22C-FA87-4858-BEA2-744C27CEFFEE}"/>
    <cellStyle name="2x indented GHG Textfiels 3 3 2 2 4 8" xfId="28342" xr:uid="{41FD5C8A-309F-47B5-BC5E-124D5F971522}"/>
    <cellStyle name="2x indented GHG Textfiels 3 3 2 2 4 9" xfId="26353" xr:uid="{C177E5B7-1893-46CF-8CF8-B2350380B192}"/>
    <cellStyle name="2x indented GHG Textfiels 3 3 2 2 5" xfId="2700" xr:uid="{601093A4-48D7-4152-9AF9-CAD4A440004D}"/>
    <cellStyle name="2x indented GHG Textfiels 3 3 2 2 5 10" xfId="34279" xr:uid="{80E6F188-81DE-400E-A415-319F74DEFF36}"/>
    <cellStyle name="2x indented GHG Textfiels 3 3 2 2 5 11" xfId="37727" xr:uid="{4FC972C1-9E2F-4AEE-A28A-8D2E45A49CCF}"/>
    <cellStyle name="2x indented GHG Textfiels 3 3 2 2 5 12" xfId="40417" xr:uid="{52533D8F-77D9-4181-B0E1-F9B5023D7520}"/>
    <cellStyle name="2x indented GHG Textfiels 3 3 2 2 5 13" xfId="44723" xr:uid="{9863868A-0B9C-4E75-8015-5811C7648772}"/>
    <cellStyle name="2x indented GHG Textfiels 3 3 2 2 5 14" xfId="50124" xr:uid="{2C99D50F-A3E6-4557-BF12-367C8852D636}"/>
    <cellStyle name="2x indented GHG Textfiels 3 3 2 2 5 2" xfId="7136" xr:uid="{FE7DFF93-D5C5-442D-BF63-BD372B0F5315}"/>
    <cellStyle name="2x indented GHG Textfiels 3 3 2 2 5 3" xfId="10716" xr:uid="{36D2C0E9-9EA0-4EC1-9310-2D072518AE63}"/>
    <cellStyle name="2x indented GHG Textfiels 3 3 2 2 5 4" xfId="14615" xr:uid="{89C91949-38E2-410B-8F6A-45EE4A17E6B4}"/>
    <cellStyle name="2x indented GHG Textfiels 3 3 2 2 5 5" xfId="17816" xr:uid="{9E520CB5-DD6D-4C2C-89AB-B5C7F1DB619C}"/>
    <cellStyle name="2x indented GHG Textfiels 3 3 2 2 5 6" xfId="21799" xr:uid="{18E0FD82-6230-4471-805E-8D8AA7854016}"/>
    <cellStyle name="2x indented GHG Textfiels 3 3 2 2 5 7" xfId="24365" xr:uid="{F5D1B221-7AE3-426D-817C-48CEABFB911C}"/>
    <cellStyle name="2x indented GHG Textfiels 3 3 2 2 5 8" xfId="28700" xr:uid="{DEB35E62-E6CE-46F3-992B-EC816FD13D78}"/>
    <cellStyle name="2x indented GHG Textfiels 3 3 2 2 5 9" xfId="30672" xr:uid="{53EF7A5E-AAD6-4765-9044-CCF7871886DE}"/>
    <cellStyle name="2x indented GHG Textfiels 3 3 2 2 6" xfId="3389" xr:uid="{91A53DD0-E16D-482C-A142-63233D16DBCD}"/>
    <cellStyle name="2x indented GHG Textfiels 3 3 2 2 6 10" xfId="34966" xr:uid="{E9859BA2-378D-46C7-8552-29B97D59EE98}"/>
    <cellStyle name="2x indented GHG Textfiels 3 3 2 2 6 11" xfId="38411" xr:uid="{E0494351-314F-48AC-A5F2-86A1CE102E05}"/>
    <cellStyle name="2x indented GHG Textfiels 3 3 2 2 6 12" xfId="41100" xr:uid="{E80793FF-D99E-4A10-96DE-12525AC5135F}"/>
    <cellStyle name="2x indented GHG Textfiels 3 3 2 2 6 13" xfId="45411" xr:uid="{20B8E178-5C54-400E-9934-BDADF34864D2}"/>
    <cellStyle name="2x indented GHG Textfiels 3 3 2 2 6 14" xfId="48802" xr:uid="{7FD95FF8-1752-43A1-9C69-C25CD8D8DB3F}"/>
    <cellStyle name="2x indented GHG Textfiels 3 3 2 2 6 15" xfId="50807" xr:uid="{47288796-DA2B-4D1F-9E9F-DFF4C8CD4836}"/>
    <cellStyle name="2x indented GHG Textfiels 3 3 2 2 6 2" xfId="7824" xr:uid="{63E66456-01D4-4388-9C4C-E41E9AA4A38D}"/>
    <cellStyle name="2x indented GHG Textfiels 3 3 2 2 6 3" xfId="11403" xr:uid="{60BD404A-450E-44D8-9567-2A3359E0915C}"/>
    <cellStyle name="2x indented GHG Textfiels 3 3 2 2 6 4" xfId="15303" xr:uid="{96339F3D-13EC-4EAE-B2BF-BB01974A3442}"/>
    <cellStyle name="2x indented GHG Textfiels 3 3 2 2 6 5" xfId="18502" xr:uid="{A178E2C9-C14D-480F-9A2A-07D264A9A1A9}"/>
    <cellStyle name="2x indented GHG Textfiels 3 3 2 2 6 6" xfId="22482" xr:uid="{FF9C31A0-75C4-4E9B-9E9B-64559228CBF5}"/>
    <cellStyle name="2x indented GHG Textfiels 3 3 2 2 6 7" xfId="25044" xr:uid="{440DEB8D-B4FE-4B7A-8364-291494650145}"/>
    <cellStyle name="2x indented GHG Textfiels 3 3 2 2 6 8" xfId="29387" xr:uid="{3ABE891A-6EC2-44DD-BC9F-713D542326AC}"/>
    <cellStyle name="2x indented GHG Textfiels 3 3 2 2 6 9" xfId="31361" xr:uid="{AE1E86FC-2572-4F90-ABAD-57FB38A10544}"/>
    <cellStyle name="2x indented GHG Textfiels 3 3 2 2 7" xfId="2761" xr:uid="{502203A3-4093-42EA-B4E9-FEDE409AEC2A}"/>
    <cellStyle name="2x indented GHG Textfiels 3 3 2 2 7 10" xfId="34340" xr:uid="{7B435786-3647-4F77-B0DC-DD84E384D920}"/>
    <cellStyle name="2x indented GHG Textfiels 3 3 2 2 7 11" xfId="37785" xr:uid="{CDA88F6E-CC78-46BD-B0D9-40FC3C788E1F}"/>
    <cellStyle name="2x indented GHG Textfiels 3 3 2 2 7 12" xfId="40478" xr:uid="{A60175EB-853A-4DA5-9995-DC87188C0731}"/>
    <cellStyle name="2x indented GHG Textfiels 3 3 2 2 7 13" xfId="44784" xr:uid="{F0CB9818-7038-4974-8B8B-3FAD67CA17C7}"/>
    <cellStyle name="2x indented GHG Textfiels 3 3 2 2 7 14" xfId="48180" xr:uid="{B689583E-5F5F-4ED2-842A-50039CF8DDE2}"/>
    <cellStyle name="2x indented GHG Textfiels 3 3 2 2 7 15" xfId="50185" xr:uid="{62044242-2686-430D-B47F-2B79385375AA}"/>
    <cellStyle name="2x indented GHG Textfiels 3 3 2 2 7 2" xfId="7197" xr:uid="{663D28C2-EFDA-4915-88CA-6AE599B8EEB5}"/>
    <cellStyle name="2x indented GHG Textfiels 3 3 2 2 7 3" xfId="10777" xr:uid="{89C3BBB7-2905-458A-B224-AB6FFF942907}"/>
    <cellStyle name="2x indented GHG Textfiels 3 3 2 2 7 4" xfId="14676" xr:uid="{3A86D5E5-A449-4895-A084-AF41F9A198F2}"/>
    <cellStyle name="2x indented GHG Textfiels 3 3 2 2 7 5" xfId="17877" xr:uid="{9A65CB24-19F8-43C5-A350-665398B0A53A}"/>
    <cellStyle name="2x indented GHG Textfiels 3 3 2 2 7 6" xfId="21860" xr:uid="{3E4B5CBD-7860-4624-82FD-A2E1F62FE17B}"/>
    <cellStyle name="2x indented GHG Textfiels 3 3 2 2 7 7" xfId="24422" xr:uid="{2454E6A2-C77E-48D3-BEDA-323F643BE8F4}"/>
    <cellStyle name="2x indented GHG Textfiels 3 3 2 2 7 8" xfId="28760" xr:uid="{83311B6B-9ED4-48EB-BC0E-D85747102AB0}"/>
    <cellStyle name="2x indented GHG Textfiels 3 3 2 2 7 9" xfId="30733" xr:uid="{B724CAC5-4355-4D08-8C5A-378557BA5F16}"/>
    <cellStyle name="2x indented GHG Textfiels 3 3 2 2 8" xfId="4341" xr:uid="{8C0FB05A-4D9D-4FAA-8202-203AA979B4B3}"/>
    <cellStyle name="2x indented GHG Textfiels 3 3 2 2 8 10" xfId="42004" xr:uid="{B9A70177-5154-433D-AE94-4CB84623C5ED}"/>
    <cellStyle name="2x indented GHG Textfiels 3 3 2 2 8 11" xfId="46340" xr:uid="{2F3261B7-0DBF-4B84-82C6-A83B088BF3CC}"/>
    <cellStyle name="2x indented GHG Textfiels 3 3 2 2 8 12" xfId="49744" xr:uid="{6FF7D63B-6D03-4AEE-9717-02F1B54DEDDB}"/>
    <cellStyle name="2x indented GHG Textfiels 3 3 2 2 8 13" xfId="51711" xr:uid="{6D3537C4-5AA7-4009-B110-A51E1E54433B}"/>
    <cellStyle name="2x indented GHG Textfiels 3 3 2 2 8 2" xfId="8774" xr:uid="{60D0E6B7-1AB9-4F1B-9B97-23139697D989}"/>
    <cellStyle name="2x indented GHG Textfiels 3 3 2 2 8 3" xfId="12345" xr:uid="{C45EBAE0-D475-48B6-BA25-9EF74DD6C6F5}"/>
    <cellStyle name="2x indented GHG Textfiels 3 3 2 2 8 4" xfId="16248" xr:uid="{ACFA4151-AD76-4C8D-9438-515172C15B8D}"/>
    <cellStyle name="2x indented GHG Textfiels 3 3 2 2 8 5" xfId="19429" xr:uid="{820AB0AC-5F79-44AC-9E82-3748665A8DFF}"/>
    <cellStyle name="2x indented GHG Textfiels 3 3 2 2 8 6" xfId="25948" xr:uid="{4619E222-5B4E-4F88-90C5-153FA50AD617}"/>
    <cellStyle name="2x indented GHG Textfiels 3 3 2 2 8 7" xfId="32296" xr:uid="{171BC8E2-E527-49F8-ABAC-4587E325DF6B}"/>
    <cellStyle name="2x indented GHG Textfiels 3 3 2 2 8 8" xfId="35902" xr:uid="{4AB45BEA-A38B-4408-A659-E2F3D4C04637}"/>
    <cellStyle name="2x indented GHG Textfiels 3 3 2 2 8 9" xfId="39354" xr:uid="{96ECFED5-D9C1-4BE3-94A5-62C007EADD9C}"/>
    <cellStyle name="2x indented GHG Textfiels 3 3 2 2 9" xfId="3765" xr:uid="{45676FDC-20DE-4270-8233-8A51DFA4CB66}"/>
    <cellStyle name="2x indented GHG Textfiels 3 3 2 2 9 10" xfId="41430" xr:uid="{49EAAEA5-0B3A-4155-B891-1D26295A5E6B}"/>
    <cellStyle name="2x indented GHG Textfiels 3 3 2 2 9 11" xfId="45764" xr:uid="{20DFF640-0907-4E5B-9DC2-7A52F0C98A86}"/>
    <cellStyle name="2x indented GHG Textfiels 3 3 2 2 9 12" xfId="49168" xr:uid="{11EE4320-71EF-4AE3-93F9-0C6C8632FA73}"/>
    <cellStyle name="2x indented GHG Textfiels 3 3 2 2 9 13" xfId="51137" xr:uid="{0B951DE9-A385-49F7-80FD-1E4F826D3EFD}"/>
    <cellStyle name="2x indented GHG Textfiels 3 3 2 2 9 2" xfId="8198" xr:uid="{71F133C9-077B-4D92-8295-AFF8633BD707}"/>
    <cellStyle name="2x indented GHG Textfiels 3 3 2 2 9 3" xfId="11770" xr:uid="{B0C0AB72-F4C1-443C-B1A8-2D30BDCC3778}"/>
    <cellStyle name="2x indented GHG Textfiels 3 3 2 2 9 4" xfId="15672" xr:uid="{3CC57577-B83C-418C-B19F-289EEC768C03}"/>
    <cellStyle name="2x indented GHG Textfiels 3 3 2 2 9 5" xfId="18853" xr:uid="{A7BC6E26-D61A-43F0-A222-8D6574B7A786}"/>
    <cellStyle name="2x indented GHG Textfiels 3 3 2 2 9 6" xfId="25374" xr:uid="{38A775CD-A20B-408D-99B3-FDE874EF4C0C}"/>
    <cellStyle name="2x indented GHG Textfiels 3 3 2 2 9 7" xfId="31721" xr:uid="{EC51298A-2A10-41D3-8C38-A32EEB467D55}"/>
    <cellStyle name="2x indented GHG Textfiels 3 3 2 2 9 8" xfId="35326" xr:uid="{9F5FA4C9-7342-416B-AA97-6E927DC189B6}"/>
    <cellStyle name="2x indented GHG Textfiels 3 3 2 2 9 9" xfId="38778" xr:uid="{A5AA3C00-2821-460E-9897-76D646A29945}"/>
    <cellStyle name="2x indented GHG Textfiels 3 3 2 3" xfId="1476" xr:uid="{D0994197-1276-48AF-A32D-4C18BD28DEE0}"/>
    <cellStyle name="2x indented GHG Textfiels 3 3 2 3 10" xfId="36626" xr:uid="{D7B116B1-18F1-490C-AF2F-C6155CA8BD16}"/>
    <cellStyle name="2x indented GHG Textfiels 3 3 2 3 11" xfId="37735" xr:uid="{94C90F6A-17E5-4FA5-B719-E5F84106B57C}"/>
    <cellStyle name="2x indented GHG Textfiels 3 3 2 3 12" xfId="43501" xr:uid="{6EB7361F-C78D-4B1F-BF08-B915CDDB8F1E}"/>
    <cellStyle name="2x indented GHG Textfiels 3 3 2 3 13" xfId="48251" xr:uid="{A81DC41D-D8C3-4702-9628-D3B2574CE6AA}"/>
    <cellStyle name="2x indented GHG Textfiels 3 3 2 3 2" xfId="5915" xr:uid="{4670C67C-EAC4-42D4-8530-BF8DE60D4F90}"/>
    <cellStyle name="2x indented GHG Textfiels 3 3 2 3 3" xfId="9492" xr:uid="{585EF873-4F1A-4DFF-8896-F76A6A6467FC}"/>
    <cellStyle name="2x indented GHG Textfiels 3 3 2 3 4" xfId="16597" xr:uid="{F1C0CA97-EDD6-4DBC-8136-3C404FB73DC5}"/>
    <cellStyle name="2x indented GHG Textfiels 3 3 2 3 5" xfId="20584" xr:uid="{FB00FCBC-03CA-4B57-A08F-C323CDD7E066}"/>
    <cellStyle name="2x indented GHG Textfiels 3 3 2 3 6" xfId="23201" xr:uid="{6F203B77-CF6C-4148-8980-64CC94ABF0E5}"/>
    <cellStyle name="2x indented GHG Textfiels 3 3 2 3 7" xfId="27512" xr:uid="{C497824C-334A-4945-BD8C-21B74ED29EC2}"/>
    <cellStyle name="2x indented GHG Textfiels 3 3 2 3 8" xfId="28378" xr:uid="{5F481214-2646-43BB-A280-FD31ED704AFD}"/>
    <cellStyle name="2x indented GHG Textfiels 3 3 2 3 9" xfId="33059" xr:uid="{EA3C7819-7597-4CBF-A4F0-BAF1601A3C4A}"/>
    <cellStyle name="2x indented GHG Textfiels 3 3 2 4" xfId="1791" xr:uid="{AC6B3EA9-B805-484F-9D09-344DC2DDA375}"/>
    <cellStyle name="2x indented GHG Textfiels 3 3 2 4 10" xfId="33374" xr:uid="{E253A17D-EC5E-4D2D-A25E-94AFFFBF567B}"/>
    <cellStyle name="2x indented GHG Textfiels 3 3 2 4 11" xfId="36914" xr:uid="{747E2FDC-E9B7-4CE1-9A44-AF5E27BFFE93}"/>
    <cellStyle name="2x indented GHG Textfiels 3 3 2 4 12" xfId="37432" xr:uid="{ED4E8BF6-5AA9-4B04-B255-179F8AC46C9A}"/>
    <cellStyle name="2x indented GHG Textfiels 3 3 2 4 13" xfId="43816" xr:uid="{F9C25FE0-D995-4C83-803F-35857D4D4F1F}"/>
    <cellStyle name="2x indented GHG Textfiels 3 3 2 4 14" xfId="47734" xr:uid="{17588419-CDFA-4D76-84B7-1CE38EEE4606}"/>
    <cellStyle name="2x indented GHG Textfiels 3 3 2 4 2" xfId="6229" xr:uid="{E40FEE2D-B554-47B2-A438-5D126B95D20F}"/>
    <cellStyle name="2x indented GHG Textfiels 3 3 2 4 3" xfId="9807" xr:uid="{54BC47D3-C3F7-4E84-B059-E3E957604BDA}"/>
    <cellStyle name="2x indented GHG Textfiels 3 3 2 4 4" xfId="13709" xr:uid="{AA381DAE-F2F2-48A4-B7FA-7C07A1E63988}"/>
    <cellStyle name="2x indented GHG Textfiels 3 3 2 4 5" xfId="16912" xr:uid="{7880DE8D-8A82-476C-8319-CE133F98FF79}"/>
    <cellStyle name="2x indented GHG Textfiels 3 3 2 4 6" xfId="20899" xr:uid="{03331DC7-4239-4C08-84E3-97A1FF78D219}"/>
    <cellStyle name="2x indented GHG Textfiels 3 3 2 4 7" xfId="23499" xr:uid="{AED18549-6657-41EE-A39F-75D6C61A6A35}"/>
    <cellStyle name="2x indented GHG Textfiels 3 3 2 4 8" xfId="27819" xr:uid="{BDA8DB16-FCFC-4318-828B-CFD6C63083F5}"/>
    <cellStyle name="2x indented GHG Textfiels 3 3 2 4 9" xfId="28234" xr:uid="{4475BE2E-0254-4E40-98A4-2294886458C2}"/>
    <cellStyle name="2x indented GHG Textfiels 3 3 2 5" xfId="2152" xr:uid="{12F46F0E-8FF3-4C51-B97D-7CC701BD3BC0}"/>
    <cellStyle name="2x indented GHG Textfiels 3 3 2 5 10" xfId="33731" xr:uid="{CF25519C-D2ED-4F1D-8875-398BD9BAB895}"/>
    <cellStyle name="2x indented GHG Textfiels 3 3 2 5 11" xfId="37234" xr:uid="{4DA7B39F-BB29-4B5A-A863-DF065E3ECE40}"/>
    <cellStyle name="2x indented GHG Textfiels 3 3 2 5 12" xfId="39869" xr:uid="{F240D6D8-F531-4841-845E-424297E0E647}"/>
    <cellStyle name="2x indented GHG Textfiels 3 3 2 5 13" xfId="44175" xr:uid="{AECAC02C-7E42-448C-82B2-32B0260ADF66}"/>
    <cellStyle name="2x indented GHG Textfiels 3 3 2 5 14" xfId="48214" xr:uid="{42020DA5-1AA8-4CE3-98C0-5E968D2C8704}"/>
    <cellStyle name="2x indented GHG Textfiels 3 3 2 5 2" xfId="6590" xr:uid="{70CC7FAD-7D37-44F1-B780-E06616191EDB}"/>
    <cellStyle name="2x indented GHG Textfiels 3 3 2 5 3" xfId="10168" xr:uid="{74D5E160-5533-4B20-8100-EFE753485AC3}"/>
    <cellStyle name="2x indented GHG Textfiels 3 3 2 5 4" xfId="14067" xr:uid="{E0D6E93D-193B-4FDF-9F72-0BD49B3FDBD3}"/>
    <cellStyle name="2x indented GHG Textfiels 3 3 2 5 5" xfId="17268" xr:uid="{9717507F-51A4-46A2-902E-33D4250879EB}"/>
    <cellStyle name="2x indented GHG Textfiels 3 3 2 5 6" xfId="21251" xr:uid="{8C28BDBE-DD25-4730-88C3-675C92A89678}"/>
    <cellStyle name="2x indented GHG Textfiels 3 3 2 5 7" xfId="23838" xr:uid="{729558C3-B00E-4FAE-9579-2C22123F4200}"/>
    <cellStyle name="2x indented GHG Textfiels 3 3 2 5 8" xfId="28167" xr:uid="{D0768CB7-B254-46B1-8E1A-78D52CA261C4}"/>
    <cellStyle name="2x indented GHG Textfiels 3 3 2 5 9" xfId="26944" xr:uid="{402B9A15-61C5-4129-9B2A-4CD1E675023E}"/>
    <cellStyle name="2x indented GHG Textfiels 3 3 2 6" xfId="2494" xr:uid="{3312B364-4154-4B6A-ACD6-69C4E0CAF540}"/>
    <cellStyle name="2x indented GHG Textfiels 3 3 2 6 10" xfId="34073" xr:uid="{BFCF85ED-B81F-4FEF-942F-1ADD397EC680}"/>
    <cellStyle name="2x indented GHG Textfiels 3 3 2 6 11" xfId="37548" xr:uid="{2D8C9E58-4C0D-4031-9E3B-E8B5039CFF11}"/>
    <cellStyle name="2x indented GHG Textfiels 3 3 2 6 12" xfId="40211" xr:uid="{AB21C597-3E3C-480B-899C-C4D77D7A75BF}"/>
    <cellStyle name="2x indented GHG Textfiels 3 3 2 6 13" xfId="44517" xr:uid="{994E01E1-DBF5-4772-B25C-06DAA5679C13}"/>
    <cellStyle name="2x indented GHG Textfiels 3 3 2 6 14" xfId="42426" xr:uid="{EA6759C9-F740-4C99-AFD7-144A5425F8EF}"/>
    <cellStyle name="2x indented GHG Textfiels 3 3 2 6 2" xfId="6932" xr:uid="{0A66781F-A324-4EA9-9FFC-D36EF6DDC2E5}"/>
    <cellStyle name="2x indented GHG Textfiels 3 3 2 6 3" xfId="10510" xr:uid="{08C9E55A-989A-44EE-8E44-5DF7730D3F57}"/>
    <cellStyle name="2x indented GHG Textfiels 3 3 2 6 4" xfId="14409" xr:uid="{F8A1DB74-5019-4FC4-A6DE-52406784EF37}"/>
    <cellStyle name="2x indented GHG Textfiels 3 3 2 6 5" xfId="17610" xr:uid="{236674DC-3702-4B32-96AD-E5A56C7314EA}"/>
    <cellStyle name="2x indented GHG Textfiels 3 3 2 6 6" xfId="21593" xr:uid="{E34AFE06-E426-49B8-B278-11F2F3E5A15B}"/>
    <cellStyle name="2x indented GHG Textfiels 3 3 2 6 7" xfId="24174" xr:uid="{17B70A80-6693-4234-B509-2BECA85C6D44}"/>
    <cellStyle name="2x indented GHG Textfiels 3 3 2 6 8" xfId="28501" xr:uid="{B496CA56-C589-423A-BE19-ADAB4377D500}"/>
    <cellStyle name="2x indented GHG Textfiels 3 3 2 6 9" xfId="26791" xr:uid="{CDC74247-B010-42E1-83DA-644FF998D421}"/>
    <cellStyle name="2x indented GHG Textfiels 3 3 2 7" xfId="3178" xr:uid="{BB6FFA75-80F7-4A27-9E5B-03A26E02BF34}"/>
    <cellStyle name="2x indented GHG Textfiels 3 3 2 7 10" xfId="34755" xr:uid="{42750509-B76B-4537-A585-3902E170DC2E}"/>
    <cellStyle name="2x indented GHG Textfiels 3 3 2 7 11" xfId="38200" xr:uid="{360B9820-7844-4412-BBA2-08DD327E6F49}"/>
    <cellStyle name="2x indented GHG Textfiels 3 3 2 7 12" xfId="40889" xr:uid="{272827EC-C794-46A6-9652-CC3A0856A4AE}"/>
    <cellStyle name="2x indented GHG Textfiels 3 3 2 7 13" xfId="45200" xr:uid="{9070D2FF-032F-4825-9633-540EC4FC199D}"/>
    <cellStyle name="2x indented GHG Textfiels 3 3 2 7 14" xfId="48591" xr:uid="{E3949029-C1DD-4466-94CD-DAFB5A521C15}"/>
    <cellStyle name="2x indented GHG Textfiels 3 3 2 7 15" xfId="50596" xr:uid="{68EF7025-B061-41B0-84C5-440EACA15EDB}"/>
    <cellStyle name="2x indented GHG Textfiels 3 3 2 7 2" xfId="7613" xr:uid="{75FF36A6-2BB8-4131-B2C3-EF3305CDD957}"/>
    <cellStyle name="2x indented GHG Textfiels 3 3 2 7 3" xfId="11192" xr:uid="{AB63CE65-BED0-47A9-8D49-771107751380}"/>
    <cellStyle name="2x indented GHG Textfiels 3 3 2 7 4" xfId="15092" xr:uid="{B498DF6D-F8F5-4659-B62B-2C8E3A0097E2}"/>
    <cellStyle name="2x indented GHG Textfiels 3 3 2 7 5" xfId="18291" xr:uid="{5EB49207-6055-44D3-8BF2-43A43D7C1987}"/>
    <cellStyle name="2x indented GHG Textfiels 3 3 2 7 6" xfId="22271" xr:uid="{4A8E849A-76E7-4C07-95D8-E590BC530B1F}"/>
    <cellStyle name="2x indented GHG Textfiels 3 3 2 7 7" xfId="24833" xr:uid="{8C91E8A1-3BD9-4CE3-B9C2-02732CEE12A5}"/>
    <cellStyle name="2x indented GHG Textfiels 3 3 2 7 8" xfId="29176" xr:uid="{9BB92762-0C88-4B09-A485-525676028DD8}"/>
    <cellStyle name="2x indented GHG Textfiels 3 3 2 7 9" xfId="31150" xr:uid="{460B80F5-1FB0-4448-9F8D-C2275C86D8F9}"/>
    <cellStyle name="2x indented GHG Textfiels 3 3 2 8" xfId="3535" xr:uid="{3E437594-059E-46E8-8AE9-D8027F0D1542}"/>
    <cellStyle name="2x indented GHG Textfiels 3 3 2 8 10" xfId="35112" xr:uid="{E00565EC-1A43-447F-80B2-65E13CE1C23F}"/>
    <cellStyle name="2x indented GHG Textfiels 3 3 2 8 11" xfId="38557" xr:uid="{768C5308-BA44-4F2B-A3AB-D6B40787AAFD}"/>
    <cellStyle name="2x indented GHG Textfiels 3 3 2 8 12" xfId="41246" xr:uid="{167CD549-C67A-4458-9BA8-C34B36EB7B5C}"/>
    <cellStyle name="2x indented GHG Textfiels 3 3 2 8 13" xfId="45557" xr:uid="{224C5009-7CB8-46A1-898D-A3010A90B3E9}"/>
    <cellStyle name="2x indented GHG Textfiels 3 3 2 8 14" xfId="48948" xr:uid="{35D7909B-68CF-4802-93EE-BE59BBFF75AC}"/>
    <cellStyle name="2x indented GHG Textfiels 3 3 2 8 15" xfId="50953" xr:uid="{67B2AD8E-6A8F-4E48-83F3-63B9135DBFBA}"/>
    <cellStyle name="2x indented GHG Textfiels 3 3 2 8 2" xfId="7970" xr:uid="{44C744AB-A396-41ED-88D3-D0771CD9C758}"/>
    <cellStyle name="2x indented GHG Textfiels 3 3 2 8 3" xfId="11549" xr:uid="{81705CBA-EDC9-4196-92D0-4AA30E2545BF}"/>
    <cellStyle name="2x indented GHG Textfiels 3 3 2 8 4" xfId="15449" xr:uid="{45D734B1-8FDA-4A46-8015-84F39675A113}"/>
    <cellStyle name="2x indented GHG Textfiels 3 3 2 8 5" xfId="18648" xr:uid="{DBA0C4C5-DE7E-4730-A97B-E90BB540335C}"/>
    <cellStyle name="2x indented GHG Textfiels 3 3 2 8 6" xfId="22628" xr:uid="{AB79AC9C-8598-405C-9AEE-ECE4C806CD6C}"/>
    <cellStyle name="2x indented GHG Textfiels 3 3 2 8 7" xfId="25190" xr:uid="{A81F23D9-5774-46EA-BB6F-BFC2259BCF18}"/>
    <cellStyle name="2x indented GHG Textfiels 3 3 2 8 8" xfId="29533" xr:uid="{97D2C77D-87FC-4F41-8BCD-F9268FC59FBF}"/>
    <cellStyle name="2x indented GHG Textfiels 3 3 2 8 9" xfId="31507" xr:uid="{3D1C881F-5036-49E0-9321-C128317EC859}"/>
    <cellStyle name="2x indented GHG Textfiels 3 3 2 9" xfId="4132" xr:uid="{C03B7442-1685-4B37-BF30-B93122FFCC8D}"/>
    <cellStyle name="2x indented GHG Textfiels 3 3 2 9 10" xfId="41795" xr:uid="{DC645119-CF22-4C9A-9E37-701679CD9592}"/>
    <cellStyle name="2x indented GHG Textfiels 3 3 2 9 11" xfId="46131" xr:uid="{A27A7A24-F4C9-4B2E-A72B-26AC5F4C71FD}"/>
    <cellStyle name="2x indented GHG Textfiels 3 3 2 9 12" xfId="49535" xr:uid="{54AB9E37-33DB-4016-B626-8B9A25C7FA4F}"/>
    <cellStyle name="2x indented GHG Textfiels 3 3 2 9 13" xfId="51502" xr:uid="{6E01A88C-1152-42E5-8181-F8AF76135459}"/>
    <cellStyle name="2x indented GHG Textfiels 3 3 2 9 2" xfId="8565" xr:uid="{DACE4AAB-929D-4F24-A19B-8944E77F6615}"/>
    <cellStyle name="2x indented GHG Textfiels 3 3 2 9 3" xfId="12136" xr:uid="{96734689-B3B8-4B0D-9D0B-AD11F91FD7C3}"/>
    <cellStyle name="2x indented GHG Textfiels 3 3 2 9 4" xfId="16039" xr:uid="{FA8D7817-F7AF-4D29-B20E-DF10AE878782}"/>
    <cellStyle name="2x indented GHG Textfiels 3 3 2 9 5" xfId="19220" xr:uid="{1741734E-88D8-482C-AE08-28A833C7246F}"/>
    <cellStyle name="2x indented GHG Textfiels 3 3 2 9 6" xfId="25739" xr:uid="{214D4ABB-E5F1-407E-8AD8-A9E01EE078E8}"/>
    <cellStyle name="2x indented GHG Textfiels 3 3 2 9 7" xfId="32087" xr:uid="{3CDA2443-E32A-47D2-AB3E-E1F32C5759D4}"/>
    <cellStyle name="2x indented GHG Textfiels 3 3 2 9 8" xfId="35693" xr:uid="{801A7329-0B19-4AE2-BFB8-0D1FCA14CBE1}"/>
    <cellStyle name="2x indented GHG Textfiels 3 3 2 9 9" xfId="39145" xr:uid="{F195AAE2-AC40-46B6-9752-B04F6B8346CA}"/>
    <cellStyle name="2x indented GHG Textfiels 3 3 3" xfId="712" xr:uid="{F63D5F33-BEAA-421C-BFFE-98C5D6C0E0C5}"/>
    <cellStyle name="2x indented GHG Textfiels 3 3 3 10" xfId="4567" xr:uid="{63F940B0-2C25-40DB-A972-1C377CD92C97}"/>
    <cellStyle name="2x indented GHG Textfiels 3 3 3 10 10" xfId="42230" xr:uid="{4BF80A55-2687-4153-B280-425A46C2F444}"/>
    <cellStyle name="2x indented GHG Textfiels 3 3 3 10 11" xfId="46566" xr:uid="{48F6C83B-2185-4B47-AEE9-B37B03845479}"/>
    <cellStyle name="2x indented GHG Textfiels 3 3 3 10 12" xfId="49970" xr:uid="{A2A1CD38-F3A8-4AC9-AE47-61EB7D6F1CB6}"/>
    <cellStyle name="2x indented GHG Textfiels 3 3 3 10 13" xfId="51937" xr:uid="{B4265F1E-2E63-4B88-A41E-C1AAFB298B37}"/>
    <cellStyle name="2x indented GHG Textfiels 3 3 3 10 2" xfId="9000" xr:uid="{86F9CDEA-5AA4-43F2-9DF7-6902869A24D3}"/>
    <cellStyle name="2x indented GHG Textfiels 3 3 3 10 3" xfId="12571" xr:uid="{13B478E8-0B82-48A4-B582-79C651BAEE20}"/>
    <cellStyle name="2x indented GHG Textfiels 3 3 3 10 4" xfId="16474" xr:uid="{0EE7E52A-5904-4CF4-B19F-DAE6ABD94B40}"/>
    <cellStyle name="2x indented GHG Textfiels 3 3 3 10 5" xfId="19655" xr:uid="{9ECB61D0-1587-49B2-88FD-3800EFC020F1}"/>
    <cellStyle name="2x indented GHG Textfiels 3 3 3 10 6" xfId="26174" xr:uid="{501A5C4D-B78A-400A-8E43-77FB2BFEAA1D}"/>
    <cellStyle name="2x indented GHG Textfiels 3 3 3 10 7" xfId="32522" xr:uid="{C616F330-7C0C-4921-87BC-FF81E13589A5}"/>
    <cellStyle name="2x indented GHG Textfiels 3 3 3 10 8" xfId="36128" xr:uid="{AD48703A-AB87-4741-8B92-9278CC868A0A}"/>
    <cellStyle name="2x indented GHG Textfiels 3 3 3 10 9" xfId="39580" xr:uid="{7F9C31A1-E74A-4676-A76A-2FC35212DD31}"/>
    <cellStyle name="2x indented GHG Textfiels 3 3 3 11" xfId="6419" xr:uid="{D2AD929D-5CA2-43BF-B5D8-0DC44C3DDD2B}"/>
    <cellStyle name="2x indented GHG Textfiels 3 3 3 12" xfId="12715" xr:uid="{8CD660AA-F272-4375-9622-D199F864A04B}"/>
    <cellStyle name="2x indented GHG Textfiels 3 3 3 13" xfId="19826" xr:uid="{8EE9E918-C164-46C6-89C8-845C16216F2F}"/>
    <cellStyle name="2x indented GHG Textfiels 3 3 3 14" xfId="30070" xr:uid="{46BFA714-3E2A-4FFF-85AC-851A83A7BA71}"/>
    <cellStyle name="2x indented GHG Textfiels 3 3 3 15" xfId="42742" xr:uid="{2E3C839C-281D-4098-A309-56DC4BE03DEF}"/>
    <cellStyle name="2x indented GHG Textfiels 3 3 3 16" xfId="52576" xr:uid="{2834B5DD-D1B3-4C28-A294-E301355AF83C}"/>
    <cellStyle name="2x indented GHG Textfiels 3 3 3 2" xfId="927" xr:uid="{BCB4D5DA-8AB4-40D4-B479-685D8515E406}"/>
    <cellStyle name="2x indented GHG Textfiels 3 3 3 2 10" xfId="8117" xr:uid="{7818949B-14EE-49CE-8233-27B0A0D737BC}"/>
    <cellStyle name="2x indented GHG Textfiels 3 3 3 2 11" xfId="13608" xr:uid="{7375D699-A4A9-429E-B62C-132E1F74877A}"/>
    <cellStyle name="2x indented GHG Textfiels 3 3 3 2 12" xfId="20036" xr:uid="{D13E6FEE-3DF8-4930-A3CE-9514F5F31C1D}"/>
    <cellStyle name="2x indented GHG Textfiels 3 3 3 2 13" xfId="26743" xr:uid="{14636F46-0956-4051-835B-EC63891FD9B5}"/>
    <cellStyle name="2x indented GHG Textfiels 3 3 3 2 14" xfId="42952" xr:uid="{BF73CCFE-DBCE-4397-93B4-EEC3DECD6ADB}"/>
    <cellStyle name="2x indented GHG Textfiels 3 3 3 2 15" xfId="52790" xr:uid="{DCDD93E1-1CC5-4261-9779-DDB8BDF17DC7}"/>
    <cellStyle name="2x indented GHG Textfiels 3 3 3 2 2" xfId="1665" xr:uid="{67D3BE9A-C541-45BD-B3BF-395A53691ABA}"/>
    <cellStyle name="2x indented GHG Textfiels 3 3 3 2 2 10" xfId="36803" xr:uid="{156A5948-B3C3-455E-994E-BA62D9953C56}"/>
    <cellStyle name="2x indented GHG Textfiels 3 3 3 2 2 11" xfId="29905" xr:uid="{489C8991-3C96-425E-9568-12C7AA39ED34}"/>
    <cellStyle name="2x indented GHG Textfiels 3 3 3 2 2 12" xfId="43690" xr:uid="{61E2CAD7-A5BE-44C3-8F87-E0DB730F31FD}"/>
    <cellStyle name="2x indented GHG Textfiels 3 3 3 2 2 13" xfId="46803" xr:uid="{A4B50CBA-8C39-4329-B142-6CF8740DB9BD}"/>
    <cellStyle name="2x indented GHG Textfiels 3 3 3 2 2 2" xfId="6104" xr:uid="{F508B171-1E67-484B-B34C-9E2F6D09D5D9}"/>
    <cellStyle name="2x indented GHG Textfiels 3 3 3 2 2 3" xfId="9681" xr:uid="{A92929A0-3045-4B1C-AE90-E861BF5787CE}"/>
    <cellStyle name="2x indented GHG Textfiels 3 3 3 2 2 4" xfId="16786" xr:uid="{B69CE950-0A9F-45E4-96F0-F5E1E569C08F}"/>
    <cellStyle name="2x indented GHG Textfiels 3 3 3 2 2 5" xfId="20773" xr:uid="{D24153B9-1951-45FA-9B1D-B2F7595C8A3F}"/>
    <cellStyle name="2x indented GHG Textfiels 3 3 3 2 2 6" xfId="23380" xr:uid="{000EDD0B-A2C2-4552-91D4-85ACC243F924}"/>
    <cellStyle name="2x indented GHG Textfiels 3 3 3 2 2 7" xfId="27698" xr:uid="{A68E199E-CADA-48BD-99C1-AA9A918D0483}"/>
    <cellStyle name="2x indented GHG Textfiels 3 3 3 2 2 8" xfId="30510" xr:uid="{8DEC2477-E226-4135-8F28-9BC63FC4B410}"/>
    <cellStyle name="2x indented GHG Textfiels 3 3 3 2 2 9" xfId="33248" xr:uid="{2420F730-26B5-4936-8447-E6BDD54A5DFB}"/>
    <cellStyle name="2x indented GHG Textfiels 3 3 3 2 3" xfId="1590" xr:uid="{EF3C37A5-C7B8-4202-B8BF-F467C72AAC07}"/>
    <cellStyle name="2x indented GHG Textfiels 3 3 3 2 3 10" xfId="33173" xr:uid="{99A364C0-07A7-432D-A08D-EA4F00F1817D}"/>
    <cellStyle name="2x indented GHG Textfiels 3 3 3 2 3 11" xfId="36732" xr:uid="{E5B648B5-B888-4FA9-8581-18ADA247B8CF}"/>
    <cellStyle name="2x indented GHG Textfiels 3 3 3 2 3 12" xfId="37475" xr:uid="{D0A8AA0A-6C8C-4AC4-8F5C-2DC9AFD52CE0}"/>
    <cellStyle name="2x indented GHG Textfiels 3 3 3 2 3 13" xfId="43615" xr:uid="{438F6238-8320-4D10-8631-830A99C47A1A}"/>
    <cellStyle name="2x indented GHG Textfiels 3 3 3 2 3 14" xfId="44875" xr:uid="{7DC2B730-D907-4B78-8217-E5423C1E7B23}"/>
    <cellStyle name="2x indented GHG Textfiels 3 3 3 2 3 2" xfId="6029" xr:uid="{5C16F541-1699-40A1-9BB4-4E56B23C5162}"/>
    <cellStyle name="2x indented GHG Textfiels 3 3 3 2 3 3" xfId="9606" xr:uid="{7BD44970-1C25-4FE0-9095-87C5F03A3867}"/>
    <cellStyle name="2x indented GHG Textfiels 3 3 3 2 3 4" xfId="13518" xr:uid="{AE2583E5-14CE-469A-A68D-DA49BC361403}"/>
    <cellStyle name="2x indented GHG Textfiels 3 3 3 2 3 5" xfId="16711" xr:uid="{468D8E6F-7606-48FA-B0FD-CDA4390D53AF}"/>
    <cellStyle name="2x indented GHG Textfiels 3 3 3 2 3 6" xfId="20698" xr:uid="{DF59DC9D-A94E-46C3-ADB3-4CA26DA568CE}"/>
    <cellStyle name="2x indented GHG Textfiels 3 3 3 2 3 7" xfId="23307" xr:uid="{0325E94F-3B70-47B0-BA62-332D8692C907}"/>
    <cellStyle name="2x indented GHG Textfiels 3 3 3 2 3 8" xfId="27624" xr:uid="{6BD31F09-87BD-4A68-8DDD-CE961CE26E5F}"/>
    <cellStyle name="2x indented GHG Textfiels 3 3 3 2 3 9" xfId="30443" xr:uid="{73DA5677-5DDC-4667-BBC1-1670B2F5AD97}"/>
    <cellStyle name="2x indented GHG Textfiels 3 3 3 2 4" xfId="2335" xr:uid="{41E18D40-FAA2-4DC9-ACE2-6A55F319CB14}"/>
    <cellStyle name="2x indented GHG Textfiels 3 3 3 2 4 10" xfId="33914" xr:uid="{CFEFFCC9-C4EE-48D9-ABB9-1C948B91F353}"/>
    <cellStyle name="2x indented GHG Textfiels 3 3 3 2 4 11" xfId="37406" xr:uid="{1CF853EA-E148-4850-BA6A-58CDAF944373}"/>
    <cellStyle name="2x indented GHG Textfiels 3 3 3 2 4 12" xfId="40052" xr:uid="{D0C3A7B7-541E-4E9C-9BE4-5BBB73960127}"/>
    <cellStyle name="2x indented GHG Textfiels 3 3 3 2 4 13" xfId="44358" xr:uid="{9E12FF2B-DBFC-4267-9C97-0DF34A953DBC}"/>
    <cellStyle name="2x indented GHG Textfiels 3 3 3 2 4 14" xfId="46723" xr:uid="{4F0B2B1E-BF00-4CDC-9603-AF6630DBF536}"/>
    <cellStyle name="2x indented GHG Textfiels 3 3 3 2 4 2" xfId="6773" xr:uid="{E361F505-1F81-4375-A3C7-214E1ACC9EB5}"/>
    <cellStyle name="2x indented GHG Textfiels 3 3 3 2 4 3" xfId="10351" xr:uid="{A6045585-7284-4CE8-943D-C552430140E7}"/>
    <cellStyle name="2x indented GHG Textfiels 3 3 3 2 4 4" xfId="14250" xr:uid="{AF43D698-FC4B-4D33-B772-A940ADA12E99}"/>
    <cellStyle name="2x indented GHG Textfiels 3 3 3 2 4 5" xfId="17451" xr:uid="{AC09D761-FF53-4279-8EF9-E09842C02E3A}"/>
    <cellStyle name="2x indented GHG Textfiels 3 3 3 2 4 6" xfId="21434" xr:uid="{ABBEF59E-5935-4593-AB56-E77253A04567}"/>
    <cellStyle name="2x indented GHG Textfiels 3 3 3 2 4 7" xfId="24021" xr:uid="{704C5F30-79A5-47DD-8ED8-037B5D9D9C30}"/>
    <cellStyle name="2x indented GHG Textfiels 3 3 3 2 4 8" xfId="28344" xr:uid="{5879DB2F-4DDB-414B-936F-164ECF53E733}"/>
    <cellStyle name="2x indented GHG Textfiels 3 3 3 2 4 9" xfId="26352" xr:uid="{44BE2E97-0375-4D2B-81C8-2473E5F8243A}"/>
    <cellStyle name="2x indented GHG Textfiels 3 3 3 2 5" xfId="2702" xr:uid="{CA0CBC41-B79B-4F25-9C46-E314784D369A}"/>
    <cellStyle name="2x indented GHG Textfiels 3 3 3 2 5 10" xfId="34281" xr:uid="{358D808D-01D7-42A7-B81A-906E915C56A1}"/>
    <cellStyle name="2x indented GHG Textfiels 3 3 3 2 5 11" xfId="37729" xr:uid="{3BF9B416-8009-480E-AC15-06D1CC597D35}"/>
    <cellStyle name="2x indented GHG Textfiels 3 3 3 2 5 12" xfId="40419" xr:uid="{CDAC8F1B-F0A9-484E-9593-39235AE816E3}"/>
    <cellStyle name="2x indented GHG Textfiels 3 3 3 2 5 13" xfId="44725" xr:uid="{9F360ACD-CD48-4FE1-B06A-23663441D587}"/>
    <cellStyle name="2x indented GHG Textfiels 3 3 3 2 5 14" xfId="50126" xr:uid="{2C0D8B5E-70B6-42B4-B07C-50E89177D2B3}"/>
    <cellStyle name="2x indented GHG Textfiels 3 3 3 2 5 2" xfId="7138" xr:uid="{C91D5C35-B6D7-4508-A569-64C3B788824A}"/>
    <cellStyle name="2x indented GHG Textfiels 3 3 3 2 5 3" xfId="10718" xr:uid="{BE5C58AD-08C2-4768-BD0F-340CDCD1E8F4}"/>
    <cellStyle name="2x indented GHG Textfiels 3 3 3 2 5 4" xfId="14617" xr:uid="{63D45659-E523-4A8C-B73C-38358C50875A}"/>
    <cellStyle name="2x indented GHG Textfiels 3 3 3 2 5 5" xfId="17818" xr:uid="{E5D00D54-EB4F-48AD-8EB3-80883B585021}"/>
    <cellStyle name="2x indented GHG Textfiels 3 3 3 2 5 6" xfId="21801" xr:uid="{92F37B73-10F3-4F2A-A8C1-A9EA42824386}"/>
    <cellStyle name="2x indented GHG Textfiels 3 3 3 2 5 7" xfId="24367" xr:uid="{6C80E3C8-2BA6-4D33-B7CD-5EDB8D32BEF0}"/>
    <cellStyle name="2x indented GHG Textfiels 3 3 3 2 5 8" xfId="28702" xr:uid="{C1C2EAA0-9A88-4AFC-8555-4D8191516510}"/>
    <cellStyle name="2x indented GHG Textfiels 3 3 3 2 5 9" xfId="30674" xr:uid="{EA5EA88E-F93D-4D8E-91AC-812360B6C41D}"/>
    <cellStyle name="2x indented GHG Textfiels 3 3 3 2 6" xfId="3391" xr:uid="{A3D40988-0A32-4999-A14D-E98EFF5FC88B}"/>
    <cellStyle name="2x indented GHG Textfiels 3 3 3 2 6 10" xfId="34968" xr:uid="{5439F966-F22D-4EEC-8C71-C6B3AF17E714}"/>
    <cellStyle name="2x indented GHG Textfiels 3 3 3 2 6 11" xfId="38413" xr:uid="{C4E13510-82EB-4BB2-ACF7-2D57F41E50BB}"/>
    <cellStyle name="2x indented GHG Textfiels 3 3 3 2 6 12" xfId="41102" xr:uid="{EDEEAD63-574C-4A07-B3BB-47E7374CBE71}"/>
    <cellStyle name="2x indented GHG Textfiels 3 3 3 2 6 13" xfId="45413" xr:uid="{3EAD14FA-6B5A-41EE-A44A-5A854ECF2517}"/>
    <cellStyle name="2x indented GHG Textfiels 3 3 3 2 6 14" xfId="48804" xr:uid="{28980EE5-602B-4DE5-A88A-AA678A687C85}"/>
    <cellStyle name="2x indented GHG Textfiels 3 3 3 2 6 15" xfId="50809" xr:uid="{807AE43F-743C-4204-9900-0487C452B8DE}"/>
    <cellStyle name="2x indented GHG Textfiels 3 3 3 2 6 2" xfId="7826" xr:uid="{AA32EBAA-D608-491B-97FB-1DFB54C26A78}"/>
    <cellStyle name="2x indented GHG Textfiels 3 3 3 2 6 3" xfId="11405" xr:uid="{037179BA-93A2-4371-96A4-AE80B15A72E6}"/>
    <cellStyle name="2x indented GHG Textfiels 3 3 3 2 6 4" xfId="15305" xr:uid="{30C3F311-5721-42D4-9325-37D58288C447}"/>
    <cellStyle name="2x indented GHG Textfiels 3 3 3 2 6 5" xfId="18504" xr:uid="{5CBD8BFB-4F9E-4C81-BB2F-C6095F13B453}"/>
    <cellStyle name="2x indented GHG Textfiels 3 3 3 2 6 6" xfId="22484" xr:uid="{7191E49A-7CE4-46B4-A886-454C18A5FBE3}"/>
    <cellStyle name="2x indented GHG Textfiels 3 3 3 2 6 7" xfId="25046" xr:uid="{77BC2F70-1827-4CDB-A283-5D7C254C3349}"/>
    <cellStyle name="2x indented GHG Textfiels 3 3 3 2 6 8" xfId="29389" xr:uid="{ECB5D78F-2D58-48FB-ACCD-768D1A84920E}"/>
    <cellStyle name="2x indented GHG Textfiels 3 3 3 2 6 9" xfId="31363" xr:uid="{C3739A4A-4A3E-45FA-BFA8-D8045B811E8F}"/>
    <cellStyle name="2x indented GHG Textfiels 3 3 3 2 7" xfId="2956" xr:uid="{B5614FD6-485F-4776-90B7-40771CB18432}"/>
    <cellStyle name="2x indented GHG Textfiels 3 3 3 2 7 10" xfId="34533" xr:uid="{25901162-3304-4121-AE19-608D6F88AB5F}"/>
    <cellStyle name="2x indented GHG Textfiels 3 3 3 2 7 11" xfId="37978" xr:uid="{71986DF2-FA35-48A7-A33F-9E6FC1A2347F}"/>
    <cellStyle name="2x indented GHG Textfiels 3 3 3 2 7 12" xfId="40667" xr:uid="{E445DD20-C3CB-4822-974D-1CDD363E89BA}"/>
    <cellStyle name="2x indented GHG Textfiels 3 3 3 2 7 13" xfId="44978" xr:uid="{C95BECBB-76C8-4C4B-AC7C-632420BDBD2A}"/>
    <cellStyle name="2x indented GHG Textfiels 3 3 3 2 7 14" xfId="48369" xr:uid="{952EE583-E0E0-4CCD-AB95-156ABEAF32BD}"/>
    <cellStyle name="2x indented GHG Textfiels 3 3 3 2 7 15" xfId="50374" xr:uid="{BF440332-49CC-4F33-B0DA-7B412A30D63B}"/>
    <cellStyle name="2x indented GHG Textfiels 3 3 3 2 7 2" xfId="7391" xr:uid="{38104360-3B0A-43C9-9EED-0CD1BC9AA5B1}"/>
    <cellStyle name="2x indented GHG Textfiels 3 3 3 2 7 3" xfId="10970" xr:uid="{C55999A2-0236-4BB2-9A4C-548A2BA3D14D}"/>
    <cellStyle name="2x indented GHG Textfiels 3 3 3 2 7 4" xfId="14870" xr:uid="{5B401628-96AC-40EE-92FF-1A01F4768B6F}"/>
    <cellStyle name="2x indented GHG Textfiels 3 3 3 2 7 5" xfId="18069" xr:uid="{165148D3-6913-4B16-9DAD-E5B733318253}"/>
    <cellStyle name="2x indented GHG Textfiels 3 3 3 2 7 6" xfId="22049" xr:uid="{08240267-5250-4219-BB20-6AB19C47ADDB}"/>
    <cellStyle name="2x indented GHG Textfiels 3 3 3 2 7 7" xfId="24611" xr:uid="{34AF5EB2-A28E-4089-BC38-3E1F6EC1A0C0}"/>
    <cellStyle name="2x indented GHG Textfiels 3 3 3 2 7 8" xfId="28954" xr:uid="{62512158-3C13-4FEF-BFF3-0EA02A16F79F}"/>
    <cellStyle name="2x indented GHG Textfiels 3 3 3 2 7 9" xfId="30928" xr:uid="{885BE0F6-BF73-4A29-A295-4CA5D2815712}"/>
    <cellStyle name="2x indented GHG Textfiels 3 3 3 2 8" xfId="4343" xr:uid="{3342927E-F705-4CC7-B7E5-09BA6FF1C82B}"/>
    <cellStyle name="2x indented GHG Textfiels 3 3 3 2 8 10" xfId="42006" xr:uid="{4FCD377F-DA32-457C-BDA6-8B17A1E0F6F8}"/>
    <cellStyle name="2x indented GHG Textfiels 3 3 3 2 8 11" xfId="46342" xr:uid="{5B439F27-CBA1-466D-9F47-06D0CC06B89A}"/>
    <cellStyle name="2x indented GHG Textfiels 3 3 3 2 8 12" xfId="49746" xr:uid="{2A75B89D-DABE-4483-ABFA-1C0BC734AAA9}"/>
    <cellStyle name="2x indented GHG Textfiels 3 3 3 2 8 13" xfId="51713" xr:uid="{5197C065-6E0F-475E-B46D-7F3C289371F3}"/>
    <cellStyle name="2x indented GHG Textfiels 3 3 3 2 8 2" xfId="8776" xr:uid="{1718B562-6658-4D01-A1D8-89F58C8514E7}"/>
    <cellStyle name="2x indented GHG Textfiels 3 3 3 2 8 3" xfId="12347" xr:uid="{DA5D77B8-AB21-4D37-A7E4-7D64FF5BB7E6}"/>
    <cellStyle name="2x indented GHG Textfiels 3 3 3 2 8 4" xfId="16250" xr:uid="{5846F51A-56EF-495B-8195-FD288AF9C328}"/>
    <cellStyle name="2x indented GHG Textfiels 3 3 3 2 8 5" xfId="19431" xr:uid="{184034F8-73E4-4CB1-95D6-414D20FFBCD5}"/>
    <cellStyle name="2x indented GHG Textfiels 3 3 3 2 8 6" xfId="25950" xr:uid="{0576103B-7B78-4F3A-9600-D74168471914}"/>
    <cellStyle name="2x indented GHG Textfiels 3 3 3 2 8 7" xfId="32298" xr:uid="{80CCD3C7-756D-41E4-B60D-E06D0FFF96C5}"/>
    <cellStyle name="2x indented GHG Textfiels 3 3 3 2 8 8" xfId="35904" xr:uid="{033B762D-229F-453A-8E3C-2D4A4F932395}"/>
    <cellStyle name="2x indented GHG Textfiels 3 3 3 2 8 9" xfId="39356" xr:uid="{F154A161-7151-43EB-B79F-E4312F92EBB0}"/>
    <cellStyle name="2x indented GHG Textfiels 3 3 3 2 9" xfId="3822" xr:uid="{0D2DA2C8-31FE-4DF5-B73C-408605F1D521}"/>
    <cellStyle name="2x indented GHG Textfiels 3 3 3 2 9 10" xfId="41485" xr:uid="{AF9371B8-3423-4B69-8EF0-6149A74F298B}"/>
    <cellStyle name="2x indented GHG Textfiels 3 3 3 2 9 11" xfId="45821" xr:uid="{30C05E77-1DBF-42F5-9CFF-60E96A7858F4}"/>
    <cellStyle name="2x indented GHG Textfiels 3 3 3 2 9 12" xfId="49225" xr:uid="{0542780F-1A84-4541-8BF4-B0E3E2AD1028}"/>
    <cellStyle name="2x indented GHG Textfiels 3 3 3 2 9 13" xfId="51192" xr:uid="{7EBDCEE0-14DB-42A7-81F4-EC8C707222C9}"/>
    <cellStyle name="2x indented GHG Textfiels 3 3 3 2 9 2" xfId="8255" xr:uid="{29086F7F-B823-48D3-8922-4ADCB393F87E}"/>
    <cellStyle name="2x indented GHG Textfiels 3 3 3 2 9 3" xfId="11826" xr:uid="{2C5D9B4F-7B6C-4AF6-8A26-2363114CA887}"/>
    <cellStyle name="2x indented GHG Textfiels 3 3 3 2 9 4" xfId="15729" xr:uid="{93FD8CC3-21CA-4C61-9FED-5614BADE0C6B}"/>
    <cellStyle name="2x indented GHG Textfiels 3 3 3 2 9 5" xfId="18910" xr:uid="{1B0ED0C5-9948-4A9B-A223-01A1FF7D443B}"/>
    <cellStyle name="2x indented GHG Textfiels 3 3 3 2 9 6" xfId="25429" xr:uid="{0341B7FE-45E0-47D4-A4CB-D469292BBCC0}"/>
    <cellStyle name="2x indented GHG Textfiels 3 3 3 2 9 7" xfId="31777" xr:uid="{C2848B63-2BCB-4F20-95F0-C8CBCB4C3341}"/>
    <cellStyle name="2x indented GHG Textfiels 3 3 3 2 9 8" xfId="35383" xr:uid="{207D6C37-F100-4230-818C-4C932ED6C989}"/>
    <cellStyle name="2x indented GHG Textfiels 3 3 3 2 9 9" xfId="38835" xr:uid="{0C6C2145-2C09-4B99-8EC3-249ACA2E1C2C}"/>
    <cellStyle name="2x indented GHG Textfiels 3 3 3 3" xfId="1062" xr:uid="{04CC7EB5-F892-457A-B23D-118015235619}"/>
    <cellStyle name="2x indented GHG Textfiels 3 3 3 3 10" xfId="36258" xr:uid="{9FCCADE1-FBFE-487B-B5E7-44913B3E08E7}"/>
    <cellStyle name="2x indented GHG Textfiels 3 3 3 3 11" xfId="37097" xr:uid="{66BF2129-E24F-409E-8355-470B4D5C1634}"/>
    <cellStyle name="2x indented GHG Textfiels 3 3 3 3 12" xfId="43087" xr:uid="{D9C87488-1BBD-4B69-8AC2-BF93DAAAE683}"/>
    <cellStyle name="2x indented GHG Textfiels 3 3 3 3 13" xfId="47985" xr:uid="{CFC478F4-8326-4562-878B-1F74CF178B2D}"/>
    <cellStyle name="2x indented GHG Textfiels 3 3 3 3 2" xfId="5504" xr:uid="{A8A32550-9C7E-40F2-961B-35E430CFB8F1}"/>
    <cellStyle name="2x indented GHG Textfiels 3 3 3 3 3" xfId="9078" xr:uid="{979BC4B7-8050-4E75-8084-F18985A1E8D2}"/>
    <cellStyle name="2x indented GHG Textfiels 3 3 3 3 4" xfId="11697" xr:uid="{4D18F4A0-841C-4DE5-A8C7-BB397D57192D}"/>
    <cellStyle name="2x indented GHG Textfiels 3 3 3 3 5" xfId="20170" xr:uid="{167FA432-4581-4338-921B-E74F0B8646A6}"/>
    <cellStyle name="2x indented GHG Textfiels 3 3 3 3 6" xfId="22959" xr:uid="{34909945-3B39-4BA9-A6D1-9B1D3488BEC1}"/>
    <cellStyle name="2x indented GHG Textfiels 3 3 3 3 7" xfId="27111" xr:uid="{5E0970FF-E490-4C0C-931A-135B28DF74E2}"/>
    <cellStyle name="2x indented GHG Textfiels 3 3 3 3 8" xfId="27793" xr:uid="{F3CBBE66-5900-47D6-AE0E-BAFBD3837666}"/>
    <cellStyle name="2x indented GHG Textfiels 3 3 3 3 9" xfId="32645" xr:uid="{CEAF2B4B-F254-4958-AA2F-5DBE17F6E7D1}"/>
    <cellStyle name="2x indented GHG Textfiels 3 3 3 4" xfId="1783" xr:uid="{1C048519-D94F-4BCB-9155-2AB5004D5BCA}"/>
    <cellStyle name="2x indented GHG Textfiels 3 3 3 4 10" xfId="33366" xr:uid="{8C400771-BE7D-4F00-A9F2-17B83A212859}"/>
    <cellStyle name="2x indented GHG Textfiels 3 3 3 4 11" xfId="36906" xr:uid="{8DE8338B-A44A-4DCE-9E50-27E098AE0049}"/>
    <cellStyle name="2x indented GHG Textfiels 3 3 3 4 12" xfId="36610" xr:uid="{5AED5953-43A0-46DF-8689-74916E829338}"/>
    <cellStyle name="2x indented GHG Textfiels 3 3 3 4 13" xfId="43808" xr:uid="{C164F2DB-8C24-4F63-982C-0967D75E752F}"/>
    <cellStyle name="2x indented GHG Textfiels 3 3 3 4 14" xfId="46988" xr:uid="{22A52C37-2179-4606-9ED5-88EDE83B3FB4}"/>
    <cellStyle name="2x indented GHG Textfiels 3 3 3 4 2" xfId="6221" xr:uid="{2C44F96C-8A49-4F4D-9F6A-C1725BF1AE4F}"/>
    <cellStyle name="2x indented GHG Textfiels 3 3 3 4 3" xfId="9799" xr:uid="{EC6A403D-6F8C-4731-B0D7-2842C50077AD}"/>
    <cellStyle name="2x indented GHG Textfiels 3 3 3 4 4" xfId="13701" xr:uid="{88584CAD-0FB9-40BB-9FD5-7E8FEA5E7364}"/>
    <cellStyle name="2x indented GHG Textfiels 3 3 3 4 5" xfId="16904" xr:uid="{7000C1BD-CA28-4687-BCAD-F3AB585B878E}"/>
    <cellStyle name="2x indented GHG Textfiels 3 3 3 4 6" xfId="20891" xr:uid="{A4D9CDCD-3A59-4EC4-9BAB-6A93376DBA7E}"/>
    <cellStyle name="2x indented GHG Textfiels 3 3 3 4 7" xfId="23491" xr:uid="{48348145-B6C9-411C-9F1A-F85072FFD248}"/>
    <cellStyle name="2x indented GHG Textfiels 3 3 3 4 8" xfId="27811" xr:uid="{F0967F42-5DF9-49E5-A7BF-E79515E287CA}"/>
    <cellStyle name="2x indented GHG Textfiels 3 3 3 4 9" xfId="29976" xr:uid="{346718DB-4FEE-4B1A-A0B1-F5C57E5BD807}"/>
    <cellStyle name="2x indented GHG Textfiels 3 3 3 5" xfId="2154" xr:uid="{BA1A7DA2-32AC-4D0D-96E0-E6ED68EA0C8E}"/>
    <cellStyle name="2x indented GHG Textfiels 3 3 3 5 10" xfId="33733" xr:uid="{5B6498C8-9810-417F-A20D-3B55D979638C}"/>
    <cellStyle name="2x indented GHG Textfiels 3 3 3 5 11" xfId="37236" xr:uid="{020B249F-AE71-4B07-9CF1-61FAA106D081}"/>
    <cellStyle name="2x indented GHG Textfiels 3 3 3 5 12" xfId="39871" xr:uid="{18AD571F-8E9F-450F-98FE-C58CD6D20814}"/>
    <cellStyle name="2x indented GHG Textfiels 3 3 3 5 13" xfId="44177" xr:uid="{C3E39DF1-0FB4-474B-BB78-2C82A1B87E4D}"/>
    <cellStyle name="2x indented GHG Textfiels 3 3 3 5 14" xfId="47870" xr:uid="{4DE99173-03F4-445F-A3A1-0D28F8EF265B}"/>
    <cellStyle name="2x indented GHG Textfiels 3 3 3 5 2" xfId="6592" xr:uid="{DCD09DC0-1177-4C0A-A778-695FB36F2AE5}"/>
    <cellStyle name="2x indented GHG Textfiels 3 3 3 5 3" xfId="10170" xr:uid="{0420D6A2-702E-40E8-94D1-818A8028F152}"/>
    <cellStyle name="2x indented GHG Textfiels 3 3 3 5 4" xfId="14069" xr:uid="{2F3775D9-36C2-478F-BB0B-43CE089CBA5F}"/>
    <cellStyle name="2x indented GHG Textfiels 3 3 3 5 5" xfId="17270" xr:uid="{8E7FA4F6-6519-4710-820D-318D39900185}"/>
    <cellStyle name="2x indented GHG Textfiels 3 3 3 5 6" xfId="21253" xr:uid="{86885162-549F-476F-9C52-44C40259BBD0}"/>
    <cellStyle name="2x indented GHG Textfiels 3 3 3 5 7" xfId="23840" xr:uid="{F052D5A2-8330-48B2-B0D1-A7D7CC42574B}"/>
    <cellStyle name="2x indented GHG Textfiels 3 3 3 5 8" xfId="28169" xr:uid="{5EB3DDD9-90B7-4FA7-A084-BCFE06607337}"/>
    <cellStyle name="2x indented GHG Textfiels 3 3 3 5 9" xfId="26755" xr:uid="{C5429190-6F52-4E4C-93F5-84661A812CD7}"/>
    <cellStyle name="2x indented GHG Textfiels 3 3 3 6" xfId="2496" xr:uid="{E734D6B7-44E1-43A2-AEC2-191583605EB5}"/>
    <cellStyle name="2x indented GHG Textfiels 3 3 3 6 10" xfId="34075" xr:uid="{EEE5CE24-F659-457F-A714-DF90865202FA}"/>
    <cellStyle name="2x indented GHG Textfiels 3 3 3 6 11" xfId="37550" xr:uid="{45D6C205-9010-481A-B964-6BAE0C84B5A8}"/>
    <cellStyle name="2x indented GHG Textfiels 3 3 3 6 12" xfId="40213" xr:uid="{BC14F884-C6F1-43D3-9E4B-74B1D8A6B468}"/>
    <cellStyle name="2x indented GHG Textfiels 3 3 3 6 13" xfId="44519" xr:uid="{FE9817FB-A2E6-464A-A348-1160614CA597}"/>
    <cellStyle name="2x indented GHG Textfiels 3 3 3 6 14" xfId="42523" xr:uid="{41C3E910-6B9C-47AA-95CD-14804B0FDED6}"/>
    <cellStyle name="2x indented GHG Textfiels 3 3 3 6 2" xfId="6934" xr:uid="{9F43D08B-5B29-499A-9BC2-6974E11A5D9B}"/>
    <cellStyle name="2x indented GHG Textfiels 3 3 3 6 3" xfId="10512" xr:uid="{3307EFC4-0EB9-4492-848E-ACAFF57B3DD1}"/>
    <cellStyle name="2x indented GHG Textfiels 3 3 3 6 4" xfId="14411" xr:uid="{A105787C-D687-4741-8E54-5004568EA454}"/>
    <cellStyle name="2x indented GHG Textfiels 3 3 3 6 5" xfId="17612" xr:uid="{821DA006-0EB3-418E-AB14-F4CBD594C152}"/>
    <cellStyle name="2x indented GHG Textfiels 3 3 3 6 6" xfId="21595" xr:uid="{85953964-804E-426A-8DE9-35983A5A113D}"/>
    <cellStyle name="2x indented GHG Textfiels 3 3 3 6 7" xfId="24176" xr:uid="{E46A5D8D-35A7-4978-9220-A59147FB845B}"/>
    <cellStyle name="2x indented GHG Textfiels 3 3 3 6 8" xfId="28503" xr:uid="{1576CA1C-E1D9-4E70-A37A-D90505F0DA90}"/>
    <cellStyle name="2x indented GHG Textfiels 3 3 3 6 9" xfId="29888" xr:uid="{7B83FDDD-2792-4720-8AB6-EBE3C6215EEE}"/>
    <cellStyle name="2x indented GHG Textfiels 3 3 3 7" xfId="3180" xr:uid="{53E15195-73C4-49E0-A625-364807FFA0D2}"/>
    <cellStyle name="2x indented GHG Textfiels 3 3 3 7 10" xfId="34757" xr:uid="{C98B4F0A-AAA0-4B0B-9BEC-D0E9D5D93666}"/>
    <cellStyle name="2x indented GHG Textfiels 3 3 3 7 11" xfId="38202" xr:uid="{A7EBF518-7133-418B-9BBC-77C20F2BA165}"/>
    <cellStyle name="2x indented GHG Textfiels 3 3 3 7 12" xfId="40891" xr:uid="{3DE98AFD-6AE3-4915-A777-E0D52024E08D}"/>
    <cellStyle name="2x indented GHG Textfiels 3 3 3 7 13" xfId="45202" xr:uid="{CAA69440-278D-449F-85FC-6308B4ADAA55}"/>
    <cellStyle name="2x indented GHG Textfiels 3 3 3 7 14" xfId="48593" xr:uid="{A8FE37CE-EF7C-46BA-B7E3-366AC0FA813F}"/>
    <cellStyle name="2x indented GHG Textfiels 3 3 3 7 15" xfId="50598" xr:uid="{9B09B21D-29B6-410D-B645-4E08CFF993DA}"/>
    <cellStyle name="2x indented GHG Textfiels 3 3 3 7 2" xfId="7615" xr:uid="{DC4BD013-7A0C-48B5-AD0D-6D1A008C4F61}"/>
    <cellStyle name="2x indented GHG Textfiels 3 3 3 7 3" xfId="11194" xr:uid="{9986FA39-9A5E-43F5-A2EB-FBD1DB7A3B90}"/>
    <cellStyle name="2x indented GHG Textfiels 3 3 3 7 4" xfId="15094" xr:uid="{FE0E79A6-FD77-4DB2-9887-7C2AA9DA03B1}"/>
    <cellStyle name="2x indented GHG Textfiels 3 3 3 7 5" xfId="18293" xr:uid="{AABE5142-505A-4BEA-BD2D-322B125D8CFD}"/>
    <cellStyle name="2x indented GHG Textfiels 3 3 3 7 6" xfId="22273" xr:uid="{41CF034E-3501-4811-98EE-59B730EA49AA}"/>
    <cellStyle name="2x indented GHG Textfiels 3 3 3 7 7" xfId="24835" xr:uid="{393344A6-286C-4561-8C3C-30E78C51D9ED}"/>
    <cellStyle name="2x indented GHG Textfiels 3 3 3 7 8" xfId="29178" xr:uid="{4A3DB3EF-B84D-4979-9C90-57C87A854007}"/>
    <cellStyle name="2x indented GHG Textfiels 3 3 3 7 9" xfId="31152" xr:uid="{2FE9A05F-D158-42F2-B47A-608E107E7F97}"/>
    <cellStyle name="2x indented GHG Textfiels 3 3 3 8" xfId="3526" xr:uid="{139F62D9-BC5E-470C-B5B3-4B4E94CF8866}"/>
    <cellStyle name="2x indented GHG Textfiels 3 3 3 8 10" xfId="35103" xr:uid="{470CEA99-8D17-4C7E-981C-5B1D4247FB48}"/>
    <cellStyle name="2x indented GHG Textfiels 3 3 3 8 11" xfId="38548" xr:uid="{CE634309-EB7F-4C3F-B3F1-E40BB0D287B5}"/>
    <cellStyle name="2x indented GHG Textfiels 3 3 3 8 12" xfId="41237" xr:uid="{DDA42078-BF79-4A04-951E-14B64F0292E2}"/>
    <cellStyle name="2x indented GHG Textfiels 3 3 3 8 13" xfId="45548" xr:uid="{0B3E9C40-A132-4A9E-971E-450D0EF5C8BA}"/>
    <cellStyle name="2x indented GHG Textfiels 3 3 3 8 14" xfId="48939" xr:uid="{642BBF2A-5D72-4599-BAE4-2240B71FBBE6}"/>
    <cellStyle name="2x indented GHG Textfiels 3 3 3 8 15" xfId="50944" xr:uid="{B0FA713A-5C0C-4C33-9D76-688A42351598}"/>
    <cellStyle name="2x indented GHG Textfiels 3 3 3 8 2" xfId="7961" xr:uid="{9D01EA3F-7FD4-4202-89B2-623D608482DC}"/>
    <cellStyle name="2x indented GHG Textfiels 3 3 3 8 3" xfId="11540" xr:uid="{8E044401-7152-4115-8B55-AFAFAC347C51}"/>
    <cellStyle name="2x indented GHG Textfiels 3 3 3 8 4" xfId="15440" xr:uid="{750F0EEA-6BD3-4F9B-A4ED-D4AC3A1D2777}"/>
    <cellStyle name="2x indented GHG Textfiels 3 3 3 8 5" xfId="18639" xr:uid="{4E704B49-9290-455D-BDA3-8131C65A227E}"/>
    <cellStyle name="2x indented GHG Textfiels 3 3 3 8 6" xfId="22619" xr:uid="{34FA6CDE-A609-4C92-B418-784D2A8258C3}"/>
    <cellStyle name="2x indented GHG Textfiels 3 3 3 8 7" xfId="25181" xr:uid="{AED786E1-BA68-41DB-99C5-7523B60B2632}"/>
    <cellStyle name="2x indented GHG Textfiels 3 3 3 8 8" xfId="29524" xr:uid="{D37F7571-F6ED-4984-B029-C987BBFAE0C1}"/>
    <cellStyle name="2x indented GHG Textfiels 3 3 3 8 9" xfId="31498" xr:uid="{D295CAE3-C368-4532-AB14-12FEDB483EA0}"/>
    <cellStyle name="2x indented GHG Textfiels 3 3 3 9" xfId="4134" xr:uid="{7439B56B-85A1-4C80-B4F1-0F81B0E0A4EE}"/>
    <cellStyle name="2x indented GHG Textfiels 3 3 3 9 10" xfId="41797" xr:uid="{EEF50580-D57B-4617-94B3-F0220D8C4F1C}"/>
    <cellStyle name="2x indented GHG Textfiels 3 3 3 9 11" xfId="46133" xr:uid="{5B2ABF5A-D08A-4F2F-9553-783FD311E5D7}"/>
    <cellStyle name="2x indented GHG Textfiels 3 3 3 9 12" xfId="49537" xr:uid="{7A8C23EA-0C00-4BC7-A362-799AFFE8A077}"/>
    <cellStyle name="2x indented GHG Textfiels 3 3 3 9 13" xfId="51504" xr:uid="{BBE9EF21-4297-4BE5-813F-49B14D883E7E}"/>
    <cellStyle name="2x indented GHG Textfiels 3 3 3 9 2" xfId="8567" xr:uid="{BB0CC803-978F-4707-B3AC-B344CF53BAAC}"/>
    <cellStyle name="2x indented GHG Textfiels 3 3 3 9 3" xfId="12138" xr:uid="{CD5E1BA7-2C52-451A-A5F7-45A3C7F0DD89}"/>
    <cellStyle name="2x indented GHG Textfiels 3 3 3 9 4" xfId="16041" xr:uid="{07B42F99-62FA-4DBB-B3B6-1AD82A8EDF5C}"/>
    <cellStyle name="2x indented GHG Textfiels 3 3 3 9 5" xfId="19222" xr:uid="{7DDAA4E2-CD47-411A-A3D2-12B01A74BC01}"/>
    <cellStyle name="2x indented GHG Textfiels 3 3 3 9 6" xfId="25741" xr:uid="{16D01F29-D704-416F-B781-90FCEC658849}"/>
    <cellStyle name="2x indented GHG Textfiels 3 3 3 9 7" xfId="32089" xr:uid="{274651B0-E0B3-41DE-896C-A12B5981D777}"/>
    <cellStyle name="2x indented GHG Textfiels 3 3 3 9 8" xfId="35695" xr:uid="{AEF5E0A8-5DFB-4CFA-89D8-F5B7AD4F6AB9}"/>
    <cellStyle name="2x indented GHG Textfiels 3 3 3 9 9" xfId="39147" xr:uid="{5E5F8865-7EDB-4C12-BB80-8B93C605A309}"/>
    <cellStyle name="2x indented GHG Textfiels 3 3 4" xfId="608" xr:uid="{D85017D9-0667-4FBF-B184-426619B0452A}"/>
    <cellStyle name="2x indented GHG Textfiels 3 3 4 10" xfId="3774" xr:uid="{49FEEEFB-AD11-4D9E-AE36-419A01D4126E}"/>
    <cellStyle name="2x indented GHG Textfiels 3 3 4 10 10" xfId="41439" xr:uid="{4E22B6DE-8D43-4976-AC45-7F044208D780}"/>
    <cellStyle name="2x indented GHG Textfiels 3 3 4 10 11" xfId="45773" xr:uid="{7C86C3BA-A86A-468A-84C7-D898DFE4294D}"/>
    <cellStyle name="2x indented GHG Textfiels 3 3 4 10 12" xfId="49177" xr:uid="{C921C7AA-9124-41D1-9B70-5E04105CD96B}"/>
    <cellStyle name="2x indented GHG Textfiels 3 3 4 10 13" xfId="51146" xr:uid="{3599C264-989B-4901-A244-875345053359}"/>
    <cellStyle name="2x indented GHG Textfiels 3 3 4 10 2" xfId="8207" xr:uid="{A41D0E54-B74E-45A6-A0B7-E8750F09BAD2}"/>
    <cellStyle name="2x indented GHG Textfiels 3 3 4 10 3" xfId="11779" xr:uid="{8711FE0C-FE3C-451F-86A0-7D18A89D977A}"/>
    <cellStyle name="2x indented GHG Textfiels 3 3 4 10 4" xfId="15681" xr:uid="{203F17F7-2A82-4AD1-9229-B0BCE2B6999C}"/>
    <cellStyle name="2x indented GHG Textfiels 3 3 4 10 5" xfId="18862" xr:uid="{9B5D07D2-52B9-44AD-ADEB-52C9FBBE5635}"/>
    <cellStyle name="2x indented GHG Textfiels 3 3 4 10 6" xfId="25383" xr:uid="{60DA9EE6-4AD6-40F6-97DF-AA5805B3F0A7}"/>
    <cellStyle name="2x indented GHG Textfiels 3 3 4 10 7" xfId="31730" xr:uid="{C2E4DB22-B823-47F9-9396-B464821FC67B}"/>
    <cellStyle name="2x indented GHG Textfiels 3 3 4 10 8" xfId="35335" xr:uid="{2ACFD2AB-D41F-481A-B701-E808CCF3A4D0}"/>
    <cellStyle name="2x indented GHG Textfiels 3 3 4 10 9" xfId="38787" xr:uid="{A79B7C6B-9FCE-4AC7-BBC4-C75E2A332BF5}"/>
    <cellStyle name="2x indented GHG Textfiels 3 3 4 11" xfId="7270" xr:uid="{7E27C91B-B7F7-4369-A650-96A9AA6D6180}"/>
    <cellStyle name="2x indented GHG Textfiels 3 3 4 12" xfId="5055" xr:uid="{AFD513DA-7C4E-4722-B8A7-A4CB8D12E7AE}"/>
    <cellStyle name="2x indented GHG Textfiels 3 3 4 13" xfId="19722" xr:uid="{8207130A-0AE1-4642-9F0D-48998D60A29E}"/>
    <cellStyle name="2x indented GHG Textfiels 3 3 4 14" xfId="26561" xr:uid="{A58E677C-6052-434F-A18D-84746A647ABB}"/>
    <cellStyle name="2x indented GHG Textfiels 3 3 4 15" xfId="42638" xr:uid="{0EBDF8A1-7598-490E-831A-C5D3CC2B1295}"/>
    <cellStyle name="2x indented GHG Textfiels 3 3 4 16" xfId="52472" xr:uid="{B250E668-8D74-464E-BA64-96A60D817F6C}"/>
    <cellStyle name="2x indented GHG Textfiels 3 3 4 2" xfId="823" xr:uid="{31D3A0DB-7834-499C-992D-973F6941D667}"/>
    <cellStyle name="2x indented GHG Textfiels 3 3 4 2 10" xfId="5077" xr:uid="{BFA63D98-2DF1-49CE-86C0-92179021313B}"/>
    <cellStyle name="2x indented GHG Textfiels 3 3 4 2 11" xfId="4887" xr:uid="{34814A52-EE29-459E-BA9F-17A311B69913}"/>
    <cellStyle name="2x indented GHG Textfiels 3 3 4 2 12" xfId="19932" xr:uid="{93E130A9-C670-4E94-B774-0280FC0FA43C}"/>
    <cellStyle name="2x indented GHG Textfiels 3 3 4 2 13" xfId="29923" xr:uid="{63D5FEF0-DB91-443A-BCD5-95D9ACAC55B1}"/>
    <cellStyle name="2x indented GHG Textfiels 3 3 4 2 14" xfId="42848" xr:uid="{C1AAF7BF-A34D-460F-A501-D673759A9AA3}"/>
    <cellStyle name="2x indented GHG Textfiels 3 3 4 2 15" xfId="52686" xr:uid="{DCD4081F-3B52-4765-B540-2A9DB7634574}"/>
    <cellStyle name="2x indented GHG Textfiels 3 3 4 2 2" xfId="1362" xr:uid="{1B57F83D-1632-4AE6-ADB8-F16201BF1081}"/>
    <cellStyle name="2x indented GHG Textfiels 3 3 4 2 2 10" xfId="36529" xr:uid="{AC98ACC6-E615-4220-86B4-B719417B3247}"/>
    <cellStyle name="2x indented GHG Textfiels 3 3 4 2 2 11" xfId="27476" xr:uid="{89B4CF9E-3BFA-46B1-931B-12AA501A6049}"/>
    <cellStyle name="2x indented GHG Textfiels 3 3 4 2 2 12" xfId="43387" xr:uid="{23331D1B-E00A-47B6-973B-0B4BA8EBF473}"/>
    <cellStyle name="2x indented GHG Textfiels 3 3 4 2 2 13" xfId="47110" xr:uid="{DD5AF6FB-DAA7-421B-9F7B-C06CDF9284AB}"/>
    <cellStyle name="2x indented GHG Textfiels 3 3 4 2 2 2" xfId="5803" xr:uid="{D648DC69-9116-42E2-9AAB-F750995B12C1}"/>
    <cellStyle name="2x indented GHG Textfiels 3 3 4 2 2 3" xfId="9378" xr:uid="{00C03036-FFD1-4683-AC4F-3436301129AA}"/>
    <cellStyle name="2x indented GHG Textfiels 3 3 4 2 2 4" xfId="8138" xr:uid="{72360356-0A21-4B27-A4F7-E016636DC232}"/>
    <cellStyle name="2x indented GHG Textfiels 3 3 4 2 2 5" xfId="20470" xr:uid="{38A91774-3765-400A-AEF7-89542B5AE139}"/>
    <cellStyle name="2x indented GHG Textfiels 3 3 4 2 2 6" xfId="12946" xr:uid="{8CC69465-1170-45DE-A64C-3FD7CEA486D9}"/>
    <cellStyle name="2x indented GHG Textfiels 3 3 4 2 2 7" xfId="27402" xr:uid="{8757965B-0F01-4155-A213-ED2187FA6E75}"/>
    <cellStyle name="2x indented GHG Textfiels 3 3 4 2 2 8" xfId="27430" xr:uid="{C2A81E03-2F59-4F62-A5FC-A90FC76AF3C0}"/>
    <cellStyle name="2x indented GHG Textfiels 3 3 4 2 2 9" xfId="32945" xr:uid="{EA94E36C-5520-4601-9BF0-70972E4E51F8}"/>
    <cellStyle name="2x indented GHG Textfiels 3 3 4 2 3" xfId="1039" xr:uid="{4A898ACB-7715-4A35-953E-3BE358A77BAE}"/>
    <cellStyle name="2x indented GHG Textfiels 3 3 4 2 3 10" xfId="32622" xr:uid="{0BA67106-3B6B-4C6A-9A04-4F4F90F52C21}"/>
    <cellStyle name="2x indented GHG Textfiels 3 3 4 2 3 11" xfId="36237" xr:uid="{2FE7AF90-98CA-4565-92A2-31934B1FD2D4}"/>
    <cellStyle name="2x indented GHG Textfiels 3 3 4 2 3 12" xfId="36880" xr:uid="{D1644383-5A11-42A1-B3F8-EF4706F84E85}"/>
    <cellStyle name="2x indented GHG Textfiels 3 3 4 2 3 13" xfId="43064" xr:uid="{53E30DC6-8B83-4E3D-96D9-342EDA52BDAD}"/>
    <cellStyle name="2x indented GHG Textfiels 3 3 4 2 3 14" xfId="49081" xr:uid="{A6A4D4E0-6A26-4C66-B830-23BD369C4F29}"/>
    <cellStyle name="2x indented GHG Textfiels 3 3 4 2 3 2" xfId="5481" xr:uid="{7CFC5BA4-006B-4DF2-92C4-AA0A3746B8BF}"/>
    <cellStyle name="2x indented GHG Textfiels 3 3 4 2 3 3" xfId="9055" xr:uid="{468672EB-6AA6-46AF-895A-DC1B38E8D998}"/>
    <cellStyle name="2x indented GHG Textfiels 3 3 4 2 3 4" xfId="13017" xr:uid="{CF6FA6FE-98D5-4E56-BB2D-BD31E9160FE4}"/>
    <cellStyle name="2x indented GHG Textfiels 3 3 4 2 3 5" xfId="4753" xr:uid="{FB91EDAE-5EA2-4D60-A1F2-CB3B21990322}"/>
    <cellStyle name="2x indented GHG Textfiels 3 3 4 2 3 6" xfId="20147" xr:uid="{FFD78CBB-D791-4D0B-9920-10ED5AB4E41A}"/>
    <cellStyle name="2x indented GHG Textfiels 3 3 4 2 3 7" xfId="22999" xr:uid="{76C012BA-298E-4B2F-80B2-E556F607DC4C}"/>
    <cellStyle name="2x indented GHG Textfiels 3 3 4 2 3 8" xfId="27090" xr:uid="{339CE173-6882-498F-8A0C-CDF12A51E983}"/>
    <cellStyle name="2x indented GHG Textfiels 3 3 4 2 3 9" xfId="27607" xr:uid="{D4D04150-792A-4C50-BFC6-A7AC10C5C27F}"/>
    <cellStyle name="2x indented GHG Textfiels 3 3 4 2 4" xfId="2241" xr:uid="{9A76076D-C470-404D-A051-760CCFF3516A}"/>
    <cellStyle name="2x indented GHG Textfiels 3 3 4 2 4 10" xfId="33820" xr:uid="{0907BC93-235C-4BB0-A589-16939CA71E89}"/>
    <cellStyle name="2x indented GHG Textfiels 3 3 4 2 4 11" xfId="37318" xr:uid="{7639E75F-480D-4DCF-B82E-FD1EFBD88DBE}"/>
    <cellStyle name="2x indented GHG Textfiels 3 3 4 2 4 12" xfId="39958" xr:uid="{1E9A9782-B720-4CBB-9933-E2DE058916DA}"/>
    <cellStyle name="2x indented GHG Textfiels 3 3 4 2 4 13" xfId="44264" xr:uid="{4FD46C09-0D90-4FDB-8961-81D11BBAA9B0}"/>
    <cellStyle name="2x indented GHG Textfiels 3 3 4 2 4 14" xfId="47793" xr:uid="{18602D6C-33E3-4CAE-B683-3483CBB2801E}"/>
    <cellStyle name="2x indented GHG Textfiels 3 3 4 2 4 2" xfId="6679" xr:uid="{2CC0EE34-B70C-4139-B931-47F25268CAB6}"/>
    <cellStyle name="2x indented GHG Textfiels 3 3 4 2 4 3" xfId="10257" xr:uid="{569E16F4-4E8E-4B64-BD80-4198990CE7E1}"/>
    <cellStyle name="2x indented GHG Textfiels 3 3 4 2 4 4" xfId="14156" xr:uid="{D237F57E-1139-4F79-9EEC-6A4085F85696}"/>
    <cellStyle name="2x indented GHG Textfiels 3 3 4 2 4 5" xfId="17357" xr:uid="{6C7B5736-2574-4F52-BF70-42ABC3C217C3}"/>
    <cellStyle name="2x indented GHG Textfiels 3 3 4 2 4 6" xfId="21340" xr:uid="{FAED93DD-7D35-4455-995A-6CB866D38101}"/>
    <cellStyle name="2x indented GHG Textfiels 3 3 4 2 4 7" xfId="23927" xr:uid="{5FA72315-5DFB-4444-BAFB-1E9926ED295B}"/>
    <cellStyle name="2x indented GHG Textfiels 3 3 4 2 4 8" xfId="28251" xr:uid="{3EE3C696-E14A-4BE1-9D7A-95C868ADE265}"/>
    <cellStyle name="2x indented GHG Textfiels 3 3 4 2 4 9" xfId="30194" xr:uid="{3C22AA5C-9094-4883-8641-1B7827386942}"/>
    <cellStyle name="2x indented GHG Textfiels 3 3 4 2 5" xfId="2598" xr:uid="{185B30F7-848F-4B36-8309-764E022D2230}"/>
    <cellStyle name="2x indented GHG Textfiels 3 3 4 2 5 10" xfId="34177" xr:uid="{C43AACBB-A6C2-4448-8DF7-C9224EF3938A}"/>
    <cellStyle name="2x indented GHG Textfiels 3 3 4 2 5 11" xfId="37640" xr:uid="{DD96C8E7-EB3C-404E-9C28-8863BF0FD3D8}"/>
    <cellStyle name="2x indented GHG Textfiels 3 3 4 2 5 12" xfId="40315" xr:uid="{4CAD514D-F62D-45CF-8DC8-A87A78379861}"/>
    <cellStyle name="2x indented GHG Textfiels 3 3 4 2 5 13" xfId="44621" xr:uid="{35711914-2BB3-45BE-B43E-B4123C1A8C17}"/>
    <cellStyle name="2x indented GHG Textfiels 3 3 4 2 5 14" xfId="50022" xr:uid="{E60584B8-A2C9-4FC3-A2F5-C4FA58D61D14}"/>
    <cellStyle name="2x indented GHG Textfiels 3 3 4 2 5 2" xfId="7035" xr:uid="{FB2932B3-6BF9-460D-A65D-2974D6789AE4}"/>
    <cellStyle name="2x indented GHG Textfiels 3 3 4 2 5 3" xfId="10614" xr:uid="{D36BD53E-A237-4F47-94FE-CB30831B7F4C}"/>
    <cellStyle name="2x indented GHG Textfiels 3 3 4 2 5 4" xfId="14513" xr:uid="{CE0A828A-B76A-4426-A897-F30B7AF3B620}"/>
    <cellStyle name="2x indented GHG Textfiels 3 3 4 2 5 5" xfId="17714" xr:uid="{7DD01144-AC81-45CC-919C-42EF6EFF9D9D}"/>
    <cellStyle name="2x indented GHG Textfiels 3 3 4 2 5 6" xfId="21697" xr:uid="{F7557D77-94DD-4930-BFE4-9BA71FAF39DA}"/>
    <cellStyle name="2x indented GHG Textfiels 3 3 4 2 5 7" xfId="24268" xr:uid="{58BBD37D-DC36-4BE9-8B2D-F37BBF3B3034}"/>
    <cellStyle name="2x indented GHG Textfiels 3 3 4 2 5 8" xfId="28602" xr:uid="{FFD65DBC-FADF-4BE6-89A7-B44402428C17}"/>
    <cellStyle name="2x indented GHG Textfiels 3 3 4 2 5 9" xfId="30570" xr:uid="{8180FE9E-C474-462C-B637-AB3770E6722D}"/>
    <cellStyle name="2x indented GHG Textfiels 3 3 4 2 6" xfId="3287" xr:uid="{609F2DC4-D30D-4896-8669-7540865994FE}"/>
    <cellStyle name="2x indented GHG Textfiels 3 3 4 2 6 10" xfId="34864" xr:uid="{931788BA-6B1E-4DD1-837C-BC3968C0801C}"/>
    <cellStyle name="2x indented GHG Textfiels 3 3 4 2 6 11" xfId="38309" xr:uid="{F230237B-4B39-426F-904A-BAEA5658FC1C}"/>
    <cellStyle name="2x indented GHG Textfiels 3 3 4 2 6 12" xfId="40998" xr:uid="{613AAECE-89FB-42DE-9170-B0DD0E367C52}"/>
    <cellStyle name="2x indented GHG Textfiels 3 3 4 2 6 13" xfId="45309" xr:uid="{51184C43-96F1-41B5-8A58-20A80615FAE7}"/>
    <cellStyle name="2x indented GHG Textfiels 3 3 4 2 6 14" xfId="48700" xr:uid="{CFF25AA3-6F33-4BAE-B05B-012024721798}"/>
    <cellStyle name="2x indented GHG Textfiels 3 3 4 2 6 15" xfId="50705" xr:uid="{50CBBB87-F639-413C-9E2B-4E8AE15433F8}"/>
    <cellStyle name="2x indented GHG Textfiels 3 3 4 2 6 2" xfId="7722" xr:uid="{5C7E60D2-C4B9-4D0C-B182-29632B7E91FB}"/>
    <cellStyle name="2x indented GHG Textfiels 3 3 4 2 6 3" xfId="11301" xr:uid="{F67DB6A3-7A89-4A7A-9D03-33B03EA9BFFF}"/>
    <cellStyle name="2x indented GHG Textfiels 3 3 4 2 6 4" xfId="15201" xr:uid="{EE7EEC38-8CA7-4CFA-86F2-FB8EFE1F8D6C}"/>
    <cellStyle name="2x indented GHG Textfiels 3 3 4 2 6 5" xfId="18400" xr:uid="{81F02297-7B31-4CB2-8CFF-91581F129FF7}"/>
    <cellStyle name="2x indented GHG Textfiels 3 3 4 2 6 6" xfId="22380" xr:uid="{BAFB1680-FEDA-42ED-AC29-D8F877A629A2}"/>
    <cellStyle name="2x indented GHG Textfiels 3 3 4 2 6 7" xfId="24942" xr:uid="{109BF186-819F-46E6-8061-A691E5E04BD0}"/>
    <cellStyle name="2x indented GHG Textfiels 3 3 4 2 6 8" xfId="29285" xr:uid="{420035D5-F7E3-4A19-9053-4B8C04BDA3DA}"/>
    <cellStyle name="2x indented GHG Textfiels 3 3 4 2 6 9" xfId="31259" xr:uid="{B7AA1A10-D721-4DA1-8973-85D86729F80E}"/>
    <cellStyle name="2x indented GHG Textfiels 3 3 4 2 7" xfId="2744" xr:uid="{764D5E05-52CA-43DF-BB27-BFFE376F57AF}"/>
    <cellStyle name="2x indented GHG Textfiels 3 3 4 2 7 10" xfId="34323" xr:uid="{9750D2C1-798B-420E-954E-9F7523135B4C}"/>
    <cellStyle name="2x indented GHG Textfiels 3 3 4 2 7 11" xfId="37768" xr:uid="{BD7AFA13-1BA9-4D48-9D88-2159AB0DEAC3}"/>
    <cellStyle name="2x indented GHG Textfiels 3 3 4 2 7 12" xfId="40461" xr:uid="{F2A2AD3D-D90C-4587-8716-773A3CB9C6DC}"/>
    <cellStyle name="2x indented GHG Textfiels 3 3 4 2 7 13" xfId="44767" xr:uid="{892C29C1-D614-4C64-8E32-1972546D7048}"/>
    <cellStyle name="2x indented GHG Textfiels 3 3 4 2 7 14" xfId="48163" xr:uid="{C134BACB-7945-46F2-B711-D9CE18F043ED}"/>
    <cellStyle name="2x indented GHG Textfiels 3 3 4 2 7 15" xfId="50168" xr:uid="{4F48DE0D-C442-4AB6-BBD2-3B4E2ED34CB3}"/>
    <cellStyle name="2x indented GHG Textfiels 3 3 4 2 7 2" xfId="7180" xr:uid="{B52F1D8E-B05D-41BD-B790-4E9CF630F23F}"/>
    <cellStyle name="2x indented GHG Textfiels 3 3 4 2 7 3" xfId="10760" xr:uid="{DC642D3D-E5ED-4D5A-88DE-B91247DF3A28}"/>
    <cellStyle name="2x indented GHG Textfiels 3 3 4 2 7 4" xfId="14659" xr:uid="{43F188F1-5857-4F0A-985D-00FFC6DDF15F}"/>
    <cellStyle name="2x indented GHG Textfiels 3 3 4 2 7 5" xfId="17860" xr:uid="{0F8D0B98-172E-469F-84A5-7E99323EE63E}"/>
    <cellStyle name="2x indented GHG Textfiels 3 3 4 2 7 6" xfId="21843" xr:uid="{ADACDC54-C3BC-40AC-B7A7-14B7E5AD1999}"/>
    <cellStyle name="2x indented GHG Textfiels 3 3 4 2 7 7" xfId="24405" xr:uid="{770B6FCB-8972-44BA-8C25-35BEAF5F9A89}"/>
    <cellStyle name="2x indented GHG Textfiels 3 3 4 2 7 8" xfId="28743" xr:uid="{3A0379E9-6762-4CB6-9EF5-27D4858687E4}"/>
    <cellStyle name="2x indented GHG Textfiels 3 3 4 2 7 9" xfId="30716" xr:uid="{9CB5E1A1-6EE1-4F61-AEE8-61732D9C4F85}"/>
    <cellStyle name="2x indented GHG Textfiels 3 3 4 2 8" xfId="4239" xr:uid="{23207E2D-3C66-4AB4-B2F6-C08C46947D32}"/>
    <cellStyle name="2x indented GHG Textfiels 3 3 4 2 8 10" xfId="41902" xr:uid="{54DC75CB-DE3C-4843-B6CF-18068DECD303}"/>
    <cellStyle name="2x indented GHG Textfiels 3 3 4 2 8 11" xfId="46238" xr:uid="{41B4755C-CFDC-42A1-B812-B40DFD9F8932}"/>
    <cellStyle name="2x indented GHG Textfiels 3 3 4 2 8 12" xfId="49642" xr:uid="{A407C174-4259-432D-8D8B-3CBA6BE49A5A}"/>
    <cellStyle name="2x indented GHG Textfiels 3 3 4 2 8 13" xfId="51609" xr:uid="{3017C4F8-5A47-4D3F-A3AB-F64627C048EE}"/>
    <cellStyle name="2x indented GHG Textfiels 3 3 4 2 8 2" xfId="8672" xr:uid="{40274989-74C8-48B0-8F87-9BE04B68E7CF}"/>
    <cellStyle name="2x indented GHG Textfiels 3 3 4 2 8 3" xfId="12243" xr:uid="{269D1226-DE13-4A3C-8E23-5CBDF57B733E}"/>
    <cellStyle name="2x indented GHG Textfiels 3 3 4 2 8 4" xfId="16146" xr:uid="{26C9E324-00B2-4C97-ABD2-EAB51475D274}"/>
    <cellStyle name="2x indented GHG Textfiels 3 3 4 2 8 5" xfId="19327" xr:uid="{10EA15CD-6ACA-48F4-AB9E-024939146E65}"/>
    <cellStyle name="2x indented GHG Textfiels 3 3 4 2 8 6" xfId="25846" xr:uid="{54B15E99-BF2B-4FA0-A0FD-00398F0D6557}"/>
    <cellStyle name="2x indented GHG Textfiels 3 3 4 2 8 7" xfId="32194" xr:uid="{8155740D-CCD5-46B1-8099-9BB73B4A93AF}"/>
    <cellStyle name="2x indented GHG Textfiels 3 3 4 2 8 8" xfId="35800" xr:uid="{CB05A795-2D82-4B6C-9E09-9A18EBDEFDAD}"/>
    <cellStyle name="2x indented GHG Textfiels 3 3 4 2 8 9" xfId="39252" xr:uid="{D3F54A8A-F3AD-44C1-8905-B98587F55BF0}"/>
    <cellStyle name="2x indented GHG Textfiels 3 3 4 2 9" xfId="3942" xr:uid="{8C2C968E-5B8A-48CB-9633-0A06F966223D}"/>
    <cellStyle name="2x indented GHG Textfiels 3 3 4 2 9 10" xfId="41605" xr:uid="{43213F1E-1A41-4298-BF14-BC3F7A7C4822}"/>
    <cellStyle name="2x indented GHG Textfiels 3 3 4 2 9 11" xfId="45941" xr:uid="{1350B9B4-5F78-49D8-88F3-065DB26DCE4D}"/>
    <cellStyle name="2x indented GHG Textfiels 3 3 4 2 9 12" xfId="49345" xr:uid="{7EA45B00-0B0B-436C-8210-D0FE6CEE1FCE}"/>
    <cellStyle name="2x indented GHG Textfiels 3 3 4 2 9 13" xfId="51312" xr:uid="{0FB16DEA-05DA-41A9-BDEC-A8160D142900}"/>
    <cellStyle name="2x indented GHG Textfiels 3 3 4 2 9 2" xfId="8375" xr:uid="{78010BA9-B5DC-4025-8A33-E99ADBC38DD5}"/>
    <cellStyle name="2x indented GHG Textfiels 3 3 4 2 9 3" xfId="11946" xr:uid="{53C2EEE6-108A-4D92-9A42-18B2CAFD6E24}"/>
    <cellStyle name="2x indented GHG Textfiels 3 3 4 2 9 4" xfId="15849" xr:uid="{7AE31AAD-12E3-46E5-8A96-F5D673E8C96A}"/>
    <cellStyle name="2x indented GHG Textfiels 3 3 4 2 9 5" xfId="19030" xr:uid="{9C266652-DE19-484B-8836-104214799220}"/>
    <cellStyle name="2x indented GHG Textfiels 3 3 4 2 9 6" xfId="25549" xr:uid="{2D5DA25A-75E5-4427-BD83-38A2DCFDA1D0}"/>
    <cellStyle name="2x indented GHG Textfiels 3 3 4 2 9 7" xfId="31897" xr:uid="{19A64F67-8B5C-41E8-8D04-EADC5954A73D}"/>
    <cellStyle name="2x indented GHG Textfiels 3 3 4 2 9 8" xfId="35503" xr:uid="{9D9C8F33-1A58-4D12-8860-34159D69F1A9}"/>
    <cellStyle name="2x indented GHG Textfiels 3 3 4 2 9 9" xfId="38955" xr:uid="{34FA05A5-A0E9-4962-8D1C-5C2B1519251B}"/>
    <cellStyle name="2x indented GHG Textfiels 3 3 4 3" xfId="982" xr:uid="{DFFE1651-D544-4755-89C5-DE23BCB85DFD}"/>
    <cellStyle name="2x indented GHG Textfiels 3 3 4 3 10" xfId="36181" xr:uid="{ED984975-1894-4C1F-9FAD-646369D93FDB}"/>
    <cellStyle name="2x indented GHG Textfiels 3 3 4 3 11" xfId="37098" xr:uid="{6BAB894F-A45C-4520-A794-A6E3324F504D}"/>
    <cellStyle name="2x indented GHG Textfiels 3 3 4 3 12" xfId="43007" xr:uid="{E633D187-713C-432E-B75C-B5AD6C1B7169}"/>
    <cellStyle name="2x indented GHG Textfiels 3 3 4 3 13" xfId="47217" xr:uid="{0D5375F3-55CF-4E0C-817B-15669765904E}"/>
    <cellStyle name="2x indented GHG Textfiels 3 3 4 3 2" xfId="5424" xr:uid="{25EDCE04-8250-414A-A752-99BFBEE68F66}"/>
    <cellStyle name="2x indented GHG Textfiels 3 3 4 3 3" xfId="4831" xr:uid="{BE7CEE94-B6C4-4712-A329-598F1AF33D1B}"/>
    <cellStyle name="2x indented GHG Textfiels 3 3 4 3 4" xfId="5179" xr:uid="{4DD6530A-AE7C-4969-BD1D-384AE47F8601}"/>
    <cellStyle name="2x indented GHG Textfiels 3 3 4 3 5" xfId="20090" xr:uid="{DC640D6A-D735-4421-9504-43108668ECB2}"/>
    <cellStyle name="2x indented GHG Textfiels 3 3 4 3 6" xfId="22989" xr:uid="{111BD7A9-A65A-452A-9360-74E6CC0B2010}"/>
    <cellStyle name="2x indented GHG Textfiels 3 3 4 3 7" xfId="27033" xr:uid="{FEECB0E9-9112-4CD2-AA3B-9944C6218C0E}"/>
    <cellStyle name="2x indented GHG Textfiels 3 3 4 3 8" xfId="27185" xr:uid="{9DCB0F28-9737-48B8-A6E4-31C2F1D8BF46}"/>
    <cellStyle name="2x indented GHG Textfiels 3 3 4 3 9" xfId="26943" xr:uid="{D69B23D8-A633-48B4-A301-B487AC3057F9}"/>
    <cellStyle name="2x indented GHG Textfiels 3 3 4 4" xfId="1735" xr:uid="{F9628592-9CAA-419B-B77C-9F49A809B140}"/>
    <cellStyle name="2x indented GHG Textfiels 3 3 4 4 10" xfId="33318" xr:uid="{03E41BDF-72C1-4EE4-9543-444B4CB0A1F5}"/>
    <cellStyle name="2x indented GHG Textfiels 3 3 4 4 11" xfId="36865" xr:uid="{CE678A66-4FE2-4349-958E-1E3E19AFD4AA}"/>
    <cellStyle name="2x indented GHG Textfiels 3 3 4 4 12" xfId="30003" xr:uid="{E5BABCEE-4779-4FD8-8F0E-6C03427E8DF7}"/>
    <cellStyle name="2x indented GHG Textfiels 3 3 4 4 13" xfId="43760" xr:uid="{7BD0B4E0-5442-4765-9119-5CA421208477}"/>
    <cellStyle name="2x indented GHG Textfiels 3 3 4 4 14" xfId="42437" xr:uid="{8A98C066-9516-4FE6-8375-5EB27E5D947A}"/>
    <cellStyle name="2x indented GHG Textfiels 3 3 4 4 2" xfId="6173" xr:uid="{FA300677-6AAB-4EE0-93E0-6DF14FE72000}"/>
    <cellStyle name="2x indented GHG Textfiels 3 3 4 4 3" xfId="9751" xr:uid="{E9E50A1D-0B92-4808-8371-0F80BF6FF33E}"/>
    <cellStyle name="2x indented GHG Textfiels 3 3 4 4 4" xfId="13653" xr:uid="{68468E2A-59D7-42B7-A729-7C8BAA8CEC89}"/>
    <cellStyle name="2x indented GHG Textfiels 3 3 4 4 5" xfId="16856" xr:uid="{D23C984D-57A9-4771-96FD-77B1D447B4F4}"/>
    <cellStyle name="2x indented GHG Textfiels 3 3 4 4 6" xfId="20843" xr:uid="{88012EA4-BC1D-42C6-AE22-97D2BC8E3489}"/>
    <cellStyle name="2x indented GHG Textfiels 3 3 4 4 7" xfId="23443" xr:uid="{ACC857DA-57FE-4CCB-91B7-AB80E19763FA}"/>
    <cellStyle name="2x indented GHG Textfiels 3 3 4 4 8" xfId="27766" xr:uid="{6B02F912-9FB4-4DF0-BD95-E6C8185517F4}"/>
    <cellStyle name="2x indented GHG Textfiels 3 3 4 4 9" xfId="28263" xr:uid="{9CA0805A-AEF2-4777-BA8B-2BCC10C095D0}"/>
    <cellStyle name="2x indented GHG Textfiels 3 3 4 5" xfId="2061" xr:uid="{4F78ABA7-AC8C-4AFC-A8DE-45A5D682E065}"/>
    <cellStyle name="2x indented GHG Textfiels 3 3 4 5 10" xfId="33640" xr:uid="{C5B1D532-35C5-48DC-9162-D06B5ACEA7D2}"/>
    <cellStyle name="2x indented GHG Textfiels 3 3 4 5 11" xfId="37152" xr:uid="{9BD3ADF6-3120-43F2-B19E-9A07BCCEF555}"/>
    <cellStyle name="2x indented GHG Textfiels 3 3 4 5 12" xfId="39778" xr:uid="{81390DAC-6AF5-483B-B2B6-C12F10E2E789}"/>
    <cellStyle name="2x indented GHG Textfiels 3 3 4 5 13" xfId="44084" xr:uid="{13E10CD0-6565-41DD-AF5A-66CEF88A4E39}"/>
    <cellStyle name="2x indented GHG Textfiels 3 3 4 5 14" xfId="46649" xr:uid="{579417FA-7BE4-40E5-93DE-BF3F8053A048}"/>
    <cellStyle name="2x indented GHG Textfiels 3 3 4 5 2" xfId="6499" xr:uid="{F71DD88C-496B-43B4-80D8-90A81A67297E}"/>
    <cellStyle name="2x indented GHG Textfiels 3 3 4 5 3" xfId="10077" xr:uid="{036DB94B-E9E6-4D1E-B6F6-5A7B4D63EAF8}"/>
    <cellStyle name="2x indented GHG Textfiels 3 3 4 5 4" xfId="13976" xr:uid="{EF8C9DEC-5D15-45C0-928C-222AA986562B}"/>
    <cellStyle name="2x indented GHG Textfiels 3 3 4 5 5" xfId="17177" xr:uid="{74EB16A2-76C6-40B2-AF87-C0A43C6D7CF3}"/>
    <cellStyle name="2x indented GHG Textfiels 3 3 4 5 6" xfId="21160" xr:uid="{F7D1A927-D260-4F76-9F52-975B6EF04B11}"/>
    <cellStyle name="2x indented GHG Textfiels 3 3 4 5 7" xfId="23747" xr:uid="{37CBAF1E-CA0D-48E0-9605-9E28145B8917}"/>
    <cellStyle name="2x indented GHG Textfiels 3 3 4 5 8" xfId="28078" xr:uid="{A6616CC2-955D-4D6F-862E-02832B016B6B}"/>
    <cellStyle name="2x indented GHG Textfiels 3 3 4 5 9" xfId="30062" xr:uid="{B2995098-2F2B-4947-B609-AD4FE557F4F2}"/>
    <cellStyle name="2x indented GHG Textfiels 3 3 4 6" xfId="2392" xr:uid="{4343E583-D5CB-45C8-8C57-6897B5A58402}"/>
    <cellStyle name="2x indented GHG Textfiels 3 3 4 6 10" xfId="33971" xr:uid="{483118DE-5692-4732-BDA2-750987E6F31E}"/>
    <cellStyle name="2x indented GHG Textfiels 3 3 4 6 11" xfId="37461" xr:uid="{45A993F2-C50C-4D74-94DA-933861F2593B}"/>
    <cellStyle name="2x indented GHG Textfiels 3 3 4 6 12" xfId="40109" xr:uid="{E7F1AE1C-5B74-41E3-A455-56E65DF92597}"/>
    <cellStyle name="2x indented GHG Textfiels 3 3 4 6 13" xfId="44415" xr:uid="{6475FC92-BAAB-4E2E-8CD6-24FBC2FA95F0}"/>
    <cellStyle name="2x indented GHG Textfiels 3 3 4 6 14" xfId="42497" xr:uid="{81533864-4CBC-47A1-9C30-9C634B10DB19}"/>
    <cellStyle name="2x indented GHG Textfiels 3 3 4 6 2" xfId="6830" xr:uid="{403CBCC4-A341-4951-8E44-4618B7B3BAEB}"/>
    <cellStyle name="2x indented GHG Textfiels 3 3 4 6 3" xfId="10408" xr:uid="{0D7274B6-88AA-4585-ABF1-B2422CE93035}"/>
    <cellStyle name="2x indented GHG Textfiels 3 3 4 6 4" xfId="14307" xr:uid="{6B338DB3-7F51-4AE5-BF9E-3E11753D8F8B}"/>
    <cellStyle name="2x indented GHG Textfiels 3 3 4 6 5" xfId="17508" xr:uid="{7126D7A9-8FAA-4419-9DBD-C288BBAA27DD}"/>
    <cellStyle name="2x indented GHG Textfiels 3 3 4 6 6" xfId="21491" xr:uid="{9F37776D-48F4-428C-BD61-73DC8E86DB97}"/>
    <cellStyle name="2x indented GHG Textfiels 3 3 4 6 7" xfId="24077" xr:uid="{2092D17B-0135-4EB4-B07D-8D894205E38F}"/>
    <cellStyle name="2x indented GHG Textfiels 3 3 4 6 8" xfId="28401" xr:uid="{C424BFA2-3CF0-4EDE-BF88-9DAE81E6B918}"/>
    <cellStyle name="2x indented GHG Textfiels 3 3 4 6 9" xfId="27955" xr:uid="{658BDACE-0568-435C-86EC-54542E46E9E2}"/>
    <cellStyle name="2x indented GHG Textfiels 3 3 4 7" xfId="3076" xr:uid="{C383B63E-3EDA-40CA-8A05-976A89731144}"/>
    <cellStyle name="2x indented GHG Textfiels 3 3 4 7 10" xfId="34653" xr:uid="{47BFEC36-12C1-4294-81CC-FB032CF8DA22}"/>
    <cellStyle name="2x indented GHG Textfiels 3 3 4 7 11" xfId="38098" xr:uid="{5242E4AC-46B5-42AB-B249-5125604DCBA2}"/>
    <cellStyle name="2x indented GHG Textfiels 3 3 4 7 12" xfId="40787" xr:uid="{24B22AFC-F719-4012-8B06-E8C15CAA9D5A}"/>
    <cellStyle name="2x indented GHG Textfiels 3 3 4 7 13" xfId="45098" xr:uid="{02E04AF7-0587-4FB1-A9B8-E7A1C63EEF47}"/>
    <cellStyle name="2x indented GHG Textfiels 3 3 4 7 14" xfId="48489" xr:uid="{8F38779E-5EA2-4C4A-B4B7-F13AE56915EB}"/>
    <cellStyle name="2x indented GHG Textfiels 3 3 4 7 15" xfId="50494" xr:uid="{CCC14D29-D1E8-44C8-93AF-9DFA03E9B8B5}"/>
    <cellStyle name="2x indented GHG Textfiels 3 3 4 7 2" xfId="7511" xr:uid="{260B4DF8-3643-4BEA-AADD-35D1AC19CD3A}"/>
    <cellStyle name="2x indented GHG Textfiels 3 3 4 7 3" xfId="11090" xr:uid="{9913491A-2690-4B48-8346-3ECCC571ACAF}"/>
    <cellStyle name="2x indented GHG Textfiels 3 3 4 7 4" xfId="14990" xr:uid="{59DE5FA3-AC32-4C00-BC39-1B3386CD55CF}"/>
    <cellStyle name="2x indented GHG Textfiels 3 3 4 7 5" xfId="18189" xr:uid="{6DC68DE0-B63F-4FED-91AA-0BAFF02685F2}"/>
    <cellStyle name="2x indented GHG Textfiels 3 3 4 7 6" xfId="22169" xr:uid="{0CC0410E-AFDF-4107-BE45-0B70B708581E}"/>
    <cellStyle name="2x indented GHG Textfiels 3 3 4 7 7" xfId="24731" xr:uid="{F5F135BC-5588-4A5F-9639-4A102474E484}"/>
    <cellStyle name="2x indented GHG Textfiels 3 3 4 7 8" xfId="29074" xr:uid="{14F10577-C238-4D5A-8F02-129FF432EDCD}"/>
    <cellStyle name="2x indented GHG Textfiels 3 3 4 7 9" xfId="31048" xr:uid="{6FA6682E-52DA-4A51-B9BE-CB653E8D7EF0}"/>
    <cellStyle name="2x indented GHG Textfiels 3 3 4 8" xfId="3478" xr:uid="{C8C929AF-2009-434F-8D78-6F45A1E242A5}"/>
    <cellStyle name="2x indented GHG Textfiels 3 3 4 8 10" xfId="35055" xr:uid="{620602AB-987B-4DEE-A419-6238800832A1}"/>
    <cellStyle name="2x indented GHG Textfiels 3 3 4 8 11" xfId="38500" xr:uid="{57B777F6-EDDC-42F3-8B1C-F9CA569BF3BC}"/>
    <cellStyle name="2x indented GHG Textfiels 3 3 4 8 12" xfId="41189" xr:uid="{A3FFE2D2-6E44-45C7-A108-18D16D036A98}"/>
    <cellStyle name="2x indented GHG Textfiels 3 3 4 8 13" xfId="45500" xr:uid="{41695FAD-88CE-4F1E-9A70-803D5CD91289}"/>
    <cellStyle name="2x indented GHG Textfiels 3 3 4 8 14" xfId="48891" xr:uid="{3F86E891-6524-4B10-84A7-2EB87BA42EB7}"/>
    <cellStyle name="2x indented GHG Textfiels 3 3 4 8 15" xfId="50896" xr:uid="{5F22C9EE-0CC4-424A-B6A0-0FA5340545CF}"/>
    <cellStyle name="2x indented GHG Textfiels 3 3 4 8 2" xfId="7913" xr:uid="{D07EAF5C-F89A-4EE2-8C6D-978B3D58C941}"/>
    <cellStyle name="2x indented GHG Textfiels 3 3 4 8 3" xfId="11492" xr:uid="{D3775BDA-6641-4A1C-A256-18168E0FAB65}"/>
    <cellStyle name="2x indented GHG Textfiels 3 3 4 8 4" xfId="15392" xr:uid="{A96165EF-BA98-42D9-A303-40F041158DBB}"/>
    <cellStyle name="2x indented GHG Textfiels 3 3 4 8 5" xfId="18591" xr:uid="{06D9772B-5F76-4AE6-9D52-9BC99EED942D}"/>
    <cellStyle name="2x indented GHG Textfiels 3 3 4 8 6" xfId="22571" xr:uid="{0A4A67A0-7836-49B4-B649-F7B5EFA66E8B}"/>
    <cellStyle name="2x indented GHG Textfiels 3 3 4 8 7" xfId="25133" xr:uid="{7286CF20-7876-4607-B1DD-DB5EED55E85D}"/>
    <cellStyle name="2x indented GHG Textfiels 3 3 4 8 8" xfId="29476" xr:uid="{4548EAF9-016B-4000-8145-013F4F799ED2}"/>
    <cellStyle name="2x indented GHG Textfiels 3 3 4 8 9" xfId="31450" xr:uid="{BECAF628-BAFA-455B-B240-8EE92D6C3B59}"/>
    <cellStyle name="2x indented GHG Textfiels 3 3 4 9" xfId="4030" xr:uid="{0C1AC943-129D-454F-90A3-7A9550A495A2}"/>
    <cellStyle name="2x indented GHG Textfiels 3 3 4 9 10" xfId="41693" xr:uid="{9AD9315A-87B1-4D9B-AB9C-73F209C1A202}"/>
    <cellStyle name="2x indented GHG Textfiels 3 3 4 9 11" xfId="46029" xr:uid="{5898F9F9-8098-44F4-ABBF-CAC3A79643B5}"/>
    <cellStyle name="2x indented GHG Textfiels 3 3 4 9 12" xfId="49433" xr:uid="{DDD7E3E0-8557-44E0-8A6F-185CCF13F9D4}"/>
    <cellStyle name="2x indented GHG Textfiels 3 3 4 9 13" xfId="51400" xr:uid="{72EADD06-22A8-471B-A025-E49478FD1718}"/>
    <cellStyle name="2x indented GHG Textfiels 3 3 4 9 2" xfId="8463" xr:uid="{89310CCF-0A28-4D1A-A6CF-14E989814515}"/>
    <cellStyle name="2x indented GHG Textfiels 3 3 4 9 3" xfId="12034" xr:uid="{8940E82D-7C36-4992-A3A2-C0C2AD998C53}"/>
    <cellStyle name="2x indented GHG Textfiels 3 3 4 9 4" xfId="15937" xr:uid="{2409B4BB-3A30-4C98-9FA7-65E1658AF182}"/>
    <cellStyle name="2x indented GHG Textfiels 3 3 4 9 5" xfId="19118" xr:uid="{4ED09705-1867-45EC-8810-518AB6ACED83}"/>
    <cellStyle name="2x indented GHG Textfiels 3 3 4 9 6" xfId="25637" xr:uid="{84E088C7-08D7-432A-8549-28C4E22BA2D2}"/>
    <cellStyle name="2x indented GHG Textfiels 3 3 4 9 7" xfId="31985" xr:uid="{B066C2A6-6EE7-43F4-B0C9-7906932FD0C4}"/>
    <cellStyle name="2x indented GHG Textfiels 3 3 4 9 8" xfId="35591" xr:uid="{3AD94A0C-3B07-412F-ACE1-367CC96658D3}"/>
    <cellStyle name="2x indented GHG Textfiels 3 3 4 9 9" xfId="39043" xr:uid="{8D47EA5A-125C-4866-9E08-8A350F337C8E}"/>
    <cellStyle name="2x indented GHG Textfiels 3 3 5" xfId="1212" xr:uid="{28699FAA-78C0-447F-A296-D69A1A94F243}"/>
    <cellStyle name="2x indented GHG Textfiels 3 3 5 10" xfId="36393" xr:uid="{397F1318-823C-4973-8235-E567DA7F6F4A}"/>
    <cellStyle name="2x indented GHG Textfiels 3 3 5 11" xfId="37464" xr:uid="{3D2CBEB8-40C9-4E8F-8A27-002A8F720F91}"/>
    <cellStyle name="2x indented GHG Textfiels 3 3 5 12" xfId="43237" xr:uid="{15F5ED6C-E458-4D94-A2DF-94AF17F2A64F}"/>
    <cellStyle name="2x indented GHG Textfiels 3 3 5 13" xfId="47205" xr:uid="{5A7FB420-C52A-4FC6-91E6-BA3C330EDF36}"/>
    <cellStyle name="2x indented GHG Textfiels 3 3 5 2" xfId="5654" xr:uid="{9B312B9D-ED94-428E-8180-2FBFB426033E}"/>
    <cellStyle name="2x indented GHG Textfiels 3 3 5 3" xfId="9228" xr:uid="{9ED10461-8700-4675-A24D-BE11304005D6}"/>
    <cellStyle name="2x indented GHG Textfiels 3 3 5 4" xfId="12700" xr:uid="{E9761E2C-9C28-44FE-8507-25ECA0B0F135}"/>
    <cellStyle name="2x indented GHG Textfiels 3 3 5 5" xfId="20320" xr:uid="{AA491E5A-718D-47AA-A2DA-FD3AE040D690}"/>
    <cellStyle name="2x indented GHG Textfiels 3 3 5 6" xfId="12864" xr:uid="{08C5C175-216A-444B-9196-93BFEB8DA0E8}"/>
    <cellStyle name="2x indented GHG Textfiels 3 3 5 7" xfId="27256" xr:uid="{E46AE4FE-1AC8-438A-B6E3-A8B3BE042430}"/>
    <cellStyle name="2x indented GHG Textfiels 3 3 5 8" xfId="27267" xr:uid="{71B7E74D-3E4B-4E4A-A85A-E3ABF1E72E6E}"/>
    <cellStyle name="2x indented GHG Textfiels 3 3 5 9" xfId="32795" xr:uid="{14FF891D-A1B6-4709-9DA5-EEE9A6F6FEB0}"/>
    <cellStyle name="2x indented GHG Textfiels 3 3 6" xfId="1439" xr:uid="{C221B984-31AA-4754-B278-9AFBD31E9D9D}"/>
    <cellStyle name="2x indented GHG Textfiels 3 3 6 10" xfId="33022" xr:uid="{BCEEB941-152A-4826-A550-44F01FC23E6A}"/>
    <cellStyle name="2x indented GHG Textfiels 3 3 6 11" xfId="36594" xr:uid="{EC1821ED-5252-4F17-B189-4CC3722455C9}"/>
    <cellStyle name="2x indented GHG Textfiels 3 3 6 12" xfId="26407" xr:uid="{1E459D75-6E5E-4694-8691-876CE83E3E43}"/>
    <cellStyle name="2x indented GHG Textfiels 3 3 6 13" xfId="43464" xr:uid="{EE64C040-75F3-42EA-ACEA-1C366BAB2BAD}"/>
    <cellStyle name="2x indented GHG Textfiels 3 3 6 14" xfId="47950" xr:uid="{E788EDEB-05C3-4FBA-91D7-91AE14ECDD14}"/>
    <cellStyle name="2x indented GHG Textfiels 3 3 6 2" xfId="5878" xr:uid="{4FAB337C-5F9B-4B5F-BF43-F19B1D4361EE}"/>
    <cellStyle name="2x indented GHG Textfiels 3 3 6 3" xfId="9455" xr:uid="{8210C0CF-E8DE-4339-891B-00E2AFA45F79}"/>
    <cellStyle name="2x indented GHG Textfiels 3 3 6 4" xfId="13373" xr:uid="{E3062A0A-3C19-4E02-88D6-B0FE06EFEAC1}"/>
    <cellStyle name="2x indented GHG Textfiels 3 3 6 5" xfId="16560" xr:uid="{F6E85A5B-41C1-41CA-86B7-E5ABC92EC456}"/>
    <cellStyle name="2x indented GHG Textfiels 3 3 6 6" xfId="20547" xr:uid="{E1E2AD5A-F1F6-4C7C-8025-95CB179DC342}"/>
    <cellStyle name="2x indented GHG Textfiels 3 3 6 7" xfId="23168" xr:uid="{37A85C1A-4BAF-4C46-91EB-CEF192898347}"/>
    <cellStyle name="2x indented GHG Textfiels 3 3 6 8" xfId="27477" xr:uid="{7E006AFB-D69C-4C57-8DFF-1C068264E892}"/>
    <cellStyle name="2x indented GHG Textfiels 3 3 6 9" xfId="30188" xr:uid="{8B55DA7A-1A6A-4BF9-914C-45F31296384E}"/>
    <cellStyle name="2x indented GHG Textfiels 3 3 7" xfId="2019" xr:uid="{0ECA65E9-0919-4EEB-AEB0-A06C99F65CC2}"/>
    <cellStyle name="2x indented GHG Textfiels 3 3 7 10" xfId="33598" xr:uid="{35674F97-C36B-4A59-B68E-2203C50EA40C}"/>
    <cellStyle name="2x indented GHG Textfiels 3 3 7 11" xfId="37113" xr:uid="{A72A424D-6598-477D-B7BA-78E2713E0D1C}"/>
    <cellStyle name="2x indented GHG Textfiels 3 3 7 12" xfId="39736" xr:uid="{9918332E-B502-4B78-9D5B-CA3CDE52D929}"/>
    <cellStyle name="2x indented GHG Textfiels 3 3 7 13" xfId="44042" xr:uid="{30E5DA59-740D-4BD2-AADA-DB415B1F3507}"/>
    <cellStyle name="2x indented GHG Textfiels 3 3 7 14" xfId="47127" xr:uid="{29C5A4E0-E169-4969-A685-1DAF0A17687C}"/>
    <cellStyle name="2x indented GHG Textfiels 3 3 7 2" xfId="6457" xr:uid="{9CF36678-E41A-4562-B8AF-D7D9AA2843B2}"/>
    <cellStyle name="2x indented GHG Textfiels 3 3 7 3" xfId="10035" xr:uid="{1CC74FB5-96F5-47B4-9DC4-71654B158EAD}"/>
    <cellStyle name="2x indented GHG Textfiels 3 3 7 4" xfId="13934" xr:uid="{7B3850B3-A416-46AD-B65A-B3D4E747A55F}"/>
    <cellStyle name="2x indented GHG Textfiels 3 3 7 5" xfId="17135" xr:uid="{9BD97A13-A54E-4BDD-AAE3-8EC4AFA18316}"/>
    <cellStyle name="2x indented GHG Textfiels 3 3 7 6" xfId="21118" xr:uid="{01B8F290-D0A1-4E0E-B7BF-9C5EBFBCDE33}"/>
    <cellStyle name="2x indented GHG Textfiels 3 3 7 7" xfId="23706" xr:uid="{3B195A25-B42D-466A-8C60-01CF54B31697}"/>
    <cellStyle name="2x indented GHG Textfiels 3 3 7 8" xfId="28037" xr:uid="{8C7D380D-8543-4BE6-AD2E-084EE2852BF9}"/>
    <cellStyle name="2x indented GHG Textfiels 3 3 7 9" xfId="27202" xr:uid="{27C6FC53-482A-4193-B841-7AB48789FD89}"/>
    <cellStyle name="2x indented GHG Textfiels 3 3 8" xfId="1964" xr:uid="{60F0BBF9-38AA-4F86-A217-39F2FED0BA85}"/>
    <cellStyle name="2x indented GHG Textfiels 3 3 8 10" xfId="33544" xr:uid="{83353C28-70BC-4EF6-A7BB-F0E6515CADB9}"/>
    <cellStyle name="2x indented GHG Textfiels 3 3 8 11" xfId="37065" xr:uid="{AAAF87AB-3032-4677-80A8-4446E122E9F1}"/>
    <cellStyle name="2x indented GHG Textfiels 3 3 8 12" xfId="39683" xr:uid="{D264E1A2-00A1-48CC-BEDF-59258F501EAD}"/>
    <cellStyle name="2x indented GHG Textfiels 3 3 8 13" xfId="43987" xr:uid="{D8EF774A-FA2B-4162-A573-B5B3EA2DE2EB}"/>
    <cellStyle name="2x indented GHG Textfiels 3 3 8 14" xfId="46640" xr:uid="{25766D60-97B3-41AE-B897-C4D34EA55139}"/>
    <cellStyle name="2x indented GHG Textfiels 3 3 8 2" xfId="6402" xr:uid="{16E18477-6EA5-43A7-B265-3264D0829326}"/>
    <cellStyle name="2x indented GHG Textfiels 3 3 8 3" xfId="9980" xr:uid="{8D9F9371-121D-47AC-B3B3-E0A23C584A5F}"/>
    <cellStyle name="2x indented GHG Textfiels 3 3 8 4" xfId="13879" xr:uid="{1904DCAD-2D83-4EB7-B1C3-8C994EB53F88}"/>
    <cellStyle name="2x indented GHG Textfiels 3 3 8 5" xfId="17081" xr:uid="{ED3E6917-5958-4B3C-B94F-C54FB2CA1939}"/>
    <cellStyle name="2x indented GHG Textfiels 3 3 8 6" xfId="21065" xr:uid="{75261E8E-1487-41FF-B373-B163A8FE3C39}"/>
    <cellStyle name="2x indented GHG Textfiels 3 3 8 7" xfId="23654" xr:uid="{FDBADA83-BF28-4C61-925D-80E314EF6ECC}"/>
    <cellStyle name="2x indented GHG Textfiels 3 3 8 8" xfId="27985" xr:uid="{48D35E3D-2A3C-43B5-B8B2-C4C593279CD6}"/>
    <cellStyle name="2x indented GHG Textfiels 3 3 8 9" xfId="29946" xr:uid="{62DB7FAE-1E38-4406-B787-8D8D57256DAC}"/>
    <cellStyle name="2x indented GHG Textfiels 3 3 9" xfId="2957" xr:uid="{A405E666-04C1-4960-8D54-4F8D75A84B21}"/>
    <cellStyle name="2x indented GHG Textfiels 3 3 9 10" xfId="34534" xr:uid="{B5CB4DE8-98F9-4169-B8BE-70968F353736}"/>
    <cellStyle name="2x indented GHG Textfiels 3 3 9 11" xfId="37979" xr:uid="{6FA23BFE-B8E5-48A1-AF30-198B58525973}"/>
    <cellStyle name="2x indented GHG Textfiels 3 3 9 12" xfId="40668" xr:uid="{151869B7-4F56-40E4-95CB-68254AD75368}"/>
    <cellStyle name="2x indented GHG Textfiels 3 3 9 13" xfId="44979" xr:uid="{1C6EB608-53E8-461F-8454-AEE3E74F5497}"/>
    <cellStyle name="2x indented GHG Textfiels 3 3 9 14" xfId="48370" xr:uid="{109112D6-F894-43EF-A841-5F11086B68EC}"/>
    <cellStyle name="2x indented GHG Textfiels 3 3 9 15" xfId="50375" xr:uid="{88DC0D7D-71BC-4A9F-B805-015E5971FE72}"/>
    <cellStyle name="2x indented GHG Textfiels 3 3 9 2" xfId="7392" xr:uid="{273B63DE-B610-4BC2-A124-5496A6C64249}"/>
    <cellStyle name="2x indented GHG Textfiels 3 3 9 3" xfId="10971" xr:uid="{F87F0088-3C21-45CF-AE8E-E0A2B48C7159}"/>
    <cellStyle name="2x indented GHG Textfiels 3 3 9 4" xfId="14871" xr:uid="{12540AA7-525F-4DEB-8A03-8C5398013314}"/>
    <cellStyle name="2x indented GHG Textfiels 3 3 9 5" xfId="18070" xr:uid="{D3CB1952-ACE0-41CB-8E26-697EEC49B0FD}"/>
    <cellStyle name="2x indented GHG Textfiels 3 3 9 6" xfId="22050" xr:uid="{F8E0F9F3-00A5-4E54-91DD-C5809FE5B40A}"/>
    <cellStyle name="2x indented GHG Textfiels 3 3 9 7" xfId="24612" xr:uid="{63B67F7D-419A-4F81-9A6D-B1DB93E2832C}"/>
    <cellStyle name="2x indented GHG Textfiels 3 3 9 8" xfId="28955" xr:uid="{2CC2139F-BB6F-48AA-BCCC-FEE248335C9B}"/>
    <cellStyle name="2x indented GHG Textfiels 3 3 9 9" xfId="30929" xr:uid="{1FEED89C-A2E9-486F-BF7D-3C3D67ECDB0D}"/>
    <cellStyle name="2x indented GHG Textfiels 3 4" xfId="4684" xr:uid="{E6C2674A-4A07-4C2F-8B76-500C16E9640A}"/>
    <cellStyle name="2x indented GHG Textfiels 3 5" xfId="26329" xr:uid="{7F8AF960-8EE3-4020-A03E-6872F93A0E75}"/>
    <cellStyle name="2x indented GHG Textfiels 3 6" xfId="52025" xr:uid="{317E0CA6-7C48-4052-87AA-A4993B838861}"/>
    <cellStyle name="3 antraštė" xfId="8" builtinId="18" customBuiltin="1"/>
    <cellStyle name="4 antraštė" xfId="9" builtinId="19" customBuiltin="1"/>
    <cellStyle name="40 % - Akzent1" xfId="15911" hidden="1" xr:uid="{260E6234-2FC8-47D1-B148-386DB2BB1021}"/>
    <cellStyle name="40 % - Akzent1" xfId="36952" hidden="1" xr:uid="{FC504642-BA6C-4E04-8247-8EA3CBEA343E}"/>
    <cellStyle name="40 % - Akzent1" xfId="18624" hidden="1" xr:uid="{8B426C47-180B-4B16-B505-7578DAE799FC}"/>
    <cellStyle name="40 % - Akzent1" xfId="46693" hidden="1" xr:uid="{6D3A2D0E-6035-486D-AB56-DF7D9DF854A5}"/>
    <cellStyle name="40 % - Akzent1" xfId="23338" hidden="1" xr:uid="{A8D70255-770C-4CA2-88EE-F1EA5244B0A4}"/>
    <cellStyle name="40 % - Akzent1" xfId="1073" hidden="1" xr:uid="{A6B4D617-B1DE-4F85-932A-569E4DEF5AED}"/>
    <cellStyle name="40 % - Akzent1" xfId="24704" hidden="1" xr:uid="{AC126448-FC20-4E94-A05F-5DC861DEB67D}"/>
    <cellStyle name="40 % - Akzent1" xfId="41667" hidden="1" xr:uid="{AEDCC02E-B25A-4EBA-B5E3-176246CEF653}"/>
    <cellStyle name="40 % - Akzent1" xfId="4385" hidden="1" xr:uid="{D1E4D326-01D7-43E4-926C-45D0BBC25499}"/>
    <cellStyle name="40 % - Akzent1" xfId="36652" hidden="1" xr:uid="{3BE43DDE-FAFF-4548-9EC0-8E47DB56FD9B}"/>
    <cellStyle name="40 % - Akzent1" xfId="30198" hidden="1" xr:uid="{557E6A79-FD21-467C-90F7-208C941248FC}"/>
    <cellStyle name="40 % - Akzent1" xfId="20876" hidden="1" xr:uid="{BA6B2028-CA9B-42FB-BBB3-53F5449FA142}"/>
    <cellStyle name="40 % - Akzent1" xfId="22543" hidden="1" xr:uid="{A98E6379-8462-4658-AC78-07EA2A1DEA89}"/>
    <cellStyle name="40 % - Akzent1" xfId="23476" hidden="1" xr:uid="{C9C38D40-61CB-4DC9-8475-6369D5CE3D26}"/>
    <cellStyle name="40 % - Akzent1" xfId="6061" hidden="1" xr:uid="{EDB6E23C-915F-478A-B3DE-7DDD7C377F5D}"/>
    <cellStyle name="40 % - Akzent1" xfId="18563" hidden="1" xr:uid="{8C4BCAD5-D1B5-4694-9F8D-8445EC4FB425}"/>
    <cellStyle name="40 % - Akzent1" xfId="5515" hidden="1" xr:uid="{2FBEE604-F53D-48BC-A98A-9A72B94F755F}"/>
    <cellStyle name="40 % - Akzent1" xfId="50929" hidden="1" xr:uid="{3E1684A1-41FE-4AE2-9DF1-2EA1A82FE1F5}"/>
    <cellStyle name="40 % - Akzent1" xfId="6206" hidden="1" xr:uid="{C7DCD2B1-4EE5-4845-B16B-4A34D632E959}"/>
    <cellStyle name="40 % - Akzent1" xfId="43647" hidden="1" xr:uid="{0BFDD9CC-2E98-4B1E-A12F-DF691150F1F3}"/>
    <cellStyle name="40 % - Akzent1" xfId="33058" hidden="1" xr:uid="{1A852831-9F37-44CB-8941-FA053FCE3552}"/>
    <cellStyle name="40 % - Akzent1" xfId="28515" hidden="1" xr:uid="{7D84DBF2-EF36-419D-A7F8-E4D3EB62EBCD}"/>
    <cellStyle name="40 % - Akzent1" xfId="28739" hidden="1" xr:uid="{872A6B2D-F46E-4587-AF10-8699AB0C0DFE}"/>
    <cellStyle name="40 % - Akzent1" xfId="45738" hidden="1" xr:uid="{9A75BE62-1A45-48C9-B493-1CF1A74F6CCA}"/>
    <cellStyle name="40 % - Akzent1" xfId="36183" hidden="1" xr:uid="{D2D892C9-23F4-443E-A3E1-DE6731468606}"/>
    <cellStyle name="40 % - Akzent1" xfId="45472" hidden="1" xr:uid="{86F794E9-8FD5-4500-8952-ED6E89277CC9}"/>
    <cellStyle name="40 % - Akzent1" xfId="44798" hidden="1" xr:uid="{0610CF91-DB02-4BE0-B0F5-5D462226A85A}"/>
    <cellStyle name="40 % - Akzent1" xfId="42611" hidden="1" xr:uid="{84CDC0D6-D78A-4872-91D9-04D6823A8552}"/>
    <cellStyle name="40 % - Akzent1" xfId="46912" hidden="1" xr:uid="{8B491832-1E4B-4A7B-87FF-B0EEC7872406}"/>
    <cellStyle name="40 % - Akzent1" xfId="47321" hidden="1" xr:uid="{F961CB65-F705-430C-A9D0-A7CFA9DC81DF}"/>
    <cellStyle name="40 % - Akzent1" xfId="47253" hidden="1" xr:uid="{5634B330-7DEC-4EF3-AD90-716AA7384473}"/>
    <cellStyle name="40 % - Akzent1" xfId="46966" hidden="1" xr:uid="{E130AD01-81DC-46E9-A324-EEC0DF08ABB1}"/>
    <cellStyle name="40 % - Akzent1" xfId="47373" hidden="1" xr:uid="{424DFD83-14A8-4685-8359-7096895B135C}"/>
    <cellStyle name="40 % - Akzent1" xfId="47474" hidden="1" xr:uid="{0F6BF100-A514-4E42-899B-67BDE8A49654}"/>
    <cellStyle name="40 % - Akzent1" xfId="47596" hidden="1" xr:uid="{77A87BEB-A5B7-4B81-9B87-3304FDA67BEC}"/>
    <cellStyle name="40 % - Akzent1" xfId="47667" hidden="1" xr:uid="{9ED62F8C-B531-45AC-8802-47A41F962863}"/>
    <cellStyle name="40 % - Akzent1" xfId="48194" hidden="1" xr:uid="{420E8F9C-14A0-4820-9489-C823E815C9AB}"/>
    <cellStyle name="40 % - Akzent1" xfId="48462" hidden="1" xr:uid="{E593640C-392C-489D-8AA4-2157FA854D27}"/>
    <cellStyle name="40 % - Akzent1" xfId="26292" hidden="1" xr:uid="{FFA22D75-722A-468B-A2B4-3A3A11A027D9}"/>
    <cellStyle name="40 % - Akzent1" xfId="5450" hidden="1" xr:uid="{5C613C03-5094-4C46-8BAE-D5997099929F}"/>
    <cellStyle name="40 % - Akzent1" xfId="20583" hidden="1" xr:uid="{178D8892-C07F-4FA5-A816-F9F72BDA1E2B}"/>
    <cellStyle name="40 % - Akzent1" xfId="41404" hidden="1" xr:uid="{15314692-E767-4501-8B5E-73447229B11D}"/>
    <cellStyle name="40 % - Akzent1" xfId="41222" hidden="1" xr:uid="{B87FF393-4388-4AD3-9B9F-A4229B1BEFA0}"/>
    <cellStyle name="40 % - Akzent1" xfId="42321" hidden="1" xr:uid="{3022376D-C7EC-4875-8513-FF88DC4CCA40}"/>
    <cellStyle name="40 % - Akzent1" xfId="43793" hidden="1" xr:uid="{B6E7E0DD-742F-4AC9-93EA-B428868F7A1A}"/>
    <cellStyle name="40 % - Akzent1" xfId="42048" hidden="1" xr:uid="{ECA7B5FC-8F20-4A6D-B343-FECD6683E917}"/>
    <cellStyle name="40 % - Akzent1" xfId="22972" hidden="1" xr:uid="{4F295F73-C088-4971-AD7C-AA486DBA25C4}"/>
    <cellStyle name="40 % - Akzent1" xfId="36625" hidden="1" xr:uid="{2E61220E-9304-4770-BF08-EE8956A15918}"/>
    <cellStyle name="40 % - Akzent1" xfId="40760" hidden="1" xr:uid="{E115B8E0-779E-4624-B80A-359A9B965FE9}"/>
    <cellStyle name="40 % - Akzent1" xfId="32656" hidden="1" xr:uid="{7C428370-C633-4894-B016-852724FB0637}"/>
    <cellStyle name="40 % - Akzent1" xfId="15364" hidden="1" xr:uid="{DB79A3B9-97E9-44BC-A7CC-083F8EF4189D}"/>
    <cellStyle name="40 % - Akzent1" xfId="6470" hidden="1" xr:uid="{3156770B-5C2A-474F-BFEB-6B321E1EAD46}"/>
    <cellStyle name="40 % - Akzent1" xfId="47438" hidden="1" xr:uid="{7C5A39B1-241E-4D56-B3D5-508175983A70}"/>
    <cellStyle name="40 % - Akzent1" xfId="5914" hidden="1" xr:uid="{78BD257E-6A3E-4503-BC7A-FED7B9D19F98}"/>
    <cellStyle name="40 % - Akzent1" xfId="36892" hidden="1" xr:uid="{CE2BD244-13F4-4A99-A218-F23184232A5C}"/>
    <cellStyle name="40 % - Akzent1" xfId="22834" hidden="1" xr:uid="{266C1712-A4E5-4FDF-912D-628E53EDC843}"/>
    <cellStyle name="40 % - Akzent1" xfId="50199" hidden="1" xr:uid="{D427C8DB-1F69-4023-88FD-AC17B8D2ED5B}"/>
    <cellStyle name="40 % - Akzent1" xfId="11063" hidden="1" xr:uid="{F3EADC83-A9B1-4BD9-BD48-06F8108CC195}"/>
    <cellStyle name="40 % - Akzent1" xfId="38533" hidden="1" xr:uid="{D95FFF56-D3C6-4556-9C58-5D7BB3808327}"/>
    <cellStyle name="40 % - Akzent1" xfId="49788" hidden="1" xr:uid="{673B4C57-9809-4D52-8287-037EFFC3040A}"/>
    <cellStyle name="40 % - Akzent1" xfId="52001" hidden="1" xr:uid="{CBA3E722-7EAD-48A0-AE76-A5DB46640480}"/>
    <cellStyle name="40 % - Akzent1" xfId="30256" hidden="1" xr:uid="{9A88684D-205C-46D3-9A0C-0C0BFFDE28E2}"/>
    <cellStyle name="40 % - Akzent1" xfId="26668" hidden="1" xr:uid="{161E44DC-2895-4DDA-8E1A-56E77F5D152A}"/>
    <cellStyle name="40 % - Akzent1" xfId="31483" hidden="1" xr:uid="{3D1A6FF2-7FE8-444D-B6AC-083A872B8D76}"/>
    <cellStyle name="40 % - Akzent1" xfId="1622" hidden="1" xr:uid="{D5852A10-8A3F-4118-9011-34B51A61E8CD}"/>
    <cellStyle name="40 % - Akzent1" xfId="46003" hidden="1" xr:uid="{32B4AA56-080E-4E11-9698-570EF9032CC6}"/>
    <cellStyle name="40 % - Akzent1" xfId="41161" hidden="1" xr:uid="{39460D89-CD26-4DB4-A5EE-594C6B619840}"/>
    <cellStyle name="40 % - Akzent1" xfId="29509" hidden="1" xr:uid="{1B73D844-F4FC-4F7A-8B13-D4EA50453FFE}"/>
    <cellStyle name="40 % - Akzent1" xfId="13686" hidden="1" xr:uid="{7F3BD88C-6074-4A09-8E07-62A552B034E6}"/>
    <cellStyle name="40 % - Akzent1" xfId="23633" hidden="1" xr:uid="{44C51346-3CE9-4A8F-82E2-201AC7FD05AD}"/>
    <cellStyle name="40 % - Akzent1" xfId="11464" hidden="1" xr:uid="{9CEAE616-1861-4ED8-9211-190EECF8C60C}"/>
    <cellStyle name="40 % - Akzent1" xfId="21131" hidden="1" xr:uid="{10CCB640-6FDB-4125-9ADC-8C0F26A5171D}"/>
    <cellStyle name="40 % - Akzent1" xfId="12008" hidden="1" xr:uid="{6A025E2B-0460-4D75-89EB-27E99B0A7E93}"/>
    <cellStyle name="40 % - Akzent1" xfId="5199" hidden="1" xr:uid="{A8DACE42-F4B8-40C0-B210-9177FB07CB9E}"/>
    <cellStyle name="40 % - Akzent1" xfId="52252" hidden="1" xr:uid="{AD96D402-F251-403C-A9E0-D1AA40D23178}"/>
    <cellStyle name="40 % - Akzent1" xfId="52203" hidden="1" xr:uid="{08C94557-C8E0-419A-974D-E82C1D7BF058}"/>
    <cellStyle name="40 % - Akzent1" xfId="31695" hidden="1" xr:uid="{3508AA23-A915-4F6D-BA34-6E53375F5A5C}"/>
    <cellStyle name="40 % - Akzent1" xfId="30747" hidden="1" xr:uid="{4A2BD428-0026-4395-80FC-124AEA2AEF99}"/>
    <cellStyle name="40 % - Akzent1" xfId="17891" hidden="1" xr:uid="{3C17BF87-6EB2-4EF3-AC2B-429C43E054D3}"/>
    <cellStyle name="40 % - Akzent1" xfId="7484" hidden="1" xr:uid="{5AAEC4ED-38EA-4823-8322-88A36C6D04DF}"/>
    <cellStyle name="40 % - Akzent1" xfId="28774" hidden="1" xr:uid="{1B058EA9-3F04-4A1B-9A23-0CCEBCD801C8}"/>
    <cellStyle name="40 % - Akzent1" xfId="4647" hidden="1" xr:uid="{B6249BFA-F82F-4842-8F3B-071666CC14DD}"/>
    <cellStyle name="40 % - Akzent1" xfId="35300" hidden="1" xr:uid="{2D21E289-033F-4AD7-BD5C-7316BC3BC6FD}"/>
    <cellStyle name="40 % - Akzent1" xfId="1008" hidden="1" xr:uid="{0B418A5F-83CA-4403-9812-EC4622CE7072}"/>
    <cellStyle name="40 % - Akzent1" xfId="33523" hidden="1" xr:uid="{BC0AB461-A3AF-4E45-B730-9E69B16C05CC}"/>
    <cellStyle name="40 % - Akzent1" xfId="33205" hidden="1" xr:uid="{6CB71898-8826-4AE0-B8FD-4B1373554184}"/>
    <cellStyle name="40 % - Akzent1" xfId="48120" hidden="1" xr:uid="{07A59676-1DD5-456C-9DF6-80FE1B9A40C5}"/>
    <cellStyle name="40 % - Akzent1" xfId="23063" hidden="1" xr:uid="{6478DC54-A79D-47BE-A083-07131CF51555}"/>
    <cellStyle name="40 % - Akzent1" xfId="13547" hidden="1" xr:uid="{FE873A40-FE85-4A59-B2DD-7CB01532F7AB}"/>
    <cellStyle name="40 % - Akzent1" xfId="23200" hidden="1" xr:uid="{53E17CC1-2381-4787-B715-37185559AB97}"/>
    <cellStyle name="40 % - Akzent1" xfId="35946" hidden="1" xr:uid="{22878669-9F75-45FD-AE72-67815C89554C}"/>
    <cellStyle name="40 % - Akzent1" xfId="35027" hidden="1" xr:uid="{67E19EFF-7514-471E-B3A4-670B628B2E06}"/>
    <cellStyle name="40 % - Akzent1" xfId="23278" hidden="1" xr:uid="{15922F16-B368-4A86-A838-E2592A3BB357}"/>
    <cellStyle name="40 % - Akzent1" xfId="13559" hidden="1" xr:uid="{4C949339-9433-4727-B161-79971FFF6B15}"/>
    <cellStyle name="40 % - Akzent1" xfId="26811" hidden="1" xr:uid="{AAAD829F-6D85-4F72-A4CF-19C6D2CF40C6}"/>
    <cellStyle name="40 % - Akzent1" xfId="17060" hidden="1" xr:uid="{D3DA4853-0D9E-4CBC-B5EF-BF1488A9F4E2}"/>
    <cellStyle name="40 % - Akzent1" xfId="25166" hidden="1" xr:uid="{C616ADD0-8964-4749-92D9-4FE2E97EFD51}"/>
    <cellStyle name="40 % - Akzent1" xfId="25611" hidden="1" xr:uid="{9D1B822A-45BE-4282-ADAA-397633EC090B}"/>
    <cellStyle name="40 % - Akzent1" xfId="23719" hidden="1" xr:uid="{4D374B66-9F17-41B1-A875-52C38CEF6ACB}"/>
    <cellStyle name="40 % - Akzent1" xfId="36701" hidden="1" xr:uid="{6D1E8572-F1BD-4BB9-B76B-45E9A1D36066}"/>
    <cellStyle name="40 % - Akzent1" xfId="19092" hidden="1" xr:uid="{83403804-BC0B-4E37-A451-F3A32FB2ABC5}"/>
    <cellStyle name="40 % - Akzent1" xfId="21874" hidden="1" xr:uid="{73AD0A52-E8A0-43BD-8621-38294E250012}"/>
    <cellStyle name="40 % - Akzent1" xfId="13180" hidden="1" xr:uid="{9AAABA07-E9CF-4ADA-9088-BC0B2A1BF85A}"/>
    <cellStyle name="40 % - Akzent1" xfId="51374" hidden="1" xr:uid="{E0DD51D7-8733-43C2-9C34-CCFFCB4D14B3}"/>
    <cellStyle name="40 % - Akzent1" xfId="51755" hidden="1" xr:uid="{755B9461-2C6A-4629-8097-3BCAD3BFB5BA}"/>
    <cellStyle name="40 % - Akzent1" xfId="20730" hidden="1" xr:uid="{1E4E4D3D-DD4F-465B-B0CD-D240110E6831}"/>
    <cellStyle name="40 % - Akzent1" xfId="37799" hidden="1" xr:uid="{0CB92504-F47D-4221-AFFC-CF766AC940A4}"/>
    <cellStyle name="40 % - Akzent1" xfId="26927" hidden="1" xr:uid="{4515BD87-113A-40C8-AF7F-AC0694A7346F}"/>
    <cellStyle name="40 % - Akzent1" xfId="27103" hidden="1" xr:uid="{E0C6378F-6305-4966-BBC2-9F0BBCFEC599}"/>
    <cellStyle name="40 % - Akzent1" xfId="3739" hidden="1" xr:uid="{E6080B41-892D-480E-84D2-101F34185891}"/>
    <cellStyle name="40 % - Akzent1" xfId="3511" hidden="1" xr:uid="{1009BCFF-9C1B-46F1-A4F5-F3D815E69DC4}"/>
    <cellStyle name="40 % - Akzent1" xfId="125" hidden="1" xr:uid="{5B0AD5E6-313F-4B82-AD03-8B0AA624B414}"/>
    <cellStyle name="40 % - Akzent1" xfId="18827" hidden="1" xr:uid="{F9F32F54-9E6B-4541-B31A-62FA91399F1B}"/>
    <cellStyle name="40 % - Akzent1" xfId="22604" hidden="1" xr:uid="{F2F744BF-042D-4624-9B6E-CA5B4B0D8AE2}"/>
    <cellStyle name="40 % - Akzent1" xfId="22797" hidden="1" xr:uid="{238E30B6-F070-479C-B350-98D48ED2D436}"/>
    <cellStyle name="40 % - Akzent1" xfId="39398" hidden="1" xr:uid="{EC497085-390E-43D1-9B4C-6ACC189AB3B2}"/>
    <cellStyle name="40 % - Akzent1" xfId="28586" hidden="1" xr:uid="{8ECE3F3F-17EC-4457-A87A-2A2C2C602543}"/>
    <cellStyle name="40 % - Akzent1" xfId="21044" hidden="1" xr:uid="{C0442613-57D3-4D75-9270-EB5A8CBB15A4}"/>
    <cellStyle name="40 % - Akzent1" xfId="46384" hidden="1" xr:uid="{64936FA0-D15B-4568-97C3-534C1FCF25B6}"/>
    <cellStyle name="40 % - Akzent1" xfId="22908" hidden="1" xr:uid="{F8D6B912-50C7-4287-8378-6296C0449F06}"/>
    <cellStyle name="40 % - Akzent1" xfId="27920" hidden="1" xr:uid="{EB3FD255-0800-4CD9-8296-88CF1BACFD7B}"/>
    <cellStyle name="40 % - Akzent1" xfId="12986" hidden="1" xr:uid="{313A10EA-1F49-4A81-8365-11A1ED4E9971}"/>
    <cellStyle name="40 % - Akzent1" xfId="14690" hidden="1" xr:uid="{23764647-62C7-45DE-94A9-514682E93C16}"/>
    <cellStyle name="40 % - Akzent1" xfId="27511" hidden="1" xr:uid="{AB7F480B-6BC8-4148-B2A1-C9ABD26E30D3}"/>
    <cellStyle name="40 % - Akzent1" xfId="1943" hidden="1" xr:uid="{201CAAC8-A290-43D0-8B7A-2A693A345811}"/>
    <cellStyle name="40 % - Akzent1" xfId="43033" hidden="1" xr:uid="{7986EA2A-1DF2-4852-A3C4-0976922A8A32}"/>
    <cellStyle name="40 % - Akzent1" xfId="33351" hidden="1" xr:uid="{777C5A40-3C01-4D8E-80BB-78BC09539F4A}"/>
    <cellStyle name="40 % - Akzent1" xfId="27059" hidden="1" xr:uid="{925FB976-B096-470C-90CF-354FCDA81845}"/>
    <cellStyle name="40 % - Akzent1" xfId="18162" hidden="1" xr:uid="{D9D0654D-E2B9-4526-BF7F-C73872763FFD}"/>
    <cellStyle name="40 % - Akzent1" xfId="36207" hidden="1" xr:uid="{52FF1D64-1066-49CA-A06F-5FBDDD4C1816}"/>
    <cellStyle name="40 % - Akzent1" xfId="13858" hidden="1" xr:uid="{64CF9A38-E4A6-453F-948C-5351E6F1BBC8}"/>
    <cellStyle name="40 % - Akzent1" xfId="37044" hidden="1" xr:uid="{04185250-6CD5-4E44-BED4-AB61FD5C0A5A}"/>
    <cellStyle name="40 % - Akzent1" xfId="32340" hidden="1" xr:uid="{7140074E-EB85-4223-A41E-ACA2B7AE7E25}"/>
    <cellStyle name="40 % - Akzent1" xfId="27655" hidden="1" xr:uid="{0DDF1C15-8029-4FEB-A747-F68A2D258A2A}"/>
    <cellStyle name="40 % - Akzent1" xfId="39017" hidden="1" xr:uid="{79B47D8A-EAC2-4298-980E-FABCAA2B8176}"/>
    <cellStyle name="40 % - Akzent1" xfId="47229" hidden="1" xr:uid="{E59136CD-80F6-4ED2-9698-13B6558A567E}"/>
    <cellStyle name="40 % - Akzent1" xfId="49190" hidden="1" xr:uid="{E72E7C0C-F1AD-4878-A35F-E992F4495FA9}"/>
    <cellStyle name="40 % - Akzent1" xfId="33142" hidden="1" xr:uid="{EA3682FB-127F-4272-82DB-B92EE1403AAF}"/>
    <cellStyle name="40 % - Akzent1" xfId="16292" hidden="1" xr:uid="{9E86E3A0-24D7-46D2-AEF1-6F114AE8B921}"/>
    <cellStyle name="40 % - Akzent1" xfId="27593" hidden="1" xr:uid="{C98052A5-39DF-459B-91DF-3FCC10FE61BC}"/>
    <cellStyle name="40 % - Akzent1" xfId="43500" hidden="1" xr:uid="{7A107C52-D7F7-4D97-81B0-E26DCB899833}"/>
    <cellStyle name="40 % - Akzent1" xfId="25105" hidden="1" xr:uid="{279A2566-A927-4EFE-A1CB-F6D5B9081424}"/>
    <cellStyle name="40 % - Akzent1" xfId="36762" hidden="1" xr:uid="{199D4956-0BD6-480E-A29C-B27A831765A8}"/>
    <cellStyle name="40 % - Akzent1" xfId="49407" hidden="1" xr:uid="{0067702E-9690-444D-9AB4-C9A4F5BAC97F}"/>
    <cellStyle name="40 % - Akzent1" xfId="10048" hidden="1" xr:uid="{CE943A7D-A25E-40FC-8CD3-29D676BE784C}"/>
    <cellStyle name="40 % - Akzent1" xfId="30307" hidden="1" xr:uid="{069F6CAE-0373-4EF0-8E5A-4DADB7D98AF1}"/>
    <cellStyle name="40 % - Akzent1" xfId="39662" hidden="1" xr:uid="{426D7D67-7E68-4AFB-80D7-10BFCC48C2F1}"/>
    <cellStyle name="40 % - Akzent1" xfId="28049" hidden="1" xr:uid="{EBF8A515-95B4-44CE-8830-66EBAD47EDD2}"/>
    <cellStyle name="40 % - Akzent1" xfId="11744" hidden="1" xr:uid="{69CBD19C-B230-4B79-A0F4-0317DA24DB84}"/>
    <cellStyle name="40 % - Akzent1" xfId="32591" hidden="1" xr:uid="{7F1D6ACD-AC62-4593-A335-895568C39D07}"/>
    <cellStyle name="40 % - Akzent1" xfId="25348" hidden="1" xr:uid="{7BCB0907-FC0A-4563-965F-7342FFC2F7D6}"/>
    <cellStyle name="40 % - Akzent1" xfId="29731" hidden="1" xr:uid="{F14617CC-9973-494D-98E1-8F7D1F3FB5BC}"/>
    <cellStyle name="40 % - Akzent1" xfId="13051" hidden="1" xr:uid="{38BE25F2-FF94-4069-9E79-C5C3AF17A09F}"/>
    <cellStyle name="40 % - Akzent1" xfId="48924" hidden="1" xr:uid="{7F41A4FF-1B6B-4CD6-A012-C5DC2997667B}"/>
    <cellStyle name="40 % - Akzent1" xfId="31959" hidden="1" xr:uid="{6E4D20E1-965D-4877-A50B-E09797771641}"/>
    <cellStyle name="40 % - Akzent1" xfId="33611" hidden="1" xr:uid="{5BB917C1-1E42-4232-95F5-D5694710361B}"/>
    <cellStyle name="40 % - Akzent1" xfId="52223" hidden="1" xr:uid="{24F82E75-C391-40A2-A687-29658457064B}"/>
    <cellStyle name="40 % - Akzent1" xfId="28162" hidden="1" xr:uid="{80361520-0CE2-4E08-B115-DC68C36CA410}"/>
    <cellStyle name="40 % - Akzent1" xfId="13407" hidden="1" xr:uid="{01AF8FE0-14E9-4B8B-BF8F-C80005E04BC4}"/>
    <cellStyle name="40 % - Akzent1" xfId="1768" hidden="1" xr:uid="{2F58CAF3-50AA-408A-B9E5-A9A3263480B0}"/>
    <cellStyle name="40 % - Akzent1" xfId="5998" hidden="1" xr:uid="{11B726EB-3E44-4F10-BF16-7A27FC565E09}"/>
    <cellStyle name="40 % - Akzent1" xfId="45533" hidden="1" xr:uid="{AFA49D94-B3B1-4F6B-B8A9-F42997B5C022}"/>
    <cellStyle name="40 % - Akzent1" xfId="38472" hidden="1" xr:uid="{374FA596-2B81-4D15-ABC1-E28B6688B4F3}"/>
    <cellStyle name="40 % - Akzent1" xfId="31021" hidden="1" xr:uid="{2941915D-4985-494E-95E5-6BFC2E6F2966}"/>
    <cellStyle name="40 % - Akzent1" xfId="31422" hidden="1" xr:uid="{B9D51A48-D4DB-4D77-AD1B-4759024E8115}"/>
    <cellStyle name="40 % - Akzent1" xfId="40492" hidden="1" xr:uid="{9DA23067-10BA-4CEE-90C8-F25B08D72457}"/>
    <cellStyle name="40 % - Akzent1" xfId="29448" hidden="1" xr:uid="{D43AFC6A-4E26-4DDE-A2D7-00A43769AA37}"/>
    <cellStyle name="40 % - Akzent1" xfId="38752" hidden="1" xr:uid="{A5E94B93-6AB8-4CE0-9CC4-3394CFD2C918}"/>
    <cellStyle name="40 % - Akzent1" xfId="38071" hidden="1" xr:uid="{8CB6676D-CC77-4F85-9198-4E9585DC4F68}"/>
    <cellStyle name="40 % - Akzent1" xfId="35565" hidden="1" xr:uid="{D0656A68-1DB1-44C0-99FE-8B6963B3F33A}"/>
    <cellStyle name="40 % - Akzent1" xfId="13947" hidden="1" xr:uid="{2B2E8654-D5E8-41CC-A852-91AF666964AC}"/>
    <cellStyle name="40 % - Akzent1" xfId="36269" hidden="1" xr:uid="{F1E01506-3605-4E54-8CE7-40DF5F5FB9B1}"/>
    <cellStyle name="40 % - Akzent1" xfId="23031" hidden="1" xr:uid="{B1E41CF1-D151-4ACE-8BDE-69C7990DBD5F}"/>
    <cellStyle name="40 % - Akzent1" xfId="43584" hidden="1" xr:uid="{DB2D9317-39FF-499E-A988-B1DFFAE01475}"/>
    <cellStyle name="40 % - Akzent1" xfId="28476" hidden="1" xr:uid="{E8AA057B-98BD-4C95-80A8-F7D722C697E5}"/>
    <cellStyle name="40 % - Akzent1" xfId="37125" hidden="1" xr:uid="{E76DE78E-8F9B-4303-BF38-D1FA1F681BF2}"/>
    <cellStyle name="40 % - Akzent1" xfId="1559" hidden="1" xr:uid="{F7BC7A9A-2F63-4C16-BE37-C1CAF089F2C4}"/>
    <cellStyle name="40 % - Akzent1" xfId="43098" hidden="1" xr:uid="{60C2C4A7-1F52-4103-AAAF-8FD1DE081B20}"/>
    <cellStyle name="40 % - Akzent1" xfId="10791" hidden="1" xr:uid="{3CC77064-2D92-4C5F-B952-C039F62E2BC8}"/>
    <cellStyle name="40 % - Akzent1" xfId="14963" hidden="1" xr:uid="{A14D16F1-8E0D-41DC-98E2-52DF3F093EB1}"/>
    <cellStyle name="40 % - Akzent1" xfId="43966" hidden="1" xr:uid="{7A86096E-8917-46C2-BC57-EF9D3BBFA35F}"/>
    <cellStyle name="40 % - Akzent1" xfId="20181" hidden="1" xr:uid="{F705082C-B552-45B7-8CC4-EFCFC3F80393}"/>
    <cellStyle name="40 % - Akzent1" xfId="28549" hidden="1" xr:uid="{C9FC86FA-54D5-4F08-88F7-0E503A3560CC}"/>
    <cellStyle name="40 % - Akzent1" xfId="2775" hidden="1" xr:uid="{A873CC4C-2AAB-49C1-97C6-E3FC116F93C9}"/>
    <cellStyle name="40 % - Akzent1" xfId="29047" hidden="1" xr:uid="{F6209963-44D0-4049-AC93-82E35020141A}"/>
    <cellStyle name="40 % - Akzent1" xfId="27796" hidden="1" xr:uid="{A3827357-D26E-4175-9418-564C0BD55AA8}"/>
    <cellStyle name="40 % - Akzent1" xfId="25992" hidden="1" xr:uid="{330327D3-6A5B-48E9-B9CD-CB4A978F6E0F}"/>
    <cellStyle name="40 % - Akzent1" xfId="24436" hidden="1" xr:uid="{E0D25556-141A-4D06-9C6C-11FC8679DA63}"/>
    <cellStyle name="40 % - Akzent1" xfId="48863" hidden="1" xr:uid="{356FDD9A-1574-432F-BF1C-BB8DBC3DAC1B}"/>
    <cellStyle name="40 % - Akzent1" xfId="16889" hidden="1" xr:uid="{E36A5D0C-8048-43BF-9EA9-DC6034E368B1}"/>
    <cellStyle name="40 % - Akzent1" xfId="22142" hidden="1" xr:uid="{8CD55FE4-DB9A-4CD3-8E70-0C2998914476}"/>
    <cellStyle name="40 % - Akzent1" xfId="16680" hidden="1" xr:uid="{3BEB9CCA-6C00-41CF-94CE-14BD9D15CF2C}"/>
    <cellStyle name="40 % - Akzent1" xfId="16743" hidden="1" xr:uid="{F7F7F2DC-7CBA-40ED-A99A-B661961D61C4}"/>
    <cellStyle name="40 % - Akzent1" xfId="29970" hidden="1" xr:uid="{1C2769DC-713A-457B-BB6D-ABE758C3594A}"/>
    <cellStyle name="40 % - Akzent1" xfId="26843" hidden="1" xr:uid="{DBCE7C6F-6290-4969-B48A-56A20938FC38}"/>
    <cellStyle name="40 % - Akzent1" xfId="13487" hidden="1" xr:uid="{2B7C9F24-9393-4CA6-A4AA-A49A087042AC}"/>
    <cellStyle name="40 % - Akzent1" xfId="50467" hidden="1" xr:uid="{786712C7-2E39-4905-931C-59C3ED799DCE}"/>
    <cellStyle name="40 % - Akzent1" xfId="4004" hidden="1" xr:uid="{22B903F4-4185-4974-9D72-45881215682A}"/>
    <cellStyle name="40 % - Akzent1" xfId="45071" hidden="1" xr:uid="{AD603D41-FA4C-42DC-818E-21547D2ECE68}"/>
    <cellStyle name="40 % - Akzent1" xfId="9959" hidden="1" xr:uid="{3DD518EE-B612-4E72-8817-EEE03EF14284}"/>
    <cellStyle name="40 % - Akzent1" xfId="19473" hidden="1" xr:uid="{C89E832C-C850-446F-9CA8-3D7526153CC2}"/>
    <cellStyle name="40 % - Akzent1" xfId="6381" hidden="1" xr:uid="{3DA8C8C2-D672-4CF6-8CFC-2D036DDF7348}"/>
    <cellStyle name="40 % - Akzent1" xfId="27964" hidden="1" xr:uid="{D519DF39-670D-43AA-A422-D746156D3D69}"/>
    <cellStyle name="40 % - Akzent1" xfId="34626" hidden="1" xr:uid="{63BDBFC4-A2EA-4873-B228-A1DDBF45FA2A}"/>
    <cellStyle name="40 % - Akzent1" xfId="13242" hidden="1" xr:uid="{5EFACB5A-BC80-44D0-9F59-C73E4372CBED}"/>
    <cellStyle name="40 % - Akzent1" xfId="7211" hidden="1" xr:uid="{B8F48157-9F06-42BD-A878-FF4C90FD7D5B}"/>
    <cellStyle name="40 % - Akzent1" xfId="3049" hidden="1" xr:uid="{6EA49751-F50A-478F-9CC1-A91970B2F2F8}"/>
    <cellStyle name="40 % - Akzent1" xfId="47993" hidden="1" xr:uid="{984EF2DE-6A71-4CE3-8A07-3B7D92913DE6}"/>
    <cellStyle name="40 % - Akzent1" xfId="7946" hidden="1" xr:uid="{616DD873-EE66-463D-AA97-15950A913C62}"/>
    <cellStyle name="40 % - Akzent1" xfId="7885" hidden="1" xr:uid="{A28CE85C-E509-4ADF-9AEF-4C765E6E4969}"/>
    <cellStyle name="40 % - Akzent1" xfId="8172" hidden="1" xr:uid="{9FE3509E-3044-4EDD-AB5C-88345AE407BB}"/>
    <cellStyle name="40 % - Akzent1" xfId="8437" hidden="1" xr:uid="{A3581E37-582A-4ABE-B76F-085D4035B2DD}"/>
    <cellStyle name="40 % - Akzent1" xfId="8818" hidden="1" xr:uid="{76B356CA-85CE-4A38-81D8-11A88CFE98FD}"/>
    <cellStyle name="40 % - Akzent1" xfId="5125" hidden="1" xr:uid="{5D100E10-CE27-433C-9137-B3AD3D416ED9}"/>
    <cellStyle name="40 % - Akzent1" xfId="8123" hidden="1" xr:uid="{FD446EC6-CFBF-4AB1-9FCD-A664D3ED42F4}"/>
    <cellStyle name="40 % - Akzent1" xfId="9575" hidden="1" xr:uid="{0621FA4B-6AA2-4087-910E-F20216B5EEB4}"/>
    <cellStyle name="40 % - Akzent1" xfId="9491" hidden="1" xr:uid="{1974AD75-22D5-424A-ADE4-670782DD43B5}"/>
    <cellStyle name="40 % - Akzent1" xfId="9089" hidden="1" xr:uid="{A86836D2-4CCE-4865-8F99-C35A2BD8E342}"/>
    <cellStyle name="40 % - Akzent1" xfId="9638" hidden="1" xr:uid="{11F88670-8A5E-4C2E-B43E-AEF9A9DF3819}"/>
    <cellStyle name="40 % - Akzent1" xfId="34354" hidden="1" xr:uid="{3979D973-80E2-4FFC-B6B7-404D245A0B57}"/>
    <cellStyle name="40 % - Akzent1" xfId="9784" hidden="1" xr:uid="{29447104-8644-4770-B3E6-F8979EEC5DC7}"/>
    <cellStyle name="40 % - Akzent1" xfId="17148" hidden="1" xr:uid="{D09B5CD8-B0D6-4E06-AE8D-6E21FB35E296}"/>
    <cellStyle name="40 % - Akzent1" xfId="15646" hidden="1" xr:uid="{8763AB87-6A4D-44A9-A36B-0C4E9479B725}"/>
    <cellStyle name="40 % - Akzent1" xfId="16596" hidden="1" xr:uid="{325C327B-9C6B-4A6B-825B-3E992F467A33}"/>
    <cellStyle name="40 % - Akzent1" xfId="27122" hidden="1" xr:uid="{7333B2F3-B19E-4BE5-AAB5-DE1D818AAAF9}"/>
    <cellStyle name="40 % - Akzent1" xfId="39749" hidden="1" xr:uid="{91FFD1EC-475D-458E-A1AE-8E8EC86AD3F1}"/>
    <cellStyle name="40 % - Akzent1" xfId="20667" hidden="1" xr:uid="{F580554D-4C6D-4F81-A476-5437B40B178E}"/>
    <cellStyle name="40 % - Akzent1" xfId="35088" hidden="1" xr:uid="{E7326D92-E410-4F72-B934-B069C085780F}"/>
    <cellStyle name="40 % - Akzent1" xfId="51111" hidden="1" xr:uid="{99E1A91C-ACE0-4C62-BD5B-7C869E207217}"/>
    <cellStyle name="40 % - Akzent1" xfId="11525" hidden="1" xr:uid="{EC58E44A-4CD0-4749-8920-5770BFC3BC91}"/>
    <cellStyle name="40 % - Akzent1" xfId="26855" hidden="1" xr:uid="{C4CD5625-2B6D-4382-8A13-2AA975761E11}"/>
    <cellStyle name="40 % - Akzent1" xfId="49142" hidden="1" xr:uid="{76E7C1CA-3DAF-40DA-8BBC-BF14FA13E6A9}"/>
    <cellStyle name="40 % - Akzent1" xfId="12389" hidden="1" xr:uid="{BCBA6B4B-3184-44D9-8A81-6808F6B9BF11}"/>
    <cellStyle name="40 % - Akzent1" xfId="20116" hidden="1" xr:uid="{EE91CFC1-78DD-4F1C-BAF3-3994C1BE7CC5}"/>
    <cellStyle name="40 % - Akzent1" xfId="3450" hidden="1" xr:uid="{5B3CA3BD-A9CA-4D3B-A495-88A4504EECBD}"/>
    <cellStyle name="40 % - Akzent1" xfId="12861" hidden="1" xr:uid="{3CA51E86-63D4-4B7E-B07B-A349058E9B49}"/>
    <cellStyle name="40 % - Akzent1" xfId="42385" hidden="1" xr:uid="{55C816FD-A936-4EAF-9B9D-113C5686AE6F}"/>
    <cellStyle name="40 % - Akzent1" xfId="47829" hidden="1" xr:uid="{2128C807-104B-4627-B2A1-E2F1FE5D063A}"/>
    <cellStyle name="40 % - Akzent1" xfId="1475" hidden="1" xr:uid="{5D73F09D-2A1B-44B6-A0A4-E5ABF300C143}"/>
    <cellStyle name="40 % - Akzent1" xfId="44055" hidden="1" xr:uid="{BBAC6D43-B44C-4F90-B364-DF557EF03039}"/>
    <cellStyle name="40 % - Akzent1" xfId="50868" hidden="1" xr:uid="{D2157250-7B49-4544-92BA-E6F909BDDBFB}"/>
    <cellStyle name="40 % - Akzent1" xfId="46937" hidden="1" xr:uid="{403CF222-6664-4ED0-9734-905B6315D0B7}"/>
    <cellStyle name="40 % - Akzent1" xfId="15425" hidden="1" xr:uid="{5D781D41-C610-4BB2-B09E-421E8ED2E7E2}"/>
    <cellStyle name="40 % - Akzent1" xfId="2032" hidden="1" xr:uid="{B9407752-9939-4E5C-AC9E-515C9336801A}"/>
    <cellStyle name="40 % - Akzent1 2" xfId="454" xr:uid="{1C2D8711-7A3F-45B4-A96E-6D52D1204C09}"/>
    <cellStyle name="40 % - Akzent1 3" xfId="323" xr:uid="{C46552E9-EB12-4977-89B3-65F31CE0B655}"/>
    <cellStyle name="40 % - Akzent2" xfId="47919" hidden="1" xr:uid="{60B5A69E-31BD-4841-8890-50C8E37D99E2}"/>
    <cellStyle name="40 % - Akzent2" xfId="11580" hidden="1" xr:uid="{97CD03A5-BA85-4FA5-A755-6CB121C753F7}"/>
    <cellStyle name="40 % - Akzent2" xfId="45588" hidden="1" xr:uid="{1C9BDEB1-5D55-4683-BBCF-7ED58842C214}"/>
    <cellStyle name="40 % - Akzent2" xfId="45069" hidden="1" xr:uid="{770AA4B8-C077-4E93-B82A-C47BF7E38D25}"/>
    <cellStyle name="40 % - Akzent2" xfId="39474" hidden="1" xr:uid="{C18428E8-2240-471A-8E68-044CEA2D8BC9}"/>
    <cellStyle name="40 % - Akzent2" xfId="23251" hidden="1" xr:uid="{784EBA71-45B1-45DF-B1EB-D1A9FA038A3C}"/>
    <cellStyle name="40 % - Akzent2" xfId="26688" hidden="1" xr:uid="{23F21865-04A5-4287-8C5D-883ADC04F93E}"/>
    <cellStyle name="40 % - Akzent2" xfId="12675" hidden="1" xr:uid="{B643C185-D69D-4B7A-8FE3-7A50061E9C1C}"/>
    <cellStyle name="40 % - Akzent2" xfId="29734" hidden="1" xr:uid="{20F2011A-5C98-4EEC-ABF1-8651D7C4E559}"/>
    <cellStyle name="40 % - Akzent2" xfId="43994" hidden="1" xr:uid="{019F55D4-0C7C-4E63-B03A-30E481A17BC3}"/>
    <cellStyle name="40 % - Akzent2" xfId="46460" hidden="1" xr:uid="{17194DAA-79AD-48F3-B351-7793462218D6}"/>
    <cellStyle name="40 % - Akzent2" xfId="15400" hidden="1" xr:uid="{74F78949-036D-4FB0-935A-D5EA3FEF37B4}"/>
    <cellStyle name="40 % - Akzent2" xfId="22899" hidden="1" xr:uid="{5E4B63A0-CC33-4F77-8F73-C8489C7AD80B}"/>
    <cellStyle name="40 % - Akzent2" xfId="35063" hidden="1" xr:uid="{6875A79C-5475-4004-95F3-5C5B3A930EAF}"/>
    <cellStyle name="40 % - Akzent2" xfId="30750" hidden="1" xr:uid="{B3B4D3C3-A129-487B-8084-241D77C267E2}"/>
    <cellStyle name="40 % - Akzent2" xfId="22140" hidden="1" xr:uid="{C87FA9EC-475C-4AEF-9D66-1310D0C59825}"/>
    <cellStyle name="40 % - Akzent2" xfId="37311" hidden="1" xr:uid="{4C951D03-BF45-4EEC-8F7E-405B4E2A84EF}"/>
    <cellStyle name="40 % - Akzent2" xfId="47296" hidden="1" xr:uid="{C1F416CA-C432-44E5-850D-91A4633CABBA}"/>
    <cellStyle name="40 % - Akzent2" xfId="47349" hidden="1" xr:uid="{7FCC8EA4-0576-4099-85EB-74C0067CB851}"/>
    <cellStyle name="40 % - Akzent2" xfId="18160" hidden="1" xr:uid="{93E3EB11-2BE3-4643-A0FD-76CD7D9DD8D7}"/>
    <cellStyle name="40 % - Akzent2" xfId="33004" hidden="1" xr:uid="{93B48DBF-4952-4861-AA2B-3696838F24BB}"/>
    <cellStyle name="40 % - Akzent2" xfId="45741" hidden="1" xr:uid="{20C2EF77-23B7-45D8-958E-CE3A76B4C1D0}"/>
    <cellStyle name="40 % - Akzent2" xfId="8428" hidden="1" xr:uid="{4B601329-FC91-4241-BB85-0B7F3F39BA66}"/>
    <cellStyle name="40 % - Akzent2" xfId="46662" hidden="1" xr:uid="{3EA3A1B8-5CD9-4D49-A52E-7FD45F8CAED5}"/>
    <cellStyle name="40 % - Akzent2" xfId="50904" hidden="1" xr:uid="{12302104-7561-4DBB-8A9C-42CBCB849E14}"/>
    <cellStyle name="40 % - Akzent2" xfId="33550" hidden="1" xr:uid="{270AD41F-7413-4F66-8E8F-C8A4DBB7BD9D}"/>
    <cellStyle name="40 % - Akzent2" xfId="35303" hidden="1" xr:uid="{191D90DD-2C43-4B55-8BDD-A10426160EF4}"/>
    <cellStyle name="40 % - Akzent2" xfId="17063" hidden="1" xr:uid="{0CAC5E54-1BA5-4B2E-A09C-796856640EF6}"/>
    <cellStyle name="40 % - Akzent2" xfId="6027" hidden="1" xr:uid="{5137075B-D2FE-4919-A9E3-AEEF1E19D86F}"/>
    <cellStyle name="40 % - Akzent2" xfId="47390" hidden="1" xr:uid="{07024734-BDF1-4C3A-8097-CA20AE3960FF}"/>
    <cellStyle name="40 % - Akzent2" xfId="26932" hidden="1" xr:uid="{C602CEFA-2967-4A08-B313-0A5AC4252AA7}"/>
    <cellStyle name="40 % - Akzent2" xfId="49864" hidden="1" xr:uid="{3E033A75-9639-49EA-8820-201C6C99FF2F}"/>
    <cellStyle name="40 % - Akzent2" xfId="34357" hidden="1" xr:uid="{0B8E8AD7-392B-4823-AD16-EED7959A910E}"/>
    <cellStyle name="40 % - Akzent2" xfId="42124" hidden="1" xr:uid="{D04F9EB9-98C7-48C8-A694-7C636E0A3D4A}"/>
    <cellStyle name="40 % - Akzent2" xfId="25351" hidden="1" xr:uid="{BC75E698-9F3E-4047-8289-E944496B58D9}"/>
    <cellStyle name="40 % - Akzent2" xfId="3742" hidden="1" xr:uid="{12DF961A-2FA9-4005-851E-E80960355C67}"/>
    <cellStyle name="40 % - Akzent2" xfId="43554" hidden="1" xr:uid="{9A6B88B2-C3B5-4FE8-98E9-F718FAF9DC95}"/>
    <cellStyle name="40 % - Akzent2" xfId="40758" hidden="1" xr:uid="{A42041CD-D8A5-4F70-B9BC-17185CDE540F}"/>
    <cellStyle name="40 % - Akzent2" xfId="43613" hidden="1" xr:uid="{85813A2A-C26E-42F9-A66F-5BFDBC70B8FC}"/>
    <cellStyle name="40 % - Akzent2" xfId="25141" hidden="1" xr:uid="{E5042E92-B88C-4430-B7CA-B281C29D851E}"/>
    <cellStyle name="40 % - Akzent2" xfId="47298" hidden="1" xr:uid="{FBBEB949-C78D-4A8F-8598-ADECA9421FB0}"/>
    <cellStyle name="40 % - Akzent2" xfId="41407" hidden="1" xr:uid="{1C3AA03B-02A8-4568-9B6C-A15F651426FD}"/>
    <cellStyle name="40 % - Akzent2" xfId="19549" hidden="1" xr:uid="{26922C26-7ABB-4035-A5FB-3092A4694A1E}"/>
    <cellStyle name="40 % - Akzent2" xfId="35556" hidden="1" xr:uid="{369BE690-AA09-40C3-BA14-4632929B0CFB}"/>
    <cellStyle name="40 % - Akzent2" xfId="18599" hidden="1" xr:uid="{860AF9D7-D169-4114-9403-FF77D929FD9C}"/>
    <cellStyle name="40 % - Akzent2" xfId="38755" hidden="1" xr:uid="{F49F25CA-BE34-441B-B619-972E27A7A3C6}"/>
    <cellStyle name="40 % - Akzent2" xfId="47599" hidden="1" xr:uid="{5E0267EC-CEDA-4EB8-A0F8-9E2B2FF44F08}"/>
    <cellStyle name="40 % - Akzent2" xfId="21047" hidden="1" xr:uid="{CFFA8791-2D4C-458B-94DE-16AF66B03B97}"/>
    <cellStyle name="40 % - Akzent2" xfId="48460" hidden="1" xr:uid="{650E2E27-D22C-40BA-AA2E-60790765C890}"/>
    <cellStyle name="40 % - Akzent2" xfId="23451" hidden="1" xr:uid="{039C85B9-4587-4D95-A205-8AF7ABCCD9E9}"/>
    <cellStyle name="40 % - Akzent2" xfId="33049" hidden="1" xr:uid="{796DA6AF-444F-459F-8D29-264A779FC53B}"/>
    <cellStyle name="40 % - Akzent2" xfId="27062" hidden="1" xr:uid="{F842BD94-3EE8-4F26-92FC-89E450F7E78C}"/>
    <cellStyle name="40 % - Akzent2" xfId="29045" hidden="1" xr:uid="{433E5A17-6A8A-4A26-9E69-6D6471C5F1BB}"/>
    <cellStyle name="40 % - Akzent2" xfId="1421" hidden="1" xr:uid="{4E4B1911-533F-4D30-8962-8A7B24E7E060}"/>
    <cellStyle name="40 % - Akzent2" xfId="38508" hidden="1" xr:uid="{D61A12E9-D9D0-431A-914B-EC150641B20F}"/>
    <cellStyle name="40 % - Akzent2" xfId="34624" hidden="1" xr:uid="{B74A3C27-4461-448B-9207-AD26FB1258C3}"/>
    <cellStyle name="40 % - Akzent2" xfId="31458" hidden="1" xr:uid="{6BD923CF-4444-4C36-87DB-58869C4C15ED}"/>
    <cellStyle name="40 % - Akzent2" xfId="30414" hidden="1" xr:uid="{312C64C4-EDD2-4B01-9679-92D6E9936BB8}"/>
    <cellStyle name="40 % - Akzent2" xfId="25221" hidden="1" xr:uid="{FEE4B9FF-91E2-49E9-B00A-087D9727AAEB}"/>
    <cellStyle name="40 % - Akzent2" xfId="17087" hidden="1" xr:uid="{EDC085C1-B4DF-439E-8943-04A79712917B}"/>
    <cellStyle name="40 % - Akzent2" xfId="36581" hidden="1" xr:uid="{482CB534-C591-4921-8942-7C36F42ABAA8}"/>
    <cellStyle name="40 % - Akzent2" xfId="41658" hidden="1" xr:uid="{BA1CE74F-1617-4AC5-AE42-7316A1193CBA}"/>
    <cellStyle name="40 % - Akzent2" xfId="25602" hidden="1" xr:uid="{F6DEA143-5FAD-4C49-A848-196F2573BFFD}"/>
    <cellStyle name="40 % - Akzent2" xfId="28145" hidden="1" xr:uid="{3D08458C-44B6-4BE5-854E-7DC1D25E1658}"/>
    <cellStyle name="40 % - Akzent2" xfId="47246" hidden="1" xr:uid="{C00A4880-9CD2-42B6-8A90-1D0CC9B6E6AF}"/>
    <cellStyle name="40 % - Akzent2" xfId="38588" hidden="1" xr:uid="{5DCC8C96-DA75-4D56-97C6-47B1E4FB2A6D}"/>
    <cellStyle name="40 % - Akzent2" xfId="52375" hidden="1" xr:uid="{A0BE1F93-0B98-4ACA-943E-9BAE10DA150E}"/>
    <cellStyle name="40 % - Akzent2" xfId="8001" hidden="1" xr:uid="{9AB1BB8A-27A3-48E8-B819-082DE0B24B4B}"/>
    <cellStyle name="40 % - Akzent2" xfId="5905" hidden="1" xr:uid="{8C415ABC-B81A-4DDF-A707-8BD9A9FDB769}"/>
    <cellStyle name="40 % - Akzent2" xfId="11999" hidden="1" xr:uid="{AB079B13-B7E3-463E-BAFC-EF78BB8A66D1}"/>
    <cellStyle name="40 % - Akzent2" xfId="27967" hidden="1" xr:uid="{18A3085B-0670-49D4-8927-0CFDA8CD5661}"/>
    <cellStyle name="40 % - Akzent2" xfId="11500" hidden="1" xr:uid="{7A834806-34D7-4881-B65F-2F5D84A9E06E}"/>
    <cellStyle name="40 % - Akzent2" xfId="13457" hidden="1" xr:uid="{0B8ABBEC-D9C8-4994-9BDB-55C85F95C983}"/>
    <cellStyle name="40 % - Akzent2" xfId="27991" hidden="1" xr:uid="{BF75E0CC-01A0-4474-B35C-7D6664939A47}"/>
    <cellStyle name="40 % - Akzent2" xfId="27564" hidden="1" xr:uid="{1561E4DD-2B3E-4D63-8F3C-7637DCC74875}"/>
    <cellStyle name="40 % - Akzent2" xfId="37212" hidden="1" xr:uid="{8510E009-6200-4AEB-B8F7-8662732239E0}"/>
    <cellStyle name="40 % - Akzent2" xfId="13861" hidden="1" xr:uid="{8F80E91F-C318-42FF-8357-06765CF37E62}"/>
    <cellStyle name="40 % - Akzent2" xfId="51114" hidden="1" xr:uid="{6D98EB62-5696-4EF5-984C-355A86489449}"/>
    <cellStyle name="40 % - Akzent2" xfId="50465" hidden="1" xr:uid="{F8EF951E-64CC-42E9-9725-5F8695AD5F6A}"/>
    <cellStyle name="40 % - Akzent2" xfId="29961" hidden="1" xr:uid="{D734E592-D7F8-438C-A127-1669F51E4EC1}"/>
    <cellStyle name="40 % - Akzent2" xfId="27774" hidden="1" xr:uid="{C2DD8FD3-A2E3-449D-964E-8931D47F34D3}"/>
    <cellStyle name="40 % - Akzent2" xfId="50984" hidden="1" xr:uid="{0772D471-FBCE-4664-9CB4-DE7A064A4AC0}"/>
    <cellStyle name="40 % - Akzent2" xfId="1011" hidden="1" xr:uid="{46D6FE36-E8FE-491B-8A62-6E557E3B6B74}"/>
    <cellStyle name="40 % - Akzent2" xfId="22800" hidden="1" xr:uid="{5A3DA2B1-BDA4-41B1-9BA8-563B15647090}"/>
    <cellStyle name="40 % - Akzent2" xfId="30375" hidden="1" xr:uid="{9E6C29A2-F933-4379-9679-181C9249395F}"/>
    <cellStyle name="40 % - Akzent2" xfId="39008" hidden="1" xr:uid="{25B8ED9E-0EBB-4CCA-A4D1-391B4F67BF2B}"/>
    <cellStyle name="40 % - Akzent2" xfId="27756" hidden="1" xr:uid="{65DD7DBC-7206-4EF6-A84E-8BBE9CC6D181}"/>
    <cellStyle name="40 % - Akzent2" xfId="14961" hidden="1" xr:uid="{1E2F2B10-5474-4158-897E-2687151C6813}"/>
    <cellStyle name="40 % - Akzent2" xfId="12989" hidden="1" xr:uid="{02B15943-03C2-4AB2-AA6B-9F17AE79B2D6}"/>
    <cellStyle name="40 % - Akzent2" xfId="36617" hidden="1" xr:uid="{B809F98B-9D66-4222-AEFA-194824062416}"/>
    <cellStyle name="40 % - Akzent2" xfId="52226" hidden="1" xr:uid="{166F1630-877E-44E8-9FBA-BAA6592E48FE}"/>
    <cellStyle name="40 % - Akzent2" xfId="51365" hidden="1" xr:uid="{17496E01-F9AB-472B-B337-6406FA94E84C}"/>
    <cellStyle name="40 % - Akzent2" xfId="30333" hidden="1" xr:uid="{C72E242C-16D2-49A1-84EA-9174DB7C8266}"/>
    <cellStyle name="40 % - Akzent2" xfId="36210" hidden="1" xr:uid="{61D41264-7FE9-4CE0-AD61-FD7DFC4BB8AB}"/>
    <cellStyle name="40 % - Akzent2" xfId="41277" hidden="1" xr:uid="{58481FDC-1B1C-41F0-8D71-F5B532288C28}"/>
    <cellStyle name="40 % - Akzent2" xfId="23150" hidden="1" xr:uid="{4FBFFB6A-37B2-4738-8B6C-C884BB753409}"/>
    <cellStyle name="40 % - Akzent2" xfId="32594" hidden="1" xr:uid="{EE312EE6-B83C-45CB-833C-DF26F807AC1D}"/>
    <cellStyle name="40 % - Akzent2" xfId="30486" hidden="1" xr:uid="{91F4C490-A8B7-4AA3-97F2-C473301BC2F5}"/>
    <cellStyle name="40 % - Akzent2" xfId="15480" hidden="1" xr:uid="{633097D3-C49E-43D5-99FC-465C581E41F5}"/>
    <cellStyle name="40 % - Akzent2" xfId="12465" hidden="1" xr:uid="{7A07FC03-2D86-40B1-8D42-19055EE4A93E}"/>
    <cellStyle name="40 % - Akzent2" xfId="9545" hidden="1" xr:uid="{35FC5991-199D-4CBA-8404-049505DDA08D}"/>
    <cellStyle name="40 % - Akzent2" xfId="37385" hidden="1" xr:uid="{4662AF1D-DE55-4E3C-A40D-B0025D3F4FB8}"/>
    <cellStyle name="40 % - Akzent2" xfId="9604" hidden="1" xr:uid="{C05F6CBC-99D4-4F09-A57E-5BF041229F91}"/>
    <cellStyle name="40 % - Akzent2" xfId="44801" hidden="1" xr:uid="{0EADDEE5-0BAC-4FFD-A46F-CD331FA34C38}"/>
    <cellStyle name="40 % - Akzent2" xfId="31950" hidden="1" xr:uid="{FA9525CC-C719-4163-A948-ECBF42540D94}"/>
    <cellStyle name="40 % - Akzent2" xfId="10794" hidden="1" xr:uid="{8C1E610F-80C0-4110-BA0C-9CF0248E9A2E}"/>
    <cellStyle name="40 % - Akzent2" xfId="31698" hidden="1" xr:uid="{2757D8DD-09FC-4E96-858F-4FF41F982272}"/>
    <cellStyle name="40 % - Akzent2" xfId="9482" hidden="1" xr:uid="{96692148-6B4B-432F-B9F1-3184F219E5F8}"/>
    <cellStyle name="40 % - Akzent2" xfId="16368" hidden="1" xr:uid="{364D0A97-7AFF-42BB-8124-4E684AAB4687}"/>
    <cellStyle name="40 % - Akzent2" xfId="52197" hidden="1" xr:uid="{5A5429F6-706E-4B6D-8712-93022178D67A}"/>
    <cellStyle name="40 % - Akzent2" xfId="45508" hidden="1" xr:uid="{941C7DE3-A088-40B9-A60B-760B2668F836}"/>
    <cellStyle name="40 % - Akzent2" xfId="17894" hidden="1" xr:uid="{499E7C06-B685-49A4-AC15-A6873D51D7A4}"/>
    <cellStyle name="40 % - Akzent2" xfId="5074" hidden="1" xr:uid="{DC7BC60C-4CAA-4AF7-B06E-2AA87077723B}"/>
    <cellStyle name="40 % - Akzent2" xfId="6409" hidden="1" xr:uid="{DA0A85B1-042B-49BE-A1D1-936ED5261268}"/>
    <cellStyle name="40 % - Akzent2" xfId="8119" hidden="1" xr:uid="{FEA6605A-E32F-403B-9266-12CFFFA8F592}"/>
    <cellStyle name="40 % - Akzent2" xfId="26375" hidden="1" xr:uid="{8E1BAC28-303E-4BD4-89B4-DA7EBAF31A75}"/>
    <cellStyle name="40 % - Akzent2" xfId="47433" hidden="1" xr:uid="{3F08882D-9A70-470E-8CA1-D2C8161B6EC3}"/>
    <cellStyle name="40 % - Akzent2" xfId="35143" hidden="1" xr:uid="{AFCB8A0C-C8BF-4551-8B1D-6B8A29804453}"/>
    <cellStyle name="40 % - Akzent2" xfId="30279" hidden="1" xr:uid="{A20ECAC2-D3A0-4FA4-A092-A3808C021263}"/>
    <cellStyle name="40 % - Akzent2" xfId="43768" hidden="1" xr:uid="{39E7C62F-36E0-43DE-8CD7-2CF78E1631AD}"/>
    <cellStyle name="40 % - Akzent2" xfId="19083" hidden="1" xr:uid="{01C8D802-C2AA-4CEE-8C3D-D4C8D26206B4}"/>
    <cellStyle name="40 % - Akzent2" xfId="36674" hidden="1" xr:uid="{FF02A060-7F1E-4FFB-A2B0-3F313603F7FC}"/>
    <cellStyle name="40 % - Akzent2" xfId="13886" hidden="1" xr:uid="{FE4B9CE4-4857-4CA0-8D9F-EB42B3810F51}"/>
    <cellStyle name="40 % - Akzent2" xfId="24439" hidden="1" xr:uid="{6F64D6D9-2CAC-4CD5-BA48-8AD53912F4FB}"/>
    <cellStyle name="40 % - Akzent2" xfId="47566" hidden="1" xr:uid="{8873710C-316B-4E4B-B15B-615CC715710C}"/>
    <cellStyle name="40 % - Akzent2" xfId="23636" hidden="1" xr:uid="{7F9FF23D-DE57-494C-9BA1-0EE3CED3B210}"/>
    <cellStyle name="40 % - Akzent2" xfId="47722" hidden="1" xr:uid="{9A04AAD8-7070-4FDD-A868-2B7EB5964E93}"/>
    <cellStyle name="40 % - Akzent2" xfId="48005" hidden="1" xr:uid="{A6AC7689-E597-4A81-88A4-DC8EA7A622B4}"/>
    <cellStyle name="40 % - Akzent2" xfId="52004" hidden="1" xr:uid="{85F4EF14-87C7-4612-B18E-689107B88BA4}"/>
    <cellStyle name="40 % - Akzent2" xfId="31538" hidden="1" xr:uid="{52B7068B-16B0-4644-A87C-67EE75299690}"/>
    <cellStyle name="40 % - Akzent2" xfId="49398" hidden="1" xr:uid="{1A0F217B-D8BF-4541-8587-334A549B4E42}"/>
    <cellStyle name="40 % - Akzent2" xfId="9759" hidden="1" xr:uid="{B68D1FF6-8737-4ECE-AFDE-C95B796E0845}"/>
    <cellStyle name="40 % - Akzent2" xfId="22659" hidden="1" xr:uid="{5EFDC831-9BC6-4A04-A941-FC01AFCBCE83}"/>
    <cellStyle name="40 % - Akzent2" xfId="13661" hidden="1" xr:uid="{35B39B01-BE78-477D-AF44-D91894C3319F}"/>
    <cellStyle name="40 % - Akzent2" xfId="39688" hidden="1" xr:uid="{B1BB47B9-911D-4B4E-8BF1-75188D3E724A}"/>
    <cellStyle name="40 % - Akzent2" xfId="13020" hidden="1" xr:uid="{C0D090D6-1BE7-44E0-8A1A-07ECBAAA62CA}"/>
    <cellStyle name="40 % - Akzent2" xfId="3566" hidden="1" xr:uid="{CD339F4C-A193-470E-9BB9-CE41556064EE}"/>
    <cellStyle name="40 % - Akzent2" xfId="2778" hidden="1" xr:uid="{908DC2F7-0523-4811-BEE7-9690577F712E}"/>
    <cellStyle name="40 % - Akzent2" xfId="42325" hidden="1" xr:uid="{C681FD83-E7BC-4C58-8CBE-5F4024F567F1}"/>
    <cellStyle name="40 % - Akzent2" xfId="11061" hidden="1" xr:uid="{E14DA3A8-BDD6-43CD-9E2E-187D6BFF5825}"/>
    <cellStyle name="40 % - Akzent2" xfId="18830" hidden="1" xr:uid="{DBC9CC2F-9C87-42A9-838F-EF7B4B999028}"/>
    <cellStyle name="40 % - Akzent2" xfId="23191" hidden="1" xr:uid="{C0AE07F6-800C-4CBC-994A-C5545585EF49}"/>
    <cellStyle name="40 % - Akzent2" xfId="22988" hidden="1" xr:uid="{769E1A6C-B95D-4907-ACAE-DA4F7B43A3F2}"/>
    <cellStyle name="40 % - Akzent2" xfId="16650" hidden="1" xr:uid="{9A418301-8DA1-4A35-AE88-8EDAFA3791D5}"/>
    <cellStyle name="40 % - Akzent2" xfId="36022" hidden="1" xr:uid="{613BAD03-D6C1-4216-B2FE-ECA830B203B7}"/>
    <cellStyle name="40 % - Akzent2" xfId="50202" hidden="1" xr:uid="{07F43C8C-17EB-4AE5-8E3D-13540BEC9BC6}"/>
    <cellStyle name="40 % - Akzent2" xfId="13356" hidden="1" xr:uid="{A739E134-6E92-4607-9F2F-7DFF1712DD5B}"/>
    <cellStyle name="40 % - Akzent2" xfId="9962" hidden="1" xr:uid="{110EA37E-B307-4496-97F8-622F147BBE5E}"/>
    <cellStyle name="40 % - Akzent2" xfId="29564" hidden="1" xr:uid="{6B547A78-4BEE-4FFB-80C6-463D012ED11A}"/>
    <cellStyle name="40 % - Akzent2" xfId="46915" hidden="1" xr:uid="{0358F2C3-6A47-4AA9-9460-175DA8976720}"/>
    <cellStyle name="40 % - Akzent2" xfId="27234" hidden="1" xr:uid="{D74BCC29-00A1-49F2-9789-1C915AAEDF2A}"/>
    <cellStyle name="40 % - Akzent2" xfId="3486" hidden="1" xr:uid="{6CC64D90-ADA1-40EB-ABCC-37805CE7B239}"/>
    <cellStyle name="40 % - Akzent2" xfId="1588" hidden="1" xr:uid="{56C9116D-6AF5-4C42-ABD7-E9B108E568B8}"/>
    <cellStyle name="40 % - Akzent2" xfId="47458" hidden="1" xr:uid="{A470550E-52C3-454A-803D-6C84D27F4EC1}"/>
    <cellStyle name="40 % - Akzent2" xfId="18679" hidden="1" xr:uid="{2FA5F5F7-C5CC-4D76-985E-38B7621E92C1}"/>
    <cellStyle name="40 % - Akzent2" xfId="40495" hidden="1" xr:uid="{AF63AEFD-6D5C-4D76-A0B2-DBE0B156E4BB}"/>
    <cellStyle name="40 % - Akzent2" xfId="38069" hidden="1" xr:uid="{D510E7FE-D638-4B89-950A-20941D630AD8}"/>
    <cellStyle name="40 % - Akzent2" xfId="3047" hidden="1" xr:uid="{1F68A127-5B0C-4BC1-BDB6-06DC64D925FA}"/>
    <cellStyle name="40 % - Akzent2" xfId="14693" hidden="1" xr:uid="{B47DF537-14F8-4526-A699-5699B112893A}"/>
    <cellStyle name="40 % - Akzent2" xfId="42609" hidden="1" xr:uid="{D73A3D71-192A-40B7-984B-58501086974F}"/>
    <cellStyle name="40 % - Akzent2" xfId="49145" hidden="1" xr:uid="{3581EC22-8F0E-4D86-B70C-7AAC2048A7B7}"/>
    <cellStyle name="40 % - Akzent2" xfId="20637" hidden="1" xr:uid="{61622F60-33D3-4D92-ACB7-F60E7718F388}"/>
    <cellStyle name="40 % - Akzent2" xfId="45994" hidden="1" xr:uid="{645348CD-56FE-423E-84CA-E4B0C2D20CB8}"/>
    <cellStyle name="40 % - Akzent2" xfId="38687" hidden="1" xr:uid="{F47C93CB-E02B-4981-A071-189BEFB24A8E}"/>
    <cellStyle name="40 % - Akzent2" xfId="47623" hidden="1" xr:uid="{628C50C9-0F62-4A58-BF1D-07596E3E16A0}"/>
    <cellStyle name="40 % - Akzent2" xfId="20574" hidden="1" xr:uid="{38C16473-2A0B-4CBD-A8F0-7448050EA4FE}"/>
    <cellStyle name="40 % - Akzent2" xfId="31019" hidden="1" xr:uid="{F3D599FB-D76C-4B84-A8ED-B13745CD76FA}"/>
    <cellStyle name="40 % - Akzent2" xfId="16542" hidden="1" xr:uid="{595D26E4-0731-47FC-8E40-45D7CF279320}"/>
    <cellStyle name="40 % - Akzent2" xfId="13055" hidden="1" xr:uid="{FF1EF448-BE63-44EB-9F0B-DC4B48E72753}"/>
    <cellStyle name="40 % - Akzent2" xfId="27622" hidden="1" xr:uid="{F030CC30-59A4-43FA-B0E9-A885DE67A711}"/>
    <cellStyle name="40 % - Akzent2" xfId="24702" hidden="1" xr:uid="{C8550723-219A-4916-82C4-CD3AFB726B56}"/>
    <cellStyle name="40 % - Akzent2" xfId="48979" hidden="1" xr:uid="{6DF1240F-C6A8-4217-BC6F-E8AFDA249D0C}"/>
    <cellStyle name="40 % - Akzent2" xfId="21877" hidden="1" xr:uid="{E5CFBEEA-107E-4A9D-B389-7F7D73D33AA5}"/>
    <cellStyle name="40 % - Akzent2" xfId="16709" hidden="1" xr:uid="{FE7E470A-AFDE-4BE7-BD67-B70D2CA418EF}"/>
    <cellStyle name="40 % - Akzent2" xfId="4651" hidden="1" xr:uid="{76770093-1A9C-4D5F-8E07-3FC419AE889B}"/>
    <cellStyle name="40 % - Akzent2" xfId="41197" hidden="1" xr:uid="{89561A4A-65CA-43A9-8BA8-8486D8F5EFFA}"/>
    <cellStyle name="40 % - Akzent2" xfId="27639" hidden="1" xr:uid="{E749D952-DD4C-411C-9352-B39A2DBAFA8E}"/>
    <cellStyle name="40 % - Akzent2" xfId="6986" hidden="1" xr:uid="{2647ABB0-3270-4057-9212-707F276271D2}"/>
    <cellStyle name="40 % - Akzent2" xfId="16587" hidden="1" xr:uid="{06BB2BEF-6E7A-4CF5-A9F8-58238C359185}"/>
    <cellStyle name="40 % - Akzent2" xfId="27502" hidden="1" xr:uid="{EAFBFD73-C40E-4CBB-9BA6-D06FC25486F1}"/>
    <cellStyle name="40 % - Akzent2" xfId="1971" hidden="1" xr:uid="{C05E562B-AE62-438A-8E8E-F4027AAB3FB7}"/>
    <cellStyle name="40 % - Akzent2" xfId="37072" hidden="1" xr:uid="{8BA39BCA-B2F6-4AEA-B1A0-83E3543C8944}"/>
    <cellStyle name="40 % - Akzent2" xfId="48197" hidden="1" xr:uid="{D7D4A755-9B2A-4BE0-9D56-00BDC33C7E41}"/>
    <cellStyle name="40 % - Akzent2" xfId="49078" hidden="1" xr:uid="{D129F8AE-A53C-472E-9DED-EC6C824AC157}"/>
    <cellStyle name="40 % - Akzent2" xfId="9987" hidden="1" xr:uid="{ACC9FD94-9A79-4CC1-A617-EA9061CD16BE}"/>
    <cellStyle name="40 % - Akzent2" xfId="28777" hidden="1" xr:uid="{445C50D2-9AB0-4DAC-96D8-C6B0260B53DC}"/>
    <cellStyle name="40 % - Akzent2" xfId="20529" hidden="1" xr:uid="{0AA0DF30-E876-4F30-8A30-02389E84A43A}"/>
    <cellStyle name="40 % - Akzent2" xfId="33526" hidden="1" xr:uid="{08E36A74-2314-4D09-827F-6AEEEFB48EB4}"/>
    <cellStyle name="40 % - Akzent2" xfId="29484" hidden="1" xr:uid="{49F41B84-1E2E-4D83-9048-897DF0BA9928}"/>
    <cellStyle name="40 % - Akzent2" xfId="43969" hidden="1" xr:uid="{CA2EF5ED-A7AF-4D3F-A603-EBB490B8F7C0}"/>
    <cellStyle name="40 % - Akzent2" xfId="16864" hidden="1" xr:uid="{DF160C21-83A2-4173-A3D7-74F45F3C772E}"/>
    <cellStyle name="40 % - Akzent2" xfId="1743" hidden="1" xr:uid="{4A406A88-51B7-40F9-8771-7EE673D6ED2A}"/>
    <cellStyle name="40 % - Akzent2" xfId="43491" hidden="1" xr:uid="{C7625FBB-CFB2-4449-AAF8-D378A4884BA6}"/>
    <cellStyle name="40 % - Akzent2" xfId="22579" hidden="1" xr:uid="{A47E10DA-68E3-4F89-AF16-C993C104E089}"/>
    <cellStyle name="40 % - Akzent2" xfId="5860" hidden="1" xr:uid="{EBC123A3-5360-44B1-9612-0B1AA4B4997C}"/>
    <cellStyle name="40 % - Akzent2" xfId="36730" hidden="1" xr:uid="{3C744792-5D07-44FD-975B-34440A9E8A91}"/>
    <cellStyle name="40 % - Akzent2" xfId="28099" hidden="1" xr:uid="{36705BB1-944D-477D-BC4C-6DA4A4A1779C}"/>
    <cellStyle name="40 % - Akzent2" xfId="4461" hidden="1" xr:uid="{420DD5DA-7B37-418F-A59D-61D5B672F562}"/>
    <cellStyle name="40 % - Akzent2" xfId="31665" hidden="1" xr:uid="{521A1D6A-1222-4526-AA29-CDED917BF747}"/>
    <cellStyle name="40 % - Akzent2" xfId="26068" hidden="1" xr:uid="{2E1E9A86-36AC-4910-B578-364F45AFA17B}"/>
    <cellStyle name="40 % - Akzent2" xfId="5968" hidden="1" xr:uid="{BA1DCC66-DF31-479C-8131-33DDF3D71331}"/>
    <cellStyle name="40 % - Akzent2" xfId="47215" hidden="1" xr:uid="{3A4DB6E5-3954-4642-9BEB-F17865F6F6C9}"/>
    <cellStyle name="40 % - Akzent2" xfId="7482" hidden="1" xr:uid="{2054BA41-93A4-4CE2-9CAB-4622743E0640}"/>
    <cellStyle name="40 % - Akzent2" xfId="22945" hidden="1" xr:uid="{1D95907A-7578-4158-99F0-9C7CDD9D94B4}"/>
    <cellStyle name="40 % - Akzent2" xfId="33112" hidden="1" xr:uid="{2B09437C-0DC9-4E09-B9E7-C45927151485}"/>
    <cellStyle name="40 % - Akzent2" xfId="23305" hidden="1" xr:uid="{73D32E0A-6580-4B3C-9E32-58056B0003DB}"/>
    <cellStyle name="40 % - Akzent2" xfId="129" hidden="1" xr:uid="{40D8F746-37AE-4BD4-B768-CAEE04A2FC97}"/>
    <cellStyle name="40 % - Akzent2" xfId="37802" hidden="1" xr:uid="{7D6AD916-43A0-4ACC-A5E4-D5455DC25EEC}"/>
    <cellStyle name="40 % - Akzent2" xfId="9437" hidden="1" xr:uid="{FB0D2113-CD03-4225-AADC-EBF50FC1A4BC}"/>
    <cellStyle name="40 % - Akzent2" xfId="15902" hidden="1" xr:uid="{389D9984-991C-48A2-AEF5-7834A786B233}"/>
    <cellStyle name="40 % - Akzent2" xfId="8175" hidden="1" xr:uid="{779784BE-9077-4D35-A052-78D7FB2986FC}"/>
    <cellStyle name="40 % - Akzent2" xfId="51831" hidden="1" xr:uid="{55E5D572-4986-4F54-93DB-57E8706568C6}"/>
    <cellStyle name="40 % - Akzent2" xfId="6384" hidden="1" xr:uid="{9D5C2557-87DD-452C-A530-3AB8BBE1640A}"/>
    <cellStyle name="40 % - Akzent2" xfId="23659" hidden="1" xr:uid="{F34929DA-AA58-47CC-A29E-EC52EABE81FD}"/>
    <cellStyle name="40 % - Akzent2" xfId="15649" hidden="1" xr:uid="{160DF6C9-CDA7-44CC-AF3B-F246D1CCF267}"/>
    <cellStyle name="40 % - Akzent2" xfId="7214" hidden="1" xr:uid="{711E4CA3-8CDD-40F5-BFD1-BEDC13216CD8}"/>
    <cellStyle name="40 % - Akzent2" xfId="26621" hidden="1" xr:uid="{6D7E725E-1CEF-4245-B4B9-C69CA07A5328}"/>
    <cellStyle name="40 % - Akzent2" xfId="32416" hidden="1" xr:uid="{A1F48AD0-49C8-493D-91AD-47AD51572E9E}"/>
    <cellStyle name="40 % - Akzent2" xfId="7921" hidden="1" xr:uid="{050642E2-57C9-4F58-8FAA-36FD70BEC0E5}"/>
    <cellStyle name="40 % - Akzent2" xfId="23069" hidden="1" xr:uid="{1F272A4B-BC53-4A17-A931-4774D0A10860}"/>
    <cellStyle name="40 % - Akzent2" xfId="8894" hidden="1" xr:uid="{AE2DA3E7-2C63-4B8F-A203-D882CC991969}"/>
    <cellStyle name="40 % - Akzent2" xfId="1529" hidden="1" xr:uid="{97BC4E8F-4551-49B3-AA04-9F86E465EB72}"/>
    <cellStyle name="40 % - Akzent2" xfId="36872" hidden="1" xr:uid="{A25A5306-F610-41D1-AA50-25E133B1AEAA}"/>
    <cellStyle name="40 % - Akzent2" xfId="13398" hidden="1" xr:uid="{811705F6-6E83-4041-9F3F-495739E63BBC}"/>
    <cellStyle name="40 % - Akzent2" xfId="48899" hidden="1" xr:uid="{09B58CE1-CE17-4531-B04A-5E8657398A79}"/>
    <cellStyle name="40 % - Akzent2" xfId="43036" hidden="1" xr:uid="{5F6879BC-5D97-4AAD-9484-0AFFB6E1FA6A}"/>
    <cellStyle name="40 % - Akzent2" xfId="27460" hidden="1" xr:uid="{A836D9E0-9C67-4D9F-9352-02DA9F80547C}"/>
    <cellStyle name="40 % - Akzent2" xfId="33171" hidden="1" xr:uid="{7E5DA29C-F4CA-49A7-B15E-A38924943C1D}"/>
    <cellStyle name="40 % - Akzent2" xfId="3995" hidden="1" xr:uid="{669A54BF-B3DF-4508-8E26-79AB02614045}"/>
    <cellStyle name="40 % - Akzent2" xfId="13516" hidden="1" xr:uid="{52EEEEA2-F40E-44A2-A1DF-F55C946AF93A}"/>
    <cellStyle name="40 % - Akzent2" xfId="1946" hidden="1" xr:uid="{FC9F56D2-64D2-45C9-81F8-3F166FDF629F}"/>
    <cellStyle name="40 % - Akzent2" xfId="21070" hidden="1" xr:uid="{B920C706-8374-4C72-982E-E6C69ACCBFD0}"/>
    <cellStyle name="40 % - Akzent2" xfId="43446" hidden="1" xr:uid="{26E957C8-A548-4D7D-B6D7-A8BBD1082879}"/>
    <cellStyle name="40 % - Akzent2" xfId="37047" hidden="1" xr:uid="{3E8931F8-2345-4286-B6BE-4CFA1D42A327}"/>
    <cellStyle name="40 % - Akzent2" xfId="20119" hidden="1" xr:uid="{23EB86F8-CF8D-405F-A7BD-E8F9DC049FD7}"/>
    <cellStyle name="40 % - Akzent2" xfId="33326" hidden="1" xr:uid="{C069F782-F0C4-4D43-957F-639917C49318}"/>
    <cellStyle name="40 % - Akzent2" xfId="20696" hidden="1" xr:uid="{5CAC999A-EBEC-4197-9FE5-271E49EFCCC5}"/>
    <cellStyle name="40 % - Akzent2" xfId="26296" hidden="1" xr:uid="{0042F477-E095-464A-9DCD-C112D7A003E6}"/>
    <cellStyle name="40 % - Akzent2" xfId="1466" hidden="1" xr:uid="{92F714C7-1A1B-4532-A64B-F15BCC706AB7}"/>
    <cellStyle name="40 % - Akzent2" xfId="20851" hidden="1" xr:uid="{EBDC373B-29E5-4E35-835C-0BE2DF91E15A}"/>
    <cellStyle name="40 % - Akzent2" xfId="5453" hidden="1" xr:uid="{7A079497-7ED0-43B5-92F6-072923F60578}"/>
    <cellStyle name="40 % - Akzent2" xfId="6181" hidden="1" xr:uid="{7FB9AA2A-12F0-4DAD-849D-C57DFE0545F0}"/>
    <cellStyle name="40 % - Akzent2" xfId="39665" hidden="1" xr:uid="{E1AA1372-569E-4646-9993-A57DF731345C}"/>
    <cellStyle name="40 % - Akzent2" xfId="11747" hidden="1" xr:uid="{34166401-8FF2-4B42-AC81-1348686BC09B}"/>
    <cellStyle name="40 % - Akzent2 2" xfId="455" xr:uid="{A74BE2FC-295B-48FA-AADF-730A38E2386B}"/>
    <cellStyle name="40 % - Akzent2 3" xfId="324" xr:uid="{DEF335F7-8C5F-4C63-9852-61FDB2108257}"/>
    <cellStyle name="40 % - Akzent3" xfId="8178" hidden="1" xr:uid="{AEAB65AC-C41B-45F8-BB21-64A39C3D6616}"/>
    <cellStyle name="40 % - Akzent3" xfId="28494" hidden="1" xr:uid="{60AC1047-B4E4-497D-9D93-EC9EF8228B6A}"/>
    <cellStyle name="40 % - Akzent3" xfId="50913" hidden="1" xr:uid="{4080B5BF-4A3D-49A5-8B71-06EB9A201018}"/>
    <cellStyle name="40 % - Akzent3" xfId="50461" hidden="1" xr:uid="{1F7924DD-AB68-4989-907D-BE88D50BCD56}"/>
    <cellStyle name="40 % - Akzent3" xfId="21036" hidden="1" xr:uid="{286AE1F4-A309-49F7-B2C1-9127AF7E9EA7}"/>
    <cellStyle name="40 % - Akzent3" xfId="22869" hidden="1" xr:uid="{421429A8-8F42-4121-BA7C-881588D5007F}"/>
    <cellStyle name="40 % - Akzent3" xfId="13217" hidden="1" xr:uid="{25CF505C-E498-4DC0-8775-FD180F2AF0E3}"/>
    <cellStyle name="40 % - Akzent3" xfId="47775" hidden="1" xr:uid="{1B09CA62-E51B-4859-B718-9520DCE5F973}"/>
    <cellStyle name="40 % - Akzent3" xfId="45065" hidden="1" xr:uid="{3D54C400-918A-481D-AE2F-325EA8D42D83}"/>
    <cellStyle name="40 % - Akzent3" xfId="19571" hidden="1" xr:uid="{65742D6F-20DE-4265-B0E1-DE9E7EF74B66}"/>
    <cellStyle name="40 % - Akzent3" xfId="11057" hidden="1" xr:uid="{17515F61-E245-4D8B-8198-F9C53A3DCD8B}"/>
    <cellStyle name="40 % - Akzent3" xfId="31595" hidden="1" xr:uid="{D9B7E978-4335-42D2-93FD-A0C8D8E6076A}"/>
    <cellStyle name="40 % - Akzent3" xfId="42543" hidden="1" xr:uid="{53BEBDF9-9739-42DD-92FF-8BC09A0F52EA}"/>
    <cellStyle name="40 % - Akzent3" xfId="13084" hidden="1" xr:uid="{5DC11C79-339B-4CA5-9A41-3C2CEF414248}"/>
    <cellStyle name="40 % - Akzent3" xfId="26773" hidden="1" xr:uid="{47A653EE-1D18-4B02-8294-F444FE391348}"/>
    <cellStyle name="40 % - Akzent3" xfId="50205" hidden="1" xr:uid="{6D60CEA0-FFFE-4246-8D5A-12EED7192E5F}"/>
    <cellStyle name="40 % - Akzent3" xfId="31701" hidden="1" xr:uid="{6D02FB6D-3D61-4942-9244-A17B3FE49BC3}"/>
    <cellStyle name="40 % - Akzent3" xfId="48456" hidden="1" xr:uid="{306B86EA-6285-4316-9DC1-8B8D2155A3BE}"/>
    <cellStyle name="40 % - Akzent3" xfId="39654" hidden="1" xr:uid="{10BC6E36-9776-4CB6-A345-BA5A7EAD0B6A}"/>
    <cellStyle name="40 % - Akzent3" xfId="15409" hidden="1" xr:uid="{8302B56C-5EA3-4960-828B-4EB8A2A9CBF8}"/>
    <cellStyle name="40 % - Akzent3" xfId="49886" hidden="1" xr:uid="{D83696B9-D54A-490F-B353-0C7C4F823B10}"/>
    <cellStyle name="40 % - Akzent3" xfId="15817" hidden="1" xr:uid="{FDD59C42-610E-4054-9EC6-7CB33CB9C00E}"/>
    <cellStyle name="40 % - Akzent3" xfId="22716" hidden="1" xr:uid="{24EAB726-5CE0-4DDD-87AE-8A2A04BEA5FE}"/>
    <cellStyle name="40 % - Akzent3" xfId="13244" hidden="1" xr:uid="{187D7B71-63DE-4AAB-BD58-4D23A5A6C544}"/>
    <cellStyle name="40 % - Akzent3" xfId="43485" hidden="1" xr:uid="{97624EBA-D2D8-4264-9539-D34B812774A3}"/>
    <cellStyle name="40 % - Akzent3" xfId="46653" hidden="1" xr:uid="{474E35E2-C80D-44F9-AF56-9BBFB2E63FCF}"/>
    <cellStyle name="40 % - Akzent3" xfId="38923" hidden="1" xr:uid="{BEF8A194-925D-4993-BE0F-936B4A219488}"/>
    <cellStyle name="40 % - Akzent3" xfId="48098" hidden="1" xr:uid="{757AE06B-AE0B-4D6B-BF46-BD4BAF842DE2}"/>
    <cellStyle name="40 % - Akzent3" xfId="47024" hidden="1" xr:uid="{E20CF785-C20C-4B35-980A-0C0458419774}"/>
    <cellStyle name="40 % - Akzent3" xfId="49036" hidden="1" xr:uid="{EFD9CC61-8F1B-4161-A412-5BE18D4FC82F}"/>
    <cellStyle name="40 % - Akzent3" xfId="21050" hidden="1" xr:uid="{5516D746-EFB8-4AFC-9366-42654FC92CB7}"/>
    <cellStyle name="40 % - Akzent3" xfId="47243" hidden="1" xr:uid="{FD8EAA4E-0E26-4DBB-A916-4D95E961E796}"/>
    <cellStyle name="40 % - Akzent3" xfId="37427" hidden="1" xr:uid="{4E1888EC-14B8-4E2E-825A-322D2F41C688}"/>
    <cellStyle name="40 % - Akzent3" xfId="20218" hidden="1" xr:uid="{EDC37E8E-1906-406A-A41C-41D5483000E8}"/>
    <cellStyle name="40 % - Akzent3" xfId="11914" hidden="1" xr:uid="{0F3FF959-1C32-439F-AD4E-4B404CC2D376}"/>
    <cellStyle name="40 % - Akzent3" xfId="42608" hidden="1" xr:uid="{2D8E3E12-755B-40F6-9CE4-8C2AB278DBBC}"/>
    <cellStyle name="40 % - Akzent3" xfId="8058" hidden="1" xr:uid="{6FFC7465-7BE2-43AE-834F-E0E896451565}"/>
    <cellStyle name="40 % - Akzent3" xfId="36986" hidden="1" xr:uid="{60C2C2BC-AD12-49EE-866E-37280BFDB99B}"/>
    <cellStyle name="40 % - Akzent3" xfId="11750" hidden="1" xr:uid="{601917EE-38CB-4F36-9612-A8CD967AD990}"/>
    <cellStyle name="40 % - Akzent3" xfId="12641" hidden="1" xr:uid="{6935FCAD-6FEA-4620-B12F-34FC005C29CF}"/>
    <cellStyle name="40 % - Akzent3" xfId="5552" hidden="1" xr:uid="{11D522DD-D377-4450-9AB1-9AF12A9F822A}"/>
    <cellStyle name="40 % - Akzent3" xfId="26724" hidden="1" xr:uid="{DCE82B0E-35C0-4082-B162-B47FF696812F}"/>
    <cellStyle name="40 % - Akzent3" xfId="27158" hidden="1" xr:uid="{0F3CBD93-F31D-49AB-97C0-692FA900266B}"/>
    <cellStyle name="40 % - Akzent3" xfId="15537" hidden="1" xr:uid="{056A2571-C11C-4922-9431-E4D46F3204A6}"/>
    <cellStyle name="40 % - Akzent3" xfId="12838" hidden="1" xr:uid="{80253AB7-0A62-4823-B585-882A1CD40D4D}"/>
    <cellStyle name="40 % - Akzent3" xfId="46715" hidden="1" xr:uid="{8CE01D66-B4C7-4AE1-9DE0-22C13C868F0A}"/>
    <cellStyle name="40 % - Akzent3" xfId="45645" hidden="1" xr:uid="{AFF41749-F92B-4B32-BC85-1DFDF955BECA}"/>
    <cellStyle name="40 % - Akzent3" xfId="41206" hidden="1" xr:uid="{BA8BC106-D38A-4217-9320-B3B3F7384747}"/>
    <cellStyle name="40 % - Akzent3" xfId="52229" hidden="1" xr:uid="{FB7F4E3F-DEC1-4E1C-B1B8-204A7B76A3CE}"/>
    <cellStyle name="40 % - Akzent3" xfId="20373" hidden="1" xr:uid="{58A9AAE8-62A6-4FDE-BA0F-87669C7A718C}"/>
    <cellStyle name="40 % - Akzent3" xfId="36338" hidden="1" xr:uid="{1B964ED5-22A7-4283-993B-C069953F13F7}"/>
    <cellStyle name="40 % - Akzent3" xfId="3623" hidden="1" xr:uid="{72CDE69C-0642-4F2B-B4AB-0228A0139107}"/>
    <cellStyle name="40 % - Akzent3" xfId="27065" hidden="1" xr:uid="{58C9726B-22F8-44DD-A23F-590FAB90B37B}"/>
    <cellStyle name="40 % - Akzent3" xfId="7217" hidden="1" xr:uid="{338F8E3C-EED2-4B1C-94CD-4A973FC58B23}"/>
    <cellStyle name="40 % - Akzent3" xfId="28161" hidden="1" xr:uid="{A2092278-FD48-4627-8120-A258F0FB97B4}"/>
    <cellStyle name="40 % - Akzent3" xfId="3043" hidden="1" xr:uid="{ED9DC106-F689-49BE-8D10-856097536716}"/>
    <cellStyle name="40 % - Akzent3" xfId="3745" hidden="1" xr:uid="{5018A46F-B9A1-4323-8509-2B712AC71023}"/>
    <cellStyle name="40 % - Akzent3" xfId="43039" hidden="1" xr:uid="{9D051EF7-8870-4807-8DC5-40B0A74CB867}"/>
    <cellStyle name="40 % - Akzent3" xfId="46482" hidden="1" xr:uid="{C596499F-2BD4-4A79-B88A-B6E646194226}"/>
    <cellStyle name="40 % - Akzent3" xfId="39668" hidden="1" xr:uid="{DD8FE162-A61E-4866-A80A-B38121B85ED3}"/>
    <cellStyle name="40 % - Akzent3" xfId="31865" hidden="1" xr:uid="{C4DAEF82-297A-4378-A80D-BA64D9120EA5}"/>
    <cellStyle name="40 % - Akzent3" xfId="36441" hidden="1" xr:uid="{CBE5C299-5C23-43F4-A4CF-A9B3FC347E55}"/>
    <cellStyle name="40 % - Akzent3" xfId="46611" hidden="1" xr:uid="{149EA396-A9B3-4E7E-8520-F86628010C1C}"/>
    <cellStyle name="40 % - Akzent3" xfId="48023" hidden="1" xr:uid="{A64B6CA2-AED1-40C3-A44E-BA75FF7B41C0}"/>
    <cellStyle name="40 % - Akzent3" xfId="23577" hidden="1" xr:uid="{147015FD-D68A-4AC2-AEFC-ABEEC1AA8D96}"/>
    <cellStyle name="40 % - Akzent3" xfId="40498" hidden="1" xr:uid="{1D10C84E-A6B5-405B-9748-2645451CB1FA}"/>
    <cellStyle name="40 % - Akzent3" xfId="35200" hidden="1" xr:uid="{C9A51486-6E94-4505-AD0B-26F6D5D3CC3E}"/>
    <cellStyle name="40 % - Akzent3" xfId="28780" hidden="1" xr:uid="{FD3790D5-226A-4238-95E0-87A69211CC89}"/>
    <cellStyle name="40 % - Akzent3" xfId="29041" hidden="1" xr:uid="{C520D3FE-95C4-4114-BFD9-07DB2BC68298}"/>
    <cellStyle name="40 % - Akzent3" xfId="3495" hidden="1" xr:uid="{F077B09C-69E1-4404-84BE-01809D543125}"/>
    <cellStyle name="40 % - Akzent3" xfId="25278" hidden="1" xr:uid="{8451EF76-A055-4670-B606-F08C30B258F2}"/>
    <cellStyle name="40 % - Akzent3" xfId="20122" hidden="1" xr:uid="{93E32E16-0A0F-45A4-AB48-80276BF1567D}"/>
    <cellStyle name="40 % - Akzent3" xfId="41573" hidden="1" xr:uid="{6A0BB824-05C9-43DB-B512-8FEDF797838E}"/>
    <cellStyle name="40 % - Akzent3" xfId="40754" hidden="1" xr:uid="{BB6173EC-B47C-4E4E-BC08-7725639C4265}"/>
    <cellStyle name="40 % - Akzent3" xfId="32693" hidden="1" xr:uid="{D5F891AE-18F2-40AD-88CD-506DC2669BBD}"/>
    <cellStyle name="40 % - Akzent3" xfId="27970" hidden="1" xr:uid="{ED37A863-8AE7-49A4-8968-9DF8393E863C}"/>
    <cellStyle name="40 % - Akzent3" xfId="30394" hidden="1" xr:uid="{1D993BF9-569F-492B-A326-9698C2813D1B}"/>
    <cellStyle name="40 % - Akzent3" xfId="32438" hidden="1" xr:uid="{77E51270-AA09-410D-82B5-475711A54E27}"/>
    <cellStyle name="40 % - Akzent3" xfId="43901" hidden="1" xr:uid="{E779E401-5216-4512-84A3-9D15BF5AD9AF}"/>
    <cellStyle name="40 % - Akzent3" xfId="47547" hidden="1" xr:uid="{D1C70B3E-347E-4D4E-81F5-A0E5B2E2F7F3}"/>
    <cellStyle name="40 % - Akzent3" xfId="16997" hidden="1" xr:uid="{F2FED7D8-552E-42C3-BF5B-86D3D42B3756}"/>
    <cellStyle name="40 % - Akzent3" xfId="51041" hidden="1" xr:uid="{834DB5BB-8747-49FD-B0EB-477EB331FAFF}"/>
    <cellStyle name="40 % - Akzent3" xfId="5227" hidden="1" xr:uid="{842634A3-3EC1-4F36-9EEC-0A29D90A958F}"/>
    <cellStyle name="40 % - Akzent3" xfId="34620" hidden="1" xr:uid="{E13D54A5-476F-456D-BF02-45108BD3EFB3}"/>
    <cellStyle name="40 % - Akzent3" xfId="52202" hidden="1" xr:uid="{FFBA3C7B-7646-48C3-ADAC-C1930C97C497}"/>
    <cellStyle name="40 % - Akzent3" xfId="43958" hidden="1" xr:uid="{CE70B98F-DBC5-413B-87D2-A24D003DF894}"/>
    <cellStyle name="40 % - Akzent3" xfId="5594" hidden="1" xr:uid="{2DFAFE8A-6628-4134-8A66-BA172E0F7300}"/>
    <cellStyle name="40 % - Akzent3" xfId="13850" hidden="1" xr:uid="{9DB94976-3825-4C28-9AF5-A71E5D5C80AE}"/>
    <cellStyle name="40 % - Akzent3" xfId="52353" hidden="1" xr:uid="{4F6A105D-3F64-4611-B581-D0BE368FDE58}"/>
    <cellStyle name="40 % - Akzent3" xfId="18736" hidden="1" xr:uid="{9EFC64BE-27B9-4020-B9E6-97739E634054}"/>
    <cellStyle name="40 % - Akzent3" xfId="30753" hidden="1" xr:uid="{F77040CC-9317-42A5-970E-79B59C218AFE}"/>
    <cellStyle name="40 % - Akzent3" xfId="45909" hidden="1" xr:uid="{6CA40209-28DD-4968-9ECA-7CE959100F67}"/>
    <cellStyle name="40 % - Akzent3" xfId="18998" hidden="1" xr:uid="{1B018120-9859-46C3-89AA-0B72796A3B0A}"/>
    <cellStyle name="40 % - Akzent3" xfId="12487" hidden="1" xr:uid="{E70881F9-E614-4F35-8770-51A5C3DF693F}"/>
    <cellStyle name="40 % - Akzent3" xfId="38065" hidden="1" xr:uid="{74D5CCDE-56C5-4FDD-B057-80605309BE8F}"/>
    <cellStyle name="40 % - Akzent3" xfId="9168" hidden="1" xr:uid="{2E5B4C51-2647-4666-B948-22F477DC8034}"/>
    <cellStyle name="40 % - Akzent3" xfId="37805" hidden="1" xr:uid="{ECE69BF5-B92A-4485-BB3E-E920BB3CDBED}"/>
    <cellStyle name="40 % - Akzent3" xfId="32597" hidden="1" xr:uid="{E6A36292-F996-4B37-8AE2-71108CD4FF79}"/>
    <cellStyle name="40 % - Akzent3" xfId="1876" hidden="1" xr:uid="{3CFA2EEE-30DF-4910-989E-B1F8CB3D4F54}"/>
    <cellStyle name="40 % - Akzent3" xfId="15652" hidden="1" xr:uid="{848CD5CB-8F6B-4734-AEEA-E718DC4F410D}"/>
    <cellStyle name="40 % - Akzent3" xfId="27198" hidden="1" xr:uid="{5DA5D0A8-BD41-4681-A7EB-7835E014CC45}"/>
    <cellStyle name="40 % - Akzent3" xfId="7478" hidden="1" xr:uid="{6A90539E-3ACC-447D-B1F7-8244D77BD0ED}"/>
    <cellStyle name="40 % - Akzent3" xfId="39496" hidden="1" xr:uid="{B1B0CCDE-7829-4D79-8D21-B29EE2DA0D3F}"/>
    <cellStyle name="40 % - Akzent3" xfId="22588" hidden="1" xr:uid="{6E17336D-F450-41ED-B9E1-57014B5B3B66}"/>
    <cellStyle name="40 % - Akzent3" xfId="3910" hidden="1" xr:uid="{E4DFEDEB-AD70-40C1-8415-311E1A50ECC3}"/>
    <cellStyle name="40 % - Akzent3" xfId="5167" hidden="1" xr:uid="{07E5F063-17A5-4E15-83BE-BB2517C47DC2}"/>
    <cellStyle name="40 % - Akzent3" xfId="42328" hidden="1" xr:uid="{95C09F36-AED1-4803-8F18-9CDD2E57FE63}"/>
    <cellStyle name="40 % - Akzent3" xfId="5270" hidden="1" xr:uid="{7E82B955-B7AD-447F-B208-5670CE767F71}"/>
    <cellStyle name="40 % - Akzent3" xfId="25517" hidden="1" xr:uid="{74111683-11E1-412B-8F8C-BB7E80EE189C}"/>
    <cellStyle name="40 % - Akzent3" xfId="47602" hidden="1" xr:uid="{61D0894D-47E2-42C1-BDC5-DE3114896D61}"/>
    <cellStyle name="40 % - Akzent3" xfId="26299" hidden="1" xr:uid="{9DF4514B-D7F8-46EB-A8F7-E9163DCA19D6}"/>
    <cellStyle name="40 % - Akzent3" xfId="23074" hidden="1" xr:uid="{39BC2357-B1AC-4613-B0B2-7172046DFD59}"/>
    <cellStyle name="40 % - Akzent3" xfId="4654" hidden="1" xr:uid="{86BB7FE0-E630-4E53-824A-920786A78083}"/>
    <cellStyle name="40 % - Akzent3" xfId="27132" hidden="1" xr:uid="{84D4AD92-AA24-414E-90F8-04B50E8DA22F}"/>
    <cellStyle name="40 % - Akzent3" xfId="17066" hidden="1" xr:uid="{8222227A-8F47-4D2A-9B2D-EAA83E8F7736}"/>
    <cellStyle name="40 % - Akzent3" xfId="4483" hidden="1" xr:uid="{0F224BEE-3791-422A-8A81-AFBC53FFD8D1}"/>
    <cellStyle name="40 % - Akzent3" xfId="30063" hidden="1" xr:uid="{5567FBC3-532C-4219-9B0D-B341914A1046}"/>
    <cellStyle name="40 % - Akzent3" xfId="9965" hidden="1" xr:uid="{534FFD7E-C65A-4763-9710-6496DE40148F}"/>
    <cellStyle name="40 % - Akzent3" xfId="34360" hidden="1" xr:uid="{5116A5A4-5EB5-4660-80AC-6CC93FA3985D}"/>
    <cellStyle name="40 % - Akzent3" xfId="49148" hidden="1" xr:uid="{E1E65340-631C-445E-97FA-82C4FAED0700}"/>
    <cellStyle name="40 % - Akzent3" xfId="1935" hidden="1" xr:uid="{1F6C4467-A670-4E59-898D-CB9FB28BF2EE}"/>
    <cellStyle name="40 % - Akzent3" xfId="49313" hidden="1" xr:uid="{31D154A9-65E9-40CB-BC9C-E38AAAF5590E}"/>
    <cellStyle name="40 % - Akzent3" xfId="27956" hidden="1" xr:uid="{791B12C3-2006-4FA6-AF66-568C70E926E5}"/>
    <cellStyle name="40 % - Akzent3" xfId="17897" hidden="1" xr:uid="{9E24A2E4-D2F9-4707-A868-C78BFADD52BD}"/>
    <cellStyle name="40 % - Akzent3" xfId="35306" hidden="1" xr:uid="{EB783A64-9546-43A6-9058-535A5F4DC8E9}"/>
    <cellStyle name="40 % - Akzent3" xfId="35471" hidden="1" xr:uid="{4A90A536-E633-4F76-9BE1-BFFAD5BB8F71}"/>
    <cellStyle name="40 % - Akzent3" xfId="48200" hidden="1" xr:uid="{347D1329-1D04-4AD1-8097-CD6ACBBB6A8E}"/>
    <cellStyle name="40 % - Akzent3" xfId="41334" hidden="1" xr:uid="{5AE9C02E-978F-42B1-94C5-7D3ACA333019}"/>
    <cellStyle name="40 % - Akzent3" xfId="46918" hidden="1" xr:uid="{978592AD-68E4-4A08-9182-43D6B6D2E50F}"/>
    <cellStyle name="40 % - Akzent3" xfId="1014" hidden="1" xr:uid="{718AEB4B-32B8-496F-A1C5-1B8D526417B1}"/>
    <cellStyle name="40 % - Akzent3" xfId="20260" hidden="1" xr:uid="{EE08F2E8-9FCF-4B01-B2E6-FAE8EE73615E}"/>
    <cellStyle name="40 % - Akzent3" xfId="20568" hidden="1" xr:uid="{89084C68-9E11-4D53-9CA3-0C1B98EBB064}"/>
    <cellStyle name="40 % - Akzent3" xfId="38758" hidden="1" xr:uid="{D23B30C7-47EE-4D0F-9D67-7FCBF25932C1}"/>
    <cellStyle name="40 % - Akzent3" xfId="35072" hidden="1" xr:uid="{07844A1A-45E1-47CD-913A-265CB3526A12}"/>
    <cellStyle name="40 % - Akzent3" xfId="29882" hidden="1" xr:uid="{8BA3C997-4DF2-4E58-95C3-FF15A26DF524}"/>
    <cellStyle name="40 % - Akzent3" xfId="33459" hidden="1" xr:uid="{859DD5AE-6D80-4D9E-B5F3-F2DBE717CAE0}"/>
    <cellStyle name="40 % - Akzent3" xfId="38517" hidden="1" xr:uid="{19B87C6B-56D9-41F3-9B24-4B5BF81EC4E5}"/>
    <cellStyle name="40 % - Akzent3" xfId="31015" hidden="1" xr:uid="{746C165C-E1FD-49EC-88E2-8E502FCAD12C}"/>
    <cellStyle name="40 % - Akzent3" xfId="132" hidden="1" xr:uid="{142639DC-8B97-444D-B07F-8297723FFF66}"/>
    <cellStyle name="40 % - Akzent3" xfId="29877" hidden="1" xr:uid="{96044321-0740-4EBA-BBAD-70D62074B871}"/>
    <cellStyle name="40 % - Akzent3" xfId="2781" hidden="1" xr:uid="{ED783684-CEE6-44D7-B0C3-3EAC460F74C4}"/>
    <cellStyle name="40 % - Akzent3" xfId="9476" hidden="1" xr:uid="{4ACADA65-D22D-484C-963E-5EDFE94BA66A}"/>
    <cellStyle name="40 % - Akzent3" xfId="45744" hidden="1" xr:uid="{75A11357-ECBD-464A-A3D2-E34166F1AE88}"/>
    <cellStyle name="40 % - Akzent3" xfId="47103" hidden="1" xr:uid="{D8ACAF64-69B3-4DC5-9466-2EFC9AF10D5A}"/>
    <cellStyle name="40 % - Akzent3" xfId="23115" hidden="1" xr:uid="{D9C60BBE-D473-43B6-A658-0552F5D193C4}"/>
    <cellStyle name="40 % - Akzent3" xfId="13864" hidden="1" xr:uid="{11D3C4DD-3F4E-4002-8ED6-0F5A6511A3AC}"/>
    <cellStyle name="40 % - Akzent3" xfId="51117" hidden="1" xr:uid="{5C662802-BB11-47C0-8073-0F47173A2D8F}"/>
    <cellStyle name="40 % - Akzent3" xfId="22803" hidden="1" xr:uid="{CB6A029A-7088-4B17-B1FB-604AAAFE2FFE}"/>
    <cellStyle name="40 % - Akzent3" xfId="51280" hidden="1" xr:uid="{B56B51D3-7FC0-4182-BCFF-A1F08EF662AB}"/>
    <cellStyle name="40 % - Akzent3" xfId="22876" hidden="1" xr:uid="{C8640842-CAA8-4AE7-9A6A-CCE07CCEA028}"/>
    <cellStyle name="40 % - Akzent3" xfId="43972" hidden="1" xr:uid="{D0F8251A-E4D0-4117-8F0C-EA177216D62B}"/>
    <cellStyle name="40 % - Akzent3" xfId="44804" hidden="1" xr:uid="{E8056618-9CF0-4DDE-9E3A-2AC04BC8311B}"/>
    <cellStyle name="40 % - Akzent3" xfId="45517" hidden="1" xr:uid="{5B6063BC-19BE-470F-83D8-DC7F056C81F6}"/>
    <cellStyle name="40 % - Akzent3" xfId="9126" hidden="1" xr:uid="{ED543A50-F0BF-4F40-A53C-7492B438E499}"/>
    <cellStyle name="40 % - Akzent3" xfId="36302" hidden="1" xr:uid="{1E161EE0-5C0E-4969-9F2F-F822529C4234}"/>
    <cellStyle name="40 % - Akzent3" xfId="27534" hidden="1" xr:uid="{5B284803-92CD-4060-B6D1-E9364CE8F29D}"/>
    <cellStyle name="40 % - Akzent3" xfId="8115" hidden="1" xr:uid="{C0AD82CB-D9D4-4898-A2CE-1B0A52885823}"/>
    <cellStyle name="40 % - Akzent3" xfId="23639" hidden="1" xr:uid="{BCC1DBE4-95C5-4F67-95BC-CADDED16CB78}"/>
    <cellStyle name="40 % - Akzent3" xfId="27794" hidden="1" xr:uid="{04345751-DC93-432B-BA58-7E2C26BB1416}"/>
    <cellStyle name="40 % - Akzent3" xfId="29737" hidden="1" xr:uid="{557488EA-77F0-43AF-86A1-67BD990D6F3E}"/>
    <cellStyle name="40 % - Akzent3" xfId="24442" hidden="1" xr:uid="{0E7A27E7-DEC6-4AA1-9645-5CA4A122D19C}"/>
    <cellStyle name="40 % - Akzent3" xfId="28590" hidden="1" xr:uid="{797D58FE-E078-4976-83E4-3B2420D8D0CF}"/>
    <cellStyle name="40 % - Akzent3" xfId="37050" hidden="1" xr:uid="{8FD82902-9335-4853-9418-E291FD72E6E9}"/>
    <cellStyle name="40 % - Akzent3" xfId="6314" hidden="1" xr:uid="{8A46CE95-A732-447D-89ED-7B5251E81634}"/>
    <cellStyle name="40 % - Akzent3" xfId="18608" hidden="1" xr:uid="{F291095C-FC88-40EE-B7DD-92F10E96A9C2}"/>
    <cellStyle name="40 % - Akzent3" xfId="18156" hidden="1" xr:uid="{E925D1B8-621D-4300-8BB3-1C0012147E5C}"/>
    <cellStyle name="40 % - Akzent3" xfId="27900" hidden="1" xr:uid="{81BD57CF-7C0D-4C65-BDDF-C3EB4BF9D637}"/>
    <cellStyle name="40 % - Akzent3" xfId="13120" hidden="1" xr:uid="{A62B5B59-A916-4DF5-975D-B8CE3037B8FE}"/>
    <cellStyle name="40 % - Akzent3" xfId="46711" hidden="1" xr:uid="{56FA7D97-8B5F-4ACB-96A0-A3F5042DEF5F}"/>
    <cellStyle name="40 % - Akzent3" xfId="26090" hidden="1" xr:uid="{B837C62F-7435-4386-A75E-BA35E6B5E714}"/>
    <cellStyle name="40 % - Akzent3" xfId="24698" hidden="1" xr:uid="{00E085A9-2E4B-4863-955E-66FD650EDB84}"/>
    <cellStyle name="40 % - Akzent3" xfId="32848" hidden="1" xr:uid="{B03F75D1-968F-44AD-9F3C-8844E7248E62}"/>
    <cellStyle name="40 % - Akzent3" xfId="27496" hidden="1" xr:uid="{07352D93-CE0C-4BA4-8C23-CA34CC57E7E6}"/>
    <cellStyle name="40 % - Akzent3" xfId="36213" hidden="1" xr:uid="{4CE1575F-91A8-4CC2-8233-FF49D0563792}"/>
    <cellStyle name="40 % - Akzent3" xfId="21880" hidden="1" xr:uid="{FC338C9A-A3B2-41D7-8F71-76F28DDCE0B2}"/>
    <cellStyle name="40 % - Akzent3" xfId="27309" hidden="1" xr:uid="{F52C7B19-A93B-48BA-AA0D-2F5F9A9378AD}"/>
    <cellStyle name="40 % - Akzent3" xfId="38645" hidden="1" xr:uid="{566CC3DF-52D2-4931-931A-0CF263546FF1}"/>
    <cellStyle name="40 % - Akzent3" xfId="16390" hidden="1" xr:uid="{1B1217E0-1D45-4BB8-A124-C266C51B74DA}"/>
    <cellStyle name="40 % - Akzent3" xfId="1265" hidden="1" xr:uid="{79A5F79B-2772-4711-9873-B0EB53404E36}"/>
    <cellStyle name="40 % - Akzent3" xfId="8343" hidden="1" xr:uid="{2DB3E87A-27A3-4E63-8849-A8A36D11A647}"/>
    <cellStyle name="40 % - Akzent3" xfId="13794" hidden="1" xr:uid="{FC6573D8-E400-4A87-A7CA-3BC644D75145}"/>
    <cellStyle name="40 % - Akzent3" xfId="41410" hidden="1" xr:uid="{A65AB710-51B3-4228-ACED-7307158871B0}"/>
    <cellStyle name="40 % - Akzent3" xfId="23626" hidden="1" xr:uid="{5073BDF8-E412-4983-BD06-B435CE78C6B7}"/>
    <cellStyle name="40 % - Akzent3" xfId="1152" hidden="1" xr:uid="{D1765EC3-D35D-484E-944E-A93B981D5C36}"/>
    <cellStyle name="40 % - Akzent3" xfId="23055" hidden="1" xr:uid="{F2FBE417-E84D-43A6-A77E-8C810D080A93}"/>
    <cellStyle name="40 % - Akzent3" xfId="18833" hidden="1" xr:uid="{9438AAE2-D47F-43E4-9560-6D4EB077D21E}"/>
    <cellStyle name="40 % - Akzent3" xfId="13082" hidden="1" xr:uid="{14D4608B-D7F4-41A3-A317-AFFEEFEBCFBF}"/>
    <cellStyle name="40 % - Akzent3" xfId="23185" hidden="1" xr:uid="{68D65306-75B5-4C63-A624-7CFE220116FE}"/>
    <cellStyle name="40 % - Akzent3" xfId="47532" hidden="1" xr:uid="{4EC36E6E-8629-443D-A3B2-AE1A11173C00}"/>
    <cellStyle name="40 % - Akzent3" xfId="16581" hidden="1" xr:uid="{540ED807-D7F5-4E6B-810E-5C7899DC162F}"/>
    <cellStyle name="40 % - Akzent3" xfId="9951" hidden="1" xr:uid="{197A241E-95E7-4971-9219-80AE1E1FFDF3}"/>
    <cellStyle name="40 % - Akzent3" xfId="43135" hidden="1" xr:uid="{73F45B37-89CF-4E66-B3BB-2C6D3C7AF40C}"/>
    <cellStyle name="40 % - Akzent3" xfId="14696" hidden="1" xr:uid="{751958F5-226F-4421-82B9-5AB06BFFCE1D}"/>
    <cellStyle name="40 % - Akzent3" xfId="48908" hidden="1" xr:uid="{65B9D277-20E4-4709-9675-40E9358A9AAF}"/>
    <cellStyle name="40 % - Akzent3" xfId="26454" hidden="1" xr:uid="{9F752633-B218-4B2E-B34D-D226066BC4B0}"/>
    <cellStyle name="40 % - Akzent3" xfId="5899" hidden="1" xr:uid="{2E977A02-2A71-462E-9E2F-8EA042DFBEEE}"/>
    <cellStyle name="40 % - Akzent3" xfId="32735" hidden="1" xr:uid="{1EA354A4-FF0F-446C-ABEF-2171C3CD8D41}"/>
    <cellStyle name="40 % - Akzent3" xfId="8916" hidden="1" xr:uid="{2BC540D7-CCE1-4C9C-B134-F05C14DFCCA9}"/>
    <cellStyle name="40 % - Akzent3" xfId="1110" hidden="1" xr:uid="{FAD65812-9E89-477B-BE95-FC2F45C7E496}"/>
    <cellStyle name="40 % - Akzent3" xfId="26531" hidden="1" xr:uid="{2FA22D24-8611-4E54-8E51-12153BC75865}"/>
    <cellStyle name="40 % - Akzent3" xfId="37037" hidden="1" xr:uid="{CEE7931B-8CA7-47A6-A568-5B17258F6C2F}"/>
    <cellStyle name="40 % - Akzent3" xfId="37410" hidden="1" xr:uid="{5EF76CFA-D8C9-4D5E-BA0C-56D0F1770559}"/>
    <cellStyle name="40 % - Akzent3" xfId="33515" hidden="1" xr:uid="{743D548A-206F-4753-B9A0-305A043C21A4}"/>
    <cellStyle name="40 % - Akzent3" xfId="9892" hidden="1" xr:uid="{D8472BC0-41A5-4047-B938-618363A9B95E}"/>
    <cellStyle name="40 % - Akzent3" xfId="20984" hidden="1" xr:uid="{190490C2-F17A-4076-8621-D2995F0C11A9}"/>
    <cellStyle name="40 % - Akzent3" xfId="13392" hidden="1" xr:uid="{40C9B0AB-C26A-4872-9A24-ED58AC203F01}"/>
    <cellStyle name="40 % - Akzent3" xfId="37856" hidden="1" xr:uid="{659F788A-AC7C-4026-99DE-897D5DD41C6B}"/>
    <cellStyle name="40 % - Akzent3" xfId="17052" hidden="1" xr:uid="{0EACAD19-9AF6-4FA6-AC0F-988E7DA39000}"/>
    <cellStyle name="40 % - Akzent3" xfId="47589" hidden="1" xr:uid="{09A79735-8C46-4E53-A510-0435C7065DC4}"/>
    <cellStyle name="40 % - Akzent3" xfId="27424" hidden="1" xr:uid="{F90D0820-3066-45FA-90EB-60D13CE534DD}"/>
    <cellStyle name="40 % - Akzent3" xfId="10797" hidden="1" xr:uid="{B411102C-1C7A-48EE-8D46-2E85CA633278}"/>
    <cellStyle name="40 % - Akzent3" xfId="42146" hidden="1" xr:uid="{DC0C6DA9-B2E2-4721-A327-28E2AB1DFE9D}"/>
    <cellStyle name="40 % - Akzent3" xfId="28675" hidden="1" xr:uid="{80252C34-AF68-472F-A0FB-DB8E46E6F991}"/>
    <cellStyle name="40 % - Akzent3" xfId="11509" hidden="1" xr:uid="{7AF5739F-B44E-42C6-963D-FF6DBC970CD1}"/>
    <cellStyle name="40 % - Akzent3" xfId="11637" hidden="1" xr:uid="{F25F45D7-5CE4-40B1-A886-FA4293AA2FFD}"/>
    <cellStyle name="40 % - Akzent3" xfId="12992" hidden="1" xr:uid="{116B8417-F812-4678-B679-BAAFC25CB07C}"/>
    <cellStyle name="40 % - Akzent3" xfId="28652" hidden="1" xr:uid="{579D3840-5442-4AEB-A683-048AAFF862E1}"/>
    <cellStyle name="40 % - Akzent3" xfId="43177" hidden="1" xr:uid="{55F873E4-4C4D-440C-8761-CBCC5E021738}"/>
    <cellStyle name="40 % - Akzent3" xfId="15612" hidden="1" xr:uid="{EFD40D57-2D9E-4865-A035-A43092DD5EEA}"/>
    <cellStyle name="40 % - Akzent3" xfId="23087" hidden="1" xr:uid="{D4A53D95-340D-45EC-867F-4156F5CAAE57}"/>
    <cellStyle name="40 % - Akzent3" xfId="52007" hidden="1" xr:uid="{9C1D2F97-E146-437F-BFC1-323B09BF49EE}"/>
    <cellStyle name="40 % - Akzent3" xfId="51853" hidden="1" xr:uid="{FCCF4AC7-25D9-4E32-B9DA-5BEEC573C0B0}"/>
    <cellStyle name="40 % - Akzent3" xfId="6387" hidden="1" xr:uid="{1B9EA2BE-B368-483E-8DD3-4C5C5AC6207A}"/>
    <cellStyle name="40 % - Akzent3" xfId="22136" hidden="1" xr:uid="{6C5F6813-AEAE-4CB7-8A1D-817E2AA05BD3}"/>
    <cellStyle name="40 % - Akzent3" xfId="33529" hidden="1" xr:uid="{0CA922C6-2624-4949-ADB5-1F790E5DA964}"/>
    <cellStyle name="40 % - Akzent3" xfId="1949" hidden="1" xr:uid="{C67197DF-4375-442F-B0D5-D12736067A0E}"/>
    <cellStyle name="40 % - Akzent3" xfId="33043" hidden="1" xr:uid="{93565030-81F1-48B2-A8FD-7147EB65CA25}"/>
    <cellStyle name="40 % - Akzent3" xfId="31467" hidden="1" xr:uid="{0BB9C5E9-AF54-45CC-A05C-9DD6C0680068}"/>
    <cellStyle name="40 % - Akzent3" xfId="46993" hidden="1" xr:uid="{4B61A993-81C5-48E1-9CE5-8AD38FF20E7D}"/>
    <cellStyle name="40 % - Akzent3" xfId="29621" hidden="1" xr:uid="{AE44B03D-1CAD-4971-9C95-48206F3B578B}"/>
    <cellStyle name="40 % - Akzent3" xfId="36611" hidden="1" xr:uid="{1D73E444-0C8F-48A3-B301-1024470E91D4}"/>
    <cellStyle name="40 % - Akzent3" xfId="9281" hidden="1" xr:uid="{FCD1071B-B5C4-411B-A1BA-4CDD745FF4B0}"/>
    <cellStyle name="40 % - Akzent3" xfId="12671" hidden="1" xr:uid="{C91F2139-6789-4F45-9B89-FEF1A87FD696}"/>
    <cellStyle name="40 % - Akzent3" xfId="7930" hidden="1" xr:uid="{25564A02-8582-4B5B-9378-4A731C34F066}"/>
    <cellStyle name="40 % - Akzent3" xfId="36044" hidden="1" xr:uid="{D2545A43-A91F-4F5E-9879-B11059C26448}"/>
    <cellStyle name="40 % - Akzent3" xfId="5456" hidden="1" xr:uid="{9786A8F5-09AD-451E-892C-BBA767B17639}"/>
    <cellStyle name="40 % - Akzent3" xfId="43290" hidden="1" xr:uid="{D78CB4F1-F2AF-4B69-8E8D-B940B4B745B2}"/>
    <cellStyle name="40 % - Akzent3" xfId="5707" hidden="1" xr:uid="{A8F19FF5-5448-4638-9264-ADD96B227C2F}"/>
    <cellStyle name="40 % - Akzent3" xfId="29493" hidden="1" xr:uid="{3CB8F0C5-D9D6-441D-84D1-37D5DB603FE4}"/>
    <cellStyle name="40 % - Akzent3" xfId="1460" hidden="1" xr:uid="{51D8337E-F7D7-4290-ACD1-13EBFF609D67}"/>
    <cellStyle name="40 % - Akzent3" xfId="6373" hidden="1" xr:uid="{7EE00065-C382-470C-82D5-7A3431A8DB2E}"/>
    <cellStyle name="40 % - Akzent3" xfId="25150" hidden="1" xr:uid="{EEF37101-1E9A-4636-9939-378A34EC7923}"/>
    <cellStyle name="40 % - Akzent3" xfId="14957" hidden="1" xr:uid="{CD35B849-CCAA-47D8-B69A-CC4D0FA3BBF0}"/>
    <cellStyle name="40 % - Akzent3" xfId="25354" hidden="1" xr:uid="{D86EC76C-FB5F-47F6-AD9A-9091F37960FC}"/>
    <cellStyle name="40 % - Akzent3 2" xfId="456" xr:uid="{85F45032-F23F-443E-AA83-AF688450FA9C}"/>
    <cellStyle name="40 % - Akzent3 3" xfId="325" xr:uid="{15F77690-82F3-4DB0-A8CE-52B64487F2C9}"/>
    <cellStyle name="40 % - Akzent4" xfId="49151" hidden="1" xr:uid="{5F8EB481-0B13-44AD-AFD5-6BB1F4E3A483}"/>
    <cellStyle name="40 % - Akzent4" xfId="30904" hidden="1" xr:uid="{620C7DB3-92D5-4DB6-AFDD-8CD04C1B39FE}"/>
    <cellStyle name="40 % - Akzent4" xfId="36556" hidden="1" xr:uid="{94CA42E2-04E2-4F1F-B36C-F00F7E5FDAAE}"/>
    <cellStyle name="40 % - Akzent4" xfId="19882" hidden="1" xr:uid="{938B5183-929A-4A58-9D39-369BF0D05EC9}"/>
    <cellStyle name="40 % - Akzent4" xfId="27410" hidden="1" xr:uid="{D926CA9E-F771-442B-ABFB-BCE13430F819}"/>
    <cellStyle name="40 % - Akzent4" xfId="20495" hidden="1" xr:uid="{4412B135-6037-4F18-A28E-380F24BD5316}"/>
    <cellStyle name="40 % - Akzent4" xfId="46972" hidden="1" xr:uid="{E8D41054-1241-4715-A5C2-7537E4C9A8A2}"/>
    <cellStyle name="40 % - Akzent4" xfId="50463" hidden="1" xr:uid="{03BA3A97-539A-4B0E-A66B-A28BE6318F00}"/>
    <cellStyle name="40 % - Akzent4" xfId="28203" hidden="1" xr:uid="{C2A69310-2A0A-4A5D-83B5-4A50892A2609}"/>
    <cellStyle name="40 % - Akzent4" xfId="51264" hidden="1" xr:uid="{EB19541E-FD15-4EC3-A3CD-B43A02D15192}"/>
    <cellStyle name="40 % - Akzent4" xfId="51795" hidden="1" xr:uid="{AC3EFF29-77EC-4FA2-ACAF-B0F4B1C37935}"/>
    <cellStyle name="40 % - Akzent4" xfId="47969" hidden="1" xr:uid="{660D05DE-4EE0-41CC-8B6F-0BCC178F638B}"/>
    <cellStyle name="40 % - Akzent4" xfId="8327" hidden="1" xr:uid="{D9D6DF2B-6499-41D3-8E93-D05A6B38C790}"/>
    <cellStyle name="40 % - Akzent4" xfId="25357" hidden="1" xr:uid="{FEAD87C8-A906-47D5-AA1E-EB1DEB62519E}"/>
    <cellStyle name="40 % - Akzent4" xfId="8181" hidden="1" xr:uid="{BB9A25CA-2EA6-42DF-ACEF-23FD29580A9C}"/>
    <cellStyle name="40 % - Akzent4" xfId="19513" hidden="1" xr:uid="{B166FE84-8233-4A4D-A33A-55811DE8113F}"/>
    <cellStyle name="40 % - Akzent4" xfId="47197" hidden="1" xr:uid="{91438F4F-61FA-4C5F-B85C-3CCF8600231F}"/>
    <cellStyle name="40 % - Akzent4" xfId="37598" hidden="1" xr:uid="{0E148A82-3B14-46DE-BFDF-E719A67C8266}"/>
    <cellStyle name="40 % - Akzent4" xfId="9386" hidden="1" xr:uid="{81E334F4-21FB-4278-8946-CBDA5F5D05AB}"/>
    <cellStyle name="40 % - Akzent4" xfId="8858" hidden="1" xr:uid="{40A7A84E-1BBB-4884-9139-2C9A4349CA33}"/>
    <cellStyle name="40 % - Akzent4" xfId="36742" hidden="1" xr:uid="{23B72EAF-1EB4-4B02-A067-A10FD87781B8}"/>
    <cellStyle name="40 % - Akzent4" xfId="4947" hidden="1" xr:uid="{740AB880-A08C-410A-A740-57099F2D56D4}"/>
    <cellStyle name="40 % - Akzent4" xfId="14959" hidden="1" xr:uid="{4191ADF1-C938-4C80-AF2D-6D4CBA6C5EDF}"/>
    <cellStyle name="40 % - Akzent4" xfId="26032" hidden="1" xr:uid="{D98CA27E-9DF7-48DB-A626-D13DF481DF5A}"/>
    <cellStyle name="40 % - Akzent4" xfId="27069" hidden="1" xr:uid="{71AB7544-CF50-463C-B30B-EE80F46D2A04}"/>
    <cellStyle name="40 % - Akzent4" xfId="4893" hidden="1" xr:uid="{F3EBED66-56A4-442A-888B-A15AF016E1D0}"/>
    <cellStyle name="40 % - Akzent4" xfId="39438" hidden="1" xr:uid="{DC900886-41A6-44A8-9E4F-911B3F3CC873}"/>
    <cellStyle name="40 % - Akzent4" xfId="40763" hidden="1" xr:uid="{6A3D3837-1D2F-4474-9254-05B355771124}"/>
    <cellStyle name="40 % - Akzent4" xfId="20710" hidden="1" xr:uid="{FFDF1A00-B10E-4B5D-9A37-E42F60214E07}"/>
    <cellStyle name="40 % - Akzent4" xfId="29043" hidden="1" xr:uid="{5BCDF9CF-FF82-4D1B-A785-CB5D638948C0}"/>
    <cellStyle name="40 % - Akzent4" xfId="10800" hidden="1" xr:uid="{328BE1BF-BCDF-4AA8-ACB5-1A49FA918481}"/>
    <cellStyle name="40 % - Akzent4" xfId="32974" hidden="1" xr:uid="{98F20D28-984B-452C-8FF1-D566CC807114}"/>
    <cellStyle name="40 % - Akzent4" xfId="36402" hidden="1" xr:uid="{C8FC1339-BAA5-435F-B715-5F77B414AC4C}"/>
    <cellStyle name="40 % - Akzent4" xfId="29050" hidden="1" xr:uid="{59A2E80B-E7C9-4FF7-BB3E-FD9B140809AC}"/>
    <cellStyle name="40 % - Akzent4" xfId="29740" hidden="1" xr:uid="{79C745FB-9324-4F0A-8F82-175FDB335574}"/>
    <cellStyle name="40 % - Akzent4" xfId="48465" hidden="1" xr:uid="{D65FE65F-EF81-47DC-9470-896450F928BE}"/>
    <cellStyle name="40 % - Akzent4" xfId="14846" hidden="1" xr:uid="{3D2DEB6F-4F97-406C-B33C-2A7CE108FD6B}"/>
    <cellStyle name="40 % - Akzent4" xfId="47181" hidden="1" xr:uid="{724A0A2C-9836-4BF2-8497-C1F1A17307B7}"/>
    <cellStyle name="40 % - Akzent4" xfId="18982" hidden="1" xr:uid="{2C22636D-F56A-41B5-9BD1-00BCE72BB891}"/>
    <cellStyle name="40 % - Akzent4" xfId="31017" hidden="1" xr:uid="{0E0DE239-ACE5-488B-9A89-F844F9BC2B90}"/>
    <cellStyle name="40 % - Akzent4" xfId="45074" hidden="1" xr:uid="{59C476B9-F1C0-40FD-AAD2-F36B79721875}"/>
    <cellStyle name="40 % - Akzent4" xfId="30242" hidden="1" xr:uid="{3C4B3A4D-7CEF-4025-8D59-2ABB19C96F71}"/>
    <cellStyle name="40 % - Akzent4" xfId="17900" hidden="1" xr:uid="{8E7A0AD0-57A6-4765-A053-A92515E2BFC6}"/>
    <cellStyle name="40 % - Akzent4" xfId="46424" hidden="1" xr:uid="{731DD970-14E3-47CD-8820-C0C2FD96D1F1}"/>
    <cellStyle name="40 % - Akzent4" xfId="48345" hidden="1" xr:uid="{07FA96DB-CDBA-4278-BD74-329EB1B60132}"/>
    <cellStyle name="40 % - Akzent4" xfId="31024" hidden="1" xr:uid="{30B125E8-AC16-434D-863F-C1396EC14CB2}"/>
    <cellStyle name="40 % - Akzent4" xfId="5811" hidden="1" xr:uid="{42730054-5A71-4DBF-B7FB-C29528DECF69}"/>
    <cellStyle name="40 % - Akzent4" xfId="33595" hidden="1" xr:uid="{9D43C79B-8D86-4F19-A514-ECD69187CB2B}"/>
    <cellStyle name="40 % - Akzent4" xfId="43395" hidden="1" xr:uid="{391923C9-2A9E-4E98-B7F8-F6E808B7B793}"/>
    <cellStyle name="40 % - Akzent4" xfId="44807" hidden="1" xr:uid="{2ADB7484-AD8D-4BAE-A074-E33AE8D1D65C}"/>
    <cellStyle name="40 % - Akzent4" xfId="33532" hidden="1" xr:uid="{84769E0B-83FF-475C-A224-D3819AE071E6}"/>
    <cellStyle name="40 % - Akzent4" xfId="31704" hidden="1" xr:uid="{2C2E4FA9-F3CB-403B-AC48-4BE0DC7BFA00}"/>
    <cellStyle name="40 % - Akzent4" xfId="31849" hidden="1" xr:uid="{36C36035-FBFB-45BA-B410-576C0883E1C5}"/>
    <cellStyle name="40 % - Akzent4" xfId="23052" hidden="1" xr:uid="{B0198102-F552-4D01-BDCB-6CA7E295592B}"/>
    <cellStyle name="40 % - Akzent4" xfId="9618" hidden="1" xr:uid="{8D097568-D3A7-4B8C-B856-C0ECBF6B4766}"/>
    <cellStyle name="40 % - Akzent4" xfId="27671" hidden="1" xr:uid="{A9168591-8256-4F8D-B226-53EFE4927860}"/>
    <cellStyle name="40 % - Akzent4" xfId="37954" hidden="1" xr:uid="{0678E61A-673A-4F62-AF5E-96FBC596F6FB}"/>
    <cellStyle name="40 % - Akzent4" xfId="28723" hidden="1" xr:uid="{8513B8CB-8FA4-4110-9190-DA7900FDEF8E}"/>
    <cellStyle name="40 % - Akzent4" xfId="47891" hidden="1" xr:uid="{99781062-403F-45B0-B885-0CF34D40C4B6}"/>
    <cellStyle name="40 % - Akzent4" xfId="38907" hidden="1" xr:uid="{9B826081-C5EA-450E-B06D-27159D3D87E6}"/>
    <cellStyle name="40 % - Akzent4" xfId="4736" hidden="1" xr:uid="{C03644AF-F3E3-4EE9-B460-E280595B8CDE}"/>
    <cellStyle name="40 % - Akzent4" xfId="5111" hidden="1" xr:uid="{46909931-C255-4E04-A98B-8E92CEBA5285}"/>
    <cellStyle name="40 % - Akzent4" xfId="5663" hidden="1" xr:uid="{CE7F471A-64CB-4120-BA54-BBB9D0EF5762}"/>
    <cellStyle name="40 % - Akzent4" xfId="5832" hidden="1" xr:uid="{C6DCE2DC-6932-476A-8B3A-253E48CBBE12}"/>
    <cellStyle name="40 % - Akzent4" xfId="1387" hidden="1" xr:uid="{DE5B0659-F884-4E0F-B390-55C9F5EABC5F}"/>
    <cellStyle name="40 % - Akzent4" xfId="39671" hidden="1" xr:uid="{C138BF68-2CE1-4759-9A1E-3648A18F1EF7}"/>
    <cellStyle name="40 % - Akzent4" xfId="35309" hidden="1" xr:uid="{6FDF160A-76A5-4DD4-BC6D-F456E484CC88}"/>
    <cellStyle name="40 % - Akzent4" xfId="35455" hidden="1" xr:uid="{6DDE4744-9AF2-4788-96D8-F0350DF8C80E}"/>
    <cellStyle name="40 % - Akzent4" xfId="34622" hidden="1" xr:uid="{372DAF7B-213F-4B19-BB1F-5E893A280647}"/>
    <cellStyle name="40 % - Akzent4" xfId="7487" hidden="1" xr:uid="{42A2FD9E-8922-4DF5-AD3F-1C3FC3685092}"/>
    <cellStyle name="40 % - Akzent4" xfId="22949" hidden="1" xr:uid="{66E24B0A-B4AA-4445-AAE8-33101A061CE2}"/>
    <cellStyle name="40 % - Akzent4" xfId="27265" hidden="1" xr:uid="{6A0DB58F-2514-45D4-8949-9170256906FD}"/>
    <cellStyle name="40 % - Akzent4" xfId="1221" hidden="1" xr:uid="{5812CFBE-9FF9-448C-9638-220DE93C78E2}"/>
    <cellStyle name="40 % - Akzent4" xfId="34509" hidden="1" xr:uid="{439121DC-30BC-4693-B59C-2C2FC4BE3B3D}"/>
    <cellStyle name="40 % - Akzent4" xfId="22806" hidden="1" xr:uid="{D710E25B-F57C-4123-B522-13C8BC0126C9}"/>
    <cellStyle name="40 % - Akzent4" xfId="42475" hidden="1" xr:uid="{30546360-378B-4FE5-BC31-831EF84ED616}"/>
    <cellStyle name="40 % - Akzent4" xfId="28606" hidden="1" xr:uid="{768E9B1A-C428-4012-A2D2-733003E74E72}"/>
    <cellStyle name="40 % - Akzent4" xfId="32380" hidden="1" xr:uid="{8355163C-6FED-44FF-AFFE-7271013ECC98}"/>
    <cellStyle name="40 % - Akzent4" xfId="47193" hidden="1" xr:uid="{1B444C57-B241-4F98-B12B-9CA5EE8929DC}"/>
    <cellStyle name="40 % - Akzent4" xfId="47605" hidden="1" xr:uid="{AE4F790C-2A0B-4B33-95D8-F6909793BC9E}"/>
    <cellStyle name="40 % - Akzent4" xfId="13931" hidden="1" xr:uid="{7653251F-5BC0-41C5-A4D4-E6CC751D1020}"/>
    <cellStyle name="40 % - Akzent4" xfId="45067" hidden="1" xr:uid="{015F6EDB-2ABB-4442-9892-2371F033D22E}"/>
    <cellStyle name="40 % - Akzent4" xfId="34629" hidden="1" xr:uid="{64B8C058-E69E-4B3C-84C7-6BCE7CF43735}"/>
    <cellStyle name="40 % - Akzent4" xfId="38761" hidden="1" xr:uid="{82839BBE-A979-466F-AF75-CB5AB3364555}"/>
    <cellStyle name="40 % - Akzent4" xfId="44039" hidden="1" xr:uid="{46C2CFA7-A83E-4DD4-9BEE-E71AC8D87F03}"/>
    <cellStyle name="40 % - Akzent4" xfId="26302" hidden="1" xr:uid="{00D5F088-0537-41AA-B92A-0D122EF876F2}"/>
    <cellStyle name="40 % - Akzent4" xfId="29709" hidden="1" xr:uid="{4C4AF9FF-5B91-4FF4-9223-D0095E28078A}"/>
    <cellStyle name="40 % - Akzent4" xfId="24707" hidden="1" xr:uid="{E59AB48E-6BB1-4B38-8C59-E3E7C4729F1A}"/>
    <cellStyle name="40 % - Akzent4" xfId="38074" hidden="1" xr:uid="{06FA2C2F-C769-42A7-8DED-C6E529083160}"/>
    <cellStyle name="40 % - Akzent4" xfId="14699" hidden="1" xr:uid="{FF9B3BED-014A-4285-A4DA-5F85941A36BE}"/>
    <cellStyle name="40 % - Akzent4" xfId="2784" hidden="1" xr:uid="{E1B93ADA-86C8-4EAC-8636-9ADC59BC988A}"/>
    <cellStyle name="40 % - Akzent4" xfId="37112" hidden="1" xr:uid="{BFCCD57D-0B04-4B7C-B9E3-DEB4741D9F20}"/>
    <cellStyle name="40 % - Akzent4" xfId="16332" hidden="1" xr:uid="{DA14A4B2-A702-4C79-BAEE-606DDA755422}"/>
    <cellStyle name="40 % - Akzent4" xfId="35986" hidden="1" xr:uid="{FA5368A1-9AA6-447F-9094-3BE6567C4BF7}"/>
    <cellStyle name="40 % - Akzent4" xfId="1018" hidden="1" xr:uid="{B4B21D2D-1112-4C96-999D-60AFA73FBAB5}"/>
    <cellStyle name="40 % - Akzent4" xfId="16723" hidden="1" xr:uid="{5602D58C-98AB-4F02-8C06-9D98F1B43B53}"/>
    <cellStyle name="40 % - Akzent4" xfId="1602" hidden="1" xr:uid="{D965AE19-8CCD-4545-A0EF-D50840CEE07E}"/>
    <cellStyle name="40 % - Akzent4" xfId="48203" hidden="1" xr:uid="{FA75AB03-70B5-4C49-BE9A-255D555209A6}"/>
    <cellStyle name="40 % - Akzent4" xfId="30756" hidden="1" xr:uid="{D5F1B823-646D-4621-8BE2-E99E4C406653}"/>
    <cellStyle name="40 % - Akzent4" xfId="36536" hidden="1" xr:uid="{2170DACD-B433-411B-AE10-E55F2D77C888}"/>
    <cellStyle name="40 % - Akzent4" xfId="47657" hidden="1" xr:uid="{C910B613-1CE4-4E31-92A0-B6F2DFBD8423}"/>
    <cellStyle name="40 % - Akzent4" xfId="7480" hidden="1" xr:uid="{F9FDA902-8A43-4640-B076-B19081B147E6}"/>
    <cellStyle name="40 % - Akzent4" xfId="37808" hidden="1" xr:uid="{4660F77A-7B35-4FB7-B010-FEB7AA55BF00}"/>
    <cellStyle name="40 % - Akzent4" xfId="49297" hidden="1" xr:uid="{59EDB364-0AB3-41DD-B45D-5C12E9E550F9}"/>
    <cellStyle name="40 % - Akzent4" xfId="4425" hidden="1" xr:uid="{4A2096A9-D593-4E66-8964-79EFC48B28A6}"/>
    <cellStyle name="40 % - Akzent4" xfId="27636" hidden="1" xr:uid="{A9ED6FC7-F076-48F3-B24D-FB36A5F93DB6}"/>
    <cellStyle name="40 % - Akzent4" xfId="50350" hidden="1" xr:uid="{D3C0256D-8C2D-4DC8-B993-E60115FC9D00}"/>
    <cellStyle name="40 % - Akzent4" xfId="3691" hidden="1" xr:uid="{9E642B19-07F1-4C5E-9642-F17D124C1F3B}"/>
    <cellStyle name="40 % - Akzent4" xfId="5460" hidden="1" xr:uid="{53E354C7-635E-435A-A858-DFBE2192CF71}"/>
    <cellStyle name="40 % - Akzent4" xfId="13867" hidden="1" xr:uid="{92E7D109-2470-47E4-A4BE-73DC161B1E05}"/>
    <cellStyle name="40 % - Akzent4" xfId="45747" hidden="1" xr:uid="{FAFEEC2C-E0CC-4C75-B049-E1E6009365A9}"/>
    <cellStyle name="40 % - Akzent4" xfId="10032" hidden="1" xr:uid="{21D4AB13-FDBA-49CD-A5A3-CAE821C0E94F}"/>
    <cellStyle name="40 % - Akzent4" xfId="12996" hidden="1" xr:uid="{7CF81DD4-15F3-4687-A558-32ACBC93F14F}"/>
    <cellStyle name="40 % - Akzent4" xfId="30342" hidden="1" xr:uid="{7CB8D6B7-36AC-4BF9-90B5-55A49D76BE47}"/>
    <cellStyle name="40 % - Akzent4" xfId="40643" hidden="1" xr:uid="{21488AB8-A95E-4FDE-A14B-EB3F1C387CB2}"/>
    <cellStyle name="40 % - Akzent4" xfId="37465" hidden="1" xr:uid="{A9CD041A-0244-4337-BBDC-A7BDFBCCA6B1}"/>
    <cellStyle name="40 % - Akzent4" xfId="50208" hidden="1" xr:uid="{93B9BD4A-742A-4A37-B533-616864D1D8DD}"/>
    <cellStyle name="40 % - Akzent4" xfId="4657" hidden="1" xr:uid="{6AE9E61F-C4E5-4EAC-AF46-CA3D379C7F0A}"/>
    <cellStyle name="40 % - Akzent4" xfId="135" hidden="1" xr:uid="{7ABF2592-5297-470C-840E-6894B20CF475}"/>
    <cellStyle name="40 % - Akzent4" xfId="42397" hidden="1" xr:uid="{E2BB8BAC-9D1B-4AD4-B1AC-DC02D2979962}"/>
    <cellStyle name="40 % - Akzent4" xfId="22865" hidden="1" xr:uid="{E4446D0B-272F-4635-BA9D-9AF8812AD2D3}"/>
    <cellStyle name="40 % - Akzent4" xfId="13333" hidden="1" xr:uid="{5996E892-CA91-4818-A1EE-6D2DDC250290}"/>
    <cellStyle name="40 % - Akzent4" xfId="43246" hidden="1" xr:uid="{6E904027-EE4C-4A7F-97EB-7755A0C8ACEE}"/>
    <cellStyle name="40 % - Akzent4" xfId="7367" hidden="1" xr:uid="{1146401F-35D2-46DA-8635-723D023ED005}"/>
    <cellStyle name="40 % - Akzent4" xfId="13530" hidden="1" xr:uid="{E3C916AA-ECC7-4823-978B-CE874EE7C523}"/>
    <cellStyle name="40 % - Akzent4" xfId="12923" hidden="1" xr:uid="{42EEC3D8-F149-44A1-9083-2FE0BF798147}"/>
    <cellStyle name="40 % - Akzent4" xfId="18836" hidden="1" xr:uid="{D73B3678-15D5-4C01-8FA6-7CC48077B3D1}"/>
    <cellStyle name="40 % - Akzent4" xfId="52010" hidden="1" xr:uid="{75DA85B9-7F71-4EB6-84E3-DEF856ED4347}"/>
    <cellStyle name="40 % - Akzent4" xfId="41557" hidden="1" xr:uid="{C64A6045-C3EA-4BB0-87EA-525932CE6BEF}"/>
    <cellStyle name="40 % - Akzent4" xfId="50470" hidden="1" xr:uid="{173668C7-4B58-4FD6-9B90-789D8A92F136}"/>
    <cellStyle name="40 % - Akzent4" xfId="17132" hidden="1" xr:uid="{591CA405-699E-4864-A1A1-669E66069BAC}"/>
    <cellStyle name="40 % - Akzent4" xfId="47374" hidden="1" xr:uid="{FCEABEF6-B7E4-40A3-AF13-6DB087EF967B}"/>
    <cellStyle name="40 % - Akzent4" xfId="21053" hidden="1" xr:uid="{AD263575-C7A2-4DD0-8696-F6113026BFEF}"/>
    <cellStyle name="40 % - Akzent4" xfId="9403" hidden="1" xr:uid="{BF956AD7-A15C-4AA2-9E71-D645C39143E8}"/>
    <cellStyle name="40 % - Akzent4" xfId="36547" hidden="1" xr:uid="{F12C0491-DC93-417D-A99F-37DE0654F309}"/>
    <cellStyle name="40 % - Akzent4" xfId="38067" hidden="1" xr:uid="{665EB043-5047-4B57-A25E-E219BF7F5D91}"/>
    <cellStyle name="40 % - Akzent4" xfId="43416" hidden="1" xr:uid="{7BC9DC8E-8DBD-4724-8EE0-104183A318B8}"/>
    <cellStyle name="40 % - Akzent4" xfId="5259" hidden="1" xr:uid="{5DE05AEE-7341-48CD-BA06-5233D3A98DD6}"/>
    <cellStyle name="40 % - Akzent4" xfId="10946" hidden="1" xr:uid="{1B3B8A71-A3B4-4153-9F88-520F16C33114}"/>
    <cellStyle name="40 % - Akzent4" xfId="36552" hidden="1" xr:uid="{C71F9EED-62E2-4F6F-ACF1-40FC189DEC33}"/>
    <cellStyle name="40 % - Akzent4" xfId="4615" hidden="1" xr:uid="{4EAC23D3-8EFA-4315-B8D7-42EA228078AD}"/>
    <cellStyle name="40 % - Akzent4" xfId="27427" hidden="1" xr:uid="{71B76146-30CC-44F6-A2C9-B144C192319D}"/>
    <cellStyle name="40 % - Akzent4" xfId="49828" hidden="1" xr:uid="{C8DB4A0A-5D76-44D4-A36B-8AB1430B79FC}"/>
    <cellStyle name="40 % - Akzent4" xfId="47868" hidden="1" xr:uid="{3B667174-90A0-4D47-95C1-1CCA888BA537}"/>
    <cellStyle name="40 % - Akzent4" xfId="9237" hidden="1" xr:uid="{FA8326C9-8524-48D8-A39A-0D0D5CC3F742}"/>
    <cellStyle name="40 % - Akzent4" xfId="9407" hidden="1" xr:uid="{4D204A29-73C9-4CF9-B0D0-7C8982357F5D}"/>
    <cellStyle name="40 % - Akzent4" xfId="22145" hidden="1" xr:uid="{342E9D55-563F-485A-9578-78B023A00CA3}"/>
    <cellStyle name="40 % - Akzent4" xfId="17069" hidden="1" xr:uid="{82B245AC-8353-4BBE-8A21-437C0DECA361}"/>
    <cellStyle name="40 % - Akzent4" xfId="24587" hidden="1" xr:uid="{C2128B8D-DF42-4FEE-8151-A377565500E7}"/>
    <cellStyle name="40 % - Akzent4" xfId="46921" hidden="1" xr:uid="{7E2ABD83-3FFB-420C-9407-401DB6AF1D50}"/>
    <cellStyle name="40 % - Akzent4" xfId="40501" hidden="1" xr:uid="{114112AD-80D2-47A6-8EE9-B98CE32A61FB}"/>
    <cellStyle name="40 % - Akzent4" xfId="11708" hidden="1" xr:uid="{0B561D5B-36D4-47AB-A14C-36EF6D28AF03}"/>
    <cellStyle name="40 % - Akzent4" xfId="23122" hidden="1" xr:uid="{CA66D836-A847-4C56-BFFC-6B5FE7E50D74}"/>
    <cellStyle name="40 % - Akzent4" xfId="32601" hidden="1" xr:uid="{E37269D2-AFF9-454D-BC4F-950829EABE9D}"/>
    <cellStyle name="40 % - Akzent4" xfId="32970" hidden="1" xr:uid="{A3A4140B-482A-4E80-BEB2-075E05865FAC}"/>
    <cellStyle name="40 % - Akzent4" xfId="3045" hidden="1" xr:uid="{9ED603BC-44E6-4EEC-B078-0F43F27AF18F}"/>
    <cellStyle name="40 % - Akzent4" xfId="28783" hidden="1" xr:uid="{EDC88C12-8C57-4265-8855-D35BF9457FDC}"/>
    <cellStyle name="40 % - Akzent4" xfId="11898" hidden="1" xr:uid="{A3D934E7-2ED7-476A-8319-AF60EC3193A7}"/>
    <cellStyle name="40 % - Akzent4" xfId="20329" hidden="1" xr:uid="{EB860689-76BD-4723-AF7C-B5FF84F554DD}"/>
    <cellStyle name="40 % - Akzent4" xfId="25501" hidden="1" xr:uid="{33FEC77B-0A0C-432C-9B1E-641ABE5563F8}"/>
    <cellStyle name="40 % - Akzent4" xfId="48065" hidden="1" xr:uid="{5A9B3DBE-E0D9-471A-8D86-C7CB9AE5FFC1}"/>
    <cellStyle name="40 % - Akzent4" xfId="13329" hidden="1" xr:uid="{E8762C6C-0E26-4037-A080-656A88E37FAC}"/>
    <cellStyle name="40 % - Akzent4" xfId="13181" hidden="1" xr:uid="{7B031A8D-B095-47C8-BA96-0F7451D1FCAE}"/>
    <cellStyle name="40 % - Akzent4" xfId="18045" hidden="1" xr:uid="{F52871AE-C61E-4388-A69B-36A1AC51D95D}"/>
    <cellStyle name="40 % - Akzent4" xfId="28930" hidden="1" xr:uid="{353917C7-D45D-4AB8-8EF9-C3D08AE28AF1}"/>
    <cellStyle name="40 % - Akzent4" xfId="20126" hidden="1" xr:uid="{75736924-46E4-4D67-BA52-93505DA7607C}"/>
    <cellStyle name="40 % - Akzent4" xfId="43043" hidden="1" xr:uid="{8744FDEE-868C-43A6-AAA1-28779FC059FE}"/>
    <cellStyle name="40 % - Akzent4" xfId="27253" hidden="1" xr:uid="{13FC92E2-E570-4D4D-A824-52C979767118}"/>
    <cellStyle name="40 % - Akzent4" xfId="6454" hidden="1" xr:uid="{81B9F454-8E83-4C09-A9A0-E8B91F8D9F77}"/>
    <cellStyle name="40 % - Akzent4" xfId="14966" hidden="1" xr:uid="{7C54B5B9-CBF9-47E9-B2EE-82E9D9870A1F}"/>
    <cellStyle name="40 % - Akzent4" xfId="47358" hidden="1" xr:uid="{FDF2571B-0C8B-440F-954A-F468B8190855}"/>
    <cellStyle name="40 % - Akzent4" xfId="42412" hidden="1" xr:uid="{66A044DA-7693-4302-A36F-CE145B498E45}"/>
    <cellStyle name="40 % - Akzent4" xfId="15655" hidden="1" xr:uid="{916BD5E3-0E21-4F1C-9FC3-75D225904767}"/>
    <cellStyle name="40 % - Akzent4" xfId="4895" hidden="1" xr:uid="{B6507E98-8A41-421F-B063-C4DBB865C060}"/>
    <cellStyle name="40 % - Akzent4" xfId="27413" hidden="1" xr:uid="{CE292C0A-BF24-4CFA-8FD8-4A7314822E82}"/>
    <cellStyle name="40 % - Akzent4" xfId="13312" hidden="1" xr:uid="{47C993E8-E85A-475B-A911-46E9AC21C303}"/>
    <cellStyle name="40 % - Akzent4" xfId="52232" hidden="1" xr:uid="{A5130734-CEEA-43FD-8F2C-9BE643A4434F}"/>
    <cellStyle name="40 % - Akzent4" xfId="9968" hidden="1" xr:uid="{E6B4B595-FD21-412C-9942-ED2A2C6BEC78}"/>
    <cellStyle name="40 % - Akzent4" xfId="11066" hidden="1" xr:uid="{3F80AA3B-1652-4882-8BD2-F4D0E0E864FB}"/>
    <cellStyle name="40 % - Akzent4" xfId="22025" hidden="1" xr:uid="{9993837B-774D-44A7-B34A-6F43821B6B5D}"/>
    <cellStyle name="40 % - Akzent4" xfId="23318" hidden="1" xr:uid="{54A48417-5845-4299-AD9F-C8311FC083E2}"/>
    <cellStyle name="40 % - Akzent4" xfId="33185" hidden="1" xr:uid="{140339C9-69F9-4319-A0DA-241FC6315C32}"/>
    <cellStyle name="40 % - Akzent4" xfId="28035" hidden="1" xr:uid="{5EDBF524-9DA7-4EA0-B091-C852F795B91C}"/>
    <cellStyle name="40 % - Akzent4" xfId="18165" hidden="1" xr:uid="{651CD634-5295-49AF-9855-D81F48136C86}"/>
    <cellStyle name="40 % - Akzent4" xfId="21115" hidden="1" xr:uid="{753010B6-924C-43F6-826B-0409E18A77C8}"/>
    <cellStyle name="40 % - Akzent4" xfId="23642" hidden="1" xr:uid="{B1A9BE06-6285-4446-9763-36D6A848DC51}"/>
    <cellStyle name="40 % - Akzent4" xfId="37127" hidden="1" xr:uid="{4CB1E589-E28C-4A44-BB5D-17A7C9BF877C}"/>
    <cellStyle name="40 % - Akzent4" xfId="27973" hidden="1" xr:uid="{C898A9AF-7993-4622-AB31-150CBC3B154B}"/>
    <cellStyle name="40 % - Akzent4" xfId="11059" hidden="1" xr:uid="{48613893-E34E-4873-ADE6-E8C42D27B141}"/>
    <cellStyle name="40 % - Akzent4" xfId="3748" hidden="1" xr:uid="{09E0696F-D760-49F5-BAE6-5A0D3EF78D19}"/>
    <cellStyle name="40 % - Akzent4" xfId="15801" hidden="1" xr:uid="{AF2743AD-E148-4978-9079-6740B5FC8E07}"/>
    <cellStyle name="40 % - Akzent4" xfId="40756" hidden="1" xr:uid="{D1494E27-6695-410B-A4D2-93729F73B69B}"/>
    <cellStyle name="40 % - Akzent4" xfId="22138" hidden="1" xr:uid="{949D8ECE-E542-4D2B-A10B-346C32FB8CE0}"/>
    <cellStyle name="40 % - Akzent4" xfId="27001" hidden="1" xr:uid="{F2B5D8CD-7549-40CD-BEB1-C074C6679702}"/>
    <cellStyle name="40 % - Akzent4" xfId="20499" hidden="1" xr:uid="{A053EB62-C2D7-495F-9295-0F64683C5FF6}"/>
    <cellStyle name="40 % - Akzent4" xfId="12888" hidden="1" xr:uid="{1D1DF94F-0BA1-4C06-8FB4-213EB2F61FA1}"/>
    <cellStyle name="40 % - Akzent4" xfId="20478" hidden="1" xr:uid="{F8160277-4B9B-45B6-8247-E2B76261EA84}"/>
    <cellStyle name="40 % - Akzent4" xfId="21883" hidden="1" xr:uid="{F5F7BE2F-58FE-49A1-93A3-37CF5278E3DF}"/>
    <cellStyle name="40 % - Akzent4" xfId="34363" hidden="1" xr:uid="{CD0C5FE3-044D-4F3B-86D1-CD6728F0B25A}"/>
    <cellStyle name="40 % - Akzent4" xfId="37053" hidden="1" xr:uid="{F3F6AB70-CE38-4D45-BC9E-AD643E65D118}"/>
    <cellStyle name="40 % - Akzent4" xfId="27431" hidden="1" xr:uid="{15C245B0-837F-4BC3-884D-F199818ED5A6}"/>
    <cellStyle name="40 % - Akzent4" xfId="43975" hidden="1" xr:uid="{78F3D2FF-992B-4512-8C98-E3E9EC775D20}"/>
    <cellStyle name="40 % - Akzent4" xfId="26814" hidden="1" xr:uid="{020D414E-0D16-4BC0-BFEA-69E01FADE921}"/>
    <cellStyle name="40 % - Akzent4" xfId="24700" hidden="1" xr:uid="{A078E60F-5530-490E-973A-CBF3AA3134B0}"/>
    <cellStyle name="40 % - Akzent4" xfId="36259" hidden="1" xr:uid="{957E8436-3925-4F15-A163-92538DA3B795}"/>
    <cellStyle name="40 % - Akzent4" xfId="43412" hidden="1" xr:uid="{C188D19F-251C-4006-965F-0C39C61DF708}"/>
    <cellStyle name="40 % - Akzent4" xfId="3052" hidden="1" xr:uid="{A96CCEE3-FEA3-4418-8393-0B4C60FC5454}"/>
    <cellStyle name="40 % - Akzent4" xfId="2932" hidden="1" xr:uid="{994890C2-FD67-466A-BE13-CD56FB98A1AD}"/>
    <cellStyle name="40 % - Akzent4" xfId="6041" hidden="1" xr:uid="{654C3719-D8AC-4C2C-AF93-E8630268BACE}"/>
    <cellStyle name="40 % - Akzent4" xfId="32953" hidden="1" xr:uid="{561BE4C0-7274-4611-8A58-87685F19BBBC}"/>
    <cellStyle name="40 % - Akzent4" xfId="3894" hidden="1" xr:uid="{35378DD0-FE1D-4C4C-847C-43C797E42B0B}"/>
    <cellStyle name="40 % - Akzent4" xfId="42388" hidden="1" xr:uid="{D86E94B8-8C16-445A-AFEA-6F03F74756AE}"/>
    <cellStyle name="40 % - Akzent4" xfId="24445" hidden="1" xr:uid="{7CD750F1-DDD5-4DBA-87A2-42134C4538C6}"/>
    <cellStyle name="40 % - Akzent4" xfId="18158" hidden="1" xr:uid="{EBA0FB10-CB22-4AE2-9CC4-99FB153DCA38}"/>
    <cellStyle name="40 % - Akzent4" xfId="51120" hidden="1" xr:uid="{DFEFB1B7-D2B9-472D-81D3-11C6CDBE46E8}"/>
    <cellStyle name="40 % - Akzent4" xfId="11753" hidden="1" xr:uid="{0D16F6DB-25AC-4468-821F-A1A7B0375893}"/>
    <cellStyle name="40 % - Akzent4" xfId="15617" hidden="1" xr:uid="{56543764-722F-4526-A080-57F3703559C1}"/>
    <cellStyle name="40 % - Akzent4" xfId="39733" hidden="1" xr:uid="{BAABF41A-9E6D-4195-B9F3-9B3FF2D90303}"/>
    <cellStyle name="40 % - Akzent4" xfId="42088" hidden="1" xr:uid="{24AE98C8-B264-4295-9A32-534B5516943E}"/>
    <cellStyle name="40 % - Akzent4" xfId="47074" hidden="1" xr:uid="{66C72345-04E2-418C-BE67-F7834BA4497C}"/>
    <cellStyle name="40 % - Akzent4" xfId="5572" hidden="1" xr:uid="{22023DB7-999F-4E52-B41D-99E5FB8BDD5D}"/>
    <cellStyle name="40 % - Akzent4" xfId="2016" hidden="1" xr:uid="{A5C60C72-9A4A-461B-9FE7-8DE346D801C0}"/>
    <cellStyle name="40 % - Akzent4" xfId="52201" hidden="1" xr:uid="{8DC32705-4F6E-4012-A014-32219D4BD84C}"/>
    <cellStyle name="40 % - Akzent4" xfId="45893" hidden="1" xr:uid="{DC70E3F0-6DF0-4EED-8655-B97458552C9E}"/>
    <cellStyle name="40 % - Akzent4" xfId="52352" hidden="1" xr:uid="{BAD4E07A-567B-4BEF-B099-C199B0E0C57D}"/>
    <cellStyle name="40 % - Akzent4" xfId="43627" hidden="1" xr:uid="{A2C7613F-D7BA-4EC7-A8E0-C8777495790B}"/>
    <cellStyle name="40 % - Akzent4" xfId="30197" hidden="1" xr:uid="{CF20CFD9-D06D-477E-9116-951D0805518E}"/>
    <cellStyle name="40 % - Akzent4" xfId="44954" hidden="1" xr:uid="{353DDC50-9891-4423-9BE4-68526C1D0B45}"/>
    <cellStyle name="40 % - Akzent4" xfId="5828" hidden="1" xr:uid="{417D8269-AFD2-45B3-8229-88D71F8B0D88}"/>
    <cellStyle name="40 % - Akzent4" xfId="23703" hidden="1" xr:uid="{6273C089-A8BB-43AE-8908-8F4E00A889AC}"/>
    <cellStyle name="40 % - Akzent4" xfId="41413" hidden="1" xr:uid="{E3CE246C-9E83-4A79-B1CA-42E1CF90B5D6}"/>
    <cellStyle name="40 % - Akzent4" xfId="48458" hidden="1" xr:uid="{08DA8004-3751-4A03-8D99-491A51FC4EE9}"/>
    <cellStyle name="40 % - Akzent4" xfId="32804" hidden="1" xr:uid="{4F1589B9-B45F-43DD-9E8C-69A2E61D2FC9}"/>
    <cellStyle name="40 % - Akzent4" xfId="29933" hidden="1" xr:uid="{919B19B2-D45C-4FD6-9989-6617D26838F3}"/>
    <cellStyle name="40 % - Akzent4" xfId="1952" hidden="1" xr:uid="{32A86013-0548-466E-A3C9-7E218206CE95}"/>
    <cellStyle name="40 % - Akzent4" xfId="36216" hidden="1" xr:uid="{AC6DABF7-E211-4AAB-B8CC-4F835DCCDE76}"/>
    <cellStyle name="40 % - Akzent4" xfId="26646" hidden="1" xr:uid="{DFDED290-8E26-48D6-9149-58EF00E86A69}"/>
    <cellStyle name="40 % - Akzent4" xfId="42331" hidden="1" xr:uid="{BA1D9469-39C3-4327-A8BC-911BC0800C3C}"/>
    <cellStyle name="40 % - Akzent4" xfId="1370" hidden="1" xr:uid="{A4F81A61-3C73-42DD-A104-787E0D66EB5F}"/>
    <cellStyle name="40 % - Akzent4" xfId="1391" hidden="1" xr:uid="{EFB8D1A7-962B-4DBC-8AEA-47B2C45520A1}"/>
    <cellStyle name="40 % - Akzent4" xfId="6390" hidden="1" xr:uid="{BBB1BB23-232C-4923-BAA3-F60113BE5F5B}"/>
    <cellStyle name="40 % - Akzent4" xfId="12429" hidden="1" xr:uid="{440606AF-2916-410A-B34C-A52D86FFAB3E}"/>
    <cellStyle name="40 % - Akzent4" xfId="7220" hidden="1" xr:uid="{DB088FC2-2515-4487-8D4B-3B7FD8F306EB}"/>
    <cellStyle name="40 % - Akzent4" xfId="29870" hidden="1" xr:uid="{7DED3E8A-ECB7-4590-8509-BBACC03C802D}"/>
    <cellStyle name="40 % - Akzent4 2" xfId="457" xr:uid="{6D7FAA85-B1CE-4D76-8794-CFA4B0B40A76}"/>
    <cellStyle name="40 % - Akzent4 3" xfId="326" xr:uid="{54CB468E-FF20-49FA-9C1A-24EF14BC0900}"/>
    <cellStyle name="40 % - Akzent5" xfId="34503" hidden="1" xr:uid="{5E2AAC0A-1F83-4688-88D6-1324AEC0FFAE}"/>
    <cellStyle name="40 % - Akzent5" xfId="1022" hidden="1" xr:uid="{86716FF8-B113-4FA1-BCEF-667D84D9215E}"/>
    <cellStyle name="40 % - Akzent5" xfId="1437" hidden="1" xr:uid="{1B4CA84D-3F7F-4F40-8D03-805048C73201}"/>
    <cellStyle name="40 % - Akzent5" xfId="19085" hidden="1" xr:uid="{F1699F66-9DE6-42C2-A27B-9AA8C101B004}"/>
    <cellStyle name="40 % - Akzent5" xfId="36877" hidden="1" xr:uid="{25AB4D44-4740-43EE-9E68-547395CD8FEF}"/>
    <cellStyle name="40 % - Akzent5" xfId="35312" hidden="1" xr:uid="{F9310358-16A0-4CD3-BEE3-7872A4801F5E}"/>
    <cellStyle name="40 % - Akzent5" xfId="17126" hidden="1" xr:uid="{C84A9837-33FD-41EA-B31A-7755043088C1}"/>
    <cellStyle name="40 % - Akzent5" xfId="8869" hidden="1" xr:uid="{57385DF6-718A-4B9B-A1A3-5207B194669D}"/>
    <cellStyle name="40 % - Akzent5" xfId="47933" hidden="1" xr:uid="{FF72A85D-5CF1-4637-BC61-54A87FE64058}"/>
    <cellStyle name="40 % - Akzent5" xfId="45458" hidden="1" xr:uid="{1AE4CE9F-C82C-447D-9C1C-E4ECCB151944}"/>
    <cellStyle name="40 % - Akzent5" xfId="23103" hidden="1" xr:uid="{D56B8281-5DAF-4DCF-9A51-F40E13D305E9}"/>
    <cellStyle name="40 % - Akzent5" xfId="30898" hidden="1" xr:uid="{C284AA6D-8A06-4E20-811C-A0EC08FA6792}"/>
    <cellStyle name="40 % - Akzent5" xfId="8184" hidden="1" xr:uid="{05797DA8-D221-40FA-AB75-884B65C5A488}"/>
    <cellStyle name="40 % - Akzent5" xfId="47522" hidden="1" xr:uid="{59233212-6954-41E5-934B-D8C48F7C2A61}"/>
    <cellStyle name="40 % - Akzent5" xfId="41660" hidden="1" xr:uid="{E5212D58-593F-4EAC-B452-AA6C2C31358F}"/>
    <cellStyle name="40 % - Akzent5" xfId="29434" hidden="1" xr:uid="{644C0DF2-CA2E-463D-9A72-553A909C12EA}"/>
    <cellStyle name="40 % - Akzent5" xfId="43462" hidden="1" xr:uid="{A2FA605D-DBF5-4FCF-853F-1C5A56323E91}"/>
    <cellStyle name="40 % - Akzent5" xfId="27278" hidden="1" xr:uid="{2F7733EB-657C-4B17-B2D4-4131826C9098}"/>
    <cellStyle name="40 % - Akzent5" xfId="42334" hidden="1" xr:uid="{508ADC61-2522-4316-8631-9FAD744051A2}"/>
    <cellStyle name="40 % - Akzent5" xfId="31707" hidden="1" xr:uid="{433214A8-690C-4A2A-A392-A9913E9B8AE4}"/>
    <cellStyle name="40 % - Akzent5" xfId="28276" hidden="1" xr:uid="{41EE41D5-0040-4BB3-991F-0016B6315AEB}"/>
    <cellStyle name="40 % - Akzent5" xfId="36955" hidden="1" xr:uid="{0A4B25B6-2862-4B5E-9B7F-95105A5DF9D0}"/>
    <cellStyle name="40 % - Akzent5" xfId="37056" hidden="1" xr:uid="{8962AA2A-E932-4AD6-9C59-076905E0985A}"/>
    <cellStyle name="40 % - Akzent5" xfId="39449" hidden="1" xr:uid="{E489A24E-3227-4D32-B946-9833ABA57D3C}"/>
    <cellStyle name="40 % - Akzent5" xfId="138" hidden="1" xr:uid="{6E6B3E06-4A79-46EC-A6FF-08772FA112DD}"/>
    <cellStyle name="40 % - Akzent5" xfId="26305" hidden="1" xr:uid="{2319E2A9-6770-4014-B87C-655D80CD66C2}"/>
    <cellStyle name="40 % - Akzent5" xfId="6000" hidden="1" xr:uid="{F78D38E5-6974-48C1-BE92-461F17BD0BF2}"/>
    <cellStyle name="40 % - Akzent5" xfId="10026" hidden="1" xr:uid="{1DBBAE27-57C5-4D4C-84FF-03A5F19F4171}"/>
    <cellStyle name="40 % - Akzent5" xfId="13759" hidden="1" xr:uid="{A7090DDD-6ACF-4003-8619-2F0BCE362FB2}"/>
    <cellStyle name="40 % - Akzent5" xfId="47195" hidden="1" xr:uid="{50D81412-F79B-48D5-BD02-007ADA055E0D}"/>
    <cellStyle name="40 % - Akzent5" xfId="51123" hidden="1" xr:uid="{973EB307-5100-4308-AA65-3104661C1007}"/>
    <cellStyle name="40 % - Akzent5" xfId="35164" hidden="1" xr:uid="{0E778AFB-EBE0-4B4C-8CBA-39A9E8006F74}"/>
    <cellStyle name="40 % - Akzent5" xfId="15658" hidden="1" xr:uid="{3A23D8A9-F824-429B-89CA-347199FE9DFA}"/>
    <cellStyle name="40 % - Akzent5" xfId="26771" hidden="1" xr:uid="{475CE6EC-ED04-429F-B531-DBC682263565}"/>
    <cellStyle name="40 % - Akzent5" xfId="31559" hidden="1" xr:uid="{89BD3DD1-5F98-4F44-9F99-2334C0B62E50}"/>
    <cellStyle name="40 % - Akzent5" xfId="31408" hidden="1" xr:uid="{8559B077-FF4F-49A5-A413-5A60A2C5347C}"/>
    <cellStyle name="40 % - Akzent5" xfId="32391" hidden="1" xr:uid="{197DCF52-B6CA-4292-B249-440E4971FAF0}"/>
    <cellStyle name="40 % - Akzent5" xfId="33020" hidden="1" xr:uid="{E56D4723-1563-40D5-BDD2-3E386120FB70}"/>
    <cellStyle name="40 % - Akzent5" xfId="20545" hidden="1" xr:uid="{1C52492A-5B0E-4660-9370-157752B65C69}"/>
    <cellStyle name="40 % - Akzent5" xfId="23060" hidden="1" xr:uid="{937EBEBA-F746-401A-A63D-2531189F1AF6}"/>
    <cellStyle name="40 % - Akzent5" xfId="12001" hidden="1" xr:uid="{4489E96D-7416-4BA8-8F15-6AAFFF123E1E}"/>
    <cellStyle name="40 % - Akzent5" xfId="10940" hidden="1" xr:uid="{6A5BA428-AA9A-4AAB-82AC-6888FECD1371}"/>
    <cellStyle name="40 % - Akzent5" xfId="13489" hidden="1" xr:uid="{853AD034-01EF-4902-B047-6C8FF6A34C2D}"/>
    <cellStyle name="40 % - Akzent5" xfId="52013" hidden="1" xr:uid="{8483A9E0-E3CE-483A-9359-AA434AEDAE82}"/>
    <cellStyle name="40 % - Akzent5" xfId="49400" hidden="1" xr:uid="{88C41C7D-4233-431E-9BBC-AF74C38680B2}"/>
    <cellStyle name="40 % - Akzent5" xfId="48112" hidden="1" xr:uid="{220AEA07-38A9-4BB8-8663-BDB03C7D635D}"/>
    <cellStyle name="40 % - Akzent5" xfId="37108" hidden="1" xr:uid="{D2CF319B-8486-47ED-BE5D-EB4085A7A1FB}"/>
    <cellStyle name="40 % - Akzent5" xfId="29753" hidden="1" xr:uid="{DE272645-0385-4976-AC58-52A7D31F5FEA}"/>
    <cellStyle name="40 % - Akzent5" xfId="33535" hidden="1" xr:uid="{31D39DA4-E9D8-497D-97C0-11978615B128}"/>
    <cellStyle name="40 % - Akzent5" xfId="33589" hidden="1" xr:uid="{4AF86C2D-9951-4D6E-84C9-5A5E6C01CCE3}"/>
    <cellStyle name="40 % - Akzent5" xfId="34366" hidden="1" xr:uid="{5193C7A0-967F-4AF1-9469-78BD65B9EAA0}"/>
    <cellStyle name="40 % - Akzent5" xfId="35558" hidden="1" xr:uid="{14E6E8C9-8AF6-42A6-A7B4-945F5F25750D}"/>
    <cellStyle name="40 % - Akzent5" xfId="42558" hidden="1" xr:uid="{7E660BC4-8E1A-420E-8840-D5E243796951}"/>
    <cellStyle name="40 % - Akzent5" xfId="4748" hidden="1" xr:uid="{292EE84B-8017-4F60-BE05-70B40976FEAE}"/>
    <cellStyle name="40 % - Akzent5" xfId="47227" hidden="1" xr:uid="{4C961CB2-B655-4654-9158-3BF56A6155C9}"/>
    <cellStyle name="40 % - Akzent5" xfId="5043" hidden="1" xr:uid="{33707D07-C44F-481C-8029-F7C27FF170DC}"/>
    <cellStyle name="40 % - Akzent5" xfId="5464" hidden="1" xr:uid="{69D4E3E4-0BD0-4762-AB5C-A99C8D565916}"/>
    <cellStyle name="40 % - Akzent5" xfId="43586" hidden="1" xr:uid="{96599647-08F2-428E-BEE3-3719FA788125}"/>
    <cellStyle name="40 % - Akzent5" xfId="19524" hidden="1" xr:uid="{B33819A4-DE1B-4FCA-9613-E8891E03B98C}"/>
    <cellStyle name="40 % - Akzent5" xfId="15904" hidden="1" xr:uid="{F80DD83B-2025-4948-8921-C42746315AEE}"/>
    <cellStyle name="40 % - Akzent5" xfId="23645" hidden="1" xr:uid="{8766BB4B-AE65-4F8C-80B8-8A2071C59389}"/>
    <cellStyle name="40 % - Akzent5" xfId="24581" hidden="1" xr:uid="{0C5B1D50-0791-48B4-8081-6BBA70CA8F6E}"/>
    <cellStyle name="40 % - Akzent5" xfId="30353" hidden="1" xr:uid="{F32C10D0-4B36-42FF-B3FB-D67116B8CFFD}"/>
    <cellStyle name="40 % - Akzent5" xfId="45609" hidden="1" xr:uid="{6C4BD7C7-0C47-43FF-A83E-0909E8315D0B}"/>
    <cellStyle name="40 % - Akzent5" xfId="1389" hidden="1" xr:uid="{CEB6E8FF-C3FA-4736-BDC0-2A564F051F01}"/>
    <cellStyle name="40 % - Akzent5" xfId="47608" hidden="1" xr:uid="{5739170A-7C5D-4170-AE92-F84F6D64C65D}"/>
    <cellStyle name="40 % - Akzent5" xfId="22680" hidden="1" xr:uid="{F55923DE-825D-4F72-B33A-5BA2CE9F46D4}"/>
    <cellStyle name="40 % - Akzent5" xfId="32972" hidden="1" xr:uid="{DBA8C8B3-A9BC-4DD5-923C-BDEE7BF20260}"/>
    <cellStyle name="40 % - Akzent5" xfId="35013" hidden="1" xr:uid="{B8EBBBBD-5AE9-415B-BF5F-A0844807CFFF}"/>
    <cellStyle name="40 % - Akzent5" xfId="42099" hidden="1" xr:uid="{BCE40163-202E-4780-B013-D0E74705563F}"/>
    <cellStyle name="40 % - Akzent5" xfId="26971" hidden="1" xr:uid="{ECB4C7F7-5FBC-4ED1-95F7-A0A47E0D619F}"/>
    <cellStyle name="40 % - Akzent5" xfId="33424" hidden="1" xr:uid="{71249A87-EB1A-428E-9F20-66E5EFCC8BB3}"/>
    <cellStyle name="40 % - Akzent5" xfId="48339" hidden="1" xr:uid="{4A07372C-74D2-4600-894D-AF5110BB76DF}"/>
    <cellStyle name="40 % - Akzent5" xfId="48139" hidden="1" xr:uid="{B8F19124-E29C-4BD2-AC30-B6F6D7D38C88}"/>
    <cellStyle name="40 % - Akzent5" xfId="51005" hidden="1" xr:uid="{8121600D-A5AF-4CE6-8686-DDFDE09CB89D}"/>
    <cellStyle name="40 % - Akzent5" xfId="1561" hidden="1" xr:uid="{797E74DC-A0BD-4795-B723-585332DDD007}"/>
    <cellStyle name="40 % - Akzent5" xfId="26255" hidden="1" xr:uid="{92124E67-54EA-495D-9A4E-D75DF84605D1}"/>
    <cellStyle name="40 % - Akzent5" xfId="20497" hidden="1" xr:uid="{045D9C2B-DFC1-44BE-B697-0D776B785293}"/>
    <cellStyle name="40 % - Akzent5" xfId="36554" hidden="1" xr:uid="{E46169E4-C4BD-499D-A57D-A3DF5BE76946}"/>
    <cellStyle name="40 % - Akzent5" xfId="44948" hidden="1" xr:uid="{EC9F5592-97EE-4AF8-89D9-C7E0A25AD780}"/>
    <cellStyle name="40 % - Akzent5" xfId="38609" hidden="1" xr:uid="{7F974AE8-4F3C-4318-AE7D-D738825E4B6C}"/>
    <cellStyle name="40 % - Akzent5" xfId="45750" hidden="1" xr:uid="{FB4051C0-23A7-4ED5-91BE-11A734FE3001}"/>
    <cellStyle name="40 % - Akzent5" xfId="37811" hidden="1" xr:uid="{ED83C067-3815-47AC-AEFA-9B87907DA06B}"/>
    <cellStyle name="40 % - Akzent5" xfId="42552" hidden="1" xr:uid="{2C1B5342-4C93-4B40-86A2-54792BB27A2B}"/>
    <cellStyle name="40 % - Akzent5" xfId="37948" hidden="1" xr:uid="{6A69C8B5-FA23-4635-A456-3D6098FC12EE}"/>
    <cellStyle name="40 % - Akzent5" xfId="46435" hidden="1" xr:uid="{AF7596AB-0238-4E05-BA0A-ACCEF86CE516}"/>
    <cellStyle name="40 % - Akzent5" xfId="41416" hidden="1" xr:uid="{B2BA3C49-D156-4621-8F81-1C24FF3846D5}"/>
    <cellStyle name="40 % - Akzent5" xfId="43866" hidden="1" xr:uid="{E9D668B7-8F21-443C-95EE-89151519A975}"/>
    <cellStyle name="40 % - Akzent5" xfId="26982" hidden="1" xr:uid="{DF7E02B1-CA3C-4CFA-AA8B-68F791AE3BF1}"/>
    <cellStyle name="40 % - Akzent5" xfId="22809" hidden="1" xr:uid="{10531579-1359-47F1-98C0-9BBCAE76EBE3}"/>
    <cellStyle name="40 % - Akzent5" xfId="22779" hidden="1" xr:uid="{A1621AEA-9281-4566-8540-021A4D7E18C2}"/>
    <cellStyle name="40 % - Akzent5" xfId="25091" hidden="1" xr:uid="{2AD5C584-DD7C-46B4-8AC8-C6F46616D7E8}"/>
    <cellStyle name="40 % - Akzent5" xfId="9857" hidden="1" xr:uid="{C87F63CA-0E1D-40DD-ABB8-A7BB651C1C61}"/>
    <cellStyle name="40 % - Akzent5" xfId="25360" hidden="1" xr:uid="{83DE754A-241F-46DE-9678-022246BBFCB1}"/>
    <cellStyle name="40 % - Akzent5" xfId="49154" hidden="1" xr:uid="{36FAEA58-43A9-4828-8DC9-6FEA82E0B1D3}"/>
    <cellStyle name="40 % - Akzent5" xfId="46925" hidden="1" xr:uid="{6A2059ED-FC95-475C-80F2-030F0707277D}"/>
    <cellStyle name="40 % - Akzent5" xfId="18549" hidden="1" xr:uid="{34D0730F-3CF2-4A65-8C82-3D2B51D26149}"/>
    <cellStyle name="40 % - Akzent5" xfId="36220" hidden="1" xr:uid="{C9CC2417-67A5-49DE-860C-CD17527BDB6C}"/>
    <cellStyle name="40 % - Akzent5" xfId="46880" hidden="1" xr:uid="{C9E6AD6C-502A-4A6F-B435-10B67FDA69B8}"/>
    <cellStyle name="40 % - Akzent5" xfId="13573" hidden="1" xr:uid="{028F8425-DFB7-4C42-8D4C-9C8EDE0399F0}"/>
    <cellStyle name="40 % - Akzent5" xfId="31952" hidden="1" xr:uid="{912CF018-BC47-48D0-BF64-87DFE07C970F}"/>
    <cellStyle name="40 % - Akzent5" xfId="30759" hidden="1" xr:uid="{1BDBF7FC-62A4-435E-A097-28BF7A4459FA}"/>
    <cellStyle name="40 % - Akzent5" xfId="44810" hidden="1" xr:uid="{43D15A9A-02FE-43C7-811B-DFBF6ADD0E9B}"/>
    <cellStyle name="40 % - Akzent5" xfId="47323" hidden="1" xr:uid="{0C51653A-A4C6-42D9-BFF9-E0D30DABEB3B}"/>
    <cellStyle name="40 % - Akzent5" xfId="28786" hidden="1" xr:uid="{E2AFE347-97AB-4ADA-A528-9A7063DB2748}"/>
    <cellStyle name="40 % - Akzent5" xfId="37270" hidden="1" xr:uid="{A84BAD20-221C-4B30-9A8D-5872C570576E}"/>
    <cellStyle name="40 % - Akzent5" xfId="15501" hidden="1" xr:uid="{FCA4CE58-2B1A-49CE-8D3C-54575E493FF9}"/>
    <cellStyle name="40 % - Akzent5" xfId="4660" hidden="1" xr:uid="{8790C634-3959-4B1F-B052-40C6F59562D5}"/>
    <cellStyle name="40 % - Akzent5" xfId="14702" hidden="1" xr:uid="{752E6BBF-780F-4FE1-9296-DD77114A61EB}"/>
    <cellStyle name="40 % - Akzent5" xfId="11450" hidden="1" xr:uid="{C6B12213-F3C4-4E2D-AE98-2ADA36ED05DD}"/>
    <cellStyle name="40 % - Akzent5" xfId="27923" hidden="1" xr:uid="{A12FA81C-542D-4151-9D0D-AC01E7C4DB8E}"/>
    <cellStyle name="40 % - Akzent5" xfId="18039" hidden="1" xr:uid="{0626995A-E4B0-4D9E-A295-97E5E5FEE268}"/>
    <cellStyle name="40 % - Akzent5" xfId="42299" hidden="1" xr:uid="{010598BA-8D41-4CEB-A830-DEC94591E4FA}"/>
    <cellStyle name="40 % - Akzent5" xfId="20949" hidden="1" xr:uid="{37150419-EF59-42A0-A6BA-8E60E0596068}"/>
    <cellStyle name="40 % - Akzent5" xfId="38764" hidden="1" xr:uid="{FA84FEC4-9AE8-495A-8947-7D4F08C02554}"/>
    <cellStyle name="40 % - Akzent5" xfId="6279" hidden="1" xr:uid="{D6AEE777-17B3-417E-A925-F1C2F3B09897}"/>
    <cellStyle name="40 % - Akzent5" xfId="33144" hidden="1" xr:uid="{0872233D-7655-4EEF-9ED8-85E0A7172511}"/>
    <cellStyle name="40 % - Akzent5" xfId="39727" hidden="1" xr:uid="{AD65F5CF-4F0F-40C6-9F04-CF5C7BD2D2C1}"/>
    <cellStyle name="40 % - Akzent5" xfId="21056" hidden="1" xr:uid="{C08C1698-34A6-44C3-9A96-9BD6842D277B}"/>
    <cellStyle name="40 % - Akzent5" xfId="27976" hidden="1" xr:uid="{57CD296E-87E6-4082-B0B2-2E89B480E006}"/>
    <cellStyle name="40 % - Akzent5" xfId="28029" hidden="1" xr:uid="{8C5CCC20-664E-42A2-9399-C277A0B8DAF3}"/>
    <cellStyle name="40 % - Akzent5" xfId="21886" hidden="1" xr:uid="{6E445745-DA54-4194-9971-2A7CEF03B303}"/>
    <cellStyle name="40 % - Akzent5" xfId="16962" hidden="1" xr:uid="{19D6B891-A8DC-4A24-A5D6-E9C54CF785FD}"/>
    <cellStyle name="40 % - Akzent5" xfId="8430" hidden="1" xr:uid="{EA90C413-61C6-49F1-B6E5-7F218B450139}"/>
    <cellStyle name="40 % - Akzent5" xfId="29893" hidden="1" xr:uid="{D70112E3-5CD5-4ABB-AA3E-634B5E194892}"/>
    <cellStyle name="40 % - Akzent5" xfId="30061" hidden="1" xr:uid="{B7C184C3-C432-4B25-8693-7C174503B3DE}"/>
    <cellStyle name="40 % - Akzent5" xfId="3751" hidden="1" xr:uid="{9365E46A-A065-4D07-9E81-5FE934C9B23F}"/>
    <cellStyle name="40 % - Akzent5" xfId="4436" hidden="1" xr:uid="{7915155A-90CB-476E-A9E2-1ADFAF1FB6BD}"/>
    <cellStyle name="40 % - Akzent5" xfId="86" hidden="1" xr:uid="{20BF9652-D184-4A42-AED9-527A1101B777}"/>
    <cellStyle name="40 % - Akzent5" xfId="22019" hidden="1" xr:uid="{DBBC62D1-66C1-454F-9634-AD39FBFA6E0B}"/>
    <cellStyle name="40 % - Akzent5" xfId="39010" hidden="1" xr:uid="{F4C71560-3645-4764-820B-5B4CF66CFD81}"/>
    <cellStyle name="40 % - Akzent5" xfId="11756" hidden="1" xr:uid="{3B892030-5E7F-4EFB-8EE1-896A2EBA6226}"/>
    <cellStyle name="40 % - Akzent5" xfId="52264" hidden="1" xr:uid="{8577C4E1-2D73-4925-8858-95A9D0FAC35E}"/>
    <cellStyle name="40 % - Akzent5" xfId="24448" hidden="1" xr:uid="{568A21FD-D25D-48F5-82A0-B3EE08F23EA2}"/>
    <cellStyle name="40 % - Akzent5" xfId="35997" hidden="1" xr:uid="{3EDFE6FB-44BC-404D-AE79-33AF17BC0E78}"/>
    <cellStyle name="40 % - Akzent5" xfId="50211" hidden="1" xr:uid="{5D4D627D-AC89-4185-826E-5BCC129A5A1E}"/>
    <cellStyle name="40 % - Akzent5" xfId="7871" hidden="1" xr:uid="{61FD8A40-C4FD-44A3-A4EE-B34CD37FC4E1}"/>
    <cellStyle name="40 % - Akzent5" xfId="26043" hidden="1" xr:uid="{57818D9C-50E0-4801-B5F3-0B86BD05A109}"/>
    <cellStyle name="40 % - Akzent5" xfId="9577" hidden="1" xr:uid="{23DF4D72-1FAB-4A39-99CA-D57DA906D183}"/>
    <cellStyle name="40 % - Akzent5" xfId="23070" hidden="1" xr:uid="{5A2E69E2-9D08-4332-9403-074928050D9C}"/>
    <cellStyle name="40 % - Akzent5" xfId="23280" hidden="1" xr:uid="{EEB925E5-4423-4FA8-82C2-0D35A15B5418}"/>
    <cellStyle name="40 % - Akzent5" xfId="25604" hidden="1" xr:uid="{A99053D8-42D0-4EF9-827C-14F4AED1EFFB}"/>
    <cellStyle name="40 % - Akzent5" xfId="3436" hidden="1" xr:uid="{B992C12C-9D5F-439C-9F71-1F39D5B0F2B3}"/>
    <cellStyle name="40 % - Akzent5" xfId="2010" hidden="1" xr:uid="{AE9C718C-AAB0-4287-85F4-40E93AFE1041}"/>
    <cellStyle name="40 % - Akzent5" xfId="48849" hidden="1" xr:uid="{83634566-9A7D-4FBF-A6C0-56ED314C4A96}"/>
    <cellStyle name="40 % - Akzent5" xfId="29743" hidden="1" xr:uid="{2AABA860-F8C7-4270-A558-94B1A824989B}"/>
    <cellStyle name="40 % - Akzent5" xfId="29963" hidden="1" xr:uid="{4990A6B6-1267-4170-9BD1-01B08FF8245A}"/>
    <cellStyle name="40 % - Akzent5" xfId="26998" hidden="1" xr:uid="{D734CAF8-8C49-4B1D-9513-19F30E922B15}"/>
    <cellStyle name="40 % - Akzent5" xfId="47652" hidden="1" xr:uid="{81A9B7E2-47DC-4655-820F-968FCAEED83A}"/>
    <cellStyle name="40 % - Akzent5" xfId="5102" hidden="1" xr:uid="{3015AE9C-4D84-4D0A-BFC2-C5792099FCC8}"/>
    <cellStyle name="40 % - Akzent5" xfId="21109" hidden="1" xr:uid="{5CC3F6A6-2FEA-4899-85B5-DE74734338A8}"/>
    <cellStyle name="40 % - Akzent5" xfId="13000" hidden="1" xr:uid="{92B971BA-F91A-48AD-8FA9-CEC11D502FFC}"/>
    <cellStyle name="40 % - Akzent5" xfId="38458" hidden="1" xr:uid="{DE02EF8A-EEBF-412B-8BA0-B43128ABCC5D}"/>
    <cellStyle name="40 % - Akzent5" xfId="16558" hidden="1" xr:uid="{686767DB-3A11-40FD-BA90-B4902A1994FF}"/>
    <cellStyle name="40 % - Akzent5" xfId="13578" hidden="1" xr:uid="{79907525-5887-43B5-80CC-E3A337B850FB}"/>
    <cellStyle name="40 % - Akzent5" xfId="18700" hidden="1" xr:uid="{5906B43C-510D-40C0-B3D0-4D0C00C37260}"/>
    <cellStyle name="40 % - Akzent5" xfId="14840" hidden="1" xr:uid="{7B513F32-4423-42D4-AC18-ACF98193F0FA}"/>
    <cellStyle name="40 % - Akzent5" xfId="39674" hidden="1" xr:uid="{1846A39D-CDC3-4951-8818-45D9656FD2AD}"/>
    <cellStyle name="40 % - Akzent5" xfId="43047" hidden="1" xr:uid="{CBF2B235-A23C-48B1-96B2-023CDACE46E1}"/>
    <cellStyle name="40 % - Akzent5" xfId="49000" hidden="1" xr:uid="{9338434D-BD09-4D98-ACDE-159447636094}"/>
    <cellStyle name="40 % - Akzent5" xfId="36703" hidden="1" xr:uid="{4B935712-B0FB-4D3A-AB85-F2082A161C9B}"/>
    <cellStyle name="40 % - Akzent5" xfId="3997" hidden="1" xr:uid="{1F56391B-7806-41C6-B236-4608EE434F82}"/>
    <cellStyle name="40 % - Akzent5" xfId="25242" hidden="1" xr:uid="{DD9ADE15-9ABD-4051-A20A-18E5DA61DB53}"/>
    <cellStyle name="40 % - Akzent5" xfId="27429" hidden="1" xr:uid="{92106C80-3F3A-4B3E-93BC-B4153110DA4C}"/>
    <cellStyle name="40 % - Akzent5" xfId="8022" hidden="1" xr:uid="{AC899BF9-56B4-4754-922A-8C28FB9CC270}"/>
    <cellStyle name="40 % - Akzent5" xfId="23545" hidden="1" xr:uid="{F91CF09A-2826-4B84-A82B-687B80E09F34}"/>
    <cellStyle name="40 % - Akzent5" xfId="4965" hidden="1" xr:uid="{C4E4DB72-46A0-4B0B-B85E-8D5AD221EE30}"/>
    <cellStyle name="40 % - Akzent5" xfId="23697" hidden="1" xr:uid="{C464DC6E-0271-4B9F-B240-2869C1DC19E2}"/>
    <cellStyle name="40 % - Akzent5" xfId="6393" hidden="1" xr:uid="{F9A075CE-77FB-4752-BB7A-4BECC493CE85}"/>
    <cellStyle name="40 % - Akzent5" xfId="13340" hidden="1" xr:uid="{C0597B71-B5A4-4419-9843-FC8EC11F2AAB}"/>
    <cellStyle name="40 % - Akzent5" xfId="20669" hidden="1" xr:uid="{9C540F72-4B1D-4766-9797-0ED56ABD7B30}"/>
    <cellStyle name="40 % - Akzent5" xfId="2926" hidden="1" xr:uid="{24A9B816-2195-477E-BCF9-7CAFCFE5DD08}"/>
    <cellStyle name="40 % - Akzent5" xfId="47011" hidden="1" xr:uid="{D82D1813-7917-42A6-89C1-FC002FE2311D}"/>
    <cellStyle name="40 % - Akzent5" xfId="40504" hidden="1" xr:uid="{26D81562-10E9-4498-9536-386653FCC8E3}"/>
    <cellStyle name="40 % - Akzent5" xfId="32605" hidden="1" xr:uid="{81E8D43E-EF3F-4195-8E08-F9C083C8D6D8}"/>
    <cellStyle name="40 % - Akzent5" xfId="47695" hidden="1" xr:uid="{99D17F97-0D62-437E-B60D-628F70A882AB}"/>
    <cellStyle name="40 % - Akzent5" xfId="26264" hidden="1" xr:uid="{00FAFAB7-B49E-4AFB-AA5B-33B4070D75C9}"/>
    <cellStyle name="40 % - Akzent5" xfId="4628" hidden="1" xr:uid="{7A6C8379-D7E4-4473-A597-0D33B26185E1}"/>
    <cellStyle name="40 % - Akzent5" xfId="44033" hidden="1" xr:uid="{C0D928CD-E5C8-4819-B4BE-C898EE5A4B46}"/>
    <cellStyle name="40 % - Akzent5" xfId="13267" hidden="1" xr:uid="{AC2D8474-1A03-43A3-A066-0AD13A588733}"/>
    <cellStyle name="40 % - Akzent5" xfId="45996" hidden="1" xr:uid="{750943D6-EE57-4888-8B04-F793C1D0C8DE}"/>
    <cellStyle name="40 % - Akzent5" xfId="23166" hidden="1" xr:uid="{2F400A11-3AAF-421C-B83B-5B5FB17C4605}"/>
    <cellStyle name="40 % - Akzent5" xfId="49839" hidden="1" xr:uid="{E7F43B74-9400-4949-BDB3-D652CECF609B}"/>
    <cellStyle name="40 % - Akzent5" xfId="50344" hidden="1" xr:uid="{8A667D96-BE6B-45E8-B706-BEB86FF514AF}"/>
    <cellStyle name="40 % - Akzent5" xfId="27866" hidden="1" xr:uid="{49E9CB7F-2766-4D3B-9965-D3234FEF4F0E}"/>
    <cellStyle name="40 % - Akzent5" xfId="7223" hidden="1" xr:uid="{DE59E402-CBE8-499A-AA56-ECBF8949D694}"/>
    <cellStyle name="40 % - Akzent5" xfId="9971" hidden="1" xr:uid="{58695929-800A-4F3B-860D-791055E14B7F}"/>
    <cellStyle name="40 % - Akzent5" xfId="22529" hidden="1" xr:uid="{9658FDF9-06E8-46D2-95F1-C34291015BF2}"/>
    <cellStyle name="40 % - Akzent5" xfId="9453" hidden="1" xr:uid="{309C7FC5-4B21-4BF7-8E0F-E30B522B216B}"/>
    <cellStyle name="40 % - Akzent5" xfId="26707" hidden="1" xr:uid="{A46F6617-2603-4415-9259-5262F947953B}"/>
    <cellStyle name="40 % - Akzent5" xfId="20130" hidden="1" xr:uid="{04112B71-D853-4716-84D5-F48401F142CC}"/>
    <cellStyle name="40 % - Akzent5" xfId="9405" hidden="1" xr:uid="{524132C5-4C9F-4C27-837B-5257951DC600}"/>
    <cellStyle name="40 % - Akzent5" xfId="5830" hidden="1" xr:uid="{10072BB9-434E-49E0-ADED-C55ECE7E4A7C}"/>
    <cellStyle name="40 % - Akzent5" xfId="1955" hidden="1" xr:uid="{91E09E25-E6D5-4105-8BD8-B09F5B8893CA}"/>
    <cellStyle name="40 % - Akzent5" xfId="2787" hidden="1" xr:uid="{29241A88-E705-4B48-9286-95CC4B107540}"/>
    <cellStyle name="40 % - Akzent5" xfId="48206" hidden="1" xr:uid="{2FC28092-77D0-4DA8-9B40-9A424D451BB7}"/>
    <cellStyle name="40 % - Akzent5" xfId="1841" hidden="1" xr:uid="{A828AB8D-004F-4284-B84B-5C9956490B9D}"/>
    <cellStyle name="40 % - Akzent5" xfId="43978" hidden="1" xr:uid="{6157830D-8C21-4CD6-828C-AD0C6A2EB145}"/>
    <cellStyle name="40 % - Akzent5" xfId="27100" hidden="1" xr:uid="{D3631B76-0614-41B4-8D9D-5D02F0B062D2}"/>
    <cellStyle name="40 % - Akzent5" xfId="29585" hidden="1" xr:uid="{D3CDA358-0DD5-4880-9908-AA14592667ED}"/>
    <cellStyle name="40 % - Akzent5" xfId="43414" hidden="1" xr:uid="{99F00F88-7C90-4FC3-9CCB-F91C03815C90}"/>
    <cellStyle name="40 % - Akzent5" xfId="4963" hidden="1" xr:uid="{673BD304-0F91-4BD8-AECB-2719C578FFDD}"/>
    <cellStyle name="40 % - Akzent5" xfId="22901" hidden="1" xr:uid="{A059DF8A-315C-4A2E-BEA8-55F5B7F2AAE1}"/>
    <cellStyle name="40 % - Akzent5" xfId="28924" hidden="1" xr:uid="{4A41BB52-91C5-49DA-BDF0-45F61DAA0119}"/>
    <cellStyle name="40 % - Akzent5" xfId="13925" hidden="1" xr:uid="{83D51047-EE6D-46E3-83EB-02E0CD620474}"/>
    <cellStyle name="40 % - Akzent5" xfId="6108" hidden="1" xr:uid="{4042E3E9-9212-44DF-A89F-C7E4FA0C8D46}"/>
    <cellStyle name="40 % - Akzent5" xfId="4945" hidden="1" xr:uid="{32D7D79E-D087-4A98-87C4-AB14472F1833}"/>
    <cellStyle name="40 % - Akzent5" xfId="10803" hidden="1" xr:uid="{542985CB-B372-468F-A2EA-AA3848AF1C55}"/>
    <cellStyle name="40 % - Akzent5" xfId="40637" hidden="1" xr:uid="{5AD201D6-9E1E-451C-9A64-7458C830F30E}"/>
    <cellStyle name="40 % - Akzent5" xfId="27595" hidden="1" xr:uid="{912D81B8-FEB9-4A49-97CD-6352ADEC82CB}"/>
    <cellStyle name="40 % - Akzent5" xfId="51367" hidden="1" xr:uid="{98994D67-3F33-4AB5-A4FA-6687650D4171}"/>
    <cellStyle name="40 % - Akzent5" xfId="47653" hidden="1" xr:uid="{7A2ADD06-62B1-467D-A7A9-DA3E79D6505F}"/>
    <cellStyle name="40 % - Akzent5" xfId="3587" hidden="1" xr:uid="{B2162225-FAC9-448A-9021-6F4BD6378960}"/>
    <cellStyle name="40 % - Akzent5" xfId="27252" hidden="1" xr:uid="{FA3AEA1D-D9AE-4AD2-9DDD-CCD93C44C215}"/>
    <cellStyle name="40 % - Akzent5" xfId="30126" hidden="1" xr:uid="{439DC203-CE4A-49C6-871A-CE17FB3AAD58}"/>
    <cellStyle name="40 % - Akzent5" xfId="4612" hidden="1" xr:uid="{65DCCD5A-9443-4FA3-8136-D2E2494D06EF}"/>
    <cellStyle name="40 % - Akzent5" xfId="17072" hidden="1" xr:uid="{8E55DA6A-200F-4109-9FC5-A23454EF5F00}"/>
    <cellStyle name="40 % - Akzent5" xfId="18839" hidden="1" xr:uid="{3FDE9A56-3558-401C-B36D-77106D72C3BA}"/>
    <cellStyle name="40 % - Akzent5" xfId="16343" hidden="1" xr:uid="{E7B2D611-E6D9-46D5-A203-7C299931EA1C}"/>
    <cellStyle name="40 % - Akzent5" xfId="13331" hidden="1" xr:uid="{0F478587-3B17-41CC-B5EB-09F9CF9EB0C0}"/>
    <cellStyle name="40 % - Akzent5" xfId="6448" hidden="1" xr:uid="{EDD066B3-04F7-4810-B89F-6EF10B8ED27C}"/>
    <cellStyle name="40 % - Akzent5" xfId="17903" hidden="1" xr:uid="{87A6581C-5ECB-4555-9CB3-1F0C034EE087}"/>
    <cellStyle name="40 % - Akzent5" xfId="16682" hidden="1" xr:uid="{DD2865D9-68CE-4D5B-9FFF-B388B5E85EC1}"/>
    <cellStyle name="40 % - Akzent5" xfId="11601" hidden="1" xr:uid="{B8A1F478-B68B-4F1B-AA32-80B1B3DF120C}"/>
    <cellStyle name="40 % - Akzent5" xfId="12440" hidden="1" xr:uid="{C9C98C32-0810-49EC-8962-FC9C5AD3804B}"/>
    <cellStyle name="40 % - Akzent5" xfId="13870" hidden="1" xr:uid="{5C21F9A7-7B28-4C0D-A974-8EDAD3FB4852}"/>
    <cellStyle name="40 % - Akzent5" xfId="15350" hidden="1" xr:uid="{8B6B75B1-DBE2-4300-8BE7-5BC73ABD7795}"/>
    <cellStyle name="40 % - Akzent5" xfId="27073" hidden="1" xr:uid="{B1BB39F2-282C-44C0-B163-D37B993E5650}"/>
    <cellStyle name="40 % - Akzent5" xfId="42504" hidden="1" xr:uid="{ED9D61F4-2B7F-4F7E-8E26-87263711FF02}"/>
    <cellStyle name="40 % - Akzent5" xfId="27475" hidden="1" xr:uid="{C926946D-3026-477C-8A8B-99012F9135D5}"/>
    <cellStyle name="40 % - Akzent5" xfId="7361" hidden="1" xr:uid="{DB7D175E-DD8B-4014-AEFE-D4F61C3976E4}"/>
    <cellStyle name="40 % - Akzent5" xfId="41147" hidden="1" xr:uid="{1EEBC988-BC22-45F5-A39E-C4F78DDFD734}"/>
    <cellStyle name="40 % - Akzent5" xfId="50854" hidden="1" xr:uid="{14EEF634-A6A6-4E8F-94A7-EEE3B87F1602}"/>
    <cellStyle name="40 % - Akzent5" xfId="41298" hidden="1" xr:uid="{9089160C-F275-4D1F-A752-35178738FB1C}"/>
    <cellStyle name="40 % - Akzent5" xfId="51806" hidden="1" xr:uid="{D36A20FA-D4C0-40A9-8072-6752A8284DEE}"/>
    <cellStyle name="40 % - Akzent5" xfId="36593" hidden="1" xr:uid="{7DEC1F3D-A463-49BF-A9C9-50BC74FC42FD}"/>
    <cellStyle name="40 % - Akzent5" xfId="36316" hidden="1" xr:uid="{3EF44D31-643D-4317-81B2-96930943E34B}"/>
    <cellStyle name="40 % - Akzent5" xfId="47462" hidden="1" xr:uid="{A0D9BC30-D834-4C55-93B6-60B004D8FC58}"/>
    <cellStyle name="40 % - Akzent5" xfId="13372" hidden="1" xr:uid="{DB318FB8-F4DE-4674-B35C-0C2790FE983D}"/>
    <cellStyle name="40 % - Akzent5" xfId="35260" hidden="1" xr:uid="{8C44FB69-72A0-4928-8643-6C1D144BF565}"/>
    <cellStyle name="40 % - Akzent5" xfId="27127" hidden="1" xr:uid="{0D9A85C5-0B8F-4F90-B2CC-91B41A209D26}"/>
    <cellStyle name="40 % - Akzent5" xfId="51991" hidden="1" xr:uid="{29BCB4FB-415B-4195-B957-8971E469ABAE}"/>
    <cellStyle name="40 % - Akzent5" xfId="52235" hidden="1" xr:uid="{93B31E6D-DB38-46B5-9DF4-49A1DC963A16}"/>
    <cellStyle name="40 % - Akzent5" xfId="5876" hidden="1" xr:uid="{E73B6D0A-A2FE-486B-84CD-D24EA929EDB7}"/>
    <cellStyle name="40 % - Akzent5 2" xfId="458" xr:uid="{D132B0B9-BB67-445E-8AD5-B8C192F1482C}"/>
    <cellStyle name="40 % - Akzent5 3" xfId="327" xr:uid="{99E13AEB-ADCB-4DF7-B721-0B2D5EDB882A}"/>
    <cellStyle name="40 % - Akzent6" xfId="9870" hidden="1" xr:uid="{D1B572D5-A0F0-4A82-81B5-6900E7504B71}"/>
    <cellStyle name="40 % - Akzent6" xfId="29599" hidden="1" xr:uid="{107E6022-08BE-4190-98E5-77FE30BFE99D}"/>
    <cellStyle name="40 % - Akzent6" xfId="43981" hidden="1" xr:uid="{25AE9170-7A31-41FE-A8B5-5F4684D814A7}"/>
    <cellStyle name="40 % - Akzent6" xfId="17131" hidden="1" xr:uid="{6EB89D2F-A160-4104-92AE-10033229030C}"/>
    <cellStyle name="40 % - Akzent6" xfId="23702" hidden="1" xr:uid="{7CE827A2-3385-4F39-985F-491D6DE2C24B}"/>
    <cellStyle name="40 % - Akzent6" xfId="7226" hidden="1" xr:uid="{72FA85C8-8493-4BEF-8258-FADBD3D06706}"/>
    <cellStyle name="40 % - Akzent6" xfId="44038" hidden="1" xr:uid="{1B7489FD-2EEC-41B9-B534-39CD23F1A7AB}"/>
    <cellStyle name="40 % - Akzent6" xfId="6473" hidden="1" xr:uid="{C612BC9A-4A4B-4E64-BD49-B6425C585B12}"/>
    <cellStyle name="40 % - Akzent6" xfId="37814" hidden="1" xr:uid="{A1F51611-BC95-450E-BBC2-F606EDB329AB}"/>
    <cellStyle name="40 % - Akzent6" xfId="23557" hidden="1" xr:uid="{158C6686-FB04-45F6-B1DB-B15F8977AB89}"/>
    <cellStyle name="40 % - Akzent6" xfId="39732" hidden="1" xr:uid="{95FB7A57-C14D-4FB9-AE52-6F25FEC84A90}"/>
    <cellStyle name="40 % - Akzent6" xfId="9974" hidden="1" xr:uid="{D2EF2134-7872-477A-AA98-F5121AB722FC}"/>
    <cellStyle name="40 % - Akzent6" xfId="40752" hidden="1" xr:uid="{207F08F9-C2FA-4A2A-80A2-5DA5F9E957D2}"/>
    <cellStyle name="40 % - Akzent6" xfId="11592" hidden="1" xr:uid="{AF2A9FBE-E660-46A8-956E-6EB43405339B}"/>
    <cellStyle name="40 % - Akzent6" xfId="6361" hidden="1" xr:uid="{B4887480-68FA-4DD6-A8FA-87469915AFEE}"/>
    <cellStyle name="40 % - Akzent6" xfId="34618" hidden="1" xr:uid="{9F78636D-6A9C-41A7-AE5E-965A5FC46397}"/>
    <cellStyle name="40 % - Akzent6" xfId="35178" hidden="1" xr:uid="{F84B4B51-D305-4532-8FC7-51E6352E6257}"/>
    <cellStyle name="40 % - Akzent6" xfId="30103" hidden="1" xr:uid="{2C079CB7-ABC5-46C7-99EF-095911B1E8C6}"/>
    <cellStyle name="40 % - Akzent6" xfId="47032" hidden="1" xr:uid="{A6B345D0-E8F1-47BF-BBD3-2B524B7102FE}"/>
    <cellStyle name="40 % - Akzent6" xfId="46423" hidden="1" xr:uid="{7AC5C08C-421E-40FB-8BC3-27B6A2F53B7F}"/>
    <cellStyle name="40 % - Akzent6" xfId="35985" hidden="1" xr:uid="{0B35065C-A99C-479B-9F8D-7BA22477C5BF}"/>
    <cellStyle name="40 % - Akzent6" xfId="30762" hidden="1" xr:uid="{679B9517-2F11-4FE2-82CF-92E02E2652E2}"/>
    <cellStyle name="40 % - Akzent6" xfId="41312" hidden="1" xr:uid="{5776D467-7019-4721-BB2D-C9A4B29E3600}"/>
    <cellStyle name="40 % - Akzent6" xfId="50459" hidden="1" xr:uid="{5A6BE032-0CB0-4F1C-A03B-DBE41899BDE0}"/>
    <cellStyle name="40 % - Akzent6" xfId="47239" hidden="1" xr:uid="{963CEB5F-52A1-47C4-AD73-8824686439A8}"/>
    <cellStyle name="40 % - Akzent6" xfId="36223" hidden="1" xr:uid="{750E434D-20A3-449C-9780-B2C6925AE2A7}"/>
    <cellStyle name="40 % - Akzent6" xfId="31550" hidden="1" xr:uid="{C7416F98-F4DE-4B30-88BA-45E162E6ED2B}"/>
    <cellStyle name="40 % - Akzent6" xfId="36416" hidden="1" xr:uid="{7B64126C-FDF3-4548-AF5C-F93441661821}"/>
    <cellStyle name="40 % - Akzent6" xfId="11055" hidden="1" xr:uid="{9908F60B-FC56-441C-A0E2-102EE8D087B4}"/>
    <cellStyle name="40 % - Akzent6" xfId="45063" hidden="1" xr:uid="{86953AC3-F791-47E2-8EB3-A086F67C7893}"/>
    <cellStyle name="40 % - Akzent6" xfId="13772" hidden="1" xr:uid="{40C234C7-FFED-4075-8D1C-3D084D222184}"/>
    <cellStyle name="40 % - Akzent6" xfId="32963" hidden="1" xr:uid="{7D47BBBB-2EBA-49D6-A79F-93203EEDE25F}"/>
    <cellStyle name="40 % - Akzent6" xfId="15492" hidden="1" xr:uid="{D39AC56A-551C-4FFF-9D5D-A185A54B1004}"/>
    <cellStyle name="40 % - Akzent6" xfId="11759" hidden="1" xr:uid="{72DBD347-9FCD-445B-8104-B619C1EF7400}"/>
    <cellStyle name="40 % - Akzent6" xfId="33128" hidden="1" xr:uid="{5ECA808B-04FE-466E-B461-EF891B70E3A1}"/>
    <cellStyle name="40 % - Akzent6" xfId="14955" hidden="1" xr:uid="{F9C714CB-B547-4776-A9CF-3CCB6BC83937}"/>
    <cellStyle name="40 % - Akzent6" xfId="29746" hidden="1" xr:uid="{E90F379C-6283-4B37-9CE1-78D8C30DA066}"/>
    <cellStyle name="40 % - Akzent6" xfId="4771" hidden="1" xr:uid="{9473350F-03FF-4E52-AA2A-FB023792D17F}"/>
    <cellStyle name="40 % - Akzent6" xfId="32608" hidden="1" xr:uid="{3EE76BEB-86BC-42A8-9942-13D1BAB0FA5C}"/>
    <cellStyle name="40 % - Akzent6" xfId="26785" hidden="1" xr:uid="{62E0264C-3B7B-4C95-862B-19C7E667A54D}"/>
    <cellStyle name="40 % - Akzent6" xfId="29863" hidden="1" xr:uid="{88491D9D-F79A-454C-A78E-9D9B5F027248}"/>
    <cellStyle name="40 % - Akzent6" xfId="4663" hidden="1" xr:uid="{184009D2-C4F9-4562-A4F6-E0DF6CCB285F}"/>
    <cellStyle name="40 % - Akzent6" xfId="22812" hidden="1" xr:uid="{803303F7-ADCD-4499-95C9-26E66E34B544}"/>
    <cellStyle name="40 % - Akzent6" xfId="36408" hidden="1" xr:uid="{8D9FCE69-A172-4EC5-AAE0-10C750C0E15B}"/>
    <cellStyle name="40 % - Akzent6" xfId="47419" hidden="1" xr:uid="{D168A276-0FE0-4500-8F82-463B6ED030C5}"/>
    <cellStyle name="40 % - Akzent6" xfId="49827" hidden="1" xr:uid="{D20DBE1F-7DC3-4DBA-A8ED-D7501A03EBAB}"/>
    <cellStyle name="40 % - Akzent6" xfId="13322" hidden="1" xr:uid="{441C575B-3A21-450F-8480-D23405B3B0C1}"/>
    <cellStyle name="40 % - Akzent6" xfId="16577" hidden="1" xr:uid="{10BF1BBA-A8F9-43B9-A50E-7712A899EF8B}"/>
    <cellStyle name="40 % - Akzent6" xfId="30341" hidden="1" xr:uid="{3BD5661D-E9AF-4728-858A-F29EEE35EE98}"/>
    <cellStyle name="40 % - Akzent6" xfId="51794" hidden="1" xr:uid="{D38D24E3-8573-4751-80B0-3883ED90EB54}"/>
    <cellStyle name="40 % - Akzent6" xfId="28034" hidden="1" xr:uid="{A2501F05-BEE8-4B52-A95D-CF0D39D2FC44}"/>
    <cellStyle name="40 % - Akzent6" xfId="20564" hidden="1" xr:uid="{62ACC4D1-CFA8-40B3-A8BF-9602AFF69BBC}"/>
    <cellStyle name="40 % - Akzent6" xfId="18842" hidden="1" xr:uid="{62B6C087-3840-4A18-A9DD-304F42995F99}"/>
    <cellStyle name="40 % - Akzent6" xfId="23265" hidden="1" xr:uid="{D208DE69-1DFF-43B7-A482-FDD7A495A4E6}"/>
    <cellStyle name="40 % - Akzent6" xfId="43481" hidden="1" xr:uid="{FDC25B6C-ADB8-41B7-9EE6-C20EA9F3F80A}"/>
    <cellStyle name="40 % - Akzent6" xfId="27704" hidden="1" xr:uid="{BDF62415-8C74-4721-8F4B-DF0335898296}"/>
    <cellStyle name="40 % - Akzent6" xfId="47207" hidden="1" xr:uid="{8A7B2B40-630B-46F9-867B-6EBC16A0EF7D}"/>
    <cellStyle name="40 % - Akzent6" xfId="27979" hidden="1" xr:uid="{3F695D93-7A33-417F-8D08-2706735FC2B1}"/>
    <cellStyle name="40 % - Akzent6" xfId="50996" hidden="1" xr:uid="{90C49768-6A69-4B76-A5FC-A91CA84FEFB9}"/>
    <cellStyle name="40 % - Akzent6" xfId="45623" hidden="1" xr:uid="{1EE8122D-5EFE-40FA-94C4-41AD0CC7F1A2}"/>
    <cellStyle name="40 % - Akzent6" xfId="22671" hidden="1" xr:uid="{C8803016-A4EE-4E66-82A4-FDC5672A6CC4}"/>
    <cellStyle name="40 % - Akzent6" xfId="20335" hidden="1" xr:uid="{A807F709-9A7B-43DB-A2A7-C71E5A159B3F}"/>
    <cellStyle name="40 % - Akzent6" xfId="42087" hidden="1" xr:uid="{FEA456B1-9E6A-439E-9B4A-74728721C5FB}"/>
    <cellStyle name="40 % - Akzent6" xfId="22861" hidden="1" xr:uid="{D7B50348-07CC-4E7E-9FCC-6039282A5E6A}"/>
    <cellStyle name="40 % - Akzent6" xfId="24451" hidden="1" xr:uid="{4AF0DDA0-D747-4A2E-A0F0-2CFAFC2C02E9}"/>
    <cellStyle name="40 % - Akzent6" xfId="13473" hidden="1" xr:uid="{DEF4C148-2BF7-4274-B0DE-E07ECE7718EE}"/>
    <cellStyle name="40 % - Akzent6" xfId="52036" hidden="1" xr:uid="{8827C1DA-87A7-4176-9DE6-9C370098B938}"/>
    <cellStyle name="40 % - Akzent6" xfId="33594" hidden="1" xr:uid="{FE9689F1-F2D6-4BB0-9062-F70E6BFE74EE}"/>
    <cellStyle name="40 % - Akzent6" xfId="36296" hidden="1" xr:uid="{92FA5215-A9A1-4DCE-8E42-6107FDE4E3F8}"/>
    <cellStyle name="40 % - Akzent6" xfId="32379" hidden="1" xr:uid="{F30EB32A-2DAB-45FD-A71B-37B40DF60F0C}"/>
    <cellStyle name="40 % - Akzent6" xfId="52238" hidden="1" xr:uid="{4B028C0C-8755-4B41-8EA8-4915DE3D2B29}"/>
    <cellStyle name="40 % - Akzent6" xfId="16331" hidden="1" xr:uid="{2C504BFA-7875-4D1A-84CD-0669E91585D2}"/>
    <cellStyle name="40 % - Akzent6" xfId="13482" hidden="1" xr:uid="{AD56FB7F-0A12-4F28-85D1-487319888FE4}"/>
    <cellStyle name="40 % - Akzent6" xfId="6453" hidden="1" xr:uid="{98174DD9-6E84-46B1-886F-D6E5ABAF6544}"/>
    <cellStyle name="40 % - Akzent6" xfId="4424" hidden="1" xr:uid="{87357732-E4DC-4735-9D1C-3AB2D16432A3}"/>
    <cellStyle name="40 % - Akzent6" xfId="1958" hidden="1" xr:uid="{CE46EBBB-C352-49EC-8DD1-5C56FDA2E093}"/>
    <cellStyle name="40 % - Akzent6" xfId="47656" hidden="1" xr:uid="{3F89001D-2F56-48C4-BF66-35FCDAEB0C95}"/>
    <cellStyle name="40 % - Akzent6" xfId="26655" hidden="1" xr:uid="{C947550C-54FD-42AA-AE55-29CCD261851C}"/>
    <cellStyle name="40 % - Akzent6" xfId="52016" hidden="1" xr:uid="{D06C7091-2D54-40CF-B8B5-DA3B8AAC284C}"/>
    <cellStyle name="40 % - Akzent6" xfId="3886" hidden="1" xr:uid="{DB310AAA-3C8F-4CB7-AB4F-6984E2937A7A}"/>
    <cellStyle name="40 % - Akzent6" xfId="33039" hidden="1" xr:uid="{6BF4538C-2A41-4518-A415-9D7F22416D07}"/>
    <cellStyle name="40 % - Akzent6" xfId="2015" hidden="1" xr:uid="{AB644448-0410-4033-B497-DD46FB24340E}"/>
    <cellStyle name="40 % - Akzent6" xfId="37059" hidden="1" xr:uid="{29233503-3185-44CB-B577-FF71DF2DAECA}"/>
    <cellStyle name="40 % - Akzent6" xfId="16666" hidden="1" xr:uid="{88C7F458-125F-43FD-A06E-09D4E500E41B}"/>
    <cellStyle name="40 % - Akzent6" xfId="39677" hidden="1" xr:uid="{537BE8F0-EFD3-441F-868B-6F2EC6D334D4}"/>
    <cellStyle name="40 % - Akzent6" xfId="46886" hidden="1" xr:uid="{669FF96F-CE26-447C-89E2-28D419CD845F}"/>
    <cellStyle name="40 % - Akzent6" xfId="47815" hidden="1" xr:uid="{415AE812-F89F-4625-B467-B8D2FD4B2CC5}"/>
    <cellStyle name="40 % - Akzent6" xfId="47662" hidden="1" xr:uid="{B56C1380-FF53-4956-8C0F-DA402B1F51D8}"/>
    <cellStyle name="40 % - Akzent6" xfId="35447" hidden="1" xr:uid="{A6463678-7143-45CE-AAC0-08FE517751ED}"/>
    <cellStyle name="40 % - Akzent6" xfId="26492" hidden="1" xr:uid="{49F1003A-B95B-476E-A048-D15AD8704955}"/>
    <cellStyle name="40 % - Akzent6" xfId="40507" hidden="1" xr:uid="{778AC667-74C8-4165-A280-7296693CA2CE}"/>
    <cellStyle name="40 % - Akzent6" xfId="46709" hidden="1" xr:uid="{5C821DC4-CE05-4E92-B62A-FD39AABBF4D1}"/>
    <cellStyle name="40 % - Akzent6" xfId="46928" hidden="1" xr:uid="{1D58E485-4D52-4D9B-B4A3-4B413179C265}"/>
    <cellStyle name="40 % - Akzent6" xfId="30155" hidden="1" xr:uid="{D43876D3-8A3C-488D-B0E2-F40490BC55FD}"/>
    <cellStyle name="40 % - Akzent6" xfId="31013" hidden="1" xr:uid="{5B814F3C-AD58-4582-90D5-7B30E512F695}"/>
    <cellStyle name="40 % - Akzent6" xfId="41419" hidden="1" xr:uid="{B81ACAD7-163E-45A0-9363-DB889887A94E}"/>
    <cellStyle name="40 % - Akzent6" xfId="51256" hidden="1" xr:uid="{F62613C7-326D-4CFE-A901-08717393015C}"/>
    <cellStyle name="40 % - Akzent6" xfId="47189" hidden="1" xr:uid="{A6FC2BD1-3A94-4982-8774-BCF301469D70}"/>
    <cellStyle name="40 % - Akzent6" xfId="36607" hidden="1" xr:uid="{35D4DF3C-2F2F-49C3-943C-FE8584F64450}"/>
    <cellStyle name="40 % - Akzent6" xfId="27271" hidden="1" xr:uid="{6F1FCCE5-E974-4354-B349-0ACA6BE1A6A3}"/>
    <cellStyle name="40 % - Akzent6" xfId="16975" hidden="1" xr:uid="{7875B53C-7579-4D10-9AAE-50BB0EE7163E}"/>
    <cellStyle name="40 % - Akzent6" xfId="8319" hidden="1" xr:uid="{09279D72-179B-411A-8025-4EFD2D5E2017}"/>
    <cellStyle name="40 % - Akzent6" xfId="52246" hidden="1" xr:uid="{A122412E-71D8-4245-8221-0B830E660B59}"/>
    <cellStyle name="40 % - Akzent6" xfId="37240" hidden="1" xr:uid="{1B574D9D-923F-427D-A589-B88320C8F5A6}"/>
    <cellStyle name="40 % - Akzent6" xfId="17075" hidden="1" xr:uid="{B84A93DD-CAB6-4191-9BFA-05537983CB74}"/>
    <cellStyle name="40 % - Akzent6" xfId="26308" hidden="1" xr:uid="{F6FB837E-9276-4771-9D03-F8C508B7AECF}"/>
    <cellStyle name="40 % - Akzent6" xfId="20962" hidden="1" xr:uid="{645425E9-54C2-43E6-98BA-215C06C5E5A8}"/>
    <cellStyle name="40 % - Akzent6" xfId="33437" hidden="1" xr:uid="{4ECBD102-6EBD-48CB-9420-CFF0400401C4}"/>
    <cellStyle name="40 % - Akzent6" xfId="27420" hidden="1" xr:uid="{3E09BC88-BFF7-4F28-B6F0-30796CC671AB}"/>
    <cellStyle name="40 % - Akzent6" xfId="8187" hidden="1" xr:uid="{AB4311F2-2181-41A0-AC47-F03FB4BDC945}"/>
    <cellStyle name="40 % - Akzent6" xfId="1380" hidden="1" xr:uid="{125819AA-1E1B-4F9A-BC9B-C6B7F7548BFE}"/>
    <cellStyle name="40 % - Akzent6" xfId="26031" hidden="1" xr:uid="{644793E4-7B65-4569-B1B9-DD66BB430B68}"/>
    <cellStyle name="40 % - Akzent6" xfId="42337" hidden="1" xr:uid="{4EFD8DC5-489E-4D09-8372-5674E33E23DF}"/>
    <cellStyle name="40 % - Akzent6" xfId="42567" hidden="1" xr:uid="{EC6B619A-F4CC-4626-AA69-3287C4D5C996}"/>
    <cellStyle name="40 % - Akzent6" xfId="5895" hidden="1" xr:uid="{0E31D538-1808-4930-A70B-A1398A305B74}"/>
    <cellStyle name="40 % - Akzent6" xfId="11615" hidden="1" xr:uid="{5F7FCE90-307C-4B39-BB45-EF176FC31A60}"/>
    <cellStyle name="40 % - Akzent6" xfId="18714" hidden="1" xr:uid="{4D4ED6D6-9B69-4244-B22E-F8665B40AA0F}"/>
    <cellStyle name="40 % - Akzent6" xfId="34369" hidden="1" xr:uid="{AE45EF0C-7B4D-46A2-AB29-8CA6671689C2}"/>
    <cellStyle name="40 % - Akzent6" xfId="49014" hidden="1" xr:uid="{DE6D9216-7CD2-4BEF-AA59-6BD8E3FB8454}"/>
    <cellStyle name="40 % - Akzent6" xfId="43405" hidden="1" xr:uid="{3245FF8B-D5CC-4E93-8B75-E8BE52F72EA7}"/>
    <cellStyle name="40 % - Akzent6" xfId="27579" hidden="1" xr:uid="{2009C7B5-3170-4FC2-890E-C4235B0E5E62}"/>
    <cellStyle name="40 % - Akzent6" xfId="27076" hidden="1" xr:uid="{8D233ABD-EC04-43AF-8F96-2B295716F50E}"/>
    <cellStyle name="40 % - Akzent6" xfId="31573" hidden="1" xr:uid="{A11DF405-0077-47E7-8042-74EA174BFBFF}"/>
    <cellStyle name="40 % - Akzent6" xfId="13388" hidden="1" xr:uid="{2C884B0F-4B17-491C-8648-5FD783B4AE82}"/>
    <cellStyle name="40 % - Akzent6" xfId="5821" hidden="1" xr:uid="{0AC7CF35-BC78-43FE-A409-7CF6F22D746C}"/>
    <cellStyle name="40 % - Akzent6" xfId="9243" hidden="1" xr:uid="{38F328C3-F04A-4F97-A2A7-ECD2193F273A}"/>
    <cellStyle name="40 % - Akzent6" xfId="28789" hidden="1" xr:uid="{84007E96-A3B5-4555-B9FB-708925F6E028}"/>
    <cellStyle name="40 % - Akzent6" xfId="21059" hidden="1" xr:uid="{62B516CD-65AB-49E2-92F7-73D588CA03EB}"/>
    <cellStyle name="40 % - Akzent6" xfId="29039" hidden="1" xr:uid="{99AB3CB9-1940-4451-B118-BFF3A522E8FC}"/>
    <cellStyle name="40 % - Akzent6" xfId="48209" hidden="1" xr:uid="{19BBB972-3BDF-46CD-9CF4-FAEB6A372045}"/>
    <cellStyle name="40 % - Akzent6" xfId="50214" hidden="1" xr:uid="{38136CD3-FE03-45FA-871E-647F78976C74}"/>
    <cellStyle name="40 % - Akzent6" xfId="47904" hidden="1" xr:uid="{6B80AC56-7C04-43AE-A393-34E1E9B2B9D2}"/>
    <cellStyle name="40 % - Akzent6" xfId="10031" hidden="1" xr:uid="{4C490B52-3151-4AF4-87F5-60BA8384CC8A}"/>
    <cellStyle name="40 % - Akzent6" xfId="39437" hidden="1" xr:uid="{B40CF6D0-CC02-4CC0-A372-6390915DF671}"/>
    <cellStyle name="40 % - Akzent6" xfId="25493" hidden="1" xr:uid="{D23D19A1-33B9-4D58-90A7-87A1A26F5126}"/>
    <cellStyle name="40 % - Akzent6" xfId="43570" hidden="1" xr:uid="{C367CF08-62A0-419D-8650-270EF2CB845D}"/>
    <cellStyle name="40 % - Akzent6" xfId="51126" hidden="1" xr:uid="{CFCF11DA-3E7D-47B5-9A14-2CBE973E6546}"/>
    <cellStyle name="40 % - Akzent6" xfId="38623" hidden="1" xr:uid="{2E77790C-E66C-4265-826E-DED4F49D6A89}"/>
    <cellStyle name="40 % - Akzent6" xfId="10806" hidden="1" xr:uid="{15350A6C-0E00-4D81-A111-08D99DFEAA65}"/>
    <cellStyle name="40 % - Akzent6" xfId="51019" hidden="1" xr:uid="{944DC47E-A96B-49E7-B0F5-533A268E25C1}"/>
    <cellStyle name="40 % - Akzent6" xfId="6396" hidden="1" xr:uid="{8AEFD7C8-B40C-479B-8685-0FCBE8FF2DBF}"/>
    <cellStyle name="40 % - Akzent6" xfId="21889" hidden="1" xr:uid="{7472F156-CC68-42C4-90FA-51FC9E3D0D03}"/>
    <cellStyle name="40 % - Akzent6" xfId="22694" hidden="1" xr:uid="{CAEDBF61-0C3C-4F72-AE33-44B38CC10685}"/>
    <cellStyle name="40 % - Akzent6" xfId="23051" hidden="1" xr:uid="{F9DFECD1-B252-45AE-BD67-E420DE52BF35}"/>
    <cellStyle name="40 % - Akzent6" xfId="22827" hidden="1" xr:uid="{BB56351F-525E-426E-AE89-99266AD4380D}"/>
    <cellStyle name="40 % - Akzent6" xfId="2790" hidden="1" xr:uid="{BAA414B4-4AE3-4A95-9BE8-17BB536B98C0}"/>
    <cellStyle name="40 % - Akzent6" xfId="13930" hidden="1" xr:uid="{83C1CE41-873C-4B64-979B-D432D90EBD8D}"/>
    <cellStyle name="40 % - Akzent6" xfId="23648" hidden="1" xr:uid="{9BB9CA15-E44D-4D97-ACF5-13FAE3D3ACB3}"/>
    <cellStyle name="40 % - Akzent6" xfId="20133" hidden="1" xr:uid="{76801E08-B5DB-4AA6-9BE6-C27E6CCCB10D}"/>
    <cellStyle name="40 % - Akzent6" xfId="4825" hidden="1" xr:uid="{7278B378-F086-4597-85E3-7E94AE624CFD}"/>
    <cellStyle name="40 % - Akzent6" xfId="3601" hidden="1" xr:uid="{06CD80FB-4939-41FF-B436-4267758007AD}"/>
    <cellStyle name="40 % - Akzent6" xfId="15515" hidden="1" xr:uid="{C94EC7A1-5ACD-442B-A2DA-D2D720B0AE56}"/>
    <cellStyle name="40 % - Akzent6" xfId="25233" hidden="1" xr:uid="{D2A28010-EF9C-4F49-8EB8-1228B8E1558E}"/>
    <cellStyle name="40 % - Akzent6" xfId="18154" hidden="1" xr:uid="{7F6DDE93-25AD-4C6C-AB34-671C341C19DF}"/>
    <cellStyle name="40 % - Akzent6" xfId="9561" hidden="1" xr:uid="{263E17AE-4786-4ABF-89FE-616157084E41}"/>
    <cellStyle name="40 % - Akzent6" xfId="3754" hidden="1" xr:uid="{A7FB509A-E294-4F05-8085-E547E9412850}"/>
    <cellStyle name="40 % - Akzent6" xfId="28489" hidden="1" xr:uid="{5CDAD84D-7F4E-4C2A-B416-3A7DA98114EF}"/>
    <cellStyle name="40 % - Akzent6" xfId="15793" hidden="1" xr:uid="{CFC93E0F-21AA-4FC4-8A8A-F5968F0D86E9}"/>
    <cellStyle name="40 % - Akzent6" xfId="13187" hidden="1" xr:uid="{D1340859-FF13-4EDB-9D68-624B2E2A4ABF}"/>
    <cellStyle name="40 % - Akzent6" xfId="18974" hidden="1" xr:uid="{036F1DA8-81D0-4435-88D5-CC7EB92FBD04}"/>
    <cellStyle name="40 % - Akzent6" xfId="47531" hidden="1" xr:uid="{5AD807E2-B553-4507-82DB-CDD396C9CAF7}"/>
    <cellStyle name="40 % - Akzent6" xfId="23181" hidden="1" xr:uid="{E1797B51-002B-4B3F-8302-89DB163144FD}"/>
    <cellStyle name="40 % - Akzent6" xfId="41289" hidden="1" xr:uid="{6D035692-BA1C-455E-891F-7F7C169F1289}"/>
    <cellStyle name="40 % - Akzent6" xfId="15598" hidden="1" xr:uid="{035F01D0-D91E-49B1-B8E1-E29B03EDEBFF}"/>
    <cellStyle name="40 % - Akzent6" xfId="37399" hidden="1" xr:uid="{0135B85B-3B0A-45FB-94A9-C3E92F02C85F}"/>
    <cellStyle name="40 % - Akzent6" xfId="1545" hidden="1" xr:uid="{F2C9243B-B1EA-4D50-8BB9-729A5EB2216F}"/>
    <cellStyle name="40 % - Akzent6" xfId="141" hidden="1" xr:uid="{D73D3D44-F99A-49FF-8DC9-6FA83D8E37FD}"/>
    <cellStyle name="40 % - Akzent6" xfId="36546" hidden="1" xr:uid="{FAC68FA4-25B2-4E66-B7BE-23850EA8BD4D}"/>
    <cellStyle name="40 % - Akzent6" xfId="18691" hidden="1" xr:uid="{D15C2294-162F-47D3-A2B1-3437929134C9}"/>
    <cellStyle name="40 % - Akzent6" xfId="38600" hidden="1" xr:uid="{9E4B29A6-CB13-495D-93D4-C18AC53C5A6B}"/>
    <cellStyle name="40 % - Akzent6" xfId="43252" hidden="1" xr:uid="{EACE415C-3288-4CC2-A1B2-8C36ABC69225}"/>
    <cellStyle name="40 % - Akzent6" xfId="43879" hidden="1" xr:uid="{CBBE42B0-DEDD-46D3-A0DE-9D48BDE82F5E}"/>
    <cellStyle name="40 % - Akzent6" xfId="7476" hidden="1" xr:uid="{2806AD5C-8BD8-4C61-8411-AF6E7C08E6CD}"/>
    <cellStyle name="40 % - Akzent6" xfId="44813" hidden="1" xr:uid="{AD3D193B-CBF2-43FA-94AB-DB834334EE8F}"/>
    <cellStyle name="40 % - Akzent6" xfId="1854" hidden="1" xr:uid="{BA55DFE7-BBA8-46CC-9354-FEA99A63622B}"/>
    <cellStyle name="40 % - Akzent6" xfId="36967" hidden="1" xr:uid="{C5F7487B-CDBA-4C6E-93E7-2F436F48B174}"/>
    <cellStyle name="40 % - Akzent6" xfId="33538" hidden="1" xr:uid="{4BCECD3A-EB05-4A21-B660-49B3D9C0DE63}"/>
    <cellStyle name="40 % - Akzent6" xfId="41549" hidden="1" xr:uid="{01E8B86C-E627-46B8-BD93-4E313C7B8ADA}"/>
    <cellStyle name="40 % - Akzent6" xfId="48454" hidden="1" xr:uid="{3CBFFC24-616C-4D4E-9218-09BEB8B49386}"/>
    <cellStyle name="40 % - Akzent6" xfId="45600" hidden="1" xr:uid="{94F91A11-1728-4DB1-993B-8B40C06F7996}"/>
    <cellStyle name="40 % - Akzent6" xfId="45885" hidden="1" xr:uid="{83D31730-02DA-4B91-9252-E2C7C7373D35}"/>
    <cellStyle name="40 % - Akzent6" xfId="49289" hidden="1" xr:uid="{60852B14-6501-4C42-8DA3-D9A886025CF5}"/>
    <cellStyle name="40 % - Akzent6" xfId="45753" hidden="1" xr:uid="{90D9697D-F28E-43B6-8FA2-63B2542E7ED9}"/>
    <cellStyle name="40 % - Akzent6" xfId="5467" hidden="1" xr:uid="{2B92CFF7-4132-4CFD-AAD4-13F9E6FF2FC4}"/>
    <cellStyle name="40 % - Akzent6" xfId="47308" hidden="1" xr:uid="{C28AB367-A3CB-4176-B832-D6745C80F403}"/>
    <cellStyle name="40 % - Akzent6" xfId="42602" hidden="1" xr:uid="{C3E8D686-0D61-478A-9411-3228F686BCF8}"/>
    <cellStyle name="40 % - Akzent6" xfId="5669" hidden="1" xr:uid="{2A558DBE-854B-4DF9-9DCB-7A1105868D00}"/>
    <cellStyle name="40 % - Akzent6" xfId="47611" hidden="1" xr:uid="{99A55228-8C7C-4040-AE33-DC46594904A3}"/>
    <cellStyle name="40 % - Akzent6" xfId="5383" hidden="1" xr:uid="{D0B27F8E-10B0-4814-B53E-572A62F18AE6}"/>
    <cellStyle name="40 % - Akzent6" xfId="47079" hidden="1" xr:uid="{2CD230C8-6D7C-4C36-841C-5519773C42E9}"/>
    <cellStyle name="40 % - Akzent6" xfId="32810" hidden="1" xr:uid="{A27DA31C-92F9-4CD8-8DF4-645E70C41265}"/>
    <cellStyle name="40 % - Akzent6" xfId="29704" hidden="1" xr:uid="{E75CB36B-9EF8-4BB3-9536-5619E235E473}"/>
    <cellStyle name="40 % - Akzent6" xfId="1456" hidden="1" xr:uid="{D556E3A9-D90F-452D-A55D-CA129A7CEED7}"/>
    <cellStyle name="40 % - Akzent6" xfId="26677" hidden="1" xr:uid="{64EFCD44-013B-4145-BA4B-D52F9E7B285D}"/>
    <cellStyle name="40 % - Akzent6" xfId="1025" hidden="1" xr:uid="{D6F61969-D7F7-485B-B552-57FA2AE2A28E}"/>
    <cellStyle name="40 % - Akzent6" xfId="21114" hidden="1" xr:uid="{25FE4D65-9E8C-48DD-B594-D9A3C78490F9}"/>
    <cellStyle name="40 % - Akzent6" xfId="25363" hidden="1" xr:uid="{0CDC6D8B-FCD7-4D24-8867-C652B6BB9A8C}"/>
    <cellStyle name="40 % - Akzent6" xfId="49157" hidden="1" xr:uid="{38E07BAD-6EA0-4B0B-AB0A-29E27D6E2400}"/>
    <cellStyle name="40 % - Akzent6" xfId="43050" hidden="1" xr:uid="{12DFE567-8558-412C-B962-0BFE3A42E576}"/>
    <cellStyle name="40 % - Akzent6" xfId="27879" hidden="1" xr:uid="{5A146710-66F6-4E29-881B-2FCA815E6462}"/>
    <cellStyle name="40 % - Akzent6" xfId="25256" hidden="1" xr:uid="{D7F3966A-E258-45CD-8E13-9909DFBB447E}"/>
    <cellStyle name="40 % - Akzent6" xfId="27855" hidden="1" xr:uid="{6E99FE03-6560-4180-81D8-FEE19020FBE2}"/>
    <cellStyle name="40 % - Akzent6" xfId="17906" hidden="1" xr:uid="{9D10A20A-1D9D-4E3F-97BA-6F5D019A4787}"/>
    <cellStyle name="40 % - Akzent6" xfId="28552" hidden="1" xr:uid="{F88C2A78-7E69-4EC3-996E-AB63DF5DB43B}"/>
    <cellStyle name="40 % - Akzent6" xfId="38767" hidden="1" xr:uid="{4C898C33-39BB-4823-8260-582BA6EF7C60}"/>
    <cellStyle name="40 % - Akzent6" xfId="1227" hidden="1" xr:uid="{918CA632-EA15-4527-81FF-56637191E064}"/>
    <cellStyle name="40 % - Akzent6" xfId="38063" hidden="1" xr:uid="{CE14EC61-3000-4363-B2CD-569ABDCD590F}"/>
    <cellStyle name="40 % - Akzent6" xfId="30292" hidden="1" xr:uid="{FB8F7536-A744-406A-A394-D17684772C4A}"/>
    <cellStyle name="40 % - Akzent6" xfId="38899" hidden="1" xr:uid="{E0230955-C562-4EBC-8328-F8ED96FA86F8}"/>
    <cellStyle name="40 % - Akzent6" xfId="22984" hidden="1" xr:uid="{1F56E1C4-5291-4E95-826C-E3C27C64B41D}"/>
    <cellStyle name="40 % - Akzent6" xfId="31841" hidden="1" xr:uid="{1362AE03-A0A1-44BE-A226-070D2F210DF6}"/>
    <cellStyle name="40 % - Akzent6" xfId="27492" hidden="1" xr:uid="{D34C6838-360F-4AC7-8FA9-1074717567A0}"/>
    <cellStyle name="40 % - Akzent6" xfId="11890" hidden="1" xr:uid="{0FE529DB-CE6A-4E26-AA7D-BB3DEDF2FE65}"/>
    <cellStyle name="40 % - Akzent6" xfId="8857" hidden="1" xr:uid="{64F72344-E9FB-4CC5-8131-9ED017F53734}"/>
    <cellStyle name="40 % - Akzent6" xfId="8036" hidden="1" xr:uid="{39258A58-881A-46CF-A298-34E29ABFF248}"/>
    <cellStyle name="40 % - Akzent6" xfId="8013" hidden="1" xr:uid="{72987A34-5A59-4E29-809C-785EDB937116}"/>
    <cellStyle name="40 % - Akzent6" xfId="13873" hidden="1" xr:uid="{8B2B6DD2-FAA9-493D-A7C8-FA516C514F08}"/>
    <cellStyle name="40 % - Akzent6" xfId="12901" hidden="1" xr:uid="{98E3B48E-9ECD-4338-82D4-80F4792F101C}"/>
    <cellStyle name="40 % - Akzent6" xfId="19512" hidden="1" xr:uid="{A0C0A3E0-6474-4123-989B-A0087B8527C8}"/>
    <cellStyle name="40 % - Akzent6" xfId="6887" hidden="1" xr:uid="{8954AF03-300A-48F2-AB7B-3F87B2607734}"/>
    <cellStyle name="40 % - Akzent6" xfId="3041" hidden="1" xr:uid="{807C1E0B-FA4D-4B78-86B3-2DA27B4ABED5}"/>
    <cellStyle name="40 % - Akzent6" xfId="14705" hidden="1" xr:uid="{485ADB12-EA13-463B-BD70-E477EDC75950}"/>
    <cellStyle name="40 % - Akzent6" xfId="24696" hidden="1" xr:uid="{85F81CE6-D5FC-4F3C-9DA0-035E7BCA5792}"/>
    <cellStyle name="40 % - Akzent6" xfId="20653" hidden="1" xr:uid="{7C18B34D-A260-4E3B-8F2E-298F59195218}"/>
    <cellStyle name="40 % - Akzent6" xfId="9472" hidden="1" xr:uid="{37A27776-8AB5-4631-81A2-038FCA1308C2}"/>
    <cellStyle name="40 % - Akzent6" xfId="3578" hidden="1" xr:uid="{60587CA8-640F-4524-9B5E-0CD521573C4F}"/>
    <cellStyle name="40 % - Akzent6" xfId="15661" hidden="1" xr:uid="{A50EC60B-558A-4110-8296-F7BC12755A24}"/>
    <cellStyle name="40 % - Akzent6" xfId="20488" hidden="1" xr:uid="{8C695481-F12F-4F03-87C2-1CB63D26B92C}"/>
    <cellStyle name="40 % - Akzent6" xfId="22134" hidden="1" xr:uid="{88BA2F6C-0802-4BD2-87A0-C2D0FBCF1130}"/>
    <cellStyle name="40 % - Akzent6" xfId="9396" hidden="1" xr:uid="{F74FC5EB-2B4A-478B-B939-25FD7A8A9505}"/>
    <cellStyle name="40 % - Akzent6" xfId="29576" hidden="1" xr:uid="{0ADD390A-C7D7-4FD9-85EE-DBEBC395BEBD}"/>
    <cellStyle name="40 % - Akzent6" xfId="35315" hidden="1" xr:uid="{0F6120BA-F4F3-4ADF-9860-1A04D7B8BB66}"/>
    <cellStyle name="40 % - Akzent6" xfId="36688" hidden="1" xr:uid="{E70C2BF6-3769-4459-BA05-A491E304C574}"/>
    <cellStyle name="40 % - Akzent6" xfId="31710" hidden="1" xr:uid="{F2AC3018-1ED4-4CF8-9165-34F4425C7B52}"/>
    <cellStyle name="40 % - Akzent6" xfId="6292" hidden="1" xr:uid="{50673DAF-DC04-4A50-AFD7-DB7A6663E2AD}"/>
    <cellStyle name="40 % - Akzent6" xfId="5184" hidden="1" xr:uid="{ABCA3429-88A9-4035-BEC0-3854C83603E6}"/>
    <cellStyle name="40 % - Akzent6" xfId="12428" hidden="1" xr:uid="{26A72AD6-3D58-4B49-A4BB-377AD1A474DF}"/>
    <cellStyle name="40 % - Akzent6" xfId="26456" hidden="1" xr:uid="{06A67C31-14CA-47ED-A98B-8FE15DF57E3E}"/>
    <cellStyle name="40 % - Akzent6" xfId="37111" hidden="1" xr:uid="{4D9701AC-E5F5-49DE-9252-EA5A4A687E8E}"/>
    <cellStyle name="40 % - Akzent6" xfId="35155" hidden="1" xr:uid="{3AD2DF09-3C6F-4AD9-9C3C-5861C31218B8}"/>
    <cellStyle name="40 % - Akzent6" xfId="13003" hidden="1" xr:uid="{11C85EDF-00A1-4F2C-8D9C-E9127D6A8B7E}"/>
    <cellStyle name="40 % - Akzent6" xfId="48991" hidden="1" xr:uid="{E0B7EC23-A832-4812-870A-150A7B53083F}"/>
    <cellStyle name="40 % - Akzent6" xfId="30422" hidden="1" xr:uid="{4FEB076E-3DDD-40E0-9D0F-B1FC8D7E2D71}"/>
    <cellStyle name="40 % - Akzent6" xfId="5984" hidden="1" xr:uid="{B202F926-9204-4F05-9A72-6BAE63BE2621}"/>
    <cellStyle name="40 % - Akzent6 2" xfId="459" xr:uid="{7E227060-D638-42B7-80CE-5E8E6BF90C19}"/>
    <cellStyle name="40 % - Akzent6 3" xfId="328" xr:uid="{FC8C5CD2-4F2B-40B2-9472-4FE3871BB570}"/>
    <cellStyle name="40% - Accent1 2" xfId="163" xr:uid="{E8448BA1-D162-40B9-A496-FE44AA6F4A3D}"/>
    <cellStyle name="40% - Accent1 3" xfId="280" xr:uid="{F04F77A6-5470-4242-BFE1-FE793E73C9B6}"/>
    <cellStyle name="40% - Accent2 2" xfId="164" xr:uid="{CD26541C-067F-4425-8277-C832C966BE4A}"/>
    <cellStyle name="40% - Accent2 3" xfId="281" xr:uid="{9E5C4B2F-3012-454D-B43A-D42E6A3F41B3}"/>
    <cellStyle name="40% - Accent3 2" xfId="165" xr:uid="{3294B11A-485A-4B7B-89CE-1F8EE5144B6D}"/>
    <cellStyle name="40% - Accent3 3" xfId="282" xr:uid="{94EEFED2-923F-499C-9FD4-F63ED39921DF}"/>
    <cellStyle name="40% - Accent4 2" xfId="166" xr:uid="{54FA6DE4-5E08-43B8-8842-37C461266264}"/>
    <cellStyle name="40% - Accent4 3" xfId="283" xr:uid="{C9DFD4A1-490D-4CF5-B0E4-B34911A460C5}"/>
    <cellStyle name="40% - Accent5 2" xfId="167" xr:uid="{44C12203-80C9-4710-AA6A-AC48D66BD0CC}"/>
    <cellStyle name="40% - Accent5 3" xfId="284" xr:uid="{7730BFD4-5C52-4BA5-A9FB-05A07EA80A01}"/>
    <cellStyle name="40% - Accent6 2" xfId="168" xr:uid="{ACCAD9CC-B0EF-45D2-B298-BF8C5C19BF4F}"/>
    <cellStyle name="40% - Accent6 3" xfId="285" xr:uid="{B39CFF40-DC17-4EE3-9FEB-D9B581BEEC69}"/>
    <cellStyle name="40% – paryškinimas 1" xfId="24" builtinId="31" customBuiltin="1"/>
    <cellStyle name="40% – paryškinimas 2" xfId="28" builtinId="35" customBuiltin="1"/>
    <cellStyle name="40% – paryškinimas 3" xfId="32" builtinId="39" customBuiltin="1"/>
    <cellStyle name="40% – paryškinimas 4" xfId="36" builtinId="43" customBuiltin="1"/>
    <cellStyle name="40% – paryškinimas 5" xfId="40" builtinId="47" customBuiltin="1"/>
    <cellStyle name="40% – paryškinimas 6" xfId="44" builtinId="51" customBuiltin="1"/>
    <cellStyle name="5x indented GHG Textfiels" xfId="65" xr:uid="{4959723E-D6F9-4DAF-B25F-3551CE232CFD}"/>
    <cellStyle name="5x indented GHG Textfiels 2" xfId="169" xr:uid="{FE7DD617-28D3-4367-A5F0-54F533B7746F}"/>
    <cellStyle name="5x indented GHG Textfiels 2 2" xfId="170" xr:uid="{B532CFA6-D302-4806-90F5-B083A3811D48}"/>
    <cellStyle name="5x indented GHG Textfiels 3" xfId="171" xr:uid="{4AAAC13F-94C3-4D25-811D-79826641E19C}"/>
    <cellStyle name="5x indented GHG Textfiels 3 2" xfId="476" xr:uid="{F3E61B60-42BC-47AF-9503-B140A5FA3A08}"/>
    <cellStyle name="5x indented GHG Textfiels 3 2 2" xfId="52369" xr:uid="{B1B10E55-3DE4-4686-8688-A0CF93277479}"/>
    <cellStyle name="5x indented GHG Textfiels 3 3" xfId="424" xr:uid="{B11E399A-3622-42FC-BCE3-13B19958E953}"/>
    <cellStyle name="5x indented GHG Textfiels 3 3 10" xfId="2958" xr:uid="{226A653C-EFC9-41D8-89F5-24DFD70C1BE3}"/>
    <cellStyle name="5x indented GHG Textfiels 3 3 10 10" xfId="34535" xr:uid="{7576872A-9CE5-4665-B2BD-86B9988B9958}"/>
    <cellStyle name="5x indented GHG Textfiels 3 3 10 11" xfId="37980" xr:uid="{E8C71086-6CC7-4E75-81E6-F473C8C8308A}"/>
    <cellStyle name="5x indented GHG Textfiels 3 3 10 12" xfId="40669" xr:uid="{85815700-BB2B-4A09-8997-52E536350EB4}"/>
    <cellStyle name="5x indented GHG Textfiels 3 3 10 13" xfId="44980" xr:uid="{AAAA3F20-8BB1-42D2-9529-2A61C8550072}"/>
    <cellStyle name="5x indented GHG Textfiels 3 3 10 14" xfId="48371" xr:uid="{B638309A-8356-4CDC-B311-F91F1F95E375}"/>
    <cellStyle name="5x indented GHG Textfiels 3 3 10 15" xfId="50376" xr:uid="{DF55DCA1-9269-4754-9BFD-76B04B09A9EA}"/>
    <cellStyle name="5x indented GHG Textfiels 3 3 10 2" xfId="7393" xr:uid="{657AE556-0A45-440A-9272-94239467FBC7}"/>
    <cellStyle name="5x indented GHG Textfiels 3 3 10 3" xfId="10972" xr:uid="{55F90216-8BFA-4853-BB3F-8B3B788AF4F6}"/>
    <cellStyle name="5x indented GHG Textfiels 3 3 10 4" xfId="14872" xr:uid="{16BF8B6A-D1A7-49E5-A90B-DA6B25C5888D}"/>
    <cellStyle name="5x indented GHG Textfiels 3 3 10 5" xfId="18071" xr:uid="{D674F265-134D-4307-9628-6C89C23E6E40}"/>
    <cellStyle name="5x indented GHG Textfiels 3 3 10 6" xfId="22051" xr:uid="{616124D1-B2DD-49A9-97E8-9E4DC2AA6961}"/>
    <cellStyle name="5x indented GHG Textfiels 3 3 10 7" xfId="24613" xr:uid="{FCD96DBB-37D7-4DB7-AFA3-D21D690357C6}"/>
    <cellStyle name="5x indented GHG Textfiels 3 3 10 8" xfId="28956" xr:uid="{8E477794-127C-4074-9171-71C07A5D0F8A}"/>
    <cellStyle name="5x indented GHG Textfiels 3 3 10 9" xfId="30930" xr:uid="{4D086064-0D9F-47A2-920B-462096D47194}"/>
    <cellStyle name="5x indented GHG Textfiels 3 3 11" xfId="3010" xr:uid="{365F68EE-89D9-4F3F-A1C0-93DBAF400400}"/>
    <cellStyle name="5x indented GHG Textfiels 3 3 11 10" xfId="34587" xr:uid="{54D641E0-C23E-45F7-8762-F023C366721C}"/>
    <cellStyle name="5x indented GHG Textfiels 3 3 11 11" xfId="38032" xr:uid="{87CA18EF-BDE5-4748-93A0-025B705E6E3F}"/>
    <cellStyle name="5x indented GHG Textfiels 3 3 11 12" xfId="40721" xr:uid="{7CE0D0F8-B376-4C70-948D-4265BAC90D3E}"/>
    <cellStyle name="5x indented GHG Textfiels 3 3 11 13" xfId="45032" xr:uid="{F5960409-F799-494B-B9D5-82C269B1424A}"/>
    <cellStyle name="5x indented GHG Textfiels 3 3 11 14" xfId="48423" xr:uid="{E12D4F9F-79C1-468D-B0F5-842CC9A097C1}"/>
    <cellStyle name="5x indented GHG Textfiels 3 3 11 15" xfId="50428" xr:uid="{E18325CB-D64B-466D-8347-E729620F668F}"/>
    <cellStyle name="5x indented GHG Textfiels 3 3 11 2" xfId="7445" xr:uid="{4750027B-9D32-4F66-B135-58931586F49E}"/>
    <cellStyle name="5x indented GHG Textfiels 3 3 11 3" xfId="11024" xr:uid="{D606B8F1-3D12-4CEE-9B7F-1E91223E9EBE}"/>
    <cellStyle name="5x indented GHG Textfiels 3 3 11 4" xfId="14924" xr:uid="{AC119B0B-5149-40B7-A817-1A7EE7D3380C}"/>
    <cellStyle name="5x indented GHG Textfiels 3 3 11 5" xfId="18123" xr:uid="{A74901ED-A9D4-4B13-8624-77B3172350EC}"/>
    <cellStyle name="5x indented GHG Textfiels 3 3 11 6" xfId="22103" xr:uid="{BB6678C9-7F59-4334-A0DB-66FF8C78B09B}"/>
    <cellStyle name="5x indented GHG Textfiels 3 3 11 7" xfId="24665" xr:uid="{80DCF0F2-5C1A-4A9B-93DE-604C25EA1223}"/>
    <cellStyle name="5x indented GHG Textfiels 3 3 11 8" xfId="29008" xr:uid="{E4492B58-3E17-498A-A338-F545438BA151}"/>
    <cellStyle name="5x indented GHG Textfiels 3 3 11 9" xfId="30982" xr:uid="{39D1F4CF-0752-4328-8B83-331000D0FF67}"/>
    <cellStyle name="5x indented GHG Textfiels 3 3 12" xfId="3918" xr:uid="{5B42D86C-A5ED-42B7-881D-00109B8EB9D1}"/>
    <cellStyle name="5x indented GHG Textfiels 3 3 12 10" xfId="41581" xr:uid="{8FD78EB5-4CE5-46EB-A813-8DEF6AD00C6E}"/>
    <cellStyle name="5x indented GHG Textfiels 3 3 12 11" xfId="45917" xr:uid="{50745461-FF1F-4DFD-967C-C82E63571C91}"/>
    <cellStyle name="5x indented GHG Textfiels 3 3 12 12" xfId="49321" xr:uid="{D752F0FF-B364-4EF9-9672-DE3E9D9E43CB}"/>
    <cellStyle name="5x indented GHG Textfiels 3 3 12 13" xfId="51288" xr:uid="{F6A511C3-7DE8-4A47-BA86-5A1242A8F8AF}"/>
    <cellStyle name="5x indented GHG Textfiels 3 3 12 2" xfId="8351" xr:uid="{801B38AB-BAF5-4E78-BFDC-AAED5B1864A1}"/>
    <cellStyle name="5x indented GHG Textfiels 3 3 12 3" xfId="11922" xr:uid="{327DDBE1-461C-4F76-B8CF-C21ABCC3692A}"/>
    <cellStyle name="5x indented GHG Textfiels 3 3 12 4" xfId="15825" xr:uid="{AE26C2D8-8A48-48F0-AC3F-81567C928876}"/>
    <cellStyle name="5x indented GHG Textfiels 3 3 12 5" xfId="19006" xr:uid="{B08F6CD4-A7E2-4A2F-B1BA-3876A2FC72F5}"/>
    <cellStyle name="5x indented GHG Textfiels 3 3 12 6" xfId="25525" xr:uid="{79581674-8161-4AA6-9319-83861C63C4D8}"/>
    <cellStyle name="5x indented GHG Textfiels 3 3 12 7" xfId="31873" xr:uid="{AD7AE083-F701-4815-A81C-3D94E1F64714}"/>
    <cellStyle name="5x indented GHG Textfiels 3 3 12 8" xfId="35479" xr:uid="{7DF1EF9E-7608-4AFD-AED0-47A8B3417BF6}"/>
    <cellStyle name="5x indented GHG Textfiels 3 3 12 9" xfId="38931" xr:uid="{BA06424A-12E6-43DD-A0B3-691718E270B3}"/>
    <cellStyle name="5x indented GHG Textfiels 3 3 13" xfId="3882" xr:uid="{87A5F372-1D0C-4E1A-BD6D-ECAF7B93E510}"/>
    <cellStyle name="5x indented GHG Textfiels 3 3 13 10" xfId="41545" xr:uid="{DF45EF7D-58A7-40A8-A01F-0E4A70E6012B}"/>
    <cellStyle name="5x indented GHG Textfiels 3 3 13 11" xfId="45881" xr:uid="{171BA287-9EF4-4CF1-BB5D-1A9EA197BDB1}"/>
    <cellStyle name="5x indented GHG Textfiels 3 3 13 12" xfId="49285" xr:uid="{A81783A7-7738-470C-BA25-DE17E44F3BF4}"/>
    <cellStyle name="5x indented GHG Textfiels 3 3 13 13" xfId="51252" xr:uid="{1AA5D304-67BD-4198-8D67-4F4953C33701}"/>
    <cellStyle name="5x indented GHG Textfiels 3 3 13 2" xfId="8315" xr:uid="{7D8EBC87-E112-43D9-97DA-10D8DC3B43ED}"/>
    <cellStyle name="5x indented GHG Textfiels 3 3 13 3" xfId="11886" xr:uid="{5936C116-8C26-4556-90CF-61A44E5DFB17}"/>
    <cellStyle name="5x indented GHG Textfiels 3 3 13 4" xfId="15789" xr:uid="{596AFA06-DD4A-4EBC-8573-B252C87F0039}"/>
    <cellStyle name="5x indented GHG Textfiels 3 3 13 5" xfId="18970" xr:uid="{2D25412C-2B18-41DE-91B9-2480E78428F5}"/>
    <cellStyle name="5x indented GHG Textfiels 3 3 13 6" xfId="25489" xr:uid="{32354561-5E67-4B65-ADBF-EBBAB692368B}"/>
    <cellStyle name="5x indented GHG Textfiels 3 3 13 7" xfId="31837" xr:uid="{4A6C4385-FB65-4B69-AB21-1E2CF6B3D6B8}"/>
    <cellStyle name="5x indented GHG Textfiels 3 3 13 8" xfId="35443" xr:uid="{540E4ABE-A355-4DC8-9077-7B8E552CC151}"/>
    <cellStyle name="5x indented GHG Textfiels 3 3 13 9" xfId="38895" xr:uid="{C1CC2947-7B58-4B45-9220-33D9BB076AE1}"/>
    <cellStyle name="5x indented GHG Textfiels 3 3 14" xfId="3672" xr:uid="{707E3526-922E-4975-9AD4-4D5CB5CD299A}"/>
    <cellStyle name="5x indented GHG Textfiels 3 3 15" xfId="4773" xr:uid="{99CC4561-A1A0-43FE-9AB5-28339EF89874}"/>
    <cellStyle name="5x indented GHG Textfiels 3 3 16" xfId="5892" xr:uid="{6F01F9A6-A063-4536-B5B6-427F83249865}"/>
    <cellStyle name="5x indented GHG Textfiels 3 3 17" xfId="30280" xr:uid="{48B9DBED-B2F5-46F7-BE0B-FBBC6C9469AB}"/>
    <cellStyle name="5x indented GHG Textfiels 3 3 18" xfId="42512" xr:uid="{358BEBE8-0BC4-4692-849D-9943B4AEDE71}"/>
    <cellStyle name="5x indented GHG Textfiels 3 3 19" xfId="52355" xr:uid="{2EEC5B45-A461-4D4B-9ED8-D5B2124BFD3F}"/>
    <cellStyle name="5x indented GHG Textfiels 3 3 2" xfId="711" xr:uid="{48E18DEB-B844-47A4-94EC-A2EACD7A3C9B}"/>
    <cellStyle name="5x indented GHG Textfiels 3 3 2 10" xfId="4500" xr:uid="{71BB1112-0DC2-4F60-B973-5B5BA3BA0CE1}"/>
    <cellStyle name="5x indented GHG Textfiels 3 3 2 10 10" xfId="42163" xr:uid="{268B560F-18E6-4B39-B45F-B5438C173133}"/>
    <cellStyle name="5x indented GHG Textfiels 3 3 2 10 11" xfId="46499" xr:uid="{EAAD1C6F-C34A-4E56-BAA7-910920E47D32}"/>
    <cellStyle name="5x indented GHG Textfiels 3 3 2 10 12" xfId="49903" xr:uid="{81F01439-927F-4AD3-ABF0-46BBE14F3F4C}"/>
    <cellStyle name="5x indented GHG Textfiels 3 3 2 10 13" xfId="51870" xr:uid="{9DB20313-D7B0-4A55-961C-9EBA5B8E862C}"/>
    <cellStyle name="5x indented GHG Textfiels 3 3 2 10 2" xfId="8933" xr:uid="{31D04A59-E804-48E4-8F88-D90696C261C8}"/>
    <cellStyle name="5x indented GHG Textfiels 3 3 2 10 3" xfId="12504" xr:uid="{B7722987-0D87-4937-995C-9C07BB7CB5B8}"/>
    <cellStyle name="5x indented GHG Textfiels 3 3 2 10 4" xfId="16407" xr:uid="{826234D7-1473-42B6-99C4-C158AB34FE86}"/>
    <cellStyle name="5x indented GHG Textfiels 3 3 2 10 5" xfId="19588" xr:uid="{6F921391-1BF6-4686-94DF-9B7F5711D56B}"/>
    <cellStyle name="5x indented GHG Textfiels 3 3 2 10 6" xfId="26107" xr:uid="{38253811-94BE-4128-BBB8-017C9B3B23E7}"/>
    <cellStyle name="5x indented GHG Textfiels 3 3 2 10 7" xfId="32455" xr:uid="{0EC18FCC-7B23-4073-A1AE-9C91E73A8015}"/>
    <cellStyle name="5x indented GHG Textfiels 3 3 2 10 8" xfId="36061" xr:uid="{54F0421A-A5E6-4CEE-96EC-4A839F461C82}"/>
    <cellStyle name="5x indented GHG Textfiels 3 3 2 10 9" xfId="39513" xr:uid="{941BBDB4-22C5-4BA3-A94D-C58DD1A6D721}"/>
    <cellStyle name="5x indented GHG Textfiels 3 3 2 11" xfId="4864" xr:uid="{5C309252-8F91-40B1-BA94-C7C9D5D20011}"/>
    <cellStyle name="5x indented GHG Textfiels 3 3 2 12" xfId="12895" xr:uid="{FE62A92C-EEA1-4888-90A8-D1525DBFB863}"/>
    <cellStyle name="5x indented GHG Textfiels 3 3 2 13" xfId="19825" xr:uid="{7B80ECFC-80C3-47A2-8C57-017285783076}"/>
    <cellStyle name="5x indented GHG Textfiels 3 3 2 14" xfId="38690" xr:uid="{51992189-EA08-4C27-8874-704461FDC7EB}"/>
    <cellStyle name="5x indented GHG Textfiels 3 3 2 15" xfId="42741" xr:uid="{4A664FA8-4AE8-44DF-9C1E-FCB7483B0690}"/>
    <cellStyle name="5x indented GHG Textfiels 3 3 2 16" xfId="52575" xr:uid="{411FCD52-CACD-4AE6-9C80-558537AA23EF}"/>
    <cellStyle name="5x indented GHG Textfiels 3 3 2 2" xfId="926" xr:uid="{93EB465C-88F7-4532-BC84-37AC6C632087}"/>
    <cellStyle name="5x indented GHG Textfiels 3 3 2 2 10" xfId="4694" xr:uid="{D78D8BDA-BF6A-4D08-AF35-D6C4648ECEA2}"/>
    <cellStyle name="5x indented GHG Textfiels 3 3 2 2 11" xfId="13041" xr:uid="{E9C861C0-BC12-493C-88B1-57A3EFF53DC8}"/>
    <cellStyle name="5x indented GHG Textfiels 3 3 2 2 12" xfId="20035" xr:uid="{7987C17F-EB50-4A97-A1F9-259F3145CB9A}"/>
    <cellStyle name="5x indented GHG Textfiels 3 3 2 2 13" xfId="27833" xr:uid="{06EF5EA6-FED4-4788-B946-2434F3E2AE2C}"/>
    <cellStyle name="5x indented GHG Textfiels 3 3 2 2 14" xfId="42951" xr:uid="{FFEA518D-94DE-4536-8490-302BA34A9DB5}"/>
    <cellStyle name="5x indented GHG Textfiels 3 3 2 2 15" xfId="52789" xr:uid="{DEA4F906-36DA-413D-82F6-0A9A488A14EE}"/>
    <cellStyle name="5x indented GHG Textfiels 3 3 2 2 2" xfId="1664" xr:uid="{3DC50CE6-9B65-4B65-A476-9B174EC09173}"/>
    <cellStyle name="5x indented GHG Textfiels 3 3 2 2 2 10" xfId="43689" xr:uid="{2958A3D6-6556-48BA-B9AD-F98FB7E87D66}"/>
    <cellStyle name="5x indented GHG Textfiels 3 3 2 2 2 11" xfId="47158" xr:uid="{DA2D9F5E-DB6F-4AD8-91A8-4D40E5B99094}"/>
    <cellStyle name="5x indented GHG Textfiels 3 3 2 2 2 2" xfId="6103" xr:uid="{5BA53550-F5E1-4181-A981-19FBDDD2E432}"/>
    <cellStyle name="5x indented GHG Textfiels 3 3 2 2 2 3" xfId="9680" xr:uid="{D31B889A-9806-4F4E-A646-A50C53B5F97E}"/>
    <cellStyle name="5x indented GHG Textfiels 3 3 2 2 2 4" xfId="16785" xr:uid="{8B1A4B3E-189E-431B-BA02-BBAD974611F6}"/>
    <cellStyle name="5x indented GHG Textfiels 3 3 2 2 2 5" xfId="20772" xr:uid="{CA26AB1A-F3F4-4ACC-BB5B-A0DFB2BCF623}"/>
    <cellStyle name="5x indented GHG Textfiels 3 3 2 2 2 6" xfId="23379" xr:uid="{4061B53A-0C89-41A7-BA08-EE0ACD8D6E53}"/>
    <cellStyle name="5x indented GHG Textfiels 3 3 2 2 2 7" xfId="27246" xr:uid="{C215146A-A258-4F41-A8F9-0029A2F67BF4}"/>
    <cellStyle name="5x indented GHG Textfiels 3 3 2 2 2 8" xfId="33247" xr:uid="{3CD562FD-4EBC-48B5-A369-CFAADD3D3EFA}"/>
    <cellStyle name="5x indented GHG Textfiels 3 3 2 2 2 9" xfId="28125" xr:uid="{889243F5-8232-48D6-9C92-1598174D521F}"/>
    <cellStyle name="5x indented GHG Textfiels 3 3 2 2 3" xfId="1165" xr:uid="{5132DE56-213F-4D91-AD43-2B860E116EC8}"/>
    <cellStyle name="5x indented GHG Textfiels 3 3 2 2 3 10" xfId="36184" xr:uid="{E3759E2B-4F00-4A78-A4D0-C3674BACDBE0}"/>
    <cellStyle name="5x indented GHG Textfiels 3 3 2 2 3 11" xfId="43190" xr:uid="{A2BAF22B-02B9-4DB1-BC48-0E8B3BE14B00}"/>
    <cellStyle name="5x indented GHG Textfiels 3 3 2 2 3 12" xfId="46876" xr:uid="{17865632-A3BE-4639-A210-80B750696950}"/>
    <cellStyle name="5x indented GHG Textfiels 3 3 2 2 3 2" xfId="5607" xr:uid="{1E12CD3D-5F74-461D-BE64-D8138501FBE3}"/>
    <cellStyle name="5x indented GHG Textfiels 3 3 2 2 3 3" xfId="9181" xr:uid="{B42543B1-631C-43DA-BE00-2E6346D28439}"/>
    <cellStyle name="5x indented GHG Textfiels 3 3 2 2 3 4" xfId="13132" xr:uid="{9DECE3AD-982F-4922-9BA3-AE56EE61652F}"/>
    <cellStyle name="5x indented GHG Textfiels 3 3 2 2 3 5" xfId="12883" xr:uid="{C57153F0-CDD3-40D8-81B5-3C08F5782A79}"/>
    <cellStyle name="5x indented GHG Textfiels 3 3 2 2 3 6" xfId="20273" xr:uid="{3E1AAB05-DEC6-4C94-92E1-E508B5A88B96}"/>
    <cellStyle name="5x indented GHG Textfiels 3 3 2 2 3 7" xfId="23001" xr:uid="{20DE6D15-10DE-436B-949B-449E1FA7899B}"/>
    <cellStyle name="5x indented GHG Textfiels 3 3 2 2 3 8" xfId="27556" xr:uid="{14ECC634-40B4-447B-91FD-89A96EA7CFEE}"/>
    <cellStyle name="5x indented GHG Textfiels 3 3 2 2 3 9" xfId="32748" xr:uid="{6E81EE95-B60D-477F-ADE4-AC8C3C8037AA}"/>
    <cellStyle name="5x indented GHG Textfiels 3 3 2 2 4" xfId="2334" xr:uid="{AA25641F-9ECE-4108-A20B-5D5BCFB71589}"/>
    <cellStyle name="5x indented GHG Textfiels 3 3 2 2 4 10" xfId="40051" xr:uid="{8EFBDA5D-895E-45CF-B70F-378DAC9BFA63}"/>
    <cellStyle name="5x indented GHG Textfiels 3 3 2 2 4 11" xfId="44357" xr:uid="{BE0B2E54-3945-4BC2-B743-79FBD09D7440}"/>
    <cellStyle name="5x indented GHG Textfiels 3 3 2 2 4 12" xfId="46874" xr:uid="{95BB6BBC-C779-4991-A164-86B2458347DB}"/>
    <cellStyle name="5x indented GHG Textfiels 3 3 2 2 4 2" xfId="6772" xr:uid="{BE4954DE-0CA8-421D-86A7-474E1C1A2DB9}"/>
    <cellStyle name="5x indented GHG Textfiels 3 3 2 2 4 3" xfId="10350" xr:uid="{EB9C2B9E-1501-4B7F-89C6-A453DAE944B0}"/>
    <cellStyle name="5x indented GHG Textfiels 3 3 2 2 4 4" xfId="14249" xr:uid="{6F3B303C-FC34-4B54-AFF2-0E3038055DB2}"/>
    <cellStyle name="5x indented GHG Textfiels 3 3 2 2 4 5" xfId="17450" xr:uid="{75AA1601-B591-4CF7-AE78-AC30A8115017}"/>
    <cellStyle name="5x indented GHG Textfiels 3 3 2 2 4 6" xfId="21433" xr:uid="{FC94BF06-FCE9-4C92-8D3F-E40D2A50AB50}"/>
    <cellStyle name="5x indented GHG Textfiels 3 3 2 2 4 7" xfId="24020" xr:uid="{7E4DF0B7-DF86-4D29-8F3B-77ED56D93975}"/>
    <cellStyle name="5x indented GHG Textfiels 3 3 2 2 4 8" xfId="26266" xr:uid="{9D1189DD-3D26-445E-9582-2FB404274EBA}"/>
    <cellStyle name="5x indented GHG Textfiels 3 3 2 2 4 9" xfId="33913" xr:uid="{FF9E12A6-704C-4B49-A2A8-04C85D7E9946}"/>
    <cellStyle name="5x indented GHG Textfiels 3 3 2 2 5" xfId="2701" xr:uid="{112695E5-2698-4B63-9B42-323360B56AA4}"/>
    <cellStyle name="5x indented GHG Textfiels 3 3 2 2 5 10" xfId="40418" xr:uid="{E780AD0D-D653-405E-A2A6-2320F5596F69}"/>
    <cellStyle name="5x indented GHG Textfiels 3 3 2 2 5 11" xfId="44724" xr:uid="{18633BBA-DF26-4AD9-A341-A1B9253C50E3}"/>
    <cellStyle name="5x indented GHG Textfiels 3 3 2 2 5 12" xfId="50125" xr:uid="{436EB885-9724-446C-AAF8-AC4D4CBB0F59}"/>
    <cellStyle name="5x indented GHG Textfiels 3 3 2 2 5 2" xfId="7137" xr:uid="{5068D2D5-B507-45B6-A87C-AF596A49833E}"/>
    <cellStyle name="5x indented GHG Textfiels 3 3 2 2 5 3" xfId="10717" xr:uid="{5097620F-B580-48E6-A4C4-1D803C8068F1}"/>
    <cellStyle name="5x indented GHG Textfiels 3 3 2 2 5 4" xfId="14616" xr:uid="{D1E36EC9-4E8C-4A0F-A187-515036B6A83B}"/>
    <cellStyle name="5x indented GHG Textfiels 3 3 2 2 5 5" xfId="17817" xr:uid="{620519FA-9D83-40D7-8E64-2FABACC0121F}"/>
    <cellStyle name="5x indented GHG Textfiels 3 3 2 2 5 6" xfId="21800" xr:uid="{D6FBACAE-1882-4A1B-B2E1-D79864FE1A40}"/>
    <cellStyle name="5x indented GHG Textfiels 3 3 2 2 5 7" xfId="24366" xr:uid="{58B3221B-383D-42C7-8148-18E0F8D77D7A}"/>
    <cellStyle name="5x indented GHG Textfiels 3 3 2 2 5 8" xfId="30673" xr:uid="{4FA2171F-A214-401B-9C09-5C2F9CEB42C6}"/>
    <cellStyle name="5x indented GHG Textfiels 3 3 2 2 5 9" xfId="34280" xr:uid="{9110AD41-4EEA-480E-87FA-9849D53286AE}"/>
    <cellStyle name="5x indented GHG Textfiels 3 3 2 2 6" xfId="3390" xr:uid="{AB4F3502-BDED-491F-9149-91CE53F303B6}"/>
    <cellStyle name="5x indented GHG Textfiels 3 3 2 2 6 10" xfId="34967" xr:uid="{023A59A1-B17F-4518-83E6-9FA073554293}"/>
    <cellStyle name="5x indented GHG Textfiels 3 3 2 2 6 11" xfId="38412" xr:uid="{0C2F990E-F721-4C9D-9635-06346ACCE00E}"/>
    <cellStyle name="5x indented GHG Textfiels 3 3 2 2 6 12" xfId="41101" xr:uid="{33B18A63-F681-4971-8377-DBC5B4296DB7}"/>
    <cellStyle name="5x indented GHG Textfiels 3 3 2 2 6 13" xfId="45412" xr:uid="{609733AB-178A-480E-B559-E78BEC05CEC4}"/>
    <cellStyle name="5x indented GHG Textfiels 3 3 2 2 6 14" xfId="48803" xr:uid="{790E1150-1E87-4F94-AAB3-EC98241C4EE1}"/>
    <cellStyle name="5x indented GHG Textfiels 3 3 2 2 6 15" xfId="50808" xr:uid="{A3CE0307-7D83-47AE-BF8F-D367E6EAE980}"/>
    <cellStyle name="5x indented GHG Textfiels 3 3 2 2 6 2" xfId="7825" xr:uid="{865A37F2-7911-4604-814D-30D56FAF972E}"/>
    <cellStyle name="5x indented GHG Textfiels 3 3 2 2 6 3" xfId="11404" xr:uid="{33390B4F-F635-453B-9F16-4483B80D9BC7}"/>
    <cellStyle name="5x indented GHG Textfiels 3 3 2 2 6 4" xfId="15304" xr:uid="{6D254AAA-DF3B-4FDF-93EC-388365071C83}"/>
    <cellStyle name="5x indented GHG Textfiels 3 3 2 2 6 5" xfId="18503" xr:uid="{E853C12A-3C92-4AE3-B490-9E6FEE6FA4FD}"/>
    <cellStyle name="5x indented GHG Textfiels 3 3 2 2 6 6" xfId="22483" xr:uid="{F56C1F58-6A48-437D-99DA-A29B741F8705}"/>
    <cellStyle name="5x indented GHG Textfiels 3 3 2 2 6 7" xfId="25045" xr:uid="{DD91E618-D2DB-4F06-B950-0AF5F0FF4E35}"/>
    <cellStyle name="5x indented GHG Textfiels 3 3 2 2 6 8" xfId="29388" xr:uid="{22C830AB-556D-416C-B02B-7E72C34019E1}"/>
    <cellStyle name="5x indented GHG Textfiels 3 3 2 2 6 9" xfId="31362" xr:uid="{A243377B-8FF0-4A54-B80D-8E74F204EF8E}"/>
    <cellStyle name="5x indented GHG Textfiels 3 3 2 2 7" xfId="3037" xr:uid="{DB03A413-4B45-45A0-94C7-6461A8765807}"/>
    <cellStyle name="5x indented GHG Textfiels 3 3 2 2 7 10" xfId="34614" xr:uid="{8122E000-B2CF-441E-A09E-633ED3C10E09}"/>
    <cellStyle name="5x indented GHG Textfiels 3 3 2 2 7 11" xfId="38059" xr:uid="{21DFD849-501D-41FD-B332-3FCA065F50EC}"/>
    <cellStyle name="5x indented GHG Textfiels 3 3 2 2 7 12" xfId="40748" xr:uid="{CC480B2E-7631-4002-80FE-1DCB1B8506B6}"/>
    <cellStyle name="5x indented GHG Textfiels 3 3 2 2 7 13" xfId="45059" xr:uid="{92AD7EA8-28E3-4D39-8693-D78A00E22DF4}"/>
    <cellStyle name="5x indented GHG Textfiels 3 3 2 2 7 14" xfId="48450" xr:uid="{B3E2F215-62FD-4285-B9E0-C52C90C3C1EA}"/>
    <cellStyle name="5x indented GHG Textfiels 3 3 2 2 7 15" xfId="50455" xr:uid="{91FBC891-AEB9-4370-8574-D607C726FB0C}"/>
    <cellStyle name="5x indented GHG Textfiels 3 3 2 2 7 2" xfId="7472" xr:uid="{939A0F5B-9537-4DF5-9027-0160A89BB171}"/>
    <cellStyle name="5x indented GHG Textfiels 3 3 2 2 7 3" xfId="11051" xr:uid="{3AAD2FF1-753D-4F67-8809-87BD38BDC426}"/>
    <cellStyle name="5x indented GHG Textfiels 3 3 2 2 7 4" xfId="14951" xr:uid="{1E17EAD3-EF72-44EF-9AF8-7E83BC1449CF}"/>
    <cellStyle name="5x indented GHG Textfiels 3 3 2 2 7 5" xfId="18150" xr:uid="{BBFCE385-6FDB-4E04-AFAD-90031BE28F49}"/>
    <cellStyle name="5x indented GHG Textfiels 3 3 2 2 7 6" xfId="22130" xr:uid="{41AF8337-422F-4667-8F7B-51EE22B948B5}"/>
    <cellStyle name="5x indented GHG Textfiels 3 3 2 2 7 7" xfId="24692" xr:uid="{A09CC4BC-2D65-42D9-A6AB-E402E1C8353B}"/>
    <cellStyle name="5x indented GHG Textfiels 3 3 2 2 7 8" xfId="29035" xr:uid="{907D992A-30F5-46BE-9556-9EB829F4B817}"/>
    <cellStyle name="5x indented GHG Textfiels 3 3 2 2 7 9" xfId="31009" xr:uid="{986A7260-F720-47C2-AF63-99E6DBECEDCD}"/>
    <cellStyle name="5x indented GHG Textfiels 3 3 2 2 8" xfId="4342" xr:uid="{8B43289A-9411-4AF2-A40F-4BCF274DD709}"/>
    <cellStyle name="5x indented GHG Textfiels 3 3 2 2 8 10" xfId="42005" xr:uid="{FCF16A1E-F5CD-4FC6-815B-ED15F72A8331}"/>
    <cellStyle name="5x indented GHG Textfiels 3 3 2 2 8 11" xfId="46341" xr:uid="{C5499A11-A74A-4694-9BF5-31E3066502F4}"/>
    <cellStyle name="5x indented GHG Textfiels 3 3 2 2 8 12" xfId="49745" xr:uid="{338B2F5C-8168-459E-BEBD-9C5F9AA745EC}"/>
    <cellStyle name="5x indented GHG Textfiels 3 3 2 2 8 13" xfId="51712" xr:uid="{0DC05774-CD23-420F-BC48-293A2039539A}"/>
    <cellStyle name="5x indented GHG Textfiels 3 3 2 2 8 2" xfId="8775" xr:uid="{94A4C647-0350-483A-A446-4A3C225B809A}"/>
    <cellStyle name="5x indented GHG Textfiels 3 3 2 2 8 3" xfId="12346" xr:uid="{868D9F02-A010-43F5-895E-E8241F571AB8}"/>
    <cellStyle name="5x indented GHG Textfiels 3 3 2 2 8 4" xfId="16249" xr:uid="{5DBCD571-6490-4F7C-B755-7CDCB867FE1D}"/>
    <cellStyle name="5x indented GHG Textfiels 3 3 2 2 8 5" xfId="19430" xr:uid="{C61844E4-6CCE-458F-A561-2D6B2CAF9863}"/>
    <cellStyle name="5x indented GHG Textfiels 3 3 2 2 8 6" xfId="25949" xr:uid="{94DFE4B7-FA74-4A4A-9CFC-F51C7E51575F}"/>
    <cellStyle name="5x indented GHG Textfiels 3 3 2 2 8 7" xfId="32297" xr:uid="{A89C9A16-DF43-4990-93A7-04EBEA3B9DAC}"/>
    <cellStyle name="5x indented GHG Textfiels 3 3 2 2 8 8" xfId="35903" xr:uid="{ACC8F52B-C9A2-4961-98EF-8F8D1A462081}"/>
    <cellStyle name="5x indented GHG Textfiels 3 3 2 2 8 9" xfId="39355" xr:uid="{96F7F4B4-311D-43AF-9E69-E0386922A72D}"/>
    <cellStyle name="5x indented GHG Textfiels 3 3 2 2 9" xfId="3956" xr:uid="{71C8DD80-9355-49DF-96F2-579A0B74213D}"/>
    <cellStyle name="5x indented GHG Textfiels 3 3 2 2 9 10" xfId="41619" xr:uid="{4DEBE8D3-6372-43D6-9B37-CC254BC3C49C}"/>
    <cellStyle name="5x indented GHG Textfiels 3 3 2 2 9 11" xfId="45955" xr:uid="{A2F54234-E9A1-4532-B4B5-1FD4694D3EF9}"/>
    <cellStyle name="5x indented GHG Textfiels 3 3 2 2 9 12" xfId="49359" xr:uid="{ADED0D85-8EED-4A5E-A12B-F17302BFF4F7}"/>
    <cellStyle name="5x indented GHG Textfiels 3 3 2 2 9 13" xfId="51326" xr:uid="{4B220161-EB24-419A-9FFA-10FF58D576E6}"/>
    <cellStyle name="5x indented GHG Textfiels 3 3 2 2 9 2" xfId="8389" xr:uid="{04ECF2B8-6C76-4BED-AAE7-ABA8DD97F27F}"/>
    <cellStyle name="5x indented GHG Textfiels 3 3 2 2 9 3" xfId="11960" xr:uid="{F66FB4EA-6CB7-4C7B-A815-9996556EA5B6}"/>
    <cellStyle name="5x indented GHG Textfiels 3 3 2 2 9 4" xfId="15863" xr:uid="{EF0EA7AA-CA06-45DB-93A7-0AF18ED091A9}"/>
    <cellStyle name="5x indented GHG Textfiels 3 3 2 2 9 5" xfId="19044" xr:uid="{47A89A23-F622-4DA2-9C72-6C792D2D7877}"/>
    <cellStyle name="5x indented GHG Textfiels 3 3 2 2 9 6" xfId="25563" xr:uid="{F8FD206C-18B3-4008-8752-700D0BF04A0E}"/>
    <cellStyle name="5x indented GHG Textfiels 3 3 2 2 9 7" xfId="31911" xr:uid="{A23419E9-18EE-4121-B32A-5BAF6CBCDD96}"/>
    <cellStyle name="5x indented GHG Textfiels 3 3 2 2 9 8" xfId="35517" xr:uid="{56CA838D-3C17-444A-B1B2-075F37565FCA}"/>
    <cellStyle name="5x indented GHG Textfiels 3 3 2 2 9 9" xfId="38969" xr:uid="{63425762-FEAD-4F5A-A8C8-5B5CFF57FE20}"/>
    <cellStyle name="5x indented GHG Textfiels 3 3 2 3" xfId="1302" xr:uid="{9372BF27-7E1C-4D84-8C20-69C9F73C4723}"/>
    <cellStyle name="5x indented GHG Textfiels 3 3 2 3 10" xfId="43327" xr:uid="{767999C5-AE81-4F83-A801-C9D063BE6278}"/>
    <cellStyle name="5x indented GHG Textfiels 3 3 2 3 11" xfId="47392" xr:uid="{C7157C7C-FA04-405A-A003-EF0E04C6E4F7}"/>
    <cellStyle name="5x indented GHG Textfiels 3 3 2 3 2" xfId="5744" xr:uid="{63C43046-094A-46DB-8052-6E59FA63B296}"/>
    <cellStyle name="5x indented GHG Textfiels 3 3 2 3 3" xfId="9318" xr:uid="{9CE8BEFC-4F99-4538-B123-A97540BAF89B}"/>
    <cellStyle name="5x indented GHG Textfiels 3 3 2 3 4" xfId="13585" xr:uid="{D3E30586-0B2D-4B46-A63E-2C232DE626CD}"/>
    <cellStyle name="5x indented GHG Textfiels 3 3 2 3 5" xfId="20410" xr:uid="{AEBEED08-1BBE-4D51-A4C1-DC892CDB2F21}"/>
    <cellStyle name="5x indented GHG Textfiels 3 3 2 3 6" xfId="18778" xr:uid="{FDFCEB3D-4FE4-4719-887B-3AE98268E5DF}"/>
    <cellStyle name="5x indented GHG Textfiels 3 3 2 3 7" xfId="26376" xr:uid="{405CE4B5-01D6-4382-80A7-4C23501D70F0}"/>
    <cellStyle name="5x indented GHG Textfiels 3 3 2 3 8" xfId="32885" xr:uid="{20DFDF64-0FA5-4404-8244-C8DEA8703F03}"/>
    <cellStyle name="5x indented GHG Textfiels 3 3 2 3 9" xfId="36482" xr:uid="{D31F3761-E08F-4410-A5F7-A1F1D05E7890}"/>
    <cellStyle name="5x indented GHG Textfiels 3 3 2 4" xfId="1884" xr:uid="{850ACFD9-D44A-4046-9B91-8884CAB75794}"/>
    <cellStyle name="5x indented GHG Textfiels 3 3 2 4 10" xfId="38701" xr:uid="{ED500B6B-E224-4406-B503-223174EB37A8}"/>
    <cellStyle name="5x indented GHG Textfiels 3 3 2 4 11" xfId="43909" xr:uid="{1F2A819C-B577-47F6-9A52-ACC9AD45006F}"/>
    <cellStyle name="5x indented GHG Textfiels 3 3 2 4 12" xfId="47247" xr:uid="{6D943714-B331-4A53-B3E8-521DA8F648D9}"/>
    <cellStyle name="5x indented GHG Textfiels 3 3 2 4 2" xfId="6322" xr:uid="{5655078C-5BCA-4038-B884-E33DB902EFED}"/>
    <cellStyle name="5x indented GHG Textfiels 3 3 2 4 3" xfId="9900" xr:uid="{EBEAD0BB-E178-43D8-BF8E-87F6B7FAD115}"/>
    <cellStyle name="5x indented GHG Textfiels 3 3 2 4 4" xfId="13802" xr:uid="{13CAB2E2-8DCE-4AD5-BBF8-523DE2F8530D}"/>
    <cellStyle name="5x indented GHG Textfiels 3 3 2 4 5" xfId="17005" xr:uid="{9049A440-D70C-4F08-A988-7DDCB21E3A5B}"/>
    <cellStyle name="5x indented GHG Textfiels 3 3 2 4 6" xfId="20992" xr:uid="{D978D666-E430-4049-AF31-77C70719D041}"/>
    <cellStyle name="5x indented GHG Textfiels 3 3 2 4 7" xfId="23585" xr:uid="{0C8BB1B0-7DA4-4AAF-AEA3-ABCF55E0859F}"/>
    <cellStyle name="5x indented GHG Textfiels 3 3 2 4 8" xfId="28318" xr:uid="{F8529E81-6F8A-4AE2-B685-BADE9D49F401}"/>
    <cellStyle name="5x indented GHG Textfiels 3 3 2 4 9" xfId="33467" xr:uid="{C6EDA9E6-A1FD-47AA-9A38-5C26A91E8E15}"/>
    <cellStyle name="5x indented GHG Textfiels 3 3 2 5" xfId="2153" xr:uid="{0C05212D-62BE-4423-98F3-27EFFBEC50E3}"/>
    <cellStyle name="5x indented GHG Textfiels 3 3 2 5 10" xfId="39870" xr:uid="{1066D544-F2D1-48E4-BBD2-2264EA8D9F01}"/>
    <cellStyle name="5x indented GHG Textfiels 3 3 2 5 11" xfId="44176" xr:uid="{49B32C56-A83C-4C3F-B109-D7439AA5B26F}"/>
    <cellStyle name="5x indented GHG Textfiels 3 3 2 5 12" xfId="42600" xr:uid="{741090CB-8562-45E4-88E6-682FE14387FD}"/>
    <cellStyle name="5x indented GHG Textfiels 3 3 2 5 2" xfId="6591" xr:uid="{DDEC100E-5E52-45C2-82A8-F40A7D56737A}"/>
    <cellStyle name="5x indented GHG Textfiels 3 3 2 5 3" xfId="10169" xr:uid="{2F8EF38C-D103-4F7A-AC1B-47BA9FD6DCD9}"/>
    <cellStyle name="5x indented GHG Textfiels 3 3 2 5 4" xfId="14068" xr:uid="{44602846-158A-4464-9E0A-3BBDB3A85112}"/>
    <cellStyle name="5x indented GHG Textfiels 3 3 2 5 5" xfId="17269" xr:uid="{D3284EC7-CF7D-4A04-A92E-C1C1C2DED8A4}"/>
    <cellStyle name="5x indented GHG Textfiels 3 3 2 5 6" xfId="21252" xr:uid="{313097C6-97A9-4B64-8FC4-B69BE126B85B}"/>
    <cellStyle name="5x indented GHG Textfiels 3 3 2 5 7" xfId="23839" xr:uid="{2F64EDC4-E327-4C85-B68E-3819C347765E}"/>
    <cellStyle name="5x indented GHG Textfiels 3 3 2 5 8" xfId="29903" xr:uid="{C7A81483-7D78-4C5F-8FE2-B40A9FEDD3A9}"/>
    <cellStyle name="5x indented GHG Textfiels 3 3 2 5 9" xfId="33732" xr:uid="{577A0D11-5DEB-475C-B41C-7061EF6FE16C}"/>
    <cellStyle name="5x indented GHG Textfiels 3 3 2 6" xfId="2495" xr:uid="{0450310B-988A-4E95-92DD-2863CD32BB7D}"/>
    <cellStyle name="5x indented GHG Textfiels 3 3 2 6 10" xfId="40212" xr:uid="{ED941421-FB93-450F-9CAD-5779FBDBE3DE}"/>
    <cellStyle name="5x indented GHG Textfiels 3 3 2 6 11" xfId="44518" xr:uid="{A72D0DDE-C3DA-4A9B-85AA-EBE5BF89D8BC}"/>
    <cellStyle name="5x indented GHG Textfiels 3 3 2 6 12" xfId="42350" xr:uid="{88B1E22F-6BBF-42D6-869F-BEB74E6FB759}"/>
    <cellStyle name="5x indented GHG Textfiels 3 3 2 6 2" xfId="6933" xr:uid="{56275313-4A7F-4EB6-9691-D4DCBEC97194}"/>
    <cellStyle name="5x indented GHG Textfiels 3 3 2 6 3" xfId="10511" xr:uid="{2633034D-3AC0-4300-9B1B-8096F36E42B6}"/>
    <cellStyle name="5x indented GHG Textfiels 3 3 2 6 4" xfId="14410" xr:uid="{9C30B604-6E8A-4E8C-8125-61A45896D044}"/>
    <cellStyle name="5x indented GHG Textfiels 3 3 2 6 5" xfId="17611" xr:uid="{1FD841AC-C77B-4C53-B4FE-A4E7C4780E82}"/>
    <cellStyle name="5x indented GHG Textfiels 3 3 2 6 6" xfId="21594" xr:uid="{7646A9ED-14C0-48A0-98F4-55E243E98C67}"/>
    <cellStyle name="5x indented GHG Textfiels 3 3 2 6 7" xfId="24175" xr:uid="{BD9974BA-160E-493D-AE26-7B368A1639FC}"/>
    <cellStyle name="5x indented GHG Textfiels 3 3 2 6 8" xfId="29716" xr:uid="{054BA3A0-1E59-4231-957C-A037105650D8}"/>
    <cellStyle name="5x indented GHG Textfiels 3 3 2 6 9" xfId="34074" xr:uid="{733E6EDA-ECF2-4754-AA02-20370C3C4E89}"/>
    <cellStyle name="5x indented GHG Textfiels 3 3 2 7" xfId="3179" xr:uid="{8D1D9423-63D8-4758-8757-B51D776E3ACD}"/>
    <cellStyle name="5x indented GHG Textfiels 3 3 2 7 10" xfId="34756" xr:uid="{60BCA522-16FE-4C73-ABC3-1684427EB1FF}"/>
    <cellStyle name="5x indented GHG Textfiels 3 3 2 7 11" xfId="38201" xr:uid="{1057DA0A-6CF0-42B0-8CB9-62BA5C3F2E31}"/>
    <cellStyle name="5x indented GHG Textfiels 3 3 2 7 12" xfId="40890" xr:uid="{F0810FAA-8A16-43B4-87D9-CF5D9CC1BD64}"/>
    <cellStyle name="5x indented GHG Textfiels 3 3 2 7 13" xfId="45201" xr:uid="{35089955-A585-4D5C-9F5F-CAEB1EFF1AF4}"/>
    <cellStyle name="5x indented GHG Textfiels 3 3 2 7 14" xfId="48592" xr:uid="{A37BAE5A-D7EF-4DEE-903E-FB76E3D7D09B}"/>
    <cellStyle name="5x indented GHG Textfiels 3 3 2 7 15" xfId="50597" xr:uid="{2F6E995E-0CF1-49E3-9ACA-512ABC810C91}"/>
    <cellStyle name="5x indented GHG Textfiels 3 3 2 7 2" xfId="7614" xr:uid="{D62F4194-E31C-4394-B48F-907F05275BEE}"/>
    <cellStyle name="5x indented GHG Textfiels 3 3 2 7 3" xfId="11193" xr:uid="{A211C7EC-2BAC-4285-BFF4-2792061C8C80}"/>
    <cellStyle name="5x indented GHG Textfiels 3 3 2 7 4" xfId="15093" xr:uid="{2F9812C3-17A4-4E90-B9A7-92E13D7ACC23}"/>
    <cellStyle name="5x indented GHG Textfiels 3 3 2 7 5" xfId="18292" xr:uid="{4AE02029-8D74-40B4-B6F1-FF202B88D030}"/>
    <cellStyle name="5x indented GHG Textfiels 3 3 2 7 6" xfId="22272" xr:uid="{63D627C7-B8CB-4256-8C27-E0FA100C71DF}"/>
    <cellStyle name="5x indented GHG Textfiels 3 3 2 7 7" xfId="24834" xr:uid="{56883C40-3C86-4A42-BAFF-C0EC7F05431B}"/>
    <cellStyle name="5x indented GHG Textfiels 3 3 2 7 8" xfId="29177" xr:uid="{AE1EE0AD-6551-4E30-9379-1BADA98E9928}"/>
    <cellStyle name="5x indented GHG Textfiels 3 3 2 7 9" xfId="31151" xr:uid="{45B2E475-31FF-4803-964A-3BB9AEB7BD0A}"/>
    <cellStyle name="5x indented GHG Textfiels 3 3 2 8" xfId="3631" xr:uid="{06B849D6-DF95-495E-8777-29538D737AD9}"/>
    <cellStyle name="5x indented GHG Textfiels 3 3 2 8 10" xfId="35208" xr:uid="{73B47BAD-9689-4890-8974-C6C2EEF0B990}"/>
    <cellStyle name="5x indented GHG Textfiels 3 3 2 8 11" xfId="38653" xr:uid="{091ECEE4-8693-4BB9-BAC8-5A89D28E79C6}"/>
    <cellStyle name="5x indented GHG Textfiels 3 3 2 8 12" xfId="41342" xr:uid="{5D9DDCCF-F0A2-41E1-A61E-91623FDA69C0}"/>
    <cellStyle name="5x indented GHG Textfiels 3 3 2 8 13" xfId="45653" xr:uid="{244FD39B-DBDE-4C34-818C-B96F63CEF581}"/>
    <cellStyle name="5x indented GHG Textfiels 3 3 2 8 14" xfId="49044" xr:uid="{BC6D74B2-6D1D-4380-B0F8-BB5DCE9C996D}"/>
    <cellStyle name="5x indented GHG Textfiels 3 3 2 8 15" xfId="51049" xr:uid="{F13336FA-F9F6-4650-AA40-03241DFE5775}"/>
    <cellStyle name="5x indented GHG Textfiels 3 3 2 8 2" xfId="8066" xr:uid="{E67CC706-0D09-4181-A1ED-58D4C3111518}"/>
    <cellStyle name="5x indented GHG Textfiels 3 3 2 8 3" xfId="11645" xr:uid="{BC93E92D-1EE5-43E8-BB9E-F7A37C0621FC}"/>
    <cellStyle name="5x indented GHG Textfiels 3 3 2 8 4" xfId="15545" xr:uid="{E78FC57E-33D9-45A0-96B8-C08609BB960C}"/>
    <cellStyle name="5x indented GHG Textfiels 3 3 2 8 5" xfId="18744" xr:uid="{7D1BEDDA-E465-460B-8AF8-D911D555F7DA}"/>
    <cellStyle name="5x indented GHG Textfiels 3 3 2 8 6" xfId="22724" xr:uid="{80C9FC0D-12F4-4178-BA1C-B39BF5241A7A}"/>
    <cellStyle name="5x indented GHG Textfiels 3 3 2 8 7" xfId="25286" xr:uid="{C53B601B-A06D-4359-B325-A0973A5121E0}"/>
    <cellStyle name="5x indented GHG Textfiels 3 3 2 8 8" xfId="29629" xr:uid="{53D4B527-82A2-4564-AEDC-2A47A9BC7511}"/>
    <cellStyle name="5x indented GHG Textfiels 3 3 2 8 9" xfId="31603" xr:uid="{E09588EC-91CB-4ED2-90C7-A6A188C685C4}"/>
    <cellStyle name="5x indented GHG Textfiels 3 3 2 9" xfId="4133" xr:uid="{9C240E33-3C0D-4862-AD49-CF30202FEAC7}"/>
    <cellStyle name="5x indented GHG Textfiels 3 3 2 9 10" xfId="41796" xr:uid="{5DA5805A-C0B2-4D0B-8A5D-82BA65535554}"/>
    <cellStyle name="5x indented GHG Textfiels 3 3 2 9 11" xfId="46132" xr:uid="{2D30D639-716B-4D65-A8B6-D249B1AF1F04}"/>
    <cellStyle name="5x indented GHG Textfiels 3 3 2 9 12" xfId="49536" xr:uid="{3B0324F4-A1E6-4877-AE63-4F4CF06C57A6}"/>
    <cellStyle name="5x indented GHG Textfiels 3 3 2 9 13" xfId="51503" xr:uid="{900D2232-689F-4B77-9E55-5C4B946BD2D0}"/>
    <cellStyle name="5x indented GHG Textfiels 3 3 2 9 2" xfId="8566" xr:uid="{9C6A97E4-7432-4462-8556-B30A94258F3B}"/>
    <cellStyle name="5x indented GHG Textfiels 3 3 2 9 3" xfId="12137" xr:uid="{E083BA3F-C856-4DCC-B466-0DE38579BB6F}"/>
    <cellStyle name="5x indented GHG Textfiels 3 3 2 9 4" xfId="16040" xr:uid="{E0220E26-4D69-4442-9726-AB29901515AB}"/>
    <cellStyle name="5x indented GHG Textfiels 3 3 2 9 5" xfId="19221" xr:uid="{015172A5-FD2C-4C51-A83F-D479F6EACFD4}"/>
    <cellStyle name="5x indented GHG Textfiels 3 3 2 9 6" xfId="25740" xr:uid="{A68C0F30-DF2D-4E07-9825-FEDBA2E8A534}"/>
    <cellStyle name="5x indented GHG Textfiels 3 3 2 9 7" xfId="32088" xr:uid="{526ABD77-9632-4031-9A3F-474D4B473CE9}"/>
    <cellStyle name="5x indented GHG Textfiels 3 3 2 9 8" xfId="35694" xr:uid="{CB839545-6FFB-484B-BDEA-B1498C41504C}"/>
    <cellStyle name="5x indented GHG Textfiels 3 3 2 9 9" xfId="39146" xr:uid="{FE97D0D1-33BB-4E72-9BFA-AFDADBBBB025}"/>
    <cellStyle name="5x indented GHG Textfiels 3 3 3" xfId="658" xr:uid="{6FF10D2D-69B3-42B1-9DF8-489A606F9D3C}"/>
    <cellStyle name="5x indented GHG Textfiels 3 3 3 10" xfId="4528" xr:uid="{E0E9722B-7D27-45DE-9CAF-717CB570224C}"/>
    <cellStyle name="5x indented GHG Textfiels 3 3 3 10 10" xfId="42191" xr:uid="{46F6F126-DB7B-43AA-9B82-D0DE4422C860}"/>
    <cellStyle name="5x indented GHG Textfiels 3 3 3 10 11" xfId="46527" xr:uid="{63B6E608-FD22-441C-B739-8A6C12D65261}"/>
    <cellStyle name="5x indented GHG Textfiels 3 3 3 10 12" xfId="49931" xr:uid="{F32CFB11-E947-4BFD-B38F-2DB7824FD2C4}"/>
    <cellStyle name="5x indented GHG Textfiels 3 3 3 10 13" xfId="51898" xr:uid="{0BB198DD-D39A-44CF-BF24-DC8A2E97A355}"/>
    <cellStyle name="5x indented GHG Textfiels 3 3 3 10 2" xfId="8961" xr:uid="{510451BD-EF68-4D0C-97D7-E2A4CB4B5FC6}"/>
    <cellStyle name="5x indented GHG Textfiels 3 3 3 10 3" xfId="12532" xr:uid="{5DD4086D-DDA2-4046-B7D8-668CF6FCEF81}"/>
    <cellStyle name="5x indented GHG Textfiels 3 3 3 10 4" xfId="16435" xr:uid="{A4B95426-80D7-47D9-8951-61F7B4671EB1}"/>
    <cellStyle name="5x indented GHG Textfiels 3 3 3 10 5" xfId="19616" xr:uid="{441D5B20-9A3A-47AB-B7DB-BE3F7B49A065}"/>
    <cellStyle name="5x indented GHG Textfiels 3 3 3 10 6" xfId="26135" xr:uid="{D2DFBCB7-BB7C-4850-92FC-D86E54349610}"/>
    <cellStyle name="5x indented GHG Textfiels 3 3 3 10 7" xfId="32483" xr:uid="{C82101E2-F00A-442A-AD1A-56A921CD7FE1}"/>
    <cellStyle name="5x indented GHG Textfiels 3 3 3 10 8" xfId="36089" xr:uid="{30B4E751-6F73-4C2E-99D3-0A7B71568E7D}"/>
    <cellStyle name="5x indented GHG Textfiels 3 3 3 10 9" xfId="39541" xr:uid="{2CF1DAE3-5889-4CA6-A890-6EE73B55FC27}"/>
    <cellStyle name="5x indented GHG Textfiels 3 3 3 11" xfId="5118" xr:uid="{70C95C4F-E923-4929-938D-94282357FBE6}"/>
    <cellStyle name="5x indented GHG Textfiels 3 3 3 12" xfId="13062" xr:uid="{645AEF57-CA5D-476E-9498-0F47759B5CAC}"/>
    <cellStyle name="5x indented GHG Textfiels 3 3 3 13" xfId="19772" xr:uid="{B75A1590-D8BB-4C65-A824-623ED45863D2}"/>
    <cellStyle name="5x indented GHG Textfiels 3 3 3 14" xfId="37109" xr:uid="{A4458F9A-193B-43C1-80B1-0BE14F16934A}"/>
    <cellStyle name="5x indented GHG Textfiels 3 3 3 15" xfId="42688" xr:uid="{AA14A52E-B8F1-4197-86D4-2891C833378C}"/>
    <cellStyle name="5x indented GHG Textfiels 3 3 3 16" xfId="52522" xr:uid="{7C8B2D5E-5FAE-4684-B76B-0431A759837A}"/>
    <cellStyle name="5x indented GHG Textfiels 3 3 3 2" xfId="873" xr:uid="{9E727A3B-9214-4203-B980-8E2D7FDFFC81}"/>
    <cellStyle name="5x indented GHG Textfiels 3 3 3 2 10" xfId="3693" xr:uid="{B66868F4-F21D-4396-8C3A-30860593F170}"/>
    <cellStyle name="5x indented GHG Textfiels 3 3 3 2 11" xfId="7280" xr:uid="{6C3E3BAE-EB05-45AB-867F-061E1EB5D03F}"/>
    <cellStyle name="5x indented GHG Textfiels 3 3 3 2 12" xfId="19982" xr:uid="{BCF510E4-6543-4551-B637-EFAEA7304765}"/>
    <cellStyle name="5x indented GHG Textfiels 3 3 3 2 13" xfId="37305" xr:uid="{6B5D37F7-A4EA-44CF-BDB2-2C85404A4031}"/>
    <cellStyle name="5x indented GHG Textfiels 3 3 3 2 14" xfId="42898" xr:uid="{0225EBFD-B8C8-44DD-ADF7-F1D631B2A3B8}"/>
    <cellStyle name="5x indented GHG Textfiels 3 3 3 2 15" xfId="52736" xr:uid="{6DBAE87E-AED2-4802-99FA-81E482A847C6}"/>
    <cellStyle name="5x indented GHG Textfiels 3 3 3 2 2" xfId="1589" xr:uid="{EA231684-E1DB-4954-BB82-65B33993EEA7}"/>
    <cellStyle name="5x indented GHG Textfiels 3 3 3 2 2 10" xfId="43614" xr:uid="{D30B61D7-BACC-4B62-87FD-91B5D49B5E60}"/>
    <cellStyle name="5x indented GHG Textfiels 3 3 3 2 2 11" xfId="47765" xr:uid="{CACDFC1D-3FF8-4E8D-B161-D1C6411F0228}"/>
    <cellStyle name="5x indented GHG Textfiels 3 3 3 2 2 2" xfId="6028" xr:uid="{BB00A548-2709-491F-90D5-44FB07CE84FA}"/>
    <cellStyle name="5x indented GHG Textfiels 3 3 3 2 2 3" xfId="9605" xr:uid="{3D0F5A28-CAAF-4FC4-B25C-290E15AEA403}"/>
    <cellStyle name="5x indented GHG Textfiels 3 3 3 2 2 4" xfId="16710" xr:uid="{93B54F6E-41DA-491B-AC67-68E6448953F1}"/>
    <cellStyle name="5x indented GHG Textfiels 3 3 3 2 2 5" xfId="20697" xr:uid="{0588A67C-B2BA-48F4-96D6-0440CBD4351C}"/>
    <cellStyle name="5x indented GHG Textfiels 3 3 3 2 2 6" xfId="23306" xr:uid="{9C1343CA-E190-4270-8BCB-ADAD628EC672}"/>
    <cellStyle name="5x indented GHG Textfiels 3 3 3 2 2 7" xfId="26938" xr:uid="{86F52F4F-C1DB-4E8D-A0AD-38820EFBABE0}"/>
    <cellStyle name="5x indented GHG Textfiels 3 3 3 2 2 8" xfId="33172" xr:uid="{FEE30CF8-05F7-46AE-98FB-C8E8BA4CBB84}"/>
    <cellStyle name="5x indented GHG Textfiels 3 3 3 2 2 9" xfId="26645" xr:uid="{52EB0180-FFEC-4C57-8CF1-FDF6FCCF4BDB}"/>
    <cellStyle name="5x indented GHG Textfiels 3 3 3 2 3" xfId="1345" xr:uid="{571D37F0-1FA3-49B9-8055-FE2EAC964278}"/>
    <cellStyle name="5x indented GHG Textfiels 3 3 3 2 3 10" xfId="36475" xr:uid="{36F470A5-2864-4F98-A129-9AA12D1322D3}"/>
    <cellStyle name="5x indented GHG Textfiels 3 3 3 2 3 11" xfId="43370" xr:uid="{55C3748A-2380-4B72-836E-C2BE8039C812}"/>
    <cellStyle name="5x indented GHG Textfiels 3 3 3 2 3 12" xfId="47614" xr:uid="{31043DAD-C720-4E21-B16C-2DD3E1BA8802}"/>
    <cellStyle name="5x indented GHG Textfiels 3 3 3 2 3 2" xfId="5786" xr:uid="{09223D74-2530-4D7B-9653-15FAA1C4DD04}"/>
    <cellStyle name="5x indented GHG Textfiels 3 3 3 2 3 3" xfId="9361" xr:uid="{C5198A0F-5053-4EB5-8FE2-DB3FB5433715}"/>
    <cellStyle name="5x indented GHG Textfiels 3 3 3 2 3 4" xfId="13288" xr:uid="{AFF2D170-5C68-4B86-B99F-8821CECF0CA5}"/>
    <cellStyle name="5x indented GHG Textfiels 3 3 3 2 3 5" xfId="12646" xr:uid="{28D9E454-C732-4A9E-93EC-432635270CF1}"/>
    <cellStyle name="5x indented GHG Textfiels 3 3 3 2 3 6" xfId="20453" xr:uid="{7CFD46AD-538F-4DA6-9724-473CCEE35941}"/>
    <cellStyle name="5x indented GHG Textfiels 3 3 3 2 3 7" xfId="22785" xr:uid="{DD752AB1-E7EF-46EF-8C4F-D5BDD7BC7353}"/>
    <cellStyle name="5x indented GHG Textfiels 3 3 3 2 3 8" xfId="28322" xr:uid="{A3BBD81A-F888-40A6-BF84-AF08736FD9B0}"/>
    <cellStyle name="5x indented GHG Textfiels 3 3 3 2 3 9" xfId="32928" xr:uid="{B1AF5345-8517-4416-BFDF-6AA4A1C67134}"/>
    <cellStyle name="5x indented GHG Textfiels 3 3 3 2 4" xfId="2286" xr:uid="{3D04C249-D48C-4D95-AC88-0A471142FA75}"/>
    <cellStyle name="5x indented GHG Textfiels 3 3 3 2 4 10" xfId="40003" xr:uid="{9734811C-E485-433F-B87F-176F77A7FB28}"/>
    <cellStyle name="5x indented GHG Textfiels 3 3 3 2 4 11" xfId="44309" xr:uid="{647F1726-68E1-4512-9FF1-F0F0A7D94DA8}"/>
    <cellStyle name="5x indented GHG Textfiels 3 3 3 2 4 12" xfId="47725" xr:uid="{7519D610-0244-423C-AC15-554998FD22C1}"/>
    <cellStyle name="5x indented GHG Textfiels 3 3 3 2 4 2" xfId="6724" xr:uid="{1174E0A3-4DA7-4CBE-8B03-AF66FB472EA0}"/>
    <cellStyle name="5x indented GHG Textfiels 3 3 3 2 4 3" xfId="10302" xr:uid="{1BC5BFD4-F17D-443A-B5EC-25DC3107B8D8}"/>
    <cellStyle name="5x indented GHG Textfiels 3 3 3 2 4 4" xfId="14201" xr:uid="{83DDE3B4-9563-4833-B8B5-1B3FB10748A7}"/>
    <cellStyle name="5x indented GHG Textfiels 3 3 3 2 4 5" xfId="17402" xr:uid="{977F8999-4584-445F-8E40-B68450CC8FE6}"/>
    <cellStyle name="5x indented GHG Textfiels 3 3 3 2 4 6" xfId="21385" xr:uid="{75882DED-7735-4C75-9E9A-0FB620917061}"/>
    <cellStyle name="5x indented GHG Textfiels 3 3 3 2 4 7" xfId="23972" xr:uid="{E003FBC1-9975-430C-A8C3-711C2A1C5C05}"/>
    <cellStyle name="5x indented GHG Textfiels 3 3 3 2 4 8" xfId="30143" xr:uid="{F1359F87-6741-4213-A197-DE68EA8ECBA3}"/>
    <cellStyle name="5x indented GHG Textfiels 3 3 3 2 4 9" xfId="33865" xr:uid="{1701EBC2-7891-4759-A723-13DCD3917FFC}"/>
    <cellStyle name="5x indented GHG Textfiels 3 3 3 2 5" xfId="2648" xr:uid="{8BB32D35-34C0-4646-A468-A8D50D333B55}"/>
    <cellStyle name="5x indented GHG Textfiels 3 3 3 2 5 10" xfId="40365" xr:uid="{56E07F30-0BC0-4FC7-BF45-990637F5E459}"/>
    <cellStyle name="5x indented GHG Textfiels 3 3 3 2 5 11" xfId="44671" xr:uid="{A59223DE-6965-4811-9098-41C1342F679B}"/>
    <cellStyle name="5x indented GHG Textfiels 3 3 3 2 5 12" xfId="50072" xr:uid="{E5F6E12F-4D1D-4E03-8DD1-0EE1A61FAC59}"/>
    <cellStyle name="5x indented GHG Textfiels 3 3 3 2 5 2" xfId="7085" xr:uid="{A5361E1D-43D2-409E-86F7-F18F1D7E2DF0}"/>
    <cellStyle name="5x indented GHG Textfiels 3 3 3 2 5 3" xfId="10664" xr:uid="{E67B24E4-B8B2-40DF-BD97-75C65DE6536A}"/>
    <cellStyle name="5x indented GHG Textfiels 3 3 3 2 5 4" xfId="14563" xr:uid="{1256E5DE-7C90-4AC2-A222-C62AEEB82606}"/>
    <cellStyle name="5x indented GHG Textfiels 3 3 3 2 5 5" xfId="17764" xr:uid="{F4BD6688-96FC-410E-8BB9-693C3EC0AE0A}"/>
    <cellStyle name="5x indented GHG Textfiels 3 3 3 2 5 6" xfId="21747" xr:uid="{0D4F6137-3BF2-481B-B55F-2159C4A0A82E}"/>
    <cellStyle name="5x indented GHG Textfiels 3 3 3 2 5 7" xfId="24315" xr:uid="{DCBE8F3F-8D9C-4283-9480-37EB8AF12CC5}"/>
    <cellStyle name="5x indented GHG Textfiels 3 3 3 2 5 8" xfId="30620" xr:uid="{8A073535-B445-4DAD-91F9-7C1E5ED12E0C}"/>
    <cellStyle name="5x indented GHG Textfiels 3 3 3 2 5 9" xfId="34227" xr:uid="{97E1C105-A91B-43A8-A05A-5483F6C4551B}"/>
    <cellStyle name="5x indented GHG Textfiels 3 3 3 2 6" xfId="3337" xr:uid="{9160551E-BAC3-4161-B7C4-2D6845E2E7D8}"/>
    <cellStyle name="5x indented GHG Textfiels 3 3 3 2 6 10" xfId="34914" xr:uid="{8E5D4FCF-9061-475B-86D4-C288EDFD88DA}"/>
    <cellStyle name="5x indented GHG Textfiels 3 3 3 2 6 11" xfId="38359" xr:uid="{7049E929-DACD-45F6-82B6-8F816E509E2F}"/>
    <cellStyle name="5x indented GHG Textfiels 3 3 3 2 6 12" xfId="41048" xr:uid="{193C7533-F087-4AA2-9819-1ADDBB7FB1A0}"/>
    <cellStyle name="5x indented GHG Textfiels 3 3 3 2 6 13" xfId="45359" xr:uid="{D168B709-2370-44E0-964D-ECB29CBE0304}"/>
    <cellStyle name="5x indented GHG Textfiels 3 3 3 2 6 14" xfId="48750" xr:uid="{8AF2D53C-D38E-4EBA-AB01-2D26EE9DBDD3}"/>
    <cellStyle name="5x indented GHG Textfiels 3 3 3 2 6 15" xfId="50755" xr:uid="{E2C655E4-E74C-480B-92DA-53674CC51AD1}"/>
    <cellStyle name="5x indented GHG Textfiels 3 3 3 2 6 2" xfId="7772" xr:uid="{F1631E7A-D402-4413-AFD3-5307566A3A75}"/>
    <cellStyle name="5x indented GHG Textfiels 3 3 3 2 6 3" xfId="11351" xr:uid="{5F07F8D5-A3BE-4AE0-A6CE-0CD7986692F2}"/>
    <cellStyle name="5x indented GHG Textfiels 3 3 3 2 6 4" xfId="15251" xr:uid="{DFB5A96B-07B6-48B6-B699-60657B96565C}"/>
    <cellStyle name="5x indented GHG Textfiels 3 3 3 2 6 5" xfId="18450" xr:uid="{875E1F5F-9E25-4F1F-B45E-CD35C4641772}"/>
    <cellStyle name="5x indented GHG Textfiels 3 3 3 2 6 6" xfId="22430" xr:uid="{C89EC4E8-0CD4-4A84-8EE1-84F1A7A5086F}"/>
    <cellStyle name="5x indented GHG Textfiels 3 3 3 2 6 7" xfId="24992" xr:uid="{034C0509-2CF1-4D83-A06D-E25987CA6C59}"/>
    <cellStyle name="5x indented GHG Textfiels 3 3 3 2 6 8" xfId="29335" xr:uid="{9C757CEB-8525-4D6E-A638-7E8735C88C14}"/>
    <cellStyle name="5x indented GHG Textfiels 3 3 3 2 6 9" xfId="31309" xr:uid="{E273839D-9362-4680-862E-B662D12662F7}"/>
    <cellStyle name="5x indented GHG Textfiels 3 3 3 2 7" xfId="2977" xr:uid="{14E219CC-E64E-49C5-BE26-A07A21A3D351}"/>
    <cellStyle name="5x indented GHG Textfiels 3 3 3 2 7 10" xfId="34554" xr:uid="{B9B0A4A3-6167-489C-9F9A-DA2CC82D0F6B}"/>
    <cellStyle name="5x indented GHG Textfiels 3 3 3 2 7 11" xfId="37999" xr:uid="{56E61ADA-3829-4077-A042-12CD0D88CB71}"/>
    <cellStyle name="5x indented GHG Textfiels 3 3 3 2 7 12" xfId="40688" xr:uid="{B8C9BB51-A2F3-40E6-8C86-FA843674B2F4}"/>
    <cellStyle name="5x indented GHG Textfiels 3 3 3 2 7 13" xfId="44999" xr:uid="{892F335A-1D6B-484C-BDC7-B783133690A9}"/>
    <cellStyle name="5x indented GHG Textfiels 3 3 3 2 7 14" xfId="48390" xr:uid="{0F38FF63-31C5-49BD-993E-3687365BD70D}"/>
    <cellStyle name="5x indented GHG Textfiels 3 3 3 2 7 15" xfId="50395" xr:uid="{2B89BDF0-DFED-45C4-97A2-39824FB2769C}"/>
    <cellStyle name="5x indented GHG Textfiels 3 3 3 2 7 2" xfId="7412" xr:uid="{20985E89-51DE-4C3C-A094-858E900EFC53}"/>
    <cellStyle name="5x indented GHG Textfiels 3 3 3 2 7 3" xfId="10991" xr:uid="{EBEE275C-1C17-469F-9456-9C5203089ADD}"/>
    <cellStyle name="5x indented GHG Textfiels 3 3 3 2 7 4" xfId="14891" xr:uid="{C0224631-AA23-40F2-B495-825D1E2AD4C6}"/>
    <cellStyle name="5x indented GHG Textfiels 3 3 3 2 7 5" xfId="18090" xr:uid="{377C98A6-E5A5-42FA-A52D-BCE0DC3E6714}"/>
    <cellStyle name="5x indented GHG Textfiels 3 3 3 2 7 6" xfId="22070" xr:uid="{4F2C1091-6521-431D-B931-03B71CB899A8}"/>
    <cellStyle name="5x indented GHG Textfiels 3 3 3 2 7 7" xfId="24632" xr:uid="{7EA0B314-18A1-4DCC-9EC2-AA15B4DD7240}"/>
    <cellStyle name="5x indented GHG Textfiels 3 3 3 2 7 8" xfId="28975" xr:uid="{38B45580-6556-4D12-912D-A248B026FE9E}"/>
    <cellStyle name="5x indented GHG Textfiels 3 3 3 2 7 9" xfId="30949" xr:uid="{F000084B-536E-470C-B628-2B6AF9BED545}"/>
    <cellStyle name="5x indented GHG Textfiels 3 3 3 2 8" xfId="4289" xr:uid="{5550C04D-3FB8-4574-A50E-2811F9252B3C}"/>
    <cellStyle name="5x indented GHG Textfiels 3 3 3 2 8 10" xfId="41952" xr:uid="{07FA3827-7E3B-4BD4-BF76-4523B05AAA9C}"/>
    <cellStyle name="5x indented GHG Textfiels 3 3 3 2 8 11" xfId="46288" xr:uid="{89723BC3-082C-4CB6-BB4B-82725BC1BB26}"/>
    <cellStyle name="5x indented GHG Textfiels 3 3 3 2 8 12" xfId="49692" xr:uid="{2EDFC55F-03D0-40CA-B3A8-C1D529FD25C7}"/>
    <cellStyle name="5x indented GHG Textfiels 3 3 3 2 8 13" xfId="51659" xr:uid="{A08C67E3-4369-4E85-9AF4-C2C854C88C33}"/>
    <cellStyle name="5x indented GHG Textfiels 3 3 3 2 8 2" xfId="8722" xr:uid="{2C55ADD8-8F37-49BA-ACDB-08FCE1CC5A16}"/>
    <cellStyle name="5x indented GHG Textfiels 3 3 3 2 8 3" xfId="12293" xr:uid="{B5C022B7-39ED-42D2-AB51-64CFB340CEA4}"/>
    <cellStyle name="5x indented GHG Textfiels 3 3 3 2 8 4" xfId="16196" xr:uid="{64A6E0DD-D8FF-4B30-8180-9F6B1D58D248}"/>
    <cellStyle name="5x indented GHG Textfiels 3 3 3 2 8 5" xfId="19377" xr:uid="{59EBFB59-4083-4C0B-BCE7-0E3643BDEEC1}"/>
    <cellStyle name="5x indented GHG Textfiels 3 3 3 2 8 6" xfId="25896" xr:uid="{C01C3D76-5EEC-49F4-9F02-1E810722C0D1}"/>
    <cellStyle name="5x indented GHG Textfiels 3 3 3 2 8 7" xfId="32244" xr:uid="{FA3CD585-D03D-460D-A2F0-E2844BDD45A2}"/>
    <cellStyle name="5x indented GHG Textfiels 3 3 3 2 8 8" xfId="35850" xr:uid="{A4B8D525-9B20-4260-B2E3-5C98C2A34F41}"/>
    <cellStyle name="5x indented GHG Textfiels 3 3 3 2 8 9" xfId="39302" xr:uid="{E330EDB8-1BCF-4011-B4EF-117B78C94FEA}"/>
    <cellStyle name="5x indented GHG Textfiels 3 3 3 2 9" xfId="3928" xr:uid="{52536BA6-4B00-456E-9766-EC436D00156D}"/>
    <cellStyle name="5x indented GHG Textfiels 3 3 3 2 9 10" xfId="41591" xr:uid="{BCE48756-9573-4353-89D2-D6DB47A89BE3}"/>
    <cellStyle name="5x indented GHG Textfiels 3 3 3 2 9 11" xfId="45927" xr:uid="{2188A8BA-C805-4A43-B77C-FEBDD5DD6C81}"/>
    <cellStyle name="5x indented GHG Textfiels 3 3 3 2 9 12" xfId="49331" xr:uid="{98F64CCE-7091-4C4D-967B-BFC8BA493C40}"/>
    <cellStyle name="5x indented GHG Textfiels 3 3 3 2 9 13" xfId="51298" xr:uid="{A29AC33A-90D6-4A85-8357-B437993DEE7E}"/>
    <cellStyle name="5x indented GHG Textfiels 3 3 3 2 9 2" xfId="8361" xr:uid="{1BDB8F4F-0F8E-4DEB-BDAA-80D2BB9B6681}"/>
    <cellStyle name="5x indented GHG Textfiels 3 3 3 2 9 3" xfId="11932" xr:uid="{CD6E8679-E289-455E-BF2F-9BBF1D10C32A}"/>
    <cellStyle name="5x indented GHG Textfiels 3 3 3 2 9 4" xfId="15835" xr:uid="{2DDB2DC1-1966-4C53-B61C-5C27F3632B4E}"/>
    <cellStyle name="5x indented GHG Textfiels 3 3 3 2 9 5" xfId="19016" xr:uid="{8A85ECFC-DC57-4D18-8330-CD48DBBBB62A}"/>
    <cellStyle name="5x indented GHG Textfiels 3 3 3 2 9 6" xfId="25535" xr:uid="{DDDC1E35-61A5-42FF-869A-F2C6A77E549F}"/>
    <cellStyle name="5x indented GHG Textfiels 3 3 3 2 9 7" xfId="31883" xr:uid="{0472AA3E-8FF9-45FF-B5CF-22B99247FDF0}"/>
    <cellStyle name="5x indented GHG Textfiels 3 3 3 2 9 8" xfId="35489" xr:uid="{B25CEA4D-214B-451C-8A77-74B61445835D}"/>
    <cellStyle name="5x indented GHG Textfiels 3 3 3 2 9 9" xfId="38941" xr:uid="{45803650-AF77-4A09-AE1F-489C9DE0D130}"/>
    <cellStyle name="5x indented GHG Textfiels 3 3 3 3" xfId="1404" xr:uid="{EEC2637E-4EE4-49F9-8D78-BFA46B80016A}"/>
    <cellStyle name="5x indented GHG Textfiels 3 3 3 3 10" xfId="43429" xr:uid="{3EFF8028-11F7-401A-BCA9-FD58E51662A2}"/>
    <cellStyle name="5x indented GHG Textfiels 3 3 3 3 11" xfId="47928" xr:uid="{49A5A8DC-2BBC-4D01-A800-CF971D07A260}"/>
    <cellStyle name="5x indented GHG Textfiels 3 3 3 3 2" xfId="5843" xr:uid="{C280C1A0-6DD4-4D34-91EE-32267F331E96}"/>
    <cellStyle name="5x indented GHG Textfiels 3 3 3 3 3" xfId="9420" xr:uid="{5F029156-0EB9-4FC4-B924-A94CD2DB6F3B}"/>
    <cellStyle name="5x indented GHG Textfiels 3 3 3 3 4" xfId="16525" xr:uid="{8EE2E431-7FD1-4674-8086-367F2F42E08C}"/>
    <cellStyle name="5x indented GHG Textfiels 3 3 3 3 5" xfId="20512" xr:uid="{3E758145-3977-4138-90BA-8E52790CAFDF}"/>
    <cellStyle name="5x indented GHG Textfiels 3 3 3 3 6" xfId="23133" xr:uid="{70DC0912-5CE9-42C0-A483-4667EAE7B370}"/>
    <cellStyle name="5x indented GHG Textfiels 3 3 3 3 7" xfId="27734" xr:uid="{85B70F45-5F7C-44DD-8D26-D94BAFA24244}"/>
    <cellStyle name="5x indented GHG Textfiels 3 3 3 3 8" xfId="32987" xr:uid="{EF39288C-F487-4D83-937B-D380D2EF189A}"/>
    <cellStyle name="5x indented GHG Textfiels 3 3 3 3 9" xfId="36786" xr:uid="{6D0464B5-DC88-4709-8EA4-141F5C17C282}"/>
    <cellStyle name="5x indented GHG Textfiels 3 3 3 4" xfId="1879" xr:uid="{01EB72EA-D392-41CC-9869-EEC39952C3A1}"/>
    <cellStyle name="5x indented GHG Textfiels 3 3 3 4 10" xfId="29674" xr:uid="{91976F6C-CE44-4716-9688-C372256C7E7B}"/>
    <cellStyle name="5x indented GHG Textfiels 3 3 3 4 11" xfId="43904" xr:uid="{C425282F-B1D8-434C-A8DD-EC7C9AC9880C}"/>
    <cellStyle name="5x indented GHG Textfiels 3 3 3 4 12" xfId="43947" xr:uid="{BE958F99-19A9-4B93-A4C3-48DB1F8095A0}"/>
    <cellStyle name="5x indented GHG Textfiels 3 3 3 4 2" xfId="6317" xr:uid="{6E6A43B0-D149-4FA0-9522-614124A7EE91}"/>
    <cellStyle name="5x indented GHG Textfiels 3 3 3 4 3" xfId="9895" xr:uid="{DE5A98D5-95FA-4C6A-AD12-2B57B5388556}"/>
    <cellStyle name="5x indented GHG Textfiels 3 3 3 4 4" xfId="13797" xr:uid="{4B1DC1E5-1218-4AA3-AA89-0240A0D955EE}"/>
    <cellStyle name="5x indented GHG Textfiels 3 3 3 4 5" xfId="17000" xr:uid="{4687F1A8-04EA-4A06-8621-99EBCCAC99CF}"/>
    <cellStyle name="5x indented GHG Textfiels 3 3 3 4 6" xfId="20987" xr:uid="{8E3FDFF8-039B-4D65-B926-EAEC8207F4EC}"/>
    <cellStyle name="5x indented GHG Textfiels 3 3 3 4 7" xfId="23580" xr:uid="{D24D2039-A7D4-4B6B-9F9D-838B17ADAE35}"/>
    <cellStyle name="5x indented GHG Textfiels 3 3 3 4 8" xfId="27641" xr:uid="{13AF971C-A4D0-4009-BDBE-FDA3C4B58217}"/>
    <cellStyle name="5x indented GHG Textfiels 3 3 3 4 9" xfId="33462" xr:uid="{D6116467-214E-4E2B-9D68-73D37C023FFF}"/>
    <cellStyle name="5x indented GHG Textfiels 3 3 3 5" xfId="2105" xr:uid="{66B63004-8967-48F5-95B5-2699E85DE124}"/>
    <cellStyle name="5x indented GHG Textfiels 3 3 3 5 10" xfId="39822" xr:uid="{9D647F10-3F00-458F-8E48-7151163BCDF8}"/>
    <cellStyle name="5x indented GHG Textfiels 3 3 3 5 11" xfId="44128" xr:uid="{46148B0A-2F3D-4ED5-8D8B-21C2B451B10E}"/>
    <cellStyle name="5x indented GHG Textfiels 3 3 3 5 12" xfId="47491" xr:uid="{BF47F165-9792-4C48-9DC7-0E4000513486}"/>
    <cellStyle name="5x indented GHG Textfiels 3 3 3 5 2" xfId="6543" xr:uid="{64E546C7-B95F-449D-A9E2-1565315A28A9}"/>
    <cellStyle name="5x indented GHG Textfiels 3 3 3 5 3" xfId="10121" xr:uid="{D67D7DE4-09DD-422E-9EE1-AABB9ECD4929}"/>
    <cellStyle name="5x indented GHG Textfiels 3 3 3 5 4" xfId="14020" xr:uid="{29343EA0-16BA-4263-9D0D-FFFE4672DAF6}"/>
    <cellStyle name="5x indented GHG Textfiels 3 3 3 5 5" xfId="17221" xr:uid="{2F5D98B2-EFB7-4712-B8D8-CA9F60002E27}"/>
    <cellStyle name="5x indented GHG Textfiels 3 3 3 5 6" xfId="21204" xr:uid="{3938281D-86B9-48F1-B9CE-A19263F26AC8}"/>
    <cellStyle name="5x indented GHG Textfiels 3 3 3 5 7" xfId="23791" xr:uid="{1ADAAE9F-DA7D-4ADE-8364-833AD1E2CC7D}"/>
    <cellStyle name="5x indented GHG Textfiels 3 3 3 5 8" xfId="26864" xr:uid="{7D0FD4EC-CD6B-4DE5-B74D-7A1033644776}"/>
    <cellStyle name="5x indented GHG Textfiels 3 3 3 5 9" xfId="33684" xr:uid="{2B41AFB5-CD6C-4327-8F13-BE786B501D3E}"/>
    <cellStyle name="5x indented GHG Textfiels 3 3 3 6" xfId="2442" xr:uid="{4B9D3086-AE2D-4C77-9B61-E4E4CD3A36C6}"/>
    <cellStyle name="5x indented GHG Textfiels 3 3 3 6 10" xfId="40159" xr:uid="{52B6D108-5357-4676-B4E2-A124EB4EF7B4}"/>
    <cellStyle name="5x indented GHG Textfiels 3 3 3 6 11" xfId="44465" xr:uid="{F4950F02-8599-451A-9826-8A86FB80E4D1}"/>
    <cellStyle name="5x indented GHG Textfiels 3 3 3 6 12" xfId="48152" xr:uid="{EF34E9A1-FD90-4071-A4F6-824C87E19455}"/>
    <cellStyle name="5x indented GHG Textfiels 3 3 3 6 2" xfId="6880" xr:uid="{AFD41ED9-8759-45B0-98DB-5E1E89A480BC}"/>
    <cellStyle name="5x indented GHG Textfiels 3 3 3 6 3" xfId="10458" xr:uid="{FD7B09AC-254D-4F0B-8293-A5B096E47084}"/>
    <cellStyle name="5x indented GHG Textfiels 3 3 3 6 4" xfId="14357" xr:uid="{0290EA97-AEF4-46C7-A30B-63DADB6AE80F}"/>
    <cellStyle name="5x indented GHG Textfiels 3 3 3 6 5" xfId="17558" xr:uid="{494FBBEB-137B-4E1D-AE0B-43BE70017158}"/>
    <cellStyle name="5x indented GHG Textfiels 3 3 3 6 6" xfId="21541" xr:uid="{854A59EF-2233-4819-98EE-BB3E5562F3A1}"/>
    <cellStyle name="5x indented GHG Textfiels 3 3 3 6 7" xfId="24124" xr:uid="{216C3425-0580-449F-9091-D6F152D8A3EF}"/>
    <cellStyle name="5x indented GHG Textfiels 3 3 3 6 8" xfId="26599" xr:uid="{1C5DF68E-5710-488A-A413-B1C8B8B2D361}"/>
    <cellStyle name="5x indented GHG Textfiels 3 3 3 6 9" xfId="34021" xr:uid="{15A36986-F75D-4739-99D4-BAD6EA47894E}"/>
    <cellStyle name="5x indented GHG Textfiels 3 3 3 7" xfId="3126" xr:uid="{14A21ABE-30FB-49E9-A816-5EABE5EA38F0}"/>
    <cellStyle name="5x indented GHG Textfiels 3 3 3 7 10" xfId="34703" xr:uid="{C7E9C01C-4E3F-47D1-9002-8C0AEDEA4361}"/>
    <cellStyle name="5x indented GHG Textfiels 3 3 3 7 11" xfId="38148" xr:uid="{0A78CA21-2515-478B-8236-B92D67CDC462}"/>
    <cellStyle name="5x indented GHG Textfiels 3 3 3 7 12" xfId="40837" xr:uid="{7F1F5296-A97B-459B-99F2-FA3B84B57396}"/>
    <cellStyle name="5x indented GHG Textfiels 3 3 3 7 13" xfId="45148" xr:uid="{04966077-9FC0-4C61-8829-30A4DFE4D2B8}"/>
    <cellStyle name="5x indented GHG Textfiels 3 3 3 7 14" xfId="48539" xr:uid="{2D5130EF-53FA-4A5C-8F3F-B49D4D16E172}"/>
    <cellStyle name="5x indented GHG Textfiels 3 3 3 7 15" xfId="50544" xr:uid="{5ABFAFA1-F6D1-470E-BF8E-E56B0E88C732}"/>
    <cellStyle name="5x indented GHG Textfiels 3 3 3 7 2" xfId="7561" xr:uid="{FD6E71DF-3D86-48E1-A07D-52298F63F181}"/>
    <cellStyle name="5x indented GHG Textfiels 3 3 3 7 3" xfId="11140" xr:uid="{E357C7DC-D64E-4794-BA6B-0B3F0F3DF107}"/>
    <cellStyle name="5x indented GHG Textfiels 3 3 3 7 4" xfId="15040" xr:uid="{11FD67D2-B42F-4618-9918-6609014B52A3}"/>
    <cellStyle name="5x indented GHG Textfiels 3 3 3 7 5" xfId="18239" xr:uid="{E3CE165F-370B-422C-95B1-E8D2AB81CF4B}"/>
    <cellStyle name="5x indented GHG Textfiels 3 3 3 7 6" xfId="22219" xr:uid="{36CDBCCF-DA84-4272-839A-59D61457F525}"/>
    <cellStyle name="5x indented GHG Textfiels 3 3 3 7 7" xfId="24781" xr:uid="{00D7D519-FDD6-4AC6-B2FD-6A10A2573194}"/>
    <cellStyle name="5x indented GHG Textfiels 3 3 3 7 8" xfId="29124" xr:uid="{32FC7991-2F9C-4486-AC84-9C7E714F82CE}"/>
    <cellStyle name="5x indented GHG Textfiels 3 3 3 7 9" xfId="31098" xr:uid="{A3567E06-A1FE-4F4B-82E8-2B3E95DA4989}"/>
    <cellStyle name="5x indented GHG Textfiels 3 3 3 8" xfId="3626" xr:uid="{C94CD25D-E1F8-46B3-A521-DD40B2454867}"/>
    <cellStyle name="5x indented GHG Textfiels 3 3 3 8 10" xfId="35203" xr:uid="{D43BC8C9-A274-4C5D-AC7D-21658D9387CD}"/>
    <cellStyle name="5x indented GHG Textfiels 3 3 3 8 11" xfId="38648" xr:uid="{A5B393AE-BCCA-4A91-B691-E44A976F270C}"/>
    <cellStyle name="5x indented GHG Textfiels 3 3 3 8 12" xfId="41337" xr:uid="{7A2FF1D9-30D7-4EC9-89D5-AF6076F89D36}"/>
    <cellStyle name="5x indented GHG Textfiels 3 3 3 8 13" xfId="45648" xr:uid="{91DFF84F-6609-4797-A1E7-CD93DC26C3AD}"/>
    <cellStyle name="5x indented GHG Textfiels 3 3 3 8 14" xfId="49039" xr:uid="{2B056C16-2183-45B3-B7A1-AF00F557B3C3}"/>
    <cellStyle name="5x indented GHG Textfiels 3 3 3 8 15" xfId="51044" xr:uid="{B0DB7EEB-7BF9-4F44-B63B-CC7112978D14}"/>
    <cellStyle name="5x indented GHG Textfiels 3 3 3 8 2" xfId="8061" xr:uid="{859B03C2-2069-4136-A80A-98D194412315}"/>
    <cellStyle name="5x indented GHG Textfiels 3 3 3 8 3" xfId="11640" xr:uid="{93D4B4B5-52EB-4E9A-9657-CF2CB74A151F}"/>
    <cellStyle name="5x indented GHG Textfiels 3 3 3 8 4" xfId="15540" xr:uid="{B9FA1011-F26F-47FE-857A-13E387F9EF0E}"/>
    <cellStyle name="5x indented GHG Textfiels 3 3 3 8 5" xfId="18739" xr:uid="{8DFB4E3D-4181-48C2-9B2A-8544E5DF058C}"/>
    <cellStyle name="5x indented GHG Textfiels 3 3 3 8 6" xfId="22719" xr:uid="{75A79D0B-F422-4130-A849-397E4FA6790D}"/>
    <cellStyle name="5x indented GHG Textfiels 3 3 3 8 7" xfId="25281" xr:uid="{610DB7EE-64D2-4F01-9C9E-08C461D69625}"/>
    <cellStyle name="5x indented GHG Textfiels 3 3 3 8 8" xfId="29624" xr:uid="{EA186D8F-4575-453F-BB0B-DA1BE1782412}"/>
    <cellStyle name="5x indented GHG Textfiels 3 3 3 8 9" xfId="31598" xr:uid="{60F83807-44F8-4331-8CA5-2CA1AE600C0A}"/>
    <cellStyle name="5x indented GHG Textfiels 3 3 3 9" xfId="4080" xr:uid="{1C487643-229F-46BB-A3CA-840AEE4D8954}"/>
    <cellStyle name="5x indented GHG Textfiels 3 3 3 9 10" xfId="41743" xr:uid="{5454CC75-208E-4D6C-96AA-D884419252CC}"/>
    <cellStyle name="5x indented GHG Textfiels 3 3 3 9 11" xfId="46079" xr:uid="{80733B07-D26E-4008-995C-798B358A3185}"/>
    <cellStyle name="5x indented GHG Textfiels 3 3 3 9 12" xfId="49483" xr:uid="{404C64AE-AFEB-43E7-A787-FA7D64E4A173}"/>
    <cellStyle name="5x indented GHG Textfiels 3 3 3 9 13" xfId="51450" xr:uid="{0BAE21EB-26F4-4985-8B86-6B648A5C8E1C}"/>
    <cellStyle name="5x indented GHG Textfiels 3 3 3 9 2" xfId="8513" xr:uid="{60F6BDD9-FBC6-4A3F-938E-9C4C37B27F96}"/>
    <cellStyle name="5x indented GHG Textfiels 3 3 3 9 3" xfId="12084" xr:uid="{F09AF4FD-33B3-4F6D-92B3-8E1E7B5926D6}"/>
    <cellStyle name="5x indented GHG Textfiels 3 3 3 9 4" xfId="15987" xr:uid="{A83E5DB2-DF29-401D-8F32-53D42916896B}"/>
    <cellStyle name="5x indented GHG Textfiels 3 3 3 9 5" xfId="19168" xr:uid="{158F2C76-9BEA-4E68-BE1A-8DF781063182}"/>
    <cellStyle name="5x indented GHG Textfiels 3 3 3 9 6" xfId="25687" xr:uid="{377CFD65-AE02-40B8-A03E-F7D63B3DCD74}"/>
    <cellStyle name="5x indented GHG Textfiels 3 3 3 9 7" xfId="32035" xr:uid="{27D53CF1-E422-4BFC-A28C-C4C614065D23}"/>
    <cellStyle name="5x indented GHG Textfiels 3 3 3 9 8" xfId="35641" xr:uid="{9D5AD090-30F1-4F82-9124-8F1568D2F7C3}"/>
    <cellStyle name="5x indented GHG Textfiels 3 3 3 9 9" xfId="39093" xr:uid="{69206A46-48D4-46BF-A8C5-8CA45083E22F}"/>
    <cellStyle name="5x indented GHG Textfiels 3 3 4" xfId="742" xr:uid="{9579E8E6-AC28-409D-86DA-AEBEA1386C59}"/>
    <cellStyle name="5x indented GHG Textfiels 3 3 4 10" xfId="3719" xr:uid="{BD55B2FE-FE29-4F8E-8E5B-4EB0D0D1A251}"/>
    <cellStyle name="5x indented GHG Textfiels 3 3 4 10 10" xfId="41384" xr:uid="{EDFB6233-5138-40D1-918C-944FD1BEA8E2}"/>
    <cellStyle name="5x indented GHG Textfiels 3 3 4 10 11" xfId="45718" xr:uid="{6AE031F9-B361-47B3-BDDE-2728BD81412C}"/>
    <cellStyle name="5x indented GHG Textfiels 3 3 4 10 12" xfId="49122" xr:uid="{4FC34DB9-4E13-4664-83A8-5E255E95CD57}"/>
    <cellStyle name="5x indented GHG Textfiels 3 3 4 10 13" xfId="51091" xr:uid="{2F331E87-CE7A-4AA2-A753-63EF9B980FD8}"/>
    <cellStyle name="5x indented GHG Textfiels 3 3 4 10 2" xfId="8152" xr:uid="{4BC2EDB4-6EC4-4C67-BF82-B27BD60F3590}"/>
    <cellStyle name="5x indented GHG Textfiels 3 3 4 10 3" xfId="11724" xr:uid="{DBA62F10-58CD-418B-A1B2-A6D0639B9481}"/>
    <cellStyle name="5x indented GHG Textfiels 3 3 4 10 4" xfId="15626" xr:uid="{595D5E29-62DD-499E-A5AF-CBA3F36FD429}"/>
    <cellStyle name="5x indented GHG Textfiels 3 3 4 10 5" xfId="18807" xr:uid="{7D548C72-AB20-4BEF-B191-88E35A19C5E0}"/>
    <cellStyle name="5x indented GHG Textfiels 3 3 4 10 6" xfId="25328" xr:uid="{A3CF2F79-1879-4BD1-A586-6597052B10D1}"/>
    <cellStyle name="5x indented GHG Textfiels 3 3 4 10 7" xfId="31675" xr:uid="{CBFC5B2A-0D3B-4810-ABDC-F1A081A75ABA}"/>
    <cellStyle name="5x indented GHG Textfiels 3 3 4 10 8" xfId="35280" xr:uid="{972CE3F8-2C2B-41C1-AAEA-3CA4BA63CD31}"/>
    <cellStyle name="5x indented GHG Textfiels 3 3 4 10 9" xfId="38732" xr:uid="{1085494B-9991-4E93-80A2-87B4FD724D0F}"/>
    <cellStyle name="5x indented GHG Textfiels 3 3 4 11" xfId="4620" xr:uid="{79B82796-B5E0-413D-A5E4-43A2DB09D445}"/>
    <cellStyle name="5x indented GHG Textfiels 3 3 4 12" xfId="12687" xr:uid="{F9474AA9-A58A-42B9-B74F-955D7F21EBD5}"/>
    <cellStyle name="5x indented GHG Textfiels 3 3 4 13" xfId="19856" xr:uid="{5AB46E8B-30DB-4AD9-B6DB-14EF2FBFF95B}"/>
    <cellStyle name="5x indented GHG Textfiels 3 3 4 14" xfId="37542" xr:uid="{15723577-7D93-4D3D-B076-BD24890CBFFA}"/>
    <cellStyle name="5x indented GHG Textfiels 3 3 4 15" xfId="42772" xr:uid="{16B21B81-D454-42D6-B0CE-C126B13E310F}"/>
    <cellStyle name="5x indented GHG Textfiels 3 3 4 16" xfId="52606" xr:uid="{3CD90819-F9A5-4B44-ACEE-82ADF362D8BE}"/>
    <cellStyle name="5x indented GHG Textfiels 3 3 4 2" xfId="957" xr:uid="{9F6336E2-52EF-44F9-A2DA-E2DF1C130F5B}"/>
    <cellStyle name="5x indented GHG Textfiels 3 3 4 2 10" xfId="4793" xr:uid="{AE87F1DB-9B3E-4D06-86D2-653DDF7099C5}"/>
    <cellStyle name="5x indented GHG Textfiels 3 3 4 2 11" xfId="5046" xr:uid="{0F4905E1-E1A3-4C04-9EC7-CF61EF7D6D0A}"/>
    <cellStyle name="5x indented GHG Textfiels 3 3 4 2 12" xfId="20066" xr:uid="{0BADE838-7849-4902-9AA1-B24643E26A7B}"/>
    <cellStyle name="5x indented GHG Textfiels 3 3 4 2 13" xfId="37506" xr:uid="{05C38F00-286D-49F2-9526-E878E3166ED7}"/>
    <cellStyle name="5x indented GHG Textfiels 3 3 4 2 14" xfId="42982" xr:uid="{B1EB69B1-557E-4690-A8AC-5E73140D17E1}"/>
    <cellStyle name="5x indented GHG Textfiels 3 3 4 2 15" xfId="52820" xr:uid="{6F658D48-7D21-4D2E-977E-89AD10EB4A44}"/>
    <cellStyle name="5x indented GHG Textfiels 3 3 4 2 2" xfId="1695" xr:uid="{FE5C1637-EB3A-4BF4-B790-C170B023E956}"/>
    <cellStyle name="5x indented GHG Textfiels 3 3 4 2 2 10" xfId="43720" xr:uid="{43957621-348B-4FA1-A54B-57EE1D5E9C0A}"/>
    <cellStyle name="5x indented GHG Textfiels 3 3 4 2 2 11" xfId="46731" xr:uid="{FEE22C08-D99A-4E41-9EE9-EE3EEB9173EA}"/>
    <cellStyle name="5x indented GHG Textfiels 3 3 4 2 2 2" xfId="6134" xr:uid="{9611B287-3417-456B-B223-9AFF25F527DA}"/>
    <cellStyle name="5x indented GHG Textfiels 3 3 4 2 2 3" xfId="9711" xr:uid="{870E886A-A479-4E5A-9317-B0BCC8BA50A1}"/>
    <cellStyle name="5x indented GHG Textfiels 3 3 4 2 2 4" xfId="16816" xr:uid="{399F7A0F-2B59-47F5-9593-D1170A3305F9}"/>
    <cellStyle name="5x indented GHG Textfiels 3 3 4 2 2 5" xfId="20803" xr:uid="{1B89692B-C869-42AA-A5A1-9FC1F932D11C}"/>
    <cellStyle name="5x indented GHG Textfiels 3 3 4 2 2 6" xfId="23406" xr:uid="{37EC50F2-9ECE-4D08-9459-CD0973531975}"/>
    <cellStyle name="5x indented GHG Textfiels 3 3 4 2 2 7" xfId="28613" xr:uid="{D3A59DC8-9B6C-4828-A0D3-886CF8BCAE79}"/>
    <cellStyle name="5x indented GHG Textfiels 3 3 4 2 2 8" xfId="33278" xr:uid="{C8C09DB8-1808-4B17-B2C2-2B82E504053B}"/>
    <cellStyle name="5x indented GHG Textfiels 3 3 4 2 2 9" xfId="26662" xr:uid="{2E909C50-B542-44E3-B826-00175E08AF95}"/>
    <cellStyle name="5x indented GHG Textfiels 3 3 4 2 3" xfId="1909" xr:uid="{EE0DFA9A-FAAD-4B3A-9665-9CFEFF646B63}"/>
    <cellStyle name="5x indented GHG Textfiels 3 3 4 2 3 10" xfId="39635" xr:uid="{C8601F89-74B6-4D29-94FD-8EAEFB5179ED}"/>
    <cellStyle name="5x indented GHG Textfiels 3 3 4 2 3 11" xfId="43934" xr:uid="{D368EFF3-90FE-4EFD-B247-DF0FE0BBC186}"/>
    <cellStyle name="5x indented GHG Textfiels 3 3 4 2 3 12" xfId="47838" xr:uid="{1C763E73-60EF-4A8F-A363-6107AE71128E}"/>
    <cellStyle name="5x indented GHG Textfiels 3 3 4 2 3 2" xfId="6347" xr:uid="{4215DB63-94BE-435F-AFE6-95E986B329A5}"/>
    <cellStyle name="5x indented GHG Textfiels 3 3 4 2 3 3" xfId="9925" xr:uid="{58D6B1CC-88CA-4B12-9706-3C30A96C6648}"/>
    <cellStyle name="5x indented GHG Textfiels 3 3 4 2 3 4" xfId="13827" xr:uid="{403A5431-586A-43CE-B2A6-2354B318362E}"/>
    <cellStyle name="5x indented GHG Textfiels 3 3 4 2 3 5" xfId="17030" xr:uid="{45EC408F-9D1C-431D-B2A1-108EBD8C660A}"/>
    <cellStyle name="5x indented GHG Textfiels 3 3 4 2 3 6" xfId="21017" xr:uid="{FE256DD8-8C64-4DDC-A6C8-3B69454604CB}"/>
    <cellStyle name="5x indented GHG Textfiels 3 3 4 2 3 7" xfId="23608" xr:uid="{0E0C9F04-5CA0-4545-9F02-041DFE5F57F6}"/>
    <cellStyle name="5x indented GHG Textfiels 3 3 4 2 3 8" xfId="28331" xr:uid="{DDCD5741-632E-4F3D-9948-AF0F363A8A52}"/>
    <cellStyle name="5x indented GHG Textfiels 3 3 4 2 3 9" xfId="33492" xr:uid="{54D2526C-4722-4FA6-A1FB-2B8D99F24EBA}"/>
    <cellStyle name="5x indented GHG Textfiels 3 3 4 2 4" xfId="2361" xr:uid="{9A51E2D8-F1DB-4AA1-BB44-03AFE1074FCD}"/>
    <cellStyle name="5x indented GHG Textfiels 3 3 4 2 4 10" xfId="40078" xr:uid="{58ACCADA-3F48-4127-8663-BD364D187BDF}"/>
    <cellStyle name="5x indented GHG Textfiels 3 3 4 2 4 11" xfId="44384" xr:uid="{CE74130E-9396-4C25-AB75-19C9F2204804}"/>
    <cellStyle name="5x indented GHG Textfiels 3 3 4 2 4 12" xfId="46658" xr:uid="{F9AD34F0-B768-4E85-9304-244D0FC98927}"/>
    <cellStyle name="5x indented GHG Textfiels 3 3 4 2 4 2" xfId="6799" xr:uid="{5427284C-136B-4A09-942A-E27D2CF43803}"/>
    <cellStyle name="5x indented GHG Textfiels 3 3 4 2 4 3" xfId="10377" xr:uid="{869133E4-FA38-4C88-9A69-6DA4DC218F64}"/>
    <cellStyle name="5x indented GHG Textfiels 3 3 4 2 4 4" xfId="14276" xr:uid="{7DDA34A3-2CC4-4D5D-B320-C24AAEBBCB05}"/>
    <cellStyle name="5x indented GHG Textfiels 3 3 4 2 4 5" xfId="17477" xr:uid="{3FD5B801-76B8-4FE1-9AF9-862C5483B3D6}"/>
    <cellStyle name="5x indented GHG Textfiels 3 3 4 2 4 6" xfId="21460" xr:uid="{B3D4B064-EFD6-4DF0-92B3-D59C84886FEC}"/>
    <cellStyle name="5x indented GHG Textfiels 3 3 4 2 4 7" xfId="24047" xr:uid="{3ABEC52D-C383-43F8-A110-B99ABB818AC4}"/>
    <cellStyle name="5x indented GHG Textfiels 3 3 4 2 4 8" xfId="26443" xr:uid="{11EBCFBA-12AB-4CFF-9048-A1437F24212F}"/>
    <cellStyle name="5x indented GHG Textfiels 3 3 4 2 4 9" xfId="33940" xr:uid="{AC1DA32F-81D5-4439-B5D2-44DB9D835D12}"/>
    <cellStyle name="5x indented GHG Textfiels 3 3 4 2 5" xfId="2732" xr:uid="{2627124A-4F75-400B-A59B-11FED9CF7129}"/>
    <cellStyle name="5x indented GHG Textfiels 3 3 4 2 5 10" xfId="40449" xr:uid="{E048BABF-EBCD-4EBF-97F0-CEA38CEF18AD}"/>
    <cellStyle name="5x indented GHG Textfiels 3 3 4 2 5 11" xfId="44755" xr:uid="{1D2A356C-A184-4D34-BFF8-4467053C316A}"/>
    <cellStyle name="5x indented GHG Textfiels 3 3 4 2 5 12" xfId="50156" xr:uid="{0FC8A1F5-B437-43F5-8A70-F10544E027E7}"/>
    <cellStyle name="5x indented GHG Textfiels 3 3 4 2 5 2" xfId="7168" xr:uid="{0FB74D1F-3B29-468F-A17C-2E41547E6BC7}"/>
    <cellStyle name="5x indented GHG Textfiels 3 3 4 2 5 3" xfId="10748" xr:uid="{009C04A8-6543-4DE2-92C3-CAEEB031228C}"/>
    <cellStyle name="5x indented GHG Textfiels 3 3 4 2 5 4" xfId="14647" xr:uid="{1455A7DC-898C-46C7-81D7-7DEAE57AC83B}"/>
    <cellStyle name="5x indented GHG Textfiels 3 3 4 2 5 5" xfId="17848" xr:uid="{C321BBE3-B18C-4D8F-BB40-013EBA968CE0}"/>
    <cellStyle name="5x indented GHG Textfiels 3 3 4 2 5 6" xfId="21831" xr:uid="{84399761-E9EF-4249-8EF5-099EC2F1DA00}"/>
    <cellStyle name="5x indented GHG Textfiels 3 3 4 2 5 7" xfId="24393" xr:uid="{62410330-ECB5-47A1-AC70-FA4DC211D6DC}"/>
    <cellStyle name="5x indented GHG Textfiels 3 3 4 2 5 8" xfId="30704" xr:uid="{45A4618E-8BAD-445F-97BE-97ADCEFAF56E}"/>
    <cellStyle name="5x indented GHG Textfiels 3 3 4 2 5 9" xfId="34311" xr:uid="{3715A6A9-F714-48D3-A8BE-799CB1EED930}"/>
    <cellStyle name="5x indented GHG Textfiels 3 3 4 2 6" xfId="3421" xr:uid="{1118A1C4-AB8B-43B5-BF16-3B10BEB9D05B}"/>
    <cellStyle name="5x indented GHG Textfiels 3 3 4 2 6 10" xfId="34998" xr:uid="{67D4534D-EC9E-4D3C-8B6C-2931C01A99C1}"/>
    <cellStyle name="5x indented GHG Textfiels 3 3 4 2 6 11" xfId="38443" xr:uid="{512D6135-8F73-46F8-A897-B94E74E62C6E}"/>
    <cellStyle name="5x indented GHG Textfiels 3 3 4 2 6 12" xfId="41132" xr:uid="{1CFBCF7E-3E68-4B38-96AF-F93699DFB3E7}"/>
    <cellStyle name="5x indented GHG Textfiels 3 3 4 2 6 13" xfId="45443" xr:uid="{BE4338C0-DC7A-4E9D-86F6-65C234D33EA2}"/>
    <cellStyle name="5x indented GHG Textfiels 3 3 4 2 6 14" xfId="48834" xr:uid="{C1B46131-6102-4B0C-B891-0AB1530CED3D}"/>
    <cellStyle name="5x indented GHG Textfiels 3 3 4 2 6 15" xfId="50839" xr:uid="{51B33388-78E6-4F4B-9CD4-87B50604CA66}"/>
    <cellStyle name="5x indented GHG Textfiels 3 3 4 2 6 2" xfId="7856" xr:uid="{9E29FC0C-03C3-4466-8D89-E74F413D6B80}"/>
    <cellStyle name="5x indented GHG Textfiels 3 3 4 2 6 3" xfId="11435" xr:uid="{13A688EC-68A9-4B87-B968-2CF7092B7673}"/>
    <cellStyle name="5x indented GHG Textfiels 3 3 4 2 6 4" xfId="15335" xr:uid="{0C7EBD28-3320-428C-A72C-447244389D63}"/>
    <cellStyle name="5x indented GHG Textfiels 3 3 4 2 6 5" xfId="18534" xr:uid="{34BDD8AE-FC09-4FCA-8D09-DF42D7685A33}"/>
    <cellStyle name="5x indented GHG Textfiels 3 3 4 2 6 6" xfId="22514" xr:uid="{2E240C49-B36D-4AEB-9F87-9CD18E5A9A2D}"/>
    <cellStyle name="5x indented GHG Textfiels 3 3 4 2 6 7" xfId="25076" xr:uid="{5E704B75-C671-427C-9AF0-768AB6ABD06A}"/>
    <cellStyle name="5x indented GHG Textfiels 3 3 4 2 6 8" xfId="29419" xr:uid="{BAE7421C-A038-45ED-88FC-D869000F7B11}"/>
    <cellStyle name="5x indented GHG Textfiels 3 3 4 2 6 9" xfId="31393" xr:uid="{270004CB-8F25-4492-93EF-384F8BB8E280}"/>
    <cellStyle name="5x indented GHG Textfiels 3 3 4 2 7" xfId="3656" xr:uid="{FEC64023-6E45-4CB6-A429-8962DF7DE60B}"/>
    <cellStyle name="5x indented GHG Textfiels 3 3 4 2 7 10" xfId="35233" xr:uid="{503DEC0D-273A-44EA-AD11-7A1193DD774F}"/>
    <cellStyle name="5x indented GHG Textfiels 3 3 4 2 7 11" xfId="38678" xr:uid="{81F7A541-0DA1-40E1-883B-CE49603112DC}"/>
    <cellStyle name="5x indented GHG Textfiels 3 3 4 2 7 12" xfId="41367" xr:uid="{9B3F6E1A-EACA-47CD-9DF6-0EB615841618}"/>
    <cellStyle name="5x indented GHG Textfiels 3 3 4 2 7 13" xfId="45678" xr:uid="{44CD076E-9DC0-4EA0-8D95-234D71C85479}"/>
    <cellStyle name="5x indented GHG Textfiels 3 3 4 2 7 14" xfId="49069" xr:uid="{6D3321FE-7807-4A7D-A967-04FD0FBA29B8}"/>
    <cellStyle name="5x indented GHG Textfiels 3 3 4 2 7 15" xfId="51074" xr:uid="{C5893AF5-88F8-49BC-8344-F5078D199FB6}"/>
    <cellStyle name="5x indented GHG Textfiels 3 3 4 2 7 2" xfId="8091" xr:uid="{477701F0-C156-422B-904A-0BBAA1D0DB4E}"/>
    <cellStyle name="5x indented GHG Textfiels 3 3 4 2 7 3" xfId="11670" xr:uid="{C11A8392-36D2-43CF-AD2E-FB8484DBB2AD}"/>
    <cellStyle name="5x indented GHG Textfiels 3 3 4 2 7 4" xfId="15570" xr:uid="{D793EB6C-6BC8-4544-A655-FC21D6A3FD27}"/>
    <cellStyle name="5x indented GHG Textfiels 3 3 4 2 7 5" xfId="18769" xr:uid="{FA9C0DD6-9D77-4F39-B921-19DB8637EED5}"/>
    <cellStyle name="5x indented GHG Textfiels 3 3 4 2 7 6" xfId="22749" xr:uid="{C7137C6E-B8BB-4EF4-908E-FC9C69C2E119}"/>
    <cellStyle name="5x indented GHG Textfiels 3 3 4 2 7 7" xfId="25311" xr:uid="{ACD5AEA1-3A66-476D-8A4A-A04A688E4B24}"/>
    <cellStyle name="5x indented GHG Textfiels 3 3 4 2 7 8" xfId="29654" xr:uid="{7FF38802-083B-4D29-A787-C55C8CFA7AB0}"/>
    <cellStyle name="5x indented GHG Textfiels 3 3 4 2 7 9" xfId="31628" xr:uid="{78F083A3-4312-410B-9E10-76DE409290C4}"/>
    <cellStyle name="5x indented GHG Textfiels 3 3 4 2 8" xfId="4373" xr:uid="{690F56BC-5659-4A17-8272-380F810A8D3F}"/>
    <cellStyle name="5x indented GHG Textfiels 3 3 4 2 8 10" xfId="42036" xr:uid="{C4CF106D-B114-4B40-87F7-A798861F8739}"/>
    <cellStyle name="5x indented GHG Textfiels 3 3 4 2 8 11" xfId="46372" xr:uid="{8B565557-C9CA-4621-B9C6-5FC8F7A60195}"/>
    <cellStyle name="5x indented GHG Textfiels 3 3 4 2 8 12" xfId="49776" xr:uid="{3011C061-35DA-472C-AF8B-CA4F91BA307C}"/>
    <cellStyle name="5x indented GHG Textfiels 3 3 4 2 8 13" xfId="51743" xr:uid="{D0B33FC6-6394-4E05-A1DD-0CA3FC0819CB}"/>
    <cellStyle name="5x indented GHG Textfiels 3 3 4 2 8 2" xfId="8806" xr:uid="{60D0B0AB-AAF4-4C33-A5C3-487E557278E6}"/>
    <cellStyle name="5x indented GHG Textfiels 3 3 4 2 8 3" xfId="12377" xr:uid="{CCF39396-826E-4E55-8C9D-3D15F79882D9}"/>
    <cellStyle name="5x indented GHG Textfiels 3 3 4 2 8 4" xfId="16280" xr:uid="{03269D42-C057-4355-81A0-4F3AFB6333AF}"/>
    <cellStyle name="5x indented GHG Textfiels 3 3 4 2 8 5" xfId="19461" xr:uid="{09E226A0-38CB-4278-9AC3-76D960AFE944}"/>
    <cellStyle name="5x indented GHG Textfiels 3 3 4 2 8 6" xfId="25980" xr:uid="{EDBC03A5-E5A2-4057-A822-D754603D6DB8}"/>
    <cellStyle name="5x indented GHG Textfiels 3 3 4 2 8 7" xfId="32328" xr:uid="{6ACF771A-AB88-45C3-BA33-9366AD1473E7}"/>
    <cellStyle name="5x indented GHG Textfiels 3 3 4 2 8 8" xfId="35934" xr:uid="{85BCEEF8-3527-49C3-9F8F-C386730CC919}"/>
    <cellStyle name="5x indented GHG Textfiels 3 3 4 2 8 9" xfId="39386" xr:uid="{068E9892-7BB7-4CD2-A1F6-F2B9C17570CF}"/>
    <cellStyle name="5x indented GHG Textfiels 3 3 4 2 9" xfId="4603" xr:uid="{9DAB7986-E864-4D67-A379-342CAB512DE7}"/>
    <cellStyle name="5x indented GHG Textfiels 3 3 4 2 9 10" xfId="42266" xr:uid="{30E31838-14AD-4FDB-ADE3-15850652DEF5}"/>
    <cellStyle name="5x indented GHG Textfiels 3 3 4 2 9 11" xfId="46602" xr:uid="{5AF6E90A-4F4B-4AF4-9168-466A61A8AE32}"/>
    <cellStyle name="5x indented GHG Textfiels 3 3 4 2 9 12" xfId="50006" xr:uid="{96B97EF8-7C69-48EE-8C15-217754DD85E4}"/>
    <cellStyle name="5x indented GHG Textfiels 3 3 4 2 9 13" xfId="51973" xr:uid="{8C13BDF8-9ECA-4DC2-8066-003D5CA9AF1C}"/>
    <cellStyle name="5x indented GHG Textfiels 3 3 4 2 9 2" xfId="9036" xr:uid="{D104D7ED-EEE0-4136-B7F6-84DE17CF835A}"/>
    <cellStyle name="5x indented GHG Textfiels 3 3 4 2 9 3" xfId="12607" xr:uid="{00BA6582-D54C-415E-B042-6FB8E1321873}"/>
    <cellStyle name="5x indented GHG Textfiels 3 3 4 2 9 4" xfId="16510" xr:uid="{2AA4CFCB-D5D2-4F2A-8D04-C17490089F3B}"/>
    <cellStyle name="5x indented GHG Textfiels 3 3 4 2 9 5" xfId="19691" xr:uid="{42C6FB8B-2199-40A0-9D89-5498CDEA6284}"/>
    <cellStyle name="5x indented GHG Textfiels 3 3 4 2 9 6" xfId="26210" xr:uid="{695B524C-3D29-4368-BAD4-179A30A80132}"/>
    <cellStyle name="5x indented GHG Textfiels 3 3 4 2 9 7" xfId="32558" xr:uid="{26544079-9CF0-4D70-802F-B96994504AA0}"/>
    <cellStyle name="5x indented GHG Textfiels 3 3 4 2 9 8" xfId="36164" xr:uid="{A05C536E-F47B-4525-A78A-77E549714796}"/>
    <cellStyle name="5x indented GHG Textfiels 3 3 4 2 9 9" xfId="39616" xr:uid="{4BE9C96C-84F7-4A1C-8E7F-C698D0E6CC58}"/>
    <cellStyle name="5x indented GHG Textfiels 3 3 4 3" xfId="987" xr:uid="{EEA06A6E-85F5-4EE6-9760-F77613945061}"/>
    <cellStyle name="5x indented GHG Textfiels 3 3 4 3 10" xfId="43012" xr:uid="{6542AF48-149B-46D4-85CD-7D9FC5BF6794}"/>
    <cellStyle name="5x indented GHG Textfiels 3 3 4 3 11" xfId="47620" xr:uid="{64817A84-A3DD-4DFD-8C0F-D574F3A01602}"/>
    <cellStyle name="5x indented GHG Textfiels 3 3 4 3 2" xfId="5429" xr:uid="{7E30076D-27AD-44DA-9E1C-4F9E5812CF04}"/>
    <cellStyle name="5x indented GHG Textfiels 3 3 4 3 3" xfId="5182" xr:uid="{230FC08A-FF17-4B8E-AE97-79E413CF10CA}"/>
    <cellStyle name="5x indented GHG Textfiels 3 3 4 3 4" xfId="12853" xr:uid="{419B971B-6766-4112-81F8-F42A0EE6BAB9}"/>
    <cellStyle name="5x indented GHG Textfiels 3 3 4 3 5" xfId="20095" xr:uid="{C1D6B37C-9F9C-40E5-BA13-CC0406B0DA5C}"/>
    <cellStyle name="5x indented GHG Textfiels 3 3 4 3 6" xfId="23058" xr:uid="{9EAF8438-39ED-4D2F-A1F1-F1511FE755E2}"/>
    <cellStyle name="5x indented GHG Textfiels 3 3 4 3 7" xfId="27171" xr:uid="{F3E1242A-0B5E-423F-8A5D-6F918FC5073E}"/>
    <cellStyle name="5x indented GHG Textfiels 3 3 4 3 8" xfId="32570" xr:uid="{9A589C22-69F1-499A-B278-07891AA6552C}"/>
    <cellStyle name="5x indented GHG Textfiels 3 3 4 3 9" xfId="37174" xr:uid="{BEADA0E9-F737-43DB-8E74-D0AAD1B27575}"/>
    <cellStyle name="5x indented GHG Textfiels 3 3 4 4" xfId="1718" xr:uid="{C90B3ED0-A055-45F1-8F68-686C95123B51}"/>
    <cellStyle name="5x indented GHG Textfiels 3 3 4 4 10" xfId="28158" xr:uid="{145B9CAF-23D8-4080-9F07-7E0A9034B299}"/>
    <cellStyle name="5x indented GHG Textfiels 3 3 4 4 11" xfId="43743" xr:uid="{534FD92E-BE66-43E6-AAE7-DC7427B85430}"/>
    <cellStyle name="5x indented GHG Textfiels 3 3 4 4 12" xfId="46748" xr:uid="{743CC9EC-BCFC-4042-9690-F8C29A1A671E}"/>
    <cellStyle name="5x indented GHG Textfiels 3 3 4 4 2" xfId="6157" xr:uid="{B98A887C-B42D-4706-8EB8-10F08DEAC85E}"/>
    <cellStyle name="5x indented GHG Textfiels 3 3 4 4 3" xfId="9734" xr:uid="{FF7AC5A1-1293-4DF9-A732-217FCBCFA5E3}"/>
    <cellStyle name="5x indented GHG Textfiels 3 3 4 4 4" xfId="13636" xr:uid="{000A0416-D388-4998-AFCE-A56FCACFAD2A}"/>
    <cellStyle name="5x indented GHG Textfiels 3 3 4 4 5" xfId="16839" xr:uid="{48D5880C-628D-4E21-967A-BE9430D0CF29}"/>
    <cellStyle name="5x indented GHG Textfiels 3 3 4 4 6" xfId="20826" xr:uid="{3AE1CC35-CB2E-4537-831B-1C4077700517}"/>
    <cellStyle name="5x indented GHG Textfiels 3 3 4 4 7" xfId="23427" xr:uid="{928A60D9-0A12-495F-BE75-DB3FB5A8B038}"/>
    <cellStyle name="5x indented GHG Textfiels 3 3 4 4 8" xfId="29769" xr:uid="{18F1D4AB-7E10-4A13-9DAE-DDF23E1B057B}"/>
    <cellStyle name="5x indented GHG Textfiels 3 3 4 4 9" xfId="33301" xr:uid="{B042A069-9785-49F3-B2FF-DA0851062380}"/>
    <cellStyle name="5x indented GHG Textfiels 3 3 4 5" xfId="2179" xr:uid="{689BEF1C-DE99-4A59-90E2-4C4F6462DC77}"/>
    <cellStyle name="5x indented GHG Textfiels 3 3 4 5 10" xfId="39896" xr:uid="{81E89C9D-6D75-42A2-80BA-0D42D3DCB112}"/>
    <cellStyle name="5x indented GHG Textfiels 3 3 4 5 11" xfId="44202" xr:uid="{DFFFB34C-5FE6-4171-974A-1DF5D57C92A6}"/>
    <cellStyle name="5x indented GHG Textfiels 3 3 4 5 12" xfId="47727" xr:uid="{6818F9E0-B13F-40CE-ACA4-78D1C08BBD2A}"/>
    <cellStyle name="5x indented GHG Textfiels 3 3 4 5 2" xfId="6617" xr:uid="{77E35C55-B3F9-47A8-8EFE-659BEBDDDCE9}"/>
    <cellStyle name="5x indented GHG Textfiels 3 3 4 5 3" xfId="10195" xr:uid="{32E8C264-FC42-45F7-9C26-1465D7C066E7}"/>
    <cellStyle name="5x indented GHG Textfiels 3 3 4 5 4" xfId="14094" xr:uid="{48A9C45B-C4B1-4AE2-8F55-EB1A3372C5EC}"/>
    <cellStyle name="5x indented GHG Textfiels 3 3 4 5 5" xfId="17295" xr:uid="{A380D308-00B1-4120-B3B4-62FAABB62904}"/>
    <cellStyle name="5x indented GHG Textfiels 3 3 4 5 6" xfId="21278" xr:uid="{1095D98C-6845-4D79-BCA0-2B321C539622}"/>
    <cellStyle name="5x indented GHG Textfiels 3 3 4 5 7" xfId="23865" xr:uid="{6B012485-89FC-4A8C-AB02-607902C8E3D1}"/>
    <cellStyle name="5x indented GHG Textfiels 3 3 4 5 8" xfId="29974" xr:uid="{24F72D44-D836-4BEA-98E2-6DE14D7B73D8}"/>
    <cellStyle name="5x indented GHG Textfiels 3 3 4 5 9" xfId="33758" xr:uid="{30252B52-DD53-4D6D-9770-9F72C7D1EDFC}"/>
    <cellStyle name="5x indented GHG Textfiels 3 3 4 6" xfId="2526" xr:uid="{3FEEF037-8563-4FF8-9353-12AC07C4C15B}"/>
    <cellStyle name="5x indented GHG Textfiels 3 3 4 6 10" xfId="40243" xr:uid="{481891D6-3E0B-4F96-9FAA-0618A2216FAB}"/>
    <cellStyle name="5x indented GHG Textfiels 3 3 4 6 11" xfId="44549" xr:uid="{671F2743-822A-46FB-A558-16C6E262B02B}"/>
    <cellStyle name="5x indented GHG Textfiels 3 3 4 6 12" xfId="46850" xr:uid="{C6A3D0C3-1EAF-4151-BB5F-8E5BE36F00A9}"/>
    <cellStyle name="5x indented GHG Textfiels 3 3 4 6 2" xfId="6963" xr:uid="{7F6C54E4-9A78-4435-AF49-20C507F69CC5}"/>
    <cellStyle name="5x indented GHG Textfiels 3 3 4 6 3" xfId="10542" xr:uid="{713D20F7-1D8D-424E-A6D2-A31A82504DC5}"/>
    <cellStyle name="5x indented GHG Textfiels 3 3 4 6 4" xfId="14441" xr:uid="{FA6C0F86-310D-40B7-B296-2C8595E795D0}"/>
    <cellStyle name="5x indented GHG Textfiels 3 3 4 6 5" xfId="17642" xr:uid="{C78D1AC3-56CC-445B-8089-E0BA71033F87}"/>
    <cellStyle name="5x indented GHG Textfiels 3 3 4 6 6" xfId="21625" xr:uid="{B0D21874-8037-47F3-AFB2-586E3DCE1C77}"/>
    <cellStyle name="5x indented GHG Textfiels 3 3 4 6 7" xfId="24202" xr:uid="{0BBF135E-B46D-457D-856D-D51007456880}"/>
    <cellStyle name="5x indented GHG Textfiels 3 3 4 6 8" xfId="26321" xr:uid="{CE7D123A-DCFC-4543-A9F2-A0AF5114F193}"/>
    <cellStyle name="5x indented GHG Textfiels 3 3 4 6 9" xfId="34105" xr:uid="{39790261-4052-48FB-B81F-F4C51DB1AAD4}"/>
    <cellStyle name="5x indented GHG Textfiels 3 3 4 7" xfId="3210" xr:uid="{E29A9A43-CEA1-4A7F-BBEC-42E9CD7170AD}"/>
    <cellStyle name="5x indented GHG Textfiels 3 3 4 7 10" xfId="34787" xr:uid="{C022E37B-5B8D-4630-A9D2-5A7BBEB75278}"/>
    <cellStyle name="5x indented GHG Textfiels 3 3 4 7 11" xfId="38232" xr:uid="{944176CF-D367-44DC-BAED-164562FE5700}"/>
    <cellStyle name="5x indented GHG Textfiels 3 3 4 7 12" xfId="40921" xr:uid="{92C0BCCF-5181-44AF-A499-A08F1A4FBDF0}"/>
    <cellStyle name="5x indented GHG Textfiels 3 3 4 7 13" xfId="45232" xr:uid="{7EDA1489-10D4-4168-B056-9431DC0E1016}"/>
    <cellStyle name="5x indented GHG Textfiels 3 3 4 7 14" xfId="48623" xr:uid="{6B5B00E8-29E2-4316-9DF6-48BFB06B7422}"/>
    <cellStyle name="5x indented GHG Textfiels 3 3 4 7 15" xfId="50628" xr:uid="{E29683BE-64C2-4979-B571-96900CFEE2B8}"/>
    <cellStyle name="5x indented GHG Textfiels 3 3 4 7 2" xfId="7645" xr:uid="{9B5FAF19-9EF7-4F61-88B6-D5D0000D8DD8}"/>
    <cellStyle name="5x indented GHG Textfiels 3 3 4 7 3" xfId="11224" xr:uid="{057035F3-A2E3-476D-883F-9E491CB9E730}"/>
    <cellStyle name="5x indented GHG Textfiels 3 3 4 7 4" xfId="15124" xr:uid="{F0613107-7B98-4191-864A-02B7B5DBBDFD}"/>
    <cellStyle name="5x indented GHG Textfiels 3 3 4 7 5" xfId="18323" xr:uid="{AB169370-84E5-4EB5-B2DC-E327A2268688}"/>
    <cellStyle name="5x indented GHG Textfiels 3 3 4 7 6" xfId="22303" xr:uid="{E9250319-B3AF-433F-9161-D1FB829159D0}"/>
    <cellStyle name="5x indented GHG Textfiels 3 3 4 7 7" xfId="24865" xr:uid="{64C7C0FC-7CEC-475C-93CF-23FC1DC99BA6}"/>
    <cellStyle name="5x indented GHG Textfiels 3 3 4 7 8" xfId="29208" xr:uid="{D2ED5606-B7AF-45C4-A186-2B5338834A64}"/>
    <cellStyle name="5x indented GHG Textfiels 3 3 4 7 9" xfId="31182" xr:uid="{28C37C1B-129D-41CC-A84B-0F088DE52942}"/>
    <cellStyle name="5x indented GHG Textfiels 3 3 4 8" xfId="3459" xr:uid="{5B0D7C98-A856-442B-8541-40454442415B}"/>
    <cellStyle name="5x indented GHG Textfiels 3 3 4 8 10" xfId="35036" xr:uid="{45943558-458F-48F4-BA0C-AB0D2A08771D}"/>
    <cellStyle name="5x indented GHG Textfiels 3 3 4 8 11" xfId="38481" xr:uid="{1CED67D0-2261-4A2D-89F1-633143BD2FE7}"/>
    <cellStyle name="5x indented GHG Textfiels 3 3 4 8 12" xfId="41170" xr:uid="{24F8F74E-DA4E-4406-9DE8-3B8DBA197907}"/>
    <cellStyle name="5x indented GHG Textfiels 3 3 4 8 13" xfId="45481" xr:uid="{E2003CEB-BFB8-4FF2-B03C-FB73E1C9F5CA}"/>
    <cellStyle name="5x indented GHG Textfiels 3 3 4 8 14" xfId="48872" xr:uid="{46E792A9-1132-46C3-BC36-1B8F574AF969}"/>
    <cellStyle name="5x indented GHG Textfiels 3 3 4 8 15" xfId="50877" xr:uid="{09963638-24EF-4CFB-93CF-A00B14DD3DB0}"/>
    <cellStyle name="5x indented GHG Textfiels 3 3 4 8 2" xfId="7894" xr:uid="{3B2B7CE8-3A73-4E8E-8BFF-B74B8B5E0B34}"/>
    <cellStyle name="5x indented GHG Textfiels 3 3 4 8 3" xfId="11473" xr:uid="{D992F9CF-062F-4A3B-939E-522786B79070}"/>
    <cellStyle name="5x indented GHG Textfiels 3 3 4 8 4" xfId="15373" xr:uid="{90FAAFFA-37E6-4D57-AD83-92D381262CEB}"/>
    <cellStyle name="5x indented GHG Textfiels 3 3 4 8 5" xfId="18572" xr:uid="{7ECC57D7-7364-48F1-BCB7-CD66B404F2C0}"/>
    <cellStyle name="5x indented GHG Textfiels 3 3 4 8 6" xfId="22552" xr:uid="{C0747CC1-A1DB-4F6C-A6CA-0CDE5D625DFA}"/>
    <cellStyle name="5x indented GHG Textfiels 3 3 4 8 7" xfId="25114" xr:uid="{47921100-BAA8-4F6B-94C5-D06566DC909A}"/>
    <cellStyle name="5x indented GHG Textfiels 3 3 4 8 8" xfId="29457" xr:uid="{9AE15886-A549-4437-B477-E9D820C61701}"/>
    <cellStyle name="5x indented GHG Textfiels 3 3 4 8 9" xfId="31431" xr:uid="{58F06ED4-C07C-404D-8E7F-9723E0A655DD}"/>
    <cellStyle name="5x indented GHG Textfiels 3 3 4 9" xfId="4164" xr:uid="{E7200A92-0BF5-4739-B958-0801D03CEF5F}"/>
    <cellStyle name="5x indented GHG Textfiels 3 3 4 9 10" xfId="41827" xr:uid="{4BFDB270-362E-47BE-A754-EACBD8B364BE}"/>
    <cellStyle name="5x indented GHG Textfiels 3 3 4 9 11" xfId="46163" xr:uid="{F0216C0B-983F-4740-8B33-569364AE03F7}"/>
    <cellStyle name="5x indented GHG Textfiels 3 3 4 9 12" xfId="49567" xr:uid="{BD07954B-C720-4FC8-8EE6-97D7685A0F75}"/>
    <cellStyle name="5x indented GHG Textfiels 3 3 4 9 13" xfId="51534" xr:uid="{5446DD81-37E5-4E6E-AD95-4CE84D9E2DB1}"/>
    <cellStyle name="5x indented GHG Textfiels 3 3 4 9 2" xfId="8597" xr:uid="{72AC19C4-A502-4C6E-87F9-06EA492DA6D0}"/>
    <cellStyle name="5x indented GHG Textfiels 3 3 4 9 3" xfId="12168" xr:uid="{307D4EC0-4B3E-4517-A316-85249CCF3FC2}"/>
    <cellStyle name="5x indented GHG Textfiels 3 3 4 9 4" xfId="16071" xr:uid="{9AFAEFE6-F224-4360-9EDC-F1ECF788E6E3}"/>
    <cellStyle name="5x indented GHG Textfiels 3 3 4 9 5" xfId="19252" xr:uid="{FFEF4037-0437-4D70-886F-D717702D2117}"/>
    <cellStyle name="5x indented GHG Textfiels 3 3 4 9 6" xfId="25771" xr:uid="{665D2405-97DE-4807-BE23-ECB70D4C5A11}"/>
    <cellStyle name="5x indented GHG Textfiels 3 3 4 9 7" xfId="32119" xr:uid="{D22CFC44-1C54-461D-8D72-6BEBBBEF8F9A}"/>
    <cellStyle name="5x indented GHG Textfiels 3 3 4 9 8" xfId="35725" xr:uid="{B3AFBBAA-D3D1-40EE-A455-B6E0151E81B5}"/>
    <cellStyle name="5x indented GHG Textfiels 3 3 4 9 9" xfId="39177" xr:uid="{DC41627A-2351-4879-93A7-C5D1C5017D13}"/>
    <cellStyle name="5x indented GHG Textfiels 3 3 5" xfId="779" xr:uid="{6E70D2D7-E5DD-4BBC-9615-34FF6040327B}"/>
    <cellStyle name="5x indented GHG Textfiels 3 3 5 2" xfId="52642" xr:uid="{5129D02C-BF28-4F9D-ABBE-E2BEDED307B2}"/>
    <cellStyle name="5x indented GHG Textfiels 3 3 6" xfId="1163" xr:uid="{B9FF7C17-8204-41A3-B035-A79F83A650C0}"/>
    <cellStyle name="5x indented GHG Textfiels 3 3 6 10" xfId="43188" xr:uid="{DC1C1C21-36F7-41E8-9861-FE5503C10F53}"/>
    <cellStyle name="5x indented GHG Textfiels 3 3 6 11" xfId="47576" xr:uid="{B6EB52D4-9A5A-443A-91C1-A4EF1CE66179}"/>
    <cellStyle name="5x indented GHG Textfiels 3 3 6 2" xfId="5605" xr:uid="{08536C60-D7E5-4B13-B824-4907437CF4E5}"/>
    <cellStyle name="5x indented GHG Textfiels 3 3 6 3" xfId="9179" xr:uid="{9D29B3D6-F537-4BAB-8A3A-E4146A7E7A8F}"/>
    <cellStyle name="5x indented GHG Textfiels 3 3 6 4" xfId="13226" xr:uid="{35978692-9E5C-4B4A-BB82-3D1761E3D2BD}"/>
    <cellStyle name="5x indented GHG Textfiels 3 3 6 5" xfId="20271" xr:uid="{69DBB2D6-0C61-46D1-BEF6-E1A99CCE78B4}"/>
    <cellStyle name="5x indented GHG Textfiels 3 3 6 6" xfId="22936" xr:uid="{BEA8AA96-D1FC-452E-B521-A4A840AD2528}"/>
    <cellStyle name="5x indented GHG Textfiels 3 3 6 7" xfId="28086" xr:uid="{457E0706-847F-402B-9F39-0A433F337566}"/>
    <cellStyle name="5x indented GHG Textfiels 3 3 6 8" xfId="32746" xr:uid="{B6A27AA8-5100-47C8-A586-49FD65816698}"/>
    <cellStyle name="5x indented GHG Textfiels 3 3 6 9" xfId="37070" xr:uid="{44E3C0C5-B745-4EE2-AC55-DC8A373120E5}"/>
    <cellStyle name="5x indented GHG Textfiels 3 3 7" xfId="1459" xr:uid="{13A22622-5DB7-4BB0-90E5-ECE99BBE59D3}"/>
    <cellStyle name="5x indented GHG Textfiels 3 3 7 10" xfId="37733" xr:uid="{7F2FD1AA-51C8-4D4C-8238-EE546E653124}"/>
    <cellStyle name="5x indented GHG Textfiels 3 3 7 11" xfId="43484" xr:uid="{5155C2F3-3D83-4CB5-B076-3EDEEA3BA295}"/>
    <cellStyle name="5x indented GHG Textfiels 3 3 7 12" xfId="48016" xr:uid="{FAE7EA17-2E5D-4B36-8A5D-11AC894EC7E3}"/>
    <cellStyle name="5x indented GHG Textfiels 3 3 7 2" xfId="5898" xr:uid="{E3E930C6-FC91-4F59-A6DD-FC19496448E5}"/>
    <cellStyle name="5x indented GHG Textfiels 3 3 7 3" xfId="9475" xr:uid="{D91D0454-EC90-42C3-8EDC-052C515E6731}"/>
    <cellStyle name="5x indented GHG Textfiels 3 3 7 4" xfId="13391" xr:uid="{5886C60C-5182-4A79-84CF-1BAA69C1C749}"/>
    <cellStyle name="5x indented GHG Textfiels 3 3 7 5" xfId="16580" xr:uid="{D36853CE-0F6C-48E2-8EEB-759D14592F5F}"/>
    <cellStyle name="5x indented GHG Textfiels 3 3 7 6" xfId="20567" xr:uid="{DE623B7E-2530-4241-A11A-6F4379591413}"/>
    <cellStyle name="5x indented GHG Textfiels 3 3 7 7" xfId="23184" xr:uid="{52F074D1-68F5-4790-A6CE-14F11497516D}"/>
    <cellStyle name="5x indented GHG Textfiels 3 3 7 8" xfId="29922" xr:uid="{D8686781-379C-4F5F-95AE-C9D21702B735}"/>
    <cellStyle name="5x indented GHG Textfiels 3 3 7 9" xfId="33042" xr:uid="{1CAF9CEF-379B-4139-B64B-610682AB3FA8}"/>
    <cellStyle name="5x indented GHG Textfiels 3 3 8" xfId="2020" xr:uid="{6744D943-0252-4953-B463-8825DB0CBB7A}"/>
    <cellStyle name="5x indented GHG Textfiels 3 3 8 10" xfId="39737" xr:uid="{2B5502F7-27CD-40B3-A3B0-B7F58D7FF972}"/>
    <cellStyle name="5x indented GHG Textfiels 3 3 8 11" xfId="44043" xr:uid="{213BAD14-9318-485C-91DC-7F29E2F9146E}"/>
    <cellStyle name="5x indented GHG Textfiels 3 3 8 12" xfId="48108" xr:uid="{D0A68C84-4989-461C-9C88-CE4D5733850F}"/>
    <cellStyle name="5x indented GHG Textfiels 3 3 8 2" xfId="6458" xr:uid="{2D3ECD31-B044-4918-A7FE-B1024A1FE405}"/>
    <cellStyle name="5x indented GHG Textfiels 3 3 8 3" xfId="10036" xr:uid="{84D0B84E-C181-4202-A2EE-FA99D2113C07}"/>
    <cellStyle name="5x indented GHG Textfiels 3 3 8 4" xfId="13935" xr:uid="{3CDF57B9-B6CD-4FEA-92CB-641FBAA46819}"/>
    <cellStyle name="5x indented GHG Textfiels 3 3 8 5" xfId="17136" xr:uid="{6F27EC1C-BEF9-4E40-8A73-12292150BE21}"/>
    <cellStyle name="5x indented GHG Textfiels 3 3 8 6" xfId="21119" xr:uid="{7BC266A9-044A-4FC5-A41B-64D46D4BDF3A}"/>
    <cellStyle name="5x indented GHG Textfiels 3 3 8 7" xfId="23707" xr:uid="{28F681EC-B84A-4626-9FE4-DADFAE1EBCFC}"/>
    <cellStyle name="5x indented GHG Textfiels 3 3 8 8" xfId="27668" xr:uid="{2472F675-57EE-40D0-A396-C96F3562CC15}"/>
    <cellStyle name="5x indented GHG Textfiels 3 3 8 9" xfId="33599" xr:uid="{D712722E-7951-427D-A790-83A73355E01D}"/>
    <cellStyle name="5x indented GHG Textfiels 3 3 9" xfId="1934" xr:uid="{665EFF62-E785-41BD-B5CB-A6FA4DC63E8B}"/>
    <cellStyle name="5x indented GHG Textfiels 3 3 9 10" xfId="39653" xr:uid="{7873BC4D-65CA-42CF-83D4-BDF174BBF879}"/>
    <cellStyle name="5x indented GHG Textfiels 3 3 9 11" xfId="43957" xr:uid="{1CA254E5-0392-47BD-A777-9B9B1802F3B6}"/>
    <cellStyle name="5x indented GHG Textfiels 3 3 9 12" xfId="42800" xr:uid="{E043155E-B4AD-459A-9326-2FFE7FB92F7B}"/>
    <cellStyle name="5x indented GHG Textfiels 3 3 9 2" xfId="6372" xr:uid="{04579DC1-F840-4429-AF00-2B7379B0ED31}"/>
    <cellStyle name="5x indented GHG Textfiels 3 3 9 3" xfId="9950" xr:uid="{92E2DC2E-B74C-465A-8320-73864BE8D1D4}"/>
    <cellStyle name="5x indented GHG Textfiels 3 3 9 4" xfId="13849" xr:uid="{6F3557BB-6FD8-4246-B0E7-F3E91C95D5EC}"/>
    <cellStyle name="5x indented GHG Textfiels 3 3 9 5" xfId="17051" xr:uid="{BC0D4944-F6F8-4BB3-B45A-382699462A4F}"/>
    <cellStyle name="5x indented GHG Textfiels 3 3 9 6" xfId="21035" xr:uid="{57FA952C-D2A6-4981-82B4-A463068307A3}"/>
    <cellStyle name="5x indented GHG Textfiels 3 3 9 7" xfId="23625" xr:uid="{3E97FD42-8C73-4276-8089-0F5842356B3B}"/>
    <cellStyle name="5x indented GHG Textfiels 3 3 9 8" xfId="30224" xr:uid="{5690EEFF-2781-471A-90F9-F53EC1290835}"/>
    <cellStyle name="5x indented GHG Textfiels 3 3 9 9" xfId="33514" xr:uid="{DF44E361-CC1C-460D-83B5-417E72C9C9A1}"/>
    <cellStyle name="5x indented GHG Textfiels_Table 4(II)" xfId="266" xr:uid="{E12E5547-73CA-4F7A-A403-6C833335C993}"/>
    <cellStyle name="60 % - Akzent1" xfId="38013" hidden="1" xr:uid="{6C253354-8EF1-4997-B5BD-2663A7625A84}"/>
    <cellStyle name="60 % - Akzent1" xfId="6374" hidden="1" xr:uid="{3D46AED8-CA1A-4043-B467-FE2E40453137}"/>
    <cellStyle name="60 % - Akzent1" xfId="1009" hidden="1" xr:uid="{A6FD3B80-C123-493C-9530-6650C87DF54E}"/>
    <cellStyle name="60 % - Akzent1" xfId="34578" hidden="1" xr:uid="{7B7E03A1-6B3A-4807-9F1A-5CAD74815EE8}"/>
    <cellStyle name="60 % - Akzent1" xfId="45739" hidden="1" xr:uid="{AFD54994-A9B4-46D2-B44C-21F44C2E4420}"/>
    <cellStyle name="60 % - Akzent1" xfId="23220" hidden="1" xr:uid="{1293BADC-4368-4FD3-B02D-7C793AEC6E2E}"/>
    <cellStyle name="60 % - Akzent1" xfId="8346" hidden="1" xr:uid="{8FD25819-4A58-4A62-AD52-BD4AF26B9445}"/>
    <cellStyle name="60 % - Akzent1" xfId="38699" hidden="1" xr:uid="{C72C6B6C-474E-4B20-8508-EAF8893B69FE}"/>
    <cellStyle name="60 % - Akzent1" xfId="27638" hidden="1" xr:uid="{BEF00DBC-2F5F-4B4F-8438-1DBF8EB718CC}"/>
    <cellStyle name="60 % - Akzent1" xfId="48195" hidden="1" xr:uid="{44714315-6BDB-4700-974E-686043396632}"/>
    <cellStyle name="60 % - Akzent1" xfId="36260" hidden="1" xr:uid="{8E84117D-CA04-4A81-A60D-EC23E6932AB6}"/>
    <cellStyle name="60 % - Akzent1" xfId="52002" hidden="1" xr:uid="{72BF95EC-3D4B-4BEC-A009-F91E209F09D7}"/>
    <cellStyle name="60 % - Akzent1" xfId="36334" hidden="1" xr:uid="{FCD5044F-8F9E-4831-A726-79FC3A06D5BC}"/>
    <cellStyle name="60 % - Akzent1" xfId="29885" hidden="1" xr:uid="{4BF9C547-97FA-44F2-AE17-8FFD5335A2A1}"/>
    <cellStyle name="60 % - Akzent1" xfId="28775" hidden="1" xr:uid="{F200F343-21CD-4C6E-B72E-E73F06C5B892}"/>
    <cellStyle name="60 % - Akzent1" xfId="51096" hidden="1" xr:uid="{8D58FDD6-D77C-4405-B251-3854FD597BE7}"/>
    <cellStyle name="60 % - Akzent1" xfId="36352" hidden="1" xr:uid="{6B3BDAD5-F521-4560-ABF1-2465FED46EAF}"/>
    <cellStyle name="60 % - Akzent1" xfId="21840" hidden="1" xr:uid="{945965F3-E9A1-4E06-924C-8A779704900C}"/>
    <cellStyle name="60 % - Akzent1" xfId="22798" hidden="1" xr:uid="{9077907D-5A75-45FC-8468-ECB3E4FF7BE9}"/>
    <cellStyle name="60 % - Akzent1" xfId="28639" hidden="1" xr:uid="{515EDBE2-1997-48F7-BED8-B8BD1D8F3FDD}"/>
    <cellStyle name="60 % - Akzent1" xfId="32941" hidden="1" xr:uid="{163FC84E-1A16-4242-9A64-E1407130D9FE}"/>
    <cellStyle name="60 % - Akzent1" xfId="44799" hidden="1" xr:uid="{D1687145-B3F6-4B17-8D1E-AF60012EF0F6}"/>
    <cellStyle name="60 % - Akzent1" xfId="22956" hidden="1" xr:uid="{3C9B82B1-0B9E-49DF-91D3-CFC9CD9F3239}"/>
    <cellStyle name="60 % - Akzent1" xfId="45023" hidden="1" xr:uid="{A24A2BFE-D0AA-4078-B7D5-9A09C40A4ACD}"/>
    <cellStyle name="60 % - Akzent1" xfId="50419" hidden="1" xr:uid="{BEB8B146-6244-4C8C-8ABB-4C67A95126DF}"/>
    <cellStyle name="60 % - Akzent1" xfId="126" hidden="1" xr:uid="{176074F3-F42A-49CA-A06D-9C84A9C79FB4}"/>
    <cellStyle name="60 % - Akzent1" xfId="41389" hidden="1" xr:uid="{21DFA5E2-3F91-480B-A55B-C3D76CF9285B}"/>
    <cellStyle name="60 % - Akzent1" xfId="30121" hidden="1" xr:uid="{FB8314F6-065C-4748-AA1E-94611582F38F}"/>
    <cellStyle name="60 % - Akzent1" xfId="42322" hidden="1" xr:uid="{5BA54917-8428-4516-BD2C-22CD5E5041F8}"/>
    <cellStyle name="60 % - Akzent1" xfId="20466" hidden="1" xr:uid="{49498017-961C-4D70-BFC3-D7CDCA06B335}"/>
    <cellStyle name="60 % - Akzent1" xfId="20172" hidden="1" xr:uid="{9F1FAE19-8B63-4686-A4A4-2FF11C7D56A3}"/>
    <cellStyle name="60 % - Akzent1" xfId="43089" hidden="1" xr:uid="{D5C6FE91-F157-4DA8-8BE6-949A74DB5B85}"/>
    <cellStyle name="60 % - Akzent1" xfId="43383" hidden="1" xr:uid="{618F3254-E83B-4AA1-BD7D-7A3441C8FF3E}"/>
    <cellStyle name="60 % - Akzent1" xfId="43521" hidden="1" xr:uid="{A9F7A571-8A05-4293-9911-60A48D4252EB}"/>
    <cellStyle name="60 % - Akzent1" xfId="32993" hidden="1" xr:uid="{DD168EE0-2B63-41B2-BF47-05155B89ABCF}"/>
    <cellStyle name="60 % - Akzent1" xfId="38023" hidden="1" xr:uid="{2BE2FA94-6D59-4596-87AB-108EAA3CD3C0}"/>
    <cellStyle name="60 % - Akzent1" xfId="38753" hidden="1" xr:uid="{B15F8427-18A4-4E77-A8D9-1A8E742F353D}"/>
    <cellStyle name="60 % - Akzent1" xfId="27060" hidden="1" xr:uid="{BF8DF824-E36E-4660-B613-BA1C30F433D5}"/>
    <cellStyle name="60 % - Akzent1" xfId="38926" hidden="1" xr:uid="{5F855261-EFDF-4001-82EC-9A2BCE1410D9}"/>
    <cellStyle name="60 % - Akzent1" xfId="46913" hidden="1" xr:uid="{DDAAC900-7094-4A12-9DB1-FFB78064623A}"/>
    <cellStyle name="60 % - Akzent1" xfId="29732" hidden="1" xr:uid="{88869070-B86C-4A16-8B59-E90A02DD8C6C}"/>
    <cellStyle name="60 % - Akzent1" xfId="28989" hidden="1" xr:uid="{67F1DEEE-7B58-4CF2-96BC-DDC59A3756BE}"/>
    <cellStyle name="60 % - Akzent1" xfId="41576" hidden="1" xr:uid="{F7F2B9F4-0848-41E7-936B-8552AE48DA8B}"/>
    <cellStyle name="60 % - Akzent1" xfId="47224" hidden="1" xr:uid="{B33EB203-6E53-4F20-8C91-00C291AEF787}"/>
    <cellStyle name="60 % - Akzent1" xfId="43034" hidden="1" xr:uid="{9204FB5E-1716-4DF3-A760-234FA7B4B1F5}"/>
    <cellStyle name="60 % - Akzent1" xfId="36270" hidden="1" xr:uid="{5C8B8799-8D65-4F95-99A8-D02FFFF9A703}"/>
    <cellStyle name="60 % - Akzent1" xfId="46959" hidden="1" xr:uid="{1C824B43-3E02-4627-B427-043CEC76A5CC}"/>
    <cellStyle name="60 % - Akzent1" xfId="27398" hidden="1" xr:uid="{1EAA6E7C-BF6B-44D8-9D28-7E9C8C21F959}"/>
    <cellStyle name="60 % - Akzent1" xfId="46967" hidden="1" xr:uid="{DBA4F06D-52D3-446E-890C-2EB82C1B6A6D}"/>
    <cellStyle name="60 % - Akzent1" xfId="47172" hidden="1" xr:uid="{71E25CAC-E7E9-44A0-BDF6-B8E5E8899266}"/>
    <cellStyle name="60 % - Akzent1" xfId="43967" hidden="1" xr:uid="{88242306-9620-4CCE-91E7-DB43FE9F259A}"/>
    <cellStyle name="60 % - Akzent1" xfId="47586" hidden="1" xr:uid="{4C9C9D2A-CC94-468F-ABE8-5BDEF4167C67}"/>
    <cellStyle name="60 % - Akzent1" xfId="30963" hidden="1" xr:uid="{B2931698-5EB9-45C3-84CE-508496BFD841}"/>
    <cellStyle name="60 % - Akzent1" xfId="48160" hidden="1" xr:uid="{9D1A2392-67DD-4FAC-BA62-B8519E12AF44}"/>
    <cellStyle name="60 % - Akzent1" xfId="51283" hidden="1" xr:uid="{867EBD78-1913-4244-A32E-A8A40021A045}"/>
    <cellStyle name="60 % - Akzent1" xfId="47065" hidden="1" xr:uid="{662FC735-3E98-408B-BF32-07B3EEDD25CF}"/>
    <cellStyle name="60 % - Akzent1" xfId="49316" hidden="1" xr:uid="{6B76069F-3C36-4B8E-8E8A-43AA92385464}"/>
    <cellStyle name="60 % - Akzent1" xfId="34320" hidden="1" xr:uid="{369F0499-CB40-4734-A636-4779D1C57D7F}"/>
    <cellStyle name="60 % - Akzent1" xfId="47348" hidden="1" xr:uid="{5E71C3CB-968B-4AAB-A933-1F0F88CDD9FA}"/>
    <cellStyle name="60 % - Akzent1" xfId="49127" hidden="1" xr:uid="{F39377D2-9F83-4754-84EF-314B764933AD}"/>
    <cellStyle name="60 % - Akzent1" xfId="48145" hidden="1" xr:uid="{6BACBA2E-B78E-42AA-BB12-46174A3E18D3}"/>
    <cellStyle name="60 % - Akzent1" xfId="47266" hidden="1" xr:uid="{27665529-189A-4458-B7A7-929F71EAD81A}"/>
    <cellStyle name="60 % - Akzent1" xfId="27965" hidden="1" xr:uid="{6F64558C-3516-4A88-A149-839DAF14BB43}"/>
    <cellStyle name="60 % - Akzent1" xfId="27011" hidden="1" xr:uid="{9EBEE517-AF3C-48B7-B41F-304A28BC99D0}"/>
    <cellStyle name="60 % - Akzent1" xfId="49143" hidden="1" xr:uid="{2BCDCF2A-D78D-4C4D-92E5-4B3A11E96793}"/>
    <cellStyle name="60 % - Akzent1" xfId="47783" hidden="1" xr:uid="{4C38462E-AAA7-4644-8441-E2C52A363835}"/>
    <cellStyle name="60 % - Akzent1" xfId="43953" hidden="1" xr:uid="{E20CED73-AD11-4E82-8995-AC8A7D6ADA8D}"/>
    <cellStyle name="60 % - Akzent1" xfId="50200" hidden="1" xr:uid="{B962E62E-FBF4-45A1-B20F-9141D6C44F95}"/>
    <cellStyle name="60 % - Akzent1" xfId="30748" hidden="1" xr:uid="{AD15C981-BF47-42DF-ADD8-64BD98CC7A07}"/>
    <cellStyle name="60 % - Akzent1" xfId="45013" hidden="1" xr:uid="{8B25FFC1-7697-4B73-9277-1EC82077BC56}"/>
    <cellStyle name="60 % - Akzent1" xfId="45723" hidden="1" xr:uid="{A780EB56-59F3-457A-8BA5-43DAA877E515}"/>
    <cellStyle name="60 % - Akzent1" xfId="23634" hidden="1" xr:uid="{00AA251E-8D50-4BD0-9312-BF037560D281}"/>
    <cellStyle name="60 % - Akzent1" xfId="42507" hidden="1" xr:uid="{067AE9C0-0F99-4E81-8D18-66C7686BB72D}"/>
    <cellStyle name="60 % - Akzent1" xfId="3001" hidden="1" xr:uid="{2F6F96B8-AA61-48E0-9789-098BEB3E9E23}"/>
    <cellStyle name="60 % - Akzent1" xfId="39663" hidden="1" xr:uid="{5DB97C80-7F30-45DF-9474-0E73A3DB287D}"/>
    <cellStyle name="60 % - Akzent1" xfId="27113" hidden="1" xr:uid="{62CA808D-7828-47F4-AB81-B04E79A4C09C}"/>
    <cellStyle name="60 % - Akzent1" xfId="20182" hidden="1" xr:uid="{2AA40BA3-EA97-41E0-AD9C-819AEBDD814A}"/>
    <cellStyle name="60 % - Akzent1" xfId="31868" hidden="1" xr:uid="{99DF7BB5-5564-43AC-8299-9391321733BD}"/>
    <cellStyle name="60 % - Akzent1" xfId="20117" hidden="1" xr:uid="{83A96BC5-2977-40DC-94D1-1C97B3C42FA4}"/>
    <cellStyle name="60 % - Akzent1" xfId="7436" hidden="1" xr:uid="{DD09DDCE-B72E-43C6-B4FC-4063B9829AAE}"/>
    <cellStyle name="60 % - Akzent1" xfId="18812" hidden="1" xr:uid="{E4648C52-F233-4F88-83E3-358474D9FADE}"/>
    <cellStyle name="60 % - Akzent1" xfId="47208" hidden="1" xr:uid="{E1BCC2F8-E8E5-495A-A590-299199F1545B}"/>
    <cellStyle name="60 % - Akzent1" xfId="51112" hidden="1" xr:uid="{C64898DC-BCF2-470C-AD42-3BAD949A5AD2}"/>
    <cellStyle name="60 % - Akzent1" xfId="41405" hidden="1" xr:uid="{887DE7A4-B72C-4F85-B62D-37F2E7F57285}"/>
    <cellStyle name="60 % - Akzent1" xfId="21031" hidden="1" xr:uid="{EA2BE13F-6AFE-4A7B-BBFE-08D8AC46895F}"/>
    <cellStyle name="60 % - Akzent1" xfId="50409" hidden="1" xr:uid="{1C3C9583-76CB-47DE-9BA1-44078C909325}"/>
    <cellStyle name="60 % - Akzent1" xfId="22094" hidden="1" xr:uid="{5B900218-28F7-4F8D-BCD6-59636D68CF8B}"/>
    <cellStyle name="60 % - Akzent1" xfId="20604" hidden="1" xr:uid="{023486EC-50F9-4231-B751-7C955C88331D}"/>
    <cellStyle name="60 % - Akzent1" xfId="14656" hidden="1" xr:uid="{1014CDBE-A569-40DD-9904-1AA211B3FC50}"/>
    <cellStyle name="60 % - Akzent1" xfId="52251" hidden="1" xr:uid="{DDA15354-9720-41B0-B8B9-6A3986CC3820}"/>
    <cellStyle name="60 % - Akzent1" xfId="22787" hidden="1" xr:uid="{295026CD-025A-416A-9381-60933CAA3B92}"/>
    <cellStyle name="60 % - Akzent1" xfId="11729" hidden="1" xr:uid="{A1928775-24C5-4B75-B854-32167A6EC95E}"/>
    <cellStyle name="60 % - Akzent1" xfId="22084" hidden="1" xr:uid="{8B6A5D28-B9DC-49CC-8CB8-D30E61E4AA61}"/>
    <cellStyle name="60 % - Akzent1" xfId="36525" hidden="1" xr:uid="{01D047CF-3F6D-4FA1-A3B7-C4B4B91671DF}"/>
    <cellStyle name="60 % - Akzent1" xfId="40458" hidden="1" xr:uid="{C5F8A316-4514-4E5A-B552-1E4E5D9224D3}"/>
    <cellStyle name="60 % - Akzent1" xfId="48414" hidden="1" xr:uid="{349915BB-9DBB-4BD7-AC3E-256402EC50CE}"/>
    <cellStyle name="60 % - Akzent1" xfId="23023" hidden="1" xr:uid="{14509389-2150-48A8-8A19-A92A10C4E4DF}"/>
    <cellStyle name="60 % - Akzent1" xfId="13224" hidden="1" xr:uid="{2D42D729-DBAC-4B8F-8816-233BC5CAB449}"/>
    <cellStyle name="60 % - Akzent1" xfId="17892" hidden="1" xr:uid="{025C9B1F-571E-47E4-B936-D87E074A82A3}"/>
    <cellStyle name="60 % - Akzent1" xfId="8173" hidden="1" xr:uid="{9E26F9BA-731D-46C1-93A5-06E17640265C}"/>
    <cellStyle name="60 % - Akzent1" xfId="23621" hidden="1" xr:uid="{C31E0782-2FBB-4AA7-B2D9-17EEC9BB93F9}"/>
    <cellStyle name="60 % - Akzent1" xfId="4784" hidden="1" xr:uid="{3D3961EC-ADA6-43A5-9963-D8FF213B9810}"/>
    <cellStyle name="60 % - Akzent1" xfId="50165" hidden="1" xr:uid="{42B7CE52-08B1-4BF5-946F-8467B72E2A3B}"/>
    <cellStyle name="60 % - Akzent1" xfId="43435" hidden="1" xr:uid="{507EF9D0-596F-4F58-A77B-08B01C348A70}"/>
    <cellStyle name="60 % - Akzent1" xfId="31680" hidden="1" xr:uid="{1DF6217D-5D13-4B29-B98D-213A03FCA1CD}"/>
    <cellStyle name="60 % - Akzent1" xfId="24656" hidden="1" xr:uid="{22442059-1BA6-4CA3-AAF4-C8D7E6D89BFA}"/>
    <cellStyle name="60 % - Akzent1" xfId="47174" hidden="1" xr:uid="{0563A7AF-1A8E-4D40-A6AE-10110849B8CA}"/>
    <cellStyle name="60 % - Akzent1" xfId="25520" hidden="1" xr:uid="{6FA79E39-ABEF-4F08-A3E0-FF1F332A7E15}"/>
    <cellStyle name="60 % - Akzent1" xfId="24437" hidden="1" xr:uid="{FA03655F-E7A4-4E8C-86D1-A7FA45FA0242}"/>
    <cellStyle name="60 % - Akzent1" xfId="1944" hidden="1" xr:uid="{A5D4D2BB-F981-41FF-9F92-96CB74AA428D}"/>
    <cellStyle name="60 % - Akzent1" xfId="22872" hidden="1" xr:uid="{FB63B559-FA32-43EE-8659-C56A64A25052}"/>
    <cellStyle name="60 % - Akzent1" xfId="47270" hidden="1" xr:uid="{2F35709E-4EBB-4EBF-9B13-4721ABCF026B}"/>
    <cellStyle name="60 % - Akzent1" xfId="18114" hidden="1" xr:uid="{5817FB60-966C-4553-A99E-9D8BE2563A9F}"/>
    <cellStyle name="60 % - Akzent1" xfId="26293" hidden="1" xr:uid="{EFC8DD67-45EA-4304-8B22-181E2CFF951D}"/>
    <cellStyle name="60 % - Akzent1" xfId="36645" hidden="1" xr:uid="{85F05546-1273-4F37-B095-C3C906258CA8}"/>
    <cellStyle name="60 % - Akzent1" xfId="37800" hidden="1" xr:uid="{28C2AA6B-E286-4879-8783-05AF22BA2831}"/>
    <cellStyle name="60 % - Akzent1" xfId="9946" hidden="1" xr:uid="{B7015EE8-84EF-4C1F-8890-26A94AA4EF10}"/>
    <cellStyle name="60 % - Akzent1" xfId="36456" hidden="1" xr:uid="{D8C00E20-3633-4FA8-990A-8E0BC138B3DC}"/>
    <cellStyle name="60 % - Akzent1" xfId="27951" hidden="1" xr:uid="{FE97D228-3B0D-4B8E-A341-6AD9B6F6FB97}"/>
    <cellStyle name="60 % - Akzent1" xfId="9374" hidden="1" xr:uid="{43234C90-D93B-4451-9D59-60D2222B80E2}"/>
    <cellStyle name="60 % - Akzent1" xfId="28999" hidden="1" xr:uid="{23EF464B-B922-4592-B32A-EDB163C94ACC}"/>
    <cellStyle name="60 % - Akzent1" xfId="9090" hidden="1" xr:uid="{A65A6D6F-5919-4745-BC43-1D0DCBCB3EA5}"/>
    <cellStyle name="60 % - Akzent1" xfId="37045" hidden="1" xr:uid="{C0C29E7F-F90B-4802-85BB-D3C8ABE7182D}"/>
    <cellStyle name="60 % - Akzent1" xfId="39649" hidden="1" xr:uid="{730805C0-0321-41E0-8316-784CDD2DAA30}"/>
    <cellStyle name="60 % - Akzent1" xfId="44764" hidden="1" xr:uid="{7C08D0C6-66B5-494C-B577-64001E887447}"/>
    <cellStyle name="60 % - Akzent1" xfId="25349" hidden="1" xr:uid="{24F455EA-3DF3-4411-A7FB-B39C9CAA95B3}"/>
    <cellStyle name="60 % - Akzent1" xfId="29718" hidden="1" xr:uid="{B770BACD-84F4-4A7F-BEE8-14571C284FB4}"/>
    <cellStyle name="60 % - Akzent1" xfId="49089" hidden="1" xr:uid="{F8936E42-330B-4FD6-83D6-CEDC7C0AEA9F}"/>
    <cellStyle name="60 % - Akzent1" xfId="5516" hidden="1" xr:uid="{40138332-A941-471B-80E8-733CE15550C5}"/>
    <cellStyle name="60 % - Akzent1" xfId="18104" hidden="1" xr:uid="{5A24D5CB-5379-4753-B842-FB877333AFAF}"/>
    <cellStyle name="60 % - Akzent1" xfId="15631" hidden="1" xr:uid="{24A3C85F-C10E-4CC6-B932-F697C3E48082}"/>
    <cellStyle name="60 % - Akzent1" xfId="29937" hidden="1" xr:uid="{7F7A97C6-E19A-402B-BB0B-307D09A5813B}"/>
    <cellStyle name="60 % - Akzent1" xfId="11745" hidden="1" xr:uid="{A50DD24D-E308-49D8-AA16-D415788C21BB}"/>
    <cellStyle name="60 % - Akzent1" xfId="28144" hidden="1" xr:uid="{9986EC2B-C8C3-4E9C-92AC-4F53D9F68BA5}"/>
    <cellStyle name="60 % - Akzent1" xfId="45912" hidden="1" xr:uid="{78A97D84-9E69-4266-BD1A-515738F6CF5D}"/>
    <cellStyle name="60 % - Akzent1" xfId="30713" hidden="1" xr:uid="{7140CC6E-7B0D-42C2-B118-2874D95329BA}"/>
    <cellStyle name="60 % - Akzent1" xfId="40702" hidden="1" xr:uid="{DB635EC8-0FB6-46B3-A1AC-55110EA9CB49}"/>
    <cellStyle name="60 % - Akzent1" xfId="30973" hidden="1" xr:uid="{3C379ED9-0A33-4505-9A29-14AA8D2E2C3B}"/>
    <cellStyle name="60 % - Akzent1" xfId="3913" hidden="1" xr:uid="{571A4C70-F72C-44A4-ADF9-BC0E8E82299F}"/>
    <cellStyle name="60 % - Akzent1" xfId="3724" hidden="1" xr:uid="{71EEB6CC-1600-40C7-85B4-202031B86DC4}"/>
    <cellStyle name="60 % - Akzent1" xfId="7212" hidden="1" xr:uid="{3BDCFA67-355F-44EF-AC80-EBB0A7DA2C93}"/>
    <cellStyle name="60 % - Akzent1" xfId="37765" hidden="1" xr:uid="{8CECB67D-94D3-44FC-B6CC-2C1DC121F5D3}"/>
    <cellStyle name="60 % - Akzent1" xfId="1930" hidden="1" xr:uid="{FB4DC9A5-37D5-47A5-84F9-EAFCE6AB75F9}"/>
    <cellStyle name="60 % - Akzent1" xfId="31696" hidden="1" xr:uid="{AFD7BAE1-A423-461D-AE15-C07AA9437139}"/>
    <cellStyle name="60 % - Akzent1" xfId="37032" hidden="1" xr:uid="{6B66D675-1853-4AD1-8BCA-F99247E030FE}"/>
    <cellStyle name="60 % - Akzent1" xfId="47597" hidden="1" xr:uid="{AA773BA7-ED1C-42FE-B89F-420AFE4D659A}"/>
    <cellStyle name="60 % - Akzent1" xfId="33079" hidden="1" xr:uid="{3A68F68D-A8D0-4B3D-B853-14283FD3246A}"/>
    <cellStyle name="60 % - Akzent1" xfId="34355" hidden="1" xr:uid="{92C7A44A-DAE6-414D-A617-521DF9347AD3}"/>
    <cellStyle name="60 % - Akzent1" xfId="11015" hidden="1" xr:uid="{0AA98469-D395-4905-ADA5-D746164FC4BE}"/>
    <cellStyle name="60 % - Akzent1" xfId="32647" hidden="1" xr:uid="{90B76322-992D-4F54-8E55-62D1EA0CCDE2}"/>
    <cellStyle name="60 % - Akzent1" xfId="33524" hidden="1" xr:uid="{D8EC688C-16B0-4E80-BA9A-8A9435F692BD}"/>
    <cellStyle name="60 % - Akzent1" xfId="34568" hidden="1" xr:uid="{AFBC4C7E-D08D-4541-AC35-3ED5A54D812A}"/>
    <cellStyle name="60 % - Akzent1" xfId="35474" hidden="1" xr:uid="{63485950-F108-4686-B022-39EFBA7D41DD}"/>
    <cellStyle name="60 % - Akzent1" xfId="33510" hidden="1" xr:uid="{0AF8EF74-F40F-4484-980F-41E2D2183C23}"/>
    <cellStyle name="60 % - Akzent1" xfId="43099" hidden="1" xr:uid="{8FC2A1A8-F605-4838-BD38-6E590E69ADA7}"/>
    <cellStyle name="60 % - Akzent1" xfId="48404" hidden="1" xr:uid="{D0165550-38FC-4A90-AA44-E9CE23868AB2}"/>
    <cellStyle name="60 % - Akzent1" xfId="35285" hidden="1" xr:uid="{E19DABAF-115F-479E-83D5-AA32632FA0D8}"/>
    <cellStyle name="60 % - Akzent1" xfId="36200" hidden="1" xr:uid="{D8CB0F0C-A33E-4386-9BCC-552B5A0D1E50}"/>
    <cellStyle name="60 % - Akzent1" xfId="35301" hidden="1" xr:uid="{920226DD-B245-4BCC-AFD6-D34683080DD7}"/>
    <cellStyle name="60 % - Akzent1" xfId="5799" hidden="1" xr:uid="{8CCB0CB7-D3FC-46E0-AB10-F459E8EC7F8E}"/>
    <cellStyle name="60 % - Akzent1" xfId="26840" hidden="1" xr:uid="{3AF53F95-2F78-460A-B3AE-A5BE2F6F1F9C}"/>
    <cellStyle name="60 % - Akzent1" xfId="1410" hidden="1" xr:uid="{FC9FE5F0-6FAF-4CA4-AECD-7D82F5E17963}"/>
    <cellStyle name="60 % - Akzent1" xfId="36208" hidden="1" xr:uid="{B326102F-9701-4C26-98A8-63E297838918}"/>
    <cellStyle name="60 % - Akzent1" xfId="40493" hidden="1" xr:uid="{8F9EA7FB-998F-461D-A0F5-574817EEDD25}"/>
    <cellStyle name="60 % - Akzent1" xfId="9080" hidden="1" xr:uid="{E25FAAA9-9FB0-48B3-8996-C54E0E3B1826}"/>
    <cellStyle name="60 % - Akzent1" xfId="15820" hidden="1" xr:uid="{3B6EFAD7-7AA0-4FD6-945F-DD09818BE473}"/>
    <cellStyle name="60 % - Akzent1" xfId="22985" hidden="1" xr:uid="{28119246-1F67-4908-97F2-1C2089D337E5}"/>
    <cellStyle name="60 % - Akzent1" xfId="12987" hidden="1" xr:uid="{D20E2B29-36E3-446E-B854-AA67073648E2}"/>
    <cellStyle name="60 % - Akzent1" xfId="26918" hidden="1" xr:uid="{17382786-0C17-47A1-88CF-AD7F2639D935}"/>
    <cellStyle name="60 % - Akzent1" xfId="1358" hidden="1" xr:uid="{4152EF99-328D-4EA8-BA24-6345BC3F8EE7}"/>
    <cellStyle name="60 % - Akzent1" xfId="13300" hidden="1" xr:uid="{457CF501-8E3B-43D9-AC41-C502E59DE6A4}"/>
    <cellStyle name="60 % - Akzent1" xfId="11917" hidden="1" xr:uid="{CF91FD0B-1009-42A3-B682-AFCA38889D50}"/>
    <cellStyle name="60 % - Akzent1" xfId="1074" hidden="1" xr:uid="{E6B0A237-B89E-4A87-8861-BFA3B3354EAA}"/>
    <cellStyle name="60 % - Akzent1" xfId="13347" hidden="1" xr:uid="{44BA127E-E3D3-4DA4-9841-32449B717FC1}"/>
    <cellStyle name="60 % - Akzent1" xfId="27123" hidden="1" xr:uid="{C42CF876-1800-4D5F-ACEB-B9515BFFC1FD}"/>
    <cellStyle name="60 % - Akzent1" xfId="13042" hidden="1" xr:uid="{5AC5FCE1-7557-47DA-9D41-F81CA0517411}"/>
    <cellStyle name="60 % - Akzent1" xfId="13052" hidden="1" xr:uid="{87DE3E32-E4BA-48C8-9A6D-5BA81360746E}"/>
    <cellStyle name="60 % - Akzent1" xfId="21045" hidden="1" xr:uid="{35C1F2FD-9C6A-4E81-92D5-0C590393F5C6}"/>
    <cellStyle name="60 % - Akzent1" xfId="13428" hidden="1" xr:uid="{FCD704DD-AB7B-47E9-9A5C-0A10712952A6}"/>
    <cellStyle name="60 % - Akzent1" xfId="32657" hidden="1" xr:uid="{D6EFC0DE-A9EB-446D-9AE7-D07B8A5FA128}"/>
    <cellStyle name="60 % - Akzent1" xfId="26384" hidden="1" xr:uid="{BEAF285E-72A5-4E01-B757-04A7CDEDE69F}"/>
    <cellStyle name="60 % - Akzent1" xfId="13845" hidden="1" xr:uid="{9A25AB2D-1284-459E-A3B5-76EF75902764}"/>
    <cellStyle name="60 % - Akzent1" xfId="13037" hidden="1" xr:uid="{B0551BC7-C951-4E52-886D-F4145BF2066D}"/>
    <cellStyle name="60 % - Akzent1" xfId="14915" hidden="1" xr:uid="{BE711A73-2765-4A7E-B14F-480669827F7D}"/>
    <cellStyle name="60 % - Akzent1" xfId="15647" hidden="1" xr:uid="{9B4D77FD-9783-41FA-83D6-17A5012B052C}"/>
    <cellStyle name="60 % - Akzent1" xfId="16531" hidden="1" xr:uid="{B8B64509-7CF0-4747-AD98-C1C3BD13503E}"/>
    <cellStyle name="60 % - Akzent1" xfId="12681" hidden="1" xr:uid="{D4F196A3-EE7E-4C78-B7BA-F5915302B897}"/>
    <cellStyle name="60 % - Akzent1" xfId="13434" hidden="1" xr:uid="{897C9C79-974C-4B33-9125-09A1BAD86F61}"/>
    <cellStyle name="60 % - Akzent1" xfId="27407" hidden="1" xr:uid="{168FE7BF-E767-493A-B1A4-0D7DA311B40D}"/>
    <cellStyle name="60 % - Akzent1" xfId="28740" hidden="1" xr:uid="{1268732C-D787-4F9B-A64C-A305331BDC5D}"/>
    <cellStyle name="60 % - Akzent1" xfId="20518" hidden="1" xr:uid="{305F157B-0104-4D79-8EF3-D712B81332B3}"/>
    <cellStyle name="60 % - Akzent1" xfId="13294" hidden="1" xr:uid="{8799612E-2599-463A-A70F-8332E49C3654}"/>
    <cellStyle name="60 % - Akzent1" xfId="12954" hidden="1" xr:uid="{7059C0FE-2ACE-436F-9F8A-BFC4AC7A6CBF}"/>
    <cellStyle name="60 % - Akzent1" xfId="9960" hidden="1" xr:uid="{CF769B27-1733-443A-9823-AA18FCD12FA8}"/>
    <cellStyle name="60 % - Akzent1" xfId="16617" hidden="1" xr:uid="{B77084E3-6EB7-4033-9924-81C8A2FBA1CF}"/>
    <cellStyle name="60 % - Akzent1" xfId="28124" hidden="1" xr:uid="{7590653E-6D2C-477B-857A-1F0997E5C34F}"/>
    <cellStyle name="60 % - Akzent1" xfId="17047" hidden="1" xr:uid="{49AB7BF2-2C45-4745-967C-C9232D828991}"/>
    <cellStyle name="60 % - Akzent1" xfId="11005" hidden="1" xr:uid="{DCDD1F6D-9677-4EBC-9894-716669297FE2}"/>
    <cellStyle name="60 % - Akzent1" xfId="10757" hidden="1" xr:uid="{4E9C3F79-56CB-4522-A904-26FBBA0FD489}"/>
    <cellStyle name="60 % - Akzent1" xfId="24402" hidden="1" xr:uid="{88F16741-2675-42BE-AD6B-3E4E9D0AB146}"/>
    <cellStyle name="60 % - Akzent1" xfId="47244" hidden="1" xr:uid="{6D6CA4F2-AB85-4A45-A888-CE024DD9A38D}"/>
    <cellStyle name="60 % - Akzent1" xfId="5935" hidden="1" xr:uid="{16E74795-DC79-4FA4-8BC4-C8E3B4B558BE}"/>
    <cellStyle name="60 % - Akzent1" xfId="27531" hidden="1" xr:uid="{E261E0C7-6294-4160-BE0B-A25C56BFAD37}"/>
    <cellStyle name="60 % - Akzent1" xfId="13081" hidden="1" xr:uid="{BC16C2DC-C730-42B8-BEF2-66CE0147C31A}"/>
    <cellStyle name="60 % - Akzent1" xfId="32592" hidden="1" xr:uid="{FD74F988-DE95-42B9-9657-995ADE030FBF}"/>
    <cellStyle name="60 % - Akzent1" xfId="6382" hidden="1" xr:uid="{4DFC7EC7-9839-401D-96C1-32F27973CB3D}"/>
    <cellStyle name="60 % - Akzent1" xfId="6368" hidden="1" xr:uid="{77ECA574-E32B-4462-B2D6-5CCB8403B34C}"/>
    <cellStyle name="60 % - Akzent1" xfId="12887" hidden="1" xr:uid="{33A1F2FC-9AB3-4D9B-879E-4B05B5FBA0F2}"/>
    <cellStyle name="60 % - Akzent1" xfId="25333" hidden="1" xr:uid="{3E00E877-C1DC-422B-9A1A-8CC9B3E18550}"/>
    <cellStyle name="60 % - Akzent1" xfId="10792" hidden="1" xr:uid="{38920AFE-B6A9-4A00-9C4C-C14838C93873}"/>
    <cellStyle name="60 % - Akzent1" xfId="7426" hidden="1" xr:uid="{172E5E9A-82C7-4E0C-AA81-1A5AEB0F0699}"/>
    <cellStyle name="60 % - Akzent1" xfId="52224" hidden="1" xr:uid="{387A0147-3D8C-40F8-8FF3-BFA1E67D4A7B}"/>
    <cellStyle name="60 % - Akzent1" xfId="7177" hidden="1" xr:uid="{B9A5F2FD-1AEE-40EB-BA92-0AE46239FB65}"/>
    <cellStyle name="60 % - Akzent1" xfId="8157" hidden="1" xr:uid="{E65ACA37-F775-4BD8-88E4-BB3AE11955DE}"/>
    <cellStyle name="60 % - Akzent1" xfId="30102" hidden="1" xr:uid="{F15C71EE-96BD-474C-BE92-D763E948C6D5}"/>
    <cellStyle name="60 % - Akzent1" xfId="21875" hidden="1" xr:uid="{B87153AD-D14D-4E8B-B624-1A2300E392D1}"/>
    <cellStyle name="60 % - Akzent1" xfId="2741" hidden="1" xr:uid="{B1E8837F-0F9B-45D5-A951-081440D4300C}"/>
    <cellStyle name="60 % - Akzent1" xfId="9426" hidden="1" xr:uid="{F090CDF7-3714-4580-A558-8D9DDF322216}"/>
    <cellStyle name="60 % - Akzent1" xfId="1496" hidden="1" xr:uid="{BC916C59-5DF0-4144-8598-7853103241F9}"/>
    <cellStyle name="60 % - Akzent1" xfId="9512" hidden="1" xr:uid="{0D6E66FD-CC4B-4F38-98AA-1B464B7890C4}"/>
    <cellStyle name="60 % - Akzent1" xfId="4648" hidden="1" xr:uid="{990D6F86-593A-467F-B6AB-67BFD18243FB}"/>
    <cellStyle name="60 % - Akzent1" xfId="2776" hidden="1" xr:uid="{37CF8B2C-F55F-45F2-979D-5EF75C7289EC}"/>
    <cellStyle name="60 % - Akzent1" xfId="2991" hidden="1" xr:uid="{F362B74D-E113-4E23-9CD8-C3106BA4E4B2}"/>
    <cellStyle name="60 % - Akzent1" xfId="14691" hidden="1" xr:uid="{B7955748-D672-4C58-B7AA-62527FA6B41B}"/>
    <cellStyle name="60 % - Akzent1" xfId="27449" hidden="1" xr:uid="{9D5C232C-4DFC-4BB4-BC36-D1023EF05BF3}"/>
    <cellStyle name="60 % - Akzent1" xfId="1064" hidden="1" xr:uid="{2454E36F-ECA3-4EB6-9398-1E2865CE5EA0}"/>
    <cellStyle name="60 % - Akzent1" xfId="36572" hidden="1" xr:uid="{35D865B7-B849-4C2E-985F-B14825A59739}"/>
    <cellStyle name="60 % - Akzent1" xfId="3740" hidden="1" xr:uid="{B0B96660-75C3-4055-8635-5B1C4969BCC5}"/>
    <cellStyle name="60 % - Akzent1" xfId="19001" hidden="1" xr:uid="{325EEA46-780F-462C-A2E9-45D07A23FB32}"/>
    <cellStyle name="60 % - Akzent1" xfId="5451" hidden="1" xr:uid="{194806BD-B339-4DA9-8965-31B3A4020722}"/>
    <cellStyle name="60 % - Akzent1" xfId="29879" hidden="1" xr:uid="{6FF1470D-EFD4-426A-B904-8163F3505744}"/>
    <cellStyle name="60 % - Akzent1" xfId="17857" hidden="1" xr:uid="{9096D3DE-A6E1-4235-9D7F-569D895075B4}"/>
    <cellStyle name="60 % - Akzent1" xfId="18828" hidden="1" xr:uid="{F0579B73-177B-4C99-8891-0F8F9449AD61}"/>
    <cellStyle name="60 % - Akzent1" xfId="23139" hidden="1" xr:uid="{26D63E52-168F-48F8-90BA-02C3308E1672}"/>
    <cellStyle name="60 % - Akzent1" xfId="5506" hidden="1" xr:uid="{CF0DE70A-17E3-4FDC-8300-59D3A59DF92A}"/>
    <cellStyle name="60 % - Akzent1" xfId="13859" hidden="1" xr:uid="{09B12856-8B78-47EB-B0F6-8A3F4D42BC93}"/>
    <cellStyle name="60 % - Akzent1" xfId="24646" hidden="1" xr:uid="{538DE8CD-7480-4EE6-9F98-CC66F5A4FCE5}"/>
    <cellStyle name="60 % - Akzent1" xfId="5849" hidden="1" xr:uid="{973BB3A4-3642-4BBD-8A01-3E7B66B6818D}"/>
    <cellStyle name="60 % - Akzent1" xfId="38737" hidden="1" xr:uid="{EA8B834C-B8EB-4585-82D3-1928EAF1F028}"/>
    <cellStyle name="60 % - Akzent1" xfId="6359" hidden="1" xr:uid="{D7AB3D6A-7B0D-42BF-B23F-247F121BDDBD}"/>
    <cellStyle name="60 % - Akzent1" xfId="52208" hidden="1" xr:uid="{1637EDF8-54A6-414A-A52C-A18DC358D6C9}"/>
    <cellStyle name="60 % - Akzent1" xfId="40712" hidden="1" xr:uid="{E07A8FAF-C7B7-4A0B-9590-A8930371171B}"/>
    <cellStyle name="60 % - Akzent1" xfId="17061" hidden="1" xr:uid="{98A4D291-9710-4AA4-AD54-EFFBFEFFD09B}"/>
    <cellStyle name="60 % - Akzent1" xfId="14905" hidden="1" xr:uid="{1B19198B-50EA-48DB-9B13-23828549019C}"/>
    <cellStyle name="60 % - Akzent1 2" xfId="460" xr:uid="{15CE275E-8693-4141-A523-FD500BFD727C}"/>
    <cellStyle name="60 % - Akzent1 3" xfId="329" xr:uid="{D19E20A9-57C2-4499-BAED-93DF87E28EEE}"/>
    <cellStyle name="60 % - Akzent2" xfId="30751" hidden="1" xr:uid="{705A0591-1CB2-49F9-8E2B-AB48F58F9065}"/>
    <cellStyle name="60 % - Akzent2" xfId="36728" hidden="1" xr:uid="{29A007DB-265D-4B57-87F9-9342C1ABF8CC}"/>
    <cellStyle name="60 % - Akzent2" xfId="47445" hidden="1" xr:uid="{D117CC97-6BE9-434C-8F79-7850850C5816}"/>
    <cellStyle name="60 % - Akzent2" xfId="46877" hidden="1" xr:uid="{3B66B4FE-504A-4251-AA4D-CF48D8C9373E}"/>
    <cellStyle name="60 % - Akzent2" xfId="19089" hidden="1" xr:uid="{EF3AAFBF-F48B-4356-B042-6F695FF905BE}"/>
    <cellStyle name="60 % - Akzent2" xfId="41664" hidden="1" xr:uid="{88311034-A32C-483A-8539-6E3746F9C406}"/>
    <cellStyle name="60 % - Akzent2" xfId="42198" hidden="1" xr:uid="{3E7A2889-4ED5-4C1B-8155-35F0BE1EC9F9}"/>
    <cellStyle name="60 % - Akzent2" xfId="18551" hidden="1" xr:uid="{94AE1C04-F057-4607-BE47-10F83621F78D}"/>
    <cellStyle name="60 % - Akzent2" xfId="40759" hidden="1" xr:uid="{F550CCFF-1EF2-431C-8FB4-5A0A8FAFAC93}"/>
    <cellStyle name="60 % - Akzent2" xfId="41149" hidden="1" xr:uid="{ACB87625-F07D-468E-8463-E6333C35A2CC}"/>
    <cellStyle name="60 % - Akzent2" xfId="37650" hidden="1" xr:uid="{296379E7-B656-4752-BFF4-52C57996F2B3}"/>
    <cellStyle name="60 % - Akzent2" xfId="39014" hidden="1" xr:uid="{397E7CAA-7C28-4F61-A57C-38F77C23478F}"/>
    <cellStyle name="60 % - Akzent2" xfId="48110" hidden="1" xr:uid="{D7664835-A45A-4324-A73B-AAC95091AD84}"/>
    <cellStyle name="60 % - Akzent2" xfId="39548" hidden="1" xr:uid="{6B85383E-8863-4565-BA6E-783B9AE8F7B8}"/>
    <cellStyle name="60 % - Akzent2" xfId="52005" hidden="1" xr:uid="{51F28A13-082E-4301-A1EB-1D8925146ECE}"/>
    <cellStyle name="60 % - Akzent2" xfId="52227" hidden="1" xr:uid="{0F15F828-1FCF-4D1B-93AF-D41CE12E0EA3}"/>
    <cellStyle name="60 % - Akzent2" xfId="50856" hidden="1" xr:uid="{DA8E6458-76BB-40FC-80EB-39D2DB82982D}"/>
    <cellStyle name="60 % - Akzent2" xfId="48198" hidden="1" xr:uid="{96D445E8-0332-419C-A2AD-53F364164A41}"/>
    <cellStyle name="60 % - Akzent2" xfId="47584" hidden="1" xr:uid="{D8398D3C-9648-4747-8386-65ED9154F415}"/>
    <cellStyle name="60 % - Akzent2" xfId="49404" hidden="1" xr:uid="{6BBAB7E3-1160-4849-8772-82637D5D94BB}"/>
    <cellStyle name="60 % - Akzent2" xfId="47421" hidden="1" xr:uid="{ECF63810-B0E1-48A7-9475-35C7B5000018}"/>
    <cellStyle name="60 % - Akzent2" xfId="26297" hidden="1" xr:uid="{5A44E803-E9B9-47C9-A92D-1D90BA69DD0E}"/>
    <cellStyle name="60 % - Akzent2" xfId="37838" hidden="1" xr:uid="{377935B4-778D-4B48-BFC1-83CCE87A45AD}"/>
    <cellStyle name="60 % - Akzent2" xfId="48461" hidden="1" xr:uid="{4CF9AA55-A297-49B2-8D2C-73A429E517FC}"/>
    <cellStyle name="60 % - Akzent2" xfId="47583" hidden="1" xr:uid="{0942D9F3-7E48-4596-9CDD-A1ECD49C6766}"/>
    <cellStyle name="60 % - Akzent2" xfId="46916" hidden="1" xr:uid="{46EC03CE-B744-41AB-8888-A4EC4BF6A71E}"/>
    <cellStyle name="60 % - Akzent2" xfId="43525" hidden="1" xr:uid="{8FDE81B2-25CE-4010-A490-839974E14F62}"/>
    <cellStyle name="60 % - Akzent2" xfId="47188" hidden="1" xr:uid="{D80EDBFD-6B25-4BEC-84DC-1B8CDE197B4C}"/>
    <cellStyle name="60 % - Akzent2" xfId="27417" hidden="1" xr:uid="{23A70936-9CEC-4BEA-8A78-A8EC13CFB146}"/>
    <cellStyle name="60 % - Akzent2" xfId="27620" hidden="1" xr:uid="{CF21A652-9C31-40FE-8A6D-4CCB64E23035}"/>
    <cellStyle name="60 % - Akzent2" xfId="27465" hidden="1" xr:uid="{5F47BC84-CFFE-41B2-9E44-168DFEB6587A}"/>
    <cellStyle name="60 % - Akzent2" xfId="33508" hidden="1" xr:uid="{DA211360-196D-46C7-A9B0-1080AF73277F}"/>
    <cellStyle name="60 % - Akzent2" xfId="6309" hidden="1" xr:uid="{55848660-9DE9-4486-9393-103E6672227C}"/>
    <cellStyle name="60 % - Akzent2" xfId="28778" hidden="1" xr:uid="{C576EE73-5553-4834-BDE8-F2627D99D3E1}"/>
    <cellStyle name="60 % - Akzent2" xfId="37028" hidden="1" xr:uid="{624AD9F3-ECD7-4B0D-9C9B-F0FF3DCC7A17}"/>
    <cellStyle name="60 % - Akzent2" xfId="47347" hidden="1" xr:uid="{86A18D19-1F6F-4206-8644-CB9206AD6206}"/>
    <cellStyle name="60 % - Akzent2" xfId="33083" hidden="1" xr:uid="{9EAFDFFD-94FC-48AB-B6B6-416CF1E008C5}"/>
    <cellStyle name="60 % - Akzent2" xfId="36856" hidden="1" xr:uid="{B1DCE0D0-BE83-47C5-B1FE-615F44EAC963}"/>
    <cellStyle name="60 % - Akzent2" xfId="38070" hidden="1" xr:uid="{F2AFF7C0-B15F-4125-8F23-3F71FCA151DF}"/>
    <cellStyle name="60 % - Akzent2" xfId="41408" hidden="1" xr:uid="{FE98C46E-D5D4-4B1C-BF26-3D96BEDB338C}"/>
    <cellStyle name="60 % - Akzent2" xfId="29735" hidden="1" xr:uid="{51AFCCAD-103B-427A-8487-8F36352B2D18}"/>
    <cellStyle name="60 % - Akzent2" xfId="43037" hidden="1" xr:uid="{7CE2177F-DCBA-479D-BEF8-72205C56EF57}"/>
    <cellStyle name="60 % - Akzent2" xfId="26692" hidden="1" xr:uid="{DFFAB2AA-1D83-4509-96B6-7CB1433FCA29}"/>
    <cellStyle name="60 % - Akzent2" xfId="16621" hidden="1" xr:uid="{CB8F6FAB-2425-416F-95B8-4F346382A87B}"/>
    <cellStyle name="60 % - Akzent2" xfId="17930" hidden="1" xr:uid="{8B028F69-AF96-4C98-A4D3-E3835C9C2894}"/>
    <cellStyle name="60 % - Akzent2" xfId="11748" hidden="1" xr:uid="{17B360D1-6EE8-46A5-8739-69F737CE7B1F}"/>
    <cellStyle name="60 % - Akzent2" xfId="11452" hidden="1" xr:uid="{D51F625F-AB9C-4E43-A635-16FE6009CDEA}"/>
    <cellStyle name="60 % - Akzent2" xfId="36307" hidden="1" xr:uid="{134986C9-EE68-4DB9-981F-9CA787553319}"/>
    <cellStyle name="60 % - Akzent2" xfId="36211" hidden="1" xr:uid="{F6B79A2F-DB81-4E14-B702-2284FC090A89}"/>
    <cellStyle name="60 % - Akzent2" xfId="36929" hidden="1" xr:uid="{503FCD05-CCDF-46DC-9A23-CB89E82FB682}"/>
    <cellStyle name="60 % - Akzent2" xfId="40531" hidden="1" xr:uid="{804F43FC-3877-42B8-A16B-E0508EBD1149}"/>
    <cellStyle name="60 % - Akzent2" xfId="49146" hidden="1" xr:uid="{0BEFFCEA-1443-47E5-8EED-10DF790AA15A}"/>
    <cellStyle name="60 % - Akzent2" xfId="45460" hidden="1" xr:uid="{4F07E73C-53AB-4F39-85F5-E6BCAA09D662}"/>
    <cellStyle name="60 % - Akzent2" xfId="51371" hidden="1" xr:uid="{1BB93560-E29A-4A8B-82F5-472D332093DA}"/>
    <cellStyle name="60 % - Akzent2" xfId="48001" hidden="1" xr:uid="{D115540C-F228-4086-96B5-24B38D0B4C03}"/>
    <cellStyle name="60 % - Akzent2" xfId="50238" hidden="1" xr:uid="{F32E8097-4649-4B6B-AA6B-6FC267ABBEDE}"/>
    <cellStyle name="60 % - Akzent2" xfId="34358" hidden="1" xr:uid="{F74942B7-8E6D-4001-A1D1-B9C194F563C3}"/>
    <cellStyle name="60 % - Akzent2" xfId="49938" hidden="1" xr:uid="{34EFBD86-1604-4432-B774-695AF8BE9066}"/>
    <cellStyle name="60 % - Akzent2" xfId="39666" hidden="1" xr:uid="{A681979E-1514-4FF4-836B-4298B1891CE3}"/>
    <cellStyle name="60 % - Akzent2" xfId="42326" hidden="1" xr:uid="{538EC1D7-D145-4F39-A897-52FE951C4CE4}"/>
    <cellStyle name="60 % - Akzent2" xfId="30043" hidden="1" xr:uid="{C78663FB-EE0E-473F-9CAA-F6FC91A358C3}"/>
    <cellStyle name="60 % - Akzent2" xfId="38460" hidden="1" xr:uid="{DF9A100D-05F3-4F11-A8A7-D99E6CD8B615}"/>
    <cellStyle name="60 % - Akzent2" xfId="37803" hidden="1" xr:uid="{6F44D88D-DFD6-4F0E-A345-8262D582E13C}"/>
    <cellStyle name="60 % - Akzent2" xfId="38756" hidden="1" xr:uid="{A2CF94DA-A5CC-44E8-8D05-ADE5930A1D15}"/>
    <cellStyle name="60 % - Akzent2" xfId="46000" hidden="1" xr:uid="{E92A8F32-3852-4A86-AABD-8E932D055533}"/>
    <cellStyle name="60 % - Akzent2" xfId="46534" hidden="1" xr:uid="{6456D1AC-37D2-4EB5-927E-4D5C05D59B59}"/>
    <cellStyle name="60 % - Akzent2" xfId="43402" hidden="1" xr:uid="{B2900818-8DD0-4371-B54B-9569E64413F1}"/>
    <cellStyle name="60 % - Akzent2" xfId="36848" hidden="1" xr:uid="{67DB4AE8-936F-46C0-A25E-D8C4F7378D03}"/>
    <cellStyle name="60 % - Akzent2" xfId="20485" hidden="1" xr:uid="{4AF2BE81-52EE-4F82-9655-D63ABE25D41E}"/>
    <cellStyle name="60 % - Akzent2" xfId="52250" hidden="1" xr:uid="{B671910D-A0E0-4D6F-A6AB-399B674849EA}"/>
    <cellStyle name="60 % - Akzent2" xfId="36356" hidden="1" xr:uid="{E0A7C963-6C7A-44F1-828E-8824A97078EF}"/>
    <cellStyle name="60 % - Akzent2" xfId="45742" hidden="1" xr:uid="{02738BCE-DAEB-4897-A285-E622632323F2}"/>
    <cellStyle name="60 % - Akzent2" xfId="27535" hidden="1" xr:uid="{7BB9B683-FF54-4AA0-B128-A353FCE26AD0}"/>
    <cellStyle name="60 % - Akzent2" xfId="20487" hidden="1" xr:uid="{D0CD0333-7B36-441F-81AF-50CE4875F43F}"/>
    <cellStyle name="60 % - Akzent2" xfId="47186" hidden="1" xr:uid="{D2755372-E1C3-4020-8F19-430B0428DDDE}"/>
    <cellStyle name="60 % - Akzent2" xfId="29046" hidden="1" xr:uid="{9B09AA54-1518-431D-ACA1-BCB0C2D8EA6A}"/>
    <cellStyle name="60 % - Akzent2" xfId="43970" hidden="1" xr:uid="{5B774167-1DAB-4F38-B43C-971E88C2B1A8}"/>
    <cellStyle name="60 % - Akzent2" xfId="13843" hidden="1" xr:uid="{D1C56A39-6A06-4C90-AAF2-0632031EB3B0}"/>
    <cellStyle name="60 % - Akzent2" xfId="23099" hidden="1" xr:uid="{9B97B045-B37E-457E-95C9-71F7792B438A}"/>
    <cellStyle name="60 % - Akzent2" xfId="18161" hidden="1" xr:uid="{F042C748-A7A4-4FCF-8BBB-DCAF388A451C}"/>
    <cellStyle name="60 % - Akzent2" xfId="18831" hidden="1" xr:uid="{3EEB5022-33DB-4B2A-878F-93EC6C87B432}"/>
    <cellStyle name="60 % - Akzent2" xfId="47443" hidden="1" xr:uid="{33502109-6B6C-4348-8D70-CC2DDDC42B78}"/>
    <cellStyle name="60 % - Akzent2" xfId="30786" hidden="1" xr:uid="{5CCD34D8-60F5-45DF-9A85-ED2AFA2E4A3A}"/>
    <cellStyle name="60 % - Akzent2" xfId="20225" hidden="1" xr:uid="{2CD6D3F4-7FD4-4477-8E4A-F95CB3ADF998}"/>
    <cellStyle name="60 % - Akzent2" xfId="31699" hidden="1" xr:uid="{32FF2A84-B74A-4789-80C9-22D7346B62AD}"/>
    <cellStyle name="60 % - Akzent2" xfId="20608" hidden="1" xr:uid="{CD8363BB-058D-4DB1-9449-0FD9E502AC1C}"/>
    <cellStyle name="60 % - Akzent2" xfId="32962" hidden="1" xr:uid="{232E2779-890C-43AA-A749-833CFC1C8C92}"/>
    <cellStyle name="60 % - Akzent2" xfId="15352" hidden="1" xr:uid="{9FBE4891-D424-4793-8C55-7AC15E69FCAB}"/>
    <cellStyle name="60 % - Akzent2" xfId="22531" hidden="1" xr:uid="{9D6E0756-3912-491C-AE73-87D6A8B34BA2}"/>
    <cellStyle name="60 % - Akzent2" xfId="21878" hidden="1" xr:uid="{7FA075E9-E342-44A1-BA56-0A70EA609456}"/>
    <cellStyle name="60 % - Akzent2" xfId="22141" hidden="1" xr:uid="{508F6359-03CE-4CAA-AD55-821A5C92D6E3}"/>
    <cellStyle name="60 % - Akzent2" xfId="44837" hidden="1" xr:uid="{4F012945-79A7-4598-8E84-0DC35AC8BB0B}"/>
    <cellStyle name="60 % - Akzent2" xfId="52209" hidden="1" xr:uid="{EE51F8DF-71D6-4A1B-8A4A-42A1FA5B97AA}"/>
    <cellStyle name="60 % - Akzent2" xfId="48158" hidden="1" xr:uid="{A929E4C3-581B-4225-BF4C-8A71768D519E}"/>
    <cellStyle name="60 % - Akzent2" xfId="8434" hidden="1" xr:uid="{91C1198D-2450-4BD9-9A0E-DDF5C54744DB}"/>
    <cellStyle name="60 % - Akzent2" xfId="22856" hidden="1" xr:uid="{DA9061BE-B70B-4A54-902D-5B24C8B8F76D}"/>
    <cellStyle name="60 % - Akzent2" xfId="1379" hidden="1" xr:uid="{C5155A7B-99F6-4EB9-9301-0952C14E4E25}"/>
    <cellStyle name="60 % - Akzent2" xfId="25352" hidden="1" xr:uid="{CFD7E145-9987-4774-9058-8E9C412974DA}"/>
    <cellStyle name="60 % - Akzent2" xfId="14962" hidden="1" xr:uid="{8560F11A-5148-43B1-AB81-7CB2F6B3D539}"/>
    <cellStyle name="60 % - Akzent2" xfId="32700" hidden="1" xr:uid="{29A64D49-9CBC-402F-8C74-0A70E86CF38C}"/>
    <cellStyle name="60 % - Akzent2" xfId="4743" hidden="1" xr:uid="{5A7FA969-3913-48C7-91A3-7B5DF4359FAB}"/>
    <cellStyle name="60 % - Akzent2" xfId="24440" hidden="1" xr:uid="{89FA6A5F-A167-40DE-AA49-BF0A34D81B22}"/>
    <cellStyle name="60 % - Akzent2" xfId="23303" hidden="1" xr:uid="{94AB80C8-6B1D-48BE-A4A6-254104FA31B1}"/>
    <cellStyle name="60 % - Akzent2" xfId="27949" hidden="1" xr:uid="{9521A59D-79C2-41A2-8285-98431AEF2D10}"/>
    <cellStyle name="60 % - Akzent2" xfId="39647" hidden="1" xr:uid="{6629C2E7-9C77-4F76-A127-700CD4A844C4}"/>
    <cellStyle name="60 % - Akzent2" xfId="26142" hidden="1" xr:uid="{7E72523B-CCC7-4EEC-AA71-022326A3E2FA}"/>
    <cellStyle name="60 % - Akzent2" xfId="24475" hidden="1" xr:uid="{B3F26BE7-5247-44DB-9AAE-4C157CA5390C}"/>
    <cellStyle name="60 % - Akzent2" xfId="23224" hidden="1" xr:uid="{F994DAC6-E810-42CC-A40C-31E643EDBCD2}"/>
    <cellStyle name="60 % - Akzent2" xfId="11711" hidden="1" xr:uid="{AB464110-E461-40A3-8E5A-8C8AE377EBE8}"/>
    <cellStyle name="60 % - Akzent2" xfId="10795" hidden="1" xr:uid="{215FB653-73E1-477A-97CB-4056E3F10D72}"/>
    <cellStyle name="60 % - Akzent2" xfId="28813" hidden="1" xr:uid="{859512A2-706F-4A7F-87B3-889BD428F4E4}"/>
    <cellStyle name="60 % - Akzent2" xfId="2814" hidden="1" xr:uid="{1E38A8D0-8461-465F-B6B7-CC5B2B93C316}"/>
    <cellStyle name="60 % - Akzent2" xfId="4984" hidden="1" xr:uid="{60DF5EBE-EA8B-4B9C-A6D2-CA0005F86760}"/>
    <cellStyle name="60 % - Akzent2" xfId="1500" hidden="1" xr:uid="{9E30E803-CC47-4EC1-AF6E-7490D2F55ED6}"/>
    <cellStyle name="60 % - Akzent2" xfId="20120" hidden="1" xr:uid="{5B3404BF-4F7A-4907-AF65-0E9568279F8C}"/>
    <cellStyle name="60 % - Akzent2" xfId="12005" hidden="1" xr:uid="{F51D837D-73D5-4EEC-8BD9-27AB8265C3DD}"/>
    <cellStyle name="60 % - Akzent2" xfId="33527" hidden="1" xr:uid="{4DA60AAE-A104-4DBE-9EDE-645D2DB072FB}"/>
    <cellStyle name="60 % - Akzent2" xfId="36239" hidden="1" xr:uid="{57228E8E-B2B7-4AE8-B1AE-75E1E0401912}"/>
    <cellStyle name="60 % - Akzent2" xfId="43611" hidden="1" xr:uid="{03A0581C-E754-419D-B769-34D4FCB38209}"/>
    <cellStyle name="60 % - Akzent2" xfId="37048" hidden="1" xr:uid="{C5EDFD0E-82B4-4B35-AD07-96941BC73D5C}"/>
    <cellStyle name="60 % - Akzent2" xfId="29436" hidden="1" xr:uid="{44B6DA76-D57A-44C7-8889-405478157AB0}"/>
    <cellStyle name="60 % - Akzent2" xfId="12845" hidden="1" xr:uid="{18BB2798-1FD9-4717-8A68-25BB9BA44141}"/>
    <cellStyle name="60 % - Akzent2" xfId="22801" hidden="1" xr:uid="{8AF97F6D-0FAA-4C20-BF2C-4D2BCAAA2774}"/>
    <cellStyle name="60 % - Akzent2" xfId="43404" hidden="1" xr:uid="{B3DC448D-8EFA-4494-9B78-5644FD945A05}"/>
    <cellStyle name="60 % - Akzent2" xfId="23072" hidden="1" xr:uid="{01A69A79-A735-43AB-B517-9750A10E1737}"/>
    <cellStyle name="60 % - Akzent2" xfId="30000" hidden="1" xr:uid="{ACEB42A5-DB20-45C2-A92D-F67713DFFEDE}"/>
    <cellStyle name="60 % - Akzent2" xfId="8176" hidden="1" xr:uid="{A4D6635D-D3A3-475F-AEA3-1E75923755AB}"/>
    <cellStyle name="60 % - Akzent2" xfId="6385" hidden="1" xr:uid="{27310689-9520-479F-A911-68D86735C8D7}"/>
    <cellStyle name="60 % - Akzent2" xfId="5559" hidden="1" xr:uid="{CA23B670-3E2E-4ABC-8445-AC1DFD37431D}"/>
    <cellStyle name="60 % - Akzent2" xfId="30253" hidden="1" xr:uid="{0E162D4A-41E9-46FC-BE50-11D1DA8B3E70}"/>
    <cellStyle name="60 % - Akzent2" xfId="42363" hidden="1" xr:uid="{BDBF22D5-F207-4B92-AC24-D05D417D6FA7}"/>
    <cellStyle name="60 % - Akzent2" xfId="48231" hidden="1" xr:uid="{888DB917-A145-4CCC-9DDB-A86D50DABB51}"/>
    <cellStyle name="60 % - Akzent2" xfId="13319" hidden="1" xr:uid="{B5C1333B-99E7-45FF-892B-DC6253B75050}"/>
    <cellStyle name="60 % - Akzent2" xfId="35015" hidden="1" xr:uid="{089884FC-C43A-4AEE-9B1A-C4A808B0F234}"/>
    <cellStyle name="60 % - Akzent2" xfId="43142" hidden="1" xr:uid="{A0110C6D-7C92-41E0-BF5B-14CBB9EE779C}"/>
    <cellStyle name="60 % - Akzent2" xfId="11062" hidden="1" xr:uid="{D480BE16-EA0E-4936-8F32-5C10FB7A66F9}"/>
    <cellStyle name="60 % - Akzent2" xfId="7160" hidden="1" xr:uid="{D78A352A-9990-4E4C-9802-564B19993EB5}"/>
    <cellStyle name="60 % - Akzent2" xfId="13298" hidden="1" xr:uid="{A59D3907-A1A1-4E49-90DA-7D69C867365A}"/>
    <cellStyle name="60 % - Akzent2" xfId="29822" hidden="1" xr:uid="{B3F419AA-A798-46A4-8B4C-225D14ED031B}"/>
    <cellStyle name="60 % - Akzent2" xfId="48851" hidden="1" xr:uid="{DFCE39C1-3CBC-4F6C-A87F-B523C5D0032E}"/>
    <cellStyle name="60 % - Akzent2" xfId="19623" hidden="1" xr:uid="{12E3CD91-FF2F-43F6-AE77-835E34CB60B4}"/>
    <cellStyle name="60 % - Akzent2" xfId="31410" hidden="1" xr:uid="{2D4E1E8F-F82B-43CF-B986-D57EE5925998}"/>
    <cellStyle name="60 % - Akzent2" xfId="22905" hidden="1" xr:uid="{48950F7A-2505-478E-8696-0C4CE003B5A2}"/>
    <cellStyle name="60 % - Akzent2" xfId="42505" hidden="1" xr:uid="{40F9B0B4-36E0-4C8D-8C39-73677876EAB8}"/>
    <cellStyle name="60 % - Akzent2" xfId="21029" hidden="1" xr:uid="{CAA9C401-9F67-4126-A603-02CEA99CC70B}"/>
    <cellStyle name="60 % - Akzent2" xfId="27063" hidden="1" xr:uid="{D93680FE-0F21-4122-9533-50BF06986CA3}"/>
    <cellStyle name="60 % - Akzent2" xfId="2779" hidden="1" xr:uid="{D75DE4B5-082E-439B-B3A6-82EFD0457782}"/>
    <cellStyle name="60 % - Akzent2" xfId="37030" hidden="1" xr:uid="{47155FAF-6C60-4CC9-9F5C-E5C3E20E4A24}"/>
    <cellStyle name="60 % - Akzent2" xfId="17045" hidden="1" xr:uid="{4C44F251-1288-4C4D-B6FA-4EEFDDD43485}"/>
    <cellStyle name="60 % - Akzent2" xfId="6025" hidden="1" xr:uid="{475AD692-3080-4399-9C5D-419FDBD861BE}"/>
    <cellStyle name="60 % - Akzent2" xfId="36543" hidden="1" xr:uid="{F994191A-9D00-466B-B9FF-2A2E8421746B}"/>
    <cellStyle name="60 % - Akzent2" xfId="32595" hidden="1" xr:uid="{CA6D689E-28FD-4B00-8391-B4CE52DED908}"/>
    <cellStyle name="60 % - Akzent2" xfId="27968" hidden="1" xr:uid="{3854ECCC-31E8-41E8-992F-3118F657808F}"/>
    <cellStyle name="60 % - Akzent2" xfId="12539" hidden="1" xr:uid="{4012296F-7FF7-4C67-A414-EC141CA2A8A9}"/>
    <cellStyle name="60 % - Akzent2" xfId="8968" hidden="1" xr:uid="{10F2DEF4-7D7F-40B1-BD72-4007C9402823}"/>
    <cellStyle name="60 % - Akzent2" xfId="51905" hidden="1" xr:uid="{77B1A3EA-852E-44A1-AFFB-7DD8C96300D8}"/>
    <cellStyle name="60 % - Akzent2" xfId="50203" hidden="1" xr:uid="{099CD72B-477B-49C4-AAF4-989432529DF9}"/>
    <cellStyle name="60 % - Akzent2" xfId="46997" hidden="1" xr:uid="{4F8C6575-B512-4D49-BFC8-122E7D26B315}"/>
    <cellStyle name="60 % - Akzent2" xfId="21913" hidden="1" xr:uid="{60747F8D-B235-4A9F-8166-4841B048CE74}"/>
    <cellStyle name="60 % - Akzent2" xfId="16707" hidden="1" xr:uid="{AE49A03E-FD4D-421A-93D8-3807DB408662}"/>
    <cellStyle name="60 % - Akzent2" xfId="24703" hidden="1" xr:uid="{0246D4C6-E82D-4D92-9EC6-1F656ACF7D38}"/>
    <cellStyle name="60 % - Akzent2" xfId="20694" hidden="1" xr:uid="{C885033A-B1BD-4286-85AA-6265BEBB1063}"/>
    <cellStyle name="60 % - Akzent2" xfId="15650" hidden="1" xr:uid="{42960FF5-2E62-4875-A67E-878F086DC522}"/>
    <cellStyle name="60 % - Akzent2" xfId="32490" hidden="1" xr:uid="{88A86E64-66D3-4980-9033-994FD51D603B}"/>
    <cellStyle name="60 % - Akzent2" xfId="25093" hidden="1" xr:uid="{88C73075-5D7E-43CB-92EC-6DB37446CDBF}"/>
    <cellStyle name="60 % - Akzent2" xfId="31956" hidden="1" xr:uid="{3E518F8E-5BBB-4B61-8E54-7B58E454AB82}"/>
    <cellStyle name="60 % - Akzent2" xfId="27576" hidden="1" xr:uid="{D1313099-5107-426B-9C9A-669EDF47BEA2}"/>
    <cellStyle name="60 % - Akzent2" xfId="36648" hidden="1" xr:uid="{002A3F12-0894-4AA9-8AD0-3122B2D2B33B}"/>
    <cellStyle name="60 % - Akzent2" xfId="23637" hidden="1" xr:uid="{0C2DD10E-C004-4E90-93A1-D9D4CFFE4F5D}"/>
    <cellStyle name="60 % - Akzent2" xfId="5820" hidden="1" xr:uid="{A51B598D-91D6-497C-A5D4-B39253CBCE40}"/>
    <cellStyle name="60 % - Akzent2" xfId="28298" hidden="1" xr:uid="{0D55E88C-2B5F-4FBA-9F98-690F617C1ECA}"/>
    <cellStyle name="60 % - Akzent2" xfId="3743" hidden="1" xr:uid="{CDF9DF2F-6A6B-4D3D-9414-E7AA0E239243}"/>
    <cellStyle name="60 % - Akzent2" xfId="9393" hidden="1" xr:uid="{9EF6EDCC-55DF-4F5C-8D07-F17BEEC2A9F0}"/>
    <cellStyle name="60 % - Akzent2" xfId="12628" hidden="1" xr:uid="{D669D019-8A10-4081-B32B-AA6839C52AD0}"/>
    <cellStyle name="60 % - Akzent2" xfId="9944" hidden="1" xr:uid="{FE281A0A-1163-4B78-AE21-3BD07041E281}"/>
    <cellStyle name="60 % - Akzent2" xfId="25608" hidden="1" xr:uid="{209553F4-C0D2-484D-9643-DD031407422D}"/>
    <cellStyle name="60 % - Akzent2" xfId="3438" hidden="1" xr:uid="{8408972A-07DF-4732-81C9-FFD0487BFCA4}"/>
    <cellStyle name="60 % - Akzent2" xfId="15602" hidden="1" xr:uid="{7E75C221-D082-4B23-B176-7F48C5490FDF}"/>
    <cellStyle name="60 % - Akzent2" xfId="4535" hidden="1" xr:uid="{81225959-A8A5-4173-8E95-AF8919911EBD}"/>
    <cellStyle name="60 % - Akzent2" xfId="47272" hidden="1" xr:uid="{B5C0F9C5-9ADF-40E8-A19E-EDDD96442118}"/>
    <cellStyle name="60 % - Akzent2" xfId="15908" hidden="1" xr:uid="{DB7CF1EB-CF79-4FC2-9CB8-E4978991AC46}"/>
    <cellStyle name="60 % - Akzent2" xfId="7215" hidden="1" xr:uid="{9E05455F-E72E-4330-97D0-9379E607C5DA}"/>
    <cellStyle name="60 % - Akzent2" xfId="1012" hidden="1" xr:uid="{BF00A2FF-1491-4500-BFDE-6162DB256417}"/>
    <cellStyle name="60 % - Akzent2" xfId="130" hidden="1" xr:uid="{7C228511-C145-4727-9886-16AB38329D91}"/>
    <cellStyle name="60 % - Akzent2" xfId="1117" hidden="1" xr:uid="{457F01D3-DC4B-4C57-A664-8513B056D403}"/>
    <cellStyle name="60 % - Akzent2" xfId="7250" hidden="1" xr:uid="{7CEC2A00-AA03-46B9-A99F-F73BD3B3E353}"/>
    <cellStyle name="60 % - Akzent2" xfId="9395" hidden="1" xr:uid="{4FBD96FC-1BEB-48C2-840B-B869C59D3E70}"/>
    <cellStyle name="60 % - Akzent2" xfId="9516" hidden="1" xr:uid="{6B195DAD-F6AA-4366-B3F6-5B5F82218B86}"/>
    <cellStyle name="60 % - Akzent2" xfId="16442" hidden="1" xr:uid="{F02467F5-B7C1-45E7-AD88-6C4CBE137AE0}"/>
    <cellStyle name="60 % - Akzent2" xfId="3048" hidden="1" xr:uid="{3A5762DA-DAEA-400A-AAA3-F74453C98EC8}"/>
    <cellStyle name="60 % - Akzent2" xfId="9602" hidden="1" xr:uid="{EF0185E9-BF8E-4576-8B47-4A2E17926325}"/>
    <cellStyle name="60 % - Akzent2" xfId="27032" hidden="1" xr:uid="{6122E9E6-839A-44B8-BD2C-248859E01507}"/>
    <cellStyle name="60 % - Akzent2" xfId="9133" hidden="1" xr:uid="{F5F0973A-B86E-4573-80F7-755E4B5C1622}"/>
    <cellStyle name="60 % - Akzent2" xfId="7873" hidden="1" xr:uid="{E4683C74-B44A-4671-AD55-6FF39ABFF7A9}"/>
    <cellStyle name="60 % - Akzent2" xfId="26881" hidden="1" xr:uid="{978CF2E9-C550-4140-B72E-CD26C0B6205C}"/>
    <cellStyle name="60 % - Akzent2" xfId="5818" hidden="1" xr:uid="{F32B6BD4-50A1-4140-BB1F-F8EA3D2AE80E}"/>
    <cellStyle name="60 % - Akzent2" xfId="29967" hidden="1" xr:uid="{4E0BF7D2-741D-44B9-A062-EF0576C0F303}"/>
    <cellStyle name="60 % - Akzent2" xfId="30444" hidden="1" xr:uid="{48B501DD-C83D-455F-A912-3A3056244FAD}"/>
    <cellStyle name="60 % - Akzent2" xfId="45070" hidden="1" xr:uid="{E680877B-5073-452C-8E5B-A9406C75C81A}"/>
    <cellStyle name="60 % - Akzent2" xfId="35562" hidden="1" xr:uid="{20A39635-0F5B-402C-B0BA-69886FA4613E}"/>
    <cellStyle name="60 % - Akzent2" xfId="43951" hidden="1" xr:uid="{35AC8610-228A-4E03-B0CA-D46467E195E1}"/>
    <cellStyle name="60 % - Akzent2" xfId="44802" hidden="1" xr:uid="{43553349-A08E-4DB4-B9B6-80898C7AD269}"/>
    <cellStyle name="60 % - Akzent2" xfId="50466" hidden="1" xr:uid="{6F757383-C2F0-4206-B5BB-78C95D29220E}"/>
    <cellStyle name="60 % - Akzent2" xfId="36096" hidden="1" xr:uid="{4075C1E1-1496-4754-A8A7-DBB694B4DCB5}"/>
    <cellStyle name="60 % - Akzent2" xfId="4652" hidden="1" xr:uid="{5EAA6696-6DA8-4C97-B16D-18F68055409C}"/>
    <cellStyle name="60 % - Akzent2" xfId="12990" hidden="1" xr:uid="{A6169875-CC5E-495D-AEB9-B43D6F00D47F}"/>
    <cellStyle name="60 % - Akzent2" xfId="13862" hidden="1" xr:uid="{D3F10845-9C8F-4AA8-8995-6F0BBFFDDD8A}"/>
    <cellStyle name="60 % - Akzent2" xfId="13514" hidden="1" xr:uid="{F7BCAEA4-A750-44A1-ADC3-0C2B7483E231}"/>
    <cellStyle name="60 % - Akzent2" xfId="23086" hidden="1" xr:uid="{52034A3D-A267-45EB-81E2-8CCC9F3DB5F9}"/>
    <cellStyle name="60 % - Akzent2" xfId="4001" hidden="1" xr:uid="{D60387D4-FBF5-4D71-B0C6-3D5DDA2B1016}"/>
    <cellStyle name="60 % - Akzent2" xfId="13241" hidden="1" xr:uid="{690BE7FE-846E-47B2-9D06-06EB8F2B10DC}"/>
    <cellStyle name="60 % - Akzent2" xfId="32960" hidden="1" xr:uid="{5A25B558-6F16-4F98-870D-3909BED5E852}"/>
    <cellStyle name="60 % - Akzent2" xfId="31020" hidden="1" xr:uid="{0553A231-C14E-4BBD-9969-D698406F9D17}"/>
    <cellStyle name="60 % - Akzent2" xfId="21048" hidden="1" xr:uid="{5F781EE9-EF11-4378-A564-7EF598D1890F}"/>
    <cellStyle name="60 % - Akzent2" xfId="51115" hidden="1" xr:uid="{228D0263-F654-4AAA-8D53-2BB5FACA7BD5}"/>
    <cellStyle name="60 % - Akzent2" xfId="35304" hidden="1" xr:uid="{ECA727C5-25C4-42C1-95F7-F29DE74141C0}"/>
    <cellStyle name="60 % - Akzent2" xfId="47600" hidden="1" xr:uid="{AD10B44E-2B56-4D14-AA5F-0C7AB7F46A14}"/>
    <cellStyle name="60 % - Akzent2" xfId="14729" hidden="1" xr:uid="{2FBE6E4C-ECE4-4DD9-AA28-10FE1703C06E}"/>
    <cellStyle name="60 % - Akzent2" xfId="10830" hidden="1" xr:uid="{594C6D3E-0032-4FE1-A586-4E9F6CC10CCB}"/>
    <cellStyle name="60 % - Akzent2" xfId="36545" hidden="1" xr:uid="{4CD61323-000D-4D17-8CF0-A8CBEDF54BE8}"/>
    <cellStyle name="60 % - Akzent2" xfId="1377" hidden="1" xr:uid="{E4A11CB8-1233-418B-BC20-EF7C05D601A0}"/>
    <cellStyle name="60 % - Akzent2" xfId="1586" hidden="1" xr:uid="{9B12C6E2-A035-435C-AF56-7CE3D51D2C77}"/>
    <cellStyle name="60 % - Akzent2" xfId="40496" hidden="1" xr:uid="{DE64D7FD-811A-4DAB-9A84-695FBAA67C35}"/>
    <cellStyle name="60 % - Akzent2" xfId="13321" hidden="1" xr:uid="{A475EB64-B239-4D90-B0F6-E7EC80730251}"/>
    <cellStyle name="60 % - Akzent2" xfId="5454" hidden="1" xr:uid="{7D12E658-448F-4C8E-99BB-0411E2403B93}"/>
    <cellStyle name="60 % - Akzent2" xfId="1947" hidden="1" xr:uid="{79DD3D79-853F-4CDF-9631-9B72DFE3BA07}"/>
    <cellStyle name="60 % - Akzent2" xfId="34393" hidden="1" xr:uid="{9322F990-75A3-4BB4-9340-0C87EC21B1F2}"/>
    <cellStyle name="60 % - Akzent2" xfId="9963" hidden="1" xr:uid="{E7B6F573-D43F-421B-B1C0-38203C5BC517}"/>
    <cellStyle name="60 % - Akzent2" xfId="30374" hidden="1" xr:uid="{2C002E47-0EC5-44F1-AA49-5CEF872C8C61}"/>
    <cellStyle name="60 % - Akzent2" xfId="17064" hidden="1" xr:uid="{070C1F8F-EBD1-4DA9-8419-01A2010BE2C7}"/>
    <cellStyle name="60 % - Akzent2" xfId="27419" hidden="1" xr:uid="{197A9026-A018-471C-989B-F7BE7103C1D8}"/>
    <cellStyle name="60 % - Akzent2" xfId="13431" hidden="1" xr:uid="{8CAF78A9-06E1-416B-A2F2-A5E3EDC5733E}"/>
    <cellStyle name="60 % - Akzent2" xfId="13088" hidden="1" xr:uid="{27E0906C-DDCF-4028-8FDC-5D8719C07D41}"/>
    <cellStyle name="60 % - Akzent2" xfId="17895" hidden="1" xr:uid="{170E863A-9178-48CD-880E-1F03EEEC4098}"/>
    <cellStyle name="60 % - Akzent2" xfId="5939" hidden="1" xr:uid="{A8D12CCB-8343-406C-9265-03B0D0A8B774}"/>
    <cellStyle name="60 % - Akzent2" xfId="6366" hidden="1" xr:uid="{46A5FB7F-2D01-42C1-B4FB-78D337C2A400}"/>
    <cellStyle name="60 % - Akzent2" xfId="7483" hidden="1" xr:uid="{DED11A74-FBFA-479E-9545-74CDBEB59830}"/>
    <cellStyle name="60 % - Akzent2" xfId="1928" hidden="1" xr:uid="{4D981AFC-05CB-4FD9-8321-6A8428B526F8}"/>
    <cellStyle name="60 % - Akzent2" xfId="14694" hidden="1" xr:uid="{5C5AE551-9D7B-476E-8B5D-589A93E573C5}"/>
    <cellStyle name="60 % - Akzent2" xfId="23620" hidden="1" xr:uid="{0DA19800-0C71-4B63-ACBD-CA3A6A601F6C}"/>
    <cellStyle name="60 % - Akzent2" xfId="4783" hidden="1" xr:uid="{64C28068-E9F7-4E19-8315-9ECA76362587}"/>
    <cellStyle name="60 % - Akzent2" xfId="33169" hidden="1" xr:uid="{4FAF6EDE-965D-4007-846A-2BD5A75101A2}"/>
    <cellStyle name="60 % - Akzent2" xfId="27165" hidden="1" xr:uid="{CC3359FC-51D5-40F9-957B-009EF2E25ABE}"/>
    <cellStyle name="60 % - Akzent2" xfId="34625" hidden="1" xr:uid="{EED7C88E-CA5E-4435-A262-DA734F94CBB0}"/>
    <cellStyle name="60 % - Akzent2 2" xfId="461" xr:uid="{0E3D0537-ABFB-4509-9680-035D7A65D980}"/>
    <cellStyle name="60 % - Akzent2 3" xfId="330" xr:uid="{C67C0311-9CC8-4AC3-B2E2-97693E408C18}"/>
    <cellStyle name="60 % - Akzent3" xfId="11533" hidden="1" xr:uid="{3B7876D9-18C4-4438-BE8A-760EDA7B4396}"/>
    <cellStyle name="60 % - Akzent3" xfId="35307" hidden="1" xr:uid="{0981C058-D5D8-48FF-9A0C-6D9394D6EF6A}"/>
    <cellStyle name="60 % - Akzent3" xfId="27789" hidden="1" xr:uid="{AA2F582F-642B-40D5-B7C1-E3ACF41754ED}"/>
    <cellStyle name="60 % - Akzent3" xfId="22139" hidden="1" xr:uid="{85037238-A815-4D8C-A72E-3BB1F142FA05}"/>
    <cellStyle name="60 % - Akzent3" xfId="43993" hidden="1" xr:uid="{08A0114A-0BAC-4EFC-9EC5-FDB437E0EC68}"/>
    <cellStyle name="60 % - Akzent3" xfId="12577" hidden="1" xr:uid="{6E89AAB9-C2E4-4815-A0DB-0CCA0E52BD51}"/>
    <cellStyle name="60 % - Akzent3" xfId="23272" hidden="1" xr:uid="{9C8A3B8F-B851-4AB1-90F1-FC95F00E1501}"/>
    <cellStyle name="60 % - Akzent3" xfId="13480" hidden="1" xr:uid="{F35029A3-466E-4DAC-969B-300F58F67ADD}"/>
    <cellStyle name="60 % - Akzent3" xfId="39669" hidden="1" xr:uid="{587037EC-DE49-4EE5-A0D8-331BAC110623}"/>
    <cellStyle name="60 % - Akzent3" xfId="34623" hidden="1" xr:uid="{A58B470F-0D3D-42EE-8F50-96B59D2AD661}"/>
    <cellStyle name="60 % - Akzent3" xfId="4788" hidden="1" xr:uid="{DDC8E28A-3469-4111-96E8-A50364B33D2A}"/>
    <cellStyle name="60 % - Akzent3" xfId="50206" hidden="1" xr:uid="{FEE0F1B1-9F2F-4097-857E-CC9EEA7D9445}"/>
    <cellStyle name="60 % - Akzent3" xfId="45745" hidden="1" xr:uid="{93DA13C9-3496-4A8B-8D59-55F770698FE1}"/>
    <cellStyle name="60 % - Akzent3" xfId="36196" hidden="1" xr:uid="{DEF47122-F3CA-4679-85FE-5370A70A8114}"/>
    <cellStyle name="60 % - Akzent3" xfId="36899" hidden="1" xr:uid="{270A896A-23F4-41B0-8AA9-87A608AC6905}"/>
    <cellStyle name="60 % - Akzent3" xfId="37806" hidden="1" xr:uid="{522ECFED-2729-47A2-A329-DCCBBE1C376D}"/>
    <cellStyle name="60 % - Akzent3" xfId="38068" hidden="1" xr:uid="{C57F49EF-363C-4012-9768-1E8A67091BCF}"/>
    <cellStyle name="60 % - Akzent3" xfId="38541" hidden="1" xr:uid="{63981E9A-3AA0-470D-BED9-304F1A4BF44D}"/>
    <cellStyle name="60 % - Akzent3" xfId="36713" hidden="1" xr:uid="{23F6D4DA-75F1-4B7C-A1F2-33DA5D57FE10}"/>
    <cellStyle name="60 % - Akzent3" xfId="30169" hidden="1" xr:uid="{ECD0D879-0A91-4A36-BA80-59E9352A3228}"/>
    <cellStyle name="60 % - Akzent3" xfId="52230" hidden="1" xr:uid="{9630EE6A-CD8F-4D41-9CD8-8BD7E76D1F47}"/>
    <cellStyle name="60 % - Akzent3" xfId="1571" hidden="1" xr:uid="{135B10E1-ACB3-41FE-B8C5-306376B3342A}"/>
    <cellStyle name="60 % - Akzent3" xfId="18007" hidden="1" xr:uid="{C39B706A-4AF2-4795-8AE3-FEDA792B2763}"/>
    <cellStyle name="60 % - Akzent3" xfId="1552" hidden="1" xr:uid="{2E304DFE-C035-4F5B-8A68-CA7A4A20A2D9}"/>
    <cellStyle name="60 % - Akzent3" xfId="47603" hidden="1" xr:uid="{80A5C717-A01F-44AC-A45E-0758169B6574}"/>
    <cellStyle name="60 % - Akzent3" xfId="8179" hidden="1" xr:uid="{5869C5D4-8C3A-4026-B1C4-1CC916871B2A}"/>
    <cellStyle name="60 % - Akzent3" xfId="33359" hidden="1" xr:uid="{FE41F34F-10BC-462B-B9B6-529BED98E741}"/>
    <cellStyle name="60 % - Akzent3" xfId="52204" hidden="1" xr:uid="{193F0F39-BEDB-47E3-BF51-7A78FB298B3B}"/>
    <cellStyle name="60 % - Akzent3" xfId="45068" hidden="1" xr:uid="{F3385CE9-D3A8-40A3-9829-CE6580F18F6F}"/>
    <cellStyle name="60 % - Akzent3" xfId="19661" hidden="1" xr:uid="{16DE8B05-FE88-4644-A6DF-8CB2FD445FEA}"/>
    <cellStyle name="60 % - Akzent3" xfId="14697" hidden="1" xr:uid="{44BCC147-2F6B-4AD3-A482-218DB9792505}"/>
    <cellStyle name="60 % - Akzent3" xfId="30754" hidden="1" xr:uid="{928C0A96-EEFF-47F2-9C69-368CE7D6503E}"/>
    <cellStyle name="60 % - Akzent3" xfId="18834" hidden="1" xr:uid="{C1E60377-8EBE-4B06-B5F9-EEB73F16FD64}"/>
    <cellStyle name="60 % - Akzent3" xfId="1776" hidden="1" xr:uid="{466C4938-D018-4DD6-9276-B1D2A5B705AF}"/>
    <cellStyle name="60 % - Akzent3" xfId="49149" hidden="1" xr:uid="{690FAB57-D6C8-42A0-A407-BDB1AF2B709A}"/>
    <cellStyle name="60 % - Akzent3" xfId="7481" hidden="1" xr:uid="{8CB5109D-96C9-4155-B8D9-E0CC20AB2D6B}"/>
    <cellStyle name="60 % - Akzent3" xfId="997" hidden="1" xr:uid="{C499BE54-5147-4BFA-8C8E-783459CA0E46}"/>
    <cellStyle name="60 % - Akzent3" xfId="4830" hidden="1" xr:uid="{BC02C899-1781-4A39-A7DE-CC991DA72BBE}"/>
    <cellStyle name="60 % - Akzent3" xfId="37071" hidden="1" xr:uid="{A8114DEB-B7F9-4E68-A838-8CB961EE7C79}"/>
    <cellStyle name="60 % - Akzent3" xfId="27804" hidden="1" xr:uid="{527D2E56-AC72-4007-9DFC-88C417069E4F}"/>
    <cellStyle name="60 % - Akzent3" xfId="41662" hidden="1" xr:uid="{84383C8F-3D38-4208-A7A6-1ED5FFC103D8}"/>
    <cellStyle name="60 % - Akzent3" xfId="48201" hidden="1" xr:uid="{2EEBA3D5-4565-42BE-94B4-0D1971955618}"/>
    <cellStyle name="60 % - Akzent3" xfId="41230" hidden="1" xr:uid="{9AD0EBE5-EAA2-419A-8E47-024BB13F36CF}"/>
    <cellStyle name="60 % - Akzent3" xfId="19087" hidden="1" xr:uid="{4BE1345D-76BC-433E-BF60-76EA88187DDE}"/>
    <cellStyle name="60 % - Akzent3" xfId="49402" hidden="1" xr:uid="{D9E4DD3E-8655-4D90-8B00-48C219953903}"/>
    <cellStyle name="60 % - Akzent3" xfId="31702" hidden="1" xr:uid="{C0B83266-AB0A-4271-88D2-F60C7DA03B4A}"/>
    <cellStyle name="60 % - Akzent3" xfId="6408" hidden="1" xr:uid="{E30AFB3C-96D0-4939-B50B-98E18D34706E}"/>
    <cellStyle name="60 % - Akzent3" xfId="28637" hidden="1" xr:uid="{CD589364-86C8-4325-A0D0-0BA3E8CD0878}"/>
    <cellStyle name="60 % - Akzent3" xfId="29927" hidden="1" xr:uid="{AFE688B5-CCFA-4AD4-BDC1-6220A6C32580}"/>
    <cellStyle name="60 % - Akzent3" xfId="28319" hidden="1" xr:uid="{7EF5D80B-969D-4374-8156-3E430B34F667}"/>
    <cellStyle name="60 % - Akzent3" xfId="36694" hidden="1" xr:uid="{253BB440-3287-4768-B5FD-C06DBFE5BED6}"/>
    <cellStyle name="60 % - Akzent3" xfId="46919" hidden="1" xr:uid="{16B2C444-5CB5-47F8-A30D-C8127879770C}"/>
    <cellStyle name="60 % - Akzent3" xfId="23484" hidden="1" xr:uid="{65C84F01-8BAD-4735-9F3D-5CDD991C1340}"/>
    <cellStyle name="60 % - Akzent3" xfId="4573" hidden="1" xr:uid="{F7062886-A65E-4B79-B9C6-3F5BF8B71D02}"/>
    <cellStyle name="60 % - Akzent3" xfId="9966" hidden="1" xr:uid="{331711D8-4123-48FB-ACF4-F19AF099BF85}"/>
    <cellStyle name="60 % - Akzent3" xfId="36214" hidden="1" xr:uid="{9DE523EE-B06A-4674-AF22-08FD0CA2CE9F}"/>
    <cellStyle name="60 % - Akzent3" xfId="35560" hidden="1" xr:uid="{61E612E6-741B-44DD-880E-E2DD94BBC650}"/>
    <cellStyle name="60 % - Akzent3" xfId="20884" hidden="1" xr:uid="{6AC416EC-9AED-4136-8CB6-827737351114}"/>
    <cellStyle name="60 % - Akzent3" xfId="22804" hidden="1" xr:uid="{1C6B9436-E4E3-4C4C-85AF-72D043A5F9D1}"/>
    <cellStyle name="60 % - Akzent3" xfId="23045" hidden="1" xr:uid="{2269983B-61CA-4F6A-9F41-038ED8B03499}"/>
    <cellStyle name="60 % - Akzent3" xfId="47479" hidden="1" xr:uid="{9DED4F88-691F-43E5-842E-1167A1012EE1}"/>
    <cellStyle name="60 % - Akzent3" xfId="21987" hidden="1" xr:uid="{950F1C41-0E3E-4720-A9EA-CAE26B837B42}"/>
    <cellStyle name="60 % - Akzent3" xfId="32598" hidden="1" xr:uid="{2548853B-BCDE-4D2A-AB27-F134F28407AB}"/>
    <cellStyle name="60 % - Akzent3" xfId="31647" hidden="1" xr:uid="{71719947-449B-4B6C-B4C9-5A81CEB9DC74}"/>
    <cellStyle name="60 % - Akzent3" xfId="52261" hidden="1" xr:uid="{23BBCA10-B37B-498A-AD62-A2150B9BD459}"/>
    <cellStyle name="60 % - Akzent3" xfId="30866" hidden="1" xr:uid="{FAD01D4A-052A-45F0-B157-560E8E1298C4}"/>
    <cellStyle name="60 % - Akzent3" xfId="7218" hidden="1" xr:uid="{E95BA6B0-48A3-425C-A13B-F61FA2B7B13D}"/>
    <cellStyle name="60 % - Akzent3" xfId="40605" hidden="1" xr:uid="{33C01976-528B-4CBE-9E43-DAEC715E0D9F}"/>
    <cellStyle name="60 % - Akzent3" xfId="37271" hidden="1" xr:uid="{0367713D-1AA0-4B14-9736-AAA202512B4D}"/>
    <cellStyle name="60 % - Akzent3" xfId="1246" hidden="1" xr:uid="{C85DBCEF-C9C0-40AB-816B-499ECC66E170}"/>
    <cellStyle name="60 % - Akzent3" xfId="5174" hidden="1" xr:uid="{2EA463F0-F226-4A46-A799-58A6A1C3F7FE}"/>
    <cellStyle name="60 % - Akzent3" xfId="14960" hidden="1" xr:uid="{0DD84479-9390-4BBB-B5EA-006AEDC70623}"/>
    <cellStyle name="60 % - Akzent3" xfId="47937" hidden="1" xr:uid="{7F0FFE12-0EA2-41C1-88DD-4885F8F0A297}"/>
    <cellStyle name="60 % - Akzent3" xfId="49086" hidden="1" xr:uid="{9329041A-D12E-48C5-8F9C-378B516C295D}"/>
    <cellStyle name="60 % - Akzent3" xfId="50464" hidden="1" xr:uid="{E3CBF44B-42C8-4A2A-BE95-E0A7EDF3D4DD}"/>
    <cellStyle name="60 % - Akzent3" xfId="51118" hidden="1" xr:uid="{93BFBE52-4651-4DC6-9451-E1982CBA6CF6}"/>
    <cellStyle name="60 % - Akzent3" xfId="29738" hidden="1" xr:uid="{4CBA92E1-C723-460A-BEB0-70EC5FDA3BFA}"/>
    <cellStyle name="60 % - Akzent3" xfId="52008" hidden="1" xr:uid="{E60857EC-B475-41B5-9FFF-AA0DE5A1A5BA}"/>
    <cellStyle name="60 % - Akzent3" xfId="30477" hidden="1" xr:uid="{C961AC09-AB8E-4E45-8EA9-D65F0E31C25E}"/>
    <cellStyle name="60 % - Akzent3" xfId="42329" hidden="1" xr:uid="{0B3492D2-4345-4863-B9D3-C2B04F279D60}"/>
    <cellStyle name="60 % - Akzent3" xfId="9587" hidden="1" xr:uid="{6863F03B-4BC6-49FE-AB31-5DD88F8EFC20}"/>
    <cellStyle name="60 % - Akzent3" xfId="16480" hidden="1" xr:uid="{AE73C76F-274B-4047-9CE9-FCA568D1E779}"/>
    <cellStyle name="60 % - Akzent3" xfId="9792" hidden="1" xr:uid="{8484B3AF-7FE5-4A1B-9FDC-75218AFB500F}"/>
    <cellStyle name="60 % - Akzent3" xfId="38759" hidden="1" xr:uid="{5412ED03-0690-419C-A7C9-4E64E3A1E070}"/>
    <cellStyle name="60 % - Akzent3" xfId="31018" hidden="1" xr:uid="{8DE31466-FBA1-4567-BA84-EFFF87A990DA}"/>
    <cellStyle name="60 % - Akzent3" xfId="24443" hidden="1" xr:uid="{ACA8F07D-F541-421E-B9EF-B564BE0482D6}"/>
    <cellStyle name="60 % - Akzent3" xfId="47858" hidden="1" xr:uid="{A74C92AD-11CA-469E-B29A-C0C8EB1F0403}"/>
    <cellStyle name="60 % - Akzent3" xfId="22612" hidden="1" xr:uid="{BBA142D8-0425-4D8D-855C-1855E9B9343D}"/>
    <cellStyle name="60 % - Akzent3" xfId="27990" hidden="1" xr:uid="{9E42CD6A-6C1A-4540-883A-0872677802BC}"/>
    <cellStyle name="60 % - Akzent3" xfId="47991" hidden="1" xr:uid="{85B45EFB-D2E9-4420-B3D1-E66FC28B9127}"/>
    <cellStyle name="60 % - Akzent3" xfId="28892" hidden="1" xr:uid="{34F99985-7633-41A9-98B8-26BFC6194D01}"/>
    <cellStyle name="60 % - Akzent3" xfId="20660" hidden="1" xr:uid="{FBB9D18D-187E-43E1-9921-8456AD2AA8BF}"/>
    <cellStyle name="60 % - Akzent3" xfId="6010" hidden="1" xr:uid="{6671A2A2-D503-448B-95EA-671D02D38CB3}"/>
    <cellStyle name="60 % - Akzent3" xfId="5688" hidden="1" xr:uid="{31B401BE-EB07-4C88-9D43-3D7B58D6A824}"/>
    <cellStyle name="60 % - Akzent3" xfId="5991" hidden="1" xr:uid="{9329A478-9E5D-4414-A4E9-E6D532E0636C}"/>
    <cellStyle name="60 % - Akzent3" xfId="1970" hidden="1" xr:uid="{55705623-E2EA-4D28-8A85-21DB20970923}"/>
    <cellStyle name="60 % - Akzent3" xfId="133" hidden="1" xr:uid="{17C6EC62-3176-4CA5-9813-2C2B41F8CB71}"/>
    <cellStyle name="60 % - Akzent3" xfId="17898" hidden="1" xr:uid="{D647404F-CCEE-43C5-A2BF-1CE55D0F2F50}"/>
    <cellStyle name="60 % - Akzent3" xfId="9262" hidden="1" xr:uid="{D148423D-83DB-4442-8331-6A9EEA257B94}"/>
    <cellStyle name="60 % - Akzent3" xfId="42236" hidden="1" xr:uid="{A8BBB4E1-0830-4CA5-8F0F-3F9E1845CEC9}"/>
    <cellStyle name="60 % - Akzent3" xfId="37916" hidden="1" xr:uid="{F0941F84-C932-47AD-B985-3A35CABBE082}"/>
    <cellStyle name="60 % - Akzent3" xfId="43596" hidden="1" xr:uid="{53D5B05E-3F8D-4E3B-936A-E513BA36D845}"/>
    <cellStyle name="60 % - Akzent3" xfId="47333" hidden="1" xr:uid="{34028F58-E88C-4606-B7C0-5430BB915C21}"/>
    <cellStyle name="60 % - Akzent3" xfId="5457" hidden="1" xr:uid="{DAC5A757-250B-4A05-8C74-D0F31E6B10E3}"/>
    <cellStyle name="60 % - Akzent3" xfId="7954" hidden="1" xr:uid="{91219813-D7AF-4D16-A871-7C113C6BCA31}"/>
    <cellStyle name="60 % - Akzent3" xfId="31491" hidden="1" xr:uid="{6BFF4D54-8090-43CD-B8BC-F482C2CAD3E4}"/>
    <cellStyle name="60 % - Akzent3" xfId="4655" hidden="1" xr:uid="{B3677293-1365-4E30-BA5B-43D9150855B5}"/>
    <cellStyle name="60 % - Akzent3" xfId="8432" hidden="1" xr:uid="{E716EA5D-B3C5-4A4B-A8AD-5A5E092DFA93}"/>
    <cellStyle name="60 % - Akzent3" xfId="23640" hidden="1" xr:uid="{59C1F85E-EB25-434C-AA5A-1382CBE7B55E}"/>
    <cellStyle name="60 % - Akzent3" xfId="41411" hidden="1" xr:uid="{DDEDE06C-2489-4439-8A72-600A4E1DB37B}"/>
    <cellStyle name="60 % - Akzent3" xfId="43271" hidden="1" xr:uid="{7B437E42-C014-427B-B68A-3F06FDF209D6}"/>
    <cellStyle name="60 % - Akzent3" xfId="43577" hidden="1" xr:uid="{1CAC0D83-DC8C-489F-8801-BBDF472CC9C2}"/>
    <cellStyle name="60 % - Akzent3" xfId="45541" hidden="1" xr:uid="{5BE73757-5EC6-4F99-94D7-4E520ED72D62}"/>
    <cellStyle name="60 % - Akzent3" xfId="48459" hidden="1" xr:uid="{6DCE1A09-BD12-4BD6-822E-1A2899FAD01F}"/>
    <cellStyle name="60 % - Akzent3" xfId="15433" hidden="1" xr:uid="{1DA64527-50FB-46A3-A9E9-B72528CE61DD}"/>
    <cellStyle name="60 % - Akzent3" xfId="33549" hidden="1" xr:uid="{D7B0EB1D-E0E7-4216-960B-97E1E3127778}"/>
    <cellStyle name="60 % - Akzent3" xfId="21051" hidden="1" xr:uid="{3A46BE0D-3407-4B88-8B86-8D9A2C9BF299}"/>
    <cellStyle name="60 % - Akzent3" xfId="28184" hidden="1" xr:uid="{A736F880-D74C-423B-80E4-3DE99A7C3B95}"/>
    <cellStyle name="60 % - Akzent3" xfId="26711" hidden="1" xr:uid="{05B78115-B2FB-43A4-B073-D4CE6242FA42}"/>
    <cellStyle name="60 % - Akzent3" xfId="12993" hidden="1" xr:uid="{84F7DA20-47EC-4776-BB75-E27DE25286AB}"/>
    <cellStyle name="60 % - Akzent3" xfId="16673" hidden="1" xr:uid="{51E6879D-D8E4-4AD0-83C8-57C731A5A9F4}"/>
    <cellStyle name="60 % - Akzent3" xfId="12003" hidden="1" xr:uid="{9D6BA7D8-CD88-458B-A7EB-97A9A641FDB8}"/>
    <cellStyle name="60 % - Akzent3" xfId="36424" hidden="1" xr:uid="{800B33B9-142E-4541-9593-8D5A604E8564}"/>
    <cellStyle name="60 % - Akzent3" xfId="28635" hidden="1" xr:uid="{02C42594-B9EC-4F48-8A74-84B2BB826851}"/>
    <cellStyle name="60 % - Akzent3" xfId="39687" hidden="1" xr:uid="{4F60F7BE-CF35-46AF-9E62-F6B055E46966}"/>
    <cellStyle name="60 % - Akzent3" xfId="18159" hidden="1" xr:uid="{37810323-EDE7-4553-9928-CD061DBE851A}"/>
    <cellStyle name="60 % - Akzent3" xfId="18632" hidden="1" xr:uid="{A7B4D171-0985-4DD2-9C7C-6F00A132E948}"/>
    <cellStyle name="60 % - Akzent3" xfId="8140" hidden="1" xr:uid="{6FF04769-B5F6-48F0-B921-FC7EF9679CE7}"/>
    <cellStyle name="60 % - Akzent3" xfId="25174" hidden="1" xr:uid="{BB43BCEA-3A2E-4739-961E-CA58716FD240}"/>
    <cellStyle name="60 % - Akzent3" xfId="6388" hidden="1" xr:uid="{385077F0-DB8F-403A-9C73-9C3248C01FB4}"/>
    <cellStyle name="60 % - Akzent3" xfId="27066" hidden="1" xr:uid="{D256A722-B043-43C0-BCA5-29C29BC5213E}"/>
    <cellStyle name="60 % - Akzent3" xfId="37051" hidden="1" xr:uid="{F26556B4-9BD0-4632-A3EA-FF09EED33842}"/>
    <cellStyle name="60 % - Akzent3" xfId="24549" hidden="1" xr:uid="{74100C5E-5578-4DCC-9F84-573311C064DC}"/>
    <cellStyle name="60 % - Akzent3" xfId="23658" hidden="1" xr:uid="{07CAC77C-2E44-46CD-BF45-EF01A971FF04}"/>
    <cellStyle name="60 % - Akzent3" xfId="50312" hidden="1" xr:uid="{CF3BD506-91FC-4916-B2B5-22356E1DDE6F}"/>
    <cellStyle name="60 % - Akzent3" xfId="43801" hidden="1" xr:uid="{DC0A6467-EF7B-4573-88A5-021AB6CEF891}"/>
    <cellStyle name="60 % - Akzent3" xfId="20123" hidden="1" xr:uid="{730BD81F-12FB-43D1-90F3-0760BD4521BB}"/>
    <cellStyle name="60 % - Akzent3" xfId="32528" hidden="1" xr:uid="{DF954B20-FB63-4E26-8C4A-25B9BE519F21}"/>
    <cellStyle name="60 % - Akzent3" xfId="47849" hidden="1" xr:uid="{94D95120-5122-4AD7-9451-AB8ECBB17943}"/>
    <cellStyle name="60 % - Akzent3" xfId="49976" hidden="1" xr:uid="{CC238996-7D16-4C54-9679-DD4289C3A718}"/>
    <cellStyle name="60 % - Akzent3" xfId="16692" hidden="1" xr:uid="{7D847611-FD65-4B76-A85C-9EB70782900E}"/>
    <cellStyle name="60 % - Akzent3" xfId="2894" hidden="1" xr:uid="{848516CA-347E-4DC8-BF0C-AF5CE1B3B429}"/>
    <cellStyle name="60 % - Akzent3" xfId="5439" hidden="1" xr:uid="{864A2579-E004-4039-9E96-EB08F8A32438}"/>
    <cellStyle name="60 % - Akzent3" xfId="20105" hidden="1" xr:uid="{0869EEE8-F862-4F6F-84A4-96C936140202}"/>
    <cellStyle name="60 % - Akzent3" xfId="22903" hidden="1" xr:uid="{139B3A0D-9C1C-4DC8-85C8-BCC1F9F85D7D}"/>
    <cellStyle name="60 % - Akzent3" xfId="23035" hidden="1" xr:uid="{74BD8DDF-01E3-4E09-9279-B8CB6FBE079E}"/>
    <cellStyle name="60 % - Akzent3" xfId="12928" hidden="1" xr:uid="{F479DD12-ACFE-48EC-9241-BC4D5DB3AAEB}"/>
    <cellStyle name="60 % - Akzent3" xfId="45998" hidden="1" xr:uid="{A60F70A4-B3B9-4579-A375-FD16D8622CAD}"/>
    <cellStyle name="60 % - Akzent3" xfId="26597" hidden="1" xr:uid="{027FAC29-0CD8-453B-8A7F-A10744BF457D}"/>
    <cellStyle name="60 % - Akzent3" xfId="10908" hidden="1" xr:uid="{B09AADCC-2B2A-4AD7-BA15-F642B07CF3E5}"/>
    <cellStyle name="60 % - Akzent3" xfId="43973" hidden="1" xr:uid="{750377FF-9A43-4D57-B570-C84254798D4D}"/>
    <cellStyle name="60 % - Akzent3" xfId="27605" hidden="1" xr:uid="{C0B51CBA-A92C-4394-9A23-9C5CF4271614}"/>
    <cellStyle name="60 % - Akzent3" xfId="29517" hidden="1" xr:uid="{4F98AB04-CF48-4EEB-8A88-0508F6E160DA}"/>
    <cellStyle name="60 % - Akzent3" xfId="46612" hidden="1" xr:uid="{7A6B923F-0E75-43A2-BBF7-4F627BD50A77}"/>
    <cellStyle name="60 % - Akzent3" xfId="27586" hidden="1" xr:uid="{6A91950D-9D8E-4037-AA2C-0734AAB3F844}"/>
    <cellStyle name="60 % - Akzent3" xfId="11060" hidden="1" xr:uid="{E63F52A5-CDE3-4D62-B918-C7D78EFD6E75}"/>
    <cellStyle name="60 % - Akzent3" xfId="33135" hidden="1" xr:uid="{C759AE42-2829-44F8-B643-964E9D3059CE}"/>
    <cellStyle name="60 % - Akzent3" xfId="3999" hidden="1" xr:uid="{1F4744C7-5F7A-4B1A-A59D-0FE7DA0ED7C9}"/>
    <cellStyle name="60 % - Akzent3" xfId="27048" hidden="1" xr:uid="{F6C37B78-C97E-4A4B-93DA-A62944F0B40E}"/>
    <cellStyle name="60 % - Akzent3" xfId="12659" hidden="1" xr:uid="{AC76C584-B9E8-49B5-89A8-03F7890B2F61}"/>
    <cellStyle name="60 % - Akzent3" xfId="29044" hidden="1" xr:uid="{D3997AC4-1C1D-4CB8-B0C7-ADF45C02738D}"/>
    <cellStyle name="60 % - Akzent3" xfId="51369" hidden="1" xr:uid="{B4C2ACCB-0D2A-4021-B3B8-81BC33DE3234}"/>
    <cellStyle name="60 % - Akzent3" xfId="25355" hidden="1" xr:uid="{5B9E6BA2-B41C-4A00-9025-61B2E1A575FA}"/>
    <cellStyle name="60 % - Akzent3" xfId="26180" hidden="1" xr:uid="{C11BB500-5F19-40FD-B496-51AE1DDB09AA}"/>
    <cellStyle name="60 % - Akzent3" xfId="26300" hidden="1" xr:uid="{606E93B7-56C1-456D-8F88-F07279EAC518}"/>
    <cellStyle name="60 % - Akzent3" xfId="27290" hidden="1" xr:uid="{7F89A90A-0368-49E5-A013-C34EBA171FE9}"/>
    <cellStyle name="60 % - Akzent3" xfId="2782" hidden="1" xr:uid="{CB7B60F9-2291-4A78-9374-9335182EC79E}"/>
    <cellStyle name="60 % - Akzent3" xfId="15906" hidden="1" xr:uid="{EDF24C30-75E2-4504-A8B1-5EF50EB5DE35}"/>
    <cellStyle name="60 % - Akzent3" xfId="48307" hidden="1" xr:uid="{396D048E-FFA8-49E9-9D48-5223E30050FC}"/>
    <cellStyle name="60 % - Akzent3" xfId="47314" hidden="1" xr:uid="{A3E8A91C-A9B4-4B16-ADF9-88B013C1B0B1}"/>
    <cellStyle name="60 % - Akzent3" xfId="34361" hidden="1" xr:uid="{84AA98C5-45A9-4667-999C-BE726165BDE3}"/>
    <cellStyle name="60 % - Akzent3" xfId="24701" hidden="1" xr:uid="{7A88ED91-E0F1-4B01-9CC4-244F2524A9C3}"/>
    <cellStyle name="60 % - Akzent3" xfId="28781" hidden="1" xr:uid="{7501939B-D2A3-42C1-861D-9F2535AEE9E8}"/>
    <cellStyle name="60 % - Akzent3" xfId="32829" hidden="1" xr:uid="{1D82EFCE-A533-418E-9CFF-32FE71EFB88F}"/>
    <cellStyle name="60 % - Akzent3" xfId="27473" hidden="1" xr:uid="{C433F5E8-B8ED-4A64-952B-695E07B180A5}"/>
    <cellStyle name="60 % - Akzent3" xfId="11751" hidden="1" xr:uid="{F42C3631-4DB4-4317-8845-A8982EF7420D}"/>
    <cellStyle name="60 % - Akzent3" xfId="17067" hidden="1" xr:uid="{04538F95-D222-4F4D-B167-0660582F198B}"/>
    <cellStyle name="60 % - Akzent3" xfId="47469" hidden="1" xr:uid="{BEA81534-FA62-401F-9D3D-C6B646631961}"/>
    <cellStyle name="60 % - Akzent3" xfId="44805" hidden="1" xr:uid="{86E4802E-03C1-4121-B75A-12B9EC46DDCE}"/>
    <cellStyle name="60 % - Akzent3" xfId="6938" hidden="1" xr:uid="{A7E02887-FE0C-46FB-9B70-E07503EB528D}"/>
    <cellStyle name="60 % - Akzent3" xfId="34471" hidden="1" xr:uid="{23CB93BA-5788-4404-A3BC-56AD0F119323}"/>
    <cellStyle name="60 % - Akzent3" xfId="23288" hidden="1" xr:uid="{F2EBB78F-0858-4031-A4C4-A2CB76DA81AA}"/>
    <cellStyle name="60 % - Akzent3" xfId="3746" hidden="1" xr:uid="{F4DC447D-161D-4369-BC3E-9B5F1EA1AE44}"/>
    <cellStyle name="60 % - Akzent3" xfId="25606" hidden="1" xr:uid="{CB668665-8DD4-4B7E-9471-1A8FFEEAB97C}"/>
    <cellStyle name="60 % - Akzent3" xfId="7329" hidden="1" xr:uid="{FFFC2719-BB17-499B-ADA8-6577A97CB8C5}"/>
    <cellStyle name="60 % - Akzent3" xfId="39012" hidden="1" xr:uid="{25C77786-79BB-492F-91A0-3BD7B08AF91A}"/>
    <cellStyle name="60 % - Akzent3" xfId="13101" hidden="1" xr:uid="{33EF7DF0-F97C-45A2-8F78-4243F3D094FA}"/>
    <cellStyle name="60 % - Akzent3" xfId="39586" hidden="1" xr:uid="{D6FDA645-A5C3-40DD-9833-A174632385CA}"/>
    <cellStyle name="60 % - Akzent3" xfId="4742" hidden="1" xr:uid="{BFB10F19-79C0-4E1A-A1D1-DB96BDE003E9}"/>
    <cellStyle name="60 % - Akzent3" xfId="13694" hidden="1" xr:uid="{B30F8F9D-F6B2-40B9-9D2E-59DF79927D00}"/>
    <cellStyle name="60 % - Akzent3" xfId="13865" hidden="1" xr:uid="{6DA72D6C-22BB-4BEE-BE82-C61DFB7AB050}"/>
    <cellStyle name="60 % - Akzent3" xfId="13885" hidden="1" xr:uid="{E025A7D7-02AA-45D6-8C3C-068B1DAFB0FB}"/>
    <cellStyle name="60 % - Akzent3" xfId="14808" hidden="1" xr:uid="{37FCE2BA-674D-4175-B1D9-A5DE5046F758}"/>
    <cellStyle name="60 % - Akzent3" xfId="26527" hidden="1" xr:uid="{7802150A-43EC-4C99-95F1-83D9161B21EE}"/>
    <cellStyle name="60 % - Akzent3" xfId="20354" hidden="1" xr:uid="{65BB837F-267A-4B18-B35C-1ECA12400EFB}"/>
    <cellStyle name="60 % - Akzent3" xfId="47505" hidden="1" xr:uid="{F3749F41-8BF8-4D2D-AB57-65D69F636C82}"/>
    <cellStyle name="60 % - Akzent3" xfId="42506" hidden="1" xr:uid="{3DAA2FB0-36B3-4F0E-8D83-5CC5CF7B3E98}"/>
    <cellStyle name="60 % - Akzent3" xfId="13202" hidden="1" xr:uid="{5BF19529-C7D7-40E4-AD1D-8448D78592FE}"/>
    <cellStyle name="60 % - Akzent3" xfId="6214" hidden="1" xr:uid="{C2996DD2-AE80-4F0D-83AD-EFFB3DA7A291}"/>
    <cellStyle name="60 % - Akzent3" xfId="40499" hidden="1" xr:uid="{16441F82-0A94-4C1F-B800-8ECF4F699B98}"/>
    <cellStyle name="60 % - Akzent3" xfId="50937" hidden="1" xr:uid="{2F27ED39-187B-4D4A-B2F6-96D49B2C05C0}"/>
    <cellStyle name="60 % - Akzent3" xfId="40757" hidden="1" xr:uid="{F326E997-617D-42BB-A766-C6D79A34E1D4}"/>
    <cellStyle name="60 % - Akzent3" xfId="15653" hidden="1" xr:uid="{E61D0EEB-1A6C-4BB3-B312-828F799837E4}"/>
    <cellStyle name="60 % - Akzent3" xfId="51943" hidden="1" xr:uid="{EBFF3BB0-49C1-4878-BEC9-98144AF8CD5D}"/>
    <cellStyle name="60 % - Akzent3" xfId="17086" hidden="1" xr:uid="{0C41580C-E076-4287-946E-363A5AABB6E1}"/>
    <cellStyle name="60 % - Akzent3" xfId="21881" hidden="1" xr:uid="{89FF2A16-D653-4396-89A5-BF543B64A7E3}"/>
    <cellStyle name="60 % - Akzent3" xfId="10798" hidden="1" xr:uid="{C1CD9206-5410-4990-B405-FAA48DBC7098}"/>
    <cellStyle name="60 % - Akzent3" xfId="47569" hidden="1" xr:uid="{BBDFA67A-19FA-4509-836D-B5B271FA2660}"/>
    <cellStyle name="60 % - Akzent3" xfId="47091" hidden="1" xr:uid="{CC86F9FF-5A28-4B92-A846-3F2324FA0908}"/>
    <cellStyle name="60 % - Akzent3" xfId="31642" hidden="1" xr:uid="{1EDB2ADA-4E17-46CB-95D0-A087974DACB8}"/>
    <cellStyle name="60 % - Akzent3" xfId="27971" hidden="1" xr:uid="{474BD1E5-38BC-4FEE-AF9A-A6C444A16BF2}"/>
    <cellStyle name="60 % - Akzent3" xfId="9986" hidden="1" xr:uid="{0F89CA74-551F-492B-86D2-7531F39B72B2}"/>
    <cellStyle name="60 % - Akzent3" xfId="23112" hidden="1" xr:uid="{E94A6B2C-D236-457E-B6C9-C387BA9E32C6}"/>
    <cellStyle name="60 % - Akzent3" xfId="37239" hidden="1" xr:uid="{1CE53E48-22B6-47C4-8365-512DF70002F9}"/>
    <cellStyle name="60 % - Akzent3" xfId="9006" hidden="1" xr:uid="{BC79BC7D-E0F5-4C56-BD27-AB385EB08217}"/>
    <cellStyle name="60 % - Akzent3" xfId="13499" hidden="1" xr:uid="{4675F5C7-C6F1-4B2B-A658-62F668AFE6F6}"/>
    <cellStyle name="60 % - Akzent3" xfId="3519" hidden="1" xr:uid="{EE0688AF-555C-4D7D-AD39-1DBEFB5E98A3}"/>
    <cellStyle name="60 % - Akzent3" xfId="3046" hidden="1" xr:uid="{AC4C2D62-C213-4F3B-BFC5-086BB5B68F66}"/>
    <cellStyle name="60 % - Akzent3" xfId="21069" hidden="1" xr:uid="{1B3C426D-7468-4BBB-897E-65D4D71E2E3B}"/>
    <cellStyle name="60 % - Akzent3" xfId="31954" hidden="1" xr:uid="{599385B5-1201-4FA7-9333-CECBECAB6659}"/>
    <cellStyle name="60 % - Akzent3" xfId="46902" hidden="1" xr:uid="{29E5A535-E886-4F8C-8DF6-02EE35B4AA08}"/>
    <cellStyle name="60 % - Akzent3" xfId="26823" hidden="1" xr:uid="{CA081D95-BDCE-4E1A-97E6-8370345381DA}"/>
    <cellStyle name="60 % - Akzent3" xfId="44916" hidden="1" xr:uid="{1AFD80CC-4290-4CAA-8E2D-1197313261A3}"/>
    <cellStyle name="60 % - Akzent3" xfId="12975" hidden="1" xr:uid="{EB3D9918-8552-46B5-BFCD-42408599B68C}"/>
    <cellStyle name="60 % - Akzent3" xfId="27082" hidden="1" xr:uid="{73E52A6E-C953-483C-9798-1743C3E8E4EB}"/>
    <cellStyle name="60 % - Akzent3" xfId="32580" hidden="1" xr:uid="{9A864582-77A0-4AA1-8313-1CA2DF686E35}"/>
    <cellStyle name="60 % - Akzent3" xfId="33530" hidden="1" xr:uid="{5BB34DD6-1F89-4365-A7DB-9A7E705F3692}"/>
    <cellStyle name="60 % - Akzent3" xfId="35096" hidden="1" xr:uid="{7FBF0CAF-3349-41E3-9F21-89D9D3AE3F19}"/>
    <cellStyle name="60 % - Akzent3" xfId="16897" hidden="1" xr:uid="{7DC579EC-75DE-4164-A6AC-CAF8C361EA3A}"/>
    <cellStyle name="60 % - Akzent3" xfId="1015" hidden="1" xr:uid="{ADC16012-76BC-42D9-9932-76725B6ABF28}"/>
    <cellStyle name="60 % - Akzent3" xfId="47622" hidden="1" xr:uid="{39901372-3B55-44AE-88C4-30EE7C9C2305}"/>
    <cellStyle name="60 % - Akzent3" xfId="5344" hidden="1" xr:uid="{2A21912B-CCA8-411E-88DD-C4FB7260660D}"/>
    <cellStyle name="60 % - Akzent3" xfId="20679" hidden="1" xr:uid="{1D809A05-A0DB-494C-8C13-D14C8F660906}"/>
    <cellStyle name="60 % - Akzent3" xfId="43040" hidden="1" xr:uid="{A0E8A489-CE84-4CF8-AFD9-0617D5377EE7}"/>
    <cellStyle name="60 % - Akzent3" xfId="36134" hidden="1" xr:uid="{6C46866D-BF50-431E-80FE-A25BD8070739}"/>
    <cellStyle name="60 % - Akzent3" xfId="48932" hidden="1" xr:uid="{27A3C7CE-B8C1-4844-A59D-9F4422C839B3}"/>
    <cellStyle name="60 % - Akzent3" xfId="29965" hidden="1" xr:uid="{0AB9EDFC-5188-4B0C-BC22-C729B34AB39F}"/>
    <cellStyle name="60 % - Akzent3" xfId="33154" hidden="1" xr:uid="{F4C33E7A-4F69-49F0-8B59-A8F43C9A639D}"/>
    <cellStyle name="60 % - Akzent3" xfId="1950" hidden="1" xr:uid="{E5DBA554-9323-4B69-96E9-FCC753C4B909}"/>
    <cellStyle name="60 % - Akzent3" xfId="9568" hidden="1" xr:uid="{4C0B67F1-89B5-47C2-8C4E-99E467767763}"/>
    <cellStyle name="60 % - Akzent3" xfId="23022" hidden="1" xr:uid="{8A5D21A8-B641-44B4-98FA-727184B88979}"/>
    <cellStyle name="60 % - Akzent3" xfId="46572" hidden="1" xr:uid="{4E239913-CA71-4782-9ACA-E020AE23E011}"/>
    <cellStyle name="60 % - Akzent3" xfId="26883" hidden="1" xr:uid="{5857BF12-76AC-4D32-BB5E-7BF38D6AB241}"/>
    <cellStyle name="60 % - Akzent3" xfId="43022" hidden="1" xr:uid="{2AE58CCC-57F0-4A1B-95D1-CED1E631341D}"/>
    <cellStyle name="60 % - Akzent3 2" xfId="462" xr:uid="{3A906600-0380-4CFB-A47E-6A22B7E1CE99}"/>
    <cellStyle name="60 % - Akzent3 3" xfId="331" xr:uid="{487CCA2A-BD16-422B-98FA-0B94C61C47DF}"/>
    <cellStyle name="60 % - Akzent4" xfId="26496" hidden="1" xr:uid="{A10A8AE5-D89C-4DE3-85DD-4BF50354AD92}"/>
    <cellStyle name="60 % - Akzent4" xfId="39672" hidden="1" xr:uid="{C1B5FB16-5CF8-440B-BB6E-8B5F263071D8}"/>
    <cellStyle name="60 % - Akzent4" xfId="15903" hidden="1" xr:uid="{FB26B197-5555-4AE6-BB0F-9392621FDFCA}"/>
    <cellStyle name="60 % - Akzent4" xfId="38565" hidden="1" xr:uid="{77F38522-195B-4211-AA84-E199721F8819}"/>
    <cellStyle name="60 % - Akzent4" xfId="47494" hidden="1" xr:uid="{65C69049-064B-4FB6-AB43-0171EEFECF68}"/>
    <cellStyle name="60 % - Akzent4" xfId="50887" hidden="1" xr:uid="{00778819-367D-4626-A379-D18C2F10B0C1}"/>
    <cellStyle name="60 % - Akzent4" xfId="15656" hidden="1" xr:uid="{1BE75AEE-5118-4869-AF44-688ABE676D3A}"/>
    <cellStyle name="60 % - Akzent4" xfId="12743" hidden="1" xr:uid="{C6F2DF1E-2F49-4B42-955C-94848BECE716}"/>
    <cellStyle name="60 % - Akzent4" xfId="46812" hidden="1" xr:uid="{A1DE7DB0-57B2-4252-BD8C-26DE94CC5FB5}"/>
    <cellStyle name="60 % - Akzent4" xfId="9171" hidden="1" xr:uid="{7C0F7433-E807-45B5-9C46-4048BB1FADE1}"/>
    <cellStyle name="60 % - Akzent4" xfId="41414" hidden="1" xr:uid="{C1485B4B-946C-4110-B896-F62604ADC3B6}"/>
    <cellStyle name="60 % - Akzent4" xfId="47606" hidden="1" xr:uid="{FD440001-628D-4618-AF89-BDECDB002926}"/>
    <cellStyle name="60 % - Akzent4" xfId="37809" hidden="1" xr:uid="{BC45AB49-6ACA-4EB9-A4B4-9D597106CE0A}"/>
    <cellStyle name="60 % - Akzent4" xfId="25198" hidden="1" xr:uid="{A66B7494-C747-41DE-82D1-925DCBA88348}"/>
    <cellStyle name="60 % - Akzent4" xfId="52233" hidden="1" xr:uid="{52E020EE-5225-48D4-92FD-5F07958B0E23}"/>
    <cellStyle name="60 % - Akzent4" xfId="37054" hidden="1" xr:uid="{FD89DAA7-3EBA-446C-A051-45782FEBD84F}"/>
    <cellStyle name="60 % - Akzent4" xfId="17070" hidden="1" xr:uid="{0C38712F-8FFE-4B77-87C5-20C6A78FC7F0}"/>
    <cellStyle name="60 % - Akzent4" xfId="47130" hidden="1" xr:uid="{1B958AD7-FEC3-4698-8394-52894D60F418}"/>
    <cellStyle name="60 % - Akzent4" xfId="40665" hidden="1" xr:uid="{5A7203D9-C7C7-41CE-904E-7A8968DE5347}"/>
    <cellStyle name="60 % - Akzent4" xfId="35120" hidden="1" xr:uid="{691B0C4E-AB7B-431B-87A1-4604E8F7287A}"/>
    <cellStyle name="60 % - Akzent4" xfId="35557" hidden="1" xr:uid="{EABF054F-C6EC-4EAF-B3A1-0DB73DA4A71E}"/>
    <cellStyle name="60 % - Akzent4" xfId="48956" hidden="1" xr:uid="{49E59436-D3C9-4CA6-9F48-48F86E46758F}"/>
    <cellStyle name="60 % - Akzent4" xfId="50209" hidden="1" xr:uid="{6E39CA3E-3384-45F6-BDC2-1349FE778AFB}"/>
    <cellStyle name="60 % - Akzent4" xfId="48882" hidden="1" xr:uid="{711A945B-090E-4774-B5F6-F09F97BBAB19}"/>
    <cellStyle name="60 % - Akzent4" xfId="24446" hidden="1" xr:uid="{8FBFE3C8-9854-422B-8BEB-BC2FC3CC1CF2}"/>
    <cellStyle name="60 % - Akzent4" xfId="46681" hidden="1" xr:uid="{35E4530F-0317-499E-82FE-F2AF55CDCC7A}"/>
    <cellStyle name="60 % - Akzent4" xfId="47283" hidden="1" xr:uid="{11B783BA-7756-4C01-920A-87C3883FF790}"/>
    <cellStyle name="60 % - Akzent4" xfId="35310" hidden="1" xr:uid="{14DAEBE2-36AD-4783-8A8B-320DE89686BC}"/>
    <cellStyle name="60 % - Akzent4" xfId="40502" hidden="1" xr:uid="{31AB8696-0B88-4D89-850E-C57674139190}"/>
    <cellStyle name="60 % - Akzent4" xfId="42411" hidden="1" xr:uid="{E54D60C4-3CD9-4C4C-8306-4BCB1A9A2352}"/>
    <cellStyle name="60 % - Akzent4" xfId="27335" hidden="1" xr:uid="{75EE33C6-9573-444C-8D30-12ED36358FA5}"/>
    <cellStyle name="60 % - Akzent4" xfId="45565" hidden="1" xr:uid="{EC0179C0-04E8-4376-982B-98251297073E}"/>
    <cellStyle name="60 % - Akzent4" xfId="29947" hidden="1" xr:uid="{0DD69E98-DF4E-4099-906A-4C01E8A1B521}"/>
    <cellStyle name="60 % - Akzent4" xfId="36922" hidden="1" xr:uid="{148F0645-D778-43F0-97DF-E4AA0AB7BCB9}"/>
    <cellStyle name="60 % - Akzent4" xfId="44053" hidden="1" xr:uid="{ED4704F5-67D2-4EFD-B9DA-AE9A3572CCB4}"/>
    <cellStyle name="60 % - Akzent4" xfId="47027" hidden="1" xr:uid="{D06708BB-BE51-435D-B36D-C3090EE97BE4}"/>
    <cellStyle name="60 % - Akzent4" xfId="34531" hidden="1" xr:uid="{2CAB899A-DE03-4212-92AC-E45405B38638}"/>
    <cellStyle name="60 % - Akzent4" xfId="46922" hidden="1" xr:uid="{52EE34B4-B08C-4652-97C1-FA6C31803075}"/>
    <cellStyle name="60 % - Akzent4" xfId="25358" hidden="1" xr:uid="{D68F8DEA-4F2B-49F6-A518-1DC60E0BDAF9}"/>
    <cellStyle name="60 % - Akzent4" xfId="52206" hidden="1" xr:uid="{1684670F-3F81-49AE-AA69-56FE1A711C2C}"/>
    <cellStyle name="60 % - Akzent4" xfId="45491" hidden="1" xr:uid="{ACAB7D64-2349-4F38-839A-4E69F27F0753}"/>
    <cellStyle name="60 % - Akzent4" xfId="47124" hidden="1" xr:uid="{8C85755C-8E85-415E-8AC4-B779B6E77E08}"/>
    <cellStyle name="60 % - Akzent4" xfId="25124" hidden="1" xr:uid="{8DDD2864-30BE-4100-BB36-0170C53AF3F4}"/>
    <cellStyle name="60 % - Akzent4" xfId="49126" hidden="1" xr:uid="{F40E9EA7-8320-4127-AD4A-7AC0D3E7A7AE}"/>
    <cellStyle name="60 % - Akzent4" xfId="51095" hidden="1" xr:uid="{9CF89E34-7920-4AE9-ADAC-94B1237163EE}"/>
    <cellStyle name="60 % - Akzent4" xfId="22786" hidden="1" xr:uid="{E0CB0626-CFF6-4F91-85CF-C189B80A4DEE}"/>
    <cellStyle name="60 % - Akzent4" xfId="22829" hidden="1" xr:uid="{18FC0DC7-95DA-4989-91C8-DEE85FD84C06}"/>
    <cellStyle name="60 % - Akzent4" xfId="22928" hidden="1" xr:uid="{947EEFD5-5578-4C22-9D13-0A88E1D93511}"/>
    <cellStyle name="60 % - Akzent4" xfId="36988" hidden="1" xr:uid="{660D0DB9-080F-4EF9-AC79-7008200D62E2}"/>
    <cellStyle name="60 % - Akzent4" xfId="31441" hidden="1" xr:uid="{0939D228-C556-488C-BF3B-33ED1E69558A}"/>
    <cellStyle name="60 % - Akzent4" xfId="31705" hidden="1" xr:uid="{D9FD4D22-FD34-4550-A4EA-988B49279D49}"/>
    <cellStyle name="60 % - Akzent4" xfId="31951" hidden="1" xr:uid="{CD60773F-2C3C-41DF-A6C0-F19C3F056229}"/>
    <cellStyle name="60 % - Akzent4" xfId="31679" hidden="1" xr:uid="{C60F4D9B-24B7-4CA9-A334-065B3ED7AB2F}"/>
    <cellStyle name="60 % - Akzent4" xfId="41254" hidden="1" xr:uid="{481E9434-EB77-4AFF-A502-7E9155C8E6E6}"/>
    <cellStyle name="60 % - Akzent4" xfId="52011" hidden="1" xr:uid="{CB5FED70-05C5-4C2E-B770-6B59D5B0E42F}"/>
    <cellStyle name="60 % - Akzent4" xfId="42598" hidden="1" xr:uid="{CEE59D93-F7B1-498D-944D-56E1FEBB4F79}"/>
    <cellStyle name="60 % - Akzent4" xfId="36467" hidden="1" xr:uid="{27BB3988-7F51-437F-A84C-177B88018EEC}"/>
    <cellStyle name="60 % - Akzent4" xfId="44808" hidden="1" xr:uid="{394D39DE-CADB-48FE-A935-3A4FAF261ECC}"/>
    <cellStyle name="60 % - Akzent4" xfId="41180" hidden="1" xr:uid="{AACEE0DC-F835-4BC0-BF4C-52E7ECB10832}"/>
    <cellStyle name="60 % - Akzent4" xfId="45748" hidden="1" xr:uid="{47CD7279-C543-4706-A8FD-0AFFF5B2304D}"/>
    <cellStyle name="60 % - Akzent4" xfId="23717" hidden="1" xr:uid="{CC095213-1779-4CBD-8FFA-580F581A1A0E}"/>
    <cellStyle name="60 % - Akzent4" xfId="4874" hidden="1" xr:uid="{2307775E-CCA2-4334-812C-FFE7A96BDD1F}"/>
    <cellStyle name="60 % - Akzent4" xfId="37662" hidden="1" xr:uid="{C66B0EAB-5753-40F2-9A98-C89EE9373A20}"/>
    <cellStyle name="60 % - Akzent4" xfId="36566" hidden="1" xr:uid="{8021F8C7-465C-4192-B181-968A9AEB6481}"/>
    <cellStyle name="60 % - Akzent4" xfId="43180" hidden="1" xr:uid="{3F309059-2970-4E08-B7CC-D8FEA73F2554}"/>
    <cellStyle name="60 % - Akzent4" xfId="47077" hidden="1" xr:uid="{353B64E4-ABB1-4811-A51E-F8120FE62914}"/>
    <cellStyle name="60 % - Akzent4" xfId="27342" hidden="1" xr:uid="{06037407-B4EE-4B73-9F18-321A33CE8856}"/>
    <cellStyle name="60 % - Akzent4" xfId="27827" hidden="1" xr:uid="{9992E96B-3BEC-48C6-8532-B6469FF21F8F}"/>
    <cellStyle name="60 % - Akzent4" xfId="43318" hidden="1" xr:uid="{6816C961-2F43-4FAD-9814-506C28D6EA4C}"/>
    <cellStyle name="60 % - Akzent4" xfId="35046" hidden="1" xr:uid="{EF7F857F-724C-4B2B-BF25-5BF8EA0BB7CC}"/>
    <cellStyle name="60 % - Akzent4" xfId="1799" hidden="1" xr:uid="{5F46E533-6FD3-44C9-A278-939F03C49A34}"/>
    <cellStyle name="60 % - Akzent4" xfId="2785" hidden="1" xr:uid="{E048BFBB-0EFD-4578-B756-34E7F826A937}"/>
    <cellStyle name="60 % - Akzent4" xfId="13123" hidden="1" xr:uid="{6E7F4258-804D-4CD9-88A9-A1D3085C75DB}"/>
    <cellStyle name="60 % - Akzent4" xfId="4658" hidden="1" xr:uid="{C9739F74-D07E-40D5-8BFA-816689849509}"/>
    <cellStyle name="60 % - Akzent4" xfId="22940" hidden="1" xr:uid="{BDD1D814-A6DA-4560-BB43-7F1E53C7DA02}"/>
    <cellStyle name="60 % - Akzent4" xfId="27201" hidden="1" xr:uid="{556962C4-E20A-4757-AD9D-DB0AD5A29092}"/>
    <cellStyle name="60 % - Akzent4" xfId="47082" hidden="1" xr:uid="{0582FB1F-2ECE-40C3-B298-83D9C5BB9BDE}"/>
    <cellStyle name="60 % - Akzent4" xfId="24609" hidden="1" xr:uid="{1EA0D71D-07B0-457A-B698-E93715EE5E0F}"/>
    <cellStyle name="60 % - Akzent4" xfId="1953" hidden="1" xr:uid="{1B7DF172-376E-47FA-9549-58859D07D56B}"/>
    <cellStyle name="60 % - Akzent4" xfId="47665" hidden="1" xr:uid="{FD4CFF0E-63EA-49D8-8C50-DE495C1816DA}"/>
    <cellStyle name="60 % - Akzent4" xfId="39009" hidden="1" xr:uid="{6BA46D13-779F-45A0-B4FC-31D6A7BBF644}"/>
    <cellStyle name="60 % - Akzent4" xfId="27974" hidden="1" xr:uid="{B4F6C351-12CF-44CE-A068-57CAEB4E1599}"/>
    <cellStyle name="60 % - Akzent4" xfId="28952" hidden="1" xr:uid="{F36C9A1C-3CFA-4215-B319-3786AEB88443}"/>
    <cellStyle name="60 % - Akzent4" xfId="29541" hidden="1" xr:uid="{0D0DD0EE-9BF7-46C1-8FD7-79C7A7721C9F}"/>
    <cellStyle name="60 % - Akzent4" xfId="52216" hidden="1" xr:uid="{471C79AE-1092-4A4B-897F-F146DBADEF63}"/>
    <cellStyle name="60 % - Akzent4" xfId="22900" hidden="1" xr:uid="{421D3DD9-295B-4A0D-A9EE-602B1270BC7E}"/>
    <cellStyle name="60 % - Akzent4" xfId="49399" hidden="1" xr:uid="{75BDC324-4CF8-45D8-A723-C20691D761B1}"/>
    <cellStyle name="60 % - Akzent4" xfId="39747" hidden="1" xr:uid="{A14BBFAD-95B1-469B-BC6B-09E5EBB7C776}"/>
    <cellStyle name="60 % - Akzent4" xfId="48204" hidden="1" xr:uid="{9EFB315A-94C8-4F6A-B2BA-6807271B2886}"/>
    <cellStyle name="60 % - Akzent4" xfId="48367" hidden="1" xr:uid="{FF6A0D49-8DC6-45BA-B3AB-2F1142D49AF2}"/>
    <cellStyle name="60 % - Akzent4" xfId="27353" hidden="1" xr:uid="{6F586E7C-A54D-409E-8ADE-51A9B21465B9}"/>
    <cellStyle name="60 % - Akzent4" xfId="17146" hidden="1" xr:uid="{D643447A-123F-4E21-957E-EAE3873FC6E3}"/>
    <cellStyle name="60 % - Akzent4" xfId="23643" hidden="1" xr:uid="{FEB569E8-880A-427B-9574-2D9E942A86FC}"/>
    <cellStyle name="60 % - Akzent4" xfId="17901" hidden="1" xr:uid="{24D226F0-6F6E-4603-9220-80FD4323AD19}"/>
    <cellStyle name="60 % - Akzent4" xfId="20341" hidden="1" xr:uid="{28AC492F-D868-43B3-833B-0BC73D72A7E2}"/>
    <cellStyle name="60 % - Akzent4" xfId="32602" hidden="1" xr:uid="{38CB1CF4-D686-45C6-9A9D-D66E196602C2}"/>
    <cellStyle name="60 % - Akzent4" xfId="32883" hidden="1" xr:uid="{0DF8C253-4229-4D91-A5E0-3304D1279F88}"/>
    <cellStyle name="60 % - Akzent4" xfId="32876" hidden="1" xr:uid="{699D0ECD-F76F-4F67-8FD6-C769810BE704}"/>
    <cellStyle name="60 % - Akzent4" xfId="13717" hidden="1" xr:uid="{A4C2A2A8-631C-4FF3-86B6-8F99C52AB113}"/>
    <cellStyle name="60 % - Akzent4" xfId="41659" hidden="1" xr:uid="{D6249D31-8D11-4E40-95F5-706282073DFE}"/>
    <cellStyle name="60 % - Akzent4" xfId="41388" hidden="1" xr:uid="{5D674A82-0B7D-4059-94CB-78E775C0D8C3}"/>
    <cellStyle name="60 % - Akzent4" xfId="42332" hidden="1" xr:uid="{99D97790-46BC-4220-957A-EB8D85C63DAE}"/>
    <cellStyle name="60 % - Akzent4" xfId="43044" hidden="1" xr:uid="{9EACDB5C-58BE-4DEE-B4B0-8A0D834C7CF1}"/>
    <cellStyle name="60 % - Akzent4" xfId="51121" hidden="1" xr:uid="{40E32E3D-C224-422A-A1A8-1159813E2DA3}"/>
    <cellStyle name="60 % - Akzent4" xfId="9316" hidden="1" xr:uid="{F080007B-06A8-4F24-B3BE-5B49AA93A07A}"/>
    <cellStyle name="60 % - Akzent4" xfId="5597" hidden="1" xr:uid="{222F88F8-3F1C-4556-B7D5-BCA4F442D529}"/>
    <cellStyle name="60 % - Akzent4" xfId="26961" hidden="1" xr:uid="{28744666-1497-43C5-BF0C-293E132284B5}"/>
    <cellStyle name="60 % - Akzent4" xfId="21884" hidden="1" xr:uid="{CADFB3FB-E78E-479E-AF66-2D7905F85DC8}"/>
    <cellStyle name="60 % - Akzent4" xfId="12707" hidden="1" xr:uid="{73D7A6A9-21F6-4017-8E9F-A2B22F44E455}"/>
    <cellStyle name="60 % - Akzent4" xfId="5735" hidden="1" xr:uid="{2352744B-DF71-475A-B797-8779A0A67886}"/>
    <cellStyle name="60 % - Akzent4" xfId="32816" hidden="1" xr:uid="{58AE206A-493F-4081-8183-EE8CA488928C}"/>
    <cellStyle name="60 % - Akzent4" xfId="34364" hidden="1" xr:uid="{DB8EB69D-FA80-417E-A1EB-07C5988ED9C2}"/>
    <cellStyle name="60 % - Akzent4" xfId="6391" hidden="1" xr:uid="{DCA28B6F-6A53-4237-8D2D-9FE29E2F88AF}"/>
    <cellStyle name="60 % - Akzent4" xfId="46900" hidden="1" xr:uid="{B519145A-3838-4EF3-81AC-4812087F26EA}"/>
    <cellStyle name="60 % - Akzent4" xfId="32738" hidden="1" xr:uid="{A862B842-8E20-41EC-A6E4-F663EA496A26}"/>
    <cellStyle name="60 % - Akzent4" xfId="3543" hidden="1" xr:uid="{687DE937-AF94-4278-BA4A-E2E3B2B802FA}"/>
    <cellStyle name="60 % - Akzent4" xfId="3749" hidden="1" xr:uid="{2EFD73ED-1C83-4DE4-A1E1-F313FC2491FB}"/>
    <cellStyle name="60 % - Akzent4" xfId="3996" hidden="1" xr:uid="{27027D63-72B7-432A-8797-C592750038E2}"/>
    <cellStyle name="60 % - Akzent4" xfId="5675" hidden="1" xr:uid="{D3262289-A5FE-4FD2-BEE9-628F1161C8DF}"/>
    <cellStyle name="60 % - Akzent4" xfId="35284" hidden="1" xr:uid="{8A1ABA25-8CEB-4EB2-9144-ADD289DC02CC}"/>
    <cellStyle name="60 % - Akzent4" xfId="36341" hidden="1" xr:uid="{A0121970-884C-4C66-ADA9-A9D9977C17A4}"/>
    <cellStyle name="60 % - Akzent4" xfId="22888" hidden="1" xr:uid="{0B8FA60F-570A-4937-A9CB-69DE6E8E7DDB}"/>
    <cellStyle name="60 % - Akzent4" xfId="4880" hidden="1" xr:uid="{02CE083B-6880-4124-A4CE-A15BE6FA2733}"/>
    <cellStyle name="60 % - Akzent4" xfId="23507" hidden="1" xr:uid="{11BBE1FE-AD31-479B-8FCC-908A18E4CA9E}"/>
    <cellStyle name="60 % - Akzent4" xfId="36414" hidden="1" xr:uid="{6106EF23-363D-4088-AA81-404271AEB3E7}"/>
    <cellStyle name="60 % - Akzent4" xfId="38736" hidden="1" xr:uid="{AD6A3A26-E12C-48FA-950F-8695D5D27E8D}"/>
    <cellStyle name="60 % - Akzent4" xfId="30409" hidden="1" xr:uid="{211E0174-A22F-4B0D-8B50-07242AA1B85F}"/>
    <cellStyle name="60 % - Akzent4" xfId="27277" hidden="1" xr:uid="{6AEEB94D-A3B1-4E41-AA89-D73BCC62B665}"/>
    <cellStyle name="60 % - Akzent4" xfId="36474" hidden="1" xr:uid="{1A82E3F9-E264-487C-B7BC-DF20C868E930}"/>
    <cellStyle name="60 % - Akzent4" xfId="20127" hidden="1" xr:uid="{0B344AB0-18B9-481D-A9BD-F311C69E2882}"/>
    <cellStyle name="60 % - Akzent4" xfId="20263" hidden="1" xr:uid="{66EA8373-A6FD-426C-A512-5F95A75086A9}"/>
    <cellStyle name="60 % - Akzent4" xfId="20408" hidden="1" xr:uid="{D9E3AB01-AAA7-41A0-A505-072E0D6CDC8F}"/>
    <cellStyle name="60 % - Akzent4" xfId="20401" hidden="1" xr:uid="{639623E2-999D-400C-9B5B-6D2050D3A20C}"/>
    <cellStyle name="60 % - Akzent4" xfId="37123" hidden="1" xr:uid="{C91DFD0D-97EA-4DF5-B0F9-B36C5756B850}"/>
    <cellStyle name="60 % - Akzent4" xfId="43976" hidden="1" xr:uid="{9398788C-98C8-40A4-81A2-3A589415F1A9}"/>
    <cellStyle name="60 % - Akzent4" xfId="37162" hidden="1" xr:uid="{F0662ADA-4FAE-4792-8D70-4F7424EE60BC}"/>
    <cellStyle name="60 % - Akzent4" xfId="49152" hidden="1" xr:uid="{49FA0004-5385-4F3D-8653-384BB44CD09F}"/>
    <cellStyle name="60 % - Akzent4" xfId="33609" hidden="1" xr:uid="{54D224C4-492B-40AD-AEF7-4090DAAE6109}"/>
    <cellStyle name="60 % - Akzent4" xfId="46819" hidden="1" xr:uid="{F734BD4D-3378-4E95-B0D7-DBE41FBE828A}"/>
    <cellStyle name="60 % - Akzent4" xfId="51366" hidden="1" xr:uid="{74D7FA0B-B984-47A2-8755-34E9FC3ABB1A}"/>
    <cellStyle name="60 % - Akzent4" xfId="37163" hidden="1" xr:uid="{6AF2286F-D7F7-4D17-A486-2F15FE0221C2}"/>
    <cellStyle name="60 % - Akzent4" xfId="28047" hidden="1" xr:uid="{870D33B9-A214-4FF3-8ACC-912F015FE15D}"/>
    <cellStyle name="60 % - Akzent4" xfId="45722" hidden="1" xr:uid="{CE4F1CE8-D60E-4270-B474-7E51BE9FB6E3}"/>
    <cellStyle name="60 % - Akzent4" xfId="14868" hidden="1" xr:uid="{64A37E2C-3E80-47D3-9087-3B9B75FB61F2}"/>
    <cellStyle name="60 % - Akzent4" xfId="28784" hidden="1" xr:uid="{15E8BA1F-DD80-4A8E-A037-D274298D9B27}"/>
    <cellStyle name="60 % - Akzent4" xfId="43325" hidden="1" xr:uid="{3F066D72-6445-487D-B014-95FCCF64BDE6}"/>
    <cellStyle name="60 % - Akzent4" xfId="43258" hidden="1" xr:uid="{456F3EAE-1E18-49B3-9CDC-92973E4AA1F7}"/>
    <cellStyle name="60 % - Akzent4" xfId="43824" hidden="1" xr:uid="{D7CA0F81-1C09-4B84-8C59-9DB40BE1C79F}"/>
    <cellStyle name="60 % - Akzent4" xfId="48074" hidden="1" xr:uid="{2A4F3300-8E00-4014-9B4B-1F669454BAF6}"/>
    <cellStyle name="60 % - Akzent4" xfId="12997" hidden="1" xr:uid="{9E45108C-41DE-4725-B701-0F6054F46D59}"/>
    <cellStyle name="60 % - Akzent4" xfId="13246" hidden="1" xr:uid="{44D9DE68-E781-4058-8E8B-0889A9CAE76C}"/>
    <cellStyle name="60 % - Akzent4" xfId="13240" hidden="1" xr:uid="{525CB652-58CB-4F3D-8E01-7A5174611689}"/>
    <cellStyle name="60 % - Akzent4" xfId="44976" hidden="1" xr:uid="{0066B4AD-EE08-478E-8E4E-BA8C1BB15946}"/>
    <cellStyle name="60 % - Akzent4" xfId="27899" hidden="1" xr:uid="{5F17308A-F7EC-4681-91E7-F374C037F683}"/>
    <cellStyle name="60 % - Akzent4" xfId="6468" hidden="1" xr:uid="{5A227C5C-D43E-4946-8565-94047BAAE70E}"/>
    <cellStyle name="60 % - Akzent4" xfId="13311" hidden="1" xr:uid="{6D4D65D8-3EA1-41FC-A253-B017512D6872}"/>
    <cellStyle name="60 % - Akzent4" xfId="5319" hidden="1" xr:uid="{6F188043-2B5F-40C0-BDF2-7C1A956779B0}"/>
    <cellStyle name="60 % - Akzent4" xfId="1155" hidden="1" xr:uid="{57734A8B-AFD3-40F9-8CCC-2D9B43A88267}"/>
    <cellStyle name="60 % - Akzent4" xfId="29467" hidden="1" xr:uid="{18D450BB-281D-47EA-BEA6-CE6DE2D9AD0B}"/>
    <cellStyle name="60 % - Akzent4" xfId="25603" hidden="1" xr:uid="{92B6C518-5DC2-4A97-B22D-255981DFCB4A}"/>
    <cellStyle name="60 % - Akzent4" xfId="27070" hidden="1" xr:uid="{BD562F94-E217-48C9-A26F-E6DBAF6A80DE}"/>
    <cellStyle name="60 % - Akzent4" xfId="9309" hidden="1" xr:uid="{F5E437D7-07DE-4DCE-AF18-75B6D7288F7F}"/>
    <cellStyle name="60 % - Akzent4" xfId="45995" hidden="1" xr:uid="{97E14C65-E095-4A1C-ABE5-03FC82E9F63A}"/>
    <cellStyle name="60 % - Akzent4" xfId="2954" hidden="1" xr:uid="{81188A21-C967-48E9-8D51-3CAFF8B25A12}"/>
    <cellStyle name="60 % - Akzent4" xfId="13868" hidden="1" xr:uid="{E9D1A315-893F-4120-B2EE-D39932BE8F9F}"/>
    <cellStyle name="60 % - Akzent4" xfId="14700" hidden="1" xr:uid="{13F9EC70-E707-461F-AA55-3C36D7667F92}"/>
    <cellStyle name="60 % - Akzent4" xfId="13192" hidden="1" xr:uid="{DD0CCBB6-19AC-4542-824D-D2E113EF74BC}"/>
    <cellStyle name="60 % - Akzent4" xfId="3469" hidden="1" xr:uid="{16C7F83C-137B-4B7A-AF01-AE732AD77369}"/>
    <cellStyle name="60 % - Akzent4" xfId="1233" hidden="1" xr:uid="{98BFF0C5-011C-471A-AE2D-BEA6B4B57B13}"/>
    <cellStyle name="60 % - Akzent4" xfId="136" hidden="1" xr:uid="{6C1BA186-79E3-46DE-9698-9B262F22FB67}"/>
    <cellStyle name="60 % - Akzent4" xfId="16920" hidden="1" xr:uid="{2A1DB45A-C14F-4794-9DFA-CDAE89E1C928}"/>
    <cellStyle name="60 % - Akzent4" xfId="33382" hidden="1" xr:uid="{3CB0FE53-FEC5-4D26-9DF4-ADBC91556E92}"/>
    <cellStyle name="60 % - Akzent4" xfId="33533" hidden="1" xr:uid="{A7CFFE52-C4C3-4BED-ABC5-83F16FB1E474}"/>
    <cellStyle name="60 % - Akzent4" xfId="15383" hidden="1" xr:uid="{134E4B5B-DCB6-4976-BD46-CEF7D732AE15}"/>
    <cellStyle name="60 % - Akzent4" xfId="30260" hidden="1" xr:uid="{252AF6FD-D1A4-44B6-A2BE-415A42628E59}"/>
    <cellStyle name="60 % - Akzent4" xfId="20907" hidden="1" xr:uid="{0FA4C988-6B76-4AD7-AD49-82B404714F6F}"/>
    <cellStyle name="60 % - Akzent4" xfId="21129" hidden="1" xr:uid="{5B38E76E-0232-44F9-8A74-76F0D6EF486F}"/>
    <cellStyle name="60 % - Akzent4" xfId="28178" hidden="1" xr:uid="{E26AABCA-1225-47F4-BA48-67F3F225393A}"/>
    <cellStyle name="60 % - Akzent4" xfId="6237" hidden="1" xr:uid="{6B08094F-D613-40E5-8A8D-D7AD38161A2F}"/>
    <cellStyle name="60 % - Akzent4" xfId="50372" hidden="1" xr:uid="{32D3644B-AC2A-4FC1-A7F4-6EA7570DCA88}"/>
    <cellStyle name="60 % - Akzent4" xfId="31652" hidden="1" xr:uid="{D6D3C47A-FACB-4E17-AC4A-5353C3947A26}"/>
    <cellStyle name="60 % - Akzent4" xfId="47867" hidden="1" xr:uid="{3D6B843B-3B9E-4125-B0A2-3926A16F5519}"/>
    <cellStyle name="60 % - Akzent4" xfId="36217" hidden="1" xr:uid="{E1EF1B9B-C6AF-4D04-8FCC-794FB9D0A357}"/>
    <cellStyle name="60 % - Akzent4" xfId="1019" hidden="1" xr:uid="{662AFDF8-2646-47FD-93BF-70C42A277706}"/>
    <cellStyle name="60 % - Akzent4" xfId="18582" hidden="1" xr:uid="{ACCCCF55-E398-4D43-986F-B4055CEA846C}"/>
    <cellStyle name="60 % - Akzent4" xfId="8182" hidden="1" xr:uid="{264A3AAF-D14F-4945-984B-813A7180C2A6}"/>
    <cellStyle name="60 % - Akzent4" xfId="11483" hidden="1" xr:uid="{C354113B-4593-480E-ACD7-20D7BC969208}"/>
    <cellStyle name="60 % - Akzent4" xfId="7142" hidden="1" xr:uid="{D2A4450D-0215-417A-A601-5A83173FF4F5}"/>
    <cellStyle name="60 % - Akzent4" xfId="15630" hidden="1" xr:uid="{A180B1B9-F60F-4F42-8884-0CBBCEE0BFE3}"/>
    <cellStyle name="60 % - Akzent4" xfId="29717" hidden="1" xr:uid="{374DEFEF-8DCE-4E4A-BB6D-62DEF3FBFCFD}"/>
    <cellStyle name="60 % - Akzent4" xfId="22047" hidden="1" xr:uid="{AAA959A0-C3A5-4FB2-8A28-F68A0E94F44D}"/>
    <cellStyle name="60 % - Akzent4" xfId="22636" hidden="1" xr:uid="{860A352D-D654-4795-B7EA-38918ED74EEC}"/>
    <cellStyle name="60 % - Akzent4" xfId="22562" hidden="1" xr:uid="{6BF59433-83F0-4F2D-BC9A-60624419A3E5}"/>
    <cellStyle name="60 % - Akzent4" xfId="22807" hidden="1" xr:uid="{4A0A99D4-2816-418A-8C12-5E1AA26F6D1F}"/>
    <cellStyle name="60 % - Akzent4" xfId="38491" hidden="1" xr:uid="{FED1D002-9492-451E-BE59-957C7B40953B}"/>
    <cellStyle name="60 % - Akzent4" xfId="9249" hidden="1" xr:uid="{9B952EAD-F80E-4E1E-B450-5AF44C5CDAD6}"/>
    <cellStyle name="60 % - Akzent4" xfId="9969" hidden="1" xr:uid="{34607ED0-56A4-4556-8329-EF51506FBB5E}"/>
    <cellStyle name="60 % - Akzent4" xfId="10046" hidden="1" xr:uid="{C7E43F2F-7584-4B08-B539-C292F23662CE}"/>
    <cellStyle name="60 % - Akzent4" xfId="9815" hidden="1" xr:uid="{D9C6BFCF-00C4-4AF3-B76D-A3F5B73B70E1}"/>
    <cellStyle name="60 % - Akzent4" xfId="7904" hidden="1" xr:uid="{8DACE8F4-3B52-4BB1-9059-0FE486A49059}"/>
    <cellStyle name="60 % - Akzent4" xfId="4828" hidden="1" xr:uid="{A66EA95B-AF84-4194-A1BF-0921FE12AF91}"/>
    <cellStyle name="60 % - Akzent4" xfId="30757" hidden="1" xr:uid="{0DB11323-AD57-49C5-BE1A-FEDFFD1CFE96}"/>
    <cellStyle name="60 % - Akzent4" xfId="19084" hidden="1" xr:uid="{C952C7DB-BF98-4064-913C-7C84CAD212FC}"/>
    <cellStyle name="60 % - Akzent4" xfId="11754" hidden="1" xr:uid="{6F1855AB-389B-4506-98AF-3768A6764C9B}"/>
    <cellStyle name="60 % - Akzent4" xfId="12000" hidden="1" xr:uid="{A598E976-8A81-457A-A5F3-15959471D3FA}"/>
    <cellStyle name="60 % - Akzent4" xfId="11728" hidden="1" xr:uid="{78052B23-8B24-427B-9F56-C2A98A110F92}"/>
    <cellStyle name="60 % - Akzent4" xfId="1300" hidden="1" xr:uid="{C1913574-C222-4648-B0C2-0C79B6599407}"/>
    <cellStyle name="60 % - Akzent4" xfId="10968" hidden="1" xr:uid="{33135B9E-F50F-491F-A46C-ED0D7B0C42D4}"/>
    <cellStyle name="60 % - Akzent4" xfId="11557" hidden="1" xr:uid="{FE73F257-30D3-4C55-B3EC-642BCA0B2A0B}"/>
    <cellStyle name="60 % - Akzent4" xfId="5742" hidden="1" xr:uid="{7E0A4035-B439-4FB1-9A94-862134928FBC}"/>
    <cellStyle name="60 % - Akzent4" xfId="3723" hidden="1" xr:uid="{587388E1-A669-44F9-9C91-510B7A6A3512}"/>
    <cellStyle name="60 % - Akzent4" xfId="18656" hidden="1" xr:uid="{4740324B-A125-47E2-8677-DEE2B9D14B09}"/>
    <cellStyle name="60 % - Akzent4" xfId="13945" hidden="1" xr:uid="{BB95DEE5-D377-4137-81D1-CBA5E6050085}"/>
    <cellStyle name="60 % - Akzent4" xfId="4668" hidden="1" xr:uid="{1822366F-A488-46D0-A645-34FD4345DBC7}"/>
    <cellStyle name="60 % - Akzent4" xfId="25332" hidden="1" xr:uid="{FDB8826D-43E4-4B34-A83E-0EF5F1D56FDC}"/>
    <cellStyle name="60 % - Akzent4" xfId="7221" hidden="1" xr:uid="{5A92DC8D-5A0F-4B6F-AC6E-401F9B0A19C2}"/>
    <cellStyle name="60 % - Akzent4" xfId="7389" hidden="1" xr:uid="{8257E225-9694-4C05-8F00-0AF849A497B1}"/>
    <cellStyle name="60 % - Akzent4" xfId="7978" hidden="1" xr:uid="{CDFCC2D1-BCA6-4925-8CE6-5D0E7C761F86}"/>
    <cellStyle name="60 % - Akzent4" xfId="27170" hidden="1" xr:uid="{7D9604E4-6A0A-49AF-9F96-987F70450269}"/>
    <cellStyle name="60 % - Akzent4" xfId="28183" hidden="1" xr:uid="{279D1ED0-C8DA-48C7-B252-796158EEFD92}"/>
    <cellStyle name="60 % - Akzent4" xfId="18067" hidden="1" xr:uid="{8E7661A8-3724-44B8-A598-A1DA8A0A4C16}"/>
    <cellStyle name="60 % - Akzent4" xfId="5461" hidden="1" xr:uid="{7A103623-98C7-4952-AEEC-4E1CB5DB7BE6}"/>
    <cellStyle name="60 % - Akzent4" xfId="8156" hidden="1" xr:uid="{4210E469-41B3-44CF-8FD1-68310736F3DD}"/>
    <cellStyle name="60 % - Akzent4" xfId="31515" hidden="1" xr:uid="{8A8079EE-F6DE-4A05-BC4E-34E252E2D5CF}"/>
    <cellStyle name="60 % - Akzent4" xfId="10801" hidden="1" xr:uid="{91926BED-E824-447F-8C13-C2A3F77B9EB2}"/>
    <cellStyle name="60 % - Akzent4" xfId="29962" hidden="1" xr:uid="{D4EB9233-BD63-4443-8A3B-BBE7CD949273}"/>
    <cellStyle name="60 % - Akzent4" xfId="2030" hidden="1" xr:uid="{0CBF8038-ED7E-41FE-A819-AC6352EB4E4D}"/>
    <cellStyle name="60 % - Akzent4" xfId="4735" hidden="1" xr:uid="{0E503A90-2210-47DB-93B7-A3C205D9DF9C}"/>
    <cellStyle name="60 % - Akzent4" xfId="15457" hidden="1" xr:uid="{6E2F2F93-8848-47AD-8A4D-68205942D449}"/>
    <cellStyle name="60 % - Akzent4" xfId="1293" hidden="1" xr:uid="{44B1EE4B-3988-4ACC-B7F8-97FA39CC3992}"/>
    <cellStyle name="60 % - Akzent4" xfId="29741" hidden="1" xr:uid="{31A320AE-FD64-4953-808C-6373175555A6}"/>
    <cellStyle name="60 % - Akzent4" xfId="12686" hidden="1" xr:uid="{3ECF60B5-2270-42CD-9E9A-25FBA0678145}"/>
    <cellStyle name="60 % - Akzent4" xfId="12965" hidden="1" xr:uid="{242A88C1-2E1E-4DE7-8C0E-4913ABA943FD}"/>
    <cellStyle name="60 % - Akzent4" xfId="50961" hidden="1" xr:uid="{7258BFEF-8068-4A14-9F96-50975F1C73A0}"/>
    <cellStyle name="60 % - Akzent4" xfId="37976" hidden="1" xr:uid="{D3171323-0BCA-498D-B489-3EE4679DAF59}"/>
    <cellStyle name="60 % - Akzent4" xfId="38762" hidden="1" xr:uid="{07603473-5AB8-458A-960B-43ECC1825289}"/>
    <cellStyle name="60 % - Akzent4" xfId="26303" hidden="1" xr:uid="{6EA1B3BD-846C-4326-B1D7-F2A5F2444BB3}"/>
    <cellStyle name="60 % - Akzent4" xfId="18837" hidden="1" xr:uid="{45ECCAC3-99FD-485F-9FFE-F23E973D48C8}"/>
    <cellStyle name="60 % - Akzent4" xfId="27099" hidden="1" xr:uid="{733F53D5-44AA-446E-9262-20562183D6B1}"/>
    <cellStyle name="60 % - Akzent4" xfId="28238" hidden="1" xr:uid="{984B895F-28AE-4FD8-8409-7B6463FDABE4}"/>
    <cellStyle name="60 % - Akzent4" xfId="21054" hidden="1" xr:uid="{E28D93FF-4B5D-4661-920D-030016283357}"/>
    <cellStyle name="60 % - Akzent4" xfId="30926" hidden="1" xr:uid="{D8994C6E-E02C-40FF-8043-0DD2C4016052}"/>
    <cellStyle name="60 % - Akzent4" xfId="8429" hidden="1" xr:uid="{31412ECF-46DD-4762-B1B0-79DF754A392B}"/>
    <cellStyle name="60 % - Akzent4" xfId="18811" hidden="1" xr:uid="{A1E061BB-0F2D-4AD7-BF98-0FCC410F37FD}"/>
    <cellStyle name="60 % - Akzent4 2" xfId="463" xr:uid="{EEF332B1-2F0E-4B4C-973D-2EED0E97A138}"/>
    <cellStyle name="60 % - Akzent4 3" xfId="332" xr:uid="{A74EE64B-0065-460C-84CC-68BC1B50156C}"/>
    <cellStyle name="60 % - Akzent5" xfId="27767" hidden="1" xr:uid="{BE9D4EF9-7D4D-4A17-9DFA-431FECA8822D}"/>
    <cellStyle name="60 % - Akzent5" xfId="50946" hidden="1" xr:uid="{BC350896-8F39-4A53-8ACB-07CA0EF7F95B}"/>
    <cellStyle name="60 % - Akzent5" xfId="42436" hidden="1" xr:uid="{56AE3FE2-ABD3-42A1-818D-52F5BEE126A8}"/>
    <cellStyle name="60 % - Akzent5" xfId="52247" hidden="1" xr:uid="{1F623589-D8B6-4258-9797-7427C21A99E4}"/>
    <cellStyle name="60 % - Akzent5" xfId="15442" hidden="1" xr:uid="{E472476F-B311-4930-A974-C2DC147B2A59}"/>
    <cellStyle name="60 % - Akzent5" xfId="49155" hidden="1" xr:uid="{455F8AEF-96E5-49E2-9AA4-BBE2A92DADB4}"/>
    <cellStyle name="60 % - Akzent5" xfId="23210" hidden="1" xr:uid="{0F610941-97A7-4F47-A2B5-B06DE0F5007C}"/>
    <cellStyle name="60 % - Akzent5" xfId="26306" hidden="1" xr:uid="{3CBC4B6F-847E-42C6-9215-672C695C20C4}"/>
    <cellStyle name="60 % - Akzent5" xfId="1518" hidden="1" xr:uid="{9EEF200D-49BD-42AD-BE35-CFA318DF19DC}"/>
    <cellStyle name="60 % - Akzent5" xfId="47037" hidden="1" xr:uid="{69D3B479-0D86-40B6-8F6C-4A764AB4B514}"/>
    <cellStyle name="60 % - Akzent5" xfId="35056" hidden="1" xr:uid="{2FED9417-A202-4EF5-B665-1C25835F7C6D}"/>
    <cellStyle name="60 % - Akzent5" xfId="28376" hidden="1" xr:uid="{AAE5FD29-A4A3-4786-8129-9BE148371958}"/>
    <cellStyle name="60 % - Akzent5" xfId="30760" hidden="1" xr:uid="{6C8BCFBE-4A8A-4428-9913-0776F3DCC619}"/>
    <cellStyle name="60 % - Akzent5" xfId="26162" hidden="1" xr:uid="{D592DE4F-5EC4-44D8-B820-524A39D5C591}"/>
    <cellStyle name="60 % - Akzent5" xfId="5159" hidden="1" xr:uid="{2515D855-8D2B-4FA1-80B0-98F91955D96B}"/>
    <cellStyle name="60 % - Akzent5" xfId="52125" hidden="1" xr:uid="{7E4E0E3B-1C93-492A-BFA4-CD6C0E5EB9A0}"/>
    <cellStyle name="60 % - Akzent5" xfId="42999" hidden="1" xr:uid="{D61E1180-3BC2-45D9-A471-C92829CDF750}"/>
    <cellStyle name="60 % - Akzent5" xfId="50181" hidden="1" xr:uid="{3337199B-120B-4E38-9EDF-75F74A3DF815}"/>
    <cellStyle name="60 % - Akzent5" xfId="43979" hidden="1" xr:uid="{75F07B89-8797-4D68-ACE9-B2F30D69D1D8}"/>
    <cellStyle name="60 % - Akzent5" xfId="44811" hidden="1" xr:uid="{DEFE0759-533B-4A45-91F0-827C4EF44DFC}"/>
    <cellStyle name="60 % - Akzent5" xfId="48892" hidden="1" xr:uid="{6E474D9D-D42D-4583-A228-5B67ADB0D6F4}"/>
    <cellStyle name="60 % - Akzent5" xfId="46885" hidden="1" xr:uid="{37F4AB9B-C206-4F35-ABF5-35693DEF2C90}"/>
    <cellStyle name="60 % - Akzent5" xfId="47454" hidden="1" xr:uid="{CC78DE06-22E5-4618-8BD3-7D5CB386FC1E}"/>
    <cellStyle name="60 % - Akzent5" xfId="39754" hidden="1" xr:uid="{187A75FD-5D67-4C79-860B-AEEDAF551CE1}"/>
    <cellStyle name="60 % - Akzent5" xfId="46795" hidden="1" xr:uid="{62288379-C50A-430A-A901-9C1FC88559F3}"/>
    <cellStyle name="60 % - Akzent5" xfId="22921" hidden="1" xr:uid="{2D58F0B1-15F2-461F-8AC8-D8FD30225943}"/>
    <cellStyle name="60 % - Akzent5" xfId="36221" hidden="1" xr:uid="{A4CB1E9B-55E8-4D08-A4BF-B1469D53FC28}"/>
    <cellStyle name="60 % - Akzent5" xfId="4661" hidden="1" xr:uid="{FFA62F1D-A52E-49E8-93F7-3AC41944EBF7}"/>
    <cellStyle name="60 % - Akzent5" xfId="39568" hidden="1" xr:uid="{929BAE51-37EB-46A6-A46D-65210B241E5E}"/>
    <cellStyle name="60 % - Akzent5" xfId="12952" hidden="1" xr:uid="{14A13079-EF1D-47D3-8345-9ECECAA9F738}"/>
    <cellStyle name="60 % - Akzent5" xfId="13654" hidden="1" xr:uid="{4E6DBF46-4DD0-48F0-8B20-7C45008335D2}"/>
    <cellStyle name="60 % - Akzent5" xfId="17904" hidden="1" xr:uid="{D2310C85-27BD-4EFC-B1A5-76620C59468F}"/>
    <cellStyle name="60 % - Akzent5" xfId="1023" hidden="1" xr:uid="{724F01F9-B065-45C4-96FA-7C81FB17F5CA}"/>
    <cellStyle name="60 % - Akzent5" xfId="25134" hidden="1" xr:uid="{BFE8F178-70F2-4BCF-B4F2-1866DA7E2F46}"/>
    <cellStyle name="60 % - Akzent5" xfId="43761" hidden="1" xr:uid="{4FD7D7A2-3E6B-4933-800A-0DD64AF5AD4A}"/>
    <cellStyle name="60 % - Akzent5" xfId="50897" hidden="1" xr:uid="{198164E4-C2D7-431D-A4CE-482F7B76B632}"/>
    <cellStyle name="60 % - Akzent5" xfId="44780" hidden="1" xr:uid="{4F030549-3F2B-4C70-9957-1C87B40ED0BD}"/>
    <cellStyle name="60 % - Akzent5" xfId="48941" hidden="1" xr:uid="{5F73D7A5-F4BA-4F19-83E6-386530A1842E}"/>
    <cellStyle name="60 % - Akzent5" xfId="47699" hidden="1" xr:uid="{C72929A2-B105-4455-81B4-85FC8F97BEE6}"/>
    <cellStyle name="60 % - Akzent5" xfId="47883" hidden="1" xr:uid="{E495BBD1-FAEF-4E5F-BE41-48638FEA6D2C}"/>
    <cellStyle name="60 % - Akzent5" xfId="7914" hidden="1" xr:uid="{774C7AAA-F3CF-4F28-8B4B-D48F62715352}"/>
    <cellStyle name="60 % - Akzent5" xfId="36781" hidden="1" xr:uid="{DF7CCA81-C85C-4561-B836-A150D4780CA1}"/>
    <cellStyle name="60 % - Akzent5" xfId="18840" hidden="1" xr:uid="{92B99843-047F-458E-8AC7-6675A4CCA907}"/>
    <cellStyle name="60 % - Akzent5" xfId="47631" hidden="1" xr:uid="{6453EB79-D5C4-4408-BAA4-82F61554D0D2}"/>
    <cellStyle name="60 % - Akzent5" xfId="31451" hidden="1" xr:uid="{0C48FE59-1293-4B54-AA04-F77A1DC3BFDD}"/>
    <cellStyle name="60 % - Akzent5" xfId="47263" hidden="1" xr:uid="{4DDAB730-A2A4-414B-ACEA-63585B1967EB}"/>
    <cellStyle name="60 % - Akzent5" xfId="33536" hidden="1" xr:uid="{9945D18C-CC2C-43AB-8298-2415E3DB9ECB}"/>
    <cellStyle name="60 % - Akzent5" xfId="45997" hidden="1" xr:uid="{066D434D-0462-4D25-A107-68B6BA47CC67}"/>
    <cellStyle name="60 % - Akzent5" xfId="28756" hidden="1" xr:uid="{5EFA3A1D-8A63-4C5D-B1CB-4C3546D9C2F3}"/>
    <cellStyle name="60 % - Akzent5" xfId="48176" hidden="1" xr:uid="{A919A11D-8242-4B1C-964B-D8299C1C38B4}"/>
    <cellStyle name="60 % - Akzent5" xfId="17073" hidden="1" xr:uid="{FC5746AF-ACCF-4EB8-935E-3B340632C1EB}"/>
    <cellStyle name="60 % - Akzent5" xfId="50212" hidden="1" xr:uid="{2B51163A-BFD5-4BD2-B24A-876A59CE9412}"/>
    <cellStyle name="60 % - Akzent5" xfId="47671" hidden="1" xr:uid="{CF493C6E-DAB9-460D-9892-08446D83409F}"/>
    <cellStyle name="60 % - Akzent5" xfId="23444" hidden="1" xr:uid="{FE947DB3-B3D5-4BB3-99FD-3AB7B24090F7}"/>
    <cellStyle name="60 % - Akzent5" xfId="23646" hidden="1" xr:uid="{A5113554-F8ED-47D7-9900-C60E66A1EAB6}"/>
    <cellStyle name="60 % - Akzent5" xfId="23723" hidden="1" xr:uid="{23552FBF-3927-41F6-B659-1EFF54C06CB6}"/>
    <cellStyle name="60 % - Akzent5" xfId="24449" hidden="1" xr:uid="{42430C9A-7D15-4519-8DAF-0414472BF0AB}"/>
    <cellStyle name="60 % - Akzent5" xfId="24418" hidden="1" xr:uid="{FA87E576-7986-4D4A-B48E-4193EAF471CB}"/>
    <cellStyle name="60 % - Akzent5" xfId="25183" hidden="1" xr:uid="{C9AF8D45-14C8-4619-9B01-EA591AB2A350}"/>
    <cellStyle name="60 % - Akzent5" xfId="27488" hidden="1" xr:uid="{3EC237BB-88BB-444D-B7BD-39ABCE4E539A}"/>
    <cellStyle name="60 % - Akzent5" xfId="139" hidden="1" xr:uid="{B1AA47E5-2B54-4506-B636-F9E9FCA11811}"/>
    <cellStyle name="60 % - Akzent5" xfId="34367" hidden="1" xr:uid="{C186658E-8989-473E-B302-1F3CFF79D831}"/>
    <cellStyle name="60 % - Akzent5" xfId="36497" hidden="1" xr:uid="{5F36E109-3866-474E-A2C7-633DB03ABFE9}"/>
    <cellStyle name="60 % - Akzent5" xfId="27621" hidden="1" xr:uid="{B242B597-9D17-4313-B74E-33772482D98C}"/>
    <cellStyle name="60 % - Akzent5" xfId="19086" hidden="1" xr:uid="{0267FC93-BC93-4752-A2B2-5F423AF327D0}"/>
    <cellStyle name="60 % - Akzent5" xfId="18641" hidden="1" xr:uid="{452D9DFE-1D6C-46A8-B5FD-053EB7954688}"/>
    <cellStyle name="60 % - Akzent5" xfId="45550" hidden="1" xr:uid="{F4A36309-F5F0-44C5-A81E-7BAB9C823F62}"/>
    <cellStyle name="60 % - Akzent5" xfId="28399" hidden="1" xr:uid="{B70C3948-59BA-44E2-9855-99C94407999F}"/>
    <cellStyle name="60 % - Akzent5" xfId="9534" hidden="1" xr:uid="{CC66C02C-3FF0-4550-AD8C-5726730B0D4A}"/>
    <cellStyle name="60 % - Akzent5" xfId="31953" hidden="1" xr:uid="{C24AECB8-559F-4437-B56E-B1C4C3985E22}"/>
    <cellStyle name="60 % - Akzent5" xfId="4555" hidden="1" xr:uid="{D9894496-CD34-4D4F-98A5-35BCAAB89A40}"/>
    <cellStyle name="60 % - Akzent5" xfId="22621" hidden="1" xr:uid="{79AC007E-4939-414F-9964-9AC12A4BDF08}"/>
    <cellStyle name="60 % - Akzent5" xfId="11493" hidden="1" xr:uid="{245111E8-1D42-400A-886D-F1A8B4E30E3A}"/>
    <cellStyle name="60 % - Akzent5" xfId="28787" hidden="1" xr:uid="{B908F30C-EA12-4A53-AC62-7E9BB93613EB}"/>
    <cellStyle name="60 % - Akzent5" xfId="29477" hidden="1" xr:uid="{AEDE28E6-F23C-4A46-8BAC-297BA1DD427A}"/>
    <cellStyle name="60 % - Akzent5" xfId="29526" hidden="1" xr:uid="{30B9E697-1D4B-4566-9833-724E27789A69}"/>
    <cellStyle name="60 % - Akzent5" xfId="29744" hidden="1" xr:uid="{003DA630-6803-43A1-B9E5-8901A9E88F1F}"/>
    <cellStyle name="60 % - Akzent5" xfId="29964" hidden="1" xr:uid="{0BBF50F2-A9CD-452D-A451-D9112397ED50}"/>
    <cellStyle name="60 % - Akzent5" xfId="30460" hidden="1" xr:uid="{DEB99883-A5B6-4694-8507-0946CDA0E7EA}"/>
    <cellStyle name="60 % - Akzent5" xfId="27689" hidden="1" xr:uid="{1B3511AD-8A35-4223-867F-ED745F11BED4}"/>
    <cellStyle name="60 % - Akzent5" xfId="13562" hidden="1" xr:uid="{FE2ABA17-CFAB-4A9F-A213-8763C3E1E428}"/>
    <cellStyle name="60 % - Akzent5" xfId="34336" hidden="1" xr:uid="{1B76A38B-22C1-4DCB-9FC1-CA65AC2FE96F}"/>
    <cellStyle name="60 % - Akzent5" xfId="38765" hidden="1" xr:uid="{8FE41AF6-70CB-43F7-A58E-49F224215657}"/>
    <cellStyle name="60 % - Akzent5" xfId="43194" hidden="1" xr:uid="{3C4F86CC-1D55-456B-8076-EF335EAED422}"/>
    <cellStyle name="60 % - Akzent5" xfId="21887" hidden="1" xr:uid="{B1C5CC1A-20B1-44BC-8BBF-EAB910A98448}"/>
    <cellStyle name="60 % - Akzent5" xfId="46554" hidden="1" xr:uid="{7A617A7F-1F29-4DDF-BAB7-ECFE44381ACA}"/>
    <cellStyle name="60 % - Akzent5" xfId="47287" hidden="1" xr:uid="{A6F5A609-9302-4727-A4D7-8F144F2EF76D}"/>
    <cellStyle name="60 % - Akzent5" xfId="26544" hidden="1" xr:uid="{94BE33A2-1E5C-4F3D-B59C-DF6956FC4E81}"/>
    <cellStyle name="60 % - Akzent5" xfId="44060" hidden="1" xr:uid="{F439EE31-A13B-47C0-AD20-2EC27C3CE33B}"/>
    <cellStyle name="60 % - Akzent5" xfId="30805" hidden="1" xr:uid="{911A2C4A-B816-4684-B87F-28F30E0BABF8}"/>
    <cellStyle name="60 % - Akzent5" xfId="22902" hidden="1" xr:uid="{B1BD4A60-C70F-4D11-B60D-37ECB9733094}"/>
    <cellStyle name="60 % - Akzent5" xfId="45751" hidden="1" xr:uid="{CFC00534-F4CC-4DA3-BFB5-A593AA11EE57}"/>
    <cellStyle name="60 % - Akzent5" xfId="31708" hidden="1" xr:uid="{132EF72B-3588-406A-A29F-0F535ED9BE91}"/>
    <cellStyle name="60 % - Akzent5" xfId="32510" hidden="1" xr:uid="{4411D15B-F19D-4D80-B1C3-D33D51A85C16}"/>
    <cellStyle name="60 % - Akzent5" xfId="29705" hidden="1" xr:uid="{DDAE9C75-D26F-4CBB-99D8-8DBD7735F932}"/>
    <cellStyle name="60 % - Akzent5" xfId="32606" hidden="1" xr:uid="{B0D0F7B1-4A45-42FF-9ECB-E0F42363789F}"/>
    <cellStyle name="60 % - Akzent5" xfId="33101" hidden="1" xr:uid="{45B73D85-1626-4665-B00A-3583D5F6B080}"/>
    <cellStyle name="60 % - Akzent5" xfId="32752" hidden="1" xr:uid="{8DFAA902-11FA-4AF8-9104-22C6371E5C12}"/>
    <cellStyle name="60 % - Akzent5" xfId="33069" hidden="1" xr:uid="{04F312CC-69AA-4D1F-8DE8-DFA38B43151A}"/>
    <cellStyle name="60 % - Akzent5" xfId="33319" hidden="1" xr:uid="{5E6E9FC2-E2E2-4525-B109-5B95ACDF8641}"/>
    <cellStyle name="60 % - Akzent5" xfId="39011" hidden="1" xr:uid="{D2924BB3-4915-47AC-A090-0AA3A1A2413C}"/>
    <cellStyle name="60 % - Akzent5" xfId="13447" hidden="1" xr:uid="{4C4D3B38-68CF-434D-8450-35072C9971ED}"/>
    <cellStyle name="60 % - Akzent5" xfId="27522" hidden="1" xr:uid="{15A0BA8E-6802-4AD7-AA77-A4C900F56711}"/>
    <cellStyle name="60 % - Akzent5" xfId="52236" hidden="1" xr:uid="{E29AA35F-DA87-409B-88A9-FF75B7842E5B}"/>
    <cellStyle name="60 % - Akzent5" xfId="27074" hidden="1" xr:uid="{497E26E0-1D90-4968-B5DC-1798C728FA23}"/>
    <cellStyle name="60 % - Akzent5" xfId="27553" hidden="1" xr:uid="{6A3B751A-811E-4382-883B-D4346468BD1D}"/>
    <cellStyle name="60 % - Akzent5" xfId="14703" hidden="1" xr:uid="{9E396EE3-1BE0-4A4A-8D18-CD3B7EA95850}"/>
    <cellStyle name="60 % - Akzent5" xfId="13001" hidden="1" xr:uid="{BCECAE11-984F-4CC7-8061-D0B4FD353558}"/>
    <cellStyle name="60 % - Akzent5" xfId="33616" hidden="1" xr:uid="{E33065B2-539B-49C4-B420-AA8AA0E1CF96}"/>
    <cellStyle name="60 % - Akzent5" xfId="46664" hidden="1" xr:uid="{B0D5B186-0560-4767-82DD-F32E84BDB374}"/>
    <cellStyle name="60 % - Akzent5" xfId="46964" hidden="1" xr:uid="{D8317CFB-7E84-4DE8-B53C-1EF0AF77811E}"/>
    <cellStyle name="60 % - Akzent5" xfId="14672" hidden="1" xr:uid="{DE709E20-2537-493D-8143-877B8D2FE839}"/>
    <cellStyle name="60 % - Akzent5" xfId="13952" hidden="1" xr:uid="{2EA2C61F-B3DF-4CCC-B41F-F923D61E09CB}"/>
    <cellStyle name="60 % - Akzent5" xfId="47609" hidden="1" xr:uid="{5218FB75-E886-40F3-901D-52B278E42254}"/>
    <cellStyle name="60 % - Akzent5" xfId="51368" hidden="1" xr:uid="{49014FD2-59F8-4768-B2EB-2835AFDC1DCF}"/>
    <cellStyle name="60 % - Akzent5" xfId="36174" hidden="1" xr:uid="{6B9BD1CA-F17C-49DF-AF6E-FEB13EC10730}"/>
    <cellStyle name="60 % - Akzent5" xfId="36866" hidden="1" xr:uid="{6C17C931-306C-4156-A41B-4E27EBD0D33C}"/>
    <cellStyle name="60 % - Akzent5" xfId="37057" hidden="1" xr:uid="{362733A7-AB60-426D-8E1F-D7C8B5173FF4}"/>
    <cellStyle name="60 % - Akzent5" xfId="37129" hidden="1" xr:uid="{F37ACA16-AF75-4275-8B12-45CC00777980}"/>
    <cellStyle name="60 % - Akzent5" xfId="37812" hidden="1" xr:uid="{5BE58B33-3D1B-4EDA-8530-0BE0389BDEFE}"/>
    <cellStyle name="60 % - Akzent5" xfId="37781" hidden="1" xr:uid="{3E62ADDB-3154-4C4B-8DA3-3CBD40408247}"/>
    <cellStyle name="60 % - Akzent5" xfId="43048" hidden="1" xr:uid="{3BAFE890-F740-466D-94CA-A84A33EF329E}"/>
    <cellStyle name="60 % - Akzent5" xfId="17153" hidden="1" xr:uid="{BBB3D2E2-908A-4A93-9F2B-8694AA12BE06}"/>
    <cellStyle name="60 % - Akzent5" xfId="16607" hidden="1" xr:uid="{FCF4076E-8148-49E7-A5A0-31F70E943648}"/>
    <cellStyle name="60 % - Akzent5" xfId="52014" hidden="1" xr:uid="{E103C705-F95F-482C-90D1-32D00342F2D2}"/>
    <cellStyle name="60 % - Akzent5" xfId="8431" hidden="1" xr:uid="{FCBA0355-7CC8-41E6-A880-BA98974F75E6}"/>
    <cellStyle name="60 % - Akzent5" xfId="45501" hidden="1" xr:uid="{BE7A8C17-BA4F-4B0E-8800-D997A32981F9}"/>
    <cellStyle name="60 % - Akzent5" xfId="27463" hidden="1" xr:uid="{DCCFCE9F-22A9-4094-99AF-C3B3456E209A}"/>
    <cellStyle name="60 % - Akzent5" xfId="19643" hidden="1" xr:uid="{1656AC87-A00A-4FD0-B433-D42525956D62}"/>
    <cellStyle name="60 % - Akzent5" xfId="5465" hidden="1" xr:uid="{BB3CF092-63E7-4CF3-AE85-D037495D4876}"/>
    <cellStyle name="60 % - Akzent5" xfId="3528" hidden="1" xr:uid="{5F62E3FB-909B-41C6-9C77-7AD7FA552ECA}"/>
    <cellStyle name="60 % - Akzent5" xfId="11542" hidden="1" xr:uid="{A90A7635-100B-42DB-85BC-4FA23704ADB2}"/>
    <cellStyle name="60 % - Akzent5" xfId="27025" hidden="1" xr:uid="{5B7CF675-8A0F-48B1-9659-F4F7E63E6D89}"/>
    <cellStyle name="60 % - Akzent5" xfId="1736" hidden="1" xr:uid="{0DC77674-3D77-414D-A21E-4A9A85323403}"/>
    <cellStyle name="60 % - Akzent5" xfId="21136" hidden="1" xr:uid="{4D2EC7BD-CB38-4ADA-B183-11FAC6115117}"/>
    <cellStyle name="60 % - Akzent5" xfId="40505" hidden="1" xr:uid="{588807D5-DA47-4204-98DD-1554E4A95AF4}"/>
    <cellStyle name="60 % - Akzent5" xfId="40474" hidden="1" xr:uid="{EA6AAD03-26CA-4482-8D6F-E34AB8505F17}"/>
    <cellStyle name="60 % - Akzent5" xfId="41190" hidden="1" xr:uid="{10B52CDE-6DBF-4AC7-B2EE-9492023CC6E9}"/>
    <cellStyle name="60 % - Akzent5" xfId="41239" hidden="1" xr:uid="{6B2FEF74-CC84-44CA-AB32-7619D3763A4B}"/>
    <cellStyle name="60 % - Akzent5" xfId="41417" hidden="1" xr:uid="{97A717EC-C719-43B2-B628-0CCC9686EFA0}"/>
    <cellStyle name="60 % - Akzent5" xfId="41661" hidden="1" xr:uid="{2CD2AE7C-D32D-46F7-BC2B-5B14343C2014}"/>
    <cellStyle name="60 % - Akzent5" xfId="12002" hidden="1" xr:uid="{8A1C7CB5-FD84-41F8-9CA1-42DF12CF0E13}"/>
    <cellStyle name="60 % - Akzent5" xfId="1169" hidden="1" xr:uid="{0ECEDCF7-9881-4680-850E-2BDC7873A611}"/>
    <cellStyle name="60 % - Akzent5" xfId="46805" hidden="1" xr:uid="{86860D6D-2FCA-4F94-8C3F-19DE8437D202}"/>
    <cellStyle name="60 % - Akzent5" xfId="25361" hidden="1" xr:uid="{E1B2E924-0DD0-4F9E-AC52-17C4962BFF94}"/>
    <cellStyle name="60 % - Akzent5" xfId="23106" hidden="1" xr:uid="{BA52AC30-FED0-4122-8197-2BF1D05060CC}"/>
    <cellStyle name="60 % - Akzent5" xfId="22782" hidden="1" xr:uid="{DDFCFE85-D203-49C4-8BD1-23CBF88F8688}"/>
    <cellStyle name="60 % - Akzent5" xfId="35105" hidden="1" xr:uid="{17433999-68C5-4584-9447-F1157080E4C5}"/>
    <cellStyle name="60 % - Akzent5" xfId="31500" hidden="1" xr:uid="{47311886-E053-48E1-AF04-D40630029B17}"/>
    <cellStyle name="60 % - Akzent5" xfId="36353" hidden="1" xr:uid="{FB1B7BB3-ED40-4D5E-870A-6A3DB7831F4E}"/>
    <cellStyle name="60 % - Akzent5" xfId="11757" hidden="1" xr:uid="{10DA06AC-C3A5-4268-80DC-8086B842E11C}"/>
    <cellStyle name="60 % - Akzent5" xfId="3479" hidden="1" xr:uid="{49E7055D-C16B-45C6-A8AE-FD6D503EA49D}"/>
    <cellStyle name="60 % - Akzent5" xfId="8185" hidden="1" xr:uid="{FE9BCCA2-33C8-49A7-9B02-6CD568104D6F}"/>
    <cellStyle name="60 % - Akzent5" xfId="7193" hidden="1" xr:uid="{EE1B6335-030C-4847-89F2-FE9F498705A3}"/>
    <cellStyle name="60 % - Akzent5" xfId="5925" hidden="1" xr:uid="{D9CAFA4C-4A70-4CA7-81D8-7AA20A12E74D}"/>
    <cellStyle name="60 % - Akzent5" xfId="10053" hidden="1" xr:uid="{40C6CCDC-0372-4C3C-92F1-845BBAEC0B81}"/>
    <cellStyle name="60 % - Akzent5" xfId="5374" hidden="1" xr:uid="{2868CEA7-E8FC-4727-A7F4-0752560BCF3D}"/>
    <cellStyle name="60 % - Akzent5" xfId="15659" hidden="1" xr:uid="{6BBA44F7-BB79-4C2A-AB35-59407D9E7C0C}"/>
    <cellStyle name="60 % - Akzent5" xfId="15905" hidden="1" xr:uid="{39840541-14F7-45E3-AF01-F4258DD3CA30}"/>
    <cellStyle name="60 % - Akzent5" xfId="16462" hidden="1" xr:uid="{6864374B-AC2A-4095-AC93-4267089FF51A}"/>
    <cellStyle name="60 % - Akzent5" xfId="12899" hidden="1" xr:uid="{07826C24-43A5-488B-9861-A37CB9495FA9}"/>
    <cellStyle name="60 % - Akzent5" xfId="12779" hidden="1" xr:uid="{CD633633-B4A8-4EEA-89AD-6E4AC5426EBD}"/>
    <cellStyle name="60 % - Akzent5" xfId="12797" hidden="1" xr:uid="{A430C0E6-529C-4E1A-BDA0-2C818FA26927}"/>
    <cellStyle name="60 % - Akzent5" xfId="21856" hidden="1" xr:uid="{092DABCB-96CF-4A3E-B753-C03473177A82}"/>
    <cellStyle name="60 % - Akzent5" xfId="974" hidden="1" xr:uid="{BF53651C-8118-41B2-BA2C-A0376C7B71BF}"/>
    <cellStyle name="60 % - Akzent5" xfId="42604" hidden="1" xr:uid="{901063B4-6C38-4C47-ACC6-1AFB81DEF78C}"/>
    <cellStyle name="60 % - Akzent5" xfId="3998" hidden="1" xr:uid="{25382AFB-CBF8-42AB-9A38-361C0E6B287D}"/>
    <cellStyle name="60 % - Akzent5" xfId="27257" hidden="1" xr:uid="{FDDF8C6E-9B6F-4BBD-B12B-E599639AF6F1}"/>
    <cellStyle name="60 % - Akzent5" xfId="47661" hidden="1" xr:uid="{BA203065-748D-46F4-B138-596862A71E3C}"/>
    <cellStyle name="60 % - Akzent5" xfId="51124" hidden="1" xr:uid="{8C9836D0-41DC-4E0B-B508-38D2FCE9EE56}"/>
    <cellStyle name="60 % - Akzent5" xfId="42218" hidden="1" xr:uid="{5B0391C7-3BF5-43AA-939A-F659BC62DD34}"/>
    <cellStyle name="60 % - Akzent5" xfId="48207" hidden="1" xr:uid="{00F2F450-D438-4FED-B38D-E7DF38DA41A7}"/>
    <cellStyle name="60 % - Akzent5" xfId="46926" hidden="1" xr:uid="{F5F202ED-8B7E-4A5B-8335-FB12927869D4}"/>
    <cellStyle name="60 % - Akzent5" xfId="28054" hidden="1" xr:uid="{E2B3046D-5D8D-4C92-AE05-9707ED456115}"/>
    <cellStyle name="60 % - Akzent5" xfId="30362" hidden="1" xr:uid="{F001F506-EC6F-4BEB-8020-2AE6383032CE}"/>
    <cellStyle name="60 % - Akzent5" xfId="49401" hidden="1" xr:uid="{6DA1D490-28D2-4E71-8168-C80F70036A90}"/>
    <cellStyle name="60 % - Akzent5" xfId="4766" hidden="1" xr:uid="{41B96159-958B-465F-9E8A-05439772F3F7}"/>
    <cellStyle name="60 % - Akzent5" xfId="20626" hidden="1" xr:uid="{FF191CD0-6C81-4938-B01E-96CBCDB083B3}"/>
    <cellStyle name="60 % - Akzent5" xfId="20277" hidden="1" xr:uid="{322A04CA-E38D-482D-924A-120D6BA567FD}"/>
    <cellStyle name="60 % - Akzent5" xfId="20594" hidden="1" xr:uid="{2061E7D4-AC17-4FBE-B09F-012A00BB0F70}"/>
    <cellStyle name="60 % - Akzent5" xfId="20082" hidden="1" xr:uid="{3852103F-F7BD-455C-8F54-6B7BFA72F7D6}"/>
    <cellStyle name="60 % - Akzent5" xfId="20844" hidden="1" xr:uid="{F19BD19E-9322-4E18-926C-922BE9F30BA2}"/>
    <cellStyle name="60 % - Akzent5" xfId="21057" hidden="1" xr:uid="{F0A99FA8-D1B2-4C29-ABFF-E6DB9FA35A2A}"/>
    <cellStyle name="60 % - Akzent5" xfId="51925" hidden="1" xr:uid="{7D8CC10E-316C-4F50-9B4F-3B2D14A2B605}"/>
    <cellStyle name="60 % - Akzent5" xfId="43511" hidden="1" xr:uid="{9D23E42B-0695-4B0E-A035-7DA51AB7E558}"/>
    <cellStyle name="60 % - Akzent5" xfId="28259" hidden="1" xr:uid="{A874BD38-E826-46B6-AF6B-AC4B89764442}"/>
    <cellStyle name="60 % - Akzent5" xfId="1486" hidden="1" xr:uid="{B059C385-7EE7-41B6-8529-1DD4B7F2B675}"/>
    <cellStyle name="60 % - Akzent5" xfId="35313" hidden="1" xr:uid="{C9F8A6FB-BBB4-4B87-A371-A198D0E5DD5C}"/>
    <cellStyle name="60 % - Akzent5" xfId="38501" hidden="1" xr:uid="{8FF34D4E-5AB0-4A20-BE56-D64E5BD34C46}"/>
    <cellStyle name="60 % - Akzent5" xfId="17873" hidden="1" xr:uid="{CEEFF164-F989-4CEF-98E1-189865D478E2}"/>
    <cellStyle name="60 % - Akzent5" xfId="25605" hidden="1" xr:uid="{79062241-08E0-4892-B801-6CDF6633E6B0}"/>
    <cellStyle name="60 % - Akzent5" xfId="22572" hidden="1" xr:uid="{F540B770-CC8D-41E5-BE20-3D7C917469CC}"/>
    <cellStyle name="60 % - Akzent5" xfId="2037" hidden="1" xr:uid="{A0847D59-BEB3-4D39-A1B8-588DB2DD1E06}"/>
    <cellStyle name="60 % - Akzent5" xfId="12559" hidden="1" xr:uid="{3A1440AD-49F7-49E9-94DF-85FC5D95804F}"/>
    <cellStyle name="60 % - Akzent5" xfId="2788" hidden="1" xr:uid="{915C1593-3F27-4CD6-B0BD-487DE9B8EFD1}"/>
    <cellStyle name="60 % - Akzent5" xfId="11687" hidden="1" xr:uid="{9D979789-6B75-4347-8D05-E43EA7D977E0}"/>
    <cellStyle name="60 % - Akzent5" xfId="23018" hidden="1" xr:uid="{ABB5584B-9177-4571-85F5-3829C6D2D6FC}"/>
    <cellStyle name="60 % - Akzent5" xfId="36664" hidden="1" xr:uid="{BCD3FB9D-B3B9-44E8-BAF7-A4916EE5A314}"/>
    <cellStyle name="60 % - Akzent5" xfId="37382" hidden="1" xr:uid="{640C6185-9C05-4637-8946-7D2F4B9AC7B3}"/>
    <cellStyle name="60 % - Akzent5" xfId="39675" hidden="1" xr:uid="{AAB7D743-E0A2-44BB-B913-926C1E24D453}"/>
    <cellStyle name="60 % - Akzent5" xfId="49958" hidden="1" xr:uid="{C53640F4-29A9-4F74-8D71-BFCF94F32116}"/>
    <cellStyle name="60 % - Akzent5" xfId="27977" hidden="1" xr:uid="{9037BF96-D91B-424F-9F09-3634C084BB60}"/>
    <cellStyle name="60 % - Akzent5" xfId="5611" hidden="1" xr:uid="{D22DEB3C-5789-45D7-B1AE-6A331D6FC9F8}"/>
    <cellStyle name="60 % - Akzent5" xfId="18592" hidden="1" xr:uid="{C94978F1-2DBE-4CC8-A971-0899D2D78FEA}"/>
    <cellStyle name="60 % - Akzent5" xfId="4826" hidden="1" xr:uid="{1163853F-D51A-46E9-ABC4-6DC5E79FD5C0}"/>
    <cellStyle name="60 % - Akzent5" xfId="35559" hidden="1" xr:uid="{69AAA53E-5E69-407F-9A9B-4F9D18286DAB}"/>
    <cellStyle name="60 % - Akzent5" xfId="13418" hidden="1" xr:uid="{D5B2DA0A-0DFD-42D9-A475-448F85BD7298}"/>
    <cellStyle name="60 % - Akzent5" xfId="16857" hidden="1" xr:uid="{876AEE06-397E-4A1B-A457-4535937952D8}"/>
    <cellStyle name="60 % - Akzent5" xfId="16639" hidden="1" xr:uid="{2C7D8CEE-2AFA-4402-A491-3E72CB72FCDB}"/>
    <cellStyle name="60 % - Akzent5" xfId="6475" hidden="1" xr:uid="{DDD127DC-B708-4398-87AD-16CB61A57281}"/>
    <cellStyle name="60 % - Akzent5" xfId="10773" hidden="1" xr:uid="{1000B2DC-E9F7-47BE-90D1-70DAF52AD543}"/>
    <cellStyle name="60 % - Akzent5" xfId="2757" hidden="1" xr:uid="{411E2134-9E61-4ED5-A129-FF26DE024DC9}"/>
    <cellStyle name="60 % - Akzent5" xfId="7963" hidden="1" xr:uid="{5D647152-884D-462A-83D1-B39514B09252}"/>
    <cellStyle name="60 % - Akzent5" xfId="9752" hidden="1" xr:uid="{9EBE3807-D0E1-4A39-9E4B-8F0919C03093}"/>
    <cellStyle name="60 % - Akzent5" xfId="9972" hidden="1" xr:uid="{0E584376-6F76-4CE9-84D0-A1D39FCEFF99}"/>
    <cellStyle name="60 % - Akzent5" xfId="20131" hidden="1" xr:uid="{72B76963-1AE5-4423-96B5-275DE034127B}"/>
    <cellStyle name="60 % - Akzent5" xfId="23241" hidden="1" xr:uid="{DA70067D-F9F9-4E83-AC44-A0AA4EAD0ABD}"/>
    <cellStyle name="60 % - Akzent5" xfId="36116" hidden="1" xr:uid="{CF4FFDEB-5EEC-49C1-A227-520AF40A9CD0}"/>
    <cellStyle name="60 % - Akzent5" xfId="9502" hidden="1" xr:uid="{8F01105C-2D9E-46D3-8237-EB22C462226C}"/>
    <cellStyle name="60 % - Akzent5" xfId="30313" hidden="1" xr:uid="{60A833CF-29DA-40FE-97EC-F840773AD7DD}"/>
    <cellStyle name="60 % - Akzent5" xfId="30729" hidden="1" xr:uid="{720886A5-BAF3-4834-B819-B93E3CF6D920}"/>
    <cellStyle name="60 % - Akzent5" xfId="13136" hidden="1" xr:uid="{19920497-FDE5-4AD1-97D3-1A5978703C4D}"/>
    <cellStyle name="60 % - Akzent5" xfId="27214" hidden="1" xr:uid="{CF9D529D-6335-4E4F-962C-DAB433FD3965}"/>
    <cellStyle name="60 % - Akzent5" xfId="42335" hidden="1" xr:uid="{A161A0DF-3F09-46F0-A5EB-3A8E7F374069}"/>
    <cellStyle name="60 % - Akzent5" xfId="22810" hidden="1" xr:uid="{0CBC9E04-1BE0-43E0-9EA3-C62528A2BE0D}"/>
    <cellStyle name="60 % - Akzent5" xfId="27854" hidden="1" xr:uid="{79B70CBD-45B0-4BF8-8B40-C2AB7A722173}"/>
    <cellStyle name="60 % - Akzent5" xfId="38550" hidden="1" xr:uid="{715654E2-541E-43CA-BA90-1DADEB45A920}"/>
    <cellStyle name="60 % - Akzent5" xfId="6394" hidden="1" xr:uid="{E493863A-1AB1-40F7-8306-25BAFA16CE97}"/>
    <cellStyle name="60 % - Akzent5" xfId="10804" hidden="1" xr:uid="{85A1D91F-D110-46F3-A618-E8459BE434C7}"/>
    <cellStyle name="60 % - Akzent5" xfId="1956" hidden="1" xr:uid="{A1E53DB9-BC54-4C70-8A42-8B589756E83B}"/>
    <cellStyle name="60 % - Akzent5" xfId="7224" hidden="1" xr:uid="{C646FF90-3876-4FD6-8606-D10A3132BC6A}"/>
    <cellStyle name="60 % - Akzent5" xfId="5416" hidden="1" xr:uid="{285AA1C4-C18D-44DA-B82C-E4B47F91236F}"/>
    <cellStyle name="60 % - Akzent5" xfId="6174" hidden="1" xr:uid="{E55C6D83-77FC-4CCA-9CC8-D9B3813BE0D3}"/>
    <cellStyle name="60 % - Akzent5" xfId="26870" hidden="1" xr:uid="{C17AD887-1D8C-41BD-A410-357E450D0625}"/>
    <cellStyle name="60 % - Akzent5" xfId="15393" hidden="1" xr:uid="{AB280277-1084-45C3-8690-0E82C18D24E3}"/>
    <cellStyle name="60 % - Akzent5" xfId="4835" hidden="1" xr:uid="{EB53A269-D985-4040-B90E-2E69325E9C8D}"/>
    <cellStyle name="60 % - Akzent5" xfId="36943" hidden="1" xr:uid="{4686718E-F90B-48BF-B638-5B8D10F8BACB}"/>
    <cellStyle name="60 % - Akzent5" xfId="13871" hidden="1" xr:uid="{0FAC4DED-65DB-4DCE-BD4E-964CFC89BAD5}"/>
    <cellStyle name="60 % - Akzent5" xfId="43543" hidden="1" xr:uid="{E1E20CD2-C921-4E16-B96C-A2BF4E11C737}"/>
    <cellStyle name="60 % - Akzent5" xfId="9185" hidden="1" xr:uid="{985640AC-6421-479C-94BC-7E6724ED824D}"/>
    <cellStyle name="60 % - Akzent5" xfId="8988" hidden="1" xr:uid="{3EB5A405-F46F-43FF-A936-2967F63C3005}"/>
    <cellStyle name="60 % - Akzent5" xfId="36636" hidden="1" xr:uid="{B6E870C7-5A42-43AC-BAAC-2F699AFE822F}"/>
    <cellStyle name="60 % - Akzent5" xfId="3752" hidden="1" xr:uid="{388DEC3D-3C31-4090-8C1A-4410CF331460}"/>
    <cellStyle name="60 % - Akzent5" xfId="5957" hidden="1" xr:uid="{CECA24CD-1A56-4010-A420-EF1045C77965}"/>
    <cellStyle name="60 % - Akzent5 2" xfId="464" xr:uid="{2838CF40-0E0E-4046-AC5B-0C9BF021BB69}"/>
    <cellStyle name="60 % - Akzent5 3" xfId="333" xr:uid="{94BF4F6D-B186-4697-909A-CAB6E1F3DBC7}"/>
    <cellStyle name="60 % - Akzent6" xfId="41205" hidden="1" xr:uid="{B2B3BC48-D5DE-4E3F-84E1-D46FF33DB74E}"/>
    <cellStyle name="60 % - Akzent6" xfId="46936" hidden="1" xr:uid="{0B437AF5-014B-425D-8668-0EEFDD9AD97C}"/>
    <cellStyle name="60 % - Akzent6" xfId="47095" hidden="1" xr:uid="{B4D3F374-8B30-448B-B002-9766844BDFC8}"/>
    <cellStyle name="60 % - Akzent6" xfId="24452" hidden="1" xr:uid="{F1B7FEED-EB1F-44B2-8EF9-FC5B66A51ED1}"/>
    <cellStyle name="60 % - Akzent6" xfId="27238" hidden="1" xr:uid="{00554F16-9DCC-4877-980B-90E398299EAC}"/>
    <cellStyle name="60 % - Akzent6" xfId="37266" hidden="1" xr:uid="{C707893D-9A80-46EE-A4A0-AA0A791ED133}"/>
    <cellStyle name="60 % - Akzent6" xfId="45799" hidden="1" xr:uid="{BB3FBB6E-0B2B-447A-AFE4-6DF18FD30559}"/>
    <cellStyle name="60 % - Akzent6" xfId="48070" hidden="1" xr:uid="{EF1075DC-50E9-4890-AA8C-DED593E52DDF}"/>
    <cellStyle name="60 % - Akzent6" xfId="47612" hidden="1" xr:uid="{0C2861AF-0B68-4A87-A339-8D93C4F45079}"/>
    <cellStyle name="60 % - Akzent6" xfId="43777" hidden="1" xr:uid="{9D5E55EB-099D-4B5D-991E-640A487F9890}"/>
    <cellStyle name="60 % - Akzent6" xfId="22857" hidden="1" xr:uid="{B1421E59-2AEA-4732-8FC0-B1921D8B80FC}"/>
    <cellStyle name="60 % - Akzent6" xfId="26309" hidden="1" xr:uid="{D523F852-2E26-4E0B-9536-94AA50081C6D}"/>
    <cellStyle name="60 % - Akzent6" xfId="49082" hidden="1" xr:uid="{29DED91B-3E74-4985-9AAE-A519031DAC4C}"/>
    <cellStyle name="60 % - Akzent6" xfId="47881" hidden="1" xr:uid="{3C0EBD2D-998C-40E9-BA91-64C6C829DE53}"/>
    <cellStyle name="60 % - Akzent6" xfId="32609" hidden="1" xr:uid="{40F0E214-CDFE-4EC1-8BC5-03A9CA70332D}"/>
    <cellStyle name="60 % - Akzent6" xfId="46882" hidden="1" xr:uid="{B8CEEEEB-21D6-4C00-A894-ECA35F466AA1}"/>
    <cellStyle name="60 % - Akzent6" xfId="13953" hidden="1" xr:uid="{D1FF310D-4222-4F2B-803B-95AD4694B5D9}"/>
    <cellStyle name="60 % - Akzent6" xfId="33617" hidden="1" xr:uid="{D8EF0950-A73A-49D1-BDC0-9D3E1266F301}"/>
    <cellStyle name="60 % - Akzent6" xfId="30350" hidden="1" xr:uid="{203A0B50-D5EA-4386-8804-75BAAA798705}"/>
    <cellStyle name="60 % - Akzent6" xfId="52017" hidden="1" xr:uid="{8910B584-B81C-4396-9BA2-EBA0118715B7}"/>
    <cellStyle name="60 % - Akzent6" xfId="44061" hidden="1" xr:uid="{438C965A-D1CE-4C9F-9724-D0CFFEB4850A}"/>
    <cellStyle name="60 % - Akzent6" xfId="44814" hidden="1" xr:uid="{18935191-E69E-4AA1-82F5-927E2D900D14}"/>
    <cellStyle name="60 % - Akzent6" xfId="42603" hidden="1" xr:uid="{EF8D8843-354F-48D6-AE81-FACEE0072B67}"/>
    <cellStyle name="60 % - Akzent6" xfId="35316" hidden="1" xr:uid="{4964E605-E7D9-4542-9288-BD448AFE81D2}"/>
    <cellStyle name="60 % - Akzent6" xfId="21137" hidden="1" xr:uid="{3015C33B-39C4-4C0F-9F6C-10C556F53519}"/>
    <cellStyle name="60 % - Akzent6" xfId="10956" hidden="1" xr:uid="{C223760F-0C2D-45F4-BBC1-FFC3B69787E2}"/>
    <cellStyle name="60 % - Akzent6" xfId="11760" hidden="1" xr:uid="{C00141B0-E788-455A-8177-264FDC9F9A6F}"/>
    <cellStyle name="60 % - Akzent6" xfId="48398" hidden="1" xr:uid="{6FF82D97-01B0-4E82-987A-11EF52C6DE68}"/>
    <cellStyle name="60 % - Akzent6" xfId="52101" hidden="1" xr:uid="{C0CE80F8-506D-4DCE-A3C0-FE1FC4A0C4D6}"/>
    <cellStyle name="60 % - Akzent6" xfId="52239" hidden="1" xr:uid="{FD137129-FC6B-4EA5-921B-AFA5FDABCD1D}"/>
    <cellStyle name="60 % - Akzent6" xfId="20134" hidden="1" xr:uid="{D7997EAB-07CC-46EE-9E73-03D7C23D2F09}"/>
    <cellStyle name="60 % - Akzent6" xfId="43982" hidden="1" xr:uid="{E3840134-B944-4F8A-AC68-A7EED1D35461}"/>
    <cellStyle name="60 % - Akzent6" xfId="47256" hidden="1" xr:uid="{D7DB7CA1-606C-4A13-AEA7-9F52BA31C537}"/>
    <cellStyle name="60 % - Akzent6" xfId="43157" hidden="1" xr:uid="{FA6177D8-0598-484A-87C7-25F70EF38CCF}"/>
    <cellStyle name="60 % - Akzent6" xfId="13467" hidden="1" xr:uid="{5850DB90-8D61-4736-BBE1-D3B34C65AE45}"/>
    <cellStyle name="60 % - Akzent6" xfId="45516" hidden="1" xr:uid="{570E6AD2-70C0-4F1C-9954-E64FB521A97D}"/>
    <cellStyle name="60 % - Akzent6" xfId="51127" hidden="1" xr:uid="{3458D503-945B-44A9-B321-EB471935F181}"/>
    <cellStyle name="60 % - Akzent6" xfId="33335" hidden="1" xr:uid="{4B254E5B-51EE-4181-A33E-5BAA8B84229C}"/>
    <cellStyle name="60 % - Akzent6" xfId="30763" hidden="1" xr:uid="{1972106F-3CD2-4F8C-86D3-FBB1EE555473}"/>
    <cellStyle name="60 % - Akzent6" xfId="12708" hidden="1" xr:uid="{261628B6-0020-43CA-AF9E-02B32C96F1F4}"/>
    <cellStyle name="60 % - Akzent6" xfId="48355" hidden="1" xr:uid="{C6B462C9-6DCF-42C4-BE06-A9C2BCA42882}"/>
    <cellStyle name="60 % - Akzent6" xfId="49158" hidden="1" xr:uid="{DD98F72A-E920-4B2E-A823-191505898A02}"/>
    <cellStyle name="60 % - Akzent6" xfId="27086" hidden="1" xr:uid="{8835A655-A3ED-4873-9FCD-A065CF10097E}"/>
    <cellStyle name="60 % - Akzent6" xfId="20860" hidden="1" xr:uid="{1D33EDCC-218B-4B82-86D8-A05BF95B82A6}"/>
    <cellStyle name="60 % - Akzent6" xfId="38813" hidden="1" xr:uid="{0E0F363E-91CC-4C04-AF87-42DDD5D7D4D9}"/>
    <cellStyle name="60 % - Akzent6" xfId="13013" hidden="1" xr:uid="{BAB396E2-7D22-455D-BC7A-69A212D33878}"/>
    <cellStyle name="60 % - Akzent6" xfId="37815" hidden="1" xr:uid="{B0E1350A-025D-4B80-A000-670B8706246B}"/>
    <cellStyle name="60 % - Akzent6" xfId="5978" hidden="1" xr:uid="{EFCECE99-04AB-472B-B3E1-094D98A4E02E}"/>
    <cellStyle name="60 % - Akzent6" xfId="49283" hidden="1" xr:uid="{D5D4C7CA-6DDE-4F73-9175-2FFC302DA268}"/>
    <cellStyle name="60 % - Akzent6" xfId="27179" hidden="1" xr:uid="{E305CF0D-AA38-40F4-A05F-7D13932B6B06}"/>
    <cellStyle name="60 % - Akzent6" xfId="22035" hidden="1" xr:uid="{747733F2-FD1D-4283-BFF1-6EF1B0D5E75A}"/>
    <cellStyle name="60 % - Akzent6" xfId="34562" hidden="1" xr:uid="{041E8E7C-1ACB-47B6-AEB7-B03390364ED9}"/>
    <cellStyle name="60 % - Akzent6" xfId="27077" hidden="1" xr:uid="{17BD12E0-81D2-48BF-93D8-2FE2487894F2}"/>
    <cellStyle name="60 % - Akzent6" xfId="15662" hidden="1" xr:uid="{911AF96D-FE5F-4CBD-B406-11AAC0DCB2A8}"/>
    <cellStyle name="60 % - Akzent6" xfId="23024" hidden="1" xr:uid="{E578F633-78D0-46D5-8978-52C4CF2725A9}"/>
    <cellStyle name="60 % - Akzent6" xfId="50403" hidden="1" xr:uid="{6765FFD8-5CD2-45B0-8E9A-7E4DA6CBFFC0}"/>
    <cellStyle name="60 % - Akzent6" xfId="37092" hidden="1" xr:uid="{59867A86-5071-4A94-A231-F079E58EA679}"/>
    <cellStyle name="60 % - Akzent6" xfId="22759" hidden="1" xr:uid="{B0972582-2731-4A50-8C45-D1C2881EFD78}"/>
    <cellStyle name="60 % - Akzent6" xfId="36682" hidden="1" xr:uid="{D1FA0E70-6352-4C03-9EE3-26D33B6141C3}"/>
    <cellStyle name="60 % - Akzent6" xfId="23724" hidden="1" xr:uid="{3A59594E-A875-411F-95F2-5170A0DEDB4B}"/>
    <cellStyle name="60 % - Akzent6" xfId="51250" hidden="1" xr:uid="{9509CB5E-9678-4F75-931A-2D072E230F50}"/>
    <cellStyle name="60 % - Akzent6" xfId="28983" hidden="1" xr:uid="{B358C7E0-7A9F-4662-BCE0-97A37D20D224}"/>
    <cellStyle name="60 % - Akzent6" xfId="16873" hidden="1" xr:uid="{F3421D42-F626-4E9A-9676-798FEA9D9DD1}"/>
    <cellStyle name="60 % - Akzent6" xfId="9148" hidden="1" xr:uid="{20826DDF-C457-4787-A37B-907138FED451}"/>
    <cellStyle name="60 % - Akzent6" xfId="29747" hidden="1" xr:uid="{6D2FD891-63DC-4EBB-B08C-76F23F51A8B2}"/>
    <cellStyle name="60 % - Akzent6" xfId="40653" hidden="1" xr:uid="{C44640D1-B01D-4268-9927-AA3F74D83A5C}"/>
    <cellStyle name="60 % - Akzent6" xfId="1752" hidden="1" xr:uid="{B51343F0-A631-44C4-9239-B1176E188F26}"/>
    <cellStyle name="60 % - Akzent6" xfId="38516" hidden="1" xr:uid="{C9065C3A-133C-4C35-B429-2CF70FCAEA66}"/>
    <cellStyle name="60 % - Akzent6" xfId="25487" hidden="1" xr:uid="{B0D778F1-A475-4F85-BC4B-EC4453C1B095}"/>
    <cellStyle name="60 % - Akzent6" xfId="15408" hidden="1" xr:uid="{0BE0BA1C-F9E7-4004-BB10-932FDFEBF63F}"/>
    <cellStyle name="60 % - Akzent6" xfId="30305" hidden="1" xr:uid="{9D67BF61-3E08-47B0-AF09-72631BAC4B28}"/>
    <cellStyle name="60 % - Akzent6" xfId="4818" hidden="1" xr:uid="{311EE4B2-9A84-4AEA-A9C7-A58595A9F2F3}"/>
    <cellStyle name="60 % - Akzent6" xfId="47007" hidden="1" xr:uid="{FF40A00A-CE31-44AB-AB31-5726BAE75546}"/>
    <cellStyle name="60 % - Akzent6" xfId="27980" hidden="1" xr:uid="{89C1FFB4-820D-403D-9B53-BBA3A43FB46E}"/>
    <cellStyle name="60 % - Akzent6" xfId="5574" hidden="1" xr:uid="{9083D50E-2FC3-49C0-96E2-205F123083E4}"/>
    <cellStyle name="60 % - Akzent6" xfId="30957" hidden="1" xr:uid="{44EA3636-BEE4-4A76-80C0-F45D26E6C359}"/>
    <cellStyle name="60 % - Akzent6" xfId="31711" hidden="1" xr:uid="{3CF68CF4-D7D1-4CF9-9236-C61CC1BBC532}"/>
    <cellStyle name="60 % - Akzent6" xfId="26534" hidden="1" xr:uid="{F4B250A1-9EF3-493A-91BF-6694783A5FC0}"/>
    <cellStyle name="60 % - Akzent6" xfId="11804" hidden="1" xr:uid="{38FD0752-715E-4BC0-A789-5471B8BE13FD}"/>
    <cellStyle name="60 % - Akzent6" xfId="50360" hidden="1" xr:uid="{C9144DC4-C357-40BE-AC2E-252DE6AA39CE}"/>
    <cellStyle name="60 % - Akzent6" xfId="31755" hidden="1" xr:uid="{DD2F5014-9DD5-4AAB-A27B-37E9BBA783AA}"/>
    <cellStyle name="60 % - Akzent6" xfId="22587" hidden="1" xr:uid="{2950EFFC-858D-4E38-A87D-3C0A6AC34113}"/>
    <cellStyle name="60 % - Akzent6" xfId="33122" hidden="1" xr:uid="{C409E87C-BC58-47AA-978F-1D3025BE8E64}"/>
    <cellStyle name="60 % - Akzent6" xfId="32715" hidden="1" xr:uid="{37197CCE-7515-4FF6-A9FB-18AD29509354}"/>
    <cellStyle name="60 % - Akzent6" xfId="29867" hidden="1" xr:uid="{7E409733-5190-4568-8B75-BCBC16772C8F}"/>
    <cellStyle name="60 % - Akzent6" xfId="51170" hidden="1" xr:uid="{F4FEC037-1E4F-4CBA-8454-087DAB75D32D}"/>
    <cellStyle name="60 % - Akzent6" xfId="32834" hidden="1" xr:uid="{76620278-AEBE-4921-8FEE-078CC11E8DA8}"/>
    <cellStyle name="60 % - Akzent6" xfId="47302" hidden="1" xr:uid="{6FF2ED59-2387-4FCA-A528-A2D9D4E5CD3E}"/>
    <cellStyle name="60 % - Akzent6" xfId="18968" hidden="1" xr:uid="{07EFF586-42C5-404D-A88A-ECEDCF903835}"/>
    <cellStyle name="60 % - Akzent6" xfId="49085" hidden="1" xr:uid="{F5D858A8-4DB3-49BC-8C3C-92DDF2C821CD}"/>
    <cellStyle name="60 % - Akzent6" xfId="46733" hidden="1" xr:uid="{D80B6D5A-033F-44B7-83D6-1DB028491B5F}"/>
    <cellStyle name="60 % - Akzent6" xfId="43051" hidden="1" xr:uid="{A2FD88D5-281C-423F-972C-944A74520E4B}"/>
    <cellStyle name="60 % - Akzent6" xfId="35071" hidden="1" xr:uid="{B2513FA7-A76F-435A-A6B6-1AC47A179EBC}"/>
    <cellStyle name="60 % - Akzent6" xfId="34519" hidden="1" xr:uid="{84C7B5B7-2630-4F5A-B7FD-F94447917E52}"/>
    <cellStyle name="60 % - Akzent6" xfId="29988" hidden="1" xr:uid="{214A0673-0FE4-4CC4-B8A3-5FC0E2175D25}"/>
    <cellStyle name="60 % - Akzent6" xfId="8233" hidden="1" xr:uid="{094D1CE9-E455-4FF2-B4BE-70DF34C1428C}"/>
    <cellStyle name="60 % - Akzent6" xfId="35441" hidden="1" xr:uid="{DD22AA59-1FB9-409B-AA28-CCC5407231FF}"/>
    <cellStyle name="60 % - Akzent6" xfId="24640" hidden="1" xr:uid="{4557342A-89EC-4416-A743-EC500CF6D4C1}"/>
    <cellStyle name="60 % - Akzent6" xfId="45879" hidden="1" xr:uid="{0CB70BDB-54BC-4E42-ADFE-AF288D3CEFF2}"/>
    <cellStyle name="60 % - Akzent6" xfId="24597" hidden="1" xr:uid="{B392F503-96AE-4A35-B907-989B0E9B251F}"/>
    <cellStyle name="60 % - Akzent6" xfId="48210" hidden="1" xr:uid="{D73D7E13-D0EE-4D4C-91BA-3F58D06FE1E7}"/>
    <cellStyle name="60 % - Akzent6" xfId="9267" hidden="1" xr:uid="{F4E32037-6B2C-424A-BD1F-2B92A41060F4}"/>
    <cellStyle name="60 % - Akzent6" xfId="36233" hidden="1" xr:uid="{7C2AF77E-9487-47DA-B7FC-687670FE3B79}"/>
    <cellStyle name="60 % - Akzent6" xfId="25407" hidden="1" xr:uid="{53EB46AC-758A-4F89-A247-1E9312D66F53}"/>
    <cellStyle name="60 % - Akzent6" xfId="27880" hidden="1" xr:uid="{CBE7C821-87E1-476C-A931-63B95009304E}"/>
    <cellStyle name="60 % - Akzent6" xfId="46929" hidden="1" xr:uid="{3CB472E4-F14C-4B3C-B56F-EE3DB7640221}"/>
    <cellStyle name="60 % - Akzent6" xfId="22974" hidden="1" xr:uid="{F7AD003E-F4D7-4EDB-A7DA-0007D91EBBCB}"/>
    <cellStyle name="60 % - Akzent6" xfId="2038" hidden="1" xr:uid="{FCE86CA6-8860-4B54-8CCE-02CCCDDA30D4}"/>
    <cellStyle name="60 % - Akzent6" xfId="34370" hidden="1" xr:uid="{639C36A0-B508-4367-829B-CE961641024A}"/>
    <cellStyle name="60 % - Akzent6" xfId="45754" hidden="1" xr:uid="{DEB269DF-83CF-4AE6-AB28-5CDA1784D604}"/>
    <cellStyle name="60 % - Akzent6" xfId="38768" hidden="1" xr:uid="{7B9CE0FE-6431-4F3C-8665-8BBA59CCD670}"/>
    <cellStyle name="60 % - Akzent6" xfId="38893" hidden="1" xr:uid="{67EB7241-9A88-4068-A8B7-41B8B80B0FFD}"/>
    <cellStyle name="60 % - Akzent6" xfId="35361" hidden="1" xr:uid="{52E24CE2-FEA7-4D76-92AF-06E56099D369}"/>
    <cellStyle name="60 % - Akzent6" xfId="6190" hidden="1" xr:uid="{0B8D45D1-6CD6-4133-9B3F-2BC1D4823C89}"/>
    <cellStyle name="60 % - Akzent6" xfId="29766" hidden="1" xr:uid="{140B9FF5-BF90-4127-93BE-35C2445E4676}"/>
    <cellStyle name="60 % - Akzent6" xfId="28940" hidden="1" xr:uid="{BF27A4A5-8B37-4B1D-A582-A25EFD3124EF}"/>
    <cellStyle name="60 % - Akzent6" xfId="29492" hidden="1" xr:uid="{20435D8D-AFA3-4E29-95CF-B7C209282C57}"/>
    <cellStyle name="60 % - Akzent6" xfId="29857" hidden="1" xr:uid="{DF459BA6-CF5C-4C69-B144-9042BFD6E843}"/>
    <cellStyle name="60 % - Akzent6" xfId="36224" hidden="1" xr:uid="{B728B2F9-71B1-4429-9525-7EC7EC94C6BF}"/>
    <cellStyle name="60 % - Akzent6" xfId="9051" hidden="1" xr:uid="{B705BE08-74E7-46D0-A813-2F3E01BC2B49}"/>
    <cellStyle name="60 % - Akzent6" xfId="37060" hidden="1" xr:uid="{311104BA-0F7E-4B22-99D2-651C818E95FC}"/>
    <cellStyle name="60 % - Akzent6" xfId="18098" hidden="1" xr:uid="{E0197C4F-9157-4FC9-9FC5-1BD65A000508}"/>
    <cellStyle name="60 % - Akzent6" xfId="40696" hidden="1" xr:uid="{79E00A79-1C1D-446B-A862-83E66D183485}"/>
    <cellStyle name="60 % - Akzent6" xfId="13874" hidden="1" xr:uid="{D310BDE6-570D-4B22-82C1-3590B21AA1BC}"/>
    <cellStyle name="60 % - Akzent6" xfId="26962" hidden="1" xr:uid="{F02D4AAD-5F1D-4D35-B07E-0AFD88480C84}"/>
    <cellStyle name="60 % - Akzent6" xfId="3800" hidden="1" xr:uid="{5FA65769-AC3B-4D39-B940-C9DED14B1E58}"/>
    <cellStyle name="60 % - Akzent6" xfId="41420" hidden="1" xr:uid="{7A631A12-A53E-4F65-8E67-709404AA1A89}"/>
    <cellStyle name="60 % - Akzent6" xfId="43564" hidden="1" xr:uid="{051C6357-E646-4BE0-A217-200E6D0E07BE}"/>
    <cellStyle name="60 % - Akzent6" xfId="38007" hidden="1" xr:uid="{A1AD325C-293B-4C1A-A883-68572A875078}"/>
    <cellStyle name="60 % - Akzent6" xfId="27783" hidden="1" xr:uid="{F3A25ADE-2B30-4C1E-A258-B4F196308D58}"/>
    <cellStyle name="60 % - Akzent6" xfId="29876" hidden="1" xr:uid="{1246AEF4-1126-4057-B002-5E0352784B56}"/>
    <cellStyle name="60 % - Akzent6" xfId="28790" hidden="1" xr:uid="{BF26F587-CA8F-45AC-8DF8-756ADDEECE00}"/>
    <cellStyle name="60 % - Akzent6" xfId="43060" hidden="1" xr:uid="{208AEF55-A69F-40F2-B603-19DD94DCCB43}"/>
    <cellStyle name="60 % - Akzent6" xfId="13071" hidden="1" xr:uid="{C52780CC-445E-4FE7-85B6-1B7EE6E0FB2E}"/>
    <cellStyle name="60 % - Akzent6" xfId="29959" hidden="1" xr:uid="{A7128A3F-A78A-451E-BDCA-0ABDB05A0D83}"/>
    <cellStyle name="60 % - Akzent6" xfId="37267" hidden="1" xr:uid="{DD34C90B-9B30-44AB-B03F-CA0030E2EAD7}"/>
    <cellStyle name="60 % - Akzent6" xfId="52359" hidden="1" xr:uid="{D39D1BFC-739E-4759-8D45-CCDE133288E4}"/>
    <cellStyle name="60 % - Akzent6" xfId="50215" hidden="1" xr:uid="{CB841834-0603-4A82-A120-FBC54A2EE3FD}"/>
    <cellStyle name="60 % - Akzent6" xfId="1035" hidden="1" xr:uid="{9FB7EE9C-8B05-4284-BE49-08D1B678CA83}"/>
    <cellStyle name="60 % - Akzent6" xfId="13102" hidden="1" xr:uid="{CE269321-51B3-4DEF-95A5-FEAD5106A9AE}"/>
    <cellStyle name="60 % - Akzent6" xfId="22813" hidden="1" xr:uid="{1072B7E3-A65D-4D7E-A0BD-BAA61A53704F}"/>
    <cellStyle name="60 % - Akzent6" xfId="38723" hidden="1" xr:uid="{8134654A-B0BB-43DC-B188-0940C0C8E0D5}"/>
    <cellStyle name="60 % - Akzent6" xfId="13419" hidden="1" xr:uid="{C2033251-B1AB-451B-8BB5-ADD54AA469BB}"/>
    <cellStyle name="60 % - Akzent6" xfId="5468" hidden="1" xr:uid="{622EF572-B226-47E9-BA2D-D1C5E64B22E4}"/>
    <cellStyle name="60 % - Akzent6" xfId="33539" hidden="1" xr:uid="{1F6C942F-A75C-41A5-918A-7ED3593420F9}"/>
    <cellStyle name="60 % - Akzent6" xfId="23089" hidden="1" xr:uid="{7260C783-38DB-4337-AFE4-B315FF87FA3D}"/>
    <cellStyle name="60 % - Akzent6" xfId="1251" hidden="1" xr:uid="{3D23BE40-DED0-49E3-B633-7A512F4E0EDD}"/>
    <cellStyle name="60 % - Akzent6" xfId="14706" hidden="1" xr:uid="{D67B7EA5-D4C3-4618-B15B-906EC0050836}"/>
    <cellStyle name="60 % - Akzent6" xfId="15787" hidden="1" xr:uid="{A4A3F658-E49E-4F58-8ACC-2BC55630F527}"/>
    <cellStyle name="60 % - Akzent6" xfId="42338" hidden="1" xr:uid="{DE30FC98-A065-4F67-98C9-B2E48D0FD2FE}"/>
    <cellStyle name="60 % - Akzent6" xfId="36320" hidden="1" xr:uid="{B78EC298-C7AE-4324-91A3-89BD73101F4B}"/>
    <cellStyle name="60 % - Akzent6" xfId="23460" hidden="1" xr:uid="{F096A759-D4AB-4D89-A509-F08E8600B0A2}"/>
    <cellStyle name="60 % - Akzent6" xfId="9975" hidden="1" xr:uid="{EC94E425-371E-45E6-B19C-81F48A303F44}"/>
    <cellStyle name="60 % - Akzent6" xfId="15707" hidden="1" xr:uid="{6EDBA2C0-91E6-44E8-97E6-47403F00C710}"/>
    <cellStyle name="60 % - Akzent6" xfId="5350" hidden="1" xr:uid="{0B479347-5D0B-4FFD-8A86-3E0C76A81B2A}"/>
    <cellStyle name="60 % - Akzent6" xfId="47465" hidden="1" xr:uid="{97D8A75A-214A-4B28-935F-9D2209077965}"/>
    <cellStyle name="60 % - Akzent6" xfId="16660" hidden="1" xr:uid="{F1B5219D-91EE-45AA-A3E3-923DF5530CA8}"/>
    <cellStyle name="60 % - Akzent6" xfId="36429" hidden="1" xr:uid="{22CF2D4E-4F36-4D91-BCEB-26BE75A8DF11}"/>
    <cellStyle name="60 % - Akzent6" xfId="39678" hidden="1" xr:uid="{123AB704-4A4E-48C9-81A7-CECFA7D97181}"/>
    <cellStyle name="60 % - Akzent6" xfId="11508" hidden="1" xr:uid="{00D4AF12-1B69-406B-805A-10CF0F2A830B}"/>
    <cellStyle name="60 % - Akzent6" xfId="37130" hidden="1" xr:uid="{BB8649D4-07A0-41FD-9515-8296ED18CBC5}"/>
    <cellStyle name="60 % - Akzent6" xfId="17154" hidden="1" xr:uid="{B2AA0D6C-2A1A-4EBD-8EC9-88EAB4944885}"/>
    <cellStyle name="60 % - Akzent6" xfId="14899" hidden="1" xr:uid="{77161FF1-34C2-4BC2-9E28-06649FC86CC9}"/>
    <cellStyle name="60 % - Akzent6" xfId="3880" hidden="1" xr:uid="{ABC96123-BB0F-44E8-918C-0BC68EF35955}"/>
    <cellStyle name="60 % - Akzent6" xfId="18607" hidden="1" xr:uid="{D4CF1BAE-D90A-4E7A-BE8C-3D9807E69EA9}"/>
    <cellStyle name="60 % - Akzent6" xfId="18843" hidden="1" xr:uid="{43590E9F-D058-48F0-9D12-86504B5235E5}"/>
    <cellStyle name="60 % - Akzent6" xfId="27295" hidden="1" xr:uid="{94077522-788C-4C04-8415-3F3561697071}"/>
    <cellStyle name="60 % - Akzent6" xfId="14856" hidden="1" xr:uid="{1FAE8BFB-0633-460A-87DC-624FAFE792A5}"/>
    <cellStyle name="60 % - Akzent6" xfId="45007" hidden="1" xr:uid="{9E68FD3D-01F8-4514-B021-9887F44AE9C3}"/>
    <cellStyle name="60 % - Akzent6" xfId="28055" hidden="1" xr:uid="{8D93F1E9-7B04-4946-93CE-1E5D3E225799}"/>
    <cellStyle name="60 % - Akzent6" xfId="20647" hidden="1" xr:uid="{E2CDA9A0-DC92-4B66-B050-263754653D6D}"/>
    <cellStyle name="60 % - Akzent6" xfId="5109" hidden="1" xr:uid="{5FF1D7A6-A137-442E-A2A3-87F5B511F3C9}"/>
    <cellStyle name="60 % - Akzent6" xfId="49203" hidden="1" xr:uid="{6BC639EC-4250-465F-92F7-11A8C22982CB}"/>
    <cellStyle name="60 % - Akzent6" xfId="20359" hidden="1" xr:uid="{1BEDA18F-2135-4FC6-87BE-6AA8E7C844EB}"/>
    <cellStyle name="60 % - Akzent6" xfId="39755" hidden="1" xr:uid="{22137807-3D7A-45F5-9917-56096916A913}"/>
    <cellStyle name="60 % - Akzent6" xfId="15601" hidden="1" xr:uid="{034A8FB2-931E-46E5-B0FF-7963E2338AF2}"/>
    <cellStyle name="60 % - Akzent6" xfId="142" hidden="1" xr:uid="{5FF24CC4-BE29-43F4-A19F-436CC4D4E8D5}"/>
    <cellStyle name="60 % - Akzent6" xfId="21890" hidden="1" xr:uid="{33461CEF-8154-4A78-A096-ECB1C7AED131}"/>
    <cellStyle name="60 % - Akzent6" xfId="27989" hidden="1" xr:uid="{76F4B458-6257-463B-AC5B-8A6916BBA12E}"/>
    <cellStyle name="60 % - Akzent6" xfId="50912" hidden="1" xr:uid="{D61C827E-733B-4C0B-8EE0-879DA3E62437}"/>
    <cellStyle name="60 % - Akzent6" xfId="17907" hidden="1" xr:uid="{9A9CBA57-16BC-4430-9014-92E767580E0B}"/>
    <cellStyle name="60 % - Akzent6" xfId="7929" hidden="1" xr:uid="{EA48BB21-8FBA-4134-B297-D3FB9388F4E1}"/>
    <cellStyle name="60 % - Akzent6" xfId="22824" hidden="1" xr:uid="{522DB94C-CE58-425E-9161-20270C045CE2}"/>
    <cellStyle name="60 % - Akzent6" xfId="18055" hidden="1" xr:uid="{BCE65961-7408-4B7D-9B5D-5A4B4B9B64F7}"/>
    <cellStyle name="60 % - Akzent6" xfId="18888" hidden="1" xr:uid="{8F28C1CF-D311-43A6-9785-9FC1A55E3DB6}"/>
    <cellStyle name="60 % - Akzent6" xfId="48907" hidden="1" xr:uid="{FD1D14A4-8DB1-4893-8643-2AC58E8D6AFE}"/>
    <cellStyle name="60 % - Akzent6" xfId="7227" hidden="1" xr:uid="{18CBE49F-327C-4260-901B-AE50F4E12063}"/>
    <cellStyle name="60 % - Akzent6" xfId="7420" hidden="1" xr:uid="{44762E9A-E5B2-4F45-A6C7-CB488AFBA04A}"/>
    <cellStyle name="60 % - Akzent6" xfId="30914" hidden="1" xr:uid="{D9379CA4-D7CD-420B-A837-BD87420F3D9A}"/>
    <cellStyle name="60 % - Akzent6" xfId="43276" hidden="1" xr:uid="{6B65F37F-ADB1-46C0-86BE-2155D642DA9E}"/>
    <cellStyle name="60 % - Akzent6" xfId="2985" hidden="1" xr:uid="{8C235544-D1DE-45FA-8F1A-FFB2192B1C80}"/>
    <cellStyle name="60 % - Akzent6" xfId="13004" hidden="1" xr:uid="{7FF4D1E5-886E-4C18-A7E3-8942B27C28BF}"/>
    <cellStyle name="60 % - Akzent6" xfId="20240" hidden="1" xr:uid="{2D9EBE0C-A058-48D8-95EC-A35620F35CD1}"/>
    <cellStyle name="60 % - Akzent6" xfId="46655" hidden="1" xr:uid="{47114EBB-FEED-4D9D-A225-2FF885333631}"/>
    <cellStyle name="60 % - Akzent6" xfId="13207" hidden="1" xr:uid="{43FDB858-F58E-414A-9F6E-CC75A45EC708}"/>
    <cellStyle name="60 % - Akzent6" xfId="21060" hidden="1" xr:uid="{D398E8A8-052B-45C2-9594-AD83384F7440}"/>
    <cellStyle name="60 % - Akzent6" xfId="32618" hidden="1" xr:uid="{94003DCD-AA74-4EFC-97BD-E404F4AF40C3}"/>
    <cellStyle name="60 % - Akzent6" xfId="47672" hidden="1" xr:uid="{A1968E65-DD75-42E3-A5F2-703E41745A4C}"/>
    <cellStyle name="60 % - Akzent6" xfId="22078" hidden="1" xr:uid="{F4007645-5C28-421C-B60F-CF0BF8D95425}"/>
    <cellStyle name="60 % - Akzent6" xfId="1132" hidden="1" xr:uid="{E733FA42-5F4B-4AE3-A9DA-6330E5C3D51B}"/>
    <cellStyle name="60 % - Akzent6" xfId="10054" hidden="1" xr:uid="{F726C2E2-58C3-43F5-BB02-FD8A980512DE}"/>
    <cellStyle name="60 % - Akzent6" xfId="10807" hidden="1" xr:uid="{00FE6261-0C8D-47EB-8FC1-20D1ABEA8DF5}"/>
    <cellStyle name="60 % - Akzent6" xfId="11884" hidden="1" xr:uid="{4443CDC2-54AE-47AF-B2A8-74D753FB7FE0}"/>
    <cellStyle name="60 % - Akzent6" xfId="2791" hidden="1" xr:uid="{B2CF1378-4F61-42E8-A5FD-89A94D52B001}"/>
    <cellStyle name="60 % - Akzent6" xfId="36881" hidden="1" xr:uid="{A6E58CF8-2399-4AC2-BAA1-89DDE97056F2}"/>
    <cellStyle name="60 % - Akzent6" xfId="8313" hidden="1" xr:uid="{86AB1F25-8D54-4F95-95BC-BB5A9FCC4722}"/>
    <cellStyle name="60 % - Akzent6" xfId="9768" hidden="1" xr:uid="{793E1589-C536-4C88-9A40-F0252D49F4E0}"/>
    <cellStyle name="60 % - Akzent6" xfId="4664" hidden="1" xr:uid="{27E950CC-1082-40C6-89FD-6C3A850A79FB}"/>
    <cellStyle name="60 % - Akzent6" xfId="41463" hidden="1" xr:uid="{D3915749-3E9F-461C-A7AF-D3C8B29030FC}"/>
    <cellStyle name="60 % - Akzent6" xfId="6289" hidden="1" xr:uid="{DDCF296B-1889-4FAF-834E-8687E79B835F}"/>
    <cellStyle name="60 % - Akzent6" xfId="1959" hidden="1" xr:uid="{4A53ECE0-196C-433A-A610-88A1B44F0C12}"/>
    <cellStyle name="60 % - Akzent6" xfId="23649" hidden="1" xr:uid="{9AA823C9-29DC-4175-B783-402562B54C5A}"/>
    <cellStyle name="60 % - Akzent6" xfId="5477" hidden="1" xr:uid="{225CD0CD-61CC-406C-854B-D912C0AFA3F4}"/>
    <cellStyle name="60 % - Akzent6" xfId="5693" hidden="1" xr:uid="{3596A01C-A7AB-406F-9699-871F5E00EC67}"/>
    <cellStyle name="60 % - Akzent6" xfId="6397" hidden="1" xr:uid="{B4A5961C-D0C8-4918-B55A-14BF3FFB678C}"/>
    <cellStyle name="60 % - Akzent6" xfId="20143" hidden="1" xr:uid="{D89A8C9F-3678-4677-B848-F16EE1CAC00B}"/>
    <cellStyle name="60 % - Akzent6" xfId="9555" hidden="1" xr:uid="{03ED762D-0647-491E-BD77-51F90DC45B33}"/>
    <cellStyle name="60 % - Akzent6" xfId="46923" hidden="1" xr:uid="{27525852-BFD0-4B0E-9FF0-1AE969375DE7}"/>
    <cellStyle name="60 % - Akzent6" xfId="13670" hidden="1" xr:uid="{1CA2B30B-68E4-4320-8D65-D97F809E6CB5}"/>
    <cellStyle name="60 % - Akzent6" xfId="41543" hidden="1" xr:uid="{2EBA2B72-2874-4145-8014-0EE6A64E2C04}"/>
    <cellStyle name="60 % - Akzent6" xfId="7377" hidden="1" xr:uid="{72CBA124-CB4E-475B-A30E-14202D3750E9}"/>
    <cellStyle name="60 % - Akzent6" xfId="8188" hidden="1" xr:uid="{86D959D8-78A3-473C-A388-B4CDDD19C4A6}"/>
    <cellStyle name="60 % - Akzent6" xfId="25149" hidden="1" xr:uid="{77423242-B2BE-45D5-A9F2-AE1866CE2C78}"/>
    <cellStyle name="60 % - Akzent6" xfId="4943" hidden="1" xr:uid="{257B4A9F-260F-4E26-A281-D838FDA969AB}"/>
    <cellStyle name="60 % - Akzent6" xfId="37964" hidden="1" xr:uid="{B96E83ED-DBAC-4DCC-B612-672081AB4E65}"/>
    <cellStyle name="60 % - Akzent6" xfId="44964" hidden="1" xr:uid="{A1B5325B-06BC-4108-93C8-D43CA29B06BF}"/>
    <cellStyle name="60 % - Akzent6" xfId="23259" hidden="1" xr:uid="{3F425F31-4D22-4476-B589-27C3FF755C25}"/>
    <cellStyle name="60 % - Akzent6" xfId="29722" hidden="1" xr:uid="{DAFF3775-8AFE-47A7-8DE4-7FC4AC5CA06E}"/>
    <cellStyle name="60 % - Akzent6" xfId="1026" hidden="1" xr:uid="{A09306FF-CC2B-43A0-B0E9-C50790C43653}"/>
    <cellStyle name="60 % - Akzent6" xfId="1539" hidden="1" xr:uid="{E60105E5-178C-4FAC-9808-398F0A8379CB}"/>
    <cellStyle name="60 % - Akzent6" xfId="27573" hidden="1" xr:uid="{21DA6548-9409-4235-8276-B29EA4536910}"/>
    <cellStyle name="60 % - Akzent6" xfId="31835" hidden="1" xr:uid="{60134251-2F24-4654-973D-0C11481D7C08}"/>
    <cellStyle name="60 % - Akzent6" xfId="40508" hidden="1" xr:uid="{15A1332C-77D6-4FF6-9F96-C7FD74715D9B}"/>
    <cellStyle name="60 % - Akzent6" xfId="10999" hidden="1" xr:uid="{3985E9F8-4D7D-42EE-B312-649FB4F64146}"/>
    <cellStyle name="60 % - Akzent6" xfId="6476" hidden="1" xr:uid="{8548AA07-B360-48DD-9ABA-481180350C12}"/>
    <cellStyle name="60 % - Akzent6" xfId="25364" hidden="1" xr:uid="{719BED45-6B9B-4A40-8D54-48796051F777}"/>
    <cellStyle name="60 % - Akzent6" xfId="31466" hidden="1" xr:uid="{E531B037-292F-4E16-8E8A-D77C578D22C9}"/>
    <cellStyle name="60 % - Akzent6" xfId="12859" hidden="1" xr:uid="{2988327D-43FC-442A-8399-5A585193B2DF}"/>
    <cellStyle name="60 % - Akzent6" xfId="17076" hidden="1" xr:uid="{B28C15F9-BC71-4FCD-B4BA-3A153219ECE3}"/>
    <cellStyle name="60 % - Akzent6" xfId="3494" hidden="1" xr:uid="{D418A7E7-93BD-4D68-8626-00A48171AD95}"/>
    <cellStyle name="60 % - Akzent6" xfId="29786" hidden="1" xr:uid="{97BC815C-8019-41CB-B39F-466F163580C2}"/>
    <cellStyle name="60 % - Akzent6" xfId="2942" hidden="1" xr:uid="{B6644E2B-D724-44AE-AB13-2BE2D080A77B}"/>
    <cellStyle name="60 % - Akzent6" xfId="3755" hidden="1" xr:uid="{9749BB5C-4B67-49A5-9776-11326BB38D9B}"/>
    <cellStyle name="60 % - Akzent6" xfId="28285" hidden="1" xr:uid="{E9B8E6F6-6494-4562-BC8B-B5E3AB08695C}"/>
    <cellStyle name="60 % - Akzent6 2" xfId="465" xr:uid="{FE0AE953-6194-4293-8EAD-15978922DD33}"/>
    <cellStyle name="60 % - Akzent6 3" xfId="334" xr:uid="{46C711BD-9D40-447B-92CE-860961B4237A}"/>
    <cellStyle name="60% - Accent1 2" xfId="172" xr:uid="{A9EA3D5F-38F8-40BA-ACF8-4869EA8EE54C}"/>
    <cellStyle name="60% - Accent1 3" xfId="286" xr:uid="{AFB83A92-9C2A-4462-B2B3-CC7C150560FB}"/>
    <cellStyle name="60% - Accent2 2" xfId="173" xr:uid="{DFEDD24C-D907-4E74-BBFC-4FA12BB5D1F9}"/>
    <cellStyle name="60% - Accent2 3" xfId="287" xr:uid="{60674012-C0CF-4518-8B0A-E52A82C56410}"/>
    <cellStyle name="60% - Accent3 2" xfId="174" xr:uid="{9F4882F1-A1C8-4D09-86B4-DD9C3DD03E6B}"/>
    <cellStyle name="60% - Accent3 3" xfId="288" xr:uid="{87799127-518A-4A9C-BCBC-3EE8909C9EB0}"/>
    <cellStyle name="60% - Accent4 2" xfId="175" xr:uid="{54B894F2-5ED0-49AE-8DFB-C821C433BF1D}"/>
    <cellStyle name="60% - Accent4 3" xfId="289" xr:uid="{A43ECFB9-E607-46E2-A54E-1F3D14F9886F}"/>
    <cellStyle name="60% - Accent5 2" xfId="176" xr:uid="{781C460F-4CB1-4D14-B3E2-59365F7BD412}"/>
    <cellStyle name="60% - Accent5 3" xfId="290" xr:uid="{C5F19C7A-BAE9-4698-9227-D992CABA576E}"/>
    <cellStyle name="60% - Accent6 2" xfId="177" xr:uid="{A4B039D1-A3C8-42EF-8275-B74BC9B4C679}"/>
    <cellStyle name="60% - Accent6 3" xfId="291" xr:uid="{BBEBD25C-38B2-41A3-9427-15502BA7E387}"/>
    <cellStyle name="60% – paryškinimas 1" xfId="25" builtinId="32" customBuiltin="1"/>
    <cellStyle name="60% – paryškinimas 2" xfId="29" builtinId="36" customBuiltin="1"/>
    <cellStyle name="60% – paryškinimas 3" xfId="33" builtinId="40" customBuiltin="1"/>
    <cellStyle name="60% – paryškinimas 4" xfId="37" builtinId="44" customBuiltin="1"/>
    <cellStyle name="60% – paryškinimas 5" xfId="41" builtinId="48" customBuiltin="1"/>
    <cellStyle name="60% – paryškinimas 6" xfId="45" builtinId="52" customBuiltin="1"/>
    <cellStyle name="Accent1 2" xfId="178" xr:uid="{6DC0F56B-C829-49DB-882A-E88F141538CF}"/>
    <cellStyle name="Accent1 3" xfId="292" xr:uid="{730959DA-99A8-4596-AA04-1A90CFCB2521}"/>
    <cellStyle name="Accent1 4" xfId="425" xr:uid="{C101DC3D-AB93-4673-9E43-B68EF20A3547}"/>
    <cellStyle name="Accent2 2" xfId="179" xr:uid="{4AA77BF5-DA18-4A16-B940-2D6FD78885A7}"/>
    <cellStyle name="Accent2 3" xfId="293" xr:uid="{DE5FC0D9-579E-4EFA-BC63-6E0D7B2C32EC}"/>
    <cellStyle name="Accent2 4" xfId="426" xr:uid="{24DE0125-1270-43B2-AE74-A1C2BDDF1B97}"/>
    <cellStyle name="Accent3 2" xfId="180" xr:uid="{AC857FD4-952C-474F-B2CA-D13F5672B526}"/>
    <cellStyle name="Accent3 3" xfId="294" xr:uid="{0BC6E3DD-93E5-4C7B-AAF2-6A7E6AF9816B}"/>
    <cellStyle name="Accent3 4" xfId="427" xr:uid="{C22A7180-73F0-4BD6-BD9F-1EA460010880}"/>
    <cellStyle name="Accent4 2" xfId="181" xr:uid="{4E42DF9C-D801-4544-971B-24A0B5F4585A}"/>
    <cellStyle name="Accent4 3" xfId="295" xr:uid="{89D11F6F-481C-418C-9BB0-6B2CB5FAFDE8}"/>
    <cellStyle name="Accent4 4" xfId="428" xr:uid="{4F6BD9A3-0D4B-4E4D-87CA-C38F7C869F1A}"/>
    <cellStyle name="Accent5 2" xfId="182" xr:uid="{09967FC9-3051-4E0F-B645-E24CBCD8CC9F}"/>
    <cellStyle name="Accent5 3" xfId="296" xr:uid="{5A7C1650-B2B6-46ED-8A8B-0785784ACD1E}"/>
    <cellStyle name="Accent5 4" xfId="429" xr:uid="{84F3CCCF-1251-473F-8D5C-37E57C52BBF5}"/>
    <cellStyle name="Accent6 2" xfId="183" xr:uid="{66FF0C63-9B30-4E88-A2EE-D6793FDF6A95}"/>
    <cellStyle name="Accent6 3" xfId="297" xr:uid="{876607EA-E2F8-4DF6-8270-9C109EB9F5D2}"/>
    <cellStyle name="Accent6 4" xfId="430" xr:uid="{29543FFC-70ED-49F2-A22E-9DB09F43ED1D}"/>
    <cellStyle name="AggblueBoldCels" xfId="184" xr:uid="{D0E10DBB-09FC-4DF9-BEAE-BBF63C64571E}"/>
    <cellStyle name="AggblueBoldCels 2" xfId="185" xr:uid="{6F70320C-1684-43BA-AB58-A179B05E69A6}"/>
    <cellStyle name="AggblueCels" xfId="98" xr:uid="{EB26FBEC-733B-49F8-801D-5AC08D2A464E}"/>
    <cellStyle name="AggblueCels 2" xfId="186" xr:uid="{A48D6D5E-18B3-43F7-913C-21B696BDAA03}"/>
    <cellStyle name="AggblueCels_1x" xfId="97" xr:uid="{084CE36D-9706-41E5-B219-92DF4782A9D5}"/>
    <cellStyle name="AggBoldCells" xfId="70" xr:uid="{5EA7BB8C-6A62-4877-B527-D09F2022EE10}"/>
    <cellStyle name="AggBoldCells 2" xfId="187" xr:uid="{8B280EE9-37DC-4DBA-B214-0823B86D9359}"/>
    <cellStyle name="AggBoldCells 3" xfId="267" xr:uid="{6CEAE250-8782-4AF6-B48C-3148BA12D158}"/>
    <cellStyle name="AggBoldCells 4" xfId="419" xr:uid="{D56C2824-2E33-4F35-A3C6-1FFCB5229659}"/>
    <cellStyle name="AggCels" xfId="73" xr:uid="{5CB9A9F6-CAF5-4EDD-B83E-FF0114E0DD48}"/>
    <cellStyle name="AggCels 2" xfId="188" xr:uid="{91C5D03A-FF7B-489A-AB1F-382D6CE36BDB}"/>
    <cellStyle name="AggCels 3" xfId="268" xr:uid="{1E0970B9-8C14-4AF7-BF0F-02A81807D5DB}"/>
    <cellStyle name="AggCels 4" xfId="420" xr:uid="{10128D61-F6EA-4340-A628-CA60F958DC77}"/>
    <cellStyle name="AggCels_T(2)" xfId="71" xr:uid="{872A1B8A-C02B-4835-9159-4E744870C0DF}"/>
    <cellStyle name="AggGreen" xfId="87" xr:uid="{88C433E2-C543-4A3D-9494-61E49FF38CB1}"/>
    <cellStyle name="AggGreen 2" xfId="189" xr:uid="{2B9A45DB-2038-45EE-9B81-A9488697D6C8}"/>
    <cellStyle name="AggGreen 2 2" xfId="478" xr:uid="{9CDED51E-1D5E-44F7-9D35-7EAD3C5A8BAB}"/>
    <cellStyle name="AggGreen 2 2 2" xfId="655" xr:uid="{EE14288F-89D7-4E8E-8BF4-0640098D8DBD}"/>
    <cellStyle name="AggGreen 2 2 2 10" xfId="3802" xr:uid="{23486B29-5404-429C-9CD7-8C108B24AFF4}"/>
    <cellStyle name="AggGreen 2 2 2 10 10" xfId="41465" xr:uid="{55561FFB-F465-49A9-BB4C-7BA81BC57EC9}"/>
    <cellStyle name="AggGreen 2 2 2 10 11" xfId="45801" xr:uid="{832F0DE4-9323-419F-86C8-E41B8E39075A}"/>
    <cellStyle name="AggGreen 2 2 2 10 12" xfId="49205" xr:uid="{43A3DCC8-22FB-439E-BFF4-5E07814C8407}"/>
    <cellStyle name="AggGreen 2 2 2 10 13" xfId="51172" xr:uid="{CD8EAFC3-2A84-4781-9C0A-05B6EDEEEA0F}"/>
    <cellStyle name="AggGreen 2 2 2 10 2" xfId="8235" xr:uid="{C31799AE-2B32-4927-A82D-36AD51501C53}"/>
    <cellStyle name="AggGreen 2 2 2 10 3" xfId="11806" xr:uid="{95158E13-AB79-4155-9190-F1014CAA32B0}"/>
    <cellStyle name="AggGreen 2 2 2 10 4" xfId="15709" xr:uid="{5952ECC8-B5BA-4FF4-BC43-BD707E2C03E3}"/>
    <cellStyle name="AggGreen 2 2 2 10 5" xfId="18890" xr:uid="{6DA9080B-F666-4269-9B6E-6900A1FE55BF}"/>
    <cellStyle name="AggGreen 2 2 2 10 6" xfId="25409" xr:uid="{26F107C0-74E8-4677-B01E-83F9499BB549}"/>
    <cellStyle name="AggGreen 2 2 2 10 7" xfId="31757" xr:uid="{30636D86-7CC3-480A-886D-9A23DE3C05DA}"/>
    <cellStyle name="AggGreen 2 2 2 10 8" xfId="35363" xr:uid="{85180AB7-DFB9-4D80-B8B6-7F43DBE058B6}"/>
    <cellStyle name="AggGreen 2 2 2 10 9" xfId="38815" xr:uid="{F4E194C3-954C-4D6F-87F5-5CF955BCC37A}"/>
    <cellStyle name="AggGreen 2 2 2 11" xfId="4855" xr:uid="{74AEEC29-8A78-46D5-AE12-6E9B479E5E08}"/>
    <cellStyle name="AggGreen 2 2 2 12" xfId="12850" xr:uid="{F0515B1B-E5F9-4885-BD03-D6E8255AC227}"/>
    <cellStyle name="AggGreen 2 2 2 13" xfId="19769" xr:uid="{71D3106E-0F7B-490A-879A-E5CF20852C57}"/>
    <cellStyle name="AggGreen 2 2 2 14" xfId="30326" xr:uid="{FDCB0D56-00E3-4704-B9BA-E034CB16756E}"/>
    <cellStyle name="AggGreen 2 2 2 15" xfId="42685" xr:uid="{740F7827-73C3-4571-940E-7A5098BEE7D1}"/>
    <cellStyle name="AggGreen 2 2 2 16" xfId="52519" xr:uid="{A65725C8-807D-4C02-9ABE-6E2EF374520C}"/>
    <cellStyle name="AggGreen 2 2 2 2" xfId="870" xr:uid="{51487E42-4AFB-4306-8C82-4D8F2BFF50DC}"/>
    <cellStyle name="AggGreen 2 2 2 2 10" xfId="5244" xr:uid="{4822776B-39EF-44F5-8D7F-9EBEBEBA8FE8}"/>
    <cellStyle name="AggGreen 2 2 2 2 11" xfId="12656" xr:uid="{3DABF357-8137-4DA4-8AC0-FD0FEF6F4F95}"/>
    <cellStyle name="AggGreen 2 2 2 2 12" xfId="19979" xr:uid="{E7F43AAE-BFD4-4054-972C-F2A0F67B22B2}"/>
    <cellStyle name="AggGreen 2 2 2 2 13" xfId="36981" xr:uid="{0DB89FF9-D22A-42EF-A951-60030BAD122B}"/>
    <cellStyle name="AggGreen 2 2 2 2 14" xfId="42895" xr:uid="{12491CEC-EF80-4532-B1D6-833C75DB9EB5}"/>
    <cellStyle name="AggGreen 2 2 2 2 15" xfId="52733" xr:uid="{F6BEDD37-023A-4BB2-8FAA-4836D99156A7}"/>
    <cellStyle name="AggGreen 2 2 2 2 2" xfId="1258" xr:uid="{E1EF0238-4E19-4B22-B12C-DC2E69D0E634}"/>
    <cellStyle name="AggGreen 2 2 2 2 2 10" xfId="36435" xr:uid="{05C9AE6C-70C5-42BB-9BFF-F16145BAC923}"/>
    <cellStyle name="AggGreen 2 2 2 2 2 11" xfId="26511" xr:uid="{52219460-5A2E-4E7D-A49D-FB1D92403D82}"/>
    <cellStyle name="AggGreen 2 2 2 2 2 12" xfId="43283" xr:uid="{A5DCF321-A907-4511-92A7-2C9C0A226EDE}"/>
    <cellStyle name="AggGreen 2 2 2 2 2 13" xfId="47365" xr:uid="{07CB9A20-9614-40F6-841E-AE06A48C393A}"/>
    <cellStyle name="AggGreen 2 2 2 2 2 2" xfId="5700" xr:uid="{2673910D-2199-4079-B994-708BFDFCCCB3}"/>
    <cellStyle name="AggGreen 2 2 2 2 2 3" xfId="9274" xr:uid="{8EADA7C9-571A-47C2-8DC7-45672BBE31D3}"/>
    <cellStyle name="AggGreen 2 2 2 2 2 4" xfId="4985" xr:uid="{14EDD807-813A-4574-A81E-95AF0E9B6F8D}"/>
    <cellStyle name="AggGreen 2 2 2 2 2 5" xfId="20366" xr:uid="{5852096F-9927-4A15-A139-7385B83CB724}"/>
    <cellStyle name="AggGreen 2 2 2 2 2 6" xfId="5255" xr:uid="{3B390C8F-8D53-4D73-84BB-61299B7F87B6}"/>
    <cellStyle name="AggGreen 2 2 2 2 2 7" xfId="27302" xr:uid="{0474F556-5161-4ABE-BB93-926C1CFA4B17}"/>
    <cellStyle name="AggGreen 2 2 2 2 2 8" xfId="28063" xr:uid="{D63AA28E-3E63-4507-8E44-236D30D3DA44}"/>
    <cellStyle name="AggGreen 2 2 2 2 2 9" xfId="32841" xr:uid="{EDD75020-E866-4808-BAEE-454E2F4BD221}"/>
    <cellStyle name="AggGreen 2 2 2 2 3" xfId="1874" xr:uid="{7F8EDE91-CDCA-487E-97EC-50A3C12242A2}"/>
    <cellStyle name="AggGreen 2 2 2 2 3 10" xfId="33457" xr:uid="{23674AC3-5B2A-438E-B728-5FE53DCC9A18}"/>
    <cellStyle name="AggGreen 2 2 2 2 3 11" xfId="36984" xr:uid="{29585ED6-4F5D-4A82-815E-41C50A43A5A9}"/>
    <cellStyle name="AggGreen 2 2 2 2 3 12" xfId="26969" xr:uid="{3A1F07D5-CC90-480A-ACE9-6CFF5C23242C}"/>
    <cellStyle name="AggGreen 2 2 2 2 3 13" xfId="43899" xr:uid="{263D9498-149F-4236-97FF-A54CAA70B1AE}"/>
    <cellStyle name="AggGreen 2 2 2 2 3 14" xfId="47275" xr:uid="{2706C0E2-5809-4CAF-B7DB-0ADFFAD9E8A6}"/>
    <cellStyle name="AggGreen 2 2 2 2 3 2" xfId="6312" xr:uid="{90957F57-12E7-4D83-83A6-59DD44A615E9}"/>
    <cellStyle name="AggGreen 2 2 2 2 3 3" xfId="9890" xr:uid="{281BB8F9-373A-4FB5-9F6D-443C3D5EE2EB}"/>
    <cellStyle name="AggGreen 2 2 2 2 3 4" xfId="13792" xr:uid="{B670680E-2315-4336-9A63-B1C3A7BD47E0}"/>
    <cellStyle name="AggGreen 2 2 2 2 3 5" xfId="16995" xr:uid="{7E1CF9F2-3865-4E93-8B4C-9C3C496E93B5}"/>
    <cellStyle name="AggGreen 2 2 2 2 3 6" xfId="20982" xr:uid="{A140B631-FFAF-4E4B-A693-39A89C1F2462}"/>
    <cellStyle name="AggGreen 2 2 2 2 3 7" xfId="23575" xr:uid="{D7959388-A6F0-487E-A5ED-EC74EB3060AF}"/>
    <cellStyle name="AggGreen 2 2 2 2 3 8" xfId="27898" xr:uid="{C821BFFF-8BC2-470B-B50A-CE5A65C2F3D2}"/>
    <cellStyle name="AggGreen 2 2 2 2 3 9" xfId="29795" xr:uid="{C52F8940-2AFF-47EA-A6D9-7FBD8C5460D3}"/>
    <cellStyle name="AggGreen 2 2 2 2 4" xfId="2283" xr:uid="{E3D8DC75-7FFB-461F-B621-5C1948C85A14}"/>
    <cellStyle name="AggGreen 2 2 2 2 4 10" xfId="33862" xr:uid="{1A6AB6A7-A02D-4C54-AEB0-E3C6D8D5C023}"/>
    <cellStyle name="AggGreen 2 2 2 2 4 11" xfId="37357" xr:uid="{9BA5E765-11CB-47BC-87DE-D69E5F6B4301}"/>
    <cellStyle name="AggGreen 2 2 2 2 4 12" xfId="40000" xr:uid="{FF6A1F48-81DA-4C2E-B662-CCA12B1D3C0A}"/>
    <cellStyle name="AggGreen 2 2 2 2 4 13" xfId="44306" xr:uid="{B09CCBA8-C0A7-42BE-82D1-883DE8A5110B}"/>
    <cellStyle name="AggGreen 2 2 2 2 4 14" xfId="46767" xr:uid="{87C3E389-CA22-45F7-818D-169089182D61}"/>
    <cellStyle name="AggGreen 2 2 2 2 4 2" xfId="6721" xr:uid="{C0669F4C-7090-4CB9-93B0-0C64497BDC99}"/>
    <cellStyle name="AggGreen 2 2 2 2 4 3" xfId="10299" xr:uid="{117784A4-7830-4BD2-A0F0-632EC24A88F7}"/>
    <cellStyle name="AggGreen 2 2 2 2 4 4" xfId="14198" xr:uid="{278C8F9A-EB28-4D07-B52C-E368D110EF0B}"/>
    <cellStyle name="AggGreen 2 2 2 2 4 5" xfId="17399" xr:uid="{BF868EFF-F350-4040-BD4B-D22D6400D3FF}"/>
    <cellStyle name="AggGreen 2 2 2 2 4 6" xfId="21382" xr:uid="{78195ED6-BEFD-4D14-86D2-EBA930212FA9}"/>
    <cellStyle name="AggGreen 2 2 2 2 4 7" xfId="23969" xr:uid="{F560F3EC-597A-4935-9969-FE2453787DEE}"/>
    <cellStyle name="AggGreen 2 2 2 2 4 8" xfId="28293" xr:uid="{5C77C734-0E85-4F5D-9157-A92B5EFE6A7C}"/>
    <cellStyle name="AggGreen 2 2 2 2 4 9" xfId="29833" xr:uid="{55127BC4-AC3E-4E81-89B3-A4EC51AAA01E}"/>
    <cellStyle name="AggGreen 2 2 2 2 5" xfId="2645" xr:uid="{BC2B2955-EB54-466A-8700-AB5AA4457BF4}"/>
    <cellStyle name="AggGreen 2 2 2 2 5 10" xfId="34224" xr:uid="{1071522C-5DCC-4509-A73B-B45A7569F7A7}"/>
    <cellStyle name="AggGreen 2 2 2 2 5 11" xfId="37679" xr:uid="{C811C158-5713-4ADD-AEB5-EBE80997F508}"/>
    <cellStyle name="AggGreen 2 2 2 2 5 12" xfId="40362" xr:uid="{00308F29-8AFB-42ED-ADEF-23350D297DA1}"/>
    <cellStyle name="AggGreen 2 2 2 2 5 13" xfId="44668" xr:uid="{0DB70AFB-3E9B-46E8-B8DE-CC8930E17A78}"/>
    <cellStyle name="AggGreen 2 2 2 2 5 14" xfId="50069" xr:uid="{B6E71AD0-61CA-4CA2-87F8-8D0844EDBA22}"/>
    <cellStyle name="AggGreen 2 2 2 2 5 2" xfId="7082" xr:uid="{A73AC0D9-7EA1-4A64-8A38-68F04A4891C5}"/>
    <cellStyle name="AggGreen 2 2 2 2 5 3" xfId="10661" xr:uid="{EA71AD81-B2F0-4755-946B-222CE0664D62}"/>
    <cellStyle name="AggGreen 2 2 2 2 5 4" xfId="14560" xr:uid="{F856066A-4174-4906-8EB3-C624F8572442}"/>
    <cellStyle name="AggGreen 2 2 2 2 5 5" xfId="17761" xr:uid="{14714809-3579-49C5-BD00-14AA26093B82}"/>
    <cellStyle name="AggGreen 2 2 2 2 5 6" xfId="21744" xr:uid="{DE6123CB-44F4-455B-887C-685DAD19CD60}"/>
    <cellStyle name="AggGreen 2 2 2 2 5 7" xfId="24312" xr:uid="{6764B19E-9079-4811-B3AF-339E0921D203}"/>
    <cellStyle name="AggGreen 2 2 2 2 5 8" xfId="28646" xr:uid="{03B4886D-97CA-4CFA-B034-47D9FAD432EB}"/>
    <cellStyle name="AggGreen 2 2 2 2 5 9" xfId="30617" xr:uid="{09A74D3E-B5EB-47C7-8C8E-F3E4ED092F0A}"/>
    <cellStyle name="AggGreen 2 2 2 2 6" xfId="3334" xr:uid="{8A22B4CE-965C-4FC3-B486-2391EED56174}"/>
    <cellStyle name="AggGreen 2 2 2 2 6 10" xfId="34911" xr:uid="{64EEF6F1-08F9-4037-8D87-CBB98340C4B6}"/>
    <cellStyle name="AggGreen 2 2 2 2 6 11" xfId="38356" xr:uid="{F349F5D1-1D01-44C9-BB3D-A615AB607A39}"/>
    <cellStyle name="AggGreen 2 2 2 2 6 12" xfId="41045" xr:uid="{69BA8533-1775-4152-9B9F-CD9522BEFD09}"/>
    <cellStyle name="AggGreen 2 2 2 2 6 13" xfId="45356" xr:uid="{853C4D73-87E5-40BC-A245-2E4150D580AB}"/>
    <cellStyle name="AggGreen 2 2 2 2 6 14" xfId="48747" xr:uid="{4A474803-72A8-4DF2-B36E-D58734FE9ABE}"/>
    <cellStyle name="AggGreen 2 2 2 2 6 15" xfId="50752" xr:uid="{D4651796-4CEC-4E81-B8EA-7FF3FD20D2A5}"/>
    <cellStyle name="AggGreen 2 2 2 2 6 2" xfId="7769" xr:uid="{6FF231A4-3D21-4B3C-8E06-13690BD601E8}"/>
    <cellStyle name="AggGreen 2 2 2 2 6 3" xfId="11348" xr:uid="{FDFEEF47-E10D-4A91-A387-4F31E4783765}"/>
    <cellStyle name="AggGreen 2 2 2 2 6 4" xfId="15248" xr:uid="{B3E39FB4-6FBF-4D3D-9692-87AD9E738A4D}"/>
    <cellStyle name="AggGreen 2 2 2 2 6 5" xfId="18447" xr:uid="{AEF6ECA8-1978-4E45-A6EF-F6F9EEFDDB9D}"/>
    <cellStyle name="AggGreen 2 2 2 2 6 6" xfId="22427" xr:uid="{90FEC024-1DF4-4C8C-A634-AC60E4408691}"/>
    <cellStyle name="AggGreen 2 2 2 2 6 7" xfId="24989" xr:uid="{067977B5-48D8-4E5E-8CFD-01F72E4F725E}"/>
    <cellStyle name="AggGreen 2 2 2 2 6 8" xfId="29332" xr:uid="{4649963D-3108-49E6-AB0F-E96BE31EA6BD}"/>
    <cellStyle name="AggGreen 2 2 2 2 6 9" xfId="31306" xr:uid="{5782E896-60A2-4C5B-A3F8-9801155A2F35}"/>
    <cellStyle name="AggGreen 2 2 2 2 7" xfId="3621" xr:uid="{B5D57E14-9A54-4DC5-B76C-CA38B9C8CD01}"/>
    <cellStyle name="AggGreen 2 2 2 2 7 10" xfId="35198" xr:uid="{42505177-9E8C-4D7F-8BF0-1F3DD1F72A7D}"/>
    <cellStyle name="AggGreen 2 2 2 2 7 11" xfId="38643" xr:uid="{7BD09510-0899-4C04-91E7-520164A8D299}"/>
    <cellStyle name="AggGreen 2 2 2 2 7 12" xfId="41332" xr:uid="{3C1EA3E2-4644-45E8-BB51-BF7669B10853}"/>
    <cellStyle name="AggGreen 2 2 2 2 7 13" xfId="45643" xr:uid="{F0CC6F39-985F-45A1-9EDD-994B1AAFC7F7}"/>
    <cellStyle name="AggGreen 2 2 2 2 7 14" xfId="49034" xr:uid="{8ED3CAB7-2399-4A9C-8830-B79A279948A1}"/>
    <cellStyle name="AggGreen 2 2 2 2 7 15" xfId="51039" xr:uid="{B958D370-31F4-4777-9C2E-F99E9C0B2C0B}"/>
    <cellStyle name="AggGreen 2 2 2 2 7 2" xfId="8056" xr:uid="{90C87815-0598-4A97-ADE4-A83150800119}"/>
    <cellStyle name="AggGreen 2 2 2 2 7 3" xfId="11635" xr:uid="{31CE67B8-B856-409E-80B2-B3BA7A663FCE}"/>
    <cellStyle name="AggGreen 2 2 2 2 7 4" xfId="15535" xr:uid="{03A625BE-527C-4BE2-9443-B9FC537CDDC5}"/>
    <cellStyle name="AggGreen 2 2 2 2 7 5" xfId="18734" xr:uid="{73FB1996-7931-4987-AF6A-0B4021BA379C}"/>
    <cellStyle name="AggGreen 2 2 2 2 7 6" xfId="22714" xr:uid="{66D1DEEC-205C-41F0-ACDC-7B12FAD4E923}"/>
    <cellStyle name="AggGreen 2 2 2 2 7 7" xfId="25276" xr:uid="{C545DC36-A359-4328-8577-E917B5FB80E0}"/>
    <cellStyle name="AggGreen 2 2 2 2 7 8" xfId="29619" xr:uid="{66030465-54D3-4A10-8D9C-FEF6C3D318F8}"/>
    <cellStyle name="AggGreen 2 2 2 2 7 9" xfId="31593" xr:uid="{D2E80197-BA21-4224-91B0-15014397B508}"/>
    <cellStyle name="AggGreen 2 2 2 2 8" xfId="4286" xr:uid="{93C0FFD2-A6DB-4F4F-8EF2-C62B280606F7}"/>
    <cellStyle name="AggGreen 2 2 2 2 8 10" xfId="41949" xr:uid="{8E3F3EC1-3CCD-4D94-863D-D2CB5B30A626}"/>
    <cellStyle name="AggGreen 2 2 2 2 8 11" xfId="46285" xr:uid="{98926B3F-7209-4CB0-A35A-FE9746FF1109}"/>
    <cellStyle name="AggGreen 2 2 2 2 8 12" xfId="49689" xr:uid="{C9FF99F7-FEF5-48FC-8725-CA5CCAFBC7FC}"/>
    <cellStyle name="AggGreen 2 2 2 2 8 13" xfId="51656" xr:uid="{83ACE45F-A07A-4DA3-9F0F-1235069C6D89}"/>
    <cellStyle name="AggGreen 2 2 2 2 8 2" xfId="8719" xr:uid="{F45556DB-C95C-4EB2-AAA0-CF8795C15581}"/>
    <cellStyle name="AggGreen 2 2 2 2 8 3" xfId="12290" xr:uid="{B48F7F31-7CB7-42EF-956E-793EADE7F573}"/>
    <cellStyle name="AggGreen 2 2 2 2 8 4" xfId="16193" xr:uid="{C0A85600-7BB6-495E-B711-5F63316B52F9}"/>
    <cellStyle name="AggGreen 2 2 2 2 8 5" xfId="19374" xr:uid="{E6911213-43B3-499F-8A7A-B15E68E5BF22}"/>
    <cellStyle name="AggGreen 2 2 2 2 8 6" xfId="25893" xr:uid="{EF8B120B-549B-41EC-AB5D-3B5812AFFEF6}"/>
    <cellStyle name="AggGreen 2 2 2 2 8 7" xfId="32241" xr:uid="{5910FB77-3983-4CD7-8ABC-8455DA778488}"/>
    <cellStyle name="AggGreen 2 2 2 2 8 8" xfId="35847" xr:uid="{6D6553A1-FAF3-4452-BF8D-20F03BCC34BE}"/>
    <cellStyle name="AggGreen 2 2 2 2 8 9" xfId="39299" xr:uid="{8F25A30C-6063-43A4-9051-4780A37E87A2}"/>
    <cellStyle name="AggGreen 2 2 2 2 9" xfId="3891" xr:uid="{8655750C-CF5B-4B34-9AAF-AC0C11F98514}"/>
    <cellStyle name="AggGreen 2 2 2 2 9 10" xfId="41554" xr:uid="{C7AA1888-873B-4122-9BE4-F5AB2BE4188C}"/>
    <cellStyle name="AggGreen 2 2 2 2 9 11" xfId="45890" xr:uid="{224295EB-7BDF-4474-9ADF-9FF522C6FD49}"/>
    <cellStyle name="AggGreen 2 2 2 2 9 12" xfId="49294" xr:uid="{D7F539A8-266B-43F1-BF82-5A7FAEDC329E}"/>
    <cellStyle name="AggGreen 2 2 2 2 9 13" xfId="51261" xr:uid="{4E9D213F-1317-4DF5-953B-3B416C5BB0CD}"/>
    <cellStyle name="AggGreen 2 2 2 2 9 2" xfId="8324" xr:uid="{3340E95B-455B-46E5-B3E5-070DF7DE66A2}"/>
    <cellStyle name="AggGreen 2 2 2 2 9 3" xfId="11895" xr:uid="{3E4C23B4-5F61-4487-B3B9-1B912C8954C2}"/>
    <cellStyle name="AggGreen 2 2 2 2 9 4" xfId="15798" xr:uid="{E1C77215-08E9-4F50-9D4C-93F57876FB8B}"/>
    <cellStyle name="AggGreen 2 2 2 2 9 5" xfId="18979" xr:uid="{634264B6-5F4E-40CF-B79A-5B57CF475439}"/>
    <cellStyle name="AggGreen 2 2 2 2 9 6" xfId="25498" xr:uid="{FF5D6B10-FB25-4225-8006-2EE294359B1A}"/>
    <cellStyle name="AggGreen 2 2 2 2 9 7" xfId="31846" xr:uid="{315267F2-5B2A-4C7E-AAD5-028FA1AECA6E}"/>
    <cellStyle name="AggGreen 2 2 2 2 9 8" xfId="35452" xr:uid="{30598590-0510-4AD0-BBB0-4475583F1F70}"/>
    <cellStyle name="AggGreen 2 2 2 2 9 9" xfId="38904" xr:uid="{6434FF89-003F-459F-9388-84A416FC0042}"/>
    <cellStyle name="AggGreen 2 2 2 3" xfId="1489" xr:uid="{445913E8-E5F2-4843-A082-DEFC36D621BA}"/>
    <cellStyle name="AggGreen 2 2 2 3 10" xfId="36638" xr:uid="{FE15F110-7EF2-4C62-9658-B3F4A2E66378}"/>
    <cellStyle name="AggGreen 2 2 2 3 11" xfId="37095" xr:uid="{A519995A-5A5D-4141-A5E5-ECC6043BD365}"/>
    <cellStyle name="AggGreen 2 2 2 3 12" xfId="43514" xr:uid="{B0630914-2594-452E-97A7-BDD71C208B69}"/>
    <cellStyle name="AggGreen 2 2 2 3 13" xfId="42573" xr:uid="{B7A883CD-BB29-462B-A6C8-E767D06B889C}"/>
    <cellStyle name="AggGreen 2 2 2 3 2" xfId="5928" xr:uid="{1E14956F-8DF4-4418-B17D-75E4A6538001}"/>
    <cellStyle name="AggGreen 2 2 2 3 3" xfId="9505" xr:uid="{801E2037-8AB5-4CC0-B0DC-E7C89DF1ACE9}"/>
    <cellStyle name="AggGreen 2 2 2 3 4" xfId="16610" xr:uid="{90744215-1BAE-47A9-8E74-7F5DE772C8A1}"/>
    <cellStyle name="AggGreen 2 2 2 3 5" xfId="20597" xr:uid="{6A7525B6-322F-4A5F-AC7A-CE4B133F6B6C}"/>
    <cellStyle name="AggGreen 2 2 2 3 6" xfId="23213" xr:uid="{8FA610D5-0F37-4BB5-9B25-66805D11B476}"/>
    <cellStyle name="AggGreen 2 2 2 3 7" xfId="27525" xr:uid="{C3CE8977-6B0B-4D26-9A83-71CFD603F7ED}"/>
    <cellStyle name="AggGreen 2 2 2 3 8" xfId="28641" xr:uid="{49260048-E10A-4DB7-BECC-A506CD5E4AD3}"/>
    <cellStyle name="AggGreen 2 2 2 3 9" xfId="33072" xr:uid="{2BF912C2-BAD4-405A-8893-A51A1CAD1BAB}"/>
    <cellStyle name="AggGreen 2 2 2 4" xfId="1865" xr:uid="{0BAC2BF1-2E01-466B-B5FC-2E8C7A6B87EF}"/>
    <cellStyle name="AggGreen 2 2 2 4 10" xfId="33448" xr:uid="{B1EFA251-0534-4937-9500-E093F649B0DE}"/>
    <cellStyle name="AggGreen 2 2 2 4 11" xfId="36976" xr:uid="{FE73B8C8-A31D-40FD-986F-6ADDB3FC2244}"/>
    <cellStyle name="AggGreen 2 2 2 4 12" xfId="26519" xr:uid="{F266ABBF-CD8F-4AD0-9D2E-8825CC71BA85}"/>
    <cellStyle name="AggGreen 2 2 2 4 13" xfId="43890" xr:uid="{E5E77FEA-C99E-43F6-AC81-364362102201}"/>
    <cellStyle name="AggGreen 2 2 2 4 14" xfId="47144" xr:uid="{91616C4F-926B-44E6-AEF2-FEF2AE46C867}"/>
    <cellStyle name="AggGreen 2 2 2 4 2" xfId="6303" xr:uid="{71CC2D15-A8E9-4DB9-9D7F-CC1ACE1B946F}"/>
    <cellStyle name="AggGreen 2 2 2 4 3" xfId="9881" xr:uid="{EC82BA10-F025-47E4-9B08-F26E1AFE7E6A}"/>
    <cellStyle name="AggGreen 2 2 2 4 4" xfId="13783" xr:uid="{B15D32B9-B23B-462C-9311-FD9F57C74B73}"/>
    <cellStyle name="AggGreen 2 2 2 4 5" xfId="16986" xr:uid="{3A76AF40-93CA-47A8-9360-6145509CD154}"/>
    <cellStyle name="AggGreen 2 2 2 4 6" xfId="20973" xr:uid="{8A4900AF-8473-42AD-992D-AA74E1605784}"/>
    <cellStyle name="AggGreen 2 2 2 4 7" xfId="23567" xr:uid="{E27D0576-77E5-4667-A067-954895B661BE}"/>
    <cellStyle name="AggGreen 2 2 2 4 8" xfId="27889" xr:uid="{3500AD64-0132-4E7A-B3AA-37A675EBB48C}"/>
    <cellStyle name="AggGreen 2 2 2 4 9" xfId="27904" xr:uid="{4F789580-37C6-4668-922C-45ED5FBB352C}"/>
    <cellStyle name="AggGreen 2 2 2 5" xfId="2102" xr:uid="{1450A069-DCEA-48CD-B86C-781B3EAA89CD}"/>
    <cellStyle name="AggGreen 2 2 2 5 10" xfId="33681" xr:uid="{1CEF5D32-E223-410E-BD29-5EE0D073D8FE}"/>
    <cellStyle name="AggGreen 2 2 2 5 11" xfId="37189" xr:uid="{CCC1F662-D0A6-42CD-B1F4-E4ED2DEC2253}"/>
    <cellStyle name="AggGreen 2 2 2 5 12" xfId="39819" xr:uid="{FCA9AE30-538A-42EE-899B-FD29034F578D}"/>
    <cellStyle name="AggGreen 2 2 2 5 13" xfId="44125" xr:uid="{982D639E-5509-447C-B4FE-55B3F706EEA0}"/>
    <cellStyle name="AggGreen 2 2 2 5 14" xfId="47330" xr:uid="{CE18F25E-7E1E-4479-AB35-1DC491516458}"/>
    <cellStyle name="AggGreen 2 2 2 5 2" xfId="6540" xr:uid="{D6A29064-9247-4B14-AFEB-98BAE0A5D3A4}"/>
    <cellStyle name="AggGreen 2 2 2 5 3" xfId="10118" xr:uid="{50CB27F1-42A8-495B-8768-C199A2C0CC5D}"/>
    <cellStyle name="AggGreen 2 2 2 5 4" xfId="14017" xr:uid="{6C900681-C7C4-4BA0-873D-A651143A3C50}"/>
    <cellStyle name="AggGreen 2 2 2 5 5" xfId="17218" xr:uid="{DDE97E99-7672-4092-86B1-69810052CB3E}"/>
    <cellStyle name="AggGreen 2 2 2 5 6" xfId="21201" xr:uid="{2BAA05F1-4974-46AE-9E54-EB82E513347E}"/>
    <cellStyle name="AggGreen 2 2 2 5 7" xfId="23788" xr:uid="{0471E344-8EA5-4ED2-8050-41EABF3DBD69}"/>
    <cellStyle name="AggGreen 2 2 2 5 8" xfId="28118" xr:uid="{55002D1B-DD5A-4900-B4DA-3A8C0F515585}"/>
    <cellStyle name="AggGreen 2 2 2 5 9" xfId="26487" xr:uid="{A5F34D90-D059-4370-8BC8-881725643F93}"/>
    <cellStyle name="AggGreen 2 2 2 6" xfId="2439" xr:uid="{50460173-F5DB-4D01-B6CA-6F010E0D9294}"/>
    <cellStyle name="AggGreen 2 2 2 6 10" xfId="34018" xr:uid="{76595472-036A-4623-A480-0BB586E53289}"/>
    <cellStyle name="AggGreen 2 2 2 6 11" xfId="37502" xr:uid="{3EEB23B4-7D88-469F-A949-DE9EA063C3D9}"/>
    <cellStyle name="AggGreen 2 2 2 6 12" xfId="40156" xr:uid="{EFB65785-4B8D-40FC-9690-948479B42469}"/>
    <cellStyle name="AggGreen 2 2 2 6 13" xfId="44462" xr:uid="{50C684AF-711F-42FF-97F7-8C1C82F13E7D}"/>
    <cellStyle name="AggGreen 2 2 2 6 14" xfId="47770" xr:uid="{9E47793F-9E63-46C8-9245-DEBE6F6A39B1}"/>
    <cellStyle name="AggGreen 2 2 2 6 2" xfId="6877" xr:uid="{F9FD4F17-B39E-493F-B5A3-B8B96AACE36F}"/>
    <cellStyle name="AggGreen 2 2 2 6 3" xfId="10455" xr:uid="{0B4564CB-B282-4C2D-9E31-87D7A53817DE}"/>
    <cellStyle name="AggGreen 2 2 2 6 4" xfId="14354" xr:uid="{FD63E651-7F90-4C59-8CA4-94287467479C}"/>
    <cellStyle name="AggGreen 2 2 2 6 5" xfId="17555" xr:uid="{4260E02F-2417-49AB-9B05-B762E8BE3E30}"/>
    <cellStyle name="AggGreen 2 2 2 6 6" xfId="21538" xr:uid="{4DEC1475-D820-4C72-8BD2-D696993576B5}"/>
    <cellStyle name="AggGreen 2 2 2 6 7" xfId="24121" xr:uid="{CF791107-B8BB-4A35-BE67-B3E63DD3D91B}"/>
    <cellStyle name="AggGreen 2 2 2 6 8" xfId="28447" xr:uid="{7AB6AD99-7264-470D-A6BE-C0AE56316C0D}"/>
    <cellStyle name="AggGreen 2 2 2 6 9" xfId="29859" xr:uid="{9BF2C10E-D3E3-4CA2-B033-391401F5C032}"/>
    <cellStyle name="AggGreen 2 2 2 7" xfId="3123" xr:uid="{8ADF94D9-244A-45EE-B6D6-A6461BA96D8B}"/>
    <cellStyle name="AggGreen 2 2 2 7 10" xfId="34700" xr:uid="{77EE294C-10BC-4439-AE7A-7E3E4A3F8315}"/>
    <cellStyle name="AggGreen 2 2 2 7 11" xfId="38145" xr:uid="{DC3C6C2D-4CE6-45D3-91BF-C56DBCBAFF56}"/>
    <cellStyle name="AggGreen 2 2 2 7 12" xfId="40834" xr:uid="{DCED3FC2-ECA0-4F2D-B803-57C2349DF12F}"/>
    <cellStyle name="AggGreen 2 2 2 7 13" xfId="45145" xr:uid="{1594D4D1-A219-4758-A6EF-420033F30210}"/>
    <cellStyle name="AggGreen 2 2 2 7 14" xfId="48536" xr:uid="{F874D6F6-E1B4-4A74-8A83-770747CF324C}"/>
    <cellStyle name="AggGreen 2 2 2 7 15" xfId="50541" xr:uid="{4DE3A4D8-F3D7-4E25-AE74-36E97B059894}"/>
    <cellStyle name="AggGreen 2 2 2 7 2" xfId="7558" xr:uid="{0F20E89C-DDEB-4178-9DD2-B5903CEEB7D8}"/>
    <cellStyle name="AggGreen 2 2 2 7 3" xfId="11137" xr:uid="{313A67CA-9C23-41B5-AA4D-03386A42075E}"/>
    <cellStyle name="AggGreen 2 2 2 7 4" xfId="15037" xr:uid="{B8D125A8-0B5B-4891-AF01-97B3B3F1AC08}"/>
    <cellStyle name="AggGreen 2 2 2 7 5" xfId="18236" xr:uid="{0A3E0C10-0018-49D6-ABE3-631241CA76BE}"/>
    <cellStyle name="AggGreen 2 2 2 7 6" xfId="22216" xr:uid="{F6E2016E-2577-4FCD-A3F6-72E17BC51DB1}"/>
    <cellStyle name="AggGreen 2 2 2 7 7" xfId="24778" xr:uid="{23321203-ACC8-4CCA-87FF-B35225D5C62B}"/>
    <cellStyle name="AggGreen 2 2 2 7 8" xfId="29121" xr:uid="{6A5F33F4-31C4-47F4-8FB1-8044F738600F}"/>
    <cellStyle name="AggGreen 2 2 2 7 9" xfId="31095" xr:uid="{25C4AE92-76EC-4E33-9D4F-5B06FBFEEE66}"/>
    <cellStyle name="AggGreen 2 2 2 8" xfId="3612" xr:uid="{770DE618-1C3D-4044-B5C4-4DEF2798FBA6}"/>
    <cellStyle name="AggGreen 2 2 2 8 10" xfId="35189" xr:uid="{79002723-2760-4C00-9D63-29AC0BA430C8}"/>
    <cellStyle name="AggGreen 2 2 2 8 11" xfId="38634" xr:uid="{BB89E3AB-2AA5-4245-B845-73A5E9744642}"/>
    <cellStyle name="AggGreen 2 2 2 8 12" xfId="41323" xr:uid="{FA761D31-3716-451E-B40B-B77F29EFA45C}"/>
    <cellStyle name="AggGreen 2 2 2 8 13" xfId="45634" xr:uid="{135FE760-5434-4215-9096-33D6D04F58F6}"/>
    <cellStyle name="AggGreen 2 2 2 8 14" xfId="49025" xr:uid="{7923E3E3-2B5B-421B-AAD7-9CBDA1E9EB3C}"/>
    <cellStyle name="AggGreen 2 2 2 8 15" xfId="51030" xr:uid="{36011ACB-B6CD-472E-B1E9-220530A42C6B}"/>
    <cellStyle name="AggGreen 2 2 2 8 2" xfId="8047" xr:uid="{4B8BBE91-ABAD-4BDA-951B-512E1EAB5E5F}"/>
    <cellStyle name="AggGreen 2 2 2 8 3" xfId="11626" xr:uid="{C771696D-748E-4DBA-AF02-F98BA8B34521}"/>
    <cellStyle name="AggGreen 2 2 2 8 4" xfId="15526" xr:uid="{600414BE-30A5-4975-8487-DFCF47882F7B}"/>
    <cellStyle name="AggGreen 2 2 2 8 5" xfId="18725" xr:uid="{53E1E604-B99B-49E8-85AA-DAB76F1DAF12}"/>
    <cellStyle name="AggGreen 2 2 2 8 6" xfId="22705" xr:uid="{0D218725-0012-4CBA-A8CA-0D7057EE45F4}"/>
    <cellStyle name="AggGreen 2 2 2 8 7" xfId="25267" xr:uid="{8990A44E-4B27-431C-837B-978E04776F48}"/>
    <cellStyle name="AggGreen 2 2 2 8 8" xfId="29610" xr:uid="{20A1D670-472A-44E5-8A2C-735167F56E5E}"/>
    <cellStyle name="AggGreen 2 2 2 8 9" xfId="31584" xr:uid="{A4610EBF-1238-4EF9-98D0-74FD323C8D08}"/>
    <cellStyle name="AggGreen 2 2 2 9" xfId="4077" xr:uid="{F968B43B-0D1A-49C2-9988-4859D7EBF8F5}"/>
    <cellStyle name="AggGreen 2 2 2 9 10" xfId="41740" xr:uid="{92CBD490-9D9A-4A4B-9298-2EDA5D8C87C3}"/>
    <cellStyle name="AggGreen 2 2 2 9 11" xfId="46076" xr:uid="{590D7B05-1169-4BE4-ACBE-0DAB1B64A699}"/>
    <cellStyle name="AggGreen 2 2 2 9 12" xfId="49480" xr:uid="{FE1F2E04-DF10-4FD9-BFF6-00EB2ED59176}"/>
    <cellStyle name="AggGreen 2 2 2 9 13" xfId="51447" xr:uid="{8C8E0F82-F086-4AA2-8598-575C559CA874}"/>
    <cellStyle name="AggGreen 2 2 2 9 2" xfId="8510" xr:uid="{28C32509-455A-4891-9476-23DA043FD130}"/>
    <cellStyle name="AggGreen 2 2 2 9 3" xfId="12081" xr:uid="{CBA038CF-C4A1-4A8F-9899-244A60EDEF34}"/>
    <cellStyle name="AggGreen 2 2 2 9 4" xfId="15984" xr:uid="{05C07489-7C77-4137-9B04-F5A0E1776299}"/>
    <cellStyle name="AggGreen 2 2 2 9 5" xfId="19165" xr:uid="{581AB666-CE23-4992-BE38-C108C22D8351}"/>
    <cellStyle name="AggGreen 2 2 2 9 6" xfId="25684" xr:uid="{359C7BEB-8A3A-4ECE-A372-5B61BBCB94CF}"/>
    <cellStyle name="AggGreen 2 2 2 9 7" xfId="32032" xr:uid="{E1FD89E1-3B0A-4710-8171-3C02FF669DC9}"/>
    <cellStyle name="AggGreen 2 2 2 9 8" xfId="35638" xr:uid="{40E2E3A2-3B8C-4E79-88AD-39E59A8B8638}"/>
    <cellStyle name="AggGreen 2 2 2 9 9" xfId="39090" xr:uid="{012839E9-9305-4216-BAAF-CDBE147AF390}"/>
    <cellStyle name="AggGreen 2 2 3" xfId="785" xr:uid="{66696F31-C1C0-47E8-9D7B-73D63FF94183}"/>
    <cellStyle name="AggGreen 2 2 3 10" xfId="5154" xr:uid="{9CD5E020-8347-4B88-9405-F61FA09879D6}"/>
    <cellStyle name="AggGreen 2 2 3 11" xfId="5058" xr:uid="{7147176E-F779-4F63-83EA-06BB04CD742E}"/>
    <cellStyle name="AggGreen 2 2 3 12" xfId="19894" xr:uid="{0393DDC0-0230-4EA0-B5C5-49A71722486D}"/>
    <cellStyle name="AggGreen 2 2 3 13" xfId="36661" xr:uid="{C906A2B7-9554-4A5F-BAEC-564D5AB8FC3F}"/>
    <cellStyle name="AggGreen 2 2 3 14" xfId="42810" xr:uid="{BEA97075-C1B4-4E06-AF24-CA9D3E2E1F9E}"/>
    <cellStyle name="AggGreen 2 2 3 15" xfId="52648" xr:uid="{EA2CD21F-C721-471D-BE02-DF9931B66645}"/>
    <cellStyle name="AggGreen 2 2 3 2" xfId="1092" xr:uid="{15451489-2A4D-4FAB-B1AF-3947673B227B}"/>
    <cellStyle name="AggGreen 2 2 3 2 10" xfId="36285" xr:uid="{01647499-0757-4206-AA75-A3FEC4EC8A3F}"/>
    <cellStyle name="AggGreen 2 2 3 2 11" xfId="36946" xr:uid="{94B6472F-E1CD-4188-9C79-017A5792C686}"/>
    <cellStyle name="AggGreen 2 2 3 2 12" xfId="43117" xr:uid="{A44C290D-7837-4E1A-B8FB-C96575A037ED}"/>
    <cellStyle name="AggGreen 2 2 3 2 13" xfId="46749" xr:uid="{7349C1D5-478F-40F7-A967-BDDAA6A30FE9}"/>
    <cellStyle name="AggGreen 2 2 3 2 2" xfId="5534" xr:uid="{7C622488-CE07-4BD5-A441-B9A0AFF1A33E}"/>
    <cellStyle name="AggGreen 2 2 3 2 3" xfId="9108" xr:uid="{C05D1D77-5F00-4F0E-980F-EA8E137DCE0B}"/>
    <cellStyle name="AggGreen 2 2 3 2 4" xfId="12672" xr:uid="{B7B57903-0720-4B39-ACB0-D0FAA7A93F35}"/>
    <cellStyle name="AggGreen 2 2 3 2 5" xfId="20200" xr:uid="{3FC331D2-3089-4147-B5CE-AAD6327F6881}"/>
    <cellStyle name="AggGreen 2 2 3 2 6" xfId="23004" xr:uid="{6774F8FE-090C-4BAE-A192-0786A39A8C06}"/>
    <cellStyle name="AggGreen 2 2 3 2 7" xfId="27141" xr:uid="{0A24DA2A-A73F-47DD-B100-908C714A111D}"/>
    <cellStyle name="AggGreen 2 2 3 2 8" xfId="27045" xr:uid="{3997C2AA-B541-40BE-A149-AD5DCA9DA1F0}"/>
    <cellStyle name="AggGreen 2 2 3 2 9" xfId="32675" xr:uid="{229D41AA-8294-4C3F-BA94-0C5E173D735D}"/>
    <cellStyle name="AggGreen 2 2 3 3" xfId="1716" xr:uid="{83B24605-A7DC-41BD-BC74-64EE65645989}"/>
    <cellStyle name="AggGreen 2 2 3 3 10" xfId="33299" xr:uid="{B877D096-E0BC-482F-ADD0-2870F0A07CDF}"/>
    <cellStyle name="AggGreen 2 2 3 3 11" xfId="36849" xr:uid="{917E8FD7-9760-4A03-993B-CBA373E47133}"/>
    <cellStyle name="AggGreen 2 2 3 3 12" xfId="28424" xr:uid="{CEBD1465-3F5C-4AF2-826A-1D484345F7E8}"/>
    <cellStyle name="AggGreen 2 2 3 3 13" xfId="43741" xr:uid="{DC78317C-000A-4130-B91F-62E974D8674E}"/>
    <cellStyle name="AggGreen 2 2 3 3 14" xfId="47299" xr:uid="{D93EAD72-1ACD-45A3-87A5-663370F5D328}"/>
    <cellStyle name="AggGreen 2 2 3 3 2" xfId="6155" xr:uid="{8463A520-D745-445E-B84F-2A33E7B532A6}"/>
    <cellStyle name="AggGreen 2 2 3 3 3" xfId="9732" xr:uid="{241B7B68-02B6-4EF7-AAA9-906A2D66AD1A}"/>
    <cellStyle name="AggGreen 2 2 3 3 4" xfId="13634" xr:uid="{ED79F281-847C-4C29-A9A0-760F4EA3BF42}"/>
    <cellStyle name="AggGreen 2 2 3 3 5" xfId="16837" xr:uid="{5A9B7F37-5063-4176-8604-414868CC3AC2}"/>
    <cellStyle name="AggGreen 2 2 3 3 6" xfId="20824" xr:uid="{22F7B0E9-D92A-4482-B83C-B0A268B5F766}"/>
    <cellStyle name="AggGreen 2 2 3 3 7" xfId="23425" xr:uid="{78E1254A-4512-4835-BF00-4266FAE338A9}"/>
    <cellStyle name="AggGreen 2 2 3 3 8" xfId="27747" xr:uid="{17BB1CED-A160-4691-91B5-B7811A1247C3}"/>
    <cellStyle name="AggGreen 2 2 3 3 9" xfId="27795" xr:uid="{DCAF1270-CF2E-4F3D-AE09-128C9B6CB574}"/>
    <cellStyle name="AggGreen 2 2 3 4" xfId="2205" xr:uid="{3CBD5C7D-089A-4490-974B-5B3F3CCE14F8}"/>
    <cellStyle name="AggGreen 2 2 3 4 10" xfId="33784" xr:uid="{F69EB896-E670-46ED-9A25-35357084C124}"/>
    <cellStyle name="AggGreen 2 2 3 4 11" xfId="37284" xr:uid="{ECF698AB-9518-4BDA-9DF0-F2287FF8C598}"/>
    <cellStyle name="AggGreen 2 2 3 4 12" xfId="39922" xr:uid="{6D52970E-5054-4956-BF0B-07C944EFC341}"/>
    <cellStyle name="AggGreen 2 2 3 4 13" xfId="44228" xr:uid="{29892B3C-D424-4A9A-B537-77059BFE9B6C}"/>
    <cellStyle name="AggGreen 2 2 3 4 14" xfId="47742" xr:uid="{699173B6-9527-4076-8BE9-591BAACFE7F2}"/>
    <cellStyle name="AggGreen 2 2 3 4 2" xfId="6643" xr:uid="{323388A2-C48C-4709-B77A-B0DF621A1B1C}"/>
    <cellStyle name="AggGreen 2 2 3 4 3" xfId="10221" xr:uid="{D1FA7C7F-C331-4556-B8A7-43015CB153EB}"/>
    <cellStyle name="AggGreen 2 2 3 4 4" xfId="14120" xr:uid="{FDA4B9CA-33AF-44AE-8E35-5E670DA50772}"/>
    <cellStyle name="AggGreen 2 2 3 4 5" xfId="17321" xr:uid="{D3CE2482-8136-4878-8161-BBAB9B8223CB}"/>
    <cellStyle name="AggGreen 2 2 3 4 6" xfId="21304" xr:uid="{6AA0A4AE-F3C5-41FC-8A50-BCD2F99C0A87}"/>
    <cellStyle name="AggGreen 2 2 3 4 7" xfId="23891" xr:uid="{2AA21BC2-E5A7-46F1-B766-B093287FFFF0}"/>
    <cellStyle name="AggGreen 2 2 3 4 8" xfId="28216" xr:uid="{2199B81C-9BD5-4C41-8430-DDC5BBD8BFBB}"/>
    <cellStyle name="AggGreen 2 2 3 4 9" xfId="30293" xr:uid="{5CD5C9B8-33C4-4049-8C2A-9261D84BECB9}"/>
    <cellStyle name="AggGreen 2 2 3 5" xfId="2560" xr:uid="{1FBAAC7D-1050-4A7A-AAA7-35E92EFCE02E}"/>
    <cellStyle name="AggGreen 2 2 3 5 10" xfId="34139" xr:uid="{4F5500BA-373D-41A1-8A9B-52B71DB812D7}"/>
    <cellStyle name="AggGreen 2 2 3 5 11" xfId="37604" xr:uid="{81A5DA44-6F93-4162-A987-4970F3F86E36}"/>
    <cellStyle name="AggGreen 2 2 3 5 12" xfId="40277" xr:uid="{F0B8B135-C01F-4922-A6DA-241C87FA1734}"/>
    <cellStyle name="AggGreen 2 2 3 5 13" xfId="44583" xr:uid="{0286DBEA-D0AE-4634-A091-8D29D3968B38}"/>
    <cellStyle name="AggGreen 2 2 3 5 14" xfId="42594" xr:uid="{EB047A3D-48BF-4C50-8AED-E177F2EC4174}"/>
    <cellStyle name="AggGreen 2 2 3 5 2" xfId="6997" xr:uid="{E779A211-1EFE-4F2E-8B7A-D21F7346513F}"/>
    <cellStyle name="AggGreen 2 2 3 5 3" xfId="10576" xr:uid="{33C66FDA-A39C-4694-995A-E2FDAB5E2978}"/>
    <cellStyle name="AggGreen 2 2 3 5 4" xfId="14475" xr:uid="{99E0B1F1-561C-4F0E-96A6-F1C07FFB0CBE}"/>
    <cellStyle name="AggGreen 2 2 3 5 5" xfId="17676" xr:uid="{19ADC3FB-210A-485D-B99B-9BE554B4BCA3}"/>
    <cellStyle name="AggGreen 2 2 3 5 6" xfId="21659" xr:uid="{9B516073-7A84-459B-A5B1-61C80E251001}"/>
    <cellStyle name="AggGreen 2 2 3 5 7" xfId="24231" xr:uid="{CBD76198-F4F9-41E1-B137-B1F85C8A8E34}"/>
    <cellStyle name="AggGreen 2 2 3 5 8" xfId="28565" xr:uid="{059B38F3-2974-4146-840C-BC30A23D3F6E}"/>
    <cellStyle name="AggGreen 2 2 3 5 9" xfId="30532" xr:uid="{800B3219-346E-4DB5-85D5-1633D5E5FD3A}"/>
    <cellStyle name="AggGreen 2 2 3 6" xfId="3249" xr:uid="{E6F0C0EB-0AD2-4CE0-B62E-2B2716D9AC6B}"/>
    <cellStyle name="AggGreen 2 2 3 6 10" xfId="34826" xr:uid="{C257B638-EFB2-459B-AD51-364B92447419}"/>
    <cellStyle name="AggGreen 2 2 3 6 11" xfId="38271" xr:uid="{46ECB184-4F76-4DA7-9D12-2B9101EEACA5}"/>
    <cellStyle name="AggGreen 2 2 3 6 12" xfId="40960" xr:uid="{FFAC0049-9AD0-4E7C-8DC3-3ADCE4EB8B43}"/>
    <cellStyle name="AggGreen 2 2 3 6 13" xfId="45271" xr:uid="{2B157F9B-D99C-49B1-BD3B-22101CBBA362}"/>
    <cellStyle name="AggGreen 2 2 3 6 14" xfId="48662" xr:uid="{6BD99F50-50DB-464B-A141-1DEFC4D62631}"/>
    <cellStyle name="AggGreen 2 2 3 6 15" xfId="50667" xr:uid="{C42ABB93-3FDC-4020-8812-7B27A3788F82}"/>
    <cellStyle name="AggGreen 2 2 3 6 2" xfId="7684" xr:uid="{8A4E664D-AC08-4834-B8E5-49EDD6E7A93E}"/>
    <cellStyle name="AggGreen 2 2 3 6 3" xfId="11263" xr:uid="{D48C7EEE-39BD-442B-B890-5059F5244877}"/>
    <cellStyle name="AggGreen 2 2 3 6 4" xfId="15163" xr:uid="{6361762D-9791-43A0-B0F1-91FC425D0A9A}"/>
    <cellStyle name="AggGreen 2 2 3 6 5" xfId="18362" xr:uid="{BF19EA32-7468-479D-B2D2-9E3A396A2561}"/>
    <cellStyle name="AggGreen 2 2 3 6 6" xfId="22342" xr:uid="{D9EC286A-5C53-4207-BE31-83611AD1E512}"/>
    <cellStyle name="AggGreen 2 2 3 6 7" xfId="24904" xr:uid="{295B86DA-F4FC-4878-A3B1-855FF5EDC310}"/>
    <cellStyle name="AggGreen 2 2 3 6 8" xfId="29247" xr:uid="{4717AA53-D806-47E8-86FA-61361CCA5BA3}"/>
    <cellStyle name="AggGreen 2 2 3 6 9" xfId="31221" xr:uid="{7539CB60-B69E-401A-B073-8FB01CFDEC7C}"/>
    <cellStyle name="AggGreen 2 2 3 7" xfId="3456" xr:uid="{8893E32F-775C-42CE-AEA0-21BDA40FAE9E}"/>
    <cellStyle name="AggGreen 2 2 3 7 10" xfId="35033" xr:uid="{D9B6F442-D53A-4734-A84D-58F5E1E9B7A6}"/>
    <cellStyle name="AggGreen 2 2 3 7 11" xfId="38478" xr:uid="{2B492817-28C2-4954-88C7-B7084AF52DC3}"/>
    <cellStyle name="AggGreen 2 2 3 7 12" xfId="41167" xr:uid="{FE6088FE-D8D4-4C9D-8C47-FF23CFFBC5AA}"/>
    <cellStyle name="AggGreen 2 2 3 7 13" xfId="45478" xr:uid="{A2027E50-75AD-490D-AC01-28825DAD6966}"/>
    <cellStyle name="AggGreen 2 2 3 7 14" xfId="48869" xr:uid="{E7A3ADE8-9C64-44CA-9498-FEAA3497A1AA}"/>
    <cellStyle name="AggGreen 2 2 3 7 15" xfId="50874" xr:uid="{0FF4210A-4912-4DA0-9E33-815684075539}"/>
    <cellStyle name="AggGreen 2 2 3 7 2" xfId="7891" xr:uid="{EFDB5E43-C36E-4455-812B-68FD3165D947}"/>
    <cellStyle name="AggGreen 2 2 3 7 3" xfId="11470" xr:uid="{F993FAE2-FBE6-4343-A0C3-95182257B4C2}"/>
    <cellStyle name="AggGreen 2 2 3 7 4" xfId="15370" xr:uid="{4BB6BD55-E917-4564-AB7E-28ACB4528DF2}"/>
    <cellStyle name="AggGreen 2 2 3 7 5" xfId="18569" xr:uid="{5C59AFED-EC4C-4E3D-86CA-CB805FD00E1A}"/>
    <cellStyle name="AggGreen 2 2 3 7 6" xfId="22549" xr:uid="{2CC1231E-9B6D-4501-87C4-649F7216A6B6}"/>
    <cellStyle name="AggGreen 2 2 3 7 7" xfId="25111" xr:uid="{7BEA8779-1BFD-42E0-9CE9-7887A23973FF}"/>
    <cellStyle name="AggGreen 2 2 3 7 8" xfId="29454" xr:uid="{30E8DC39-6288-4A75-90FF-9685C0BFC39E}"/>
    <cellStyle name="AggGreen 2 2 3 7 9" xfId="31428" xr:uid="{23CB8085-23AD-4A44-91E8-6628840BF9A1}"/>
    <cellStyle name="AggGreen 2 2 3 8" xfId="4201" xr:uid="{CA242A9D-6EAA-42D5-B405-D9F4988B6652}"/>
    <cellStyle name="AggGreen 2 2 3 8 10" xfId="41864" xr:uid="{66400B67-DFBA-4D5C-B662-43C94E60B112}"/>
    <cellStyle name="AggGreen 2 2 3 8 11" xfId="46200" xr:uid="{75DBBC11-84AA-477D-A69D-12B29849401B}"/>
    <cellStyle name="AggGreen 2 2 3 8 12" xfId="49604" xr:uid="{3BABBD16-D408-4124-8B36-E79A85417F32}"/>
    <cellStyle name="AggGreen 2 2 3 8 13" xfId="51571" xr:uid="{B525FB29-5100-4154-881F-3EC79BB40108}"/>
    <cellStyle name="AggGreen 2 2 3 8 2" xfId="8634" xr:uid="{8CF2DD99-5816-4566-B4C5-1FAF9355628B}"/>
    <cellStyle name="AggGreen 2 2 3 8 3" xfId="12205" xr:uid="{9018FD5E-8ED9-4352-BA5D-980674EC5ACF}"/>
    <cellStyle name="AggGreen 2 2 3 8 4" xfId="16108" xr:uid="{41EAE2BE-F37E-4AD1-BC92-E130FE0B6B3A}"/>
    <cellStyle name="AggGreen 2 2 3 8 5" xfId="19289" xr:uid="{A4C2B88F-008E-4459-89F0-4D1FB71F6C9B}"/>
    <cellStyle name="AggGreen 2 2 3 8 6" xfId="25808" xr:uid="{70BA0C73-FC7B-43B7-A3CD-0FE16E8354F6}"/>
    <cellStyle name="AggGreen 2 2 3 8 7" xfId="32156" xr:uid="{8F3C3DB2-007D-4805-B684-B8D8423EFAC5}"/>
    <cellStyle name="AggGreen 2 2 3 8 8" xfId="35762" xr:uid="{90255CBC-9D43-4429-AC00-A5DB39C693DD}"/>
    <cellStyle name="AggGreen 2 2 3 8 9" xfId="39214" xr:uid="{F7113F6D-1517-414F-8BE1-C0B12D31874F}"/>
    <cellStyle name="AggGreen 2 2 3 9" xfId="4510" xr:uid="{ADD70CF1-EB19-4403-AFCC-5C88CC4F3664}"/>
    <cellStyle name="AggGreen 2 2 3 9 10" xfId="42173" xr:uid="{EAB438CB-BC62-4DE6-BD73-36665F218214}"/>
    <cellStyle name="AggGreen 2 2 3 9 11" xfId="46509" xr:uid="{80189124-FA68-42B2-AB18-867DD04DCCE9}"/>
    <cellStyle name="AggGreen 2 2 3 9 12" xfId="49913" xr:uid="{225EF1B8-395B-435C-9F47-79EB446821EE}"/>
    <cellStyle name="AggGreen 2 2 3 9 13" xfId="51880" xr:uid="{16531469-7258-4952-AE84-DE7C608283CB}"/>
    <cellStyle name="AggGreen 2 2 3 9 2" xfId="8943" xr:uid="{084D3731-F2B3-4387-8374-25BDC6DEAAA4}"/>
    <cellStyle name="AggGreen 2 2 3 9 3" xfId="12514" xr:uid="{9588E6C3-C25E-4EC4-B9DF-94C52B0C80D9}"/>
    <cellStyle name="AggGreen 2 2 3 9 4" xfId="16417" xr:uid="{8EEF4D83-45A9-4D05-A0E5-E855F4E9CCAF}"/>
    <cellStyle name="AggGreen 2 2 3 9 5" xfId="19598" xr:uid="{899D629A-C541-4809-88DF-AACDDBB9C62E}"/>
    <cellStyle name="AggGreen 2 2 3 9 6" xfId="26117" xr:uid="{315379A5-ABEB-48BB-9207-CD18AC16BB8A}"/>
    <cellStyle name="AggGreen 2 2 3 9 7" xfId="32465" xr:uid="{A03A0F8E-83E7-425F-B81D-F9DAFB842B12}"/>
    <cellStyle name="AggGreen 2 2 3 9 8" xfId="36071" xr:uid="{861F0397-0FFF-4574-B471-E13710A0A062}"/>
    <cellStyle name="AggGreen 2 2 3 9 9" xfId="39523" xr:uid="{3AC420B1-8CC2-41B1-93C3-DA6504622C77}"/>
    <cellStyle name="AggGreen 2 2 4" xfId="4971" xr:uid="{C04BA456-FA29-4C91-B179-E5ED71EF4E7C}"/>
    <cellStyle name="AggGreen 2 2 5" xfId="26601" xr:uid="{B228187D-FA05-410C-83F9-469A4BD6AC72}"/>
    <cellStyle name="AggGreen 2 2 6" xfId="52109" xr:uid="{D707896D-59DC-44FC-9240-64C4FB1878EF}"/>
    <cellStyle name="AggGreen 2 3" xfId="336" xr:uid="{83413C5E-9E41-481D-B4D9-252834D00727}"/>
    <cellStyle name="AggGreen 2 3 10" xfId="2819" xr:uid="{FEF4223A-6A04-43E8-890D-903D23A132FE}"/>
    <cellStyle name="AggGreen 2 3 10 10" xfId="34398" xr:uid="{9C053565-B10D-48FD-B7ED-897A56645279}"/>
    <cellStyle name="AggGreen 2 3 10 11" xfId="37843" xr:uid="{DF57213D-D7B1-45A8-B558-9E82F1761722}"/>
    <cellStyle name="AggGreen 2 3 10 12" xfId="40536" xr:uid="{E1A0982D-8D98-4E79-8008-BA392FEBD89B}"/>
    <cellStyle name="AggGreen 2 3 10 13" xfId="44842" xr:uid="{7BFB6DC9-E531-4A2E-8DC3-39E719F350F3}"/>
    <cellStyle name="AggGreen 2 3 10 14" xfId="48236" xr:uid="{79E32DAA-D2C6-4587-BCBC-2465EFDEAD83}"/>
    <cellStyle name="AggGreen 2 3 10 15" xfId="50243" xr:uid="{9E5C2D24-2835-4E9F-8776-AD7CB66B8F05}"/>
    <cellStyle name="AggGreen 2 3 10 2" xfId="7255" xr:uid="{F314A468-BF23-4775-A09B-46A5081DC5F9}"/>
    <cellStyle name="AggGreen 2 3 10 3" xfId="10835" xr:uid="{995608B2-4981-4348-A8B0-E3B9402F1B60}"/>
    <cellStyle name="AggGreen 2 3 10 4" xfId="14734" xr:uid="{19D9C865-8FC5-4BF7-AEA7-ECF4EB26DC53}"/>
    <cellStyle name="AggGreen 2 3 10 5" xfId="17935" xr:uid="{40D4D3A6-9C14-4153-9A55-B1CF72A01FE9}"/>
    <cellStyle name="AggGreen 2 3 10 6" xfId="21918" xr:uid="{F8F2F34C-0DB5-4FEE-8F23-234AAEA20AFA}"/>
    <cellStyle name="AggGreen 2 3 10 7" xfId="24480" xr:uid="{204A8D00-4CE6-4783-894F-01ECFEB15C17}"/>
    <cellStyle name="AggGreen 2 3 10 8" xfId="28818" xr:uid="{28499B4B-A317-47DD-A9C7-B00683970099}"/>
    <cellStyle name="AggGreen 2 3 10 9" xfId="30791" xr:uid="{C3C0ED71-FB69-4B7C-8565-89AC6BC83E5E}"/>
    <cellStyle name="AggGreen 2 3 11" xfId="3854" xr:uid="{15247CBD-38FC-4EEE-9F5B-94A90A54D721}"/>
    <cellStyle name="AggGreen 2 3 11 10" xfId="41517" xr:uid="{5BB4045D-30EF-4473-BC82-4AEBEAB15406}"/>
    <cellStyle name="AggGreen 2 3 11 11" xfId="45853" xr:uid="{F555AB71-91D0-4E84-B5E4-A4E0CEF4CF11}"/>
    <cellStyle name="AggGreen 2 3 11 12" xfId="49257" xr:uid="{18B4EC77-5D59-4EDC-99F2-D3B56B684F3F}"/>
    <cellStyle name="AggGreen 2 3 11 13" xfId="51224" xr:uid="{12BA8B1F-EDAC-4C58-8DDC-31F09CABFA17}"/>
    <cellStyle name="AggGreen 2 3 11 2" xfId="8287" xr:uid="{7AEF8B73-AFF4-4ADF-BB5D-DFA36983910E}"/>
    <cellStyle name="AggGreen 2 3 11 3" xfId="11858" xr:uid="{79BE7FF1-0028-4AE3-848D-6FA9EA3C903F}"/>
    <cellStyle name="AggGreen 2 3 11 4" xfId="15761" xr:uid="{3DB33AB9-54B6-4798-88BF-2CD3616CBFEC}"/>
    <cellStyle name="AggGreen 2 3 11 5" xfId="18942" xr:uid="{8482AD99-47D6-4DE3-95D1-9E200540D2D0}"/>
    <cellStyle name="AggGreen 2 3 11 6" xfId="25461" xr:uid="{A1331614-D5AF-4486-BEC4-710AE3175170}"/>
    <cellStyle name="AggGreen 2 3 11 7" xfId="31809" xr:uid="{72C8C1E2-04A9-4A0D-ADAA-6ECBFDFA0352}"/>
    <cellStyle name="AggGreen 2 3 11 8" xfId="35415" xr:uid="{12C9E4A6-9DC6-4D14-9CE5-57D13337469C}"/>
    <cellStyle name="AggGreen 2 3 11 9" xfId="38867" xr:uid="{E14B2DF7-9C18-4EE2-9DF0-AECCC3995500}"/>
    <cellStyle name="AggGreen 2 3 12" xfId="4396" xr:uid="{3E628E1E-017D-4E6E-9DD8-B6E777BB0754}"/>
    <cellStyle name="AggGreen 2 3 12 10" xfId="42059" xr:uid="{D0457BBA-9E18-4803-B3AC-FB926034B2C1}"/>
    <cellStyle name="AggGreen 2 3 12 11" xfId="46395" xr:uid="{45CB8CCD-A6EF-4ECA-9B77-E4B8E00A7EA6}"/>
    <cellStyle name="AggGreen 2 3 12 12" xfId="49799" xr:uid="{EFB86A5F-41C7-4AB7-A929-7C49DB275984}"/>
    <cellStyle name="AggGreen 2 3 12 13" xfId="51766" xr:uid="{22A628F2-3118-4AEA-AB0B-978BD54D9378}"/>
    <cellStyle name="AggGreen 2 3 12 2" xfId="8829" xr:uid="{2718EC4F-3E18-48CB-8D24-BD75F25DE48D}"/>
    <cellStyle name="AggGreen 2 3 12 3" xfId="12400" xr:uid="{E829C043-7EDE-4905-BDCE-6D4E7518B2D5}"/>
    <cellStyle name="AggGreen 2 3 12 4" xfId="16303" xr:uid="{22338F2D-1E1E-48FF-A956-88658F3C42AF}"/>
    <cellStyle name="AggGreen 2 3 12 5" xfId="19484" xr:uid="{041E2886-63B0-48BC-BEE3-EFCDACC38C0E}"/>
    <cellStyle name="AggGreen 2 3 12 6" xfId="26003" xr:uid="{FE826609-F40D-4436-A727-27D27738D6DF}"/>
    <cellStyle name="AggGreen 2 3 12 7" xfId="32351" xr:uid="{1F8B8D34-CC11-4963-A769-75F746CB1732}"/>
    <cellStyle name="AggGreen 2 3 12 8" xfId="35957" xr:uid="{28BBA32C-3705-4CBF-910F-C6D94A12D419}"/>
    <cellStyle name="AggGreen 2 3 12 9" xfId="39409" xr:uid="{028D1749-2B8C-4A7F-9EAD-6FE2D3D54901}"/>
    <cellStyle name="AggGreen 2 3 13" xfId="5027" xr:uid="{B7405A08-AEE7-494C-A3E5-C0DD286B6D80}"/>
    <cellStyle name="AggGreen 2 3 14" xfId="5382" xr:uid="{75C7D2FC-2DBF-41ED-A82F-B9F8B4B7DD01}"/>
    <cellStyle name="AggGreen 2 3 15" xfId="12777" xr:uid="{60DBDC46-AF01-4AC8-AC3C-C44665E86882}"/>
    <cellStyle name="AggGreen 2 3 16" xfId="37395" xr:uid="{1A09AFA6-D44F-4AA2-9AA4-85DEE90F843C}"/>
    <cellStyle name="AggGreen 2 3 17" xfId="42445" xr:uid="{26D00D15-47F5-4108-A8D2-55E78D32D77E}"/>
    <cellStyle name="AggGreen 2 3 18" xfId="52272" xr:uid="{E58FEDE5-86F5-4756-BC1F-CDD5FC00EE27}"/>
    <cellStyle name="AggGreen 2 3 2" xfId="675" xr:uid="{86FEC7ED-D2BB-4B3D-9F6A-5C973019D4BF}"/>
    <cellStyle name="AggGreen 2 3 2 10" xfId="4420" xr:uid="{A7ED1B96-DFC3-4C04-83FB-B0EFB53110BD}"/>
    <cellStyle name="AggGreen 2 3 2 10 10" xfId="42083" xr:uid="{D930F850-1866-4975-8750-E4832E5FEB14}"/>
    <cellStyle name="AggGreen 2 3 2 10 11" xfId="46419" xr:uid="{7693FFC3-837C-495F-8400-BC3B42940937}"/>
    <cellStyle name="AggGreen 2 3 2 10 12" xfId="49823" xr:uid="{B89C597C-B659-493D-B06F-AA88AD69601C}"/>
    <cellStyle name="AggGreen 2 3 2 10 13" xfId="51790" xr:uid="{E27ED895-01A3-4CB5-8F8E-9CA102759D09}"/>
    <cellStyle name="AggGreen 2 3 2 10 2" xfId="8853" xr:uid="{63D0E0D1-9E6C-4A69-BD02-F0114B82B801}"/>
    <cellStyle name="AggGreen 2 3 2 10 3" xfId="12424" xr:uid="{A66D6E49-3DCB-414F-87E0-C59AD0FD619B}"/>
    <cellStyle name="AggGreen 2 3 2 10 4" xfId="16327" xr:uid="{0958F365-7759-412F-87B9-756A3E07AE66}"/>
    <cellStyle name="AggGreen 2 3 2 10 5" xfId="19508" xr:uid="{EF0E6AAF-C6E4-4CF5-8F10-7531941C02E0}"/>
    <cellStyle name="AggGreen 2 3 2 10 6" xfId="26027" xr:uid="{0B0ED4D9-915C-4AE3-9CEE-989508E93446}"/>
    <cellStyle name="AggGreen 2 3 2 10 7" xfId="32375" xr:uid="{75150949-EA69-48DE-82FB-CB0268F6457C}"/>
    <cellStyle name="AggGreen 2 3 2 10 8" xfId="35981" xr:uid="{F47B69C1-9D24-4DEB-BC7A-16988520FF36}"/>
    <cellStyle name="AggGreen 2 3 2 10 9" xfId="39433" xr:uid="{EF246F71-3AE6-4A36-B872-35F1385E580B}"/>
    <cellStyle name="AggGreen 2 3 2 11" xfId="7163" xr:uid="{0AF67568-47A4-446A-BB75-A7A8E886E514}"/>
    <cellStyle name="AggGreen 2 3 2 12" xfId="12866" xr:uid="{41DA7EB8-1916-4041-A331-31D4331BCCDF}"/>
    <cellStyle name="AggGreen 2 3 2 13" xfId="19789" xr:uid="{56EB0755-A158-4A87-9CA7-B93C52913DF3}"/>
    <cellStyle name="AggGreen 2 3 2 14" xfId="29854" xr:uid="{656BD4A7-1AC3-4DDD-96BA-44BD7E8464FD}"/>
    <cellStyle name="AggGreen 2 3 2 15" xfId="42705" xr:uid="{05B3DF03-0D55-4786-9FB2-7A6D3DD37D11}"/>
    <cellStyle name="AggGreen 2 3 2 16" xfId="52539" xr:uid="{C88773DD-48EC-4AF9-ADFB-8CB1E7AE2D4C}"/>
    <cellStyle name="AggGreen 2 3 2 2" xfId="890" xr:uid="{83EFDCEE-2B32-4B80-9D32-749440EF7865}"/>
    <cellStyle name="AggGreen 2 3 2 2 10" xfId="4928" xr:uid="{CDCDE592-A470-4848-A5BA-9B27DEA7ECC4}"/>
    <cellStyle name="AggGreen 2 3 2 2 11" xfId="12782" xr:uid="{DB6EAFBE-A9E3-471E-8BC9-9E12AC954E5A}"/>
    <cellStyle name="AggGreen 2 3 2 2 12" xfId="19999" xr:uid="{B37A81A6-506D-4040-822A-D15D8B5CE749}"/>
    <cellStyle name="AggGreen 2 3 2 2 13" xfId="36975" xr:uid="{3B580CD7-D5CE-4816-A1F7-CBF9A1C553DB}"/>
    <cellStyle name="AggGreen 2 3 2 2 14" xfId="42915" xr:uid="{C5A8BF75-61FC-4049-BEB0-12EFE29ED343}"/>
    <cellStyle name="AggGreen 2 3 2 2 15" xfId="52753" xr:uid="{8DA4C232-3D7C-4FB4-A36C-C0C82708DC2B}"/>
    <cellStyle name="AggGreen 2 3 2 2 2" xfId="1628" xr:uid="{BCDE02E2-590B-49F1-886C-66BF167970E4}"/>
    <cellStyle name="AggGreen 2 3 2 2 2 10" xfId="36767" xr:uid="{1939CCAA-55F8-430E-A665-1EC00854E365}"/>
    <cellStyle name="AggGreen 2 3 2 2 2 11" xfId="28332" xr:uid="{8CEAFFEE-ADB2-455D-A2EE-207ACB62D37C}"/>
    <cellStyle name="AggGreen 2 3 2 2 2 12" xfId="43653" xr:uid="{340ACC2E-B243-42D4-975A-BB9B1A8B5C43}"/>
    <cellStyle name="AggGreen 2 3 2 2 2 13" xfId="47696" xr:uid="{B0691006-879E-4F4D-9C8D-2BB02E71C16A}"/>
    <cellStyle name="AggGreen 2 3 2 2 2 2" xfId="6067" xr:uid="{62E9D5C2-0710-4512-BE19-F51420CDA471}"/>
    <cellStyle name="AggGreen 2 3 2 2 2 3" xfId="9644" xr:uid="{48FED714-8D21-4452-BF95-0D14DC9953AD}"/>
    <cellStyle name="AggGreen 2 3 2 2 2 4" xfId="16749" xr:uid="{632034FA-2168-49AA-A584-2F35403F1EF8}"/>
    <cellStyle name="AggGreen 2 3 2 2 2 5" xfId="20736" xr:uid="{86614B84-DDDB-4E02-9FD0-2C5DF5649774}"/>
    <cellStyle name="AggGreen 2 3 2 2 2 6" xfId="23344" xr:uid="{69AE7B88-9238-464C-9AB8-30BB880A4937}"/>
    <cellStyle name="AggGreen 2 3 2 2 2 7" xfId="27661" xr:uid="{81B53383-F0E3-4FE0-A92E-0D2539D7AC85}"/>
    <cellStyle name="AggGreen 2 3 2 2 2 8" xfId="28337" xr:uid="{9CD3248E-4969-4D99-AAA2-9B96CC698365}"/>
    <cellStyle name="AggGreen 2 3 2 2 2 9" xfId="33211" xr:uid="{5BE24182-9CD9-439F-BEC3-CDC2ADBA3A23}"/>
    <cellStyle name="AggGreen 2 3 2 2 3" xfId="1081" xr:uid="{DE71AA8B-2CAB-4B2D-933E-A4BE414ABC33}"/>
    <cellStyle name="AggGreen 2 3 2 2 3 10" xfId="32664" xr:uid="{CFBB08CA-D8B9-4409-93C6-72306ED98B7B}"/>
    <cellStyle name="AggGreen 2 3 2 2 3 11" xfId="36277" xr:uid="{F62D30FD-70CB-4D3E-AF49-2008AEC78840}"/>
    <cellStyle name="AggGreen 2 3 2 2 3 12" xfId="37328" xr:uid="{EB65C6AE-3ED8-4BA8-AB81-09E1CA33594A}"/>
    <cellStyle name="AggGreen 2 3 2 2 3 13" xfId="43106" xr:uid="{CA7C195F-093B-43A3-AB89-E7147BC64B45}"/>
    <cellStyle name="AggGreen 2 3 2 2 3 14" xfId="48073" xr:uid="{FD047AB8-DFC5-4282-81C5-15CFE0CE18AA}"/>
    <cellStyle name="AggGreen 2 3 2 2 3 2" xfId="5523" xr:uid="{15FF8FB3-9380-4138-9F60-C46AA2AA7A2D}"/>
    <cellStyle name="AggGreen 2 3 2 2 3 3" xfId="9097" xr:uid="{A7881FB8-65D2-48E1-A992-A874AE111FDB}"/>
    <cellStyle name="AggGreen 2 3 2 2 3 4" xfId="13058" xr:uid="{BDEEF787-BD5E-450B-BEB7-C6AFB2AFC84B}"/>
    <cellStyle name="AggGreen 2 3 2 2 3 5" xfId="12917" xr:uid="{3ABB1D2E-7887-4E8D-9259-47211CD3D751}"/>
    <cellStyle name="AggGreen 2 3 2 2 3 6" xfId="20189" xr:uid="{2108EB33-D2CE-4592-B397-6CB68D350860}"/>
    <cellStyle name="AggGreen 2 3 2 2 3 7" xfId="13576" xr:uid="{03143581-51CE-4DC3-A9A8-BF4526DE2DC3}"/>
    <cellStyle name="AggGreen 2 3 2 2 3 8" xfId="27130" xr:uid="{8AEFEC40-3596-4F29-9843-7656AD631C8A}"/>
    <cellStyle name="AggGreen 2 3 2 2 3 9" xfId="26993" xr:uid="{7C8B70C0-564E-4045-A4FA-40E1BCFF9C94}"/>
    <cellStyle name="AggGreen 2 3 2 2 4" xfId="2300" xr:uid="{F6935D9C-7BB8-40DA-BE9F-0862AADAA793}"/>
    <cellStyle name="AggGreen 2 3 2 2 4 10" xfId="33879" xr:uid="{2DE4AA36-5366-4590-8F9A-C6146DBF8C1A}"/>
    <cellStyle name="AggGreen 2 3 2 2 4 11" xfId="37372" xr:uid="{5FA9BC7B-7F07-4B6D-828C-6EE9283A363C}"/>
    <cellStyle name="AggGreen 2 3 2 2 4 12" xfId="40017" xr:uid="{96A12D16-B306-4C4C-A01F-F3E369FC380A}"/>
    <cellStyle name="AggGreen 2 3 2 2 4 13" xfId="44323" xr:uid="{9DA00DB9-B1A7-4157-83E3-0A3154299A38}"/>
    <cellStyle name="AggGreen 2 3 2 2 4 14" xfId="46755" xr:uid="{D6A3F7BB-9C4A-4F57-8354-44C4F878BBF7}"/>
    <cellStyle name="AggGreen 2 3 2 2 4 2" xfId="6738" xr:uid="{68C1FB53-537C-4EA1-859C-E84E052111D3}"/>
    <cellStyle name="AggGreen 2 3 2 2 4 3" xfId="10316" xr:uid="{C8933648-01FD-4111-AA5B-5001D0DD7E2E}"/>
    <cellStyle name="AggGreen 2 3 2 2 4 4" xfId="14215" xr:uid="{18099099-525B-4790-BA6B-FFDD23D40238}"/>
    <cellStyle name="AggGreen 2 3 2 2 4 5" xfId="17416" xr:uid="{7E5C7C5E-7F04-4DD2-824E-8E9642257C05}"/>
    <cellStyle name="AggGreen 2 3 2 2 4 6" xfId="21399" xr:uid="{936A3EEC-C782-4F4B-9EEF-F7B782AC3777}"/>
    <cellStyle name="AggGreen 2 3 2 2 4 7" xfId="23986" xr:uid="{3D44F16E-2FAA-47CB-B0DD-AAF0204B046A}"/>
    <cellStyle name="AggGreen 2 3 2 2 4 8" xfId="28309" xr:uid="{9676659F-C250-430B-B095-FA7AC46ED9A1}"/>
    <cellStyle name="AggGreen 2 3 2 2 4 9" xfId="30114" xr:uid="{D7E5E433-4F47-4253-ADA3-B2D5F2F0A8EC}"/>
    <cellStyle name="AggGreen 2 3 2 2 5" xfId="2665" xr:uid="{E38755B1-CDB7-4486-84C1-7939E71E32B4}"/>
    <cellStyle name="AggGreen 2 3 2 2 5 10" xfId="34244" xr:uid="{A48E5BDD-A611-46AD-B4EE-E2DD479887BE}"/>
    <cellStyle name="AggGreen 2 3 2 2 5 11" xfId="37695" xr:uid="{9ADD8AE0-F119-4FF3-B9F5-0422AA908F1C}"/>
    <cellStyle name="AggGreen 2 3 2 2 5 12" xfId="40382" xr:uid="{B5F4543E-7A71-4B44-979C-C9793EFA2799}"/>
    <cellStyle name="AggGreen 2 3 2 2 5 13" xfId="44688" xr:uid="{320F7B11-290A-4D42-8418-929AB4320884}"/>
    <cellStyle name="AggGreen 2 3 2 2 5 14" xfId="50089" xr:uid="{018AE8A3-1A02-4E90-BF71-6810AEC0CFC1}"/>
    <cellStyle name="AggGreen 2 3 2 2 5 2" xfId="7101" xr:uid="{111CAB8C-BF63-4E4D-BB73-CD822E56F424}"/>
    <cellStyle name="AggGreen 2 3 2 2 5 3" xfId="10681" xr:uid="{EEBAE8A4-2421-41DE-9EB0-6BB60F27B556}"/>
    <cellStyle name="AggGreen 2 3 2 2 5 4" xfId="14580" xr:uid="{65CB611C-F6BD-495C-BAE8-2DAB7AE49AB0}"/>
    <cellStyle name="AggGreen 2 3 2 2 5 5" xfId="17781" xr:uid="{C315A662-C98D-4D42-BFD3-3D62A6934B0E}"/>
    <cellStyle name="AggGreen 2 3 2 2 5 6" xfId="21764" xr:uid="{A04F213C-2236-4D17-AC16-004E6CA5C49B}"/>
    <cellStyle name="AggGreen 2 3 2 2 5 7" xfId="24331" xr:uid="{386C216D-D1FB-42BE-A4C1-D03C27E48E23}"/>
    <cellStyle name="AggGreen 2 3 2 2 5 8" xfId="28665" xr:uid="{7227BD35-7E5B-4F82-A640-0975810D858B}"/>
    <cellStyle name="AggGreen 2 3 2 2 5 9" xfId="30637" xr:uid="{A87F9040-69B0-439D-A793-DB05F0CD0FEA}"/>
    <cellStyle name="AggGreen 2 3 2 2 6" xfId="3354" xr:uid="{44994139-C093-443E-A56F-98FDEAD05C54}"/>
    <cellStyle name="AggGreen 2 3 2 2 6 10" xfId="34931" xr:uid="{CF58A183-372A-4FFB-AB40-C5B8E1536562}"/>
    <cellStyle name="AggGreen 2 3 2 2 6 11" xfId="38376" xr:uid="{FD4D967E-3A23-4373-A15D-D2C70E662D16}"/>
    <cellStyle name="AggGreen 2 3 2 2 6 12" xfId="41065" xr:uid="{E2DC66E1-2617-4D08-9F86-2A255E35EB11}"/>
    <cellStyle name="AggGreen 2 3 2 2 6 13" xfId="45376" xr:uid="{98005990-E3E4-40C5-9D50-EA71D4F47CDB}"/>
    <cellStyle name="AggGreen 2 3 2 2 6 14" xfId="48767" xr:uid="{96A08BF3-80ED-49EE-9601-5160BF4CDA86}"/>
    <cellStyle name="AggGreen 2 3 2 2 6 15" xfId="50772" xr:uid="{6D879C01-3253-4486-9BBA-1639F29D910D}"/>
    <cellStyle name="AggGreen 2 3 2 2 6 2" xfId="7789" xr:uid="{2E056267-DC9B-4F35-81AD-4942FAB17910}"/>
    <cellStyle name="AggGreen 2 3 2 2 6 3" xfId="11368" xr:uid="{3F0BDE67-3AE2-4D38-982D-5828EB209A2B}"/>
    <cellStyle name="AggGreen 2 3 2 2 6 4" xfId="15268" xr:uid="{EB75D92E-1704-4FFF-BEBC-F5774414345A}"/>
    <cellStyle name="AggGreen 2 3 2 2 6 5" xfId="18467" xr:uid="{E5DC2D09-7EE6-4D1C-9A84-F8C4DC1B2361}"/>
    <cellStyle name="AggGreen 2 3 2 2 6 6" xfId="22447" xr:uid="{2220A077-8EDA-42AD-A6CB-C19193D93BC2}"/>
    <cellStyle name="AggGreen 2 3 2 2 6 7" xfId="25009" xr:uid="{1CBBD90F-36F1-4895-9053-DA5BE3599649}"/>
    <cellStyle name="AggGreen 2 3 2 2 6 8" xfId="29352" xr:uid="{F3A7DFFC-D1A2-43D5-8B74-4403CBA53FB9}"/>
    <cellStyle name="AggGreen 2 3 2 2 6 9" xfId="31326" xr:uid="{5E7FDA34-2F61-4E69-91D5-B0B540A51A36}"/>
    <cellStyle name="AggGreen 2 3 2 2 7" xfId="2824" xr:uid="{C2F5F6F0-6779-4A52-A51F-3271C8B14226}"/>
    <cellStyle name="AggGreen 2 3 2 2 7 10" xfId="34403" xr:uid="{14ED6EBF-CDAB-4FD5-8B64-A2105358D36B}"/>
    <cellStyle name="AggGreen 2 3 2 2 7 11" xfId="37848" xr:uid="{674C7D4E-21C8-4DA1-80A4-B9E06DA18A89}"/>
    <cellStyle name="AggGreen 2 3 2 2 7 12" xfId="40541" xr:uid="{F2355ABD-45F0-4BE2-844C-F0B6DA99FA8E}"/>
    <cellStyle name="AggGreen 2 3 2 2 7 13" xfId="44847" xr:uid="{AE174781-269B-4BE5-A7C8-F84C3F92D2E2}"/>
    <cellStyle name="AggGreen 2 3 2 2 7 14" xfId="48241" xr:uid="{6E95B938-37A7-4776-A3C8-14F0849B43EC}"/>
    <cellStyle name="AggGreen 2 3 2 2 7 15" xfId="50248" xr:uid="{A8CA4F37-D7ED-4C01-87B2-863DAE42BB25}"/>
    <cellStyle name="AggGreen 2 3 2 2 7 2" xfId="7260" xr:uid="{2963B3A4-6B4A-48DB-8F35-43FEBC1625F3}"/>
    <cellStyle name="AggGreen 2 3 2 2 7 3" xfId="10840" xr:uid="{8CA14178-F755-44EB-8494-D3AAD22E7A82}"/>
    <cellStyle name="AggGreen 2 3 2 2 7 4" xfId="14739" xr:uid="{F3B0B696-D7D4-4241-A4DB-CA818107DEB8}"/>
    <cellStyle name="AggGreen 2 3 2 2 7 5" xfId="17940" xr:uid="{715CF4C1-5C85-4BA6-81A0-FDF1E984F36A}"/>
    <cellStyle name="AggGreen 2 3 2 2 7 6" xfId="21923" xr:uid="{4DF5DD61-9FA3-41F8-8291-95BA43DF01C0}"/>
    <cellStyle name="AggGreen 2 3 2 2 7 7" xfId="24485" xr:uid="{89B3A045-B494-42A6-84F7-F4F7077535AC}"/>
    <cellStyle name="AggGreen 2 3 2 2 7 8" xfId="28823" xr:uid="{57C44C26-4C69-413B-B506-3580368223D7}"/>
    <cellStyle name="AggGreen 2 3 2 2 7 9" xfId="30796" xr:uid="{B45A8DA5-1F08-4DB3-B288-2ED70783FA4A}"/>
    <cellStyle name="AggGreen 2 3 2 2 8" xfId="4306" xr:uid="{59A84D5D-D9CB-4B20-BD8B-95B33FEE238E}"/>
    <cellStyle name="AggGreen 2 3 2 2 8 10" xfId="41969" xr:uid="{0EB9403D-3C03-4CD3-88D5-A3A61E5A1BAD}"/>
    <cellStyle name="AggGreen 2 3 2 2 8 11" xfId="46305" xr:uid="{7B26310E-77EC-4966-9312-F7A635099D26}"/>
    <cellStyle name="AggGreen 2 3 2 2 8 12" xfId="49709" xr:uid="{2BC92CE8-82C9-414A-9BCD-2B8DD7680EAA}"/>
    <cellStyle name="AggGreen 2 3 2 2 8 13" xfId="51676" xr:uid="{C8FFA692-6178-4FD7-9678-8A8A1777E39F}"/>
    <cellStyle name="AggGreen 2 3 2 2 8 2" xfId="8739" xr:uid="{6FA82274-CE72-4B9F-9ED9-F5D8939C9EF3}"/>
    <cellStyle name="AggGreen 2 3 2 2 8 3" xfId="12310" xr:uid="{13CF7A37-1A4C-4033-BC8D-C92798E887DF}"/>
    <cellStyle name="AggGreen 2 3 2 2 8 4" xfId="16213" xr:uid="{5E161660-1548-4920-83FE-FFCEBE561669}"/>
    <cellStyle name="AggGreen 2 3 2 2 8 5" xfId="19394" xr:uid="{7ECA38A3-9175-4A98-89A6-D1BE1FE97FC1}"/>
    <cellStyle name="AggGreen 2 3 2 2 8 6" xfId="25913" xr:uid="{A22370BF-6B92-49A0-939A-8C777D8E852C}"/>
    <cellStyle name="AggGreen 2 3 2 2 8 7" xfId="32261" xr:uid="{CF2DAFE1-C40B-48B9-9493-B35038E532B1}"/>
    <cellStyle name="AggGreen 2 3 2 2 8 8" xfId="35867" xr:uid="{557E0A8D-110D-4D22-BE8D-A037D115C1C4}"/>
    <cellStyle name="AggGreen 2 3 2 2 8 9" xfId="39319" xr:uid="{6DE8F064-E036-42A1-9E31-0DDBF74E7178}"/>
    <cellStyle name="AggGreen 2 3 2 2 9" xfId="3939" xr:uid="{9D921845-E0EA-4614-825F-B37D1BDE3CB4}"/>
    <cellStyle name="AggGreen 2 3 2 2 9 10" xfId="41602" xr:uid="{D1AC8CFD-FB58-4FBF-9F20-F2EE1C61774C}"/>
    <cellStyle name="AggGreen 2 3 2 2 9 11" xfId="45938" xr:uid="{8C644D30-7298-4807-A44F-1AAC8FE04D90}"/>
    <cellStyle name="AggGreen 2 3 2 2 9 12" xfId="49342" xr:uid="{B0A21091-299E-4D0C-A663-289BDDE5A8D5}"/>
    <cellStyle name="AggGreen 2 3 2 2 9 13" xfId="51309" xr:uid="{296C4024-64E2-41C3-BD95-B1DD485A9F58}"/>
    <cellStyle name="AggGreen 2 3 2 2 9 2" xfId="8372" xr:uid="{DC0389E1-73C9-4FDD-B82D-7C3C3D6225B3}"/>
    <cellStyle name="AggGreen 2 3 2 2 9 3" xfId="11943" xr:uid="{A087F3E1-03D8-4C77-8FAC-91D3DFDA54B0}"/>
    <cellStyle name="AggGreen 2 3 2 2 9 4" xfId="15846" xr:uid="{994C2A3D-CD9F-472E-A150-A93101EA89C2}"/>
    <cellStyle name="AggGreen 2 3 2 2 9 5" xfId="19027" xr:uid="{F7466EED-FAC4-4C05-B8C5-B3A523083CAF}"/>
    <cellStyle name="AggGreen 2 3 2 2 9 6" xfId="25546" xr:uid="{5AADC7D2-E09B-41F1-9172-36FA4CAA0BEE}"/>
    <cellStyle name="AggGreen 2 3 2 2 9 7" xfId="31894" xr:uid="{EE0F116C-1054-4AC6-A003-A85BC5D9A193}"/>
    <cellStyle name="AggGreen 2 3 2 2 9 8" xfId="35500" xr:uid="{24E70031-5C93-4491-B184-F03658CF592E}"/>
    <cellStyle name="AggGreen 2 3 2 2 9 9" xfId="38952" xr:uid="{7CD212B6-EA64-4A77-BA8D-10B9889E3E2C}"/>
    <cellStyle name="AggGreen 2 3 2 3" xfId="970" xr:uid="{502188AA-7905-4145-8317-579D89DFF0CE}"/>
    <cellStyle name="AggGreen 2 3 2 3 10" xfId="30184" xr:uid="{BD125FEF-B413-4BE3-BA9E-54A8C67692F8}"/>
    <cellStyle name="AggGreen 2 3 2 3 11" xfId="36264" xr:uid="{76AFB3B3-8BFB-4B50-9D6E-9755629ED7C6}"/>
    <cellStyle name="AggGreen 2 3 2 3 12" xfId="42995" xr:uid="{2601EF39-39E7-449D-BE85-3E87BF0EC6B7}"/>
    <cellStyle name="AggGreen 2 3 2 3 13" xfId="47846" xr:uid="{55F8202F-DDFC-4E82-B265-D25D5790525B}"/>
    <cellStyle name="AggGreen 2 3 2 3 2" xfId="5412" xr:uid="{D1BC0DF3-FB0C-435C-A370-65215E32C618}"/>
    <cellStyle name="AggGreen 2 3 2 3 3" xfId="4685" xr:uid="{730005AC-9B08-42BB-B08F-737D7B769133}"/>
    <cellStyle name="AggGreen 2 3 2 3 4" xfId="13589" xr:uid="{015B1E56-B805-4600-ABF5-3B19B42A82A3}"/>
    <cellStyle name="AggGreen 2 3 2 3 5" xfId="20078" xr:uid="{52CBAA91-6BF1-4372-BA7D-A08651EDA64C}"/>
    <cellStyle name="AggGreen 2 3 2 3 6" xfId="23047" xr:uid="{92816F98-3B91-43C2-9E56-B24A6FBD5E88}"/>
    <cellStyle name="AggGreen 2 3 2 3 7" xfId="27022" xr:uid="{2189BD12-6897-4F3E-B9DB-CB3A19C1E1FB}"/>
    <cellStyle name="AggGreen 2 3 2 3 8" xfId="27143" xr:uid="{684B2282-34B5-4245-AC12-33C0732B7F71}"/>
    <cellStyle name="AggGreen 2 3 2 3 9" xfId="29907" xr:uid="{BE4CBFA0-0842-4F28-8882-4CC9E6908879}"/>
    <cellStyle name="AggGreen 2 3 2 4" xfId="1582" xr:uid="{CFA5B1BD-C5A1-46F5-965D-D531C558B205}"/>
    <cellStyle name="AggGreen 2 3 2 4 10" xfId="33165" xr:uid="{9DC524E5-C27D-40A8-AE81-78D7B2BE6C3F}"/>
    <cellStyle name="AggGreen 2 3 2 4 11" xfId="36724" xr:uid="{52E0DC2E-4EA1-4E57-AD5F-8DE30FA9723B}"/>
    <cellStyle name="AggGreen 2 3 2 4 12" xfId="36718" xr:uid="{957F56AA-6505-4424-8470-9B678C9F8E54}"/>
    <cellStyle name="AggGreen 2 3 2 4 13" xfId="43607" xr:uid="{88AD6A29-080F-4ABF-85D5-639B568FAC7F}"/>
    <cellStyle name="AggGreen 2 3 2 4 14" xfId="48156" xr:uid="{AFBEDCC3-A1A5-4A1A-BBB5-62662BABE536}"/>
    <cellStyle name="AggGreen 2 3 2 4 2" xfId="6021" xr:uid="{9CDFBF72-AABE-41A6-B97E-A8A2ABE3C012}"/>
    <cellStyle name="AggGreen 2 3 2 4 3" xfId="9598" xr:uid="{3AF3D36D-2125-411F-85D0-77BEA9E7A43B}"/>
    <cellStyle name="AggGreen 2 3 2 4 4" xfId="13510" xr:uid="{4F813F65-1D9A-4593-AD72-8E7C4D0043A4}"/>
    <cellStyle name="AggGreen 2 3 2 4 5" xfId="16703" xr:uid="{B9DAC9FD-EB67-4FE4-B57C-17F21CF10156}"/>
    <cellStyle name="AggGreen 2 3 2 4 6" xfId="20690" xr:uid="{A0398978-A37D-499F-B1C6-B1D20FEC6815}"/>
    <cellStyle name="AggGreen 2 3 2 4 7" xfId="23299" xr:uid="{EEB45E28-2BA4-4B40-ADE1-0423C61F2758}"/>
    <cellStyle name="AggGreen 2 3 2 4 8" xfId="27616" xr:uid="{9883765B-D236-4D84-A1E3-7528C532BC09}"/>
    <cellStyle name="AggGreen 2 3 2 4 9" xfId="27281" xr:uid="{CF9E0D5F-9560-4296-88D3-1CDFBED13AF5}"/>
    <cellStyle name="AggGreen 2 3 2 5" xfId="2119" xr:uid="{74C55BEC-3B3D-4763-8405-AC922AA74FE1}"/>
    <cellStyle name="AggGreen 2 3 2 5 10" xfId="33698" xr:uid="{F5ED981D-CEB6-4B9B-87EA-3578D251AF26}"/>
    <cellStyle name="AggGreen 2 3 2 5 11" xfId="37203" xr:uid="{56FE2923-0A3C-4C1A-8AC8-18FE88901DB1}"/>
    <cellStyle name="AggGreen 2 3 2 5 12" xfId="39836" xr:uid="{C878181A-CA46-45F1-BAEB-033CDD95F8FD}"/>
    <cellStyle name="AggGreen 2 3 2 5 13" xfId="44142" xr:uid="{EA494A77-EEA2-459C-96FB-90CC9D1DFAC8}"/>
    <cellStyle name="AggGreen 2 3 2 5 14" xfId="47528" xr:uid="{6A43AA3B-2980-48FF-AA14-98E8EE2A5527}"/>
    <cellStyle name="AggGreen 2 3 2 5 2" xfId="6557" xr:uid="{AD459FAD-03A2-4536-9433-A07583613A61}"/>
    <cellStyle name="AggGreen 2 3 2 5 3" xfId="10135" xr:uid="{3D3309D5-3EBD-411E-AEEB-4E069C403F87}"/>
    <cellStyle name="AggGreen 2 3 2 5 4" xfId="14034" xr:uid="{788242ED-73E0-4CD7-B424-EAF0556B73A6}"/>
    <cellStyle name="AggGreen 2 3 2 5 5" xfId="17235" xr:uid="{965AE331-63F8-44C3-88A7-7ABE1646BFE6}"/>
    <cellStyle name="AggGreen 2 3 2 5 6" xfId="21218" xr:uid="{E021EFAF-35AE-41E8-9997-F24105C03785}"/>
    <cellStyle name="AggGreen 2 3 2 5 7" xfId="23805" xr:uid="{811AB6F3-5A56-4AFF-9688-AAF463CD8427}"/>
    <cellStyle name="AggGreen 2 3 2 5 8" xfId="28134" xr:uid="{0C743CC1-4D8D-4ABC-BB29-DB3ADE8A04A5}"/>
    <cellStyle name="AggGreen 2 3 2 5 9" xfId="30491" xr:uid="{22374C73-11FA-46AF-BA7B-CDCE4F5F9752}"/>
    <cellStyle name="AggGreen 2 3 2 6" xfId="2459" xr:uid="{6A7DF7F1-AE75-4648-9125-9DA2D7886BD6}"/>
    <cellStyle name="AggGreen 2 3 2 6 10" xfId="34038" xr:uid="{FF20AABE-B91F-47E7-BFB2-73EB892A8CA8}"/>
    <cellStyle name="AggGreen 2 3 2 6 11" xfId="37517" xr:uid="{5B611076-DAEB-4981-8C09-1A79B036ECBA}"/>
    <cellStyle name="AggGreen 2 3 2 6 12" xfId="40176" xr:uid="{BA6CC91E-0A47-48C7-B24C-34E1F102B141}"/>
    <cellStyle name="AggGreen 2 3 2 6 13" xfId="44482" xr:uid="{1273CA69-C2B6-4AE7-A9AE-3E7EE87DE5F9}"/>
    <cellStyle name="AggGreen 2 3 2 6 14" xfId="47749" xr:uid="{1624978B-E8E7-498A-A742-CB4A6E7E1A73}"/>
    <cellStyle name="AggGreen 2 3 2 6 2" xfId="6897" xr:uid="{A143635D-A727-4C15-BDC5-2F8BFFC3E4CE}"/>
    <cellStyle name="AggGreen 2 3 2 6 3" xfId="10475" xr:uid="{36E12233-4DEF-4D21-8CDA-A6A17AF4596F}"/>
    <cellStyle name="AggGreen 2 3 2 6 4" xfId="14374" xr:uid="{955AAAB5-5568-44C9-9484-548A5D92314D}"/>
    <cellStyle name="AggGreen 2 3 2 6 5" xfId="17575" xr:uid="{7FE65C23-E56E-45C5-90BF-6D484C1488AF}"/>
    <cellStyle name="AggGreen 2 3 2 6 6" xfId="21558" xr:uid="{27E0583E-6BC8-4F0B-ACE4-803E37CAB92E}"/>
    <cellStyle name="AggGreen 2 3 2 6 7" xfId="24140" xr:uid="{BFA6F0C1-2264-497C-B2FA-8D92356ECF70}"/>
    <cellStyle name="AggGreen 2 3 2 6 8" xfId="28466" xr:uid="{C9C0774A-477F-4346-BB90-3C39B4E739DC}"/>
    <cellStyle name="AggGreen 2 3 2 6 9" xfId="26433" xr:uid="{36479531-6BBF-48F1-A0D0-FBEF80329B20}"/>
    <cellStyle name="AggGreen 2 3 2 7" xfId="3143" xr:uid="{26F63D7F-C983-4306-B9C3-F5A4AC7BCCCC}"/>
    <cellStyle name="AggGreen 2 3 2 7 10" xfId="34720" xr:uid="{C19C9F5F-902D-42EC-8CC3-D1289EBE64E1}"/>
    <cellStyle name="AggGreen 2 3 2 7 11" xfId="38165" xr:uid="{8B0A4CBC-86DC-4445-AB25-4ADADD319B1E}"/>
    <cellStyle name="AggGreen 2 3 2 7 12" xfId="40854" xr:uid="{AD4D6D83-3DBA-446B-A425-AA656535FA97}"/>
    <cellStyle name="AggGreen 2 3 2 7 13" xfId="45165" xr:uid="{3A46A730-F0F8-4267-9DB8-B7A55B460C1E}"/>
    <cellStyle name="AggGreen 2 3 2 7 14" xfId="48556" xr:uid="{6E5D9743-D595-4328-BA66-3685E15105A0}"/>
    <cellStyle name="AggGreen 2 3 2 7 15" xfId="50561" xr:uid="{D520C1BD-3079-4CAB-ADA2-081A3DA5A8B9}"/>
    <cellStyle name="AggGreen 2 3 2 7 2" xfId="7578" xr:uid="{4B96017D-03F2-4BD9-818E-A3B92CB1F9E6}"/>
    <cellStyle name="AggGreen 2 3 2 7 3" xfId="11157" xr:uid="{25D63061-C173-4FD7-AD6D-C2AEE315F69F}"/>
    <cellStyle name="AggGreen 2 3 2 7 4" xfId="15057" xr:uid="{881F3388-EA3C-4431-87BE-176400E17AD1}"/>
    <cellStyle name="AggGreen 2 3 2 7 5" xfId="18256" xr:uid="{7C112256-ED05-4039-9D20-F3D6F635E086}"/>
    <cellStyle name="AggGreen 2 3 2 7 6" xfId="22236" xr:uid="{008EA6C4-B6BC-4FBF-97F5-AB6DC0885E34}"/>
    <cellStyle name="AggGreen 2 3 2 7 7" xfId="24798" xr:uid="{5DBAD7BD-2176-430E-888C-7DEDAF493D37}"/>
    <cellStyle name="AggGreen 2 3 2 7 8" xfId="29141" xr:uid="{F6B54403-10AA-47EB-98E5-FF960D3C87AA}"/>
    <cellStyle name="AggGreen 2 3 2 7 9" xfId="31115" xr:uid="{34BEEB7B-A149-4638-8CFF-C050FC3ACAAD}"/>
    <cellStyle name="AggGreen 2 3 2 8" xfId="3038" xr:uid="{EE9D0AC9-B745-4996-BB11-3C0614020BAB}"/>
    <cellStyle name="AggGreen 2 3 2 8 10" xfId="34615" xr:uid="{776FA4A3-1989-412B-8E15-D6E26A80A1BD}"/>
    <cellStyle name="AggGreen 2 3 2 8 11" xfId="38060" xr:uid="{C07FCE37-BE02-4343-9357-B65F70B714FE}"/>
    <cellStyle name="AggGreen 2 3 2 8 12" xfId="40749" xr:uid="{C2B0723A-7D14-440A-8CB2-2EB8DD82B848}"/>
    <cellStyle name="AggGreen 2 3 2 8 13" xfId="45060" xr:uid="{F41F38FB-E555-431B-A497-EB128746D1E5}"/>
    <cellStyle name="AggGreen 2 3 2 8 14" xfId="48451" xr:uid="{AAAAE994-B30C-40DC-A4AE-3CD374239D2E}"/>
    <cellStyle name="AggGreen 2 3 2 8 15" xfId="50456" xr:uid="{5E747FF5-B59A-4D2A-A678-99329EA5F47F}"/>
    <cellStyle name="AggGreen 2 3 2 8 2" xfId="7473" xr:uid="{95A6D678-051A-486E-AD07-12CFAAFAE4C4}"/>
    <cellStyle name="AggGreen 2 3 2 8 3" xfId="11052" xr:uid="{CC9DE96B-F6F8-49C2-BFD9-85AD911A6E7C}"/>
    <cellStyle name="AggGreen 2 3 2 8 4" xfId="14952" xr:uid="{F3A254FC-3BAF-4B5E-8F1F-CE1B86132C8C}"/>
    <cellStyle name="AggGreen 2 3 2 8 5" xfId="18151" xr:uid="{C9502D61-AAEF-4587-8C1C-45652D804C1B}"/>
    <cellStyle name="AggGreen 2 3 2 8 6" xfId="22131" xr:uid="{34D0D3B6-D7EE-47E8-9565-1C07E34B6838}"/>
    <cellStyle name="AggGreen 2 3 2 8 7" xfId="24693" xr:uid="{88F91901-5A5D-49B0-BEA8-BE336B64520B}"/>
    <cellStyle name="AggGreen 2 3 2 8 8" xfId="29036" xr:uid="{D138F3E0-DB51-4309-AD32-49FA60CEEEF7}"/>
    <cellStyle name="AggGreen 2 3 2 8 9" xfId="31010" xr:uid="{E97C39C3-C75B-4F63-93BC-F43DCF3725E6}"/>
    <cellStyle name="AggGreen 2 3 2 9" xfId="4097" xr:uid="{5E4B993A-E9A8-4F6C-9812-238685A5961A}"/>
    <cellStyle name="AggGreen 2 3 2 9 10" xfId="41760" xr:uid="{1D94515B-D11A-4729-9599-1BBDFA5AD536}"/>
    <cellStyle name="AggGreen 2 3 2 9 11" xfId="46096" xr:uid="{320AF011-1114-4212-996A-1CDD3984065D}"/>
    <cellStyle name="AggGreen 2 3 2 9 12" xfId="49500" xr:uid="{36BA7B18-26CD-4A76-B9EB-C7241567C269}"/>
    <cellStyle name="AggGreen 2 3 2 9 13" xfId="51467" xr:uid="{23D06EE4-6268-40E9-9BC2-B43CE584E6FD}"/>
    <cellStyle name="AggGreen 2 3 2 9 2" xfId="8530" xr:uid="{6ED54C9E-2948-4C55-BF5D-FEE470222DC4}"/>
    <cellStyle name="AggGreen 2 3 2 9 3" xfId="12101" xr:uid="{116EBD9D-D234-4E27-9E09-2D3DF2D5FC59}"/>
    <cellStyle name="AggGreen 2 3 2 9 4" xfId="16004" xr:uid="{B76AD46F-7878-4676-90B0-64D906BA1733}"/>
    <cellStyle name="AggGreen 2 3 2 9 5" xfId="19185" xr:uid="{ED860A57-427C-4549-B2B1-45117D22D24A}"/>
    <cellStyle name="AggGreen 2 3 2 9 6" xfId="25704" xr:uid="{8F9EEFE7-9F34-44D8-A1EE-5CDA6EE077C1}"/>
    <cellStyle name="AggGreen 2 3 2 9 7" xfId="32052" xr:uid="{090DC941-E126-45BB-9C29-AC23E41D2BDE}"/>
    <cellStyle name="AggGreen 2 3 2 9 8" xfId="35658" xr:uid="{8B2682F0-C6C9-4856-A885-412B35A5DC04}"/>
    <cellStyle name="AggGreen 2 3 2 9 9" xfId="39110" xr:uid="{2173C8C5-DEC2-4A93-8882-5C57F93A605A}"/>
    <cellStyle name="AggGreen 2 3 3" xfId="744" xr:uid="{B4B603BA-7344-4A1D-B587-2574343FDF00}"/>
    <cellStyle name="AggGreen 2 3 3 10" xfId="4508" xr:uid="{92B723AC-AA4A-4B47-9C70-DB657B18EDF0}"/>
    <cellStyle name="AggGreen 2 3 3 10 10" xfId="42171" xr:uid="{4893E907-81A9-49E4-9FD0-A7CEA0F425E5}"/>
    <cellStyle name="AggGreen 2 3 3 10 11" xfId="46507" xr:uid="{4108D501-6738-424E-B783-CC09C5B686F8}"/>
    <cellStyle name="AggGreen 2 3 3 10 12" xfId="49911" xr:uid="{0883FAAD-C6B7-4A90-B762-C0EDA924EE37}"/>
    <cellStyle name="AggGreen 2 3 3 10 13" xfId="51878" xr:uid="{5C7485D5-517C-44C5-900D-B93746DAA440}"/>
    <cellStyle name="AggGreen 2 3 3 10 2" xfId="8941" xr:uid="{CE9D1A32-FA81-46AA-91AE-DE56F523CB96}"/>
    <cellStyle name="AggGreen 2 3 3 10 3" xfId="12512" xr:uid="{0D539D83-A1FC-4254-ABB4-D19289B737F8}"/>
    <cellStyle name="AggGreen 2 3 3 10 4" xfId="16415" xr:uid="{ADE168E0-04E0-4C29-A4BE-E258E3DA6727}"/>
    <cellStyle name="AggGreen 2 3 3 10 5" xfId="19596" xr:uid="{8EE5653F-109D-4804-8EE2-0AA043FA4447}"/>
    <cellStyle name="AggGreen 2 3 3 10 6" xfId="26115" xr:uid="{628B085C-E632-4E9F-A72B-D3ECDD0B7532}"/>
    <cellStyle name="AggGreen 2 3 3 10 7" xfId="32463" xr:uid="{BAA3652D-D269-4A44-A8A7-5419027A909C}"/>
    <cellStyle name="AggGreen 2 3 3 10 8" xfId="36069" xr:uid="{8A2A3141-7171-4553-AB98-E8386D9A7DA8}"/>
    <cellStyle name="AggGreen 2 3 3 10 9" xfId="39521" xr:uid="{75113AFB-1513-4313-9699-2DC30DD88348}"/>
    <cellStyle name="AggGreen 2 3 3 11" xfId="5230" xr:uid="{CC7C4B87-E093-4BF0-A4AF-871D64BFD7DC}"/>
    <cellStyle name="AggGreen 2 3 3 12" xfId="13567" xr:uid="{AEDDCC9D-4CF0-4920-BFF0-72D5E2D2CFF4}"/>
    <cellStyle name="AggGreen 2 3 3 13" xfId="19858" xr:uid="{1D100D6B-2042-4570-B4E3-2999D1B9539A}"/>
    <cellStyle name="AggGreen 2 3 3 14" xfId="36287" xr:uid="{704E24F8-74FA-4DC8-B697-BF362EA7C586}"/>
    <cellStyle name="AggGreen 2 3 3 15" xfId="42774" xr:uid="{7ECF12C2-D916-4812-BFF5-D9288AD9F7CF}"/>
    <cellStyle name="AggGreen 2 3 3 16" xfId="52608" xr:uid="{3626FE9E-D270-47EB-88C2-F305A0C33EF4}"/>
    <cellStyle name="AggGreen 2 3 3 2" xfId="959" xr:uid="{E59E4285-7334-4095-B708-7BDA3B1DD2C5}"/>
    <cellStyle name="AggGreen 2 3 3 2 10" xfId="8132" xr:uid="{3C8559B8-F1C1-4933-AA9A-87522DB591AD}"/>
    <cellStyle name="AggGreen 2 3 3 2 11" xfId="4869" xr:uid="{FFD5E67A-6194-4CCE-A6CA-70DB08026A8D}"/>
    <cellStyle name="AggGreen 2 3 3 2 12" xfId="20068" xr:uid="{978BFED1-E82B-4983-B85A-2FF3A404BA15}"/>
    <cellStyle name="AggGreen 2 3 3 2 13" xfId="36901" xr:uid="{5473D7B5-A130-4FC6-887B-27674E40B7F1}"/>
    <cellStyle name="AggGreen 2 3 3 2 14" xfId="42984" xr:uid="{64DCE6AB-8BA8-4CF7-A56F-483E2AD532B8}"/>
    <cellStyle name="AggGreen 2 3 3 2 15" xfId="52822" xr:uid="{F938116F-3F53-4714-8423-C3BEB8E0051B}"/>
    <cellStyle name="AggGreen 2 3 3 2 2" xfId="1697" xr:uid="{884BCB8B-8472-43FE-8ED9-DE514229381F}"/>
    <cellStyle name="AggGreen 2 3 3 2 2 10" xfId="36834" xr:uid="{2364014D-3012-4A29-8433-8385CB26844F}"/>
    <cellStyle name="AggGreen 2 3 3 2 2 11" xfId="26653" xr:uid="{D95CDA87-01B5-45D1-8C55-334BAA44F324}"/>
    <cellStyle name="AggGreen 2 3 3 2 2 12" xfId="43722" xr:uid="{6E47E81A-BD9E-42A5-AF94-C8C866B51777}"/>
    <cellStyle name="AggGreen 2 3 3 2 2 13" xfId="47503" xr:uid="{56B26A53-6328-4814-971F-38A7C41EB894}"/>
    <cellStyle name="AggGreen 2 3 3 2 2 2" xfId="6136" xr:uid="{BD7B96CB-7849-4B3A-AF8C-76C546BC4EC7}"/>
    <cellStyle name="AggGreen 2 3 3 2 2 3" xfId="9713" xr:uid="{E06966E5-26BC-4824-A705-C600E6509600}"/>
    <cellStyle name="AggGreen 2 3 3 2 2 4" xfId="16818" xr:uid="{10CE8E4A-46CA-4BF1-93F1-4155E9A06FBE}"/>
    <cellStyle name="AggGreen 2 3 3 2 2 5" xfId="20805" xr:uid="{EE87DE7C-3BD6-47CD-A35E-0B1C07D9D7B7}"/>
    <cellStyle name="AggGreen 2 3 3 2 2 6" xfId="23408" xr:uid="{E615DACA-E7FC-4986-9154-D2724564CEF2}"/>
    <cellStyle name="AggGreen 2 3 3 2 2 7" xfId="27730" xr:uid="{23E26DA3-B781-4F3A-A788-EE854117FB12}"/>
    <cellStyle name="AggGreen 2 3 3 2 2 8" xfId="27193" xr:uid="{EC8E7EAD-3839-49BA-9DC3-D0EA73D2E271}"/>
    <cellStyle name="AggGreen 2 3 3 2 2 9" xfId="33280" xr:uid="{3FAF2170-778C-43D2-9791-CAFF4D6329B9}"/>
    <cellStyle name="AggGreen 2 3 3 2 3" xfId="1911" xr:uid="{53440D32-5957-4E8A-94B9-27824D662242}"/>
    <cellStyle name="AggGreen 2 3 3 2 3 10" xfId="33494" xr:uid="{64E1E6D7-15EC-44EE-8A95-B5EF9D5A8BBE}"/>
    <cellStyle name="AggGreen 2 3 3 2 3 11" xfId="37019" xr:uid="{643BA0E2-F727-4FF6-ADB2-6C4D0A5FD7FB}"/>
    <cellStyle name="AggGreen 2 3 3 2 3 12" xfId="39637" xr:uid="{665C6571-D11E-450E-B9C3-CC0E997D8046}"/>
    <cellStyle name="AggGreen 2 3 3 2 3 13" xfId="43936" xr:uid="{787413F7-9EF1-4DD0-8E37-D9B45AE79502}"/>
    <cellStyle name="AggGreen 2 3 3 2 3 14" xfId="47316" xr:uid="{4F950269-F890-4729-90FD-821C2BD890F2}"/>
    <cellStyle name="AggGreen 2 3 3 2 3 2" xfId="6349" xr:uid="{8CCD4B4C-8DF9-4D56-8971-99B8B5E49E06}"/>
    <cellStyle name="AggGreen 2 3 3 2 3 3" xfId="9927" xr:uid="{DE808057-8855-4C30-9925-7A335E8AF02A}"/>
    <cellStyle name="AggGreen 2 3 3 2 3 4" xfId="13829" xr:uid="{8000392D-B7F9-4E66-A8B3-4257032CBA21}"/>
    <cellStyle name="AggGreen 2 3 3 2 3 5" xfId="17032" xr:uid="{73E75AEC-7FCF-4156-8E75-43ABFF3B27BF}"/>
    <cellStyle name="AggGreen 2 3 3 2 3 6" xfId="21019" xr:uid="{ADF5FC77-7D48-4704-83C1-CE9090A389B1}"/>
    <cellStyle name="AggGreen 2 3 3 2 3 7" xfId="23610" xr:uid="{75E542D3-6315-4E3B-BAC3-AE1C7214DC08}"/>
    <cellStyle name="AggGreen 2 3 3 2 3 8" xfId="27934" xr:uid="{34ACD932-8E70-4498-B2D2-8E61BAA80D53}"/>
    <cellStyle name="AggGreen 2 3 3 2 3 9" xfId="27039" xr:uid="{6B73245A-EB0F-453E-9630-2C00391AD8AC}"/>
    <cellStyle name="AggGreen 2 3 3 2 4" xfId="2363" xr:uid="{B0C07C63-8022-4462-85CA-BE2C0B037B7B}"/>
    <cellStyle name="AggGreen 2 3 3 2 4 10" xfId="33942" xr:uid="{4B6D6F60-0CA4-4651-B9B0-7D60E1E6F32A}"/>
    <cellStyle name="AggGreen 2 3 3 2 4 11" xfId="37434" xr:uid="{4730B956-6EE0-4D7F-BED6-BF425A505489}"/>
    <cellStyle name="AggGreen 2 3 3 2 4 12" xfId="40080" xr:uid="{0CE6660D-9445-43EA-8353-AFB90263DE33}"/>
    <cellStyle name="AggGreen 2 3 3 2 4 13" xfId="44386" xr:uid="{34CFCA8C-48FE-48FF-8FAD-66D24614A889}"/>
    <cellStyle name="AggGreen 2 3 3 2 4 14" xfId="42478" xr:uid="{99435F9C-57A7-493E-B547-EC538FDC753C}"/>
    <cellStyle name="AggGreen 2 3 3 2 4 2" xfId="6801" xr:uid="{22F85E7F-335A-4E4A-94F9-D9AD56633D8A}"/>
    <cellStyle name="AggGreen 2 3 3 2 4 3" xfId="10379" xr:uid="{633897D9-FFDF-4679-B0EA-14AA069CC40B}"/>
    <cellStyle name="AggGreen 2 3 3 2 4 4" xfId="14278" xr:uid="{3A8E4330-6C8A-4B78-BDAC-CD82B6BD59B1}"/>
    <cellStyle name="AggGreen 2 3 3 2 4 5" xfId="17479" xr:uid="{917ACF74-FD22-4EDB-8FF4-EB1C399648D0}"/>
    <cellStyle name="AggGreen 2 3 3 2 4 6" xfId="21462" xr:uid="{18A5F59E-AF53-4826-9DB9-D962B9BBB8B8}"/>
    <cellStyle name="AggGreen 2 3 3 2 4 7" xfId="24049" xr:uid="{D5E6C2C9-C5D7-4D82-AA9A-FC0AF536F91A}"/>
    <cellStyle name="AggGreen 2 3 3 2 4 8" xfId="28372" xr:uid="{C786D206-EC0B-4C45-A4CA-D0A98ED8873E}"/>
    <cellStyle name="AggGreen 2 3 3 2 4 9" xfId="29701" xr:uid="{5C7C1EDC-F8F1-40AA-BE3B-0F752A47A00D}"/>
    <cellStyle name="AggGreen 2 3 3 2 5" xfId="2734" xr:uid="{F7071283-9966-4CF0-92DF-2A76F6FA4700}"/>
    <cellStyle name="AggGreen 2 3 3 2 5 10" xfId="34313" xr:uid="{07D37796-3ADB-4680-BBDA-F0F9D3947BCE}"/>
    <cellStyle name="AggGreen 2 3 3 2 5 11" xfId="37759" xr:uid="{795ED04F-9E19-4E95-8747-DC9BCED6BF58}"/>
    <cellStyle name="AggGreen 2 3 3 2 5 12" xfId="40451" xr:uid="{8854FA37-043D-4232-8899-89EFD8ECCBF2}"/>
    <cellStyle name="AggGreen 2 3 3 2 5 13" xfId="44757" xr:uid="{FBE609CD-D493-4C10-A08E-3CE153695FB5}"/>
    <cellStyle name="AggGreen 2 3 3 2 5 14" xfId="50158" xr:uid="{164EA806-B602-496E-B2B2-41A3A4739316}"/>
    <cellStyle name="AggGreen 2 3 3 2 5 2" xfId="7170" xr:uid="{F1C1205B-B25F-4EBD-9ABF-1D359AFB0D8A}"/>
    <cellStyle name="AggGreen 2 3 3 2 5 3" xfId="10750" xr:uid="{7334D9FD-9FAF-4613-A344-44090A30317B}"/>
    <cellStyle name="AggGreen 2 3 3 2 5 4" xfId="14649" xr:uid="{4C78470A-E5B6-4D8B-A006-46BAFC880B8A}"/>
    <cellStyle name="AggGreen 2 3 3 2 5 5" xfId="17850" xr:uid="{857CE1FD-E0D9-47DA-B6E1-8CD632968D3A}"/>
    <cellStyle name="AggGreen 2 3 3 2 5 6" xfId="21833" xr:uid="{EEDB7040-FF29-4694-88B5-9972458634A0}"/>
    <cellStyle name="AggGreen 2 3 3 2 5 7" xfId="24395" xr:uid="{3ED40139-09F5-45E0-A312-51A26D64C619}"/>
    <cellStyle name="AggGreen 2 3 3 2 5 8" xfId="28734" xr:uid="{C694AEF0-C4F5-4B50-B995-428B95ABD8E4}"/>
    <cellStyle name="AggGreen 2 3 3 2 5 9" xfId="30706" xr:uid="{5A1676F8-DF57-44D0-94D2-F1FAEBABC8E2}"/>
    <cellStyle name="AggGreen 2 3 3 2 6" xfId="3423" xr:uid="{F403CAAC-E25F-44AA-8F34-E5DB2792D1EE}"/>
    <cellStyle name="AggGreen 2 3 3 2 6 10" xfId="35000" xr:uid="{4A0A1B9E-2015-48A3-8A95-2F6F219D1847}"/>
    <cellStyle name="AggGreen 2 3 3 2 6 11" xfId="38445" xr:uid="{B32B6759-CF92-45B5-9AD4-813281B722E5}"/>
    <cellStyle name="AggGreen 2 3 3 2 6 12" xfId="41134" xr:uid="{E850F3EA-8A03-4EC4-B4A4-E8B2A632F047}"/>
    <cellStyle name="AggGreen 2 3 3 2 6 13" xfId="45445" xr:uid="{823558A8-3886-45EB-8854-2FE33F1DDB72}"/>
    <cellStyle name="AggGreen 2 3 3 2 6 14" xfId="48836" xr:uid="{0F7F1D6E-7980-40C0-A3E2-99999F80AD2D}"/>
    <cellStyle name="AggGreen 2 3 3 2 6 15" xfId="50841" xr:uid="{438A0BF2-E323-4F26-8A79-EBA5712395CA}"/>
    <cellStyle name="AggGreen 2 3 3 2 6 2" xfId="7858" xr:uid="{77ED674E-7576-4E1B-A7A2-725049F860B7}"/>
    <cellStyle name="AggGreen 2 3 3 2 6 3" xfId="11437" xr:uid="{B10B3E91-A47F-4851-AA97-495D05B87F65}"/>
    <cellStyle name="AggGreen 2 3 3 2 6 4" xfId="15337" xr:uid="{6D629E69-EBA2-4C88-8082-091CDA45CB48}"/>
    <cellStyle name="AggGreen 2 3 3 2 6 5" xfId="18536" xr:uid="{AB9C0244-A9FB-439A-90E3-F8923C774B4F}"/>
    <cellStyle name="AggGreen 2 3 3 2 6 6" xfId="22516" xr:uid="{9B0B297C-3D10-49E9-9168-5B69F14833B6}"/>
    <cellStyle name="AggGreen 2 3 3 2 6 7" xfId="25078" xr:uid="{6E304A7F-426A-4471-B1FD-31281C0E0CA2}"/>
    <cellStyle name="AggGreen 2 3 3 2 6 8" xfId="29421" xr:uid="{E17D1AE6-E00C-4DE2-8590-472D1149BEB7}"/>
    <cellStyle name="AggGreen 2 3 3 2 6 9" xfId="31395" xr:uid="{B7949521-74A6-4014-91FE-A15186638BCA}"/>
    <cellStyle name="AggGreen 2 3 3 2 7" xfId="3658" xr:uid="{503CDC7E-99ED-46F4-938D-ADFD9FB6EA40}"/>
    <cellStyle name="AggGreen 2 3 3 2 7 10" xfId="35235" xr:uid="{A238458A-F4B0-4F9C-98B2-AC0D0E7C6D09}"/>
    <cellStyle name="AggGreen 2 3 3 2 7 11" xfId="38680" xr:uid="{2DE81480-E68E-49FC-B1ED-EBDDAF082128}"/>
    <cellStyle name="AggGreen 2 3 3 2 7 12" xfId="41369" xr:uid="{95945BB6-6351-4A66-9EBC-F3E9E6419248}"/>
    <cellStyle name="AggGreen 2 3 3 2 7 13" xfId="45680" xr:uid="{5DB01149-627F-4D3E-AB62-872BF9C3B678}"/>
    <cellStyle name="AggGreen 2 3 3 2 7 14" xfId="49071" xr:uid="{DB988A5B-AA50-48A5-AF61-FDC9819C212D}"/>
    <cellStyle name="AggGreen 2 3 3 2 7 15" xfId="51076" xr:uid="{B184B17F-4FAD-4A9C-8002-B4AB6F21FFF2}"/>
    <cellStyle name="AggGreen 2 3 3 2 7 2" xfId="8093" xr:uid="{E830D892-BC32-475D-A2D9-1981C949D65C}"/>
    <cellStyle name="AggGreen 2 3 3 2 7 3" xfId="11672" xr:uid="{A660492E-D588-47AA-8AF7-35223E032185}"/>
    <cellStyle name="AggGreen 2 3 3 2 7 4" xfId="15572" xr:uid="{0FD063BB-4B31-4948-905B-1CAF134E5CD5}"/>
    <cellStyle name="AggGreen 2 3 3 2 7 5" xfId="18771" xr:uid="{5F7B35AA-AA0E-4779-8AEC-CD02248B3B30}"/>
    <cellStyle name="AggGreen 2 3 3 2 7 6" xfId="22751" xr:uid="{30B256B9-FF14-4039-B108-49A07285869A}"/>
    <cellStyle name="AggGreen 2 3 3 2 7 7" xfId="25313" xr:uid="{52D5CB81-73AA-48EE-8F02-3BDB315FB0F7}"/>
    <cellStyle name="AggGreen 2 3 3 2 7 8" xfId="29656" xr:uid="{1F0EBBCE-AF6D-4267-B9E9-AB76F4D21ABD}"/>
    <cellStyle name="AggGreen 2 3 3 2 7 9" xfId="31630" xr:uid="{C37045C7-8479-456B-8DCF-B764CA577153}"/>
    <cellStyle name="AggGreen 2 3 3 2 8" xfId="4375" xr:uid="{B286374B-B7E7-4B11-BD79-CE2D60746C9E}"/>
    <cellStyle name="AggGreen 2 3 3 2 8 10" xfId="42038" xr:uid="{1BB4A895-0740-49E3-BFED-772E1E2A266B}"/>
    <cellStyle name="AggGreen 2 3 3 2 8 11" xfId="46374" xr:uid="{EBE4639D-8754-470B-A83A-71FD0C147DEB}"/>
    <cellStyle name="AggGreen 2 3 3 2 8 12" xfId="49778" xr:uid="{996CB675-009E-4A36-8191-771BBF5A8F7F}"/>
    <cellStyle name="AggGreen 2 3 3 2 8 13" xfId="51745" xr:uid="{8477C9E2-0715-4D17-A717-C825697A900B}"/>
    <cellStyle name="AggGreen 2 3 3 2 8 2" xfId="8808" xr:uid="{EDE5A9AA-A793-44DE-BF17-F52569E58CFF}"/>
    <cellStyle name="AggGreen 2 3 3 2 8 3" xfId="12379" xr:uid="{04BFA47E-8D51-4068-A170-40D5E696BF46}"/>
    <cellStyle name="AggGreen 2 3 3 2 8 4" xfId="16282" xr:uid="{F5C9BFD5-F689-434A-A314-F5E0CD6AA547}"/>
    <cellStyle name="AggGreen 2 3 3 2 8 5" xfId="19463" xr:uid="{A58F818A-5027-4C32-BDBE-F4B1CBAA6490}"/>
    <cellStyle name="AggGreen 2 3 3 2 8 6" xfId="25982" xr:uid="{2044E629-C8B4-480D-8737-A86AE09F3652}"/>
    <cellStyle name="AggGreen 2 3 3 2 8 7" xfId="32330" xr:uid="{37680AF1-C235-4224-82BC-5E319502C02F}"/>
    <cellStyle name="AggGreen 2 3 3 2 8 8" xfId="35936" xr:uid="{DF6AFE3B-1FE0-4440-B9CD-666E8AB05C76}"/>
    <cellStyle name="AggGreen 2 3 3 2 8 9" xfId="39388" xr:uid="{87F621DF-B41B-4643-B335-2B9484036D6F}"/>
    <cellStyle name="AggGreen 2 3 3 2 9" xfId="4605" xr:uid="{D539AB07-2676-4B9F-87E3-90D8BAEADB1A}"/>
    <cellStyle name="AggGreen 2 3 3 2 9 10" xfId="42268" xr:uid="{5F89D692-C790-430B-9AE2-CA0D90BFD521}"/>
    <cellStyle name="AggGreen 2 3 3 2 9 11" xfId="46604" xr:uid="{7FC3AD06-113E-46F7-A5FD-AA3B51D277A9}"/>
    <cellStyle name="AggGreen 2 3 3 2 9 12" xfId="50008" xr:uid="{657FF663-4B76-411E-879E-EEEC6E2CDC8D}"/>
    <cellStyle name="AggGreen 2 3 3 2 9 13" xfId="51975" xr:uid="{9252DD23-47CC-414C-AA74-80A043F6C254}"/>
    <cellStyle name="AggGreen 2 3 3 2 9 2" xfId="9038" xr:uid="{7E9864F9-748D-469C-86B2-ACB36F83F1F1}"/>
    <cellStyle name="AggGreen 2 3 3 2 9 3" xfId="12609" xr:uid="{5C6E54DF-EAC4-4B67-BB70-2585F64A9A37}"/>
    <cellStyle name="AggGreen 2 3 3 2 9 4" xfId="16512" xr:uid="{831E68E8-FD82-4659-B28B-BD4CDA271626}"/>
    <cellStyle name="AggGreen 2 3 3 2 9 5" xfId="19693" xr:uid="{C36857D9-7513-4B9A-93E7-241EAADAB807}"/>
    <cellStyle name="AggGreen 2 3 3 2 9 6" xfId="26212" xr:uid="{A164FB33-C31B-4621-8C1A-65A884860A9A}"/>
    <cellStyle name="AggGreen 2 3 3 2 9 7" xfId="32560" xr:uid="{464C3B85-7401-4FED-8AEA-583093592F7D}"/>
    <cellStyle name="AggGreen 2 3 3 2 9 8" xfId="36166" xr:uid="{4B2EC664-17FC-4001-AB59-54171589FA59}"/>
    <cellStyle name="AggGreen 2 3 3 2 9 9" xfId="39618" xr:uid="{C87C6FFA-9C42-4B8A-A3DC-684D0093335B}"/>
    <cellStyle name="AggGreen 2 3 3 3" xfId="1176" xr:uid="{0FA1A4C9-531D-4ACA-B1DD-CD6DC09E40CD}"/>
    <cellStyle name="AggGreen 2 3 3 3 10" xfId="36360" xr:uid="{E9F82398-4432-4416-AC34-B7DE7377C1A2}"/>
    <cellStyle name="AggGreen 2 3 3 3 11" xfId="37746" xr:uid="{E3A07451-EAED-4DDC-AF4C-F429D42D15DF}"/>
    <cellStyle name="AggGreen 2 3 3 3 12" xfId="43201" xr:uid="{A0547777-766C-4674-BF49-C59EFDC73AAE}"/>
    <cellStyle name="AggGreen 2 3 3 3 13" xfId="46692" xr:uid="{BD9BA997-7A5A-4314-B008-6E0B6B7B1D44}"/>
    <cellStyle name="AggGreen 2 3 3 3 2" xfId="5618" xr:uid="{37A0B2C7-133D-4409-9BAD-CD69A31680D1}"/>
    <cellStyle name="AggGreen 2 3 3 3 3" xfId="9192" xr:uid="{84FC3434-1522-4E74-A045-B112DAF0DFD1}"/>
    <cellStyle name="AggGreen 2 3 3 3 4" xfId="3697" xr:uid="{195C9608-3E16-48C5-8856-81A748A8B7C3}"/>
    <cellStyle name="AggGreen 2 3 3 3 5" xfId="20284" xr:uid="{3C5EEA07-52F8-4D16-A143-670EDEC4792B}"/>
    <cellStyle name="AggGreen 2 3 3 3 6" xfId="22863" xr:uid="{94B48269-09BB-42E5-B1B1-C278B9237F0E}"/>
    <cellStyle name="AggGreen 2 3 3 3 7" xfId="27221" xr:uid="{18142A1D-73A6-4B9E-B47E-7868102172F0}"/>
    <cellStyle name="AggGreen 2 3 3 3 8" xfId="28481" xr:uid="{4AF9A313-044A-4DC4-98A8-4E294DE222C5}"/>
    <cellStyle name="AggGreen 2 3 3 3 9" xfId="32759" xr:uid="{BAC11DF5-7B5B-489D-B542-05BC527561E1}"/>
    <cellStyle name="AggGreen 2 3 3 4" xfId="1714" xr:uid="{4CC6D26F-3804-491E-9E02-71E2342D9571}"/>
    <cellStyle name="AggGreen 2 3 3 4 10" xfId="33297" xr:uid="{25F31242-FC7C-40FD-A467-D3BB7F8D95A3}"/>
    <cellStyle name="AggGreen 2 3 3 4 11" xfId="36847" xr:uid="{E8B4B366-A3BE-4360-9D63-308ABD9D03CE}"/>
    <cellStyle name="AggGreen 2 3 3 4 12" xfId="26889" xr:uid="{D3347A4D-9C99-4BF7-813D-0DACACB9099F}"/>
    <cellStyle name="AggGreen 2 3 3 4 13" xfId="43739" xr:uid="{1F35B161-6952-4D9C-B290-CB73F26E0FBC}"/>
    <cellStyle name="AggGreen 2 3 3 4 14" xfId="47098" xr:uid="{F9E61BC5-D641-44CF-ADDB-699679BBC508}"/>
    <cellStyle name="AggGreen 2 3 3 4 2" xfId="6153" xr:uid="{F6513E76-1C46-4FC8-A590-1463E6841EF8}"/>
    <cellStyle name="AggGreen 2 3 3 4 3" xfId="9730" xr:uid="{421E4865-3E0A-4B04-B6EE-C6F3F1C99232}"/>
    <cellStyle name="AggGreen 2 3 3 4 4" xfId="13632" xr:uid="{A3386799-A2A2-41DC-B2B7-95F0898D1171}"/>
    <cellStyle name="AggGreen 2 3 3 4 5" xfId="16835" xr:uid="{067FD247-E6A8-4609-896D-0E84164A01F0}"/>
    <cellStyle name="AggGreen 2 3 3 4 6" xfId="20822" xr:uid="{BBE6632C-14D9-4CAD-93D4-3157E55B5C25}"/>
    <cellStyle name="AggGreen 2 3 3 4 7" xfId="23424" xr:uid="{CEAA61E7-8C45-47A8-A449-07D66487DACD}"/>
    <cellStyle name="AggGreen 2 3 3 4 8" xfId="27745" xr:uid="{1EF10179-C324-43A9-9D5D-150ECAD9F67C}"/>
    <cellStyle name="AggGreen 2 3 3 4 9" xfId="28427" xr:uid="{32B5AAAA-F409-4E36-8E23-8A8107E15D3E}"/>
    <cellStyle name="AggGreen 2 3 3 5" xfId="2181" xr:uid="{1625493F-D0B2-4BB4-B3C3-99A6151AF8C0}"/>
    <cellStyle name="AggGreen 2 3 3 5 10" xfId="33760" xr:uid="{64CC8D25-2C74-48BE-A594-B1E488324362}"/>
    <cellStyle name="AggGreen 2 3 3 5 11" xfId="37263" xr:uid="{4628A543-7297-4405-9E73-1B783557D89B}"/>
    <cellStyle name="AggGreen 2 3 3 5 12" xfId="39898" xr:uid="{41F14A28-F1DE-4F05-928D-2803952C8EEE}"/>
    <cellStyle name="AggGreen 2 3 3 5 13" xfId="44204" xr:uid="{28CDFB59-EEF2-419B-8EB2-9D6DE7C8C707}"/>
    <cellStyle name="AggGreen 2 3 3 5 14" xfId="46899" xr:uid="{E3F9C17E-98CA-451C-8986-D4C3A44AC6E7}"/>
    <cellStyle name="AggGreen 2 3 3 5 2" xfId="6619" xr:uid="{7204D884-9B70-40B9-AE98-C41FCCCD3DC1}"/>
    <cellStyle name="AggGreen 2 3 3 5 3" xfId="10197" xr:uid="{0D63CB69-8344-42D2-8868-60C5831FEE45}"/>
    <cellStyle name="AggGreen 2 3 3 5 4" xfId="14096" xr:uid="{5991BB3F-82DE-452C-B86A-F51A3E1814B9}"/>
    <cellStyle name="AggGreen 2 3 3 5 5" xfId="17297" xr:uid="{099CA831-7087-4CA3-B95D-AD4CEF8CF5BB}"/>
    <cellStyle name="AggGreen 2 3 3 5 6" xfId="21280" xr:uid="{EB929192-6875-4F73-BCF7-3CB28D6FC2E6}"/>
    <cellStyle name="AggGreen 2 3 3 5 7" xfId="23867" xr:uid="{22AF060F-AEDE-487D-BAFC-92D1C7673BDE}"/>
    <cellStyle name="AggGreen 2 3 3 5 8" xfId="28195" xr:uid="{7A9462E7-09F0-4BD0-9588-7BE2BE0D9B7E}"/>
    <cellStyle name="AggGreen 2 3 3 5 9" xfId="30158" xr:uid="{0420BBF2-8880-4885-9FC8-B24224CA6B6E}"/>
    <cellStyle name="AggGreen 2 3 3 6" xfId="2528" xr:uid="{FCF5491D-8748-4955-970A-7FEF8D4DB70A}"/>
    <cellStyle name="AggGreen 2 3 3 6 10" xfId="34107" xr:uid="{3CC1F32D-7C2A-4B51-A46B-770BAC007AFD}"/>
    <cellStyle name="AggGreen 2 3 3 6 11" xfId="37580" xr:uid="{9F391A57-D99B-4DF7-902B-C98EC0220467}"/>
    <cellStyle name="AggGreen 2 3 3 6 12" xfId="40245" xr:uid="{B911CA98-B939-4A4B-80BE-F07E520B6BA1}"/>
    <cellStyle name="AggGreen 2 3 3 6 13" xfId="44551" xr:uid="{5B4D0F4A-FA28-485C-BE67-184054C91748}"/>
    <cellStyle name="AggGreen 2 3 3 6 14" xfId="47986" xr:uid="{0AE6D7C9-2808-4132-B28F-D14F93865F67}"/>
    <cellStyle name="AggGreen 2 3 3 6 2" xfId="6965" xr:uid="{07947CCA-5FAE-4AF6-91B5-CB809768FA5E}"/>
    <cellStyle name="AggGreen 2 3 3 6 3" xfId="10544" xr:uid="{B23C3FE1-6DB7-40BD-A743-05702EBCA092}"/>
    <cellStyle name="AggGreen 2 3 3 6 4" xfId="14443" xr:uid="{EB0CEA22-EB6D-41AE-BCD7-EFA4ED99C3BF}"/>
    <cellStyle name="AggGreen 2 3 3 6 5" xfId="17644" xr:uid="{DCEFB8FF-E940-44CD-BAA5-2E549691F090}"/>
    <cellStyle name="AggGreen 2 3 3 6 6" xfId="21627" xr:uid="{63E2BF01-9115-4C3F-BD6A-9E688E9A68A0}"/>
    <cellStyle name="AggGreen 2 3 3 6 7" xfId="24204" xr:uid="{6896B239-106B-4D59-ABD1-CB290B70B365}"/>
    <cellStyle name="AggGreen 2 3 3 6 8" xfId="28534" xr:uid="{E3F7B70F-52B7-4AF5-85AE-F074E00933F9}"/>
    <cellStyle name="AggGreen 2 3 3 6 9" xfId="26468" xr:uid="{15CB2804-2D1C-456F-A2F9-2157B4DE1D4D}"/>
    <cellStyle name="AggGreen 2 3 3 7" xfId="3212" xr:uid="{E0CF3CDF-5F0A-42B5-A996-A6D3D23D634A}"/>
    <cellStyle name="AggGreen 2 3 3 7 10" xfId="34789" xr:uid="{1C009E3D-5F6B-4AF3-BD96-5D625E1295DE}"/>
    <cellStyle name="AggGreen 2 3 3 7 11" xfId="38234" xr:uid="{9165FB88-B580-4598-B546-A05A91317421}"/>
    <cellStyle name="AggGreen 2 3 3 7 12" xfId="40923" xr:uid="{4A092E6B-52A3-4FFD-95B0-B557D35A7C43}"/>
    <cellStyle name="AggGreen 2 3 3 7 13" xfId="45234" xr:uid="{20965B1F-9BD9-4830-8C28-F4F4D209E410}"/>
    <cellStyle name="AggGreen 2 3 3 7 14" xfId="48625" xr:uid="{0862513F-3CC1-415C-9D9E-283B6F9B1928}"/>
    <cellStyle name="AggGreen 2 3 3 7 15" xfId="50630" xr:uid="{4357023C-7870-46C4-9C75-C2A96AB1E187}"/>
    <cellStyle name="AggGreen 2 3 3 7 2" xfId="7647" xr:uid="{334E7B76-A0E0-417D-ACB7-69D6A404CB1E}"/>
    <cellStyle name="AggGreen 2 3 3 7 3" xfId="11226" xr:uid="{9DE4FEE9-AA82-4AC4-98CA-2C74FE3AAF2D}"/>
    <cellStyle name="AggGreen 2 3 3 7 4" xfId="15126" xr:uid="{F0D048D2-439D-44F5-A452-D7DF078878C5}"/>
    <cellStyle name="AggGreen 2 3 3 7 5" xfId="18325" xr:uid="{8A7D8040-EC79-42EE-BA04-EA7B1052480F}"/>
    <cellStyle name="AggGreen 2 3 3 7 6" xfId="22305" xr:uid="{B018EA95-DB98-4DB4-9D97-7863F1ADA1F6}"/>
    <cellStyle name="AggGreen 2 3 3 7 7" xfId="24867" xr:uid="{1BD6586F-92BD-4EE8-A54D-D6AF8C76C5FE}"/>
    <cellStyle name="AggGreen 2 3 3 7 8" xfId="29210" xr:uid="{BECDEC37-91FD-4922-A223-D7889C235509}"/>
    <cellStyle name="AggGreen 2 3 3 7 9" xfId="31184" xr:uid="{D92586E7-091D-42B8-9B23-34756AA62FAA}"/>
    <cellStyle name="AggGreen 2 3 3 8" xfId="3454" xr:uid="{B538263D-B816-4F09-8489-6E30A575AEE1}"/>
    <cellStyle name="AggGreen 2 3 3 8 10" xfId="35031" xr:uid="{12E2865A-FDD9-4449-A17C-544206FE0936}"/>
    <cellStyle name="AggGreen 2 3 3 8 11" xfId="38476" xr:uid="{E647F3A3-9688-44C2-BDB1-861517E91DD7}"/>
    <cellStyle name="AggGreen 2 3 3 8 12" xfId="41165" xr:uid="{5B0BB94A-9738-4054-B3C5-0B400E481CC6}"/>
    <cellStyle name="AggGreen 2 3 3 8 13" xfId="45476" xr:uid="{1CAECE93-4A4A-4895-8E47-8920C43510E5}"/>
    <cellStyle name="AggGreen 2 3 3 8 14" xfId="48867" xr:uid="{D34B2024-22C1-4B9B-8F02-81AFFE489C45}"/>
    <cellStyle name="AggGreen 2 3 3 8 15" xfId="50872" xr:uid="{705B5ACE-C4EF-4AB3-845E-17E0B5B0D23D}"/>
    <cellStyle name="AggGreen 2 3 3 8 2" xfId="7889" xr:uid="{E2F8744E-3B86-4934-A23A-BBA6A3460CC7}"/>
    <cellStyle name="AggGreen 2 3 3 8 3" xfId="11468" xr:uid="{2927E8CD-1744-4FB2-9B06-376C0E0AE5FC}"/>
    <cellStyle name="AggGreen 2 3 3 8 4" xfId="15368" xr:uid="{2EA8DABA-0269-465B-B838-276FAE3A4B61}"/>
    <cellStyle name="AggGreen 2 3 3 8 5" xfId="18567" xr:uid="{24E218E8-B4A8-44E8-A6EF-B83E6FCCCA42}"/>
    <cellStyle name="AggGreen 2 3 3 8 6" xfId="22547" xr:uid="{2BCEE602-0508-47A7-BEC7-C45F850BA120}"/>
    <cellStyle name="AggGreen 2 3 3 8 7" xfId="25109" xr:uid="{787DA345-1333-464B-8768-8EB46B76538E}"/>
    <cellStyle name="AggGreen 2 3 3 8 8" xfId="29452" xr:uid="{4FE64D46-C0B7-4177-A13A-AD3189B1D0BF}"/>
    <cellStyle name="AggGreen 2 3 3 8 9" xfId="31426" xr:uid="{2FE58C73-D00A-4F19-9FC0-303466C6F3EA}"/>
    <cellStyle name="AggGreen 2 3 3 9" xfId="4166" xr:uid="{56DBD993-90C0-4AE8-8D8A-D0FD72B823F5}"/>
    <cellStyle name="AggGreen 2 3 3 9 10" xfId="41829" xr:uid="{CA36976E-E297-45C2-89A2-D7BF1D36BEF1}"/>
    <cellStyle name="AggGreen 2 3 3 9 11" xfId="46165" xr:uid="{753E2A0A-BA28-4F94-B6D0-624A41958CB4}"/>
    <cellStyle name="AggGreen 2 3 3 9 12" xfId="49569" xr:uid="{7E5541E8-F17D-419F-BD6D-68813049CED1}"/>
    <cellStyle name="AggGreen 2 3 3 9 13" xfId="51536" xr:uid="{A1CCEEA8-0F2E-43C4-BC99-1E8F4277A974}"/>
    <cellStyle name="AggGreen 2 3 3 9 2" xfId="8599" xr:uid="{00278364-AC3F-45D3-A1C6-7D4B29C8423B}"/>
    <cellStyle name="AggGreen 2 3 3 9 3" xfId="12170" xr:uid="{E672A4EF-8C71-410B-B426-13EBC8D7311A}"/>
    <cellStyle name="AggGreen 2 3 3 9 4" xfId="16073" xr:uid="{23B4A0E0-5AA7-40EA-91C4-45B4F7237969}"/>
    <cellStyle name="AggGreen 2 3 3 9 5" xfId="19254" xr:uid="{562D46BA-FC0A-49BF-B27A-3471850B27D1}"/>
    <cellStyle name="AggGreen 2 3 3 9 6" xfId="25773" xr:uid="{D73F0538-8CB0-4417-951E-8B33A91DD399}"/>
    <cellStyle name="AggGreen 2 3 3 9 7" xfId="32121" xr:uid="{6725C634-589F-4BB1-BEE2-2F941CAC8A7A}"/>
    <cellStyle name="AggGreen 2 3 3 9 8" xfId="35727" xr:uid="{BC6A26F3-FB41-4382-924F-4307D3EB9396}"/>
    <cellStyle name="AggGreen 2 3 3 9 9" xfId="39179" xr:uid="{063CC578-B3B5-4220-AA29-F58DAA94FF0B}"/>
    <cellStyle name="AggGreen 2 3 4" xfId="740" xr:uid="{67235003-1EB9-448E-81A9-B30A10EF396A}"/>
    <cellStyle name="AggGreen 2 3 4 10" xfId="4545" xr:uid="{D7788D0C-A5B3-42C7-88C0-776AAE306485}"/>
    <cellStyle name="AggGreen 2 3 4 10 10" xfId="42208" xr:uid="{1C422FF4-0488-4503-B837-0E230E918878}"/>
    <cellStyle name="AggGreen 2 3 4 10 11" xfId="46544" xr:uid="{7ED99C81-FB7C-40AC-A916-7ACA0E79784B}"/>
    <cellStyle name="AggGreen 2 3 4 10 12" xfId="49948" xr:uid="{92C460D7-757E-4DEA-A697-54556D7C7A73}"/>
    <cellStyle name="AggGreen 2 3 4 10 13" xfId="51915" xr:uid="{1DA87772-5CD1-4FF3-8435-54069ECE3C02}"/>
    <cellStyle name="AggGreen 2 3 4 10 2" xfId="8978" xr:uid="{8F3C07D6-B506-418D-8B08-7D2BC303C1A6}"/>
    <cellStyle name="AggGreen 2 3 4 10 3" xfId="12549" xr:uid="{51F2EE85-FBAA-4FDA-A485-B265FD9FD7AC}"/>
    <cellStyle name="AggGreen 2 3 4 10 4" xfId="16452" xr:uid="{F1C5A9E3-4625-47F6-B254-A9A701E03D04}"/>
    <cellStyle name="AggGreen 2 3 4 10 5" xfId="19633" xr:uid="{7B3D3ED4-AE51-44C4-92EE-29275CB445E4}"/>
    <cellStyle name="AggGreen 2 3 4 10 6" xfId="26152" xr:uid="{C2FFB938-22FA-4509-B3ED-6A9F55E51415}"/>
    <cellStyle name="AggGreen 2 3 4 10 7" xfId="32500" xr:uid="{A5630640-06D5-4264-85D2-379B93342240}"/>
    <cellStyle name="AggGreen 2 3 4 10 8" xfId="36106" xr:uid="{B60DA085-B3AD-4EAD-8BB7-66B2D2E72377}"/>
    <cellStyle name="AggGreen 2 3 4 10 9" xfId="39558" xr:uid="{67951DE9-E345-498E-9D2D-023896D6D37A}"/>
    <cellStyle name="AggGreen 2 3 4 11" xfId="4718" xr:uid="{4F02A23D-0272-4B2B-A0EC-870E05578364}"/>
    <cellStyle name="AggGreen 2 3 4 12" xfId="5113" xr:uid="{CB8C51E4-6B1B-4466-8A79-7D3AD45C753D}"/>
    <cellStyle name="AggGreen 2 3 4 13" xfId="19854" xr:uid="{BE0021DD-3380-4999-887D-4EA0B1C7C733}"/>
    <cellStyle name="AggGreen 2 3 4 14" xfId="28286" xr:uid="{A4C05A25-0378-4552-BA44-529545EDF419}"/>
    <cellStyle name="AggGreen 2 3 4 15" xfId="42770" xr:uid="{2D9BB004-6595-48D3-821B-B87EE56CF4FE}"/>
    <cellStyle name="AggGreen 2 3 4 16" xfId="52604" xr:uid="{FD7F1227-D6B9-4452-A386-BA89799EEFB0}"/>
    <cellStyle name="AggGreen 2 3 4 2" xfId="955" xr:uid="{69830016-7AD2-4DB1-A424-B1ED011C4F6A}"/>
    <cellStyle name="AggGreen 2 3 4 2 10" xfId="4690" xr:uid="{8DC7446A-199D-4726-8ECF-3005605E4D55}"/>
    <cellStyle name="AggGreen 2 3 4 2 11" xfId="12919" xr:uid="{DA877CFD-2C32-44DF-B487-F0591E105E82}"/>
    <cellStyle name="AggGreen 2 3 4 2 12" xfId="20064" xr:uid="{1F68C4B6-5456-45C6-90AB-A03A5DCC7167}"/>
    <cellStyle name="AggGreen 2 3 4 2 13" xfId="29772" xr:uid="{2354CECF-DBAC-4E87-B362-696A817C0623}"/>
    <cellStyle name="AggGreen 2 3 4 2 14" xfId="42980" xr:uid="{A0274898-D1A5-4F38-9342-3395190674BE}"/>
    <cellStyle name="AggGreen 2 3 4 2 15" xfId="52818" xr:uid="{D8893FD5-3D91-4C43-A98D-C2B6DB985D69}"/>
    <cellStyle name="AggGreen 2 3 4 2 2" xfId="1693" xr:uid="{3ACFC3EB-61BB-45A9-855B-45C69B8D19B7}"/>
    <cellStyle name="AggGreen 2 3 4 2 2 10" xfId="36830" xr:uid="{396E985E-C345-4285-BE4B-55BA44505081}"/>
    <cellStyle name="AggGreen 2 3 4 2 2 11" xfId="30495" xr:uid="{28B6826C-A87A-4F2C-B14F-072062EE3F2A}"/>
    <cellStyle name="AggGreen 2 3 4 2 2 12" xfId="43718" xr:uid="{211EE097-33CE-49B5-8BDA-06C5D568D627}"/>
    <cellStyle name="AggGreen 2 3 4 2 2 13" xfId="46976" xr:uid="{178C4A0B-A2FE-4A48-AA83-A265FBDF798A}"/>
    <cellStyle name="AggGreen 2 3 4 2 2 2" xfId="6132" xr:uid="{439BF9B3-1BA2-437E-B5C7-BDB6DE79C476}"/>
    <cellStyle name="AggGreen 2 3 4 2 2 3" xfId="9709" xr:uid="{2F2F0DF8-3E5E-44D4-9183-FE31A96B3043}"/>
    <cellStyle name="AggGreen 2 3 4 2 2 4" xfId="16814" xr:uid="{BD243E4E-15B7-4B0C-8227-A66CC61EC473}"/>
    <cellStyle name="AggGreen 2 3 4 2 2 5" xfId="20801" xr:uid="{B91E1C7F-DE35-4DBE-874F-7D92A3EBF168}"/>
    <cellStyle name="AggGreen 2 3 4 2 2 6" xfId="23404" xr:uid="{25440217-EBBE-4C39-8679-38CE461CFCBD}"/>
    <cellStyle name="AggGreen 2 3 4 2 2 7" xfId="27726" xr:uid="{DA4AFDD4-F79A-49DF-A178-1BD1916790FE}"/>
    <cellStyle name="AggGreen 2 3 4 2 2 8" xfId="29864" xr:uid="{EB400802-23B3-4096-8570-BF42B6114175}"/>
    <cellStyle name="AggGreen 2 3 4 2 2 9" xfId="33276" xr:uid="{FB66FB87-894A-4CD7-8153-CC2F18767119}"/>
    <cellStyle name="AggGreen 2 3 4 2 3" xfId="1907" xr:uid="{8635BF6F-E240-4995-A432-701019211918}"/>
    <cellStyle name="AggGreen 2 3 4 2 3 10" xfId="33490" xr:uid="{58CE1BCB-51FA-4127-9B44-14731F916E22}"/>
    <cellStyle name="AggGreen 2 3 4 2 3 11" xfId="37015" xr:uid="{307803CF-0ED5-4685-BB8B-A64192401354}"/>
    <cellStyle name="AggGreen 2 3 4 2 3 12" xfId="39633" xr:uid="{B0CF7EBA-AE18-43E0-A0B6-FBD3AF979698}"/>
    <cellStyle name="AggGreen 2 3 4 2 3 13" xfId="43932" xr:uid="{D5490BFA-0C64-4B66-BCF0-56C07A499B0C}"/>
    <cellStyle name="AggGreen 2 3 4 2 3 14" xfId="47069" xr:uid="{CA257D63-A2CF-488B-97F4-7A9127E44809}"/>
    <cellStyle name="AggGreen 2 3 4 2 3 2" xfId="6345" xr:uid="{01CEFF9F-F3C3-410D-BB3E-A00840589939}"/>
    <cellStyle name="AggGreen 2 3 4 2 3 3" xfId="9923" xr:uid="{6DBDE010-D4BB-4598-9CDD-AF73311C289E}"/>
    <cellStyle name="AggGreen 2 3 4 2 3 4" xfId="13825" xr:uid="{B7DB91A1-EE9A-4A34-B763-78399B884959}"/>
    <cellStyle name="AggGreen 2 3 4 2 3 5" xfId="17028" xr:uid="{A3574CA8-01F3-4D9D-894F-2206565D2497}"/>
    <cellStyle name="AggGreen 2 3 4 2 3 6" xfId="21015" xr:uid="{3365DED1-3022-4C5B-AC63-6A0CBCC46626}"/>
    <cellStyle name="AggGreen 2 3 4 2 3 7" xfId="23606" xr:uid="{29C351F6-FC78-4B32-AE5B-A0C730332E3D}"/>
    <cellStyle name="AggGreen 2 3 4 2 3 8" xfId="27930" xr:uid="{5E05786D-5154-4FBD-9B5A-BB2C79506038}"/>
    <cellStyle name="AggGreen 2 3 4 2 3 9" xfId="26277" xr:uid="{E043CB4A-7622-4D58-B5B2-61F1CB7D4A2D}"/>
    <cellStyle name="AggGreen 2 3 4 2 4" xfId="2359" xr:uid="{3CF0664A-DEA6-4BDF-9CFC-979FE7943DFF}"/>
    <cellStyle name="AggGreen 2 3 4 2 4 10" xfId="33938" xr:uid="{D0038F20-7139-4ECC-BA42-69E3C8162494}"/>
    <cellStyle name="AggGreen 2 3 4 2 4 11" xfId="37430" xr:uid="{A2BE7E7B-0AA1-4F99-81F8-6A1DFC2E20D1}"/>
    <cellStyle name="AggGreen 2 3 4 2 4 12" xfId="40076" xr:uid="{AE800365-EA05-469D-B3B3-5E616E98FBEF}"/>
    <cellStyle name="AggGreen 2 3 4 2 4 13" xfId="44382" xr:uid="{562319BF-C4D4-49AF-AA19-DF05227DFA2A}"/>
    <cellStyle name="AggGreen 2 3 4 2 4 14" xfId="47099" xr:uid="{C8913DBA-037A-42E6-9F37-1B470C4E9386}"/>
    <cellStyle name="AggGreen 2 3 4 2 4 2" xfId="6797" xr:uid="{F42B5647-73E2-42EA-9B8A-A7F1B8C9850D}"/>
    <cellStyle name="AggGreen 2 3 4 2 4 3" xfId="10375" xr:uid="{C286240D-B668-47C9-A676-F518BDC06090}"/>
    <cellStyle name="AggGreen 2 3 4 2 4 4" xfId="14274" xr:uid="{C67A49CD-102E-409B-9890-90A5641E7034}"/>
    <cellStyle name="AggGreen 2 3 4 2 4 5" xfId="17475" xr:uid="{6FE7C23C-A184-45E1-9E4A-135ADC3A58E3}"/>
    <cellStyle name="AggGreen 2 3 4 2 4 6" xfId="21458" xr:uid="{5B470D88-1BDB-4BE7-B9EB-1599E01FB93B}"/>
    <cellStyle name="AggGreen 2 3 4 2 4 7" xfId="24045" xr:uid="{799039EC-2F76-45CE-9FD5-30645BE28C85}"/>
    <cellStyle name="AggGreen 2 3 4 2 4 8" xfId="28368" xr:uid="{7EBB45F0-4986-44B6-A9F0-3DC5317DF326}"/>
    <cellStyle name="AggGreen 2 3 4 2 4 9" xfId="26345" xr:uid="{4398B68D-CCFD-4F2D-A5C6-4C4C2E57F2FA}"/>
    <cellStyle name="AggGreen 2 3 4 2 5" xfId="2730" xr:uid="{75DA4925-DA7C-49C4-80FB-52513AE3C8E4}"/>
    <cellStyle name="AggGreen 2 3 4 2 5 10" xfId="34309" xr:uid="{97458872-E354-4409-A02B-18E02D163302}"/>
    <cellStyle name="AggGreen 2 3 4 2 5 11" xfId="37755" xr:uid="{A0243B87-F272-45E9-9DFE-0658F6201407}"/>
    <cellStyle name="AggGreen 2 3 4 2 5 12" xfId="40447" xr:uid="{064FBABC-07FE-480A-B4FE-1977FEF4F4A3}"/>
    <cellStyle name="AggGreen 2 3 4 2 5 13" xfId="44753" xr:uid="{81BE2191-06C9-4226-B18B-DF091195CC0E}"/>
    <cellStyle name="AggGreen 2 3 4 2 5 14" xfId="50154" xr:uid="{1FE3C944-97EF-4D48-B417-814275F73CD7}"/>
    <cellStyle name="AggGreen 2 3 4 2 5 2" xfId="7166" xr:uid="{CC1365A0-CD51-4F25-936F-7D313661EF35}"/>
    <cellStyle name="AggGreen 2 3 4 2 5 3" xfId="10746" xr:uid="{353DF1A9-C1E8-481B-B12D-DC7EE53DFC94}"/>
    <cellStyle name="AggGreen 2 3 4 2 5 4" xfId="14645" xr:uid="{5CCD7478-7DE6-40CE-97AD-96180B54E5B8}"/>
    <cellStyle name="AggGreen 2 3 4 2 5 5" xfId="17846" xr:uid="{B5693645-4FF9-4FCF-B07E-29AF9224C6FF}"/>
    <cellStyle name="AggGreen 2 3 4 2 5 6" xfId="21829" xr:uid="{0DEC9388-8F1A-409E-8F0D-A59D05E69113}"/>
    <cellStyle name="AggGreen 2 3 4 2 5 7" xfId="24391" xr:uid="{13807E7B-DDB0-491B-820F-E414CDA164E7}"/>
    <cellStyle name="AggGreen 2 3 4 2 5 8" xfId="28730" xr:uid="{EC31FADA-8082-4268-91A8-CF575B611A82}"/>
    <cellStyle name="AggGreen 2 3 4 2 5 9" xfId="30702" xr:uid="{6F590956-75A6-4145-AF1C-6FC7EF80B910}"/>
    <cellStyle name="AggGreen 2 3 4 2 6" xfId="3419" xr:uid="{047FA354-1544-4D7D-B835-946F03919639}"/>
    <cellStyle name="AggGreen 2 3 4 2 6 10" xfId="34996" xr:uid="{D425A7F3-AC56-4BA9-8A8F-1C889F69CC37}"/>
    <cellStyle name="AggGreen 2 3 4 2 6 11" xfId="38441" xr:uid="{CAFED15A-C466-4DDE-9E90-5DD60873C2E7}"/>
    <cellStyle name="AggGreen 2 3 4 2 6 12" xfId="41130" xr:uid="{F134E9F7-FA82-4D59-AE03-18986F123E9B}"/>
    <cellStyle name="AggGreen 2 3 4 2 6 13" xfId="45441" xr:uid="{17214C98-1A8A-4B82-A32B-91CF6E3FDE89}"/>
    <cellStyle name="AggGreen 2 3 4 2 6 14" xfId="48832" xr:uid="{682F31B2-2957-4555-8780-0DCA662EE985}"/>
    <cellStyle name="AggGreen 2 3 4 2 6 15" xfId="50837" xr:uid="{99478099-6A40-4613-8E30-86E169BCDD5E}"/>
    <cellStyle name="AggGreen 2 3 4 2 6 2" xfId="7854" xr:uid="{7220FFAE-8F20-41CB-8D3B-6AD954B919BB}"/>
    <cellStyle name="AggGreen 2 3 4 2 6 3" xfId="11433" xr:uid="{9B3F361C-C53B-4FE7-B052-61F29838A8ED}"/>
    <cellStyle name="AggGreen 2 3 4 2 6 4" xfId="15333" xr:uid="{74D51A92-58A4-4ACC-AD26-7585FBEA2D93}"/>
    <cellStyle name="AggGreen 2 3 4 2 6 5" xfId="18532" xr:uid="{4DE36F73-D56E-4F39-ACFB-9649C7DA8E64}"/>
    <cellStyle name="AggGreen 2 3 4 2 6 6" xfId="22512" xr:uid="{BF94A721-644C-4F11-87E5-102B9C2AD304}"/>
    <cellStyle name="AggGreen 2 3 4 2 6 7" xfId="25074" xr:uid="{103F2084-BE68-4D50-A8F5-EB44CD7CB0DE}"/>
    <cellStyle name="AggGreen 2 3 4 2 6 8" xfId="29417" xr:uid="{858F66F7-5F33-4E0D-8739-5E044D8E58C2}"/>
    <cellStyle name="AggGreen 2 3 4 2 6 9" xfId="31391" xr:uid="{E551D999-18AB-430B-936D-089A8CB22AA0}"/>
    <cellStyle name="AggGreen 2 3 4 2 7" xfId="3654" xr:uid="{E820D5C1-8638-47A4-8FE3-7EC473352F4E}"/>
    <cellStyle name="AggGreen 2 3 4 2 7 10" xfId="35231" xr:uid="{073A310C-55A7-44AD-817D-F05B6C2CAEB0}"/>
    <cellStyle name="AggGreen 2 3 4 2 7 11" xfId="38676" xr:uid="{61303CFE-0CE0-43DD-87E2-789A2732D880}"/>
    <cellStyle name="AggGreen 2 3 4 2 7 12" xfId="41365" xr:uid="{B3E32469-19C3-4C66-8099-F8E737481AC4}"/>
    <cellStyle name="AggGreen 2 3 4 2 7 13" xfId="45676" xr:uid="{CABD8055-F804-4FAD-8527-5C83743482FB}"/>
    <cellStyle name="AggGreen 2 3 4 2 7 14" xfId="49067" xr:uid="{2CBF1B95-F9B0-42A3-9B28-3DC3D1A6555F}"/>
    <cellStyle name="AggGreen 2 3 4 2 7 15" xfId="51072" xr:uid="{F298E117-4EE3-41D9-979C-CC739824EB6F}"/>
    <cellStyle name="AggGreen 2 3 4 2 7 2" xfId="8089" xr:uid="{714D6988-E8F0-43EE-917C-B835D4C5B923}"/>
    <cellStyle name="AggGreen 2 3 4 2 7 3" xfId="11668" xr:uid="{BD8264BA-C606-4220-A7EE-8E93C5526C30}"/>
    <cellStyle name="AggGreen 2 3 4 2 7 4" xfId="15568" xr:uid="{6EE55626-2A03-49B4-A512-F29655597AC0}"/>
    <cellStyle name="AggGreen 2 3 4 2 7 5" xfId="18767" xr:uid="{895E53A7-FC89-48C1-9FC4-826812655ACC}"/>
    <cellStyle name="AggGreen 2 3 4 2 7 6" xfId="22747" xr:uid="{6C5BEC26-BA99-4C86-9E66-A319C24F3593}"/>
    <cellStyle name="AggGreen 2 3 4 2 7 7" xfId="25309" xr:uid="{DB1B6C3E-A177-4269-B19D-87E7FEF75899}"/>
    <cellStyle name="AggGreen 2 3 4 2 7 8" xfId="29652" xr:uid="{4BAF9A25-050E-440F-B3A0-2A51799ED85E}"/>
    <cellStyle name="AggGreen 2 3 4 2 7 9" xfId="31626" xr:uid="{B8903AD7-C78D-4CD1-8363-90E9D28808FB}"/>
    <cellStyle name="AggGreen 2 3 4 2 8" xfId="4371" xr:uid="{C3EBB697-6893-4F7B-9C44-9FD1E9C6248A}"/>
    <cellStyle name="AggGreen 2 3 4 2 8 10" xfId="42034" xr:uid="{170CF157-9770-462D-B182-CE277FD9965E}"/>
    <cellStyle name="AggGreen 2 3 4 2 8 11" xfId="46370" xr:uid="{1FA6FC5C-1D67-4D80-B817-5DA9C6F1F046}"/>
    <cellStyle name="AggGreen 2 3 4 2 8 12" xfId="49774" xr:uid="{26EEE152-031E-45F1-9DBC-CD43BA581225}"/>
    <cellStyle name="AggGreen 2 3 4 2 8 13" xfId="51741" xr:uid="{372921DF-75A9-4BE0-8F8E-99178EDBEB8C}"/>
    <cellStyle name="AggGreen 2 3 4 2 8 2" xfId="8804" xr:uid="{E5124E7A-82F0-4B29-9EF9-B68930587B03}"/>
    <cellStyle name="AggGreen 2 3 4 2 8 3" xfId="12375" xr:uid="{36194F09-B337-438F-8F1B-8D3F6C962471}"/>
    <cellStyle name="AggGreen 2 3 4 2 8 4" xfId="16278" xr:uid="{28206409-ABD0-4050-BE66-84EBE0FA598C}"/>
    <cellStyle name="AggGreen 2 3 4 2 8 5" xfId="19459" xr:uid="{AFFCB98A-FCD7-48C5-982F-3E5527296719}"/>
    <cellStyle name="AggGreen 2 3 4 2 8 6" xfId="25978" xr:uid="{4EF77B3E-8E3C-4261-AF23-43B165792C08}"/>
    <cellStyle name="AggGreen 2 3 4 2 8 7" xfId="32326" xr:uid="{C0433D4F-CC8B-4593-B238-1B30B91761C6}"/>
    <cellStyle name="AggGreen 2 3 4 2 8 8" xfId="35932" xr:uid="{940E1B41-213D-43B3-A086-EFB3E030C4E3}"/>
    <cellStyle name="AggGreen 2 3 4 2 8 9" xfId="39384" xr:uid="{E05C8055-54F9-43FF-8732-23E3671D5743}"/>
    <cellStyle name="AggGreen 2 3 4 2 9" xfId="4601" xr:uid="{54964FEC-F56A-420C-9A24-864EE3970DCB}"/>
    <cellStyle name="AggGreen 2 3 4 2 9 10" xfId="42264" xr:uid="{E39735B0-954C-4E75-A741-3D12F3F0BB64}"/>
    <cellStyle name="AggGreen 2 3 4 2 9 11" xfId="46600" xr:uid="{ED746E5C-CDEA-40B8-8BED-69B087DBA4CC}"/>
    <cellStyle name="AggGreen 2 3 4 2 9 12" xfId="50004" xr:uid="{7508DF46-FB35-44B9-9D22-9F1FE8F5D8C6}"/>
    <cellStyle name="AggGreen 2 3 4 2 9 13" xfId="51971" xr:uid="{6295D868-C4E4-40B5-9F77-EAA71D963A2C}"/>
    <cellStyle name="AggGreen 2 3 4 2 9 2" xfId="9034" xr:uid="{3913F14B-913D-4979-AB37-DF481309C921}"/>
    <cellStyle name="AggGreen 2 3 4 2 9 3" xfId="12605" xr:uid="{3011BFC9-DF3F-4AAA-82C3-3483C0FD9ED9}"/>
    <cellStyle name="AggGreen 2 3 4 2 9 4" xfId="16508" xr:uid="{EABAC81B-7CBB-41B8-8C92-E49616534B57}"/>
    <cellStyle name="AggGreen 2 3 4 2 9 5" xfId="19689" xr:uid="{02D92112-F70D-4252-B148-41E79C1119E9}"/>
    <cellStyle name="AggGreen 2 3 4 2 9 6" xfId="26208" xr:uid="{CD58F906-DA6F-4F4F-BB82-7EEF5D2A4095}"/>
    <cellStyle name="AggGreen 2 3 4 2 9 7" xfId="32556" xr:uid="{3EFB4B8C-421E-4818-816E-DC1B6D12A653}"/>
    <cellStyle name="AggGreen 2 3 4 2 9 8" xfId="36162" xr:uid="{DAA4FE1D-A7E9-4C01-99E0-94155345ED37}"/>
    <cellStyle name="AggGreen 2 3 4 2 9 9" xfId="39614" xr:uid="{186FBF82-FD96-4853-BBD2-447F600ABFDB}"/>
    <cellStyle name="AggGreen 2 3 4 3" xfId="1365" xr:uid="{89CBD213-4BA9-4A1C-93A1-D1F241B51586}"/>
    <cellStyle name="AggGreen 2 3 4 3 10" xfId="36532" xr:uid="{A1129423-8FBB-4F7A-BFDB-1D9994AF155B}"/>
    <cellStyle name="AggGreen 2 3 4 3 11" xfId="36284" xr:uid="{CFCFA93C-32DD-4C6D-86C9-524627C3C736}"/>
    <cellStyle name="AggGreen 2 3 4 3 12" xfId="43390" xr:uid="{7B0E39B3-F9B5-4088-A815-BDB79175C4A9}"/>
    <cellStyle name="AggGreen 2 3 4 3 13" xfId="48003" xr:uid="{78D85A5E-7F0C-4592-BC46-770BA9374318}"/>
    <cellStyle name="AggGreen 2 3 4 3 2" xfId="5806" xr:uid="{D2A98EA4-0652-4DB6-978D-6FA3D653E35D}"/>
    <cellStyle name="AggGreen 2 3 4 3 3" xfId="9381" xr:uid="{7A22B9F9-C87D-4F24-B446-BFDE594BA7A9}"/>
    <cellStyle name="AggGreen 2 3 4 3 4" xfId="5056" xr:uid="{5D274CF2-FCA5-46D0-8884-6029BA8AA360}"/>
    <cellStyle name="AggGreen 2 3 4 3 5" xfId="20473" xr:uid="{DC463DF5-90DC-4B95-A95B-F9AE94AFC868}"/>
    <cellStyle name="AggGreen 2 3 4 3 6" xfId="6126" xr:uid="{395FBAD1-A070-41E4-8669-99BAF72EDA66}"/>
    <cellStyle name="AggGreen 2 3 4 3 7" xfId="27405" xr:uid="{BA027B10-9BB0-44B6-A821-798338FBCD96}"/>
    <cellStyle name="AggGreen 2 3 4 3 8" xfId="26830" xr:uid="{3227C3AD-2F54-4BBF-A5D5-518D35B702B6}"/>
    <cellStyle name="AggGreen 2 3 4 3 9" xfId="32948" xr:uid="{0253D94C-5FB6-493F-B054-4B25AE01C5F2}"/>
    <cellStyle name="AggGreen 2 3 4 4" xfId="1354" xr:uid="{E9D787CC-F6F1-4A0F-967E-CE26A2AEA3D6}"/>
    <cellStyle name="AggGreen 2 3 4 4 10" xfId="32937" xr:uid="{B54EB30E-887F-482B-B0B8-0F8239873C28}"/>
    <cellStyle name="AggGreen 2 3 4 4 11" xfId="36521" xr:uid="{3E440E09-0062-4EE7-8D14-272BA4518D67}"/>
    <cellStyle name="AggGreen 2 3 4 4 12" xfId="37415" xr:uid="{02F0C751-6637-45F4-AF37-B2A2A8CD7887}"/>
    <cellStyle name="AggGreen 2 3 4 4 13" xfId="43379" xr:uid="{69F2BADB-342A-466B-8532-97C8A5818CF0}"/>
    <cellStyle name="AggGreen 2 3 4 4 14" xfId="46730" xr:uid="{8225E287-2E8B-4DBC-9012-E77600CC8AD1}"/>
    <cellStyle name="AggGreen 2 3 4 4 2" xfId="5795" xr:uid="{FEBC46DC-9CB4-43BC-9DEF-5838E61807F6}"/>
    <cellStyle name="AggGreen 2 3 4 4 3" xfId="9370" xr:uid="{3E1CA4FA-DE6D-4404-AD9E-B8C16FF4903C}"/>
    <cellStyle name="AggGreen 2 3 4 4 4" xfId="13297" xr:uid="{75FC0F9D-9386-417D-9F16-E3B42F579FC0}"/>
    <cellStyle name="AggGreen 2 3 4 4 5" xfId="5599" xr:uid="{5B095D43-E613-4F03-AA27-82AA3FD1A33A}"/>
    <cellStyle name="AggGreen 2 3 4 4 6" xfId="20462" xr:uid="{D1FC3CBD-0217-4DAD-BEF9-A88C785AEF4C}"/>
    <cellStyle name="AggGreen 2 3 4 4 7" xfId="5073" xr:uid="{D36ECDA6-5183-4493-98AB-B590B1201C44}"/>
    <cellStyle name="AggGreen 2 3 4 4 8" xfId="27394" xr:uid="{880053C8-A1BA-4D43-823A-DEF3879B93FB}"/>
    <cellStyle name="AggGreen 2 3 4 4 9" xfId="27982" xr:uid="{8D94043E-78CF-403F-B86A-392EB58F0872}"/>
    <cellStyle name="AggGreen 2 3 4 5" xfId="2177" xr:uid="{EA36A049-6ED2-4958-BD03-E1FE289DC62F}"/>
    <cellStyle name="AggGreen 2 3 4 5 10" xfId="33756" xr:uid="{81E92AEA-E435-48F8-8D52-2424A1D874B7}"/>
    <cellStyle name="AggGreen 2 3 4 5 11" xfId="37259" xr:uid="{ED1C6C69-C3D5-4FAA-B040-8E738CBD6956}"/>
    <cellStyle name="AggGreen 2 3 4 5 12" xfId="39894" xr:uid="{8CAFB917-EBEB-4F4A-B874-1BF04BB9AC9C}"/>
    <cellStyle name="AggGreen 2 3 4 5 13" xfId="44200" xr:uid="{466856F6-E129-4FBE-9652-BE84B7A5FB00}"/>
    <cellStyle name="AggGreen 2 3 4 5 14" xfId="46710" xr:uid="{E9648318-EF02-4B33-B947-33FE7D232276}"/>
    <cellStyle name="AggGreen 2 3 4 5 2" xfId="6615" xr:uid="{19BA555F-A01C-4DAE-9B1C-A07B61EA93C4}"/>
    <cellStyle name="AggGreen 2 3 4 5 3" xfId="10193" xr:uid="{CAC2B834-F1E6-4B53-A18F-C44D2F1037F4}"/>
    <cellStyle name="AggGreen 2 3 4 5 4" xfId="14092" xr:uid="{F73F7B85-365F-4E42-9AD8-84A53B06BB58}"/>
    <cellStyle name="AggGreen 2 3 4 5 5" xfId="17293" xr:uid="{F2EC87CE-4B48-4531-91FC-681A52C186BB}"/>
    <cellStyle name="AggGreen 2 3 4 5 6" xfId="21276" xr:uid="{EDBC00AB-022A-4C87-8272-B63851FA8B39}"/>
    <cellStyle name="AggGreen 2 3 4 5 7" xfId="23863" xr:uid="{D4839084-0ECD-4C6C-8C82-C64E20B2AD45}"/>
    <cellStyle name="AggGreen 2 3 4 5 8" xfId="28191" xr:uid="{7BCC9E7F-5D58-4A62-AAE3-6766F0F8D2CF}"/>
    <cellStyle name="AggGreen 2 3 4 5 9" xfId="30399" xr:uid="{AC9CAE01-51E8-489F-AFC2-50F073DF6A64}"/>
    <cellStyle name="AggGreen 2 3 4 6" xfId="2524" xr:uid="{F2B819D1-BEA8-4E90-AB64-0C70522E18F2}"/>
    <cellStyle name="AggGreen 2 3 4 6 10" xfId="34103" xr:uid="{0974FC5D-0E52-45B6-8B22-A7E7DCC79435}"/>
    <cellStyle name="AggGreen 2 3 4 6 11" xfId="37576" xr:uid="{C98A99B3-E687-4098-AB94-D6BD97CD4FA3}"/>
    <cellStyle name="AggGreen 2 3 4 6 12" xfId="40241" xr:uid="{0F76486F-8244-479D-B9C9-25036A9EC217}"/>
    <cellStyle name="AggGreen 2 3 4 6 13" xfId="44547" xr:uid="{8F0FF8C5-1564-4A59-AE6E-ED675A86FE8C}"/>
    <cellStyle name="AggGreen 2 3 4 6 14" xfId="47351" xr:uid="{4F04642A-8AD1-47FB-BD5F-9B1CE4A12DE2}"/>
    <cellStyle name="AggGreen 2 3 4 6 2" xfId="6961" xr:uid="{AF5BC722-B79E-4D4D-BCA9-E3C9E74740B7}"/>
    <cellStyle name="AggGreen 2 3 4 6 3" xfId="10540" xr:uid="{A1E36365-FDC9-49FC-9ED8-A10D4F5042F7}"/>
    <cellStyle name="AggGreen 2 3 4 6 4" xfId="14439" xr:uid="{C92AA2D5-FB54-4EDF-84DE-F478A18B7653}"/>
    <cellStyle name="AggGreen 2 3 4 6 5" xfId="17640" xr:uid="{28F3DA1E-F518-490C-BA73-DBE23EB25471}"/>
    <cellStyle name="AggGreen 2 3 4 6 6" xfId="21623" xr:uid="{A68B3DA9-1FB4-46CD-96F2-30E250D5B589}"/>
    <cellStyle name="AggGreen 2 3 4 6 7" xfId="24200" xr:uid="{1F9A37A1-2DEC-4EDC-A552-1DF91EC6C93B}"/>
    <cellStyle name="AggGreen 2 3 4 6 8" xfId="28530" xr:uid="{B071BC87-0801-4456-8125-CA0ADAD3AD95}"/>
    <cellStyle name="AggGreen 2 3 4 6 9" xfId="29683" xr:uid="{A6131DDF-7E9A-489A-9E56-F493A295E937}"/>
    <cellStyle name="AggGreen 2 3 4 7" xfId="3208" xr:uid="{61AE4BF2-79D1-4A7F-8A09-5BA41890ABF1}"/>
    <cellStyle name="AggGreen 2 3 4 7 10" xfId="34785" xr:uid="{DA9AE6EA-B378-454F-BCA6-67BD0A3F0A33}"/>
    <cellStyle name="AggGreen 2 3 4 7 11" xfId="38230" xr:uid="{EEFA860D-8241-49CC-82CE-E8072A6D80B3}"/>
    <cellStyle name="AggGreen 2 3 4 7 12" xfId="40919" xr:uid="{5B13ED98-F0EE-4905-906F-1FAD4682061E}"/>
    <cellStyle name="AggGreen 2 3 4 7 13" xfId="45230" xr:uid="{34FCE687-235F-4EB3-9CE8-089AA455983C}"/>
    <cellStyle name="AggGreen 2 3 4 7 14" xfId="48621" xr:uid="{3BC8BFA3-4BFD-4BF5-ACCD-473CFD5BA3BA}"/>
    <cellStyle name="AggGreen 2 3 4 7 15" xfId="50626" xr:uid="{77DCB499-77E1-46C6-8908-45B1613405B8}"/>
    <cellStyle name="AggGreen 2 3 4 7 2" xfId="7643" xr:uid="{3EF9A1F5-A8B6-4E9C-A3FA-88290CDA1440}"/>
    <cellStyle name="AggGreen 2 3 4 7 3" xfId="11222" xr:uid="{7D86B302-3185-4CC5-9175-69E3DA1A9951}"/>
    <cellStyle name="AggGreen 2 3 4 7 4" xfId="15122" xr:uid="{B205DB62-192A-48F1-A16F-81EB1A9777CC}"/>
    <cellStyle name="AggGreen 2 3 4 7 5" xfId="18321" xr:uid="{DE7285D6-EBEF-42EE-8F73-2AEF2D3908C8}"/>
    <cellStyle name="AggGreen 2 3 4 7 6" xfId="22301" xr:uid="{9E02E986-37BB-4689-A037-D793AF4B22DE}"/>
    <cellStyle name="AggGreen 2 3 4 7 7" xfId="24863" xr:uid="{52A447B5-BE34-4FFB-B494-C410F76B5254}"/>
    <cellStyle name="AggGreen 2 3 4 7 8" xfId="29206" xr:uid="{8E1DA59A-9F48-4888-81AD-B9021A5E8901}"/>
    <cellStyle name="AggGreen 2 3 4 7 9" xfId="31180" xr:uid="{3F0D7C35-9E45-417D-A8ED-C0BB666FB98B}"/>
    <cellStyle name="AggGreen 2 3 4 8" xfId="2759" xr:uid="{8C2CD792-40C8-48C5-8B70-9D5E0FE0D90D}"/>
    <cellStyle name="AggGreen 2 3 4 8 10" xfId="34338" xr:uid="{84A37C90-0C54-4183-B913-2C2E366C080B}"/>
    <cellStyle name="AggGreen 2 3 4 8 11" xfId="37783" xr:uid="{A310CC3C-571B-4F66-88AF-DC76C89711B0}"/>
    <cellStyle name="AggGreen 2 3 4 8 12" xfId="40476" xr:uid="{DB586CDE-0DEF-4D8E-BE5E-A9BE9059C072}"/>
    <cellStyle name="AggGreen 2 3 4 8 13" xfId="44782" xr:uid="{C825EB7E-5BE6-4DEC-A566-E5C19F8CFE33}"/>
    <cellStyle name="AggGreen 2 3 4 8 14" xfId="48178" xr:uid="{6C564CBB-F302-44B9-A811-DDE571F9C41F}"/>
    <cellStyle name="AggGreen 2 3 4 8 15" xfId="50183" xr:uid="{EBDDD1C9-2584-4C8B-940A-7AFE32B2D0BD}"/>
    <cellStyle name="AggGreen 2 3 4 8 2" xfId="7195" xr:uid="{C015B86B-5354-4A36-8EDE-9219554E0388}"/>
    <cellStyle name="AggGreen 2 3 4 8 3" xfId="10775" xr:uid="{2084D24B-995A-43B8-8235-CC75762BFB0B}"/>
    <cellStyle name="AggGreen 2 3 4 8 4" xfId="14674" xr:uid="{1FAFC960-95D4-44F7-B391-8D1EC254CB95}"/>
    <cellStyle name="AggGreen 2 3 4 8 5" xfId="17875" xr:uid="{44F77AD9-D7F4-4FB1-8AD3-074323623C41}"/>
    <cellStyle name="AggGreen 2 3 4 8 6" xfId="21858" xr:uid="{20470CB7-17CE-405D-A003-32D80248907C}"/>
    <cellStyle name="AggGreen 2 3 4 8 7" xfId="24420" xr:uid="{E447EFD0-27F5-4222-9381-F74ECA3DCADF}"/>
    <cellStyle name="AggGreen 2 3 4 8 8" xfId="28758" xr:uid="{BB8F0022-3328-4F6E-9234-FB25462C5CDB}"/>
    <cellStyle name="AggGreen 2 3 4 8 9" xfId="30731" xr:uid="{AF2505C7-B610-4ECC-8F74-F8627623E0B9}"/>
    <cellStyle name="AggGreen 2 3 4 9" xfId="4162" xr:uid="{6624A3D8-8690-4368-BDCA-8C30BB6AD202}"/>
    <cellStyle name="AggGreen 2 3 4 9 10" xfId="41825" xr:uid="{4889A67F-E1EA-4B48-B657-B1775600080E}"/>
    <cellStyle name="AggGreen 2 3 4 9 11" xfId="46161" xr:uid="{4EA9AD6B-D1CF-4DB6-9D42-03082CAD9B93}"/>
    <cellStyle name="AggGreen 2 3 4 9 12" xfId="49565" xr:uid="{629EF8B4-4B4D-4AD7-8B5C-EEFEE6C7DE6A}"/>
    <cellStyle name="AggGreen 2 3 4 9 13" xfId="51532" xr:uid="{8543B470-F158-48C4-A4BE-BD8E2580E337}"/>
    <cellStyle name="AggGreen 2 3 4 9 2" xfId="8595" xr:uid="{BBE94020-85B4-4BD0-BBC1-A911B076826F}"/>
    <cellStyle name="AggGreen 2 3 4 9 3" xfId="12166" xr:uid="{04701918-5A22-4678-9057-F6FEA4F8E6A5}"/>
    <cellStyle name="AggGreen 2 3 4 9 4" xfId="16069" xr:uid="{97D37FA6-D21A-4FDE-BAB9-56EF166B99B8}"/>
    <cellStyle name="AggGreen 2 3 4 9 5" xfId="19250" xr:uid="{EA03A458-93E0-46A4-9AE6-3D332410F172}"/>
    <cellStyle name="AggGreen 2 3 4 9 6" xfId="25769" xr:uid="{FA0E2D91-2D44-43D8-B540-0DE891EEAB00}"/>
    <cellStyle name="AggGreen 2 3 4 9 7" xfId="32117" xr:uid="{ABBCE2C9-5685-426B-A20D-B01051944D92}"/>
    <cellStyle name="AggGreen 2 3 4 9 8" xfId="35723" xr:uid="{2DD82500-D337-440E-B998-319DF4DBF76B}"/>
    <cellStyle name="AggGreen 2 3 4 9 9" xfId="39175" xr:uid="{7A14826B-7C32-4BE4-BC04-4078D8B34E9F}"/>
    <cellStyle name="AggGreen 2 3 5" xfId="1491" xr:uid="{DE075672-C01A-4652-893C-33AD2DFD3FA9}"/>
    <cellStyle name="AggGreen 2 3 5 10" xfId="36640" xr:uid="{DEFBD39B-A575-4784-B684-F35F1A03CB43}"/>
    <cellStyle name="AggGreen 2 3 5 11" xfId="36480" xr:uid="{516A6F38-111E-4D06-B0DA-BFB64C369964}"/>
    <cellStyle name="AggGreen 2 3 5 12" xfId="43516" xr:uid="{31296C10-C0D5-4D8B-B3E1-A2F8133DBF2E}"/>
    <cellStyle name="AggGreen 2 3 5 13" xfId="47621" xr:uid="{92C3154E-C06E-4C80-B3DE-FAAD5E5B78D0}"/>
    <cellStyle name="AggGreen 2 3 5 2" xfId="5930" xr:uid="{5F38F34C-18EA-410B-8EEE-E24A5FDCB672}"/>
    <cellStyle name="AggGreen 2 3 5 3" xfId="9507" xr:uid="{DF04165D-6E06-40C0-943E-1CD505B1E29E}"/>
    <cellStyle name="AggGreen 2 3 5 4" xfId="16612" xr:uid="{F17146FD-329F-4D7F-B790-2650CEC29851}"/>
    <cellStyle name="AggGreen 2 3 5 5" xfId="20599" xr:uid="{E09DAA50-C027-42D1-AC78-A4562C89331A}"/>
    <cellStyle name="AggGreen 2 3 5 6" xfId="23215" xr:uid="{22133470-7C89-416C-BA6A-240D880F4C5B}"/>
    <cellStyle name="AggGreen 2 3 5 7" xfId="27526" xr:uid="{6D5B731F-4694-47BC-9C3F-322C0EC70F9D}"/>
    <cellStyle name="AggGreen 2 3 5 8" xfId="27834" xr:uid="{80BBE4E0-2432-4305-98BB-0DA6AAE47621}"/>
    <cellStyle name="AggGreen 2 3 5 9" xfId="33074" xr:uid="{4FD598E8-D9C6-4911-9087-7A8B6429F0FF}"/>
    <cellStyle name="AggGreen 2 3 6" xfId="1328" xr:uid="{C86B48C8-49E8-4899-BD7E-EA97F3D06791}"/>
    <cellStyle name="AggGreen 2 3 6 10" xfId="32911" xr:uid="{B8E0EB64-F19E-4042-B826-67D8D095B8E2}"/>
    <cellStyle name="AggGreen 2 3 6 11" xfId="36498" xr:uid="{79961C4F-7547-40A1-817D-84AFEC2EFD5A}"/>
    <cellStyle name="AggGreen 2 3 6 12" xfId="26246" xr:uid="{A11682A7-13C2-40CF-878E-567383B919DF}"/>
    <cellStyle name="AggGreen 2 3 6 13" xfId="43353" xr:uid="{0E6BD2B6-2206-4285-B268-26037220D663}"/>
    <cellStyle name="AggGreen 2 3 6 14" xfId="48130" xr:uid="{F64EECA9-0177-4CE2-A378-FEC0AE5BFCC4}"/>
    <cellStyle name="AggGreen 2 3 6 2" xfId="5769" xr:uid="{264585AD-6DDC-4DA6-92C6-55D769B9B954}"/>
    <cellStyle name="AggGreen 2 3 6 3" xfId="9344" xr:uid="{4A4CA540-1484-4E39-B181-45C12894A018}"/>
    <cellStyle name="AggGreen 2 3 6 4" xfId="13272" xr:uid="{1A84EFE8-E23F-4457-B898-22054BF837D5}"/>
    <cellStyle name="AggGreen 2 3 6 5" xfId="15595" xr:uid="{EDBA0674-A5E4-4694-8269-E5FE9C860A68}"/>
    <cellStyle name="AggGreen 2 3 6 6" xfId="20436" xr:uid="{C04BE336-28AC-454C-B122-F9FC9C0E6CCB}"/>
    <cellStyle name="AggGreen 2 3 6 7" xfId="13328" xr:uid="{83DA4B62-25F7-4AC4-9B7E-C556BCD4E6C0}"/>
    <cellStyle name="AggGreen 2 3 6 8" xfId="27370" xr:uid="{576F77BE-A120-4427-8A59-09FE75BBF6A1}"/>
    <cellStyle name="AggGreen 2 3 6 9" xfId="30135" xr:uid="{1DF7CF12-F09E-40D5-A31D-691B61DECCB1}"/>
    <cellStyle name="AggGreen 2 3 7" xfId="1987" xr:uid="{74874301-76A3-4BEC-AE18-91C3CE925FFD}"/>
    <cellStyle name="AggGreen 2 3 7 10" xfId="33566" xr:uid="{8555D687-1327-4174-BB5C-4D3B934FCC7C}"/>
    <cellStyle name="AggGreen 2 3 7 11" xfId="37085" xr:uid="{7EBA67CA-51A6-4BA5-A749-BD90D2526806}"/>
    <cellStyle name="AggGreen 2 3 7 12" xfId="39704" xr:uid="{3A901371-3E21-45DF-9A0B-88D58016A87B}"/>
    <cellStyle name="AggGreen 2 3 7 13" xfId="44010" xr:uid="{B3DEBF3F-4B00-4C28-8918-24F735AD2222}"/>
    <cellStyle name="AggGreen 2 3 7 14" xfId="47194" xr:uid="{7E7B0FFF-EAEB-408A-BCF0-2C5D4CD5ED12}"/>
    <cellStyle name="AggGreen 2 3 7 2" xfId="6425" xr:uid="{27AFA506-869B-40F1-B327-C94D3170FDBB}"/>
    <cellStyle name="AggGreen 2 3 7 3" xfId="10003" xr:uid="{9F3D52BA-3431-4553-8EB6-6986829AD5A2}"/>
    <cellStyle name="AggGreen 2 3 7 4" xfId="13902" xr:uid="{26761194-B612-4541-8B64-488CE93303F2}"/>
    <cellStyle name="AggGreen 2 3 7 5" xfId="17103" xr:uid="{DD1C33CD-C486-43C3-94EA-FCBFE068DADA}"/>
    <cellStyle name="AggGreen 2 3 7 6" xfId="21086" xr:uid="{6C6A885F-00E1-44A2-9EFC-35E26C0E2A7D}"/>
    <cellStyle name="AggGreen 2 3 7 7" xfId="23674" xr:uid="{0704F8F4-3E35-4BA1-A751-359AAF3BE3B9}"/>
    <cellStyle name="AggGreen 2 3 7 8" xfId="28006" xr:uid="{6AF7089B-1BDB-4422-B28C-16E1307B3F97}"/>
    <cellStyle name="AggGreen 2 3 7 9" xfId="30401" xr:uid="{2204E9AE-3271-4859-8D85-52F7F3B9690B}"/>
    <cellStyle name="AggGreen 2 3 8" xfId="2151" xr:uid="{8FA58BD3-5E1D-45C8-BB53-6F6BFF0B6E68}"/>
    <cellStyle name="AggGreen 2 3 8 10" xfId="33730" xr:uid="{BEA732CC-4FC4-4FA3-8C1B-C744A3D1B097}"/>
    <cellStyle name="AggGreen 2 3 8 11" xfId="37233" xr:uid="{D791AFC4-EB35-425B-89CF-A44DED2E62DF}"/>
    <cellStyle name="AggGreen 2 3 8 12" xfId="39868" xr:uid="{A3C91580-B0C6-4CCE-A0F4-519222527A99}"/>
    <cellStyle name="AggGreen 2 3 8 13" xfId="44174" xr:uid="{880198B7-30BB-457D-8F08-A570CC403358}"/>
    <cellStyle name="AggGreen 2 3 8 14" xfId="42400" xr:uid="{C3A521C6-84A8-4C89-BBBA-AFB2A9130783}"/>
    <cellStyle name="AggGreen 2 3 8 2" xfId="6589" xr:uid="{45BBCFB2-284F-4B3A-902C-248F728CC1E5}"/>
    <cellStyle name="AggGreen 2 3 8 3" xfId="10167" xr:uid="{4E4839D7-6FC8-46C1-9555-F92B88AB236C}"/>
    <cellStyle name="AggGreen 2 3 8 4" xfId="14066" xr:uid="{47CE0E35-31F0-46E8-B403-84E63DD3AC35}"/>
    <cellStyle name="AggGreen 2 3 8 5" xfId="17267" xr:uid="{E1A8422F-2687-4A68-BC4D-A8EEE9FE6D4D}"/>
    <cellStyle name="AggGreen 2 3 8 6" xfId="21250" xr:uid="{FB7363C6-6269-4736-97B7-486838FF82FA}"/>
    <cellStyle name="AggGreen 2 3 8 7" xfId="23837" xr:uid="{E24F0FA4-022F-4133-B51F-AA86FADC9F4A}"/>
    <cellStyle name="AggGreen 2 3 8 8" xfId="28166" xr:uid="{D3C4C4B8-89E9-4189-8F33-6AFE1DD1C2F6}"/>
    <cellStyle name="AggGreen 2 3 8 9" xfId="30229" xr:uid="{CC5D1BAD-00CE-42A6-BB2E-6E8EB514137B}"/>
    <cellStyle name="AggGreen 2 3 9" xfId="2898" xr:uid="{ED579814-1A83-44C4-99A6-791A3ABC2004}"/>
    <cellStyle name="AggGreen 2 3 9 10" xfId="34475" xr:uid="{0570DF70-098B-4409-B07E-D07E8D4AE397}"/>
    <cellStyle name="AggGreen 2 3 9 11" xfId="37920" xr:uid="{E455437A-D1B8-4EB5-B598-1844FA2D9DE3}"/>
    <cellStyle name="AggGreen 2 3 9 12" xfId="40609" xr:uid="{48293E07-BB08-49F9-8066-8F1DD274C53E}"/>
    <cellStyle name="AggGreen 2 3 9 13" xfId="44920" xr:uid="{0B6B6B67-79C0-4F40-99E7-BC5F75C378A9}"/>
    <cellStyle name="AggGreen 2 3 9 14" xfId="48311" xr:uid="{A06F30B4-376F-4F89-87A1-155884349708}"/>
    <cellStyle name="AggGreen 2 3 9 15" xfId="50316" xr:uid="{A4A903A9-7C6C-4419-85A8-8BD3424CFBB2}"/>
    <cellStyle name="AggGreen 2 3 9 2" xfId="7333" xr:uid="{8AE0BBC7-B607-488E-872A-E88033F0D88B}"/>
    <cellStyle name="AggGreen 2 3 9 3" xfId="10912" xr:uid="{BD8008FF-CD66-46A8-B2D6-EB72A50CD4E7}"/>
    <cellStyle name="AggGreen 2 3 9 4" xfId="14812" xr:uid="{6298A0E6-F647-40C9-9027-75828EDE7A1E}"/>
    <cellStyle name="AggGreen 2 3 9 5" xfId="18011" xr:uid="{2FBB535D-BD2F-4ECA-84FE-EB8638B2CD09}"/>
    <cellStyle name="AggGreen 2 3 9 6" xfId="21991" xr:uid="{317EC40D-10C7-44F2-9B1A-78BCCC45EAE1}"/>
    <cellStyle name="AggGreen 2 3 9 7" xfId="24553" xr:uid="{F889B381-58BD-4129-BBD4-4F52ECE710FD}"/>
    <cellStyle name="AggGreen 2 3 9 8" xfId="28896" xr:uid="{E5EF4FE6-1DF9-4331-A119-9CD681F043A8}"/>
    <cellStyle name="AggGreen 2 3 9 9" xfId="30870" xr:uid="{728914E4-00B3-4085-B887-1E5538F33746}"/>
    <cellStyle name="AggGreen 2 4" xfId="4711" xr:uid="{084CB257-BB64-4E43-BB8C-915A9773F229}"/>
    <cellStyle name="AggGreen 2 5" xfId="26356" xr:uid="{F199DDDA-EBE2-4DCC-9CFC-86B5F841FAF6}"/>
    <cellStyle name="AggGreen 2 6" xfId="52026" xr:uid="{918D53C1-D16E-42DE-9AFF-A92A68544A33}"/>
    <cellStyle name="AggGreen 3" xfId="477" xr:uid="{E8237E1E-0746-4AF2-BD9D-C17C5494B537}"/>
    <cellStyle name="AggGreen 3 2" xfId="604" xr:uid="{880C1E40-CAEE-4E27-A04E-37C3CCB9C1EA}"/>
    <cellStyle name="AggGreen 3 2 10" xfId="4519" xr:uid="{EA9919D8-3C89-457D-9072-78A4D2739422}"/>
    <cellStyle name="AggGreen 3 2 10 10" xfId="42182" xr:uid="{ED52665A-1F03-47CC-AF35-B561B46A3995}"/>
    <cellStyle name="AggGreen 3 2 10 11" xfId="46518" xr:uid="{C9F3EC50-3683-4952-B292-1587A0906B35}"/>
    <cellStyle name="AggGreen 3 2 10 12" xfId="49922" xr:uid="{63C1F705-BAB7-49B4-9985-F3A12BD68A77}"/>
    <cellStyle name="AggGreen 3 2 10 13" xfId="51889" xr:uid="{1307194E-5FD2-4441-A00E-450B9E43422A}"/>
    <cellStyle name="AggGreen 3 2 10 2" xfId="8952" xr:uid="{28FCEDFE-179F-4459-8B38-48E9F531E94C}"/>
    <cellStyle name="AggGreen 3 2 10 3" xfId="12523" xr:uid="{0DE8E232-ED7C-4D48-997B-37630F884907}"/>
    <cellStyle name="AggGreen 3 2 10 4" xfId="16426" xr:uid="{EC0F378B-3149-406A-9EC1-27207854EC02}"/>
    <cellStyle name="AggGreen 3 2 10 5" xfId="19607" xr:uid="{C3A18E1A-FA81-495B-A8BD-2C17600B92A8}"/>
    <cellStyle name="AggGreen 3 2 10 6" xfId="26126" xr:uid="{9FFAFC1B-BC06-4830-9D41-A55BC4139E4D}"/>
    <cellStyle name="AggGreen 3 2 10 7" xfId="32474" xr:uid="{B455423C-5F40-4483-94D6-527636C5F04F}"/>
    <cellStyle name="AggGreen 3 2 10 8" xfId="36080" xr:uid="{7C50745F-50C5-4755-87E5-E07D3CC4A21B}"/>
    <cellStyle name="AggGreen 3 2 10 9" xfId="39532" xr:uid="{E1A49FC0-5E77-4108-AF63-1482C67F85CE}"/>
    <cellStyle name="AggGreen 3 2 11" xfId="4730" xr:uid="{28CCB259-5D7D-4EBF-9982-F5B9B34FBB99}"/>
    <cellStyle name="AggGreen 3 2 12" xfId="15585" xr:uid="{5180DC7B-9797-40E4-8F1B-121ED28369F7}"/>
    <cellStyle name="AggGreen 3 2 13" xfId="19718" xr:uid="{3ECA6E16-D3B8-4B3F-8646-49EEEFDB3747}"/>
    <cellStyle name="AggGreen 3 2 14" xfId="26393" xr:uid="{E5DF3188-8881-495C-804B-2585FD8199A8}"/>
    <cellStyle name="AggGreen 3 2 15" xfId="42634" xr:uid="{508DD0C9-3A2D-4F41-A384-33A84D6875DC}"/>
    <cellStyle name="AggGreen 3 2 16" xfId="52468" xr:uid="{369306E1-08B3-4285-BD32-8F911DB8A12F}"/>
    <cellStyle name="AggGreen 3 2 2" xfId="819" xr:uid="{E3AAF5D6-80AA-4D43-9FBC-1CAAE952B381}"/>
    <cellStyle name="AggGreen 3 2 2 10" xfId="5247" xr:uid="{311A2BD8-0174-47F3-ACA8-E66039512257}"/>
    <cellStyle name="AggGreen 3 2 2 11" xfId="6860" xr:uid="{38299044-20F8-4045-95D8-3CBD53233D1B}"/>
    <cellStyle name="AggGreen 3 2 2 12" xfId="19928" xr:uid="{2A5A1226-E93F-4A95-B361-FD7C7FA3CAA3}"/>
    <cellStyle name="AggGreen 3 2 2 13" xfId="30357" xr:uid="{F7419EA8-0A77-4F03-88D8-D0552F46C341}"/>
    <cellStyle name="AggGreen 3 2 2 14" xfId="42844" xr:uid="{9727071B-5DEE-4B9C-915C-8E4CCB5E6898}"/>
    <cellStyle name="AggGreen 3 2 2 15" xfId="52682" xr:uid="{A1648334-7B9C-4A26-8A92-70430A20D1FE}"/>
    <cellStyle name="AggGreen 3 2 2 2" xfId="1114" xr:uid="{420AC77B-FF19-479E-B3E3-90E1018C4A73}"/>
    <cellStyle name="AggGreen 3 2 2 2 10" xfId="36305" xr:uid="{79621B77-C717-4F30-BFF4-6CCF5320E466}"/>
    <cellStyle name="AggGreen 3 2 2 2 11" xfId="36605" xr:uid="{88428E1C-891A-47F1-AAA1-353688289894}"/>
    <cellStyle name="AggGreen 3 2 2 2 12" xfId="43139" xr:uid="{BACE7F40-6D23-4B04-9C6D-7AC542263CEC}"/>
    <cellStyle name="AggGreen 3 2 2 2 13" xfId="47395" xr:uid="{FE17AFFE-E740-41D6-BC16-E008353FF628}"/>
    <cellStyle name="AggGreen 3 2 2 2 2" xfId="5556" xr:uid="{8C1BC8AF-22FB-43CE-A79C-5E7D0D811D12}"/>
    <cellStyle name="AggGreen 3 2 2 2 3" xfId="9130" xr:uid="{366D526E-FE17-4C8C-B0CE-F2194A467505}"/>
    <cellStyle name="AggGreen 3 2 2 2 4" xfId="13432" xr:uid="{A0FEB098-FB2D-49AB-ABDB-C0F7F50393BC}"/>
    <cellStyle name="AggGreen 3 2 2 2 5" xfId="20222" xr:uid="{15305287-49F3-467B-A982-C4BAC3094089}"/>
    <cellStyle name="AggGreen 3 2 2 2 6" xfId="22836" xr:uid="{4900A6A1-618E-49E7-B56E-A8C9B561FC49}"/>
    <cellStyle name="AggGreen 3 2 2 2 7" xfId="27162" xr:uid="{B3EF40A1-52AE-4D92-B329-392D79561F89}"/>
    <cellStyle name="AggGreen 3 2 2 2 8" xfId="30261" xr:uid="{D9CE4162-8FAC-42B8-9B1C-0BC43917767B}"/>
    <cellStyle name="AggGreen 3 2 2 2 9" xfId="32697" xr:uid="{B9A0BD89-4E40-4C01-9610-E9A5CD6D40F8}"/>
    <cellStyle name="AggGreen 3 2 2 3" xfId="1620" xr:uid="{3936A50B-EBF9-4666-8871-9F3B5ED49392}"/>
    <cellStyle name="AggGreen 3 2 2 3 10" xfId="33203" xr:uid="{9CD05A1E-B60E-49BF-9333-3E377EC4E560}"/>
    <cellStyle name="AggGreen 3 2 2 3 11" xfId="36760" xr:uid="{223D8442-9A2F-46E9-B11C-CD5CA8B8E416}"/>
    <cellStyle name="AggGreen 3 2 2 3 12" xfId="29754" xr:uid="{04CD3DAF-25E8-4910-A8B6-2C6D344747F8}"/>
    <cellStyle name="AggGreen 3 2 2 3 13" xfId="43645" xr:uid="{25C2271B-AF1A-48B1-A479-E96560BBB577}"/>
    <cellStyle name="AggGreen 3 2 2 3 14" xfId="47311" xr:uid="{795EBAB2-1261-4316-82C9-3D95CAA73136}"/>
    <cellStyle name="AggGreen 3 2 2 3 2" xfId="6059" xr:uid="{DC70EA5A-981E-4417-8E5C-C373ADAA8684}"/>
    <cellStyle name="AggGreen 3 2 2 3 3" xfId="9636" xr:uid="{1BF0B5E9-0AEA-44A6-8AC6-921CC4BDC50B}"/>
    <cellStyle name="AggGreen 3 2 2 3 4" xfId="13545" xr:uid="{2CADA104-E049-489B-B089-C5E3E0752DF7}"/>
    <cellStyle name="AggGreen 3 2 2 3 5" xfId="16741" xr:uid="{5FF8F04A-AC61-4542-AB14-2D16B0B62AC3}"/>
    <cellStyle name="AggGreen 3 2 2 3 6" xfId="20728" xr:uid="{1B723B2F-FB96-459D-82FB-EB5B961D25B4}"/>
    <cellStyle name="AggGreen 3 2 2 3 7" xfId="23336" xr:uid="{0631132E-F875-494E-9B7B-F77D07A9A869}"/>
    <cellStyle name="AggGreen 3 2 2 3 8" xfId="27653" xr:uid="{036E67CC-E24E-4C29-A61D-E908C49D5E89}"/>
    <cellStyle name="AggGreen 3 2 2 3 9" xfId="30078" xr:uid="{CCBECD83-E56D-43F5-9BFA-E5B9839B9DBD}"/>
    <cellStyle name="AggGreen 3 2 2 4" xfId="2238" xr:uid="{D8521ECE-1D20-4F5A-AF77-AEAA87809208}"/>
    <cellStyle name="AggGreen 3 2 2 4 10" xfId="33817" xr:uid="{B0CCCC92-B5CE-4CBC-A7BC-F71226158040}"/>
    <cellStyle name="AggGreen 3 2 2 4 11" xfId="37315" xr:uid="{33538F3D-DB64-4F1F-9019-5C0D85120945}"/>
    <cellStyle name="AggGreen 3 2 2 4 12" xfId="39955" xr:uid="{EC4D20C7-CD86-47BC-BD79-7D3132CE3D82}"/>
    <cellStyle name="AggGreen 3 2 2 4 13" xfId="44261" xr:uid="{CACF545F-80B8-4684-8627-A7A13B630CCD}"/>
    <cellStyle name="AggGreen 3 2 2 4 14" xfId="46674" xr:uid="{24B9D154-1A07-4122-8344-B7323D6D4DDE}"/>
    <cellStyle name="AggGreen 3 2 2 4 2" xfId="6676" xr:uid="{0AD035B7-1292-4388-AB2B-59610BA72C8D}"/>
    <cellStyle name="AggGreen 3 2 2 4 3" xfId="10254" xr:uid="{67CB6AB7-4107-4ADE-9F39-39D6B82F05B1}"/>
    <cellStyle name="AggGreen 3 2 2 4 4" xfId="14153" xr:uid="{4613539B-25C8-4B60-ACC1-814273A895AF}"/>
    <cellStyle name="AggGreen 3 2 2 4 5" xfId="17354" xr:uid="{7FCDF379-7BD4-4B44-9D40-725E05F5A5CC}"/>
    <cellStyle name="AggGreen 3 2 2 4 6" xfId="21337" xr:uid="{80E26888-150B-4ED9-8D13-5EDC7BC0CEF1}"/>
    <cellStyle name="AggGreen 3 2 2 4 7" xfId="23924" xr:uid="{85E00DFE-5D83-4415-8013-7C8CC94E5086}"/>
    <cellStyle name="AggGreen 3 2 2 4 8" xfId="28248" xr:uid="{B1D38013-CD9A-49B4-B0B3-A0D82FCE4331}"/>
    <cellStyle name="AggGreen 3 2 2 4 9" xfId="26788" xr:uid="{4302D3A1-27A1-48B8-A636-01CEE1B1D3F6}"/>
    <cellStyle name="AggGreen 3 2 2 5" xfId="2594" xr:uid="{FC9542B8-91E7-4BC3-9277-2708DC6123D4}"/>
    <cellStyle name="AggGreen 3 2 2 5 10" xfId="34173" xr:uid="{DFE2C033-7334-4CBD-A2B6-795B9DD2220A}"/>
    <cellStyle name="AggGreen 3 2 2 5 11" xfId="37636" xr:uid="{BF697161-E668-4BED-ACD0-AFB9348D8A60}"/>
    <cellStyle name="AggGreen 3 2 2 5 12" xfId="40311" xr:uid="{4F8BD158-04B3-4BCB-B107-5A5C4C5FB122}"/>
    <cellStyle name="AggGreen 3 2 2 5 13" xfId="44617" xr:uid="{D6C5F34E-9224-45A8-82E4-9E02F61C20C3}"/>
    <cellStyle name="AggGreen 3 2 2 5 14" xfId="50018" xr:uid="{4E901708-70E2-41AD-B6BD-A57D96255E9A}"/>
    <cellStyle name="AggGreen 3 2 2 5 2" xfId="7031" xr:uid="{51603E4A-F727-45AC-BE06-44FB424AF6AB}"/>
    <cellStyle name="AggGreen 3 2 2 5 3" xfId="10610" xr:uid="{0BFB84F3-AFEB-4532-9F5E-40227B5A6F25}"/>
    <cellStyle name="AggGreen 3 2 2 5 4" xfId="14509" xr:uid="{3C861574-A758-4A06-A5D4-C2D651F55880}"/>
    <cellStyle name="AggGreen 3 2 2 5 5" xfId="17710" xr:uid="{39B3BBFC-B42C-4EE8-A390-8CDA8B9E74D3}"/>
    <cellStyle name="AggGreen 3 2 2 5 6" xfId="21693" xr:uid="{F3547B31-630E-4F5F-917B-E4BE595677FF}"/>
    <cellStyle name="AggGreen 3 2 2 5 7" xfId="24265" xr:uid="{4D036AF5-DDEC-4488-9798-68CA5C9562CB}"/>
    <cellStyle name="AggGreen 3 2 2 5 8" xfId="28598" xr:uid="{DCD2A127-8002-4AB5-A457-C4CE00FBA6DA}"/>
    <cellStyle name="AggGreen 3 2 2 5 9" xfId="30566" xr:uid="{C357EAE2-FFB2-49B4-BCA9-43F358B4C697}"/>
    <cellStyle name="AggGreen 3 2 2 6" xfId="3283" xr:uid="{1A0F4341-D164-47CD-865F-65D9F81905BB}"/>
    <cellStyle name="AggGreen 3 2 2 6 10" xfId="34860" xr:uid="{0EF01D49-BF06-403E-AA8A-21E7A042A819}"/>
    <cellStyle name="AggGreen 3 2 2 6 11" xfId="38305" xr:uid="{3BB55D62-1EEB-4E06-8AE4-97067199AAB6}"/>
    <cellStyle name="AggGreen 3 2 2 6 12" xfId="40994" xr:uid="{DBB0853A-1A2A-4468-A0E8-620D2B1011AA}"/>
    <cellStyle name="AggGreen 3 2 2 6 13" xfId="45305" xr:uid="{BDD1BA3D-F7A8-44FF-9EDD-0948288A2D85}"/>
    <cellStyle name="AggGreen 3 2 2 6 14" xfId="48696" xr:uid="{AE99143B-DE8E-4CDA-9FD6-25744CA7F617}"/>
    <cellStyle name="AggGreen 3 2 2 6 15" xfId="50701" xr:uid="{369BEC17-0578-49AA-B8FC-665244A24892}"/>
    <cellStyle name="AggGreen 3 2 2 6 2" xfId="7718" xr:uid="{5259019A-B605-4DC3-BB9B-6A674C556EAD}"/>
    <cellStyle name="AggGreen 3 2 2 6 3" xfId="11297" xr:uid="{302D62FA-7221-4612-9944-8EE446F0DD24}"/>
    <cellStyle name="AggGreen 3 2 2 6 4" xfId="15197" xr:uid="{F64B5F11-2245-4145-860F-15E500608CA1}"/>
    <cellStyle name="AggGreen 3 2 2 6 5" xfId="18396" xr:uid="{643A3B1A-9061-4261-B4EA-B0B43B840DB2}"/>
    <cellStyle name="AggGreen 3 2 2 6 6" xfId="22376" xr:uid="{7084FC3C-97F3-4202-A9A5-7A5BF98372BE}"/>
    <cellStyle name="AggGreen 3 2 2 6 7" xfId="24938" xr:uid="{EC83A1FE-74FA-4181-942F-E82DB9052BD0}"/>
    <cellStyle name="AggGreen 3 2 2 6 8" xfId="29281" xr:uid="{A236038F-D5CD-457B-AA89-265695840408}"/>
    <cellStyle name="AggGreen 3 2 2 6 9" xfId="31255" xr:uid="{57BF3887-C3D6-4108-BADF-5C86479B778E}"/>
    <cellStyle name="AggGreen 3 2 2 7" xfId="3003" xr:uid="{9EB373B2-A292-4722-813F-4C53989F0847}"/>
    <cellStyle name="AggGreen 3 2 2 7 10" xfId="34580" xr:uid="{D438DF09-20A8-4D83-A80F-22A6787D61E5}"/>
    <cellStyle name="AggGreen 3 2 2 7 11" xfId="38025" xr:uid="{CF8285FA-BF6C-49F4-877E-9C29EDA626BC}"/>
    <cellStyle name="AggGreen 3 2 2 7 12" xfId="40714" xr:uid="{04F36A69-7ACE-4A1D-AD85-971A55DEA96F}"/>
    <cellStyle name="AggGreen 3 2 2 7 13" xfId="45025" xr:uid="{BBB9A246-B975-4B78-B869-4EDA43DF26B7}"/>
    <cellStyle name="AggGreen 3 2 2 7 14" xfId="48416" xr:uid="{B79A717F-5A6C-470D-91D9-AEE90D359EDA}"/>
    <cellStyle name="AggGreen 3 2 2 7 15" xfId="50421" xr:uid="{542EC991-5F4E-45AA-B6E1-C3B3BBE7ADA2}"/>
    <cellStyle name="AggGreen 3 2 2 7 2" xfId="7438" xr:uid="{7F411213-26D8-46DA-8AE1-3584EF1D355F}"/>
    <cellStyle name="AggGreen 3 2 2 7 3" xfId="11017" xr:uid="{5E81FFB0-0791-4023-9BD1-238CA0F88DE1}"/>
    <cellStyle name="AggGreen 3 2 2 7 4" xfId="14917" xr:uid="{874B110E-C0FA-4DB6-8F85-EFB06EBF53D0}"/>
    <cellStyle name="AggGreen 3 2 2 7 5" xfId="18116" xr:uid="{DCEA8177-727B-4AA0-BCA0-F961F41ED6A1}"/>
    <cellStyle name="AggGreen 3 2 2 7 6" xfId="22096" xr:uid="{21631AB3-D6AB-4B5F-B117-62D0B7EF3CE7}"/>
    <cellStyle name="AggGreen 3 2 2 7 7" xfId="24658" xr:uid="{BF880745-D539-4DE7-8DE5-EC04C213BFEF}"/>
    <cellStyle name="AggGreen 3 2 2 7 8" xfId="29001" xr:uid="{C3BBB046-AF23-471B-A2AA-F5ED9BD1C21E}"/>
    <cellStyle name="AggGreen 3 2 2 7 9" xfId="30975" xr:uid="{3C7A2287-809B-47A1-83A4-C18C5957C11A}"/>
    <cellStyle name="AggGreen 3 2 2 8" xfId="4235" xr:uid="{C1B36F3B-C094-46CD-B35A-46E4B1451243}"/>
    <cellStyle name="AggGreen 3 2 2 8 10" xfId="41898" xr:uid="{C85DCB09-760C-4CA9-9411-762C22BFD381}"/>
    <cellStyle name="AggGreen 3 2 2 8 11" xfId="46234" xr:uid="{F52EC693-C8E4-45A0-ADC9-B3A67B426641}"/>
    <cellStyle name="AggGreen 3 2 2 8 12" xfId="49638" xr:uid="{B6A4E19E-3278-42EF-A5F0-0671F63124C1}"/>
    <cellStyle name="AggGreen 3 2 2 8 13" xfId="51605" xr:uid="{96340C0A-B715-4AD8-B542-C1D3696E5D26}"/>
    <cellStyle name="AggGreen 3 2 2 8 2" xfId="8668" xr:uid="{3B921CD2-F086-4260-B324-9DD7809D9C68}"/>
    <cellStyle name="AggGreen 3 2 2 8 3" xfId="12239" xr:uid="{07D5F7F7-F783-4E79-B5B0-081FE07AB824}"/>
    <cellStyle name="AggGreen 3 2 2 8 4" xfId="16142" xr:uid="{4EEE6353-2DC8-420B-AE9A-28EA24CE7A6B}"/>
    <cellStyle name="AggGreen 3 2 2 8 5" xfId="19323" xr:uid="{6EB9B6D1-DAD4-4EB7-8AB6-429B4CE6B8E3}"/>
    <cellStyle name="AggGreen 3 2 2 8 6" xfId="25842" xr:uid="{DD21654D-8E71-4A2B-8856-D642763A81C0}"/>
    <cellStyle name="AggGreen 3 2 2 8 7" xfId="32190" xr:uid="{E09A4611-1AE7-45C6-96B4-B79B1C016079}"/>
    <cellStyle name="AggGreen 3 2 2 8 8" xfId="35796" xr:uid="{40707C56-CAE9-4AAC-9F2A-B222FF8EA2C8}"/>
    <cellStyle name="AggGreen 3 2 2 8 9" xfId="39248" xr:uid="{A7D90C35-B3D6-47BA-9530-BAD652D23E2B}"/>
    <cellStyle name="AggGreen 3 2 2 9" xfId="3979" xr:uid="{C38E81B0-4C38-49E5-A220-52DBA0C3FC4E}"/>
    <cellStyle name="AggGreen 3 2 2 9 10" xfId="41642" xr:uid="{9D08EA63-BB57-47E3-977A-46203170E84E}"/>
    <cellStyle name="AggGreen 3 2 2 9 11" xfId="45978" xr:uid="{50021E34-AA35-44D8-9365-1A67C35432F8}"/>
    <cellStyle name="AggGreen 3 2 2 9 12" xfId="49382" xr:uid="{72351C70-EE7E-4D68-9556-323A769A122C}"/>
    <cellStyle name="AggGreen 3 2 2 9 13" xfId="51349" xr:uid="{B0736ECC-EC91-442F-82C5-78C408BF4551}"/>
    <cellStyle name="AggGreen 3 2 2 9 2" xfId="8412" xr:uid="{0D3B5982-D069-431A-97C3-67C1A5E75D26}"/>
    <cellStyle name="AggGreen 3 2 2 9 3" xfId="11983" xr:uid="{1215EB2B-2532-4650-B48F-9C899A7CE5C5}"/>
    <cellStyle name="AggGreen 3 2 2 9 4" xfId="15886" xr:uid="{2DAF4FE3-C40E-435C-8976-2AFE69D94513}"/>
    <cellStyle name="AggGreen 3 2 2 9 5" xfId="19067" xr:uid="{45D079AC-75C2-422A-8C0B-5D6BC86FC4A0}"/>
    <cellStyle name="AggGreen 3 2 2 9 6" xfId="25586" xr:uid="{25059046-58A9-4B2A-B61B-E2BCBEE0123E}"/>
    <cellStyle name="AggGreen 3 2 2 9 7" xfId="31934" xr:uid="{BDA76A05-F09F-4BDC-BB02-23CC92514E2C}"/>
    <cellStyle name="AggGreen 3 2 2 9 8" xfId="35540" xr:uid="{647107C5-EF74-4E16-B95D-FD3337C6807C}"/>
    <cellStyle name="AggGreen 3 2 2 9 9" xfId="38992" xr:uid="{B457B891-1DE0-4BE3-A241-1E21C14BD822}"/>
    <cellStyle name="AggGreen 3 2 3" xfId="1252" xr:uid="{4B2A2B3B-5894-4FCE-8203-5A3DBC4BC48C}"/>
    <cellStyle name="AggGreen 3 2 3 10" xfId="36430" xr:uid="{2DE1635A-5CE1-48D5-8B75-3D70B30D5498}"/>
    <cellStyle name="AggGreen 3 2 3 11" xfId="36936" xr:uid="{C347A465-941A-4395-BA97-53BB25FDD773}"/>
    <cellStyle name="AggGreen 3 2 3 12" xfId="43277" xr:uid="{7D3CC134-99EE-4B6F-BE7E-1D47810904DC}"/>
    <cellStyle name="AggGreen 3 2 3 13" xfId="47047" xr:uid="{AD84D468-AB19-4BA4-B7A7-43092E9377BA}"/>
    <cellStyle name="AggGreen 3 2 3 2" xfId="5694" xr:uid="{AE63013D-CB06-46BE-9903-4DCE60FC6E86}"/>
    <cellStyle name="AggGreen 3 2 3 3" xfId="9268" xr:uid="{4BDD80D8-B730-4026-9B59-AAF5F3589FCB}"/>
    <cellStyle name="AggGreen 3 2 3 4" xfId="5135" xr:uid="{3FFF60F5-00B7-4FE5-86D7-FEA7B6CE5B9E}"/>
    <cellStyle name="AggGreen 3 2 3 5" xfId="20360" xr:uid="{62AE272C-1BC8-45F2-BED2-C287510B87A0}"/>
    <cellStyle name="AggGreen 3 2 3 6" xfId="18797" xr:uid="{6C22ADEF-14D3-4342-8EEA-3EE78145E674}"/>
    <cellStyle name="AggGreen 3 2 3 7" xfId="27296" xr:uid="{DEEE62A6-FCCF-44FD-8994-50CC3C92B428}"/>
    <cellStyle name="AggGreen 3 2 3 8" xfId="28020" xr:uid="{7B52CDAE-CE9A-4CAE-86A2-8F228AF9A518}"/>
    <cellStyle name="AggGreen 3 2 3 9" xfId="32835" xr:uid="{9A077FC9-D14C-40DA-B0A4-E142238384F8}"/>
    <cellStyle name="AggGreen 3 2 4" xfId="1834" xr:uid="{F97377EB-2636-410E-9CEF-2B81A5C47607}"/>
    <cellStyle name="AggGreen 3 2 4 10" xfId="33417" xr:uid="{8F2C59AC-696D-4AAE-85C1-6155644D141E}"/>
    <cellStyle name="AggGreen 3 2 4 11" xfId="36950" xr:uid="{40476823-A2B9-449A-A2BF-C430E265C73C}"/>
    <cellStyle name="AggGreen 3 2 4 12" xfId="30209" xr:uid="{F99CFFA6-F006-4AE8-AC40-21656E18D9F0}"/>
    <cellStyle name="AggGreen 3 2 4 13" xfId="43859" xr:uid="{E8D7F028-C4E9-41DE-84A6-365C6E1BDF8A}"/>
    <cellStyle name="AggGreen 3 2 4 14" xfId="47317" xr:uid="{A4FAC490-4396-4943-A7F3-6D780E3D3C30}"/>
    <cellStyle name="AggGreen 3 2 4 2" xfId="6272" xr:uid="{A255124A-0594-41C5-ABD7-7B6BD0D32E57}"/>
    <cellStyle name="AggGreen 3 2 4 3" xfId="9850" xr:uid="{DE538F71-CF8D-4EF7-9256-919CDD7CC098}"/>
    <cellStyle name="AggGreen 3 2 4 4" xfId="13752" xr:uid="{7CBECBA7-2780-4BEC-BA1C-79F4EE488B0B}"/>
    <cellStyle name="AggGreen 3 2 4 5" xfId="16955" xr:uid="{BFE97435-DE65-4C56-9510-3DC49E7E863E}"/>
    <cellStyle name="AggGreen 3 2 4 6" xfId="20942" xr:uid="{A56DB762-68C0-4D23-8652-98F03C1B84B8}"/>
    <cellStyle name="AggGreen 3 2 4 7" xfId="23539" xr:uid="{3BDC0493-090B-4B96-BE58-DE0533069B97}"/>
    <cellStyle name="AggGreen 3 2 4 8" xfId="27859" xr:uid="{4340C298-6708-44CA-A716-81AEAF5904F1}"/>
    <cellStyle name="AggGreen 3 2 4 9" xfId="26592" xr:uid="{77BD756B-6062-4BE5-9A37-876D0DBCE40B}"/>
    <cellStyle name="AggGreen 3 2 5" xfId="2058" xr:uid="{5B3D0D6B-1EEB-49BD-8A97-9E42340923B5}"/>
    <cellStyle name="AggGreen 3 2 5 10" xfId="33637" xr:uid="{80F6543F-E509-4B74-B922-969893D0AE24}"/>
    <cellStyle name="AggGreen 3 2 5 11" xfId="37149" xr:uid="{44DBF932-EFC6-46CF-B62C-5229C0DBFFA3}"/>
    <cellStyle name="AggGreen 3 2 5 12" xfId="39775" xr:uid="{87A233C7-72B9-4425-B4CB-CEF91D4155D2}"/>
    <cellStyle name="AggGreen 3 2 5 13" xfId="44081" xr:uid="{A2F5BC7D-B92D-4666-9F4A-AFC9A2C9C502}"/>
    <cellStyle name="AggGreen 3 2 5 14" xfId="47040" xr:uid="{4F0C4432-567B-4C6F-BBEB-2A891E4FA9B1}"/>
    <cellStyle name="AggGreen 3 2 5 2" xfId="6496" xr:uid="{F4D6EEFF-E294-4128-ABE2-ECE343220F28}"/>
    <cellStyle name="AggGreen 3 2 5 3" xfId="10074" xr:uid="{A08A6248-8130-4354-BE78-688C06E10BF1}"/>
    <cellStyle name="AggGreen 3 2 5 4" xfId="13973" xr:uid="{6F23C2A3-8E03-487B-9AD3-19F9963C44F5}"/>
    <cellStyle name="AggGreen 3 2 5 5" xfId="17174" xr:uid="{A9880950-71E9-472E-981F-0A4DC31F222B}"/>
    <cellStyle name="AggGreen 3 2 5 6" xfId="21157" xr:uid="{4EBD647A-6EAB-47E3-8181-69D0C14B06C7}"/>
    <cellStyle name="AggGreen 3 2 5 7" xfId="23744" xr:uid="{3D8EED8B-C692-4F6F-ABE7-742C00607868}"/>
    <cellStyle name="AggGreen 3 2 5 8" xfId="28075" xr:uid="{EF9D5B54-565A-4725-B76E-C76B4A8E46BF}"/>
    <cellStyle name="AggGreen 3 2 5 9" xfId="26904" xr:uid="{5D71B140-CCC3-4F8D-9AD4-4F0199A7FB25}"/>
    <cellStyle name="AggGreen 3 2 6" xfId="2388" xr:uid="{16F7E029-B2D3-45B0-A730-56308B5D1346}"/>
    <cellStyle name="AggGreen 3 2 6 10" xfId="33967" xr:uid="{8BB9456B-BDCA-457C-9CE3-C5B8DB54A919}"/>
    <cellStyle name="AggGreen 3 2 6 11" xfId="37457" xr:uid="{658E924F-3394-4BA0-A048-0D35F5CEB9A6}"/>
    <cellStyle name="AggGreen 3 2 6 12" xfId="40105" xr:uid="{61DC0FDB-AFFF-4799-8DC2-F5572425322F}"/>
    <cellStyle name="AggGreen 3 2 6 13" xfId="44411" xr:uid="{6DFE37C1-CC7B-4336-863B-6580EB5CF04E}"/>
    <cellStyle name="AggGreen 3 2 6 14" xfId="42482" xr:uid="{B9AF5BD3-B357-40DB-B277-B3AEA757BFFC}"/>
    <cellStyle name="AggGreen 3 2 6 2" xfId="6826" xr:uid="{483D3B00-3A45-4EB4-9F27-761555D9C76B}"/>
    <cellStyle name="AggGreen 3 2 6 3" xfId="10404" xr:uid="{D1CDDDF3-193F-4A43-AF8F-1F6262D9168D}"/>
    <cellStyle name="AggGreen 3 2 6 4" xfId="14303" xr:uid="{CBB74758-E285-48C1-8428-B9ABB9361CB4}"/>
    <cellStyle name="AggGreen 3 2 6 5" xfId="17504" xr:uid="{D71DDC94-FCC1-44DA-A251-55EDF51BC880}"/>
    <cellStyle name="AggGreen 3 2 6 6" xfId="21487" xr:uid="{F158BE39-5693-4750-9C11-358F6B63359E}"/>
    <cellStyle name="AggGreen 3 2 6 7" xfId="24074" xr:uid="{D4005DC2-E7E6-49C4-BE7E-3E3099C0654C}"/>
    <cellStyle name="AggGreen 3 2 6 8" xfId="28397" xr:uid="{F5BCFCFA-A77A-45E0-BDA9-C7B422B24EFF}"/>
    <cellStyle name="AggGreen 3 2 6 9" xfId="26587" xr:uid="{02FB8489-7493-4577-B6F0-9395300DB21E}"/>
    <cellStyle name="AggGreen 3 2 7" xfId="3072" xr:uid="{5730ADD4-2295-49CB-A5D8-1D3FB6C05BD6}"/>
    <cellStyle name="AggGreen 3 2 7 10" xfId="34649" xr:uid="{D2CBE970-4CEF-4011-86E9-817AE9D2B6A4}"/>
    <cellStyle name="AggGreen 3 2 7 11" xfId="38094" xr:uid="{947BE294-CDE3-495F-AC3E-940CA524343E}"/>
    <cellStyle name="AggGreen 3 2 7 12" xfId="40783" xr:uid="{723B013F-E494-4A50-B924-CC77639AA57F}"/>
    <cellStyle name="AggGreen 3 2 7 13" xfId="45094" xr:uid="{311DB419-FFEC-4463-932D-0AF339803AD3}"/>
    <cellStyle name="AggGreen 3 2 7 14" xfId="48485" xr:uid="{BFD6B410-3C85-463A-A223-235BDD512D7C}"/>
    <cellStyle name="AggGreen 3 2 7 15" xfId="50490" xr:uid="{351EB245-47E5-47B9-8036-520865670F06}"/>
    <cellStyle name="AggGreen 3 2 7 2" xfId="7507" xr:uid="{C196AFEE-403A-4DEE-AE36-EBBA39467210}"/>
    <cellStyle name="AggGreen 3 2 7 3" xfId="11086" xr:uid="{27382782-B86A-415B-ADD2-79120C565FB4}"/>
    <cellStyle name="AggGreen 3 2 7 4" xfId="14986" xr:uid="{8802ABF0-79B2-40CC-A5D6-A5171CAC0B2C}"/>
    <cellStyle name="AggGreen 3 2 7 5" xfId="18185" xr:uid="{D4A3AE75-6535-4BE3-86D9-090CAD4AE72D}"/>
    <cellStyle name="AggGreen 3 2 7 6" xfId="22165" xr:uid="{CFD73FCC-69FC-408C-9EBF-7A54FB5C1953}"/>
    <cellStyle name="AggGreen 3 2 7 7" xfId="24727" xr:uid="{37F47CCF-D036-4AFD-92B9-60653382890D}"/>
    <cellStyle name="AggGreen 3 2 7 8" xfId="29070" xr:uid="{8DFEEBD6-C67D-4CC8-9DA6-BB92729DA15F}"/>
    <cellStyle name="AggGreen 3 2 7 9" xfId="31044" xr:uid="{F186C2AB-0F77-470F-9880-A89B1524E67F}"/>
    <cellStyle name="AggGreen 3 2 8" xfId="3580" xr:uid="{336057D5-1043-4939-BF89-A506942C23ED}"/>
    <cellStyle name="AggGreen 3 2 8 10" xfId="35157" xr:uid="{8C46A5FC-D219-458E-865B-6A7D71920720}"/>
    <cellStyle name="AggGreen 3 2 8 11" xfId="38602" xr:uid="{27C0279E-3778-4A91-AB01-582075AE45CA}"/>
    <cellStyle name="AggGreen 3 2 8 12" xfId="41291" xr:uid="{252C8B69-166D-44D2-B279-352F97BEAD7F}"/>
    <cellStyle name="AggGreen 3 2 8 13" xfId="45602" xr:uid="{4247F54F-F7D3-4285-A0BD-B8219CFC1F10}"/>
    <cellStyle name="AggGreen 3 2 8 14" xfId="48993" xr:uid="{D19EBC59-9BA9-4694-A51E-F2731447A583}"/>
    <cellStyle name="AggGreen 3 2 8 15" xfId="50998" xr:uid="{569BFD7D-8118-4CE5-B995-C85F98659754}"/>
    <cellStyle name="AggGreen 3 2 8 2" xfId="8015" xr:uid="{FFDEB265-68E3-49B7-85B4-3E16413ED912}"/>
    <cellStyle name="AggGreen 3 2 8 3" xfId="11594" xr:uid="{97E81599-065E-4AF9-907D-18B03EECAAA0}"/>
    <cellStyle name="AggGreen 3 2 8 4" xfId="15494" xr:uid="{C9099A04-2541-400A-A921-FCB1337900DB}"/>
    <cellStyle name="AggGreen 3 2 8 5" xfId="18693" xr:uid="{15974818-BADF-4E47-A266-D6B4B09A6FA9}"/>
    <cellStyle name="AggGreen 3 2 8 6" xfId="22673" xr:uid="{59E9BBB4-0807-43A8-90AF-E0DA42C95F83}"/>
    <cellStyle name="AggGreen 3 2 8 7" xfId="25235" xr:uid="{74A962F3-B609-456F-922D-4764C86687FA}"/>
    <cellStyle name="AggGreen 3 2 8 8" xfId="29578" xr:uid="{1FE42713-10EB-4F56-8043-CBA5C84BF41F}"/>
    <cellStyle name="AggGreen 3 2 8 9" xfId="31552" xr:uid="{86BDCA17-AD83-4595-9AA9-8D3201487DC2}"/>
    <cellStyle name="AggGreen 3 2 9" xfId="4026" xr:uid="{F742211F-FC2B-4786-AE1E-7D097C27F803}"/>
    <cellStyle name="AggGreen 3 2 9 10" xfId="41689" xr:uid="{10024C43-6C40-418B-A57A-D9DD69A93934}"/>
    <cellStyle name="AggGreen 3 2 9 11" xfId="46025" xr:uid="{FA7772AF-0D95-4855-B523-23AD59CD5097}"/>
    <cellStyle name="AggGreen 3 2 9 12" xfId="49429" xr:uid="{46E31C98-C05D-49F6-8E28-5B4CDDB1E7F7}"/>
    <cellStyle name="AggGreen 3 2 9 13" xfId="51396" xr:uid="{CAEDAD22-1A25-46A8-83C3-68DD310B6BFB}"/>
    <cellStyle name="AggGreen 3 2 9 2" xfId="8459" xr:uid="{CEED283B-415C-4F72-8CE5-1007DAEA4235}"/>
    <cellStyle name="AggGreen 3 2 9 3" xfId="12030" xr:uid="{8D5D2DB0-6E25-4FE3-88B5-B69D4886965F}"/>
    <cellStyle name="AggGreen 3 2 9 4" xfId="15933" xr:uid="{D470ECFF-75B1-4225-8E24-9A3D78BB3EF5}"/>
    <cellStyle name="AggGreen 3 2 9 5" xfId="19114" xr:uid="{A43C9C7D-94E3-43A4-ACCA-103D4278988B}"/>
    <cellStyle name="AggGreen 3 2 9 6" xfId="25633" xr:uid="{08A37793-0C8C-45F8-88DE-D18956E38EBC}"/>
    <cellStyle name="AggGreen 3 2 9 7" xfId="31981" xr:uid="{E2E646E1-7A4B-414E-AF88-B78B4C1F25B8}"/>
    <cellStyle name="AggGreen 3 2 9 8" xfId="35587" xr:uid="{0A5C82D3-3B0D-43AA-A306-1C57C050CF45}"/>
    <cellStyle name="AggGreen 3 2 9 9" xfId="39039" xr:uid="{C54988C4-809F-48E6-B0F5-A4E53DF4F58F}"/>
    <cellStyle name="AggGreen 3 3" xfId="784" xr:uid="{B7C484E8-3FF2-49A6-BCF7-9883E83A5D33}"/>
    <cellStyle name="AggGreen 3 3 10" xfId="5345" xr:uid="{2BFC59A6-DFE1-4972-8332-B4580F124AE1}"/>
    <cellStyle name="AggGreen 3 3 11" xfId="4815" xr:uid="{97628086-AFF1-4463-98A6-97C0FEF30EC6}"/>
    <cellStyle name="AggGreen 3 3 12" xfId="19893" xr:uid="{548DEDE4-F6B1-4FA7-85CC-073A89428498}"/>
    <cellStyle name="AggGreen 3 3 13" xfId="37718" xr:uid="{D0888457-7E33-4FF9-A38D-9DCB211749E9}"/>
    <cellStyle name="AggGreen 3 3 14" xfId="42809" xr:uid="{000BB34F-6E19-48CB-8949-BEA8136B9F9C}"/>
    <cellStyle name="AggGreen 3 3 15" xfId="52647" xr:uid="{F72E46A5-301D-47F8-A014-DA6999543BA7}"/>
    <cellStyle name="AggGreen 3 3 2" xfId="1457" xr:uid="{9CDE261E-F1B0-4FC8-A1FE-055F9218E499}"/>
    <cellStyle name="AggGreen 3 3 2 10" xfId="36608" xr:uid="{6B0095C3-E191-4033-8CA6-1C091F86E9CE}"/>
    <cellStyle name="AggGreen 3 3 2 11" xfId="36990" xr:uid="{FA03F0DF-F16C-408F-97B8-ADA939444E9E}"/>
    <cellStyle name="AggGreen 3 3 2 12" xfId="43482" xr:uid="{D9CDCA2D-F60E-4184-9DE0-B0A3C7FE5C60}"/>
    <cellStyle name="AggGreen 3 3 2 13" xfId="46864" xr:uid="{E93B3071-BB35-43B5-85B3-C391A765CE65}"/>
    <cellStyle name="AggGreen 3 3 2 2" xfId="5896" xr:uid="{5CD7D330-2547-4636-AD36-D78A7AB5FB3F}"/>
    <cellStyle name="AggGreen 3 3 2 3" xfId="9473" xr:uid="{34380DD1-FEB1-4FB6-9493-9076D6CA3476}"/>
    <cellStyle name="AggGreen 3 3 2 4" xfId="16578" xr:uid="{F176C4EC-3C16-4860-A7B4-B75B92CB125D}"/>
    <cellStyle name="AggGreen 3 3 2 5" xfId="20565" xr:uid="{73CDCFF4-0A77-41B5-80CB-29B1574B1CBC}"/>
    <cellStyle name="AggGreen 3 3 2 6" xfId="23182" xr:uid="{C36FE7A4-D06C-4E81-9965-1A3804A435A8}"/>
    <cellStyle name="AggGreen 3 3 2 7" xfId="27493" xr:uid="{064FEAE0-4051-4855-9BEE-59A2BCC23358}"/>
    <cellStyle name="AggGreen 3 3 2 8" xfId="27673" xr:uid="{1E9DB4EE-34E9-4985-A3D6-6AA4DE17F273}"/>
    <cellStyle name="AggGreen 3 3 2 9" xfId="33040" xr:uid="{40BD53EB-C66B-43F1-9467-28E7360D63B2}"/>
    <cellStyle name="AggGreen 3 3 3" xfId="1820" xr:uid="{13E16F06-510A-461C-A81B-A526AEEC9F81}"/>
    <cellStyle name="AggGreen 3 3 3 10" xfId="33403" xr:uid="{BDAC241E-F933-4388-B821-8161B2E05FA1}"/>
    <cellStyle name="AggGreen 3 3 3 11" xfId="36939" xr:uid="{7DED3881-3F87-4E9F-BE13-3775B576D7F6}"/>
    <cellStyle name="AggGreen 3 3 3 12" xfId="26672" xr:uid="{32550469-67CE-4DEB-8415-B91F2EA56EC7}"/>
    <cellStyle name="AggGreen 3 3 3 13" xfId="43845" xr:uid="{90EC5CB3-6770-44F5-8691-CAE3BA48F4CE}"/>
    <cellStyle name="AggGreen 3 3 3 14" xfId="47116" xr:uid="{3038B81E-30B3-4AE6-A359-19B72C4EACC8}"/>
    <cellStyle name="AggGreen 3 3 3 2" xfId="6258" xr:uid="{9EB20EDD-A641-49ED-8E0A-3479C283DCEE}"/>
    <cellStyle name="AggGreen 3 3 3 3" xfId="9836" xr:uid="{A3B7E1EF-58B3-41CE-B4F7-B42D3160F112}"/>
    <cellStyle name="AggGreen 3 3 3 4" xfId="13738" xr:uid="{F86A3698-B072-4DEB-B037-53F3A138FAAD}"/>
    <cellStyle name="AggGreen 3 3 3 5" xfId="16941" xr:uid="{522D85FD-1015-4551-9D95-C8D14F851074}"/>
    <cellStyle name="AggGreen 3 3 3 6" xfId="20928" xr:uid="{CA17C78B-691E-4B55-BAF9-EE026B544125}"/>
    <cellStyle name="AggGreen 3 3 3 7" xfId="23525" xr:uid="{E33B15DF-FF81-4578-AFB4-6E5D8C0759BE}"/>
    <cellStyle name="AggGreen 3 3 3 8" xfId="27846" xr:uid="{5BBE55C9-30E1-44EA-8EE7-3901D98AE4BA}"/>
    <cellStyle name="AggGreen 3 3 3 9" xfId="26816" xr:uid="{32811A2B-1C32-4024-97F3-223125FA828A}"/>
    <cellStyle name="AggGreen 3 3 4" xfId="2204" xr:uid="{109B1F7A-0615-4CE7-824F-383519E5D108}"/>
    <cellStyle name="AggGreen 3 3 4 10" xfId="33783" xr:uid="{A85E0DD2-3094-48C4-A2F2-6F3D201B8014}"/>
    <cellStyle name="AggGreen 3 3 4 11" xfId="37283" xr:uid="{A7881B36-DC88-4D9B-9008-6FE9879AB1F5}"/>
    <cellStyle name="AggGreen 3 3 4 12" xfId="39921" xr:uid="{EE4DD047-26ED-403C-BA72-A30A89F291CF}"/>
    <cellStyle name="AggGreen 3 3 4 13" xfId="44227" xr:uid="{100EE351-724C-41F6-98E2-328FDDC0B14F}"/>
    <cellStyle name="AggGreen 3 3 4 14" xfId="42532" xr:uid="{E20D0739-40AA-4F16-A451-B08858E6E28D}"/>
    <cellStyle name="AggGreen 3 3 4 2" xfId="6642" xr:uid="{B68E0FB8-39BD-4141-BF01-BCFF18561D84}"/>
    <cellStyle name="AggGreen 3 3 4 3" xfId="10220" xr:uid="{AD9A0739-30B4-4966-8ED4-FDD28533090E}"/>
    <cellStyle name="AggGreen 3 3 4 4" xfId="14119" xr:uid="{24082586-31F4-42BA-877D-BD5925C2EA4B}"/>
    <cellStyle name="AggGreen 3 3 4 5" xfId="17320" xr:uid="{445968FE-E6FE-4819-86B1-5C0262579F36}"/>
    <cellStyle name="AggGreen 3 3 4 6" xfId="21303" xr:uid="{19E079CC-2A58-4158-AA19-ABDD6A3561CD}"/>
    <cellStyle name="AggGreen 3 3 4 7" xfId="23890" xr:uid="{68A09CFA-C2F3-49C8-A8CB-650BF4852441}"/>
    <cellStyle name="AggGreen 3 3 4 8" xfId="28215" xr:uid="{480A7D69-2DA9-4EFB-8196-14EEC85774F8}"/>
    <cellStyle name="AggGreen 3 3 4 9" xfId="30503" xr:uid="{181E58FF-8637-4038-9B88-232456042787}"/>
    <cellStyle name="AggGreen 3 3 5" xfId="2559" xr:uid="{E580513E-B06D-424A-89E7-ADBCF694BE63}"/>
    <cellStyle name="AggGreen 3 3 5 10" xfId="34138" xr:uid="{BCD49000-E569-4F17-833F-6370373FDD3C}"/>
    <cellStyle name="AggGreen 3 3 5 11" xfId="37603" xr:uid="{A45ACC59-A039-4C5C-BDB8-89E9B13B45E7}"/>
    <cellStyle name="AggGreen 3 3 5 12" xfId="40276" xr:uid="{FE29814B-CDA7-4897-BB91-0197E46487A5}"/>
    <cellStyle name="AggGreen 3 3 5 13" xfId="44582" xr:uid="{02BD277B-DEC2-4118-8A98-F05939DE1335}"/>
    <cellStyle name="AggGreen 3 3 5 14" xfId="42564" xr:uid="{1BF96F7B-1320-41DF-9694-987140FC4168}"/>
    <cellStyle name="AggGreen 3 3 5 2" xfId="6996" xr:uid="{643F85CF-FF63-45F8-8093-0D9BAAB9A926}"/>
    <cellStyle name="AggGreen 3 3 5 3" xfId="10575" xr:uid="{F4C1CA15-5163-44D8-AD21-F8386B7D1287}"/>
    <cellStyle name="AggGreen 3 3 5 4" xfId="14474" xr:uid="{EEF4EC14-9CBC-41F1-80A0-2EB13CBB0CB9}"/>
    <cellStyle name="AggGreen 3 3 5 5" xfId="17675" xr:uid="{C237DEAB-3F54-4FB0-BF82-90CE4AC7A078}"/>
    <cellStyle name="AggGreen 3 3 5 6" xfId="21658" xr:uid="{C74D9440-1B48-47EA-8316-400B8982034E}"/>
    <cellStyle name="AggGreen 3 3 5 7" xfId="24230" xr:uid="{7044E2B9-47CC-4204-ADBE-C72B90403190}"/>
    <cellStyle name="AggGreen 3 3 5 8" xfId="28564" xr:uid="{5E93F871-66D8-4297-B0A9-396C438B451A}"/>
    <cellStyle name="AggGreen 3 3 5 9" xfId="30531" xr:uid="{9708DB3A-C7BE-4D7C-A9A4-10CF6621E720}"/>
    <cellStyle name="AggGreen 3 3 6" xfId="3248" xr:uid="{E12EF4E9-8A06-46A9-9ECE-9A7E24927B6D}"/>
    <cellStyle name="AggGreen 3 3 6 10" xfId="34825" xr:uid="{68DEF444-5E1F-4603-9DD5-9C1770D43AF7}"/>
    <cellStyle name="AggGreen 3 3 6 11" xfId="38270" xr:uid="{ECE74658-423D-437E-8A15-F18D43D24FB7}"/>
    <cellStyle name="AggGreen 3 3 6 12" xfId="40959" xr:uid="{2F211539-2071-44A1-9879-F6F1EC64F94E}"/>
    <cellStyle name="AggGreen 3 3 6 13" xfId="45270" xr:uid="{DC92061B-108E-4CC0-9A2C-A9502FBE3D62}"/>
    <cellStyle name="AggGreen 3 3 6 14" xfId="48661" xr:uid="{833466CD-E28E-4549-B23A-734DF7816E80}"/>
    <cellStyle name="AggGreen 3 3 6 15" xfId="50666" xr:uid="{288EAD44-0AA2-4F67-8DEF-13489EBA3DD1}"/>
    <cellStyle name="AggGreen 3 3 6 2" xfId="7683" xr:uid="{0B3C6B46-4BE7-4639-8C35-142E28C0E5DE}"/>
    <cellStyle name="AggGreen 3 3 6 3" xfId="11262" xr:uid="{5BB0576A-95F0-447B-BA59-5B764A6B7A2B}"/>
    <cellStyle name="AggGreen 3 3 6 4" xfId="15162" xr:uid="{62898E37-3A02-40F8-912F-225C633D9B2F}"/>
    <cellStyle name="AggGreen 3 3 6 5" xfId="18361" xr:uid="{CDE613C5-7D5E-44AF-931A-8ADCD03B466B}"/>
    <cellStyle name="AggGreen 3 3 6 6" xfId="22341" xr:uid="{FE70EE0B-5C45-45B2-9E4D-B0F9E9EEEC33}"/>
    <cellStyle name="AggGreen 3 3 6 7" xfId="24903" xr:uid="{26A542C1-911E-48B0-87E6-2FBD539E1177}"/>
    <cellStyle name="AggGreen 3 3 6 8" xfId="29246" xr:uid="{6962DC34-FA06-4062-9004-A435BF4FDDB7}"/>
    <cellStyle name="AggGreen 3 3 6 9" xfId="31220" xr:uid="{294D9330-B8A7-4298-AA3E-E257B2FFFCFF}"/>
    <cellStyle name="AggGreen 3 3 7" xfId="3565" xr:uid="{3EDF7830-D133-4FED-9B93-11E9B6AAFE19}"/>
    <cellStyle name="AggGreen 3 3 7 10" xfId="35142" xr:uid="{6AB03A31-605D-435F-8346-E89FAC29974A}"/>
    <cellStyle name="AggGreen 3 3 7 11" xfId="38587" xr:uid="{36C15DFC-7730-4BCD-B7C9-D5B8DE29CBF5}"/>
    <cellStyle name="AggGreen 3 3 7 12" xfId="41276" xr:uid="{A623AFEE-FABA-4D09-B54B-8D443032FCB7}"/>
    <cellStyle name="AggGreen 3 3 7 13" xfId="45587" xr:uid="{28883B3A-78BD-4F00-9C04-0B7350309CD4}"/>
    <cellStyle name="AggGreen 3 3 7 14" xfId="48978" xr:uid="{DC43C1D6-8116-4670-84CC-8E25BCA42230}"/>
    <cellStyle name="AggGreen 3 3 7 15" xfId="50983" xr:uid="{3175859B-DD28-43F3-9135-24DB63DB5DF2}"/>
    <cellStyle name="AggGreen 3 3 7 2" xfId="8000" xr:uid="{66B0177B-9C3B-4932-BDAC-B93B4EE1B3B0}"/>
    <cellStyle name="AggGreen 3 3 7 3" xfId="11579" xr:uid="{5643E6B1-88CF-458C-ADEA-911FC278BC06}"/>
    <cellStyle name="AggGreen 3 3 7 4" xfId="15479" xr:uid="{2E17DF7F-205E-40CE-AEBE-CFC5E05C0842}"/>
    <cellStyle name="AggGreen 3 3 7 5" xfId="18678" xr:uid="{3717F22B-91E9-4F84-B821-DFBE1C64132D}"/>
    <cellStyle name="AggGreen 3 3 7 6" xfId="22658" xr:uid="{C8DBB1E4-1BCE-4923-ABAB-48E52C9427CC}"/>
    <cellStyle name="AggGreen 3 3 7 7" xfId="25220" xr:uid="{33A09C75-B232-4F24-9DEE-3E3A2FB5AB17}"/>
    <cellStyle name="AggGreen 3 3 7 8" xfId="29563" xr:uid="{2C05FD23-4AB6-430E-88B0-803A5A8FB55C}"/>
    <cellStyle name="AggGreen 3 3 7 9" xfId="31537" xr:uid="{4BE7BA0F-DB24-4D9E-AD9E-9733C24FF0DA}"/>
    <cellStyle name="AggGreen 3 3 8" xfId="4200" xr:uid="{A04B0DC8-A73D-4D53-9644-07A5CDE4CF92}"/>
    <cellStyle name="AggGreen 3 3 8 10" xfId="41863" xr:uid="{CB3A8D7A-2A30-44D1-869E-A4CA02086129}"/>
    <cellStyle name="AggGreen 3 3 8 11" xfId="46199" xr:uid="{B6FBBF21-C4D5-4E65-9A91-3EF2B4EE91EF}"/>
    <cellStyle name="AggGreen 3 3 8 12" xfId="49603" xr:uid="{1814852A-32A8-4758-8D19-0A874E9CA8EB}"/>
    <cellStyle name="AggGreen 3 3 8 13" xfId="51570" xr:uid="{6B48B047-4B14-41CB-A6B8-9A68906B88E3}"/>
    <cellStyle name="AggGreen 3 3 8 2" xfId="8633" xr:uid="{B68F1CFD-D4D5-4E0B-9C2D-CB7C3FE5138D}"/>
    <cellStyle name="AggGreen 3 3 8 3" xfId="12204" xr:uid="{793B8F50-A0D1-4D4C-966F-9FD7E11CE657}"/>
    <cellStyle name="AggGreen 3 3 8 4" xfId="16107" xr:uid="{A7D60662-03A3-408A-8B87-E216C72B8DB5}"/>
    <cellStyle name="AggGreen 3 3 8 5" xfId="19288" xr:uid="{A35EF1F7-AB1C-49C8-A8B9-4E57634DF50B}"/>
    <cellStyle name="AggGreen 3 3 8 6" xfId="25807" xr:uid="{30614832-8169-4E65-9502-2E593E1B7921}"/>
    <cellStyle name="AggGreen 3 3 8 7" xfId="32155" xr:uid="{3CA738EB-A04A-4E90-AE97-F5E6F2463E03}"/>
    <cellStyle name="AggGreen 3 3 8 8" xfId="35761" xr:uid="{108AE33E-43C4-4ED5-8747-823B85F664E4}"/>
    <cellStyle name="AggGreen 3 3 8 9" xfId="39213" xr:uid="{AEB7432A-DD05-42F2-83CA-67622A2D8BBA}"/>
    <cellStyle name="AggGreen 3 3 9" xfId="4494" xr:uid="{0E5046E2-0138-47B4-A8AC-833931338F27}"/>
    <cellStyle name="AggGreen 3 3 9 10" xfId="42157" xr:uid="{496CA381-2302-4AB6-80C2-FD65BB319002}"/>
    <cellStyle name="AggGreen 3 3 9 11" xfId="46493" xr:uid="{E580A23A-01F7-40F9-9300-E1E3C5958CA8}"/>
    <cellStyle name="AggGreen 3 3 9 12" xfId="49897" xr:uid="{A1AEA7B4-D252-4A24-897D-11945C67A6B6}"/>
    <cellStyle name="AggGreen 3 3 9 13" xfId="51864" xr:uid="{62AF9AFD-0BD1-40CC-B0A1-1EEC99A29754}"/>
    <cellStyle name="AggGreen 3 3 9 2" xfId="8927" xr:uid="{3DF0B5E6-6CB2-4BEF-9E83-B94F0F58C20B}"/>
    <cellStyle name="AggGreen 3 3 9 3" xfId="12498" xr:uid="{D3D7B260-965A-430D-B376-151C1E1394E9}"/>
    <cellStyle name="AggGreen 3 3 9 4" xfId="16401" xr:uid="{EC835DA3-4882-4AC3-97CF-6571701F4ACF}"/>
    <cellStyle name="AggGreen 3 3 9 5" xfId="19582" xr:uid="{468F9A04-5406-4D5F-BC5C-3A9BD032329C}"/>
    <cellStyle name="AggGreen 3 3 9 6" xfId="26101" xr:uid="{72C2D683-653D-46F2-AE7E-60177DB934AE}"/>
    <cellStyle name="AggGreen 3 3 9 7" xfId="32449" xr:uid="{7587F51A-0D7F-4BED-BF88-0B220D003767}"/>
    <cellStyle name="AggGreen 3 3 9 8" xfId="36055" xr:uid="{46473324-05D1-4533-B57C-FC2E7CCF2FA4}"/>
    <cellStyle name="AggGreen 3 3 9 9" xfId="39507" xr:uid="{9182E7EF-3389-4C44-AF15-21CDEA5A3946}"/>
    <cellStyle name="AggGreen 3 4" xfId="4970" xr:uid="{989DA0C6-5372-4798-AF64-802981B64D3F}"/>
    <cellStyle name="AggGreen 3 5" xfId="26600" xr:uid="{31B1EB01-DFBE-4DC9-A61E-1859B34287C5}"/>
    <cellStyle name="AggGreen 3 6" xfId="52108" xr:uid="{A045037D-5ABB-4FB8-98EA-318FB1299AB3}"/>
    <cellStyle name="AggGreen 4" xfId="335" xr:uid="{F91A8DCF-7BB5-48A8-9B5A-B894D7FB2AA1}"/>
    <cellStyle name="AggGreen 4 10" xfId="2815" xr:uid="{8BA87C49-6772-4815-9746-89C499BDA7D7}"/>
    <cellStyle name="AggGreen 4 10 10" xfId="34394" xr:uid="{7561D8F3-C8C1-4403-9C74-B998E09837AF}"/>
    <cellStyle name="AggGreen 4 10 11" xfId="37839" xr:uid="{F5611FF4-5191-44C1-B715-51D93A7319F1}"/>
    <cellStyle name="AggGreen 4 10 12" xfId="40532" xr:uid="{76B260A4-6FA8-4593-B238-1D2A8635351B}"/>
    <cellStyle name="AggGreen 4 10 13" xfId="44838" xr:uid="{9514F7B3-979F-4CD8-A7F3-4B8D69F6B304}"/>
    <cellStyle name="AggGreen 4 10 14" xfId="48232" xr:uid="{ACA27A34-9046-43A3-81B6-D7A626947464}"/>
    <cellStyle name="AggGreen 4 10 15" xfId="50239" xr:uid="{5424B116-6102-49FE-A839-8B132DD046C0}"/>
    <cellStyle name="AggGreen 4 10 2" xfId="7251" xr:uid="{06DF2C08-B38E-4759-8C06-AC8ADFD684B3}"/>
    <cellStyle name="AggGreen 4 10 3" xfId="10831" xr:uid="{89213934-1DB0-4528-809B-ED90509CD28A}"/>
    <cellStyle name="AggGreen 4 10 4" xfId="14730" xr:uid="{6E70B10E-A250-4CB7-A9E1-0A8191F84643}"/>
    <cellStyle name="AggGreen 4 10 5" xfId="17931" xr:uid="{25372B25-1BDE-41C5-A7A6-5D73846FD0F8}"/>
    <cellStyle name="AggGreen 4 10 6" xfId="21914" xr:uid="{B7210553-E7E0-4878-B3DC-7131CB4CDC87}"/>
    <cellStyle name="AggGreen 4 10 7" xfId="24476" xr:uid="{CDAF6A3C-9047-4922-AA56-38E24136DE9F}"/>
    <cellStyle name="AggGreen 4 10 8" xfId="28814" xr:uid="{C643E626-67D2-461B-917D-E14337F8AE2E}"/>
    <cellStyle name="AggGreen 4 10 9" xfId="30787" xr:uid="{5F128417-09E3-49FC-939C-4A367E109EFC}"/>
    <cellStyle name="AggGreen 4 11" xfId="3853" xr:uid="{02BD4047-9377-4F86-8227-6E029E2F4010}"/>
    <cellStyle name="AggGreen 4 11 10" xfId="41516" xr:uid="{AEF1621A-7BE6-4ED3-9B39-7C966A6EF917}"/>
    <cellStyle name="AggGreen 4 11 11" xfId="45852" xr:uid="{CD9E524B-8340-4783-816D-0B412CFFB781}"/>
    <cellStyle name="AggGreen 4 11 12" xfId="49256" xr:uid="{353ACB83-0ACB-45C2-B90C-A64CC9B25210}"/>
    <cellStyle name="AggGreen 4 11 13" xfId="51223" xr:uid="{A84C69D4-FB52-4F36-9285-B785364C54AC}"/>
    <cellStyle name="AggGreen 4 11 2" xfId="8286" xr:uid="{7787B291-4ED2-4443-A317-A138D8425703}"/>
    <cellStyle name="AggGreen 4 11 3" xfId="11857" xr:uid="{D2EB900F-B8BA-4875-93D1-C418ED10A891}"/>
    <cellStyle name="AggGreen 4 11 4" xfId="15760" xr:uid="{C2E2D9DB-7142-47BC-BB82-6FA86C993AC9}"/>
    <cellStyle name="AggGreen 4 11 5" xfId="18941" xr:uid="{DD0AB86A-3DDF-4702-BBC1-072D9F71B2C4}"/>
    <cellStyle name="AggGreen 4 11 6" xfId="25460" xr:uid="{56A3CEAC-7F9E-4522-9C9D-A90C1FE44544}"/>
    <cellStyle name="AggGreen 4 11 7" xfId="31808" xr:uid="{493B4D4C-5FA6-42CA-909A-00DB2D290DEC}"/>
    <cellStyle name="AggGreen 4 11 8" xfId="35414" xr:uid="{8F9403D2-B1E0-425E-96C0-C07879A4AD24}"/>
    <cellStyle name="AggGreen 4 11 9" xfId="38866" xr:uid="{4BFBB6D5-5843-4BC1-AC70-A556CB6C33DF}"/>
    <cellStyle name="AggGreen 4 12" xfId="4395" xr:uid="{86CC8322-04CC-4494-9665-36CEABDCCAD4}"/>
    <cellStyle name="AggGreen 4 12 10" xfId="42058" xr:uid="{94C45CFE-624F-482E-A53A-08F43438CC31}"/>
    <cellStyle name="AggGreen 4 12 11" xfId="46394" xr:uid="{90E8EC0F-09A0-406A-91EE-463DD0A20006}"/>
    <cellStyle name="AggGreen 4 12 12" xfId="49798" xr:uid="{EF692B03-53EA-48DB-83EF-B65A2978CD92}"/>
    <cellStyle name="AggGreen 4 12 13" xfId="51765" xr:uid="{6EB93962-63A9-4BBC-94A2-F608C2929C2F}"/>
    <cellStyle name="AggGreen 4 12 2" xfId="8828" xr:uid="{13F2EC0B-313A-4425-99B4-1A69DE1439C0}"/>
    <cellStyle name="AggGreen 4 12 3" xfId="12399" xr:uid="{0D8024F9-5F8A-4AA4-A3AF-77D4EEB2CE21}"/>
    <cellStyle name="AggGreen 4 12 4" xfId="16302" xr:uid="{68B505EB-242A-4485-9F2B-14D78C8346F4}"/>
    <cellStyle name="AggGreen 4 12 5" xfId="19483" xr:uid="{FD938C1D-2B87-4D9F-8B2A-F1090B3DE802}"/>
    <cellStyle name="AggGreen 4 12 6" xfId="26002" xr:uid="{E9B28AAC-792C-42E1-AC20-59DAE4B96D85}"/>
    <cellStyle name="AggGreen 4 12 7" xfId="32350" xr:uid="{F7018DA2-889E-4BF3-9D45-C08515DE6CFD}"/>
    <cellStyle name="AggGreen 4 12 8" xfId="35956" xr:uid="{A4EB2BA0-E3ED-4A35-BA78-5E2CEA1F8A7B}"/>
    <cellStyle name="AggGreen 4 12 9" xfId="39408" xr:uid="{6E7B17B1-F626-4D9E-BA85-33986C5A16EB}"/>
    <cellStyle name="AggGreen 4 13" xfId="5026" xr:uid="{0D556D8B-2830-40D7-968E-354A3DFBBD4F}"/>
    <cellStyle name="AggGreen 4 14" xfId="5891" xr:uid="{BDF6F595-9D9D-4640-BE2C-215C0416DED0}"/>
    <cellStyle name="AggGreen 4 15" xfId="4675" xr:uid="{EA2E3369-49C9-4966-B0B9-C202E884593B}"/>
    <cellStyle name="AggGreen 4 16" xfId="37719" xr:uid="{7848F4D1-11EE-4BFC-90F4-A1A83441F6DA}"/>
    <cellStyle name="AggGreen 4 17" xfId="42444" xr:uid="{09C98777-AAD4-40AE-95AE-FFF5116ED72A}"/>
    <cellStyle name="AggGreen 4 18" xfId="52271" xr:uid="{58C3C5CB-AF24-4468-842E-A953C9DD0826}"/>
    <cellStyle name="AggGreen 4 2" xfId="674" xr:uid="{C95BC35E-4BDB-4136-A9AC-9D2460695E42}"/>
    <cellStyle name="AggGreen 4 2 10" xfId="4521" xr:uid="{A95E0969-F706-4717-A722-B6B0565DE26F}"/>
    <cellStyle name="AggGreen 4 2 10 10" xfId="42184" xr:uid="{B8C8FD54-69E5-4AC5-8AB6-F7CA8FAD8339}"/>
    <cellStyle name="AggGreen 4 2 10 11" xfId="46520" xr:uid="{DA3BD5E3-1CD7-4FC8-9972-8EC8490EB20D}"/>
    <cellStyle name="AggGreen 4 2 10 12" xfId="49924" xr:uid="{22B137A8-F6D4-41A6-8AEE-7BA1CC46EF4E}"/>
    <cellStyle name="AggGreen 4 2 10 13" xfId="51891" xr:uid="{B7B54611-B30C-4F30-BBF4-BA96BF6E5BE5}"/>
    <cellStyle name="AggGreen 4 2 10 2" xfId="8954" xr:uid="{7FFDAD42-C7A8-42A2-A012-E86D676752F5}"/>
    <cellStyle name="AggGreen 4 2 10 3" xfId="12525" xr:uid="{1FAE5BAF-60B8-4C82-AF2E-26E883A669F4}"/>
    <cellStyle name="AggGreen 4 2 10 4" xfId="16428" xr:uid="{09D84DF9-045A-4160-92CF-009064242E0D}"/>
    <cellStyle name="AggGreen 4 2 10 5" xfId="19609" xr:uid="{6F1465A5-3DC7-4742-BDDE-940F39BD301E}"/>
    <cellStyle name="AggGreen 4 2 10 6" xfId="26128" xr:uid="{60A4C071-3B3D-43FF-A41B-8D72B56FF718}"/>
    <cellStyle name="AggGreen 4 2 10 7" xfId="32476" xr:uid="{C21B1DBB-B47F-4FDE-8082-812E054837E4}"/>
    <cellStyle name="AggGreen 4 2 10 8" xfId="36082" xr:uid="{1C60CC4A-8C87-481A-8F1F-4F31767783EF}"/>
    <cellStyle name="AggGreen 4 2 10 9" xfId="39534" xr:uid="{B7695635-3995-408C-8ADF-4073F199791A}"/>
    <cellStyle name="AggGreen 4 2 11" xfId="5505" xr:uid="{00B6B3C3-C658-4F46-83A4-537DAC55AF4A}"/>
    <cellStyle name="AggGreen 4 2 12" xfId="13104" xr:uid="{BA5028D4-A5CD-44F2-9B2D-F32D8FB5AC70}"/>
    <cellStyle name="AggGreen 4 2 13" xfId="19788" xr:uid="{5D6C447B-FDE3-4A3A-B658-BDC90F49DEE5}"/>
    <cellStyle name="AggGreen 4 2 14" xfId="36835" xr:uid="{B9A5008B-F5D1-45EF-8F11-01D8E4C4250F}"/>
    <cellStyle name="AggGreen 4 2 15" xfId="42704" xr:uid="{F2845FE9-DEE7-4D7A-86C6-DEA876BF51E6}"/>
    <cellStyle name="AggGreen 4 2 16" xfId="52538" xr:uid="{EE8694C1-F84B-472A-BF37-D82BED34383A}"/>
    <cellStyle name="AggGreen 4 2 2" xfId="889" xr:uid="{227573A8-3A9A-46B1-825F-5845885CA154}"/>
    <cellStyle name="AggGreen 4 2 2 10" xfId="8134" xr:uid="{515DFD81-3B3D-4A35-AB5C-54A2A351A6EA}"/>
    <cellStyle name="AggGreen 4 2 2 11" xfId="13236" xr:uid="{D1469BFE-3271-4B9F-B650-F6C1A3AF7EFC}"/>
    <cellStyle name="AggGreen 4 2 2 12" xfId="19998" xr:uid="{1202AC49-03F2-43B7-8004-A4C382DD3545}"/>
    <cellStyle name="AggGreen 4 2 2 13" xfId="37218" xr:uid="{1D745FA5-4202-48CA-B8F4-47DF70C2DDFB}"/>
    <cellStyle name="AggGreen 4 2 2 14" xfId="42914" xr:uid="{64C14EE8-A5AD-4111-ADE1-65ECD608BFE4}"/>
    <cellStyle name="AggGreen 4 2 2 15" xfId="52752" xr:uid="{85304AE6-1CC2-42E9-A476-BD6D99E65E35}"/>
    <cellStyle name="AggGreen 4 2 2 2" xfId="1627" xr:uid="{5898E4E7-2072-4608-82D5-799391A65C52}"/>
    <cellStyle name="AggGreen 4 2 2 2 10" xfId="36766" xr:uid="{3A95A192-AE79-4CAF-B537-A7F30657F021}"/>
    <cellStyle name="AggGreen 4 2 2 2 11" xfId="26396" xr:uid="{1506C400-FAD3-4DD8-8EEF-5FD48AD5A284}"/>
    <cellStyle name="AggGreen 4 2 2 2 12" xfId="43652" xr:uid="{8ABF55C4-9A36-41EC-8C76-DB37A2494E00}"/>
    <cellStyle name="AggGreen 4 2 2 2 13" xfId="47930" xr:uid="{E4C2C445-2EF0-4C9B-ADF5-2189432515C0}"/>
    <cellStyle name="AggGreen 4 2 2 2 2" xfId="6066" xr:uid="{003FE168-6975-4FCC-924B-3E2ED3DCB938}"/>
    <cellStyle name="AggGreen 4 2 2 2 3" xfId="9643" xr:uid="{3AD4416A-832F-4EDB-BF10-69A5A6634FED}"/>
    <cellStyle name="AggGreen 4 2 2 2 4" xfId="16748" xr:uid="{7F09D01A-F49F-4765-94F0-94D590E154C0}"/>
    <cellStyle name="AggGreen 4 2 2 2 5" xfId="20735" xr:uid="{06116396-9885-4BF8-A4B0-326241A9C699}"/>
    <cellStyle name="AggGreen 4 2 2 2 6" xfId="23343" xr:uid="{84C76004-68E4-42D8-9516-AFBB2A149CB4}"/>
    <cellStyle name="AggGreen 4 2 2 2 7" xfId="27660" xr:uid="{58397D38-BC91-47AA-A541-CD5666069C41}"/>
    <cellStyle name="AggGreen 4 2 2 2 8" xfId="28695" xr:uid="{3A24B7FC-7ED4-4FDE-8848-9AC9F1903303}"/>
    <cellStyle name="AggGreen 4 2 2 2 9" xfId="33210" xr:uid="{354C9046-CC73-454D-B859-9B81FCAED5F8}"/>
    <cellStyle name="AggGreen 4 2 2 3" xfId="1427" xr:uid="{12153BEA-FA6A-4652-8090-F07860D3AE1E}"/>
    <cellStyle name="AggGreen 4 2 2 3 10" xfId="33010" xr:uid="{768E5FF1-A696-4DF9-ABB6-4424A7110D12}"/>
    <cellStyle name="AggGreen 4 2 2 3 11" xfId="36586" xr:uid="{91BF3F5F-8B69-4A59-A8B1-022CDEA8BC50}"/>
    <cellStyle name="AggGreen 4 2 2 3 12" xfId="36487" xr:uid="{704D504D-183F-4122-AB3C-95EEC5E4B706}"/>
    <cellStyle name="AggGreen 4 2 2 3 13" xfId="43452" xr:uid="{E08C02C5-6ECA-49FC-8D8A-F78B406D3ACE}"/>
    <cellStyle name="AggGreen 4 2 2 3 14" xfId="47448" xr:uid="{CD9F0B0A-420F-4EEB-8A9C-15AC20038A52}"/>
    <cellStyle name="AggGreen 4 2 2 3 2" xfId="5866" xr:uid="{046A503B-FEFB-4F12-82AB-63947916DE06}"/>
    <cellStyle name="AggGreen 4 2 2 3 3" xfId="9443" xr:uid="{35392A52-126F-4B7F-BF75-1E4F6F0DB59C}"/>
    <cellStyle name="AggGreen 4 2 2 3 4" xfId="13362" xr:uid="{7399E128-07E9-4139-8FFC-1B743605003F}"/>
    <cellStyle name="AggGreen 4 2 2 3 5" xfId="16548" xr:uid="{28FB291B-B1AB-4D5B-969A-7FBCCD0C3892}"/>
    <cellStyle name="AggGreen 4 2 2 3 6" xfId="20535" xr:uid="{FB528BC2-E6D6-45B1-86DF-0B88E34FCEE9}"/>
    <cellStyle name="AggGreen 4 2 2 3 7" xfId="23156" xr:uid="{F7DF3519-83E1-48F0-9A8F-24C0101A2580}"/>
    <cellStyle name="AggGreen 4 2 2 3 8" xfId="27466" xr:uid="{E9A56F36-B55E-4654-A217-A08390860A67}"/>
    <cellStyle name="AggGreen 4 2 2 3 9" xfId="28273" xr:uid="{F0F1FD53-B609-49B3-B961-E37193C8C852}"/>
    <cellStyle name="AggGreen 4 2 2 4" xfId="2299" xr:uid="{0BBDAF19-A081-4723-8949-182FD475F902}"/>
    <cellStyle name="AggGreen 4 2 2 4 10" xfId="33878" xr:uid="{FED3E627-4EAD-4D4E-8628-23AE6A2B39EF}"/>
    <cellStyle name="AggGreen 4 2 2 4 11" xfId="37371" xr:uid="{6DDA243C-F52A-4A93-AB22-06CF6822064C}"/>
    <cellStyle name="AggGreen 4 2 2 4 12" xfId="40016" xr:uid="{A148C3D8-12A9-4994-B4BD-9ACC433F8B28}"/>
    <cellStyle name="AggGreen 4 2 2 4 13" xfId="44322" xr:uid="{EDC75869-E75F-4548-AD0A-242F35D84EA3}"/>
    <cellStyle name="AggGreen 4 2 2 4 14" xfId="47240" xr:uid="{B90220EB-9EAE-4007-A3FB-A0FF2671C3D4}"/>
    <cellStyle name="AggGreen 4 2 2 4 2" xfId="6737" xr:uid="{5D27144F-09AC-4410-8300-B8BC68CDB381}"/>
    <cellStyle name="AggGreen 4 2 2 4 3" xfId="10315" xr:uid="{5E71510E-1C76-40DA-9C83-3A607A210641}"/>
    <cellStyle name="AggGreen 4 2 2 4 4" xfId="14214" xr:uid="{37D63DBE-C351-4011-B3ED-F0184AAFC04F}"/>
    <cellStyle name="AggGreen 4 2 2 4 5" xfId="17415" xr:uid="{305B12F8-D0E6-46DD-AC26-7B6A5EFBC4D1}"/>
    <cellStyle name="AggGreen 4 2 2 4 6" xfId="21398" xr:uid="{DCB50EB3-BDE6-4688-8EC0-FAF37394E0C9}"/>
    <cellStyle name="AggGreen 4 2 2 4 7" xfId="23985" xr:uid="{943B8519-A2FA-4F01-A231-57D597B101DF}"/>
    <cellStyle name="AggGreen 4 2 2 4 8" xfId="28308" xr:uid="{2F34DCCA-6E65-4B7E-8F5E-A888ACF13C83}"/>
    <cellStyle name="AggGreen 4 2 2 4 9" xfId="26819" xr:uid="{4AE40597-5BA1-4204-9674-2948439436A3}"/>
    <cellStyle name="AggGreen 4 2 2 5" xfId="2664" xr:uid="{62A18CAC-9CCC-476B-99B2-CDDA0AE3B78E}"/>
    <cellStyle name="AggGreen 4 2 2 5 10" xfId="34243" xr:uid="{6532B55E-B9DA-4260-B58D-888199E6043C}"/>
    <cellStyle name="AggGreen 4 2 2 5 11" xfId="37694" xr:uid="{B46587C8-C81F-43F4-8E8E-1539F013152E}"/>
    <cellStyle name="AggGreen 4 2 2 5 12" xfId="40381" xr:uid="{5BE8A903-9C67-42FD-8925-1AA656F02475}"/>
    <cellStyle name="AggGreen 4 2 2 5 13" xfId="44687" xr:uid="{90C5A9DA-C4C4-4754-92E6-10833AD9CF4C}"/>
    <cellStyle name="AggGreen 4 2 2 5 14" xfId="50088" xr:uid="{BD5C5CBA-70ED-4C26-A4EC-DA6A305AB6B5}"/>
    <cellStyle name="AggGreen 4 2 2 5 2" xfId="7100" xr:uid="{5DC5151D-694A-4EF4-ACD5-FB80E7389273}"/>
    <cellStyle name="AggGreen 4 2 2 5 3" xfId="10680" xr:uid="{7CD68A40-18E8-4BE2-8142-2160EC37EC6A}"/>
    <cellStyle name="AggGreen 4 2 2 5 4" xfId="14579" xr:uid="{41C78E74-F3DE-464F-B85B-92E7F7C227E5}"/>
    <cellStyle name="AggGreen 4 2 2 5 5" xfId="17780" xr:uid="{01F4EC95-DC8D-491C-97B9-B2C0849DBE7F}"/>
    <cellStyle name="AggGreen 4 2 2 5 6" xfId="21763" xr:uid="{F0897278-9036-477A-9240-48DAE1CDE74E}"/>
    <cellStyle name="AggGreen 4 2 2 5 7" xfId="24330" xr:uid="{4163EF53-00AE-485F-99F9-6E2B6649F086}"/>
    <cellStyle name="AggGreen 4 2 2 5 8" xfId="28664" xr:uid="{56AAFE08-B04A-4603-BA87-074FD9B70360}"/>
    <cellStyle name="AggGreen 4 2 2 5 9" xfId="30636" xr:uid="{DC4DC03E-00F6-407F-976D-F2B7266AA5E4}"/>
    <cellStyle name="AggGreen 4 2 2 6" xfId="3353" xr:uid="{7F0216D0-B417-484C-9935-BB78B2DA0A02}"/>
    <cellStyle name="AggGreen 4 2 2 6 10" xfId="34930" xr:uid="{9D0ACD84-1259-49E5-9898-4B6E9782AE14}"/>
    <cellStyle name="AggGreen 4 2 2 6 11" xfId="38375" xr:uid="{EEA6815A-C76D-48F5-9629-C39CC311F329}"/>
    <cellStyle name="AggGreen 4 2 2 6 12" xfId="41064" xr:uid="{0CFA2CAD-64EE-448D-BE88-1C7B1F83E7DC}"/>
    <cellStyle name="AggGreen 4 2 2 6 13" xfId="45375" xr:uid="{68A5D2FC-3320-4540-BF45-F575AB72A1AD}"/>
    <cellStyle name="AggGreen 4 2 2 6 14" xfId="48766" xr:uid="{7618B51F-2BB9-4E63-AAFA-6C1BD9BBB2FD}"/>
    <cellStyle name="AggGreen 4 2 2 6 15" xfId="50771" xr:uid="{6B5A9176-BB51-45B8-BA0D-4DC278A677A3}"/>
    <cellStyle name="AggGreen 4 2 2 6 2" xfId="7788" xr:uid="{034D5370-E24B-42F8-8FC1-C21FBD018FA3}"/>
    <cellStyle name="AggGreen 4 2 2 6 3" xfId="11367" xr:uid="{E212E221-DEEB-40FF-907A-0B66233380E2}"/>
    <cellStyle name="AggGreen 4 2 2 6 4" xfId="15267" xr:uid="{64A8632B-2549-4F62-A48F-9D04C43BF5B0}"/>
    <cellStyle name="AggGreen 4 2 2 6 5" xfId="18466" xr:uid="{7F10D350-F2FA-4D11-B037-52B19BF1DF67}"/>
    <cellStyle name="AggGreen 4 2 2 6 6" xfId="22446" xr:uid="{6E6D85E1-1344-47B7-AE7F-54F04BE9C207}"/>
    <cellStyle name="AggGreen 4 2 2 6 7" xfId="25008" xr:uid="{31D2654F-BB81-4ACA-82F3-8277F420881E}"/>
    <cellStyle name="AggGreen 4 2 2 6 8" xfId="29351" xr:uid="{C6CBA5F7-A1D7-4D09-973A-D3D7B13FE1E5}"/>
    <cellStyle name="AggGreen 4 2 2 6 9" xfId="31325" xr:uid="{37CBBA4D-FBF6-4BDE-89CB-CC6A42F1FA01}"/>
    <cellStyle name="AggGreen 4 2 2 7" xfId="3033" xr:uid="{791DC8A0-885A-4E9C-86E7-3C968514F922}"/>
    <cellStyle name="AggGreen 4 2 2 7 10" xfId="34610" xr:uid="{A5A14EDB-5D01-45F1-AD5B-55D5B9703205}"/>
    <cellStyle name="AggGreen 4 2 2 7 11" xfId="38055" xr:uid="{EC3A2AD9-050C-4CEF-AC1C-7BAB670D03B5}"/>
    <cellStyle name="AggGreen 4 2 2 7 12" xfId="40744" xr:uid="{AAC535B3-7221-46B4-8EE0-C221F53876E6}"/>
    <cellStyle name="AggGreen 4 2 2 7 13" xfId="45055" xr:uid="{F1B7E2DE-43D6-42D8-B726-CC3A039FA2DC}"/>
    <cellStyle name="AggGreen 4 2 2 7 14" xfId="48446" xr:uid="{401AF897-E4BC-41E7-A5D8-D2C962F73BA5}"/>
    <cellStyle name="AggGreen 4 2 2 7 15" xfId="50451" xr:uid="{15E3DAEB-1FB2-4287-AE31-5430ACBF6232}"/>
    <cellStyle name="AggGreen 4 2 2 7 2" xfId="7468" xr:uid="{C4D6CF2F-CC87-4DFF-A40B-6BF04294BC48}"/>
    <cellStyle name="AggGreen 4 2 2 7 3" xfId="11047" xr:uid="{720F3358-B042-4E22-A717-3B6566ADC3E6}"/>
    <cellStyle name="AggGreen 4 2 2 7 4" xfId="14947" xr:uid="{9087261D-FC00-43E5-8FEA-9594B69ABB2F}"/>
    <cellStyle name="AggGreen 4 2 2 7 5" xfId="18146" xr:uid="{B8FBD22A-F9E3-4FFB-B5FE-D1F56737D5B1}"/>
    <cellStyle name="AggGreen 4 2 2 7 6" xfId="22126" xr:uid="{A15AF526-EFAD-4E93-A111-9267130B324E}"/>
    <cellStyle name="AggGreen 4 2 2 7 7" xfId="24688" xr:uid="{6DCD97E4-4ED0-40CC-B340-7170EEE6A419}"/>
    <cellStyle name="AggGreen 4 2 2 7 8" xfId="29031" xr:uid="{A1576191-D81E-4443-8B4F-B6CF9A524E76}"/>
    <cellStyle name="AggGreen 4 2 2 7 9" xfId="31005" xr:uid="{57F0BB99-C76A-4F6F-A4F4-19FCA631692E}"/>
    <cellStyle name="AggGreen 4 2 2 8" xfId="4305" xr:uid="{8F024D6A-4D65-41FB-9431-1BFCE1EBF943}"/>
    <cellStyle name="AggGreen 4 2 2 8 10" xfId="41968" xr:uid="{BBE93CED-1FBA-4B47-8304-52C3864F6CAD}"/>
    <cellStyle name="AggGreen 4 2 2 8 11" xfId="46304" xr:uid="{4755FC93-3035-4E38-AE1D-412CCA20B627}"/>
    <cellStyle name="AggGreen 4 2 2 8 12" xfId="49708" xr:uid="{10C5650F-DC5B-4443-862C-532FAC632331}"/>
    <cellStyle name="AggGreen 4 2 2 8 13" xfId="51675" xr:uid="{47A53A60-5782-4A8C-9114-3C4D537F7FE1}"/>
    <cellStyle name="AggGreen 4 2 2 8 2" xfId="8738" xr:uid="{D42A817A-5585-433F-8C24-E45F01002CEB}"/>
    <cellStyle name="AggGreen 4 2 2 8 3" xfId="12309" xr:uid="{EBB696BD-1341-40BF-B3A7-FDE427667FF5}"/>
    <cellStyle name="AggGreen 4 2 2 8 4" xfId="16212" xr:uid="{D69B1FEC-A120-4810-8F9F-4AE205413962}"/>
    <cellStyle name="AggGreen 4 2 2 8 5" xfId="19393" xr:uid="{4EEB9059-2681-42EC-9C14-419F7B973E0F}"/>
    <cellStyle name="AggGreen 4 2 2 8 6" xfId="25912" xr:uid="{3031E23E-CB7F-4AA4-BB66-F503E7AB947E}"/>
    <cellStyle name="AggGreen 4 2 2 8 7" xfId="32260" xr:uid="{1D8CB5E9-0F69-456E-9D8B-401BA45A2B38}"/>
    <cellStyle name="AggGreen 4 2 2 8 8" xfId="35866" xr:uid="{20152142-5247-4AD7-AE4C-1F30FF6CA53C}"/>
    <cellStyle name="AggGreen 4 2 2 8 9" xfId="39318" xr:uid="{3B3DDE04-928F-430A-85CA-EB768E67DD4F}"/>
    <cellStyle name="AggGreen 4 2 2 9" xfId="3786" xr:uid="{AABF1541-27DC-47BE-B39F-3E6BF2F24043}"/>
    <cellStyle name="AggGreen 4 2 2 9 10" xfId="41450" xr:uid="{3BB4D245-1BF9-4C3B-870A-BBBB1FF83886}"/>
    <cellStyle name="AggGreen 4 2 2 9 11" xfId="45785" xr:uid="{6E0645FD-E23F-49A3-9BD5-2FCE1FFFBB4A}"/>
    <cellStyle name="AggGreen 4 2 2 9 12" xfId="49189" xr:uid="{F86FD8C2-5C1C-4930-A606-B1FEB1991DBF}"/>
    <cellStyle name="AggGreen 4 2 2 9 13" xfId="51157" xr:uid="{B64F0E1F-511D-4032-98B8-B92255FBE837}"/>
    <cellStyle name="AggGreen 4 2 2 9 2" xfId="8219" xr:uid="{FD4E33FF-A0C2-48B3-BA1D-73964A29C2A2}"/>
    <cellStyle name="AggGreen 4 2 2 9 3" xfId="11790" xr:uid="{5A55997E-BEA2-4881-99A8-D5F49CE8A372}"/>
    <cellStyle name="AggGreen 4 2 2 9 4" xfId="15693" xr:uid="{92F27246-9528-4759-9895-EB22B0938BDB}"/>
    <cellStyle name="AggGreen 4 2 2 9 5" xfId="18874" xr:uid="{8E4AAADA-9CD1-4ED4-85A3-BDB71D36F9E4}"/>
    <cellStyle name="AggGreen 4 2 2 9 6" xfId="25394" xr:uid="{556C24E9-C572-406A-9305-724A80FA425A}"/>
    <cellStyle name="AggGreen 4 2 2 9 7" xfId="31742" xr:uid="{C94C14A1-A4AF-4109-8039-5D206CDE08C9}"/>
    <cellStyle name="AggGreen 4 2 2 9 8" xfId="35347" xr:uid="{EBAE47D9-FD4C-44C0-B04D-9E5ECEBE61F7}"/>
    <cellStyle name="AggGreen 4 2 2 9 9" xfId="38799" xr:uid="{395F2F5E-D323-42DE-8327-4CB74D928932}"/>
    <cellStyle name="AggGreen 4 2 3" xfId="94" xr:uid="{F0C63C52-AC1E-4130-AFE2-C139B901E45B}"/>
    <cellStyle name="AggGreen 4 2 3 10" xfId="29994" xr:uid="{246C27BF-A6E0-44D8-874A-D21C0E045BFA}"/>
    <cellStyle name="AggGreen 4 2 3 11" xfId="37110" xr:uid="{214FFAAB-1068-462D-A468-30BDC59ADBA3}"/>
    <cellStyle name="AggGreen 4 2 3 12" xfId="42301" xr:uid="{46032217-6558-49F3-ACDA-D746263040C4}"/>
    <cellStyle name="AggGreen 4 2 3 13" xfId="47655" xr:uid="{1F581711-38A3-4BDF-9221-2D48F2129BDD}"/>
    <cellStyle name="AggGreen 4 2 3 2" xfId="4619" xr:uid="{BDB3F55B-E830-4BE6-B4EB-8025917B5385}"/>
    <cellStyle name="AggGreen 4 2 3 3" xfId="5166" xr:uid="{F2A31612-AF42-46EA-9263-20B00CE78E65}"/>
    <cellStyle name="AggGreen 4 2 3 4" xfId="15592" xr:uid="{53A391A3-28C2-47D0-942E-85AFE7322884}"/>
    <cellStyle name="AggGreen 4 2 3 5" xfId="12634" xr:uid="{66D566EF-0CA4-4FE5-8447-772450876E02}"/>
    <cellStyle name="AggGreen 4 2 3 6" xfId="22758" xr:uid="{3D3937EC-BFF7-48A2-A2B1-E527B05883C8}"/>
    <cellStyle name="AggGreen 4 2 3 7" xfId="26263" xr:uid="{B0C349FB-40B4-4B77-BB4C-59C96BF191B4}"/>
    <cellStyle name="AggGreen 4 2 3 8" xfId="30324" xr:uid="{BBD8DF72-B637-4DD1-A099-74F9C3488DDA}"/>
    <cellStyle name="AggGreen 4 2 3 9" xfId="30470" xr:uid="{E2CFBE37-A383-4A99-BBD0-F172520C312F}"/>
    <cellStyle name="AggGreen 4 2 4" xfId="1034" xr:uid="{C4F87FF4-752B-4441-A680-713464B74CC7}"/>
    <cellStyle name="AggGreen 4 2 4 10" xfId="32617" xr:uid="{22A610BE-51BD-477F-AD61-0771682B3784}"/>
    <cellStyle name="AggGreen 4 2 4 11" xfId="36232" xr:uid="{7F572AB0-BA61-4CC6-A8E7-FDE86286685B}"/>
    <cellStyle name="AggGreen 4 2 4 12" xfId="36450" xr:uid="{A08D46AD-CF64-4403-AF40-DE259B45604A}"/>
    <cellStyle name="AggGreen 4 2 4 13" xfId="43059" xr:uid="{9EF6D23D-7813-4CF7-9B75-B8AE95ABDD7B}"/>
    <cellStyle name="AggGreen 4 2 4 14" xfId="42518" xr:uid="{5D331ED7-9E98-4063-9E86-CC39E6AD3711}"/>
    <cellStyle name="AggGreen 4 2 4 2" xfId="5476" xr:uid="{A406A9FC-4864-452C-BE3D-A84AFAC581C3}"/>
    <cellStyle name="AggGreen 4 2 4 3" xfId="9050" xr:uid="{63BB604D-8C1B-4264-89FD-FB1CEF33C877}"/>
    <cellStyle name="AggGreen 4 2 4 4" xfId="13012" xr:uid="{2ADC17A0-B18C-454A-94B3-239052F7BC93}"/>
    <cellStyle name="AggGreen 4 2 4 5" xfId="12889" xr:uid="{CA952CEB-A858-4B4A-BCCF-F5C559F89D18}"/>
    <cellStyle name="AggGreen 4 2 4 6" xfId="20142" xr:uid="{46F40320-DED2-450F-9F9B-614E8DAE1EC5}"/>
    <cellStyle name="AggGreen 4 2 4 7" xfId="12637" xr:uid="{88FD8650-26BA-4F43-83D8-E167EBB25045}"/>
    <cellStyle name="AggGreen 4 2 4 8" xfId="27085" xr:uid="{B3C6480B-B5A2-4C89-9714-4639F05EB305}"/>
    <cellStyle name="AggGreen 4 2 4 9" xfId="26782" xr:uid="{98AA0674-2C40-4344-8462-6B0BFFA35A23}"/>
    <cellStyle name="AggGreen 4 2 5" xfId="2118" xr:uid="{2E1EA4A3-4FEF-402C-BACE-0A7A0A4E5AAB}"/>
    <cellStyle name="AggGreen 4 2 5 10" xfId="33697" xr:uid="{EC83BA1C-33EF-4E59-AB10-DACB830214A4}"/>
    <cellStyle name="AggGreen 4 2 5 11" xfId="37202" xr:uid="{D1A6C38D-B782-416F-9106-19FE73915B28}"/>
    <cellStyle name="AggGreen 4 2 5 12" xfId="39835" xr:uid="{30575B27-5702-4071-83D8-333D0890A571}"/>
    <cellStyle name="AggGreen 4 2 5 13" xfId="44141" xr:uid="{A39750E9-815E-40BB-B60B-266764A54906}"/>
    <cellStyle name="AggGreen 4 2 5 14" xfId="47800" xr:uid="{75720917-035D-4F74-A2F2-89AD76C0CDC4}"/>
    <cellStyle name="AggGreen 4 2 5 2" xfId="6556" xr:uid="{F3095ADF-D8F6-484E-ACA4-D2D9D5B18380}"/>
    <cellStyle name="AggGreen 4 2 5 3" xfId="10134" xr:uid="{5BC6CC98-833D-407A-8126-9E44ABB3650D}"/>
    <cellStyle name="AggGreen 4 2 5 4" xfId="14033" xr:uid="{0CE1CA83-2976-4D8A-99C5-0A6F73EFD9DE}"/>
    <cellStyle name="AggGreen 4 2 5 5" xfId="17234" xr:uid="{AF98119D-E97B-436A-8EAD-0FA424700A7D}"/>
    <cellStyle name="AggGreen 4 2 5 6" xfId="21217" xr:uid="{CB098260-3110-4484-A0B8-636BE2C6CF38}"/>
    <cellStyle name="AggGreen 4 2 5 7" xfId="23804" xr:uid="{E1446AF0-52A0-47CF-844B-6C3F18935E63}"/>
    <cellStyle name="AggGreen 4 2 5 8" xfId="28133" xr:uid="{E1CB4C11-E0A2-428A-9910-17428690A18B}"/>
    <cellStyle name="AggGreen 4 2 5 9" xfId="30097" xr:uid="{71030F58-7C8D-4919-BF8A-E3D154DD258B}"/>
    <cellStyle name="AggGreen 4 2 6" xfId="2458" xr:uid="{EE8D083C-4AA0-4B79-8C68-5E82F2E8984F}"/>
    <cellStyle name="AggGreen 4 2 6 10" xfId="34037" xr:uid="{A0937AB1-A611-4B28-8C19-A029F42D4BB0}"/>
    <cellStyle name="AggGreen 4 2 6 11" xfId="37516" xr:uid="{9FDC25F5-C7D9-4B8E-B8D3-A2E2AD888057}"/>
    <cellStyle name="AggGreen 4 2 6 12" xfId="40175" xr:uid="{04471EA3-98EA-419D-92DA-CF668A44FDBD}"/>
    <cellStyle name="AggGreen 4 2 6 13" xfId="44481" xr:uid="{27963302-AAF9-49EC-9937-81F5150C23D0}"/>
    <cellStyle name="AggGreen 4 2 6 14" xfId="47987" xr:uid="{A5DDCAD5-833F-4FE2-B06D-F3824E5B7243}"/>
    <cellStyle name="AggGreen 4 2 6 2" xfId="6896" xr:uid="{C17305FC-EC87-44A2-B40B-2E1954E67523}"/>
    <cellStyle name="AggGreen 4 2 6 3" xfId="10474" xr:uid="{DCB5E5C7-E693-4DD1-B563-469DF8551159}"/>
    <cellStyle name="AggGreen 4 2 6 4" xfId="14373" xr:uid="{7D63632C-468B-42C4-B059-CC8116324396}"/>
    <cellStyle name="AggGreen 4 2 6 5" xfId="17574" xr:uid="{98FCC19E-1DC5-4C72-A878-2E81BBA3EFB0}"/>
    <cellStyle name="AggGreen 4 2 6 6" xfId="21557" xr:uid="{B1340E99-D138-43BE-AFA2-4FED0118A439}"/>
    <cellStyle name="AggGreen 4 2 6 7" xfId="24139" xr:uid="{57A68574-A149-4729-8870-5AFB24FDE0B3}"/>
    <cellStyle name="AggGreen 4 2 6 8" xfId="28465" xr:uid="{332BFE52-5122-494C-ABD4-B7B600BE6A66}"/>
    <cellStyle name="AggGreen 4 2 6 9" xfId="29688" xr:uid="{D5C61CFE-DF27-41B3-82CD-3F801ABBCDD3}"/>
    <cellStyle name="AggGreen 4 2 7" xfId="3142" xr:uid="{F644E67B-05A8-4531-AFC2-078A8B41D5E6}"/>
    <cellStyle name="AggGreen 4 2 7 10" xfId="34719" xr:uid="{95C58FB4-3F98-4A1A-ABAF-47A33B2B2836}"/>
    <cellStyle name="AggGreen 4 2 7 11" xfId="38164" xr:uid="{1C45ACA8-F620-47DD-AF3C-D042B750FA6A}"/>
    <cellStyle name="AggGreen 4 2 7 12" xfId="40853" xr:uid="{48315DA6-E95D-408C-898D-D9CB97D57FE8}"/>
    <cellStyle name="AggGreen 4 2 7 13" xfId="45164" xr:uid="{FB79892C-4997-4AE0-B7BA-BD4DD090D197}"/>
    <cellStyle name="AggGreen 4 2 7 14" xfId="48555" xr:uid="{305C6F32-F5BA-4821-801A-99687A846307}"/>
    <cellStyle name="AggGreen 4 2 7 15" xfId="50560" xr:uid="{74820DBC-A047-42BA-A375-2D2C98994CE9}"/>
    <cellStyle name="AggGreen 4 2 7 2" xfId="7577" xr:uid="{D02E3229-4011-4758-BCE0-82584A3BD7C8}"/>
    <cellStyle name="AggGreen 4 2 7 3" xfId="11156" xr:uid="{C266BCF3-A0BA-4FA5-A847-C3C4FA30843C}"/>
    <cellStyle name="AggGreen 4 2 7 4" xfId="15056" xr:uid="{1CDE5BE4-A42D-4CA6-8991-7AF6FEBBA19B}"/>
    <cellStyle name="AggGreen 4 2 7 5" xfId="18255" xr:uid="{6CA8BC01-C3E6-4B71-960F-F1DD22866BA9}"/>
    <cellStyle name="AggGreen 4 2 7 6" xfId="22235" xr:uid="{7721BB40-412C-44AB-8D6C-B39D279102B2}"/>
    <cellStyle name="AggGreen 4 2 7 7" xfId="24797" xr:uid="{A7FD3EF9-EF31-49EE-99F7-2D729690A47D}"/>
    <cellStyle name="AggGreen 4 2 7 8" xfId="29140" xr:uid="{42CECC93-90DC-4FFE-81A8-9E38D8965B96}"/>
    <cellStyle name="AggGreen 4 2 7 9" xfId="31114" xr:uid="{33E90420-B88A-49BD-9429-472408E2DEDF}"/>
    <cellStyle name="AggGreen 4 2 8" xfId="2862" xr:uid="{43CA9F6C-2476-4892-BA2B-775236F74BE3}"/>
    <cellStyle name="AggGreen 4 2 8 10" xfId="34439" xr:uid="{73F87E45-896F-4A30-854B-C19B32A2F3DC}"/>
    <cellStyle name="AggGreen 4 2 8 11" xfId="37884" xr:uid="{F67F649D-310C-4DC6-8F0D-C3A385BD4CFB}"/>
    <cellStyle name="AggGreen 4 2 8 12" xfId="40573" xr:uid="{B07A25EC-9856-4751-9BEF-200D601FC4BE}"/>
    <cellStyle name="AggGreen 4 2 8 13" xfId="44884" xr:uid="{FCF1B970-FB32-4975-848F-EBE5EA946E03}"/>
    <cellStyle name="AggGreen 4 2 8 14" xfId="48275" xr:uid="{E5F24405-3A04-4E46-B80B-1A44427AAAEF}"/>
    <cellStyle name="AggGreen 4 2 8 15" xfId="50280" xr:uid="{7EEBBB9F-0A26-4889-B075-8C507803D25D}"/>
    <cellStyle name="AggGreen 4 2 8 2" xfId="7297" xr:uid="{FA03D62C-76C2-41F8-9E5D-CB54D2DF3963}"/>
    <cellStyle name="AggGreen 4 2 8 3" xfId="10876" xr:uid="{6A134344-EA7E-4BC3-8D08-AF9DCF3522CA}"/>
    <cellStyle name="AggGreen 4 2 8 4" xfId="14776" xr:uid="{90F6603B-713F-436F-8308-521E6A30CB1C}"/>
    <cellStyle name="AggGreen 4 2 8 5" xfId="17975" xr:uid="{3375D014-A790-40E9-BF3C-235409A97FF1}"/>
    <cellStyle name="AggGreen 4 2 8 6" xfId="21955" xr:uid="{95DE68FC-A83E-475C-86E3-F219C4E7C6AF}"/>
    <cellStyle name="AggGreen 4 2 8 7" xfId="24517" xr:uid="{48508661-DE29-4709-93EA-72C761824E93}"/>
    <cellStyle name="AggGreen 4 2 8 8" xfId="28860" xr:uid="{182FC11C-8182-4800-88B1-BD747BB0BBDF}"/>
    <cellStyle name="AggGreen 4 2 8 9" xfId="30834" xr:uid="{EB3B8A1F-6573-4E1D-897F-EC6280AE3013}"/>
    <cellStyle name="AggGreen 4 2 9" xfId="4096" xr:uid="{E43FE2A3-0AF4-40EB-9D62-D51CE20AD557}"/>
    <cellStyle name="AggGreen 4 2 9 10" xfId="41759" xr:uid="{D777B7D9-2662-4549-B93D-0FE970778463}"/>
    <cellStyle name="AggGreen 4 2 9 11" xfId="46095" xr:uid="{6B1921DC-D3D4-4B0D-BB50-B90FCC310880}"/>
    <cellStyle name="AggGreen 4 2 9 12" xfId="49499" xr:uid="{8C6F9CDE-7FC9-43AF-B08A-32DDEE75DE4C}"/>
    <cellStyle name="AggGreen 4 2 9 13" xfId="51466" xr:uid="{C89DAE8B-3904-4B9A-819F-034C3F5E5182}"/>
    <cellStyle name="AggGreen 4 2 9 2" xfId="8529" xr:uid="{44DBC33E-C1B3-4DCF-8CA9-240B8185E9EE}"/>
    <cellStyle name="AggGreen 4 2 9 3" xfId="12100" xr:uid="{EA1049E0-3B38-4C88-9FAF-64DD561F11AF}"/>
    <cellStyle name="AggGreen 4 2 9 4" xfId="16003" xr:uid="{CDD1D4D1-DB13-48B4-BB75-12C65C469F12}"/>
    <cellStyle name="AggGreen 4 2 9 5" xfId="19184" xr:uid="{212FD1D4-B7CA-4FC4-A41F-B348E803089A}"/>
    <cellStyle name="AggGreen 4 2 9 6" xfId="25703" xr:uid="{01DEE054-7EB0-4AA0-8A50-933113DE47D6}"/>
    <cellStyle name="AggGreen 4 2 9 7" xfId="32051" xr:uid="{0731614B-2B1E-4331-B482-C2BED87AB9D6}"/>
    <cellStyle name="AggGreen 4 2 9 8" xfId="35657" xr:uid="{5277CD34-929A-4D6A-AB6E-E17B342803D1}"/>
    <cellStyle name="AggGreen 4 2 9 9" xfId="39109" xr:uid="{FA9CDF8E-B399-4BF3-895F-954320A07A7A}"/>
    <cellStyle name="AggGreen 4 3" xfId="589" xr:uid="{FC3129E4-1BB3-42DF-AE6C-6E86DC458309}"/>
    <cellStyle name="AggGreen 4 3 10" xfId="4453" xr:uid="{28A3F879-B2C8-43C4-9432-D44C560447C1}"/>
    <cellStyle name="AggGreen 4 3 10 10" xfId="42116" xr:uid="{0571E1DD-9B87-4482-9297-05D11FB8C7F1}"/>
    <cellStyle name="AggGreen 4 3 10 11" xfId="46452" xr:uid="{36244317-5091-427E-AF14-9412110A56EB}"/>
    <cellStyle name="AggGreen 4 3 10 12" xfId="49856" xr:uid="{EC17B0D0-4C06-4FF4-A859-7FFB76E3245E}"/>
    <cellStyle name="AggGreen 4 3 10 13" xfId="51823" xr:uid="{5D3F9946-B908-4C2C-888A-CF1338DF7854}"/>
    <cellStyle name="AggGreen 4 3 10 2" xfId="8886" xr:uid="{38DA5E2F-74CF-4434-98EC-F3DEE1F54F7B}"/>
    <cellStyle name="AggGreen 4 3 10 3" xfId="12457" xr:uid="{A8446938-0726-4853-B3FE-F032CAB3C63D}"/>
    <cellStyle name="AggGreen 4 3 10 4" xfId="16360" xr:uid="{78A8CC1F-06A7-42F8-8E96-53B1102D0E87}"/>
    <cellStyle name="AggGreen 4 3 10 5" xfId="19541" xr:uid="{08AF89C6-4B30-47F8-8419-EB8147F6D5C5}"/>
    <cellStyle name="AggGreen 4 3 10 6" xfId="26060" xr:uid="{40907B53-4C8C-453B-8D27-8B4B911F6AFD}"/>
    <cellStyle name="AggGreen 4 3 10 7" xfId="32408" xr:uid="{99470981-2C6B-48B4-A6B1-997800824A9B}"/>
    <cellStyle name="AggGreen 4 3 10 8" xfId="36014" xr:uid="{26B1E777-68FC-46E1-8290-FCCBC8A1014A}"/>
    <cellStyle name="AggGreen 4 3 10 9" xfId="39466" xr:uid="{987D11C1-3D9D-4ABD-A295-6598D2E0E08E}"/>
    <cellStyle name="AggGreen 4 3 11" xfId="5094" xr:uid="{8D414299-F09F-4F73-B4DF-5D3696A7CA51}"/>
    <cellStyle name="AggGreen 4 3 12" xfId="13113" xr:uid="{5EB4B324-B8E4-4707-9C8B-E73886901F11}"/>
    <cellStyle name="AggGreen 4 3 13" xfId="19703" xr:uid="{1996533F-E5BF-44AB-A2B2-C482190D1AC2}"/>
    <cellStyle name="AggGreen 4 3 14" xfId="33546" xr:uid="{D8656EC4-8F53-49B3-9E75-9A5AA823FDF9}"/>
    <cellStyle name="AggGreen 4 3 15" xfId="42619" xr:uid="{27191B4F-87A5-4D50-8652-35350C7585CA}"/>
    <cellStyle name="AggGreen 4 3 16" xfId="52453" xr:uid="{D19B8DFB-9D2D-4DA2-8D50-4BB1E421D33D}"/>
    <cellStyle name="AggGreen 4 3 2" xfId="804" xr:uid="{FCF49F2F-0B1F-412D-AE06-7AA20903DEC6}"/>
    <cellStyle name="AggGreen 4 3 2 10" xfId="5193" xr:uid="{CDA34090-71BC-4A61-9ACB-9CFEC4B90F5C}"/>
    <cellStyle name="AggGreen 4 3 2 11" xfId="12945" xr:uid="{53DCBB4B-DF68-4C0D-81DA-E274C55AFA76}"/>
    <cellStyle name="AggGreen 4 3 2 12" xfId="19913" xr:uid="{F200AC55-AB17-46F6-91D9-F80E6D69564B}"/>
    <cellStyle name="AggGreen 4 3 2 13" xfId="29799" xr:uid="{71ADE906-730D-40CF-9F5D-C45728C4A443}"/>
    <cellStyle name="AggGreen 4 3 2 14" xfId="42829" xr:uid="{B9FED7C9-9F75-474D-89D0-EA8A2D01B714}"/>
    <cellStyle name="AggGreen 4 3 2 15" xfId="52667" xr:uid="{3B608C01-3BB8-4875-BFE7-5CD0DBCED626}"/>
    <cellStyle name="AggGreen 4 3 2 2" xfId="1211" xr:uid="{1D3C276D-A5AF-41C6-86E5-4649489EDB5B}"/>
    <cellStyle name="AggGreen 4 3 2 2 10" xfId="36392" xr:uid="{B109CE24-E4B2-4573-9EA9-74E0C13F3A90}"/>
    <cellStyle name="AggGreen 4 3 2 2 11" xfId="26568" xr:uid="{3E65A1AD-7F10-410B-937D-B4DC7798E72C}"/>
    <cellStyle name="AggGreen 4 3 2 2 12" xfId="43236" xr:uid="{E724E1A4-7F54-4F72-B79F-245AAC08F878}"/>
    <cellStyle name="AggGreen 4 3 2 2 13" xfId="47817" xr:uid="{9A2E3DCF-6831-4B6B-88E6-9D8A18866AC7}"/>
    <cellStyle name="AggGreen 4 3 2 2 2" xfId="5653" xr:uid="{525A3DE4-5EDA-476C-8082-ED723161E325}"/>
    <cellStyle name="AggGreen 4 3 2 2 3" xfId="9227" xr:uid="{1A3855AB-6DB5-437E-9A78-2B377E114957}"/>
    <cellStyle name="AggGreen 4 3 2 2 4" xfId="12881" xr:uid="{C6D60DF2-546C-4D5F-83F3-75487AF3FEDA}"/>
    <cellStyle name="AggGreen 4 3 2 2 5" xfId="20319" xr:uid="{C875A24C-89A5-4ABE-A5D8-B1598F7962F6}"/>
    <cellStyle name="AggGreen 4 3 2 2 6" xfId="22825" xr:uid="{1E11E688-6F98-4F7B-9F63-4406B3F516C0}"/>
    <cellStyle name="AggGreen 4 3 2 2 7" xfId="27255" xr:uid="{F77F4A5B-37D5-45BD-AFE8-E4C1076FF19A}"/>
    <cellStyle name="AggGreen 4 3 2 2 8" xfId="28252" xr:uid="{DF19BBBB-6617-4825-9F23-0016117DA7BF}"/>
    <cellStyle name="AggGreen 4 3 2 2 9" xfId="32794" xr:uid="{B1B57A48-AC10-4322-83F9-E947449F666F}"/>
    <cellStyle name="AggGreen 4 3 2 3" xfId="1103" xr:uid="{0612B500-3C33-4795-BBE9-EC7F2EFA81F5}"/>
    <cellStyle name="AggGreen 4 3 2 3 10" xfId="32686" xr:uid="{602169C1-CFD9-401F-82A6-3522CA5FA955}"/>
    <cellStyle name="AggGreen 4 3 2 3 11" xfId="36295" xr:uid="{E8B45894-6D8E-4249-B944-98F062322FDE}"/>
    <cellStyle name="AggGreen 4 3 2 3 12" xfId="36716" xr:uid="{56629D7F-D962-4802-9EB7-20CD623524A7}"/>
    <cellStyle name="AggGreen 4 3 2 3 13" xfId="43128" xr:uid="{D384B769-0758-4D75-A6DC-3202E79E0E69}"/>
    <cellStyle name="AggGreen 4 3 2 3 14" xfId="47226" xr:uid="{A374AAB5-2159-4FFE-A8CF-538DBF338DC4}"/>
    <cellStyle name="AggGreen 4 3 2 3 2" xfId="5545" xr:uid="{48547B67-C7C4-4A0F-A7D4-89570A2E82B2}"/>
    <cellStyle name="AggGreen 4 3 2 3 3" xfId="9119" xr:uid="{20E49F53-2A0D-44EB-9B4D-0B7275818026}"/>
    <cellStyle name="AggGreen 4 3 2 3 4" xfId="13075" xr:uid="{FC67370A-FEF9-4078-A5D7-3E4CE2FD42B8}"/>
    <cellStyle name="AggGreen 4 3 2 3 5" xfId="12798" xr:uid="{7CA53B6A-6F95-488C-BE91-1DB463768A4D}"/>
    <cellStyle name="AggGreen 4 3 2 3 6" xfId="20211" xr:uid="{5A14C1A3-731C-4275-A1F4-0FD994829229}"/>
    <cellStyle name="AggGreen 4 3 2 3 7" xfId="22915" xr:uid="{E85A0CFD-FBDC-4154-A801-7FEAE2F78C88}"/>
    <cellStyle name="AggGreen 4 3 2 3 8" xfId="27151" xr:uid="{B4819136-43A5-4B8D-A00C-A8F6701E207C}"/>
    <cellStyle name="AggGreen 4 3 2 3 9" xfId="27936" xr:uid="{6E85618C-549B-4CD5-87EF-7144DEC5F886}"/>
    <cellStyle name="AggGreen 4 3 2 4" xfId="2224" xr:uid="{DB08CAEF-B0AE-4FB3-80AF-4F089FD5A773}"/>
    <cellStyle name="AggGreen 4 3 2 4 10" xfId="33803" xr:uid="{E1E1E058-C376-4258-9E89-72681588DB76}"/>
    <cellStyle name="AggGreen 4 3 2 4 11" xfId="37303" xr:uid="{1D5459E6-2956-4D03-B995-AB740AD042A4}"/>
    <cellStyle name="AggGreen 4 3 2 4 12" xfId="39941" xr:uid="{E50EEC23-293E-411F-BF5B-BE9AF6E9464A}"/>
    <cellStyle name="AggGreen 4 3 2 4 13" xfId="44247" xr:uid="{FC7D6699-CB31-45AC-930B-D9FE51A826B4}"/>
    <cellStyle name="AggGreen 4 3 2 4 14" xfId="47824" xr:uid="{DE661FB8-4310-4EB2-B655-2AD25B8671F4}"/>
    <cellStyle name="AggGreen 4 3 2 4 2" xfId="6662" xr:uid="{55C38AE5-55AF-40BF-B102-05A9739E538F}"/>
    <cellStyle name="AggGreen 4 3 2 4 3" xfId="10240" xr:uid="{1D01E03F-A1E6-40E2-B7CD-21A776839923}"/>
    <cellStyle name="AggGreen 4 3 2 4 4" xfId="14139" xr:uid="{27D34F1D-0A03-4069-8B06-063A475F11BE}"/>
    <cellStyle name="AggGreen 4 3 2 4 5" xfId="17340" xr:uid="{BC0EE904-8CA7-46F9-A746-945257968530}"/>
    <cellStyle name="AggGreen 4 3 2 4 6" xfId="21323" xr:uid="{D4DDB5B0-1512-4D9A-A617-1B6C8108CD56}"/>
    <cellStyle name="AggGreen 4 3 2 4 7" xfId="23910" xr:uid="{6176BFAA-14DB-437E-8602-A81C4866D08F}"/>
    <cellStyle name="AggGreen 4 3 2 4 8" xfId="28235" xr:uid="{604C3E0E-5FAA-4A54-A29E-3F5C42E89927}"/>
    <cellStyle name="AggGreen 4 3 2 4 9" xfId="30327" xr:uid="{54502BE0-2912-4548-99F7-869F703D27B5}"/>
    <cellStyle name="AggGreen 4 3 2 5" xfId="2579" xr:uid="{28C0E731-4D52-4C82-B41D-AD404A2533B3}"/>
    <cellStyle name="AggGreen 4 3 2 5 10" xfId="34158" xr:uid="{28545C59-B48C-41E4-8A3C-6BFA9AA0903D}"/>
    <cellStyle name="AggGreen 4 3 2 5 11" xfId="37623" xr:uid="{3752850F-5078-461D-BB73-2AFED9F80EE6}"/>
    <cellStyle name="AggGreen 4 3 2 5 12" xfId="40296" xr:uid="{B80D5F36-3689-487A-88C3-5B6DBDE1B7E0}"/>
    <cellStyle name="AggGreen 4 3 2 5 13" xfId="44602" xr:uid="{207A80A3-CC57-4613-9481-409D2DF49212}"/>
    <cellStyle name="AggGreen 4 3 2 5 14" xfId="45690" xr:uid="{E4045440-1BBB-464E-AD62-239441599ABD}"/>
    <cellStyle name="AggGreen 4 3 2 5 2" xfId="7016" xr:uid="{731838F4-AC05-4496-A83C-0792C8CCFD59}"/>
    <cellStyle name="AggGreen 4 3 2 5 3" xfId="10595" xr:uid="{BF62981D-AD3D-4CAF-BE42-B21F9FCFF079}"/>
    <cellStyle name="AggGreen 4 3 2 5 4" xfId="14494" xr:uid="{3E953A12-DB9F-4EDA-9CED-85FB371DCDE3}"/>
    <cellStyle name="AggGreen 4 3 2 5 5" xfId="17695" xr:uid="{03A41907-ECB5-468A-AB52-F2E0182A6C99}"/>
    <cellStyle name="AggGreen 4 3 2 5 6" xfId="21678" xr:uid="{2B73C8E4-2A08-4359-9E97-6D02FC7058B6}"/>
    <cellStyle name="AggGreen 4 3 2 5 7" xfId="24250" xr:uid="{C94CDABD-8C0C-4120-A88D-398F08AD3097}"/>
    <cellStyle name="AggGreen 4 3 2 5 8" xfId="28584" xr:uid="{FF11158C-0D9B-401E-8A81-272804A402EC}"/>
    <cellStyle name="AggGreen 4 3 2 5 9" xfId="30551" xr:uid="{1809C235-4D33-4CA1-A7E8-96228DC18364}"/>
    <cellStyle name="AggGreen 4 3 2 6" xfId="3268" xr:uid="{411E6414-5EED-4FD4-B018-7147BD3017B3}"/>
    <cellStyle name="AggGreen 4 3 2 6 10" xfId="34845" xr:uid="{E9B2154D-A62D-4F6E-9306-2FCEA51E62A9}"/>
    <cellStyle name="AggGreen 4 3 2 6 11" xfId="38290" xr:uid="{2B66A39E-D814-46F2-B812-77FA6D5FF977}"/>
    <cellStyle name="AggGreen 4 3 2 6 12" xfId="40979" xr:uid="{09604C0F-D4B0-4F16-8CA1-4F0B2986B394}"/>
    <cellStyle name="AggGreen 4 3 2 6 13" xfId="45290" xr:uid="{4721E1EA-BEED-43D0-B613-D014D329AD7B}"/>
    <cellStyle name="AggGreen 4 3 2 6 14" xfId="48681" xr:uid="{F6F3716E-4F8A-4BF1-B27B-50A43CD2A662}"/>
    <cellStyle name="AggGreen 4 3 2 6 15" xfId="50686" xr:uid="{CB46ACAC-2FFA-482F-91A3-6D7E4EE6FC02}"/>
    <cellStyle name="AggGreen 4 3 2 6 2" xfId="7703" xr:uid="{64785EB6-9343-4104-B7E5-D8EB3A42A8A6}"/>
    <cellStyle name="AggGreen 4 3 2 6 3" xfId="11282" xr:uid="{949DA3C4-55D0-4464-8179-4F17BDFF17B1}"/>
    <cellStyle name="AggGreen 4 3 2 6 4" xfId="15182" xr:uid="{919336C0-C324-4BD1-B94C-83A87135DA80}"/>
    <cellStyle name="AggGreen 4 3 2 6 5" xfId="18381" xr:uid="{1C9699AA-CEF2-49D7-B078-18AC7ECD2EAD}"/>
    <cellStyle name="AggGreen 4 3 2 6 6" xfId="22361" xr:uid="{8859ECCC-0F56-40D9-8502-F8C3CAC65C86}"/>
    <cellStyle name="AggGreen 4 3 2 6 7" xfId="24923" xr:uid="{73C72F07-54F1-443E-9ADF-52A3487982BC}"/>
    <cellStyle name="AggGreen 4 3 2 6 8" xfId="29266" xr:uid="{D519D3CE-9D31-4F36-9BA3-151363C9CB8C}"/>
    <cellStyle name="AggGreen 4 3 2 6 9" xfId="31240" xr:uid="{2BB53CB3-4257-4D70-979C-7807FC50BAD1}"/>
    <cellStyle name="AggGreen 4 3 2 7" xfId="2945" xr:uid="{EE3489AB-EDF9-4FF0-B27E-24244764C36F}"/>
    <cellStyle name="AggGreen 4 3 2 7 10" xfId="34522" xr:uid="{6ACAC0CB-D2F9-42B6-8331-A3EE897539C0}"/>
    <cellStyle name="AggGreen 4 3 2 7 11" xfId="37967" xr:uid="{68C29A73-07E7-4D2A-95DB-05C1537459A5}"/>
    <cellStyle name="AggGreen 4 3 2 7 12" xfId="40656" xr:uid="{8E413C04-6EC0-497F-8C0A-A5DB978D5E61}"/>
    <cellStyle name="AggGreen 4 3 2 7 13" xfId="44967" xr:uid="{1518A455-76EB-4A0E-A5B3-BFBE97E4E01E}"/>
    <cellStyle name="AggGreen 4 3 2 7 14" xfId="48358" xr:uid="{B1523523-DF6C-44A4-A0D6-BF8137DBECF0}"/>
    <cellStyle name="AggGreen 4 3 2 7 15" xfId="50363" xr:uid="{4F0FC2FE-3144-439E-B152-F602AB3A2191}"/>
    <cellStyle name="AggGreen 4 3 2 7 2" xfId="7380" xr:uid="{385EA037-C7A3-4466-8686-2391EEE09E6A}"/>
    <cellStyle name="AggGreen 4 3 2 7 3" xfId="10959" xr:uid="{31612C1A-A3A5-4F88-A11D-52A36D1E002A}"/>
    <cellStyle name="AggGreen 4 3 2 7 4" xfId="14859" xr:uid="{DCF3A7F2-6A8E-47BB-8B01-85B66285DB6E}"/>
    <cellStyle name="AggGreen 4 3 2 7 5" xfId="18058" xr:uid="{5A3C7A9B-9912-4F01-B504-257AA6F0EF41}"/>
    <cellStyle name="AggGreen 4 3 2 7 6" xfId="22038" xr:uid="{0652B8E9-3A27-4C49-96C3-FEA5726F1A1C}"/>
    <cellStyle name="AggGreen 4 3 2 7 7" xfId="24600" xr:uid="{F061987B-36B4-46E1-AD99-76CEA9758E5F}"/>
    <cellStyle name="AggGreen 4 3 2 7 8" xfId="28943" xr:uid="{5A9C4B11-C7ED-4890-977D-0411FE120401}"/>
    <cellStyle name="AggGreen 4 3 2 7 9" xfId="30917" xr:uid="{7E09FA22-BC38-4F12-BD38-ACF0038DFE1B}"/>
    <cellStyle name="AggGreen 4 3 2 8" xfId="4220" xr:uid="{1CF94DC3-B73E-424C-A34B-BEBA186FA784}"/>
    <cellStyle name="AggGreen 4 3 2 8 10" xfId="41883" xr:uid="{545F9181-A537-4D49-9405-E1D80DCA13A7}"/>
    <cellStyle name="AggGreen 4 3 2 8 11" xfId="46219" xr:uid="{53FFD76A-5B86-4DA9-9263-3CCD58940643}"/>
    <cellStyle name="AggGreen 4 3 2 8 12" xfId="49623" xr:uid="{77AA207A-F990-4B64-84FF-607ACB925E42}"/>
    <cellStyle name="AggGreen 4 3 2 8 13" xfId="51590" xr:uid="{5476B9AD-F067-4B57-A40C-174D3C6C7457}"/>
    <cellStyle name="AggGreen 4 3 2 8 2" xfId="8653" xr:uid="{83AF4DAB-5FF6-4379-940F-57251D34C38B}"/>
    <cellStyle name="AggGreen 4 3 2 8 3" xfId="12224" xr:uid="{447F3635-1873-4BD4-B9EF-4CF51D83DD5B}"/>
    <cellStyle name="AggGreen 4 3 2 8 4" xfId="16127" xr:uid="{2069AF98-8F79-4AA5-B937-F580F148B8DD}"/>
    <cellStyle name="AggGreen 4 3 2 8 5" xfId="19308" xr:uid="{D7D1541C-DE05-4138-819B-8CAE036E0E7D}"/>
    <cellStyle name="AggGreen 4 3 2 8 6" xfId="25827" xr:uid="{8A77DD73-E9FA-4DD6-A351-8C8CBEEB6A6E}"/>
    <cellStyle name="AggGreen 4 3 2 8 7" xfId="32175" xr:uid="{57488987-964E-4492-85EA-724F747D0E58}"/>
    <cellStyle name="AggGreen 4 3 2 8 8" xfId="35781" xr:uid="{AF3ACB35-6D4B-4B32-B833-5087D05609E8}"/>
    <cellStyle name="AggGreen 4 3 2 8 9" xfId="39233" xr:uid="{D871A29E-73B0-4D92-BC63-9C24C5A15982}"/>
    <cellStyle name="AggGreen 4 3 2 9" xfId="3889" xr:uid="{BBD36D7E-04F5-438A-8958-553DA7077C78}"/>
    <cellStyle name="AggGreen 4 3 2 9 10" xfId="41552" xr:uid="{6C16DE92-440C-4C62-A168-2B75869B2DAE}"/>
    <cellStyle name="AggGreen 4 3 2 9 11" xfId="45888" xr:uid="{D4F919DD-DA28-4157-AF86-973508C1CBF7}"/>
    <cellStyle name="AggGreen 4 3 2 9 12" xfId="49292" xr:uid="{265EEBFF-CDBC-436B-92BC-66A58165B253}"/>
    <cellStyle name="AggGreen 4 3 2 9 13" xfId="51259" xr:uid="{2CBBEBBE-49E4-4917-A442-691746CBA6BE}"/>
    <cellStyle name="AggGreen 4 3 2 9 2" xfId="8322" xr:uid="{E61020C2-E65D-4CF2-8978-140FDA53E67E}"/>
    <cellStyle name="AggGreen 4 3 2 9 3" xfId="11893" xr:uid="{A2AADDC1-714D-4D45-A59D-2582E4AB34B8}"/>
    <cellStyle name="AggGreen 4 3 2 9 4" xfId="15796" xr:uid="{EF7A04DE-50FB-46FF-AE75-EB53913BF105}"/>
    <cellStyle name="AggGreen 4 3 2 9 5" xfId="18977" xr:uid="{6330C240-8DC0-4841-9AB1-36D322656A34}"/>
    <cellStyle name="AggGreen 4 3 2 9 6" xfId="25496" xr:uid="{D311EF40-8AD7-4C17-B654-B2670E4625A6}"/>
    <cellStyle name="AggGreen 4 3 2 9 7" xfId="31844" xr:uid="{582ED262-5BE2-406A-BD0F-8F1B9BE7730F}"/>
    <cellStyle name="AggGreen 4 3 2 9 8" xfId="35450" xr:uid="{98CA2BD7-042D-4CF9-A16A-7107EA7888D0}"/>
    <cellStyle name="AggGreen 4 3 2 9 9" xfId="38902" xr:uid="{D3615A19-114B-445B-8A58-83A4A46EF58C}"/>
    <cellStyle name="AggGreen 4 3 3" xfId="1446" xr:uid="{9385F3C2-10B8-4F78-9646-367AFB675F01}"/>
    <cellStyle name="AggGreen 4 3 3 10" xfId="36601" xr:uid="{DE8FC289-137A-490A-A3A2-24C76212E99D}"/>
    <cellStyle name="AggGreen 4 3 3 11" xfId="37257" xr:uid="{F038804B-6DFA-4354-BA8E-831A865C5192}"/>
    <cellStyle name="AggGreen 4 3 3 12" xfId="43471" xr:uid="{3772F4FC-CC5E-47AB-8665-9A0B5023471E}"/>
    <cellStyle name="AggGreen 4 3 3 13" xfId="47225" xr:uid="{35019790-6B5A-46C6-AC49-A432F5EA15A4}"/>
    <cellStyle name="AggGreen 4 3 3 2" xfId="5885" xr:uid="{BAFCD58E-6483-4B40-A003-CE20899C5CB7}"/>
    <cellStyle name="AggGreen 4 3 3 3" xfId="9462" xr:uid="{F659C33D-9ED8-40CF-8AE8-7BE2E2A89195}"/>
    <cellStyle name="AggGreen 4 3 3 4" xfId="16567" xr:uid="{A24DAE66-1D79-4077-9EAB-18570C28F357}"/>
    <cellStyle name="AggGreen 4 3 3 5" xfId="20554" xr:uid="{83378066-DBC6-4ADE-9CC8-4C7BFAA1E353}"/>
    <cellStyle name="AggGreen 4 3 3 6" xfId="23175" xr:uid="{280444E7-9818-41FA-82BA-A61020BC4D32}"/>
    <cellStyle name="AggGreen 4 3 3 7" xfId="27483" xr:uid="{A4C1F860-E523-48D2-8732-7B23ACC90AEA}"/>
    <cellStyle name="AggGreen 4 3 3 8" xfId="26715" xr:uid="{BF39430C-CBA8-4CDA-A57B-AEBAFB720B8D}"/>
    <cellStyle name="AggGreen 4 3 3 9" xfId="33029" xr:uid="{1850FE57-6CE8-49B9-A92E-42FB12B8C3AA}"/>
    <cellStyle name="AggGreen 4 3 4" xfId="68" xr:uid="{169CAB72-3FFE-407F-B737-DB915246D565}"/>
    <cellStyle name="AggGreen 4 3 4 10" xfId="27742" xr:uid="{16F869DB-9BC8-42D6-B241-076A782527A0}"/>
    <cellStyle name="AggGreen 4 3 4 11" xfId="26219" xr:uid="{69C2CB63-A0DB-4365-BB19-B7E302A53387}"/>
    <cellStyle name="AggGreen 4 3 4 12" xfId="27003" xr:uid="{B744CA1F-2DD1-4830-9F7F-2BE5A5ED2DDD}"/>
    <cellStyle name="AggGreen 4 3 4 13" xfId="42287" xr:uid="{9DD5C2D1-66F4-44A0-8C1A-F243AF724CD3}"/>
    <cellStyle name="AggGreen 4 3 4 14" xfId="46738" xr:uid="{2C4F067C-A76F-40CE-BFA1-983210B45AEA}"/>
    <cellStyle name="AggGreen 4 3 4 2" xfId="3704" xr:uid="{A01D8502-1E5A-4A9A-A830-B9415B9CEB47}"/>
    <cellStyle name="AggGreen 4 3 4 3" xfId="5137" xr:uid="{449CB4DA-0593-436F-8233-32C29645313A}"/>
    <cellStyle name="AggGreen 4 3 4 4" xfId="5063" xr:uid="{FF1F422D-B44A-442E-A3A7-1E88C126C87E}"/>
    <cellStyle name="AggGreen 4 3 4 5" xfId="12695" xr:uid="{4ACB3C0A-F184-4A8F-8EDE-AF4849A9AA0F}"/>
    <cellStyle name="AggGreen 4 3 4 6" xfId="12871" xr:uid="{B3E91BD3-CA39-45F3-974C-99D549323E1B}"/>
    <cellStyle name="AggGreen 4 3 4 7" xfId="23064" xr:uid="{5A385622-3529-4A4E-B536-5CAE302A8740}"/>
    <cellStyle name="AggGreen 4 3 4 8" xfId="26238" xr:uid="{14CCCBC3-0A79-4ACA-B6E3-17DD3E906CF0}"/>
    <cellStyle name="AggGreen 4 3 4 9" xfId="27304" xr:uid="{82FE47FD-2EAD-42DA-B087-29B6446F9F27}"/>
    <cellStyle name="AggGreen 4 3 5" xfId="2044" xr:uid="{804628C6-AF99-4B53-BCF5-ED6AE01EC88C}"/>
    <cellStyle name="AggGreen 4 3 5 10" xfId="33623" xr:uid="{40E1B041-4511-476E-B7C4-DDFDDA5E3B86}"/>
    <cellStyle name="AggGreen 4 3 5 11" xfId="37136" xr:uid="{613C207D-8669-4015-8826-741619B55784}"/>
    <cellStyle name="AggGreen 4 3 5 12" xfId="39761" xr:uid="{D4A2201C-02A7-4422-BF7E-C2B2E6E66FBF}"/>
    <cellStyle name="AggGreen 4 3 5 13" xfId="44067" xr:uid="{A61C79A5-B1FC-44ED-B721-8379CE48D043}"/>
    <cellStyle name="AggGreen 4 3 5 14" xfId="42342" xr:uid="{3E60B11D-1461-4B06-A276-4B0ED81467EE}"/>
    <cellStyle name="AggGreen 4 3 5 2" xfId="6482" xr:uid="{6F8DDEDD-C52B-4C7F-A8D0-53A28AF62E06}"/>
    <cellStyle name="AggGreen 4 3 5 3" xfId="10060" xr:uid="{B373E488-99C8-4BCB-AB58-C8B540CDA067}"/>
    <cellStyle name="AggGreen 4 3 5 4" xfId="13959" xr:uid="{ADBE38F9-A21A-4126-B6FB-9E4984D8C9B7}"/>
    <cellStyle name="AggGreen 4 3 5 5" xfId="17160" xr:uid="{ADC7C287-74F5-4BB0-9B74-2A121CD3DA6E}"/>
    <cellStyle name="AggGreen 4 3 5 6" xfId="21143" xr:uid="{2187C67E-B8C3-4717-BEB7-75C1B20085C1}"/>
    <cellStyle name="AggGreen 4 3 5 7" xfId="23730" xr:uid="{139ED89D-5355-4F9B-B555-B0F450C99C4D}"/>
    <cellStyle name="AggGreen 4 3 5 8" xfId="28061" xr:uid="{CB07422F-F2C4-403E-AA6F-3465261AA556}"/>
    <cellStyle name="AggGreen 4 3 5 9" xfId="26928" xr:uid="{6D9C51E4-AD18-44B4-8F52-C77AB21FBAF5}"/>
    <cellStyle name="AggGreen 4 3 6" xfId="2373" xr:uid="{456C1BF2-3F4B-470F-906B-EEC62448AC4C}"/>
    <cellStyle name="AggGreen 4 3 6 10" xfId="33952" xr:uid="{04566DBF-3CD1-4FCC-9DB2-0606043F08DD}"/>
    <cellStyle name="AggGreen 4 3 6 11" xfId="37444" xr:uid="{2E14082A-70A2-41CE-99E6-34CC23E40DF2}"/>
    <cellStyle name="AggGreen 4 3 6 12" xfId="40090" xr:uid="{26DF8650-BBFC-4A72-BF48-B116A95731D5}"/>
    <cellStyle name="AggGreen 4 3 6 13" xfId="44396" xr:uid="{40201037-84E5-4B29-B2EA-27BD367E9EDA}"/>
    <cellStyle name="AggGreen 4 3 6 14" xfId="42540" xr:uid="{31D787A5-64A9-4EA6-9EBB-3B9601612E37}"/>
    <cellStyle name="AggGreen 4 3 6 2" xfId="6811" xr:uid="{7C48EE75-4A2F-4B10-93DF-07E43D7134A2}"/>
    <cellStyle name="AggGreen 4 3 6 3" xfId="10389" xr:uid="{C6C0CF21-1933-44AE-B40C-3402D9022B10}"/>
    <cellStyle name="AggGreen 4 3 6 4" xfId="14288" xr:uid="{72D6E6C4-65C2-4BD2-908D-42B0E384CC9F}"/>
    <cellStyle name="AggGreen 4 3 6 5" xfId="17489" xr:uid="{863A9607-DA19-4BBD-A242-FAD0DB81AB26}"/>
    <cellStyle name="AggGreen 4 3 6 6" xfId="21472" xr:uid="{DE98C53F-41C7-4EB5-9490-97B5741BB0EC}"/>
    <cellStyle name="AggGreen 4 3 6 7" xfId="24059" xr:uid="{6096626E-5AC7-4454-AE82-99B777BC6894}"/>
    <cellStyle name="AggGreen 4 3 6 8" xfId="28382" xr:uid="{8AD3F15D-C68A-4679-9E37-4DCE1219923A}"/>
    <cellStyle name="AggGreen 4 3 6 9" xfId="26439" xr:uid="{820D4343-3805-4D38-95E0-136AB1283BF2}"/>
    <cellStyle name="AggGreen 4 3 7" xfId="3057" xr:uid="{AC8078CE-ED1F-4643-B207-009DB4159E9C}"/>
    <cellStyle name="AggGreen 4 3 7 10" xfId="34634" xr:uid="{9DB99F54-0AFD-4002-BD41-531D90E47B84}"/>
    <cellStyle name="AggGreen 4 3 7 11" xfId="38079" xr:uid="{9D0D758F-D192-47F5-AEA2-81141A629B7F}"/>
    <cellStyle name="AggGreen 4 3 7 12" xfId="40768" xr:uid="{FDD52DBD-C08B-4D5E-87B4-F6DE8009FC9D}"/>
    <cellStyle name="AggGreen 4 3 7 13" xfId="45079" xr:uid="{CBFFB2E4-32CA-4D81-9E80-C87DE94329E3}"/>
    <cellStyle name="AggGreen 4 3 7 14" xfId="48470" xr:uid="{36502F6F-6EE7-441C-90C7-10AC9C9DB63A}"/>
    <cellStyle name="AggGreen 4 3 7 15" xfId="50475" xr:uid="{E4702B4C-5C6A-463D-8D49-F5E035915E4E}"/>
    <cellStyle name="AggGreen 4 3 7 2" xfId="7492" xr:uid="{3DF126F3-A34C-4105-9B31-4C731E702EAB}"/>
    <cellStyle name="AggGreen 4 3 7 3" xfId="11071" xr:uid="{0CA1C97F-CB7A-4DD4-8FCA-466071C8E35F}"/>
    <cellStyle name="AggGreen 4 3 7 4" xfId="14971" xr:uid="{5E56098E-0DAD-4E79-AE29-F4D6397DADA0}"/>
    <cellStyle name="AggGreen 4 3 7 5" xfId="18170" xr:uid="{DFA79123-39E5-455E-8E12-3CD87A9C9FF7}"/>
    <cellStyle name="AggGreen 4 3 7 6" xfId="22150" xr:uid="{644B3A6D-33AC-4312-AB04-5F398DB39DAC}"/>
    <cellStyle name="AggGreen 4 3 7 7" xfId="24712" xr:uid="{9649D5B5-C4FD-40AA-A236-5286D94EAA1E}"/>
    <cellStyle name="AggGreen 4 3 7 8" xfId="29055" xr:uid="{7F99E0A9-19AD-4893-955F-ECEF368F1903}"/>
    <cellStyle name="AggGreen 4 3 7 9" xfId="31029" xr:uid="{CE38A30F-F1ED-4E1F-AD08-269C0C55E94C}"/>
    <cellStyle name="AggGreen 4 3 8" xfId="2974" xr:uid="{A6485686-8878-4EC2-B824-7489438A115D}"/>
    <cellStyle name="AggGreen 4 3 8 10" xfId="34551" xr:uid="{5646E1FD-B4CD-448F-92F8-763C4F825D03}"/>
    <cellStyle name="AggGreen 4 3 8 11" xfId="37996" xr:uid="{8D3F5317-F7AA-4D9F-965D-4EE7B791AAE3}"/>
    <cellStyle name="AggGreen 4 3 8 12" xfId="40685" xr:uid="{A99F7E82-1837-427A-8068-6D9F4BF80CFB}"/>
    <cellStyle name="AggGreen 4 3 8 13" xfId="44996" xr:uid="{15E76CB0-DA62-4057-883A-E8A2F189F856}"/>
    <cellStyle name="AggGreen 4 3 8 14" xfId="48387" xr:uid="{1C163F8A-D5D0-4D8B-8B3F-4F15CDA23949}"/>
    <cellStyle name="AggGreen 4 3 8 15" xfId="50392" xr:uid="{397918CB-370E-4752-ADF6-7566BF268562}"/>
    <cellStyle name="AggGreen 4 3 8 2" xfId="7409" xr:uid="{DF223FA4-B01E-4154-AA71-7B6C801E0156}"/>
    <cellStyle name="AggGreen 4 3 8 3" xfId="10988" xr:uid="{AE089C0E-11CB-44DD-8C73-FB248252133D}"/>
    <cellStyle name="AggGreen 4 3 8 4" xfId="14888" xr:uid="{3DF8AC08-F23B-4CA5-B711-A78272EE1CE0}"/>
    <cellStyle name="AggGreen 4 3 8 5" xfId="18087" xr:uid="{9CF43380-B5ED-43C8-AC97-CD1539404B58}"/>
    <cellStyle name="AggGreen 4 3 8 6" xfId="22067" xr:uid="{FAC76BEA-A1F6-4CD7-A1EB-A42A7EF7FD56}"/>
    <cellStyle name="AggGreen 4 3 8 7" xfId="24629" xr:uid="{E84CDDAB-3490-4B6F-A235-2C7AEAB34F56}"/>
    <cellStyle name="AggGreen 4 3 8 8" xfId="28972" xr:uid="{0AC06919-6EB1-4763-80B2-4C8EA354951E}"/>
    <cellStyle name="AggGreen 4 3 8 9" xfId="30946" xr:uid="{8EF351D9-447A-4158-9928-3B5B29774118}"/>
    <cellStyle name="AggGreen 4 3 9" xfId="4011" xr:uid="{DD3760A4-A0FC-485A-A99E-0476CE9996D4}"/>
    <cellStyle name="AggGreen 4 3 9 10" xfId="41674" xr:uid="{935624B8-D786-4A82-836F-150397ACAA5E}"/>
    <cellStyle name="AggGreen 4 3 9 11" xfId="46010" xr:uid="{17E60372-779C-437C-BE9B-000139EF6FBF}"/>
    <cellStyle name="AggGreen 4 3 9 12" xfId="49414" xr:uid="{B26FCFED-D103-45FC-8D28-6856AC571461}"/>
    <cellStyle name="AggGreen 4 3 9 13" xfId="51381" xr:uid="{9085923D-EAFF-413A-BDE8-DCE33C328281}"/>
    <cellStyle name="AggGreen 4 3 9 2" xfId="8444" xr:uid="{8FDC7A3F-5982-40F4-86E9-5A5ABD9CE90D}"/>
    <cellStyle name="AggGreen 4 3 9 3" xfId="12015" xr:uid="{5F28DB91-B346-475C-A7B6-441CA260CB8F}"/>
    <cellStyle name="AggGreen 4 3 9 4" xfId="15918" xr:uid="{108B15E5-2AF9-4EB3-AEEB-D3E88407B058}"/>
    <cellStyle name="AggGreen 4 3 9 5" xfId="19099" xr:uid="{CC1C8951-6831-4BB5-BA7C-C49F19F3129E}"/>
    <cellStyle name="AggGreen 4 3 9 6" xfId="25618" xr:uid="{06684EA6-7C68-4E7D-8D96-23A456C8AEA6}"/>
    <cellStyle name="AggGreen 4 3 9 7" xfId="31966" xr:uid="{66F407DC-C77A-4669-9971-7D7A64EA5661}"/>
    <cellStyle name="AggGreen 4 3 9 8" xfId="35572" xr:uid="{203AC78B-4E2D-4E36-B1AF-FDB4396FEC85}"/>
    <cellStyle name="AggGreen 4 3 9 9" xfId="39024" xr:uid="{D21E0C86-E20A-4762-8256-F9B0A5C6B8F6}"/>
    <cellStyle name="AggGreen 4 4" xfId="707" xr:uid="{5E3FF99A-4DCA-4FAC-B8AB-582B8FE2AA32}"/>
    <cellStyle name="AggGreen 4 4 10" xfId="4468" xr:uid="{15441A44-2F56-4706-BE61-DBB9AA7FD6DF}"/>
    <cellStyle name="AggGreen 4 4 10 10" xfId="42131" xr:uid="{AFECE239-86BA-4A3F-9C77-F427096851AF}"/>
    <cellStyle name="AggGreen 4 4 10 11" xfId="46467" xr:uid="{57A595DD-7567-4634-99B6-232E1E5D59E7}"/>
    <cellStyle name="AggGreen 4 4 10 12" xfId="49871" xr:uid="{C3658320-A39B-43EB-9BA0-481BA6225DBD}"/>
    <cellStyle name="AggGreen 4 4 10 13" xfId="51838" xr:uid="{99E67C85-73C3-4F1F-BEF7-942118CF8A45}"/>
    <cellStyle name="AggGreen 4 4 10 2" xfId="8901" xr:uid="{AD2167F3-4211-410A-8940-5398975C76C8}"/>
    <cellStyle name="AggGreen 4 4 10 3" xfId="12472" xr:uid="{704E4087-5310-46A6-B925-69740D571FF6}"/>
    <cellStyle name="AggGreen 4 4 10 4" xfId="16375" xr:uid="{E1CB5A5B-1636-4C24-A83A-F0BF4AC61CF9}"/>
    <cellStyle name="AggGreen 4 4 10 5" xfId="19556" xr:uid="{F015D904-B9F7-4944-9744-BE36CA0D3A22}"/>
    <cellStyle name="AggGreen 4 4 10 6" xfId="26075" xr:uid="{55ADBAF6-C5FD-4B5A-B0F5-2C136E896191}"/>
    <cellStyle name="AggGreen 4 4 10 7" xfId="32423" xr:uid="{FF0E98E0-3CE6-41A0-8998-45DD5B256BC0}"/>
    <cellStyle name="AggGreen 4 4 10 8" xfId="36029" xr:uid="{F27E6270-9B86-459D-88CA-6C02C6FCC72C}"/>
    <cellStyle name="AggGreen 4 4 10 9" xfId="39481" xr:uid="{86E60BA0-7404-4C78-9B37-5DAA1A57C96F}"/>
    <cellStyle name="AggGreen 4 4 11" xfId="6248" xr:uid="{6C168AE1-0F9A-433B-B4EC-64CCA1E62A56}"/>
    <cellStyle name="AggGreen 4 4 12" xfId="12831" xr:uid="{96327D6C-70D0-4B02-A22F-C18DF5DADA54}"/>
    <cellStyle name="AggGreen 4 4 13" xfId="19821" xr:uid="{1B86985F-C303-4738-9929-62D80A7B0C97}"/>
    <cellStyle name="AggGreen 4 4 14" xfId="38691" xr:uid="{1266E112-F3CD-4B97-8770-EE0F31FD7E54}"/>
    <cellStyle name="AggGreen 4 4 15" xfId="42737" xr:uid="{F0373402-033D-46C3-9FE3-38DB9776B11D}"/>
    <cellStyle name="AggGreen 4 4 16" xfId="52571" xr:uid="{00F13C73-3856-42D4-9EDA-6B738D670171}"/>
    <cellStyle name="AggGreen 4 4 2" xfId="922" xr:uid="{91D6F990-0D34-46A5-94D7-5993935A1602}"/>
    <cellStyle name="AggGreen 4 4 2 10" xfId="4796" xr:uid="{D9FBF274-0537-4123-8B54-8AF2BE323886}"/>
    <cellStyle name="AggGreen 4 4 2 11" xfId="5352" xr:uid="{9B4FB162-EBAF-4B6B-84C9-0F8193F87FC8}"/>
    <cellStyle name="AggGreen 4 4 2 12" xfId="20031" xr:uid="{D6960CBA-3D2D-4747-8C3B-F95E8E110026}"/>
    <cellStyle name="AggGreen 4 4 2 13" xfId="37734" xr:uid="{A560F668-1DCD-4A95-8D1D-5FFDD55D562A}"/>
    <cellStyle name="AggGreen 4 4 2 14" xfId="42947" xr:uid="{12250858-BE3F-44B3-9D50-BF0AF68B6584}"/>
    <cellStyle name="AggGreen 4 4 2 15" xfId="52785" xr:uid="{5A4F46FB-1E84-4B69-934B-3B4BC15C3D5A}"/>
    <cellStyle name="AggGreen 4 4 2 2" xfId="1660" xr:uid="{DAD6A119-2CE3-40DA-8140-797D0F58FC68}"/>
    <cellStyle name="AggGreen 4 4 2 2 10" xfId="36798" xr:uid="{8101458B-83CC-43EF-B362-1CCCDE294BE2}"/>
    <cellStyle name="AggGreen 4 4 2 2 11" xfId="26983" xr:uid="{4D14544C-00CD-4707-A091-565D7A8EEFBC}"/>
    <cellStyle name="AggGreen 4 4 2 2 12" xfId="43685" xr:uid="{8EDDEF21-D883-44BC-A36B-AF9DE046EB53}"/>
    <cellStyle name="AggGreen 4 4 2 2 13" xfId="47282" xr:uid="{F50A8BFC-F4EA-4355-91E4-A617D23DAD05}"/>
    <cellStyle name="AggGreen 4 4 2 2 2" xfId="6099" xr:uid="{1E1B412E-6551-4ABD-A4AF-C0D88B3634D0}"/>
    <cellStyle name="AggGreen 4 4 2 2 3" xfId="9676" xr:uid="{C5999744-A86F-4B33-BF72-CC0546FC56C3}"/>
    <cellStyle name="AggGreen 4 4 2 2 4" xfId="16781" xr:uid="{0887855B-57FC-443C-AF00-F9F7D9C80B13}"/>
    <cellStyle name="AggGreen 4 4 2 2 5" xfId="20768" xr:uid="{8A844148-E7E7-4B86-A043-14605D25972D}"/>
    <cellStyle name="AggGreen 4 4 2 2 6" xfId="23375" xr:uid="{B2AAFDA1-F276-4D59-BCA1-C3761D6213F4}"/>
    <cellStyle name="AggGreen 4 4 2 2 7" xfId="27693" xr:uid="{099B2F80-35D5-4C9F-B504-0B72DC57512A}"/>
    <cellStyle name="AggGreen 4 4 2 2 8" xfId="30117" xr:uid="{413E39E2-29F6-4254-A9BB-2C3BE8FA7168}"/>
    <cellStyle name="AggGreen 4 4 2 2 9" xfId="33243" xr:uid="{B1E13706-09AD-4EA2-8D5F-37B2CEBEB998}"/>
    <cellStyle name="AggGreen 4 4 2 3" xfId="1000" xr:uid="{1D4CB94A-3A07-4F65-9E06-BAA1A2E73025}"/>
    <cellStyle name="AggGreen 4 4 2 3 10" xfId="32583" xr:uid="{A87F8922-AA8A-4DCD-8A57-7064ED1F7CCF}"/>
    <cellStyle name="AggGreen 4 4 2 3 11" xfId="36199" xr:uid="{2F394ADC-4893-463D-9CC7-100A4EE7EFFA}"/>
    <cellStyle name="AggGreen 4 4 2 3 12" xfId="37732" xr:uid="{C7EAF54A-4231-4752-AC6B-E6C3455A9824}"/>
    <cellStyle name="AggGreen 4 4 2 3 13" xfId="43025" xr:uid="{0CDDFBF2-F5B6-4A76-A06B-F0823DCBA5EC}"/>
    <cellStyle name="AggGreen 4 4 2 3 14" xfId="47900" xr:uid="{8407823D-B789-4E9E-A041-63B35571049F}"/>
    <cellStyle name="AggGreen 4 4 2 3 2" xfId="5442" xr:uid="{589684A0-3B36-4304-9E1C-B5A302C3B92D}"/>
    <cellStyle name="AggGreen 4 4 2 3 3" xfId="4787" xr:uid="{A486E038-E732-4781-809F-CB836E1B0F37}"/>
    <cellStyle name="AggGreen 4 4 2 3 4" xfId="12978" xr:uid="{779F1938-C410-48A2-82C2-8D1E7FD44C0B}"/>
    <cellStyle name="AggGreen 4 4 2 3 5" xfId="12817" xr:uid="{907816DD-A4F3-4B6E-939A-CFAB80B7B94F}"/>
    <cellStyle name="AggGreen 4 4 2 3 6" xfId="20108" xr:uid="{3716B1B9-9236-423E-9A23-A7794D358A04}"/>
    <cellStyle name="AggGreen 4 4 2 3 7" xfId="12849" xr:uid="{402C5F31-030C-41C6-93E2-C145505B101E}"/>
    <cellStyle name="AggGreen 4 4 2 3 8" xfId="27051" xr:uid="{9C6A1A4C-1493-40D7-B5D7-891F3F756729}"/>
    <cellStyle name="AggGreen 4 4 2 3 9" xfId="30026" xr:uid="{A9CA36A9-5906-402E-B914-1BA8A528B35B}"/>
    <cellStyle name="AggGreen 4 4 2 4" xfId="2330" xr:uid="{3E0290AC-5962-4AA5-A1EB-9F2EE936D681}"/>
    <cellStyle name="AggGreen 4 4 2 4 10" xfId="33909" xr:uid="{EFF41420-9EA0-44FF-8C9C-A7FB2BA8B630}"/>
    <cellStyle name="AggGreen 4 4 2 4 11" xfId="37401" xr:uid="{98BD9097-8133-4436-A84C-BEA78DDD740C}"/>
    <cellStyle name="AggGreen 4 4 2 4 12" xfId="40047" xr:uid="{DFD9F624-082D-4207-9072-3060870E9FCB}"/>
    <cellStyle name="AggGreen 4 4 2 4 13" xfId="44353" xr:uid="{3957BA94-ACB8-4B1B-8C01-83DB8729CE48}"/>
    <cellStyle name="AggGreen 4 4 2 4 14" xfId="48153" xr:uid="{51E066F5-4C85-4ED6-8893-2FDD5B2EC973}"/>
    <cellStyle name="AggGreen 4 4 2 4 2" xfId="6768" xr:uid="{B3F02CFE-5797-4D38-A73D-1B00DF020BD4}"/>
    <cellStyle name="AggGreen 4 4 2 4 3" xfId="10346" xr:uid="{FDAF59EA-555D-4D68-87B9-647BABA09407}"/>
    <cellStyle name="AggGreen 4 4 2 4 4" xfId="14245" xr:uid="{115BE300-2E8C-4618-8948-F04A9C1CA457}"/>
    <cellStyle name="AggGreen 4 4 2 4 5" xfId="17446" xr:uid="{B28C7872-A1E3-43E2-87F0-947A25C504A8}"/>
    <cellStyle name="AggGreen 4 4 2 4 6" xfId="21429" xr:uid="{6D88578B-C1DD-4231-A25F-2E929AD01687}"/>
    <cellStyle name="AggGreen 4 4 2 4 7" xfId="24016" xr:uid="{7C245578-D692-4458-8ADC-DB9DDADA9E12}"/>
    <cellStyle name="AggGreen 4 4 2 4 8" xfId="28339" xr:uid="{98BB0D78-1C75-4982-9338-92C98E5081F6}"/>
    <cellStyle name="AggGreen 4 4 2 4 9" xfId="26421" xr:uid="{1B50B0FD-6791-4517-BA1D-9AABDF67F955}"/>
    <cellStyle name="AggGreen 4 4 2 5" xfId="2697" xr:uid="{3AB7B10D-648A-4FE6-975A-F885A60D2A7B}"/>
    <cellStyle name="AggGreen 4 4 2 5 10" xfId="34276" xr:uid="{1A5ABB41-42FA-4527-AFBA-25BFDD939E26}"/>
    <cellStyle name="AggGreen 4 4 2 5 11" xfId="37725" xr:uid="{BD4B6905-32BD-4B9C-8916-EAD562A8F8CA}"/>
    <cellStyle name="AggGreen 4 4 2 5 12" xfId="40414" xr:uid="{ABCE1372-DA9A-4383-A7E2-0D78F3D72C61}"/>
    <cellStyle name="AggGreen 4 4 2 5 13" xfId="44720" xr:uid="{F60C0C45-804F-4939-921E-6F5606ED6807}"/>
    <cellStyle name="AggGreen 4 4 2 5 14" xfId="50121" xr:uid="{2B2C9ED9-1B5A-4EE5-9BD1-73AACD18FBBF}"/>
    <cellStyle name="AggGreen 4 4 2 5 2" xfId="7133" xr:uid="{1CB0A960-3F51-4323-A944-3D3993D1AC48}"/>
    <cellStyle name="AggGreen 4 4 2 5 3" xfId="10713" xr:uid="{1A7CBC77-95B0-4635-8980-29B0E83EF1A9}"/>
    <cellStyle name="AggGreen 4 4 2 5 4" xfId="14612" xr:uid="{34D39828-1EFD-4FD9-AB1B-745A655597DC}"/>
    <cellStyle name="AggGreen 4 4 2 5 5" xfId="17813" xr:uid="{97920387-D0C7-47F2-BB9C-A66D00EEDBE7}"/>
    <cellStyle name="AggGreen 4 4 2 5 6" xfId="21796" xr:uid="{489E7A9C-05A7-495C-853E-0D79E90D7495}"/>
    <cellStyle name="AggGreen 4 4 2 5 7" xfId="24362" xr:uid="{050A0A0F-8A42-4C2D-B9F1-D5523FD023FC}"/>
    <cellStyle name="AggGreen 4 4 2 5 8" xfId="28697" xr:uid="{92C5589B-B3F8-4445-81C9-A8F171544CBC}"/>
    <cellStyle name="AggGreen 4 4 2 5 9" xfId="30669" xr:uid="{D8E4133B-6F0E-4348-8A0D-D97C22F5331E}"/>
    <cellStyle name="AggGreen 4 4 2 6" xfId="3386" xr:uid="{815B7538-F090-43F1-A76D-F30C63716EBA}"/>
    <cellStyle name="AggGreen 4 4 2 6 10" xfId="34963" xr:uid="{A48A570E-8ADA-4335-9427-7BC2C719A6D8}"/>
    <cellStyle name="AggGreen 4 4 2 6 11" xfId="38408" xr:uid="{F4C442F0-EA0C-4C8D-8C4A-353BC8B2AE7F}"/>
    <cellStyle name="AggGreen 4 4 2 6 12" xfId="41097" xr:uid="{9189B804-24E9-4E70-87CF-D593B22495D3}"/>
    <cellStyle name="AggGreen 4 4 2 6 13" xfId="45408" xr:uid="{C0644D4E-7CFC-481E-B90F-3B3B5DB5CB31}"/>
    <cellStyle name="AggGreen 4 4 2 6 14" xfId="48799" xr:uid="{68F06985-C1B7-4433-905E-846BCBFAFAF1}"/>
    <cellStyle name="AggGreen 4 4 2 6 15" xfId="50804" xr:uid="{27770ECE-F13F-480E-9EF1-46BD02B96E1A}"/>
    <cellStyle name="AggGreen 4 4 2 6 2" xfId="7821" xr:uid="{8817F7C7-FFDD-4EC2-A091-5168A4575A19}"/>
    <cellStyle name="AggGreen 4 4 2 6 3" xfId="11400" xr:uid="{1F467381-BCD9-4CE7-81E0-6EF2D7B9E8AC}"/>
    <cellStyle name="AggGreen 4 4 2 6 4" xfId="15300" xr:uid="{C2F2103D-09B4-4214-A259-5F45405DA490}"/>
    <cellStyle name="AggGreen 4 4 2 6 5" xfId="18499" xr:uid="{0E7ABDF6-B780-42B7-8BE0-B4C2AC9D25B8}"/>
    <cellStyle name="AggGreen 4 4 2 6 6" xfId="22479" xr:uid="{9F03B8C3-D035-4162-9364-93EE514DCF69}"/>
    <cellStyle name="AggGreen 4 4 2 6 7" xfId="25041" xr:uid="{A74F7BF4-99C0-4C57-940D-1B5BD543409B}"/>
    <cellStyle name="AggGreen 4 4 2 6 8" xfId="29384" xr:uid="{5C9904C9-78E0-4C79-9438-C982AB7448FC}"/>
    <cellStyle name="AggGreen 4 4 2 6 9" xfId="31358" xr:uid="{47570EA2-7A25-4A36-8F01-1D4FC77B5298}"/>
    <cellStyle name="AggGreen 4 4 2 7" xfId="2937" xr:uid="{61C4DEF1-2B53-464C-BEB0-F476322D22F4}"/>
    <cellStyle name="AggGreen 4 4 2 7 10" xfId="34514" xr:uid="{478AA20B-747E-4EDE-8087-D78F110A82EA}"/>
    <cellStyle name="AggGreen 4 4 2 7 11" xfId="37959" xr:uid="{CCCA0CEB-54A4-49CF-8C56-0F638849E34D}"/>
    <cellStyle name="AggGreen 4 4 2 7 12" xfId="40648" xr:uid="{45C39235-C1A2-4193-B2B7-60DCFDCA5820}"/>
    <cellStyle name="AggGreen 4 4 2 7 13" xfId="44959" xr:uid="{2F1B9A65-1AB3-4EBA-80E4-ACC1F4E453F8}"/>
    <cellStyle name="AggGreen 4 4 2 7 14" xfId="48350" xr:uid="{C75C48A8-2A51-40B8-B90D-0BB671A9356A}"/>
    <cellStyle name="AggGreen 4 4 2 7 15" xfId="50355" xr:uid="{61BC86BD-F3A7-489E-8BB0-87F42D24F9DD}"/>
    <cellStyle name="AggGreen 4 4 2 7 2" xfId="7372" xr:uid="{D8955500-CFB3-40D2-94DD-3349C4E99934}"/>
    <cellStyle name="AggGreen 4 4 2 7 3" xfId="10951" xr:uid="{7B4B34C4-9E7D-426D-BAA9-751A3456DCC3}"/>
    <cellStyle name="AggGreen 4 4 2 7 4" xfId="14851" xr:uid="{3A923B6A-2E74-4764-B1CD-4277A74251C2}"/>
    <cellStyle name="AggGreen 4 4 2 7 5" xfId="18050" xr:uid="{3CB47627-2164-44AE-AF8C-99330E661E77}"/>
    <cellStyle name="AggGreen 4 4 2 7 6" xfId="22030" xr:uid="{40341B4E-F128-47A9-AF4D-F398C2A9B89B}"/>
    <cellStyle name="AggGreen 4 4 2 7 7" xfId="24592" xr:uid="{E8A37746-AFDA-4C5A-BDDE-36B2BB2B2762}"/>
    <cellStyle name="AggGreen 4 4 2 7 8" xfId="28935" xr:uid="{CEF1BCD6-8047-41C8-B6B3-0413A089309F}"/>
    <cellStyle name="AggGreen 4 4 2 7 9" xfId="30909" xr:uid="{46B9D31D-ED0E-45C2-9399-2E76E66BE33B}"/>
    <cellStyle name="AggGreen 4 4 2 8" xfId="4338" xr:uid="{40EB8FDB-9F6B-46E2-8BCE-ACC0FF58D235}"/>
    <cellStyle name="AggGreen 4 4 2 8 10" xfId="42001" xr:uid="{C5355BA6-B91D-4A5C-8AD4-720F9496144D}"/>
    <cellStyle name="AggGreen 4 4 2 8 11" xfId="46337" xr:uid="{63D57B9A-4F60-4D91-B6EC-43A37099BFBD}"/>
    <cellStyle name="AggGreen 4 4 2 8 12" xfId="49741" xr:uid="{484B2D5B-42A1-45B2-A565-168ED2233573}"/>
    <cellStyle name="AggGreen 4 4 2 8 13" xfId="51708" xr:uid="{17A3C167-DA77-4BFB-B8BF-E60E7CA160FC}"/>
    <cellStyle name="AggGreen 4 4 2 8 2" xfId="8771" xr:uid="{C32ACB2E-E725-4E24-A56E-5CC85B51CC42}"/>
    <cellStyle name="AggGreen 4 4 2 8 3" xfId="12342" xr:uid="{5EDF5A15-2C09-4E76-B0BD-4BFFEFBFE74E}"/>
    <cellStyle name="AggGreen 4 4 2 8 4" xfId="16245" xr:uid="{93EF594E-757B-4601-9FD8-87888221C4B7}"/>
    <cellStyle name="AggGreen 4 4 2 8 5" xfId="19426" xr:uid="{241456E0-3C62-4805-9E86-532768E44506}"/>
    <cellStyle name="AggGreen 4 4 2 8 6" xfId="25945" xr:uid="{67097846-45C9-46F2-BDCE-18B7912CAC14}"/>
    <cellStyle name="AggGreen 4 4 2 8 7" xfId="32293" xr:uid="{710E00F4-FB27-4326-9041-F58D3BAFC81D}"/>
    <cellStyle name="AggGreen 4 4 2 8 8" xfId="35899" xr:uid="{D5F65107-3656-4FDD-876F-E39EC536BEE6}"/>
    <cellStyle name="AggGreen 4 4 2 8 9" xfId="39351" xr:uid="{C1E333B9-2252-4E95-81C1-51B9EB8E26E1}"/>
    <cellStyle name="AggGreen 4 4 2 9" xfId="3959" xr:uid="{383255AB-89AA-4461-947F-C48D2C07D3D5}"/>
    <cellStyle name="AggGreen 4 4 2 9 10" xfId="41622" xr:uid="{4D060DA0-44B7-4ADA-B8DD-3F08AF27C30F}"/>
    <cellStyle name="AggGreen 4 4 2 9 11" xfId="45958" xr:uid="{633BB566-5E58-42BA-A0BC-32C3747ABBE1}"/>
    <cellStyle name="AggGreen 4 4 2 9 12" xfId="49362" xr:uid="{D31D03BA-BD13-4BBC-83C2-F322B4891F7C}"/>
    <cellStyle name="AggGreen 4 4 2 9 13" xfId="51329" xr:uid="{61F97E93-D3D6-416E-AA86-E2DC92B5C539}"/>
    <cellStyle name="AggGreen 4 4 2 9 2" xfId="8392" xr:uid="{3FC7E163-76D3-4FA9-810F-2CDCA3788D81}"/>
    <cellStyle name="AggGreen 4 4 2 9 3" xfId="11963" xr:uid="{31589377-8D12-4ABD-BEAE-9D31926B541D}"/>
    <cellStyle name="AggGreen 4 4 2 9 4" xfId="15866" xr:uid="{EBB2AD29-9293-475E-9D03-64FC23DCC16C}"/>
    <cellStyle name="AggGreen 4 4 2 9 5" xfId="19047" xr:uid="{D465D2D9-8542-4D54-9085-A6ADDB96D582}"/>
    <cellStyle name="AggGreen 4 4 2 9 6" xfId="25566" xr:uid="{A2B51BF3-4944-43CB-BB1E-0FA12BC93531}"/>
    <cellStyle name="AggGreen 4 4 2 9 7" xfId="31914" xr:uid="{BB1CB4BB-4BB8-494A-B8F1-F97ECC36ECCC}"/>
    <cellStyle name="AggGreen 4 4 2 9 8" xfId="35520" xr:uid="{ADC3A561-AA4D-4229-ACD1-22DC0C8703C3}"/>
    <cellStyle name="AggGreen 4 4 2 9 9" xfId="38972" xr:uid="{ED5AF864-D1CD-4A68-9AF8-3131DC1E2050}"/>
    <cellStyle name="AggGreen 4 4 3" xfId="1599" xr:uid="{4D1DA110-AD66-4A01-95B8-20BD5CC66097}"/>
    <cellStyle name="AggGreen 4 4 3 10" xfId="36739" xr:uid="{96F95B61-2110-431B-87A5-ECE1FA71FCDE}"/>
    <cellStyle name="AggGreen 4 4 3 11" xfId="26413" xr:uid="{3127B7AF-FBD1-43E3-924B-433A84BFC9F5}"/>
    <cellStyle name="AggGreen 4 4 3 12" xfId="43624" xr:uid="{2DBD2180-CE24-497D-A670-981A50C49D75}"/>
    <cellStyle name="AggGreen 4 4 3 13" xfId="47693" xr:uid="{FFDCC929-9344-4FC0-BC21-A1FC8BEF5FF6}"/>
    <cellStyle name="AggGreen 4 4 3 2" xfId="6038" xr:uid="{2D6CF6CD-1752-4BD2-94AB-705324C8C3BB}"/>
    <cellStyle name="AggGreen 4 4 3 3" xfId="9615" xr:uid="{E4D22735-7B9C-487B-B37B-103FEE971E74}"/>
    <cellStyle name="AggGreen 4 4 3 4" xfId="16720" xr:uid="{09BA9043-A320-4B31-B0AB-77304814EE48}"/>
    <cellStyle name="AggGreen 4 4 3 5" xfId="20707" xr:uid="{5E596F93-A8F7-414B-A476-CE436F3BEDA9}"/>
    <cellStyle name="AggGreen 4 4 3 6" xfId="23315" xr:uid="{048E5C09-1124-485B-87B6-AADF20A025BE}"/>
    <cellStyle name="AggGreen 4 4 3 7" xfId="27633" xr:uid="{C60843C0-741E-4927-8F40-4E7FFF3505B0}"/>
    <cellStyle name="AggGreen 4 4 3 8" xfId="30358" xr:uid="{A8ADE6DE-B684-42B7-989F-394FCABF6559}"/>
    <cellStyle name="AggGreen 4 4 3 9" xfId="33182" xr:uid="{E5AA0D23-553A-4DFD-9C3E-155430FA6E8F}"/>
    <cellStyle name="AggGreen 4 4 4" xfId="1754" xr:uid="{E29EC2DE-A100-455C-B7BA-165E249E0EA4}"/>
    <cellStyle name="AggGreen 4 4 4 10" xfId="33337" xr:uid="{0C83B1C2-D536-49D1-A998-F7151AC6AF6F}"/>
    <cellStyle name="AggGreen 4 4 4 11" xfId="36882" xr:uid="{DFD39B6D-DDE3-493C-932F-1B30AA28A33F}"/>
    <cellStyle name="AggGreen 4 4 4 12" xfId="26752" xr:uid="{22127B30-978C-4492-9EBB-5D725CE7B5E0}"/>
    <cellStyle name="AggGreen 4 4 4 13" xfId="43779" xr:uid="{302E4BD4-F79C-4B53-BB93-CABE8BE50E90}"/>
    <cellStyle name="AggGreen 4 4 4 14" xfId="48136" xr:uid="{D680F721-8744-41C8-9B35-BB242E09CC16}"/>
    <cellStyle name="AggGreen 4 4 4 2" xfId="6192" xr:uid="{C29D7317-C5AA-423A-82ED-4BE631F70187}"/>
    <cellStyle name="AggGreen 4 4 4 3" xfId="9770" xr:uid="{5A6D3A33-8F39-42ED-9A14-BF48A51C0C68}"/>
    <cellStyle name="AggGreen 4 4 4 4" xfId="13672" xr:uid="{3FF3FB9F-E3AC-48DC-B0DB-9A73DEF6FE1C}"/>
    <cellStyle name="AggGreen 4 4 4 5" xfId="16875" xr:uid="{F68D3000-29F9-4943-872D-F977E262EB3D}"/>
    <cellStyle name="AggGreen 4 4 4 6" xfId="20862" xr:uid="{0C33FC73-E085-4882-BD31-CCFBBB94A382}"/>
    <cellStyle name="AggGreen 4 4 4 7" xfId="23462" xr:uid="{B23D979E-226C-446C-9D64-7AF5BD8F8838}"/>
    <cellStyle name="AggGreen 4 4 4 8" xfId="27784" xr:uid="{51658B49-89C8-4168-B18D-99676B4E82C2}"/>
    <cellStyle name="AggGreen 4 4 4 9" xfId="26772" xr:uid="{63C2AB72-69E3-4E17-B7E7-4B625E2AD4DC}"/>
    <cellStyle name="AggGreen 4 4 5" xfId="2149" xr:uid="{877BB0A5-D5E1-4F17-B71A-02DB0A744826}"/>
    <cellStyle name="AggGreen 4 4 5 10" xfId="33728" xr:uid="{79A87AF0-39D6-4ADB-822F-7F549E1F3EB6}"/>
    <cellStyle name="AggGreen 4 4 5 11" xfId="37231" xr:uid="{45D34F8B-0581-456C-BD0F-5C4A37737A2B}"/>
    <cellStyle name="AggGreen 4 4 5 12" xfId="39866" xr:uid="{1135D143-C2F4-45D2-9B58-B6B190431910}"/>
    <cellStyle name="AggGreen 4 4 5 13" xfId="44172" xr:uid="{6B91B857-EB1D-4667-A8FB-4A860A0F137D}"/>
    <cellStyle name="AggGreen 4 4 5 14" xfId="42439" xr:uid="{F935B691-6B2E-4F1C-928C-21284499292C}"/>
    <cellStyle name="AggGreen 4 4 5 2" xfId="6587" xr:uid="{C94DB886-3C40-4D55-9901-160C8FA2976E}"/>
    <cellStyle name="AggGreen 4 4 5 3" xfId="10165" xr:uid="{834602E0-A0AB-49E6-A8EA-35DCE0934BD4}"/>
    <cellStyle name="AggGreen 4 4 5 4" xfId="14064" xr:uid="{25AE8B43-40EB-437B-8FDA-513100FFB344}"/>
    <cellStyle name="AggGreen 4 4 5 5" xfId="17265" xr:uid="{C90B7E44-B98F-4026-A013-16B56E4EB994}"/>
    <cellStyle name="AggGreen 4 4 5 6" xfId="21248" xr:uid="{1406E4A2-716C-4C6E-B461-1E09F11B9D9D}"/>
    <cellStyle name="AggGreen 4 4 5 7" xfId="23835" xr:uid="{EDA96401-6406-47B1-B001-BB17C55AAA9C}"/>
    <cellStyle name="AggGreen 4 4 5 8" xfId="28164" xr:uid="{5C4560F1-052A-45CE-BB38-DFDA5284E39D}"/>
    <cellStyle name="AggGreen 4 4 5 9" xfId="30046" xr:uid="{1C6E6365-09DF-4435-A36E-2260839FD7F4}"/>
    <cellStyle name="AggGreen 4 4 6" xfId="2491" xr:uid="{840BDA2D-12D6-4ACE-AC9A-96D2DBB7F269}"/>
    <cellStyle name="AggGreen 4 4 6 10" xfId="34070" xr:uid="{971FAF42-682A-4E99-BB34-1426D6BD41B9}"/>
    <cellStyle name="AggGreen 4 4 6 11" xfId="37546" xr:uid="{37DEFA6E-F889-4FC2-AE23-44C41FDBDADD}"/>
    <cellStyle name="AggGreen 4 4 6 12" xfId="40208" xr:uid="{A80E79E8-20D3-4CFA-B486-CF4D72376BCB}"/>
    <cellStyle name="AggGreen 4 4 6 13" xfId="44514" xr:uid="{57852D5F-C510-40B0-A6EB-8A840CFE8ACB}"/>
    <cellStyle name="AggGreen 4 4 6 14" xfId="49092" xr:uid="{50447971-69C2-4F19-ACF5-82EAADBEC04C}"/>
    <cellStyle name="AggGreen 4 4 6 2" xfId="6929" xr:uid="{011DCB10-AF0D-43F7-A369-80ADA102B537}"/>
    <cellStyle name="AggGreen 4 4 6 3" xfId="10507" xr:uid="{5E7444B4-7555-45C2-89E2-B7F8DDF113BC}"/>
    <cellStyle name="AggGreen 4 4 6 4" xfId="14406" xr:uid="{2B56B945-B24B-4B78-B27D-4EEEE51E8833}"/>
    <cellStyle name="AggGreen 4 4 6 5" xfId="17607" xr:uid="{10AA2A20-2CC5-4C45-B3E1-7637C6B8CE91}"/>
    <cellStyle name="AggGreen 4 4 6 6" xfId="21590" xr:uid="{79B0A4A5-0264-40CB-AAE4-2FFBFF783B97}"/>
    <cellStyle name="AggGreen 4 4 6 7" xfId="24171" xr:uid="{FB551B5F-4327-4EC4-A360-6B1C3B6424D2}"/>
    <cellStyle name="AggGreen 4 4 6 8" xfId="28498" xr:uid="{87C30CFD-EFA9-47C8-A7AD-D6933C387981}"/>
    <cellStyle name="AggGreen 4 4 6 9" xfId="30265" xr:uid="{CE471540-0BD8-4167-9DDE-21CAAE465367}"/>
    <cellStyle name="AggGreen 4 4 7" xfId="3175" xr:uid="{AFA1032E-4E32-46C1-9258-011EA9EB6D82}"/>
    <cellStyle name="AggGreen 4 4 7 10" xfId="34752" xr:uid="{B496D5AC-4F6E-4A49-8F82-25ABF54F3C68}"/>
    <cellStyle name="AggGreen 4 4 7 11" xfId="38197" xr:uid="{66703CC0-6859-4BF6-A761-02DAFBA7DF4A}"/>
    <cellStyle name="AggGreen 4 4 7 12" xfId="40886" xr:uid="{4C76B2B3-0EB0-4CC8-B705-138B2AAB5933}"/>
    <cellStyle name="AggGreen 4 4 7 13" xfId="45197" xr:uid="{E9CE47CD-E1D6-4C00-A82E-8AF4E97438CF}"/>
    <cellStyle name="AggGreen 4 4 7 14" xfId="48588" xr:uid="{20FA4F8F-52D9-4478-89D4-EE2CDCFA324F}"/>
    <cellStyle name="AggGreen 4 4 7 15" xfId="50593" xr:uid="{5FC213DA-7ECB-4CC7-9444-58580997F070}"/>
    <cellStyle name="AggGreen 4 4 7 2" xfId="7610" xr:uid="{C235D1D2-CC81-438E-9196-7B2915EA0BF0}"/>
    <cellStyle name="AggGreen 4 4 7 3" xfId="11189" xr:uid="{B741CAAE-3AD8-4E37-AF60-82FA1E24C0B4}"/>
    <cellStyle name="AggGreen 4 4 7 4" xfId="15089" xr:uid="{72F7C4C1-581D-4BD2-B988-83E4F366C64E}"/>
    <cellStyle name="AggGreen 4 4 7 5" xfId="18288" xr:uid="{18BC4C9E-70ED-4B4F-8439-885A66504948}"/>
    <cellStyle name="AggGreen 4 4 7 6" xfId="22268" xr:uid="{44F35282-71CF-42AE-BFB0-5EE2701FB6BE}"/>
    <cellStyle name="AggGreen 4 4 7 7" xfId="24830" xr:uid="{11C82792-4979-43DC-AE42-516B7A91ABF9}"/>
    <cellStyle name="AggGreen 4 4 7 8" xfId="29173" xr:uid="{E488C0A8-17C3-47A8-B475-4542789AA213}"/>
    <cellStyle name="AggGreen 4 4 7 9" xfId="31147" xr:uid="{1CB9F9DF-6C8A-4F5E-9177-863E35F79BF4}"/>
    <cellStyle name="AggGreen 4 4 8" xfId="3497" xr:uid="{B8FA113C-A367-4BFC-AEC4-BEAA43EC819D}"/>
    <cellStyle name="AggGreen 4 4 8 10" xfId="35074" xr:uid="{6C4F1DD8-0304-4150-B88B-91A4D34FE613}"/>
    <cellStyle name="AggGreen 4 4 8 11" xfId="38519" xr:uid="{E25C427A-F43C-481B-B159-ED20DDF88401}"/>
    <cellStyle name="AggGreen 4 4 8 12" xfId="41208" xr:uid="{5BF10B0C-7BD8-4AC7-9DE1-47768E3EA5FE}"/>
    <cellStyle name="AggGreen 4 4 8 13" xfId="45519" xr:uid="{BCD3D547-4F5A-4C38-9845-64A0674A0CA6}"/>
    <cellStyle name="AggGreen 4 4 8 14" xfId="48910" xr:uid="{3DF96B54-CA94-456A-99EF-0737FD4A5322}"/>
    <cellStyle name="AggGreen 4 4 8 15" xfId="50915" xr:uid="{429D3A2C-2C6B-4D6B-889C-C13761C16486}"/>
    <cellStyle name="AggGreen 4 4 8 2" xfId="7932" xr:uid="{B970E8BD-8DED-44C3-856D-28E8B3E91B2B}"/>
    <cellStyle name="AggGreen 4 4 8 3" xfId="11511" xr:uid="{BC8B6C5E-8994-4EA9-A661-D03EFE8642A9}"/>
    <cellStyle name="AggGreen 4 4 8 4" xfId="15411" xr:uid="{50E78A36-8F3F-4194-B726-F36EB4E20BF8}"/>
    <cellStyle name="AggGreen 4 4 8 5" xfId="18610" xr:uid="{D6DBDFA9-2385-499B-8FC8-3F443EA4AEE5}"/>
    <cellStyle name="AggGreen 4 4 8 6" xfId="22590" xr:uid="{B50C99DE-6064-4FCA-9377-7C8C3E7ABCF7}"/>
    <cellStyle name="AggGreen 4 4 8 7" xfId="25152" xr:uid="{9445D473-01F4-4E97-B6EC-03DF403F289A}"/>
    <cellStyle name="AggGreen 4 4 8 8" xfId="29495" xr:uid="{3A34D271-BC5E-450C-B2F9-AEE8D375F8DA}"/>
    <cellStyle name="AggGreen 4 4 8 9" xfId="31469" xr:uid="{436E2D8F-6D7C-4F3F-9F94-B97AF833EBC2}"/>
    <cellStyle name="AggGreen 4 4 9" xfId="4129" xr:uid="{A524CEC4-7FE3-4252-8AC5-AA97BEAA4423}"/>
    <cellStyle name="AggGreen 4 4 9 10" xfId="41792" xr:uid="{9DEFC45A-FE0F-4302-B36F-1670FEE936E4}"/>
    <cellStyle name="AggGreen 4 4 9 11" xfId="46128" xr:uid="{187426E9-3DB6-41FF-8C72-7A9BC1C88992}"/>
    <cellStyle name="AggGreen 4 4 9 12" xfId="49532" xr:uid="{BC63A79D-FF02-47EB-835A-00A224331E29}"/>
    <cellStyle name="AggGreen 4 4 9 13" xfId="51499" xr:uid="{61F7927C-7BC9-43CA-B0D5-C2FCCD79879A}"/>
    <cellStyle name="AggGreen 4 4 9 2" xfId="8562" xr:uid="{4C955240-5DCC-46A1-B47E-DF9EEE800EA4}"/>
    <cellStyle name="AggGreen 4 4 9 3" xfId="12133" xr:uid="{DD4E66CC-17F1-42FB-83B1-7385D9B0F6EB}"/>
    <cellStyle name="AggGreen 4 4 9 4" xfId="16036" xr:uid="{79F1C795-47FE-4368-B358-DAE0DC5EAA62}"/>
    <cellStyle name="AggGreen 4 4 9 5" xfId="19217" xr:uid="{6E82E8E7-E8F6-4CCB-90E9-3DCB68FF4428}"/>
    <cellStyle name="AggGreen 4 4 9 6" xfId="25736" xr:uid="{4BA92E5F-D101-42E6-989E-FA301204327C}"/>
    <cellStyle name="AggGreen 4 4 9 7" xfId="32084" xr:uid="{354500E3-E1F0-4E76-ADB7-86EEE65BD59E}"/>
    <cellStyle name="AggGreen 4 4 9 8" xfId="35690" xr:uid="{60925EDA-3C1F-47A5-88DC-0DC4748FF163}"/>
    <cellStyle name="AggGreen 4 4 9 9" xfId="39142" xr:uid="{74BBCE24-BE34-425E-B91F-112D01AC6589}"/>
    <cellStyle name="AggGreen 4 5" xfId="1547" xr:uid="{8148A618-5BC5-4FF6-817B-D484558B14B3}"/>
    <cellStyle name="AggGreen 4 5 10" xfId="36690" xr:uid="{991DB29A-4AFE-4747-9662-3DCD9909F82B}"/>
    <cellStyle name="AggGreen 4 5 11" xfId="37670" xr:uid="{914F315B-C8EF-4C53-B965-B737D2DC1198}"/>
    <cellStyle name="AggGreen 4 5 12" xfId="43572" xr:uid="{18A8B5D6-39D6-43AB-9F55-665411A2BB58}"/>
    <cellStyle name="AggGreen 4 5 13" xfId="47223" xr:uid="{1A5B9E0C-B82E-4383-982D-A94808184502}"/>
    <cellStyle name="AggGreen 4 5 2" xfId="5986" xr:uid="{E4ABD655-1F61-4190-A251-994B6D0D11AB}"/>
    <cellStyle name="AggGreen 4 5 3" xfId="9563" xr:uid="{66F30A20-93DC-4E74-BB0A-D1E6A415B415}"/>
    <cellStyle name="AggGreen 4 5 4" xfId="16668" xr:uid="{BA832DE8-7B72-459D-B55D-677728822780}"/>
    <cellStyle name="AggGreen 4 5 5" xfId="20655" xr:uid="{FA56FB68-C9D5-4505-BC91-281E209CC311}"/>
    <cellStyle name="AggGreen 4 5 6" xfId="23267" xr:uid="{5114BB0C-1BCA-41A5-8C71-34241A9EF924}"/>
    <cellStyle name="AggGreen 4 5 7" xfId="27581" xr:uid="{D53081BD-7883-4C72-8BA1-CEED85E04020}"/>
    <cellStyle name="AggGreen 4 5 8" xfId="27851" xr:uid="{25708206-684A-468F-97A7-BFFF79EE86CF}"/>
    <cellStyle name="AggGreen 4 5 9" xfId="33130" xr:uid="{2A15EF98-A866-47EE-A58F-C9992D1EDCCC}"/>
    <cellStyle name="AggGreen 4 6" xfId="1199" xr:uid="{D15E83A9-AAF5-4044-B8EA-3A95CD307DD5}"/>
    <cellStyle name="AggGreen 4 6 10" xfId="32782" xr:uid="{47FC567A-7EEA-4C5F-BA7D-C90C3EACC420}"/>
    <cellStyle name="AggGreen 4 6 11" xfId="36380" xr:uid="{D1C273A8-B49F-4C16-BBCE-079AF89F3CD8}"/>
    <cellStyle name="AggGreen 4 6 12" xfId="36372" xr:uid="{CECAAEDA-892E-409C-8D6C-9624426C444F}"/>
    <cellStyle name="AggGreen 4 6 13" xfId="43224" xr:uid="{543975A7-8D8D-4BC5-B7A0-807EE4F1A8E3}"/>
    <cellStyle name="AggGreen 4 6 14" xfId="47236" xr:uid="{E264227B-7402-4642-ABDF-DC083FAA67F8}"/>
    <cellStyle name="AggGreen 4 6 2" xfId="5641" xr:uid="{FA5F7AE4-543A-4D79-8667-D8D56848B026}"/>
    <cellStyle name="AggGreen 4 6 3" xfId="9215" xr:uid="{7B3522B6-BED7-41B5-B5AE-F88A4FF23E66}"/>
    <cellStyle name="AggGreen 4 6 4" xfId="13161" xr:uid="{1959FBAB-5BF1-4453-BCEF-1780C6CE67BF}"/>
    <cellStyle name="AggGreen 4 6 5" xfId="11704" xr:uid="{88243D5E-8BC4-4E63-A254-E9B7C51B4F4A}"/>
    <cellStyle name="AggGreen 4 6 6" xfId="20307" xr:uid="{0AFAB165-AF6B-40B5-A589-775925219FE5}"/>
    <cellStyle name="AggGreen 4 6 7" xfId="23084" xr:uid="{E953F4B4-F282-4844-99BD-0655933639E1}"/>
    <cellStyle name="AggGreen 4 6 8" xfId="27243" xr:uid="{8FCD6757-4A97-44D6-BFD4-566D4A4A5B4A}"/>
    <cellStyle name="AggGreen 4 6 9" xfId="28223" xr:uid="{06FD7565-3D73-493B-B7CC-E0128E2C51D4}"/>
    <cellStyle name="AggGreen 4 7" xfId="1986" xr:uid="{0786A067-1B4B-438C-987F-D0EEFABC3198}"/>
    <cellStyle name="AggGreen 4 7 10" xfId="33565" xr:uid="{7149043D-BD37-4A58-8ADA-C83660DC81E2}"/>
    <cellStyle name="AggGreen 4 7 11" xfId="37084" xr:uid="{5B7678EA-F5CC-45A8-91E8-C20D501BCE95}"/>
    <cellStyle name="AggGreen 4 7 12" xfId="39703" xr:uid="{3CC33425-70BB-4FFC-B122-FA8A69043F7B}"/>
    <cellStyle name="AggGreen 4 7 13" xfId="44009" xr:uid="{EEE0687B-F87D-46C5-8AB0-6293E1670FD5}"/>
    <cellStyle name="AggGreen 4 7 14" xfId="47850" xr:uid="{0FF98F26-CB3F-42BD-B6E3-3F3E6A1F801E}"/>
    <cellStyle name="AggGreen 4 7 2" xfId="6424" xr:uid="{C88921B7-73E7-43D0-85C3-6F0965BBEA7F}"/>
    <cellStyle name="AggGreen 4 7 3" xfId="10002" xr:uid="{EE7EEBE7-C2C7-46FA-B8FF-DE07BA4642AA}"/>
    <cellStyle name="AggGreen 4 7 4" xfId="13901" xr:uid="{6D4F962F-ED98-4C86-8DDF-EC3844219F8A}"/>
    <cellStyle name="AggGreen 4 7 5" xfId="17102" xr:uid="{54E8CDD5-59EA-4B29-8E85-45EC580EC442}"/>
    <cellStyle name="AggGreen 4 7 6" xfId="21085" xr:uid="{4C0DC054-E6EA-47D5-B279-A2A63CC850A8}"/>
    <cellStyle name="AggGreen 4 7 7" xfId="23673" xr:uid="{89F5F73C-8F82-4AB4-BEE8-20AFEC71FDFA}"/>
    <cellStyle name="AggGreen 4 7 8" xfId="28005" xr:uid="{210BCCCF-FBC4-43A1-9252-4B77D18CDDA1}"/>
    <cellStyle name="AggGreen 4 7 9" xfId="27338" xr:uid="{1B602562-4146-48EA-AD7D-245C0B6711A9}"/>
    <cellStyle name="AggGreen 4 8" xfId="2332" xr:uid="{1F5267F1-22B5-483D-B004-FC1671DF5573}"/>
    <cellStyle name="AggGreen 4 8 10" xfId="33911" xr:uid="{D4A0A330-BBC2-4CFF-863E-D6CC600E31C0}"/>
    <cellStyle name="AggGreen 4 8 11" xfId="37403" xr:uid="{50D63503-411C-4CE6-A32A-96015549E99C}"/>
    <cellStyle name="AggGreen 4 8 12" xfId="40049" xr:uid="{652BA176-3109-4BF0-8A68-B0231CD1DB77}"/>
    <cellStyle name="AggGreen 4 8 13" xfId="44355" xr:uid="{05D89F3F-86BA-4F0B-B5E8-B02C8A8D2F34}"/>
    <cellStyle name="AggGreen 4 8 14" xfId="47574" xr:uid="{D295E3BF-9064-4852-ADEA-6B5874FF26A7}"/>
    <cellStyle name="AggGreen 4 8 2" xfId="6770" xr:uid="{0E39C3DF-4FD5-4E38-B729-C05DDD62BB82}"/>
    <cellStyle name="AggGreen 4 8 3" xfId="10348" xr:uid="{91FD1981-7550-49DF-8842-8429F0E4356B}"/>
    <cellStyle name="AggGreen 4 8 4" xfId="14247" xr:uid="{442405D8-4F25-4FA2-BBEB-AA5767F268B4}"/>
    <cellStyle name="AggGreen 4 8 5" xfId="17448" xr:uid="{A6029DA9-4664-46C6-9827-E4C6DCAD7475}"/>
    <cellStyle name="AggGreen 4 8 6" xfId="21431" xr:uid="{3A1BF5F9-2EC3-48BB-8697-989C505A7D35}"/>
    <cellStyle name="AggGreen 4 8 7" xfId="24018" xr:uid="{4B3E15CC-023F-4FCE-9BFB-275228A29B1B}"/>
    <cellStyle name="AggGreen 4 8 8" xfId="28341" xr:uid="{10D9E250-32A7-48A7-8052-3B75A0756FF8}"/>
    <cellStyle name="AggGreen 4 8 9" xfId="26239" xr:uid="{29A0E298-19BF-4894-9EF4-542FF503CC8E}"/>
    <cellStyle name="AggGreen 4 9" xfId="2897" xr:uid="{7A6650A1-D2F3-4125-891F-8FE08D4290A9}"/>
    <cellStyle name="AggGreen 4 9 10" xfId="34474" xr:uid="{77947D40-48F3-456B-8FF0-D252346E47FA}"/>
    <cellStyle name="AggGreen 4 9 11" xfId="37919" xr:uid="{00B6382F-8097-49BA-91C3-EDAF4F9A266C}"/>
    <cellStyle name="AggGreen 4 9 12" xfId="40608" xr:uid="{F861D3AD-F3F0-4DBC-8EA4-0AA5F9C844D2}"/>
    <cellStyle name="AggGreen 4 9 13" xfId="44919" xr:uid="{2BA27E54-492E-48EB-B230-4A900F8E4B10}"/>
    <cellStyle name="AggGreen 4 9 14" xfId="48310" xr:uid="{730FE235-682E-4F83-ACA3-AAEDB1D4B752}"/>
    <cellStyle name="AggGreen 4 9 15" xfId="50315" xr:uid="{A2544EF6-3B99-4E94-8D5A-E899D92B093F}"/>
    <cellStyle name="AggGreen 4 9 2" xfId="7332" xr:uid="{9A529D29-76A4-4B0A-B969-92DC7CC18818}"/>
    <cellStyle name="AggGreen 4 9 3" xfId="10911" xr:uid="{085FC9BD-FC9D-4F1A-9804-D1A8619B19BD}"/>
    <cellStyle name="AggGreen 4 9 4" xfId="14811" xr:uid="{DBF84E78-B91C-4110-908A-841BA7EFC8DA}"/>
    <cellStyle name="AggGreen 4 9 5" xfId="18010" xr:uid="{D6A0A2BC-3EF8-4CB1-A1A7-F4CF63F21EB7}"/>
    <cellStyle name="AggGreen 4 9 6" xfId="21990" xr:uid="{C173C283-CA74-45DF-81EE-53C4F0D6B38B}"/>
    <cellStyle name="AggGreen 4 9 7" xfId="24552" xr:uid="{1BA33CBC-DCA8-4DE0-A072-59C4250868DB}"/>
    <cellStyle name="AggGreen 4 9 8" xfId="28895" xr:uid="{B4DA7FE1-49A8-4A67-8B8A-327397021582}"/>
    <cellStyle name="AggGreen 4 9 9" xfId="30869" xr:uid="{53CFAA22-C774-4A6B-A0CD-2150720992CB}"/>
    <cellStyle name="AggGreen 5" xfId="151" xr:uid="{E651E062-9690-4CE1-9D1D-A28ED8829FEC}"/>
    <cellStyle name="AggGreen 5 10" xfId="52024" xr:uid="{DE2DAE09-6E73-4002-AAB1-838A740544BE}"/>
    <cellStyle name="AggGreen 5 2" xfId="2799" xr:uid="{251576B0-4910-4B18-83A0-4CFDAA2119B7}"/>
    <cellStyle name="AggGreen 5 2 10" xfId="34378" xr:uid="{C7C2A19E-4ED7-40AB-83BD-C3ADC64588D9}"/>
    <cellStyle name="AggGreen 5 2 11" xfId="37823" xr:uid="{4912AC7A-B11E-4260-BBA5-000BE418BAA3}"/>
    <cellStyle name="AggGreen 5 2 12" xfId="40516" xr:uid="{66D434C3-7BCF-4F40-8891-F781A3732F10}"/>
    <cellStyle name="AggGreen 5 2 13" xfId="44822" xr:uid="{C9F2C60E-3971-454B-9E08-5FBFFD0B8F53}"/>
    <cellStyle name="AggGreen 5 2 14" xfId="50223" xr:uid="{51C1D7BB-84DB-4127-9488-2229B0893179}"/>
    <cellStyle name="AggGreen 5 2 2" xfId="7235" xr:uid="{F53CBB84-A9C3-499B-9EA5-9007A20C76A5}"/>
    <cellStyle name="AggGreen 5 2 3" xfId="10815" xr:uid="{9C8B9AE1-D7E4-443C-8C3C-D7B55594F376}"/>
    <cellStyle name="AggGreen 5 2 4" xfId="14714" xr:uid="{3D4B15A5-6E07-49E0-A6A3-B8B826A382FE}"/>
    <cellStyle name="AggGreen 5 2 5" xfId="17915" xr:uid="{374E0CDE-2F1D-4D60-AF23-CF65E4D12197}"/>
    <cellStyle name="AggGreen 5 2 6" xfId="21898" xr:uid="{5ABE722B-854B-4B92-887C-4994AEA03F5E}"/>
    <cellStyle name="AggGreen 5 2 7" xfId="24460" xr:uid="{227482B3-A8A0-4D6A-B225-A54AF971D091}"/>
    <cellStyle name="AggGreen 5 2 8" xfId="28798" xr:uid="{34A1ECE6-5C24-4486-9643-23D86E5EE80C}"/>
    <cellStyle name="AggGreen 5 2 9" xfId="30771" xr:uid="{A05776A1-9FA5-4C68-96C3-0C4E91AA4F98}"/>
    <cellStyle name="AggGreen 5 3" xfId="4673" xr:uid="{3622E01D-DC37-44CA-A27D-0C79A69F8B8D}"/>
    <cellStyle name="AggGreen 5 4" xfId="9942" xr:uid="{B38C7651-6953-498A-9916-801DACFFDE8C}"/>
    <cellStyle name="AggGreen 5 5" xfId="13839" xr:uid="{4935824F-130D-4698-BAA3-1D47629A4C1B}"/>
    <cellStyle name="AggGreen 5 6" xfId="26318" xr:uid="{024EC959-F697-4F37-88D0-47F303698E86}"/>
    <cellStyle name="AggGreen 5 7" xfId="30072" xr:uid="{EF3F6FA3-78A8-40D0-899B-42C1F23DD7E3}"/>
    <cellStyle name="AggGreen 5 8" xfId="29782" xr:uid="{BC7557E2-C4E0-47CA-A67A-4EDF02AB5166}"/>
    <cellStyle name="AggGreen 5 9" xfId="46765" xr:uid="{16A5DD31-478E-49E7-A785-D50A10F6143E}"/>
    <cellStyle name="AggGreen 6" xfId="4613" xr:uid="{6A82E857-8302-4F69-9740-3C8D222394F3}"/>
    <cellStyle name="AggGreen 7" xfId="26256" xr:uid="{4A85B0BF-282E-47ED-A83D-664760570AE8}"/>
    <cellStyle name="AggGreen 8" xfId="51990" xr:uid="{6675ABC4-FDF6-4076-A174-0C5D1111F5B6}"/>
    <cellStyle name="AggGreen_Bbdr" xfId="88" xr:uid="{5F0662C0-FA03-4ACD-8E40-1B5361452E99}"/>
    <cellStyle name="AggGreen12" xfId="85" xr:uid="{DEEA9AAF-3B26-428A-AD22-13B78B748707}"/>
    <cellStyle name="AggGreen12 2" xfId="190" xr:uid="{DD9F7218-80A3-4F78-87CF-DC2F198D5264}"/>
    <cellStyle name="AggGreen12 2 2" xfId="480" xr:uid="{3A8A0FF8-9B31-4540-86D7-633FEEBECF70}"/>
    <cellStyle name="AggGreen12 2 2 2" xfId="673" xr:uid="{FFD040A0-F641-43CD-A66F-C21D5B5FBF1A}"/>
    <cellStyle name="AggGreen12 2 2 2 10" xfId="4429" xr:uid="{1613AB4E-F2D8-42AE-B4A1-14F8C16BBC1E}"/>
    <cellStyle name="AggGreen12 2 2 2 10 10" xfId="42092" xr:uid="{23B3F784-E277-450D-930C-00169714B7B5}"/>
    <cellStyle name="AggGreen12 2 2 2 10 11" xfId="46428" xr:uid="{C20806CC-C333-4DCB-A5F8-9C434C852B50}"/>
    <cellStyle name="AggGreen12 2 2 2 10 12" xfId="49832" xr:uid="{A0A92F36-EC1E-4EFE-A685-3F3701418C8A}"/>
    <cellStyle name="AggGreen12 2 2 2 10 13" xfId="51799" xr:uid="{EFEF1EBB-1F43-4CC2-A1A1-11EF9C26ED25}"/>
    <cellStyle name="AggGreen12 2 2 2 10 2" xfId="8862" xr:uid="{1897E6C3-A45A-4DFD-862F-F03ED3EDA649}"/>
    <cellStyle name="AggGreen12 2 2 2 10 3" xfId="12433" xr:uid="{086824CA-0DCF-40CB-82EF-F76ACBA34CC9}"/>
    <cellStyle name="AggGreen12 2 2 2 10 4" xfId="16336" xr:uid="{AEBE7E3E-40B5-498B-BACC-761C94EDEB62}"/>
    <cellStyle name="AggGreen12 2 2 2 10 5" xfId="19517" xr:uid="{C11C8D82-2C5D-4EFA-9E0E-130BC2713440}"/>
    <cellStyle name="AggGreen12 2 2 2 10 6" xfId="26036" xr:uid="{049116C1-93BD-44E0-A151-BE7785798E48}"/>
    <cellStyle name="AggGreen12 2 2 2 10 7" xfId="32384" xr:uid="{D0D7FD3A-36E7-4619-9A7C-E551E812C714}"/>
    <cellStyle name="AggGreen12 2 2 2 10 8" xfId="35990" xr:uid="{E9048EDA-FCF4-4644-9479-98921F875F53}"/>
    <cellStyle name="AggGreen12 2 2 2 10 9" xfId="39442" xr:uid="{637EB45F-8C85-4D22-9201-52CF202B5C87}"/>
    <cellStyle name="AggGreen12 2 2 2 11" xfId="6252" xr:uid="{BD5BFF0A-8325-4798-A232-3009391B3DBF}"/>
    <cellStyle name="AggGreen12 2 2 2 12" xfId="13193" xr:uid="{0D926FC3-4269-4C56-B573-87AA612DA50A}"/>
    <cellStyle name="AggGreen12 2 2 2 13" xfId="19787" xr:uid="{AD80A472-7BE8-45F9-BA4F-9DBF17D4FD2A}"/>
    <cellStyle name="AggGreen12 2 2 2 14" xfId="37020" xr:uid="{9ACA1143-3A7F-4500-8F2B-B64B9B7509A4}"/>
    <cellStyle name="AggGreen12 2 2 2 15" xfId="42703" xr:uid="{4FC4F994-3381-44B2-9930-74A39C9DC607}"/>
    <cellStyle name="AggGreen12 2 2 2 16" xfId="52537" xr:uid="{417E8685-6BFA-4927-A2F1-65C833082D12}"/>
    <cellStyle name="AggGreen12 2 2 2 2" xfId="888" xr:uid="{50481245-6C23-469B-A7CF-CC9E8F354C1D}"/>
    <cellStyle name="AggGreen12 2 2 2 2 10" xfId="4705" xr:uid="{E4F59ABE-8B36-4D83-9EF2-1F4C2C4A841A}"/>
    <cellStyle name="AggGreen12 2 2 2 2 11" xfId="13074" xr:uid="{DC3C7828-4087-4283-9E22-45892F403196}"/>
    <cellStyle name="AggGreen12 2 2 2 2 12" xfId="19997" xr:uid="{A1C2180E-4648-43EB-B110-536823DA8A5D}"/>
    <cellStyle name="AggGreen12 2 2 2 2 13" xfId="37532" xr:uid="{83329FCA-D0BD-4957-8C70-AF0B4D9C57BC}"/>
    <cellStyle name="AggGreen12 2 2 2 2 14" xfId="42913" xr:uid="{BCE0314A-88C2-49D5-8536-D18A49AAA232}"/>
    <cellStyle name="AggGreen12 2 2 2 2 15" xfId="52751" xr:uid="{D8464246-FA2C-4DC8-A3BD-D9B58B2EB2C9}"/>
    <cellStyle name="AggGreen12 2 2 2 2 2" xfId="1626" xr:uid="{80CAEE1F-E955-4DC1-B416-139AA1D92DBB}"/>
    <cellStyle name="AggGreen12 2 2 2 2 2 10" xfId="36765" xr:uid="{DE5305C3-7881-4465-A02F-324808DD5A9D}"/>
    <cellStyle name="AggGreen12 2 2 2 2 2 11" xfId="29791" xr:uid="{705C298D-3FC4-4C9B-87FE-8986464E86E4}"/>
    <cellStyle name="AggGreen12 2 2 2 2 2 12" xfId="43651" xr:uid="{A45A6D12-B0EF-470A-BE91-E8C5D29514A8}"/>
    <cellStyle name="AggGreen12 2 2 2 2 2 13" xfId="46646" xr:uid="{2A68ACBB-BD92-4749-AD90-320A46ECC536}"/>
    <cellStyle name="AggGreen12 2 2 2 2 2 2" xfId="6065" xr:uid="{AD353065-B7D8-4715-A44A-6AA0DB3E1B43}"/>
    <cellStyle name="AggGreen12 2 2 2 2 2 3" xfId="9642" xr:uid="{2015DD74-D2A2-4CE7-9BFC-888F0FF256E1}"/>
    <cellStyle name="AggGreen12 2 2 2 2 2 4" xfId="16747" xr:uid="{BD30C14D-B9AC-4C4A-85ED-E2E1CAFD3975}"/>
    <cellStyle name="AggGreen12 2 2 2 2 2 5" xfId="20734" xr:uid="{E994158D-4874-4F02-BBBE-74EDEF0BFE2E}"/>
    <cellStyle name="AggGreen12 2 2 2 2 2 6" xfId="23342" xr:uid="{E722F688-1984-425E-A00D-144117A8D3A7}"/>
    <cellStyle name="AggGreen12 2 2 2 2 2 7" xfId="27659" xr:uid="{C7FA16D4-5D5E-45C1-8B8D-F02092CC316B}"/>
    <cellStyle name="AggGreen12 2 2 2 2 2 8" xfId="30262" xr:uid="{F9FAD94E-9BF7-4EC3-B765-D90BA9AF525D}"/>
    <cellStyle name="AggGreen12 2 2 2 2 2 9" xfId="33209" xr:uid="{30C70622-19B5-4D48-9D69-90E813BBB87E}"/>
    <cellStyle name="AggGreen12 2 2 2 2 3" xfId="1550" xr:uid="{B6099586-C41C-404B-9215-9BF3B73B6A4E}"/>
    <cellStyle name="AggGreen12 2 2 2 2 3 10" xfId="33133" xr:uid="{703A8942-74B9-449F-9372-7EB951DF910C}"/>
    <cellStyle name="AggGreen12 2 2 2 2 3 11" xfId="36692" xr:uid="{4B43DDFF-D60D-4F51-9714-D2744FCF34CC}"/>
    <cellStyle name="AggGreen12 2 2 2 2 3 12" xfId="36651" xr:uid="{088BEF23-88BE-4711-B17F-C940C51BB4A5}"/>
    <cellStyle name="AggGreen12 2 2 2 2 3 13" xfId="43575" xr:uid="{E5FCB19B-6838-494D-A5BC-5132095B823A}"/>
    <cellStyle name="AggGreen12 2 2 2 2 3 14" xfId="47982" xr:uid="{97732EF7-D40E-4B48-93E7-C3974884AEF4}"/>
    <cellStyle name="AggGreen12 2 2 2 2 3 2" xfId="5989" xr:uid="{36E44FC3-0CC2-4344-86F3-AE108F0BA166}"/>
    <cellStyle name="AggGreen12 2 2 2 2 3 3" xfId="9566" xr:uid="{0905532A-1D76-4347-A1DD-3B0BAF04A3FB}"/>
    <cellStyle name="AggGreen12 2 2 2 2 3 4" xfId="13478" xr:uid="{8330A591-B404-4EE2-AA93-BA4B35BCD4A1}"/>
    <cellStyle name="AggGreen12 2 2 2 2 3 5" xfId="16671" xr:uid="{527D25B5-E3FB-4EE5-9B2B-0EE9A83F48F0}"/>
    <cellStyle name="AggGreen12 2 2 2 2 3 6" xfId="20658" xr:uid="{613B1CB9-F862-42AD-995B-10E9D99CA141}"/>
    <cellStyle name="AggGreen12 2 2 2 2 3 7" xfId="23270" xr:uid="{B4EA0CF9-08D2-4320-9104-E53E2174464D}"/>
    <cellStyle name="AggGreen12 2 2 2 2 3 8" xfId="27584" xr:uid="{CF9668A2-1994-48F1-A154-D612DCC60A5A}"/>
    <cellStyle name="AggGreen12 2 2 2 2 3 9" xfId="30100" xr:uid="{B8E27B91-15F8-4C21-A882-A21AE3E53BE6}"/>
    <cellStyle name="AggGreen12 2 2 2 2 4" xfId="2298" xr:uid="{D73BAEA5-D312-46DC-B413-FCE52C7A81EA}"/>
    <cellStyle name="AggGreen12 2 2 2 2 4 10" xfId="33877" xr:uid="{60AD8A02-C80B-4D03-A149-44843498C777}"/>
    <cellStyle name="AggGreen12 2 2 2 2 4 11" xfId="37370" xr:uid="{0CDE5FC4-5DE5-42F8-A022-FAABF7716122}"/>
    <cellStyle name="AggGreen12 2 2 2 2 4 12" xfId="40015" xr:uid="{ED4400EB-62BE-4C5D-B06B-6D531716E1EA}"/>
    <cellStyle name="AggGreen12 2 2 2 2 4 13" xfId="44321" xr:uid="{CF2F53C1-6CC8-44E6-8960-EE6B17BC1675}"/>
    <cellStyle name="AggGreen12 2 2 2 2 4 14" xfId="47507" xr:uid="{501757B6-DCCD-4D0C-A772-6F4C65D5EEB8}"/>
    <cellStyle name="AggGreen12 2 2 2 2 4 2" xfId="6736" xr:uid="{84AD6DAC-9D35-46B5-B1A3-7E132C8CDCDB}"/>
    <cellStyle name="AggGreen12 2 2 2 2 4 3" xfId="10314" xr:uid="{A88B090F-F768-40B5-B39E-B4AF1187A008}"/>
    <cellStyle name="AggGreen12 2 2 2 2 4 4" xfId="14213" xr:uid="{0FA0D1A6-0E42-4430-A6D1-DA90138AF483}"/>
    <cellStyle name="AggGreen12 2 2 2 2 4 5" xfId="17414" xr:uid="{D06C3CCF-46F7-4FB7-987F-DEDD785677D0}"/>
    <cellStyle name="AggGreen12 2 2 2 2 4 6" xfId="21397" xr:uid="{2E36E49C-87C2-4FBC-AC4F-4CD5CD2DDEAC}"/>
    <cellStyle name="AggGreen12 2 2 2 2 4 7" xfId="23984" xr:uid="{FF90A837-0348-4854-A60E-1F268E87BD34}"/>
    <cellStyle name="AggGreen12 2 2 2 2 4 8" xfId="28307" xr:uid="{541A7411-A2A3-489F-B9AE-B307C8FC5E2A}"/>
    <cellStyle name="AggGreen12 2 2 2 2 4 9" xfId="30452" xr:uid="{59D40BF0-0832-4F9C-B172-2FEC80D3865A}"/>
    <cellStyle name="AggGreen12 2 2 2 2 5" xfId="2663" xr:uid="{50E1049B-855D-46BE-A3F7-30C08AA88767}"/>
    <cellStyle name="AggGreen12 2 2 2 2 5 10" xfId="34242" xr:uid="{C8F42241-EA2B-48E3-A297-BB5C1EB595B1}"/>
    <cellStyle name="AggGreen12 2 2 2 2 5 11" xfId="37693" xr:uid="{ADF280A2-5C13-4052-94CE-8786F086D207}"/>
    <cellStyle name="AggGreen12 2 2 2 2 5 12" xfId="40380" xr:uid="{B2EF0BC1-10BA-4383-BEED-131A0E771B96}"/>
    <cellStyle name="AggGreen12 2 2 2 2 5 13" xfId="44686" xr:uid="{BD01FC1F-1FCE-4A50-924E-AF97258EFE7A}"/>
    <cellStyle name="AggGreen12 2 2 2 2 5 14" xfId="50087" xr:uid="{6135C264-9581-4121-9E2E-6B53BB3D6E6D}"/>
    <cellStyle name="AggGreen12 2 2 2 2 5 2" xfId="7099" xr:uid="{316F8E31-DB58-4A83-8261-2630CED744AF}"/>
    <cellStyle name="AggGreen12 2 2 2 2 5 3" xfId="10679" xr:uid="{A89DA36E-BDD6-40EC-8FC7-3CEB2206C597}"/>
    <cellStyle name="AggGreen12 2 2 2 2 5 4" xfId="14578" xr:uid="{B2CBF328-5A28-4C2C-AD17-04C5C3604737}"/>
    <cellStyle name="AggGreen12 2 2 2 2 5 5" xfId="17779" xr:uid="{FD6E2991-3886-4430-A3CA-148D83F4B7E4}"/>
    <cellStyle name="AggGreen12 2 2 2 2 5 6" xfId="21762" xr:uid="{241B95EB-C444-4824-B4AD-D07254E8C523}"/>
    <cellStyle name="AggGreen12 2 2 2 2 5 7" xfId="24329" xr:uid="{CD154679-2BC7-4D14-A492-056B8FA68643}"/>
    <cellStyle name="AggGreen12 2 2 2 2 5 8" xfId="28663" xr:uid="{6DBE3CB6-39B9-4E14-B0EF-5C36A46C7578}"/>
    <cellStyle name="AggGreen12 2 2 2 2 5 9" xfId="30635" xr:uid="{D5BC3507-120F-41CB-BA6F-DFE2E5B4FD47}"/>
    <cellStyle name="AggGreen12 2 2 2 2 6" xfId="3352" xr:uid="{D2292ADA-7251-4DAA-B5DB-6921C70327D9}"/>
    <cellStyle name="AggGreen12 2 2 2 2 6 10" xfId="34929" xr:uid="{540ECDC9-0B98-4AF9-B5C9-B04D1849A7C8}"/>
    <cellStyle name="AggGreen12 2 2 2 2 6 11" xfId="38374" xr:uid="{DAA1594A-5F4B-4435-A7B8-9B3A800A8303}"/>
    <cellStyle name="AggGreen12 2 2 2 2 6 12" xfId="41063" xr:uid="{6DC57E53-0C24-4997-AC88-676052AB04D5}"/>
    <cellStyle name="AggGreen12 2 2 2 2 6 13" xfId="45374" xr:uid="{15BB437A-D020-4B67-B4F0-595E11B93695}"/>
    <cellStyle name="AggGreen12 2 2 2 2 6 14" xfId="48765" xr:uid="{D8B944A0-5255-4899-B696-786C5F26B8F7}"/>
    <cellStyle name="AggGreen12 2 2 2 2 6 15" xfId="50770" xr:uid="{B87EE2B1-4C99-4E90-B930-7328F9354DC3}"/>
    <cellStyle name="AggGreen12 2 2 2 2 6 2" xfId="7787" xr:uid="{ADDA10E1-F4B4-4FC8-B0F7-637801B66B0D}"/>
    <cellStyle name="AggGreen12 2 2 2 2 6 3" xfId="11366" xr:uid="{25822716-9330-48FB-831C-DCBA2786DCBE}"/>
    <cellStyle name="AggGreen12 2 2 2 2 6 4" xfId="15266" xr:uid="{E9C04BA9-C2B6-4864-A322-AE15DEB1514E}"/>
    <cellStyle name="AggGreen12 2 2 2 2 6 5" xfId="18465" xr:uid="{1D4AD46D-D63B-48A0-A477-E4D37C5F0A29}"/>
    <cellStyle name="AggGreen12 2 2 2 2 6 6" xfId="22445" xr:uid="{4A5BA5E0-ABB7-486C-A394-23EC88383AD8}"/>
    <cellStyle name="AggGreen12 2 2 2 2 6 7" xfId="25007" xr:uid="{E17C765A-E7D7-4859-83E4-A003F146E15B}"/>
    <cellStyle name="AggGreen12 2 2 2 2 6 8" xfId="29350" xr:uid="{F79ED116-9E08-4C96-B5F3-F4AA5A59EB15}"/>
    <cellStyle name="AggGreen12 2 2 2 2 6 9" xfId="31324" xr:uid="{49C2E2CE-F2BB-46B7-B460-27C92F4B56BC}"/>
    <cellStyle name="AggGreen12 2 2 2 2 7" xfId="2970" xr:uid="{2E7E3F81-586F-4B17-A8E3-4DBF4A9F32B0}"/>
    <cellStyle name="AggGreen12 2 2 2 2 7 10" xfId="34547" xr:uid="{B8BD3C1D-BAEE-42E1-A540-341EFED6EDAB}"/>
    <cellStyle name="AggGreen12 2 2 2 2 7 11" xfId="37992" xr:uid="{0E84A9CC-25F9-47AB-8BB1-B8D9E3872ECB}"/>
    <cellStyle name="AggGreen12 2 2 2 2 7 12" xfId="40681" xr:uid="{181884BD-F2F2-438D-AF57-73BA617D4B60}"/>
    <cellStyle name="AggGreen12 2 2 2 2 7 13" xfId="44992" xr:uid="{BAAB3CF4-27D7-4ACC-A5A0-AAE21CB0ADB2}"/>
    <cellStyle name="AggGreen12 2 2 2 2 7 14" xfId="48383" xr:uid="{3B95CD1E-BDF4-4F08-A3F4-54CE257448D1}"/>
    <cellStyle name="AggGreen12 2 2 2 2 7 15" xfId="50388" xr:uid="{65431362-3BCF-4F44-A507-2719B35D97A9}"/>
    <cellStyle name="AggGreen12 2 2 2 2 7 2" xfId="7405" xr:uid="{CE9AE25A-0A8D-43E3-B73F-37CE3898867F}"/>
    <cellStyle name="AggGreen12 2 2 2 2 7 3" xfId="10984" xr:uid="{5399EC7C-A357-4094-BA1E-D57187C37690}"/>
    <cellStyle name="AggGreen12 2 2 2 2 7 4" xfId="14884" xr:uid="{BC7B33EB-EDAA-40EB-97BE-F8AB6C2DCB3B}"/>
    <cellStyle name="AggGreen12 2 2 2 2 7 5" xfId="18083" xr:uid="{6D1A82F5-4395-4115-8603-BC1BB08F7C09}"/>
    <cellStyle name="AggGreen12 2 2 2 2 7 6" xfId="22063" xr:uid="{9FF22871-321E-4406-BBE1-5054EA721DD6}"/>
    <cellStyle name="AggGreen12 2 2 2 2 7 7" xfId="24625" xr:uid="{F848362B-769B-4AC2-B4F6-D13DC94A7E9E}"/>
    <cellStyle name="AggGreen12 2 2 2 2 7 8" xfId="28968" xr:uid="{57D1CABA-5177-4205-93B3-69B994550383}"/>
    <cellStyle name="AggGreen12 2 2 2 2 7 9" xfId="30942" xr:uid="{3D2324CD-3CD9-4241-8D7E-C2FAEF3F2D69}"/>
    <cellStyle name="AggGreen12 2 2 2 2 8" xfId="4304" xr:uid="{11495213-3D65-444E-BF6B-A140391B8104}"/>
    <cellStyle name="AggGreen12 2 2 2 2 8 10" xfId="41967" xr:uid="{1E93EFDE-BEA7-4320-82FC-3CF68DE893A9}"/>
    <cellStyle name="AggGreen12 2 2 2 2 8 11" xfId="46303" xr:uid="{1DF12FCC-F9C7-4D5C-BFF9-08320AC4FCAC}"/>
    <cellStyle name="AggGreen12 2 2 2 2 8 12" xfId="49707" xr:uid="{EDEE44D9-C904-4A94-96DD-74AD7A4BEDB9}"/>
    <cellStyle name="AggGreen12 2 2 2 2 8 13" xfId="51674" xr:uid="{39750F1E-1D90-436B-AF3D-F9EC45ED58AB}"/>
    <cellStyle name="AggGreen12 2 2 2 2 8 2" xfId="8737" xr:uid="{FFBB9C0A-FCAD-44ED-98F7-EC691A41A7E1}"/>
    <cellStyle name="AggGreen12 2 2 2 2 8 3" xfId="12308" xr:uid="{5FCC625D-C48F-4BBA-ADC6-D49BFCD9BD76}"/>
    <cellStyle name="AggGreen12 2 2 2 2 8 4" xfId="16211" xr:uid="{82EB3B05-994F-45D9-97CC-73C7DC309043}"/>
    <cellStyle name="AggGreen12 2 2 2 2 8 5" xfId="19392" xr:uid="{4A6ABB11-8B68-459F-9BE6-9C7A39993A03}"/>
    <cellStyle name="AggGreen12 2 2 2 2 8 6" xfId="25911" xr:uid="{386B36F8-DCA9-4092-81D9-6D20263D4940}"/>
    <cellStyle name="AggGreen12 2 2 2 2 8 7" xfId="32259" xr:uid="{17411CDD-CAC1-457F-B386-5C64859F2CC5}"/>
    <cellStyle name="AggGreen12 2 2 2 2 8 8" xfId="35865" xr:uid="{F43FCBF6-A2BB-4A08-BD8B-E6FAED3B4660}"/>
    <cellStyle name="AggGreen12 2 2 2 2 8 9" xfId="39317" xr:uid="{8589F663-37EB-48FD-B011-3A937A2A3C61}"/>
    <cellStyle name="AggGreen12 2 2 2 2 9" xfId="3846" xr:uid="{617B0647-764F-4969-A68F-F555872F6D9A}"/>
    <cellStyle name="AggGreen12 2 2 2 2 9 10" xfId="41509" xr:uid="{2F3A401D-1C7E-4638-B30C-CDEB802C0364}"/>
    <cellStyle name="AggGreen12 2 2 2 2 9 11" xfId="45845" xr:uid="{731C24BC-C6AD-4A1C-8AF6-4FB367982327}"/>
    <cellStyle name="AggGreen12 2 2 2 2 9 12" xfId="49249" xr:uid="{261E1568-77B0-4ECE-9985-040329B8DD96}"/>
    <cellStyle name="AggGreen12 2 2 2 2 9 13" xfId="51216" xr:uid="{44A4BB53-FBC9-4AC0-8A78-833E1D22AF2C}"/>
    <cellStyle name="AggGreen12 2 2 2 2 9 2" xfId="8279" xr:uid="{1B560F98-C906-4517-A9A2-5150EFBCFCE3}"/>
    <cellStyle name="AggGreen12 2 2 2 2 9 3" xfId="11850" xr:uid="{3E9ABB29-9121-4EAC-BCDE-B56E49AC0B27}"/>
    <cellStyle name="AggGreen12 2 2 2 2 9 4" xfId="15753" xr:uid="{65EF30D4-0777-47F5-BDAC-6945171F1630}"/>
    <cellStyle name="AggGreen12 2 2 2 2 9 5" xfId="18934" xr:uid="{ABE761F1-7724-4C1F-A0C2-AD09979C62B4}"/>
    <cellStyle name="AggGreen12 2 2 2 2 9 6" xfId="25453" xr:uid="{BD9E1852-F022-403F-8DAA-5DED5997C02C}"/>
    <cellStyle name="AggGreen12 2 2 2 2 9 7" xfId="31801" xr:uid="{2F2C8A42-DF8A-4937-814D-C1390FB1F4F0}"/>
    <cellStyle name="AggGreen12 2 2 2 2 9 8" xfId="35407" xr:uid="{5B94B1F9-C7B2-42B5-AE5A-9883D0A56C77}"/>
    <cellStyle name="AggGreen12 2 2 2 2 9 9" xfId="38859" xr:uid="{2326E665-BE4D-449E-9D3E-CD2D18A5B8E0}"/>
    <cellStyle name="AggGreen12 2 2 2 3" xfId="1231" xr:uid="{3D9F734C-5A4E-4249-A706-F7FCD32BF19A}"/>
    <cellStyle name="AggGreen12 2 2 2 3 10" xfId="36412" xr:uid="{B6D89C53-6F2F-4982-83B9-445D10E50FBD}"/>
    <cellStyle name="AggGreen12 2 2 2 3 11" xfId="28077" xr:uid="{9E273426-3272-4179-810B-D1723A8DF8EA}"/>
    <cellStyle name="AggGreen12 2 2 2 3 12" xfId="43256" xr:uid="{CCDFB442-FDC6-4E08-ACD8-30BAEE8FA64E}"/>
    <cellStyle name="AggGreen12 2 2 2 3 13" xfId="48043" xr:uid="{36E10E92-436A-4A22-B9DE-57FE32F346DF}"/>
    <cellStyle name="AggGreen12 2 2 2 3 2" xfId="5673" xr:uid="{94653DCE-01E2-42CE-B12A-D3E612E52D9B}"/>
    <cellStyle name="AggGreen12 2 2 2 3 3" xfId="9247" xr:uid="{E60953E0-041C-49FE-B9EE-30285ED66314}"/>
    <cellStyle name="AggGreen12 2 2 2 3 4" xfId="6358" xr:uid="{0FB6D889-265F-480A-A645-878BE743087F}"/>
    <cellStyle name="AggGreen12 2 2 2 3 5" xfId="20339" xr:uid="{814C556B-BDB8-4465-9C9B-FB92B8506275}"/>
    <cellStyle name="AggGreen12 2 2 2 3 6" xfId="22776" xr:uid="{808F2D4B-2B04-4CA0-92B1-AAE0B1D78C1A}"/>
    <cellStyle name="AggGreen12 2 2 2 3 7" xfId="27275" xr:uid="{7E399A1F-1E4E-4C44-A45C-50584F5A000E}"/>
    <cellStyle name="AggGreen12 2 2 2 3 8" xfId="30099" xr:uid="{F0AD7F70-8DBE-4A6F-B44D-80EB2D82D5CE}"/>
    <cellStyle name="AggGreen12 2 2 2 3 9" xfId="32814" xr:uid="{BCE1F7DF-8DC7-4903-A87F-351F465A8B53}"/>
    <cellStyle name="AggGreen12 2 2 2 4" xfId="1127" xr:uid="{3C0EDE50-6A9F-4484-9F41-FF33225C4491}"/>
    <cellStyle name="AggGreen12 2 2 2 4 10" xfId="32710" xr:uid="{EA37E98D-EFFD-4C2F-A142-2A3E3B1B07C4}"/>
    <cellStyle name="AggGreen12 2 2 2 4 11" xfId="36317" xr:uid="{19F9E9A6-81AA-413C-A22C-E7108B866F2C}"/>
    <cellStyle name="AggGreen12 2 2 2 4 12" xfId="37008" xr:uid="{300F263B-1755-4C49-B096-89C9D1DE3E2B}"/>
    <cellStyle name="AggGreen12 2 2 2 4 13" xfId="43152" xr:uid="{1E31F0B3-5642-429B-B296-34B356BFBABD}"/>
    <cellStyle name="AggGreen12 2 2 2 4 14" xfId="47318" xr:uid="{7637721F-0145-4B45-8257-73FBC07FECC5}"/>
    <cellStyle name="AggGreen12 2 2 2 4 2" xfId="5569" xr:uid="{2D7D2FAF-606E-468C-9CE2-51467BA47C87}"/>
    <cellStyle name="AggGreen12 2 2 2 4 3" xfId="9143" xr:uid="{ECF8430A-598C-4872-AEEB-E3F2B65960DB}"/>
    <cellStyle name="AggGreen12 2 2 2 4 4" xfId="13098" xr:uid="{9D998573-28DE-463D-8091-54AFAEC1178D}"/>
    <cellStyle name="AggGreen12 2 2 2 4 5" xfId="12819" xr:uid="{4525CB2A-F96E-4CF2-AD49-BDE021317FC3}"/>
    <cellStyle name="AggGreen12 2 2 2 4 6" xfId="20235" xr:uid="{CC43AAE2-D96F-4F25-BBCE-31AAB2FA71BD}"/>
    <cellStyle name="AggGreen12 2 2 2 4 7" xfId="23117" xr:uid="{91CEC68C-41C0-4BA6-90DC-92A301B483CD}"/>
    <cellStyle name="AggGreen12 2 2 2 4 8" xfId="27175" xr:uid="{73CBDEA7-16C3-4F7C-8C13-B60056E971D2}"/>
    <cellStyle name="AggGreen12 2 2 2 4 9" xfId="29951" xr:uid="{DB5E8C25-46FA-49E8-B442-DEA6041637E4}"/>
    <cellStyle name="AggGreen12 2 2 2 5" xfId="2117" xr:uid="{C6EAE235-78FF-4D47-848F-8739A8AB2DDB}"/>
    <cellStyle name="AggGreen12 2 2 2 5 10" xfId="33696" xr:uid="{C4AC29AB-DABD-4733-897D-EB3C01506390}"/>
    <cellStyle name="AggGreen12 2 2 2 5 11" xfId="37201" xr:uid="{9979A42C-5948-4DEC-92CE-8DE3B0D13E5E}"/>
    <cellStyle name="AggGreen12 2 2 2 5 12" xfId="39834" xr:uid="{E299B7EA-20D0-4B56-B195-204FFF78A32C}"/>
    <cellStyle name="AggGreen12 2 2 2 5 13" xfId="44140" xr:uid="{5320B916-7DD8-4C99-A172-382573868D64}"/>
    <cellStyle name="AggGreen12 2 2 2 5 14" xfId="48045" xr:uid="{27B2E9A3-3E0F-4189-8484-208234B5B7D0}"/>
    <cellStyle name="AggGreen12 2 2 2 5 2" xfId="6555" xr:uid="{51B0BF9A-38ED-4137-81C1-91C03DF0C69F}"/>
    <cellStyle name="AggGreen12 2 2 2 5 3" xfId="10133" xr:uid="{4E96501D-2751-4DD0-9D51-7CF6F690167E}"/>
    <cellStyle name="AggGreen12 2 2 2 5 4" xfId="14032" xr:uid="{0A136055-709F-491B-8ABD-E8C70A70CFE3}"/>
    <cellStyle name="AggGreen12 2 2 2 5 5" xfId="17233" xr:uid="{BF61C20D-7C06-46B4-9694-F6F8DA64C4A0}"/>
    <cellStyle name="AggGreen12 2 2 2 5 6" xfId="21216" xr:uid="{5B981290-D7B2-43FC-8D1E-2E304EEDA7B3}"/>
    <cellStyle name="AggGreen12 2 2 2 5 7" xfId="23803" xr:uid="{E4CD0352-EFF7-4AFC-8816-47766E6EEE4E}"/>
    <cellStyle name="AggGreen12 2 2 2 5 8" xfId="28132" xr:uid="{52C085F0-4672-4066-8940-6C65315F1B3C}"/>
    <cellStyle name="AggGreen12 2 2 2 5 9" xfId="26820" xr:uid="{C4EC89A4-F06F-4EB8-ADE8-F71F721F872C}"/>
    <cellStyle name="AggGreen12 2 2 2 6" xfId="2457" xr:uid="{4C4CEB7A-1257-462C-8F1B-C398F9B4A5DD}"/>
    <cellStyle name="AggGreen12 2 2 2 6 10" xfId="34036" xr:uid="{7C07CD25-BFA1-4DDE-9AB5-61EC86A32043}"/>
    <cellStyle name="AggGreen12 2 2 2 6 11" xfId="37515" xr:uid="{FCAD7351-50C4-4834-8FB2-AB8B176008B7}"/>
    <cellStyle name="AggGreen12 2 2 2 6 12" xfId="40174" xr:uid="{32414C6C-8D8B-486F-BF43-925C9B07BA77}"/>
    <cellStyle name="AggGreen12 2 2 2 6 13" xfId="44480" xr:uid="{4098398A-349B-4EC2-BDA6-0F1157C0B2AC}"/>
    <cellStyle name="AggGreen12 2 2 2 6 14" xfId="46660" xr:uid="{D67898C1-10CF-4C62-9485-CFC9AC6405B1}"/>
    <cellStyle name="AggGreen12 2 2 2 6 2" xfId="6895" xr:uid="{F7A614BF-2301-4822-8A09-EF223C784CF8}"/>
    <cellStyle name="AggGreen12 2 2 2 6 3" xfId="10473" xr:uid="{E7575C62-B14D-4813-ACA9-58434AA703E9}"/>
    <cellStyle name="AggGreen12 2 2 2 6 4" xfId="14372" xr:uid="{53BDE0A6-9416-4309-93B8-B9FAA0865E03}"/>
    <cellStyle name="AggGreen12 2 2 2 6 5" xfId="17573" xr:uid="{D240C567-2F78-4540-ACE3-C3B816CE71BA}"/>
    <cellStyle name="AggGreen12 2 2 2 6 6" xfId="21556" xr:uid="{0C5EA701-10B9-4272-8D86-32D0F8E414D1}"/>
    <cellStyle name="AggGreen12 2 2 2 6 7" xfId="24138" xr:uid="{E8993202-6F03-4E01-B32F-B236B030DBB6}"/>
    <cellStyle name="AggGreen12 2 2 2 6 8" xfId="28464" xr:uid="{BEE9FDE4-4E1F-42E3-9BB6-AD9A07A84432}"/>
    <cellStyle name="AggGreen12 2 2 2 6 9" xfId="26332" xr:uid="{C72B39A0-2B7B-40F2-A8B9-1596DB3175A5}"/>
    <cellStyle name="AggGreen12 2 2 2 7" xfId="3141" xr:uid="{4C08FE92-0412-44E5-AD02-DA37EF056E77}"/>
    <cellStyle name="AggGreen12 2 2 2 7 10" xfId="34718" xr:uid="{8253FC89-C8B7-49AB-9463-DB378C2E4354}"/>
    <cellStyle name="AggGreen12 2 2 2 7 11" xfId="38163" xr:uid="{785A23C5-8368-46A6-8EFE-F60864ADC936}"/>
    <cellStyle name="AggGreen12 2 2 2 7 12" xfId="40852" xr:uid="{9859528D-EEC9-462D-912D-BB916A0ACD2E}"/>
    <cellStyle name="AggGreen12 2 2 2 7 13" xfId="45163" xr:uid="{F44967D8-AF41-4893-984F-E1ADDA9E48AB}"/>
    <cellStyle name="AggGreen12 2 2 2 7 14" xfId="48554" xr:uid="{315BB598-1379-4B90-9414-004DD167BBC8}"/>
    <cellStyle name="AggGreen12 2 2 2 7 15" xfId="50559" xr:uid="{C4A8CD04-E3BC-4975-8F32-67357E702AB4}"/>
    <cellStyle name="AggGreen12 2 2 2 7 2" xfId="7576" xr:uid="{4B03869E-DEC6-4D2A-97D1-057FA8858377}"/>
    <cellStyle name="AggGreen12 2 2 2 7 3" xfId="11155" xr:uid="{272B510F-7740-481E-BBFB-7AF355CEC5BF}"/>
    <cellStyle name="AggGreen12 2 2 2 7 4" xfId="15055" xr:uid="{D0738809-93BD-4F28-92F2-4CD94B5A9D81}"/>
    <cellStyle name="AggGreen12 2 2 2 7 5" xfId="18254" xr:uid="{D1145BBB-280B-44C4-8EF3-08D5B22C3962}"/>
    <cellStyle name="AggGreen12 2 2 2 7 6" xfId="22234" xr:uid="{70CFE5E0-17FE-4E14-A80F-C86F8C15E67E}"/>
    <cellStyle name="AggGreen12 2 2 2 7 7" xfId="24796" xr:uid="{D9C2A3E8-E8FB-4DAE-B102-6817F5A086EC}"/>
    <cellStyle name="AggGreen12 2 2 2 7 8" xfId="29139" xr:uid="{17938C16-DF8A-41C5-B37B-B414D3B70D17}"/>
    <cellStyle name="AggGreen12 2 2 2 7 9" xfId="31113" xr:uid="{20BCEF2A-C739-4709-A615-C895B959DF9B}"/>
    <cellStyle name="AggGreen12 2 2 2 8" xfId="3017" xr:uid="{6E58F62E-FCA2-497D-BBED-32EEFED72ABE}"/>
    <cellStyle name="AggGreen12 2 2 2 8 10" xfId="34594" xr:uid="{DDEFA81F-17CC-4C68-904F-FEE39BF92BE3}"/>
    <cellStyle name="AggGreen12 2 2 2 8 11" xfId="38039" xr:uid="{D4829937-62FA-4874-A299-F7C0D9331239}"/>
    <cellStyle name="AggGreen12 2 2 2 8 12" xfId="40728" xr:uid="{32E904F8-E700-47CA-8C35-D0E01EBC4B50}"/>
    <cellStyle name="AggGreen12 2 2 2 8 13" xfId="45039" xr:uid="{F11A6CC2-C949-4520-B8A9-BE98B8DA27A8}"/>
    <cellStyle name="AggGreen12 2 2 2 8 14" xfId="48430" xr:uid="{67DC348D-C191-4D8E-AFD6-147DF26D6EE7}"/>
    <cellStyle name="AggGreen12 2 2 2 8 15" xfId="50435" xr:uid="{DE50A728-09FD-4E0F-AF65-55FCEBF108B7}"/>
    <cellStyle name="AggGreen12 2 2 2 8 2" xfId="7452" xr:uid="{A209AC2F-99AB-465A-972F-88F374359FDC}"/>
    <cellStyle name="AggGreen12 2 2 2 8 3" xfId="11031" xr:uid="{F98C16DC-3B92-40BD-8E48-949A88A5D924}"/>
    <cellStyle name="AggGreen12 2 2 2 8 4" xfId="14931" xr:uid="{F8424474-B8B1-4DC4-9957-1E18FD808ED0}"/>
    <cellStyle name="AggGreen12 2 2 2 8 5" xfId="18130" xr:uid="{C25FCA97-1D75-4C25-A163-166487EBC532}"/>
    <cellStyle name="AggGreen12 2 2 2 8 6" xfId="22110" xr:uid="{A4EE0CF1-13A4-4178-B5EC-D1639566D7AD}"/>
    <cellStyle name="AggGreen12 2 2 2 8 7" xfId="24672" xr:uid="{05623391-E838-4EC8-AB4E-8F21BCE40B40}"/>
    <cellStyle name="AggGreen12 2 2 2 8 8" xfId="29015" xr:uid="{A008B5D9-ED4C-4C43-9B1F-C12B44DDAC04}"/>
    <cellStyle name="AggGreen12 2 2 2 8 9" xfId="30989" xr:uid="{AC13E811-7B30-4862-A2B8-643ED3198476}"/>
    <cellStyle name="AggGreen12 2 2 2 9" xfId="4095" xr:uid="{987FF622-3483-46DF-AB3B-8A0166662E10}"/>
    <cellStyle name="AggGreen12 2 2 2 9 10" xfId="41758" xr:uid="{31FE2743-5D85-4F09-9836-22A7F818EE22}"/>
    <cellStyle name="AggGreen12 2 2 2 9 11" xfId="46094" xr:uid="{84DBD76B-2242-4DBA-BFF3-D3AE357EFA2B}"/>
    <cellStyle name="AggGreen12 2 2 2 9 12" xfId="49498" xr:uid="{B4ABACEC-6535-46DB-99D6-81D9E655A44F}"/>
    <cellStyle name="AggGreen12 2 2 2 9 13" xfId="51465" xr:uid="{8F1E0246-0DA3-460E-9E62-851A0FFA8D05}"/>
    <cellStyle name="AggGreen12 2 2 2 9 2" xfId="8528" xr:uid="{AA3F234E-05A5-49BF-98E3-0F558465D733}"/>
    <cellStyle name="AggGreen12 2 2 2 9 3" xfId="12099" xr:uid="{6E977C03-FE98-481E-BB72-20149B74EE6C}"/>
    <cellStyle name="AggGreen12 2 2 2 9 4" xfId="16002" xr:uid="{17616C68-E5A6-4969-8EA8-6A82E3D8E760}"/>
    <cellStyle name="AggGreen12 2 2 2 9 5" xfId="19183" xr:uid="{C18E2FEA-EC62-47AA-A454-3CA87C404AE4}"/>
    <cellStyle name="AggGreen12 2 2 2 9 6" xfId="25702" xr:uid="{11314935-3676-419E-8E10-F43500B050A6}"/>
    <cellStyle name="AggGreen12 2 2 2 9 7" xfId="32050" xr:uid="{2CEB02AA-C532-47FF-9D00-2139BC4E27F3}"/>
    <cellStyle name="AggGreen12 2 2 2 9 8" xfId="35656" xr:uid="{ECE8AFF7-3306-49A2-9E4C-8BA09B7C9E7A}"/>
    <cellStyle name="AggGreen12 2 2 2 9 9" xfId="39108" xr:uid="{80A47FC1-51F0-450F-8248-E51C4F0664B2}"/>
    <cellStyle name="AggGreen12 2 2 3" xfId="787" xr:uid="{D5E7F67D-0A1E-4ED0-9FF1-E2F09DA614C2}"/>
    <cellStyle name="AggGreen12 2 2 3 10" xfId="4979" xr:uid="{A543D9CA-DCB7-45D4-89E6-62D83525CC4E}"/>
    <cellStyle name="AggGreen12 2 2 3 11" xfId="12783" xr:uid="{F57121F0-6E03-4518-858C-830795C3B37B}"/>
    <cellStyle name="AggGreen12 2 2 3 12" xfId="19896" xr:uid="{48F9DC1A-220B-4D11-BF84-F7BF25A9FB1E}"/>
    <cellStyle name="AggGreen12 2 2 3 13" xfId="35255" xr:uid="{9334001F-A004-495B-9044-2DA6DA8250DA}"/>
    <cellStyle name="AggGreen12 2 2 3 14" xfId="42812" xr:uid="{409A328C-8E93-4FCB-93FD-CC9E6E2CB045}"/>
    <cellStyle name="AggGreen12 2 2 3 15" xfId="52650" xr:uid="{A00E878C-9C2A-4991-ACB1-719627D37A49}"/>
    <cellStyle name="AggGreen12 2 2 3 2" xfId="1288" xr:uid="{453DBF1B-AA62-40F2-837B-6BD8BDA1BBAC}"/>
    <cellStyle name="AggGreen12 2 2 3 2 10" xfId="36462" xr:uid="{6E645373-B173-4AFD-88D7-7D1E875070BB}"/>
    <cellStyle name="AggGreen12 2 2 3 2 11" xfId="27474" xr:uid="{A8DC36C2-CA83-4F69-928E-526F9E91198D}"/>
    <cellStyle name="AggGreen12 2 2 3 2 12" xfId="43313" xr:uid="{0A3E6BDA-73FC-47E9-BD10-2D0EA8B3EF6C}"/>
    <cellStyle name="AggGreen12 2 2 3 2 13" xfId="46953" xr:uid="{9619D7D8-8588-4AE6-B5FD-C46F8E1225C8}"/>
    <cellStyle name="AggGreen12 2 2 3 2 2" xfId="5730" xr:uid="{56A6838F-C488-4106-8267-6C9C3619A8A7}"/>
    <cellStyle name="AggGreen12 2 2 3 2 3" xfId="9304" xr:uid="{2DA4805B-D65A-4FA5-B9AC-979768F51884}"/>
    <cellStyle name="AggGreen12 2 2 3 2 4" xfId="5171" xr:uid="{20EB2991-B733-41F3-B90C-9B3D461D3173}"/>
    <cellStyle name="AggGreen12 2 2 3 2 5" xfId="20396" xr:uid="{B272009A-9A66-47CF-AAEB-60CE1ACD07E8}"/>
    <cellStyle name="AggGreen12 2 2 3 2 6" xfId="22931" xr:uid="{0FB3C3CB-D578-4ED0-8AD3-B35DEC0BBD38}"/>
    <cellStyle name="AggGreen12 2 2 3 2 7" xfId="27330" xr:uid="{6C89525F-AD0F-4903-B9F4-B28C7C84E278}"/>
    <cellStyle name="AggGreen12 2 2 3 2 8" xfId="27117" xr:uid="{6C0E68F7-7F6E-4F35-AD89-91B63F81F1FA}"/>
    <cellStyle name="AggGreen12 2 2 3 2 9" xfId="32871" xr:uid="{42746E99-A465-4AF6-8B38-3FA7AC0BD099}"/>
    <cellStyle name="AggGreen12 2 2 3 3" xfId="1755" xr:uid="{3197314E-4BDF-4EB2-A0ED-14DB4757BFE1}"/>
    <cellStyle name="AggGreen12 2 2 3 3 10" xfId="33338" xr:uid="{52D0B1B8-70E4-407D-9920-1A814D8C0C01}"/>
    <cellStyle name="AggGreen12 2 2 3 3 11" xfId="36883" xr:uid="{6DD11476-0ACB-499A-9E94-030CA44ACBCB}"/>
    <cellStyle name="AggGreen12 2 2 3 3 12" xfId="38719" xr:uid="{5BAD7C64-2917-4E53-AC3E-9ED606B8890A}"/>
    <cellStyle name="AggGreen12 2 2 3 3 13" xfId="43780" xr:uid="{0D44445C-5AEF-4306-BC80-FE2F57D8FEAF}"/>
    <cellStyle name="AggGreen12 2 2 3 3 14" xfId="47140" xr:uid="{290CAD7A-C1A6-4802-9CB3-65DE33502F16}"/>
    <cellStyle name="AggGreen12 2 2 3 3 2" xfId="6193" xr:uid="{CC1A603E-AB01-4897-8354-9F97948757B6}"/>
    <cellStyle name="AggGreen12 2 2 3 3 3" xfId="9771" xr:uid="{A336E623-319B-4D87-92C8-46FF577A809A}"/>
    <cellStyle name="AggGreen12 2 2 3 3 4" xfId="13673" xr:uid="{ACD6F48A-C0BC-46D7-9061-91AD75B5D636}"/>
    <cellStyle name="AggGreen12 2 2 3 3 5" xfId="16876" xr:uid="{74F02735-DA45-4226-B707-488C35DC1A12}"/>
    <cellStyle name="AggGreen12 2 2 3 3 6" xfId="20863" xr:uid="{5D35B354-2BD7-45FC-AF2C-CF1286FF8949}"/>
    <cellStyle name="AggGreen12 2 2 3 3 7" xfId="23463" xr:uid="{88208EC1-5805-4ED7-93F9-1C923EEAA64C}"/>
    <cellStyle name="AggGreen12 2 2 3 3 8" xfId="27785" xr:uid="{442C272B-1B78-4205-92C1-50C57E27FCA8}"/>
    <cellStyle name="AggGreen12 2 2 3 3 9" xfId="29890" xr:uid="{982B1A01-5D27-4132-B0F9-BD85DF447D6A}"/>
    <cellStyle name="AggGreen12 2 2 3 4" xfId="2207" xr:uid="{92FE8CA2-1439-4580-834B-18C1DA8A4C0B}"/>
    <cellStyle name="AggGreen12 2 2 3 4 10" xfId="33786" xr:uid="{EA105662-BD68-460C-BAE5-45B34450448A}"/>
    <cellStyle name="AggGreen12 2 2 3 4 11" xfId="37286" xr:uid="{F4B7B19A-184D-4887-AC07-6270544C0FFF}"/>
    <cellStyle name="AggGreen12 2 2 3 4 12" xfId="39924" xr:uid="{1BBC513D-978A-4163-870E-16C4A4EAE315}"/>
    <cellStyle name="AggGreen12 2 2 3 4 13" xfId="44230" xr:uid="{1BC6B639-5D35-4BF3-B704-D6CD9824EC83}"/>
    <cellStyle name="AggGreen12 2 2 3 4 14" xfId="47439" xr:uid="{68C5B084-B693-49BB-AC75-6E349D47D967}"/>
    <cellStyle name="AggGreen12 2 2 3 4 2" xfId="6645" xr:uid="{3FEA9DF7-48D5-48EF-855D-14EB88559461}"/>
    <cellStyle name="AggGreen12 2 2 3 4 3" xfId="10223" xr:uid="{3ADD75EC-D63F-4E42-86AB-3C91A4D55443}"/>
    <cellStyle name="AggGreen12 2 2 3 4 4" xfId="14122" xr:uid="{92A5BC61-CDAB-43F1-AD06-C3F4D0EB0958}"/>
    <cellStyle name="AggGreen12 2 2 3 4 5" xfId="17323" xr:uid="{15AE61DF-14D4-4C52-8D2E-44BBAAFDF8EA}"/>
    <cellStyle name="AggGreen12 2 2 3 4 6" xfId="21306" xr:uid="{24EAD0B9-F881-410E-A2E7-03BE426E9CE3}"/>
    <cellStyle name="AggGreen12 2 2 3 4 7" xfId="23893" xr:uid="{AD18BBE4-D750-4729-B154-B71462259DD3}"/>
    <cellStyle name="AggGreen12 2 2 3 4 8" xfId="28218" xr:uid="{05EC2FC5-22E0-429B-B69D-2F94545330F4}"/>
    <cellStyle name="AggGreen12 2 2 3 4 9" xfId="30321" xr:uid="{2EFE8983-43F9-4EE4-B8E6-51CB3F85C504}"/>
    <cellStyle name="AggGreen12 2 2 3 5" xfId="2562" xr:uid="{2E281E40-5F42-40CA-BE41-3A9ECB7F71CF}"/>
    <cellStyle name="AggGreen12 2 2 3 5 10" xfId="34141" xr:uid="{F8FE844B-9774-48BB-AA8B-972B96FDF312}"/>
    <cellStyle name="AggGreen12 2 2 3 5 11" xfId="37606" xr:uid="{9182662A-71D3-4D4A-A133-2DAAA1F8DAEA}"/>
    <cellStyle name="AggGreen12 2 2 3 5 12" xfId="40279" xr:uid="{CE67B5AA-6C38-4EDE-BC48-04865B90C7DC}"/>
    <cellStyle name="AggGreen12 2 2 3 5 13" xfId="44585" xr:uid="{E23CDC47-DF17-4ADF-BF82-8DAC0BDDCE71}"/>
    <cellStyle name="AggGreen12 2 2 3 5 14" xfId="42542" xr:uid="{7834B3FE-50A9-4C63-A4FA-78D480E664C5}"/>
    <cellStyle name="AggGreen12 2 2 3 5 2" xfId="6999" xr:uid="{0C45B0DC-079C-422A-99DA-DAB46795CD2D}"/>
    <cellStyle name="AggGreen12 2 2 3 5 3" xfId="10578" xr:uid="{C57D5E1B-5222-4425-A3D5-CCA840127853}"/>
    <cellStyle name="AggGreen12 2 2 3 5 4" xfId="14477" xr:uid="{22BC7925-ECCA-49CC-9B9E-463921E1718D}"/>
    <cellStyle name="AggGreen12 2 2 3 5 5" xfId="17678" xr:uid="{CF270783-9C6C-4B45-8C82-E934BA0F8863}"/>
    <cellStyle name="AggGreen12 2 2 3 5 6" xfId="21661" xr:uid="{746EDFA6-23A4-46F2-8EE3-762694B32350}"/>
    <cellStyle name="AggGreen12 2 2 3 5 7" xfId="24233" xr:uid="{7094D679-811A-40C7-B487-83E9F8024B22}"/>
    <cellStyle name="AggGreen12 2 2 3 5 8" xfId="28567" xr:uid="{65E0AE61-0BE6-4037-B200-381AFF64E5F9}"/>
    <cellStyle name="AggGreen12 2 2 3 5 9" xfId="30534" xr:uid="{7906BCAF-9EEE-4ACD-9F3E-A6E9BBAFAA5B}"/>
    <cellStyle name="AggGreen12 2 2 3 6" xfId="3251" xr:uid="{C04D3445-3469-47AD-B635-815EC6BD8CEC}"/>
    <cellStyle name="AggGreen12 2 2 3 6 10" xfId="34828" xr:uid="{DB624CCA-1FA0-4ED8-BC1E-D733E16C7438}"/>
    <cellStyle name="AggGreen12 2 2 3 6 11" xfId="38273" xr:uid="{1AD005B4-68B8-4102-85B2-957913A6099A}"/>
    <cellStyle name="AggGreen12 2 2 3 6 12" xfId="40962" xr:uid="{B51DDBC2-2FD9-4AF2-88CE-34D6EFA633A3}"/>
    <cellStyle name="AggGreen12 2 2 3 6 13" xfId="45273" xr:uid="{4A6B7939-E206-46F0-AF47-DD8C1D91386A}"/>
    <cellStyle name="AggGreen12 2 2 3 6 14" xfId="48664" xr:uid="{2E0DC428-2A70-467C-A8FA-221A982B0165}"/>
    <cellStyle name="AggGreen12 2 2 3 6 15" xfId="50669" xr:uid="{E9AD6F84-26F3-42ED-9FE1-FA25D89764ED}"/>
    <cellStyle name="AggGreen12 2 2 3 6 2" xfId="7686" xr:uid="{52DF7BC1-D2F8-4879-8CA1-B5007E45BEEE}"/>
    <cellStyle name="AggGreen12 2 2 3 6 3" xfId="11265" xr:uid="{91AB6BB2-10EB-449B-B454-4F4253996846}"/>
    <cellStyle name="AggGreen12 2 2 3 6 4" xfId="15165" xr:uid="{000280BC-3AD3-44A8-BC5B-67507E2E3DB0}"/>
    <cellStyle name="AggGreen12 2 2 3 6 5" xfId="18364" xr:uid="{50A31E5C-3EBC-4750-8BD6-3157A3949265}"/>
    <cellStyle name="AggGreen12 2 2 3 6 6" xfId="22344" xr:uid="{B59C4F88-54B0-48C0-A2B5-346B3DA3B5EE}"/>
    <cellStyle name="AggGreen12 2 2 3 6 7" xfId="24906" xr:uid="{7F38F632-8B44-492C-976C-2CCC78D083A6}"/>
    <cellStyle name="AggGreen12 2 2 3 6 8" xfId="29249" xr:uid="{0F5A5A09-2090-45D0-8A64-EBF7FE3E97E6}"/>
    <cellStyle name="AggGreen12 2 2 3 6 9" xfId="31223" xr:uid="{EA3680A4-ED2B-4E61-BAC7-C4F905FABC15}"/>
    <cellStyle name="AggGreen12 2 2 3 7" xfId="3498" xr:uid="{D6183226-470A-4FA6-8393-FC3A4C71EC37}"/>
    <cellStyle name="AggGreen12 2 2 3 7 10" xfId="35075" xr:uid="{11C8FCB2-985B-4D0D-AD04-B68690565216}"/>
    <cellStyle name="AggGreen12 2 2 3 7 11" xfId="38520" xr:uid="{C3E3C23D-320C-437D-9548-A804A858A743}"/>
    <cellStyle name="AggGreen12 2 2 3 7 12" xfId="41209" xr:uid="{DF7C9FB2-8521-469A-A677-8D293B9638D4}"/>
    <cellStyle name="AggGreen12 2 2 3 7 13" xfId="45520" xr:uid="{D1556E76-F64E-4BCC-9121-2C497C14F0A3}"/>
    <cellStyle name="AggGreen12 2 2 3 7 14" xfId="48911" xr:uid="{272945A7-C15C-4346-BE53-36518EBFE79B}"/>
    <cellStyle name="AggGreen12 2 2 3 7 15" xfId="50916" xr:uid="{EB2D7608-F6D7-46CB-918E-17B039575E26}"/>
    <cellStyle name="AggGreen12 2 2 3 7 2" xfId="7933" xr:uid="{876F6436-B291-468B-BCE5-C646FE92A840}"/>
    <cellStyle name="AggGreen12 2 2 3 7 3" xfId="11512" xr:uid="{2E0C0661-9D88-47C5-951A-A9C59C2EAF74}"/>
    <cellStyle name="AggGreen12 2 2 3 7 4" xfId="15412" xr:uid="{CD8B708D-7DBC-4DD0-8164-AAAEE718C415}"/>
    <cellStyle name="AggGreen12 2 2 3 7 5" xfId="18611" xr:uid="{D8D36782-846E-48BC-B46C-EC9ABB2C721D}"/>
    <cellStyle name="AggGreen12 2 2 3 7 6" xfId="22591" xr:uid="{5688073D-C4CE-4A7B-AE1E-F0A14F982EC2}"/>
    <cellStyle name="AggGreen12 2 2 3 7 7" xfId="25153" xr:uid="{FA6A0725-BBD8-40B6-86DF-AE4D5D04E1BE}"/>
    <cellStyle name="AggGreen12 2 2 3 7 8" xfId="29496" xr:uid="{A2AAA11C-1450-44E7-AA6C-60844DA28EAD}"/>
    <cellStyle name="AggGreen12 2 2 3 7 9" xfId="31470" xr:uid="{D5345692-95C2-4806-8BEF-B2EF95EBE37E}"/>
    <cellStyle name="AggGreen12 2 2 3 8" xfId="4203" xr:uid="{475DFA23-AD5D-4186-B974-6D5A9C38CBA1}"/>
    <cellStyle name="AggGreen12 2 2 3 8 10" xfId="41866" xr:uid="{DA1F52CD-A411-428B-ADCF-3D0403927D60}"/>
    <cellStyle name="AggGreen12 2 2 3 8 11" xfId="46202" xr:uid="{65AEE51D-36A4-46C2-BE98-34605723E5C0}"/>
    <cellStyle name="AggGreen12 2 2 3 8 12" xfId="49606" xr:uid="{CACC31F6-40E6-4708-9F03-54D074400975}"/>
    <cellStyle name="AggGreen12 2 2 3 8 13" xfId="51573" xr:uid="{11D34BCF-F3BB-4F50-A5D6-B4A10F92AECA}"/>
    <cellStyle name="AggGreen12 2 2 3 8 2" xfId="8636" xr:uid="{0007057F-2BAA-414B-B0E0-BAE0B1DDA07C}"/>
    <cellStyle name="AggGreen12 2 2 3 8 3" xfId="12207" xr:uid="{67165097-E619-4E6F-B699-8CE2F26A035E}"/>
    <cellStyle name="AggGreen12 2 2 3 8 4" xfId="16110" xr:uid="{86156D1A-13D3-490D-AAF8-E63CE7061A25}"/>
    <cellStyle name="AggGreen12 2 2 3 8 5" xfId="19291" xr:uid="{5E808224-E97F-47B5-856E-738447B7CF3F}"/>
    <cellStyle name="AggGreen12 2 2 3 8 6" xfId="25810" xr:uid="{222264EA-D1CA-429F-9720-D5C068C41976}"/>
    <cellStyle name="AggGreen12 2 2 3 8 7" xfId="32158" xr:uid="{112C8E55-41BB-4069-BD08-420C5F5A4C18}"/>
    <cellStyle name="AggGreen12 2 2 3 8 8" xfId="35764" xr:uid="{32E8E0E0-7777-4283-A853-6A7D96C134BC}"/>
    <cellStyle name="AggGreen12 2 2 3 8 9" xfId="39216" xr:uid="{9100CF90-8005-4324-8B00-70C8F810390D}"/>
    <cellStyle name="AggGreen12 2 2 3 9" xfId="3820" xr:uid="{78F9C7C5-224F-4598-A2F1-4A6BA949FD5E}"/>
    <cellStyle name="AggGreen12 2 2 3 9 10" xfId="41483" xr:uid="{A651907F-DDF5-40B1-9FFE-D9892876A3DC}"/>
    <cellStyle name="AggGreen12 2 2 3 9 11" xfId="45819" xr:uid="{1B627A23-AD16-4895-B3BF-B5E2CA784C3F}"/>
    <cellStyle name="AggGreen12 2 2 3 9 12" xfId="49223" xr:uid="{0E9D3E78-6051-4BDF-AD21-07CCF7777BE8}"/>
    <cellStyle name="AggGreen12 2 2 3 9 13" xfId="51190" xr:uid="{C801E0A9-9063-412F-825F-F07E503F69DE}"/>
    <cellStyle name="AggGreen12 2 2 3 9 2" xfId="8253" xr:uid="{E3697FCD-FA2D-4D05-A2D1-1B728AEDA560}"/>
    <cellStyle name="AggGreen12 2 2 3 9 3" xfId="11824" xr:uid="{A799A290-8282-4D2B-988F-FEC51469154A}"/>
    <cellStyle name="AggGreen12 2 2 3 9 4" xfId="15727" xr:uid="{8C334FC6-83AC-495C-B9F3-D38341BCF48F}"/>
    <cellStyle name="AggGreen12 2 2 3 9 5" xfId="18908" xr:uid="{261065EF-15F4-4F6B-B344-D7AC058E7677}"/>
    <cellStyle name="AggGreen12 2 2 3 9 6" xfId="25427" xr:uid="{ABF963D5-2F7D-48C1-8ABE-87D7259C0812}"/>
    <cellStyle name="AggGreen12 2 2 3 9 7" xfId="31775" xr:uid="{F2FF41E7-5A80-4FB2-8389-D40AD55C3B5C}"/>
    <cellStyle name="AggGreen12 2 2 3 9 8" xfId="35381" xr:uid="{11B1AC13-4E99-4BD6-BDD5-340E8708CF03}"/>
    <cellStyle name="AggGreen12 2 2 3 9 9" xfId="38833" xr:uid="{FD51809F-7369-4178-91D3-347B8F0AB690}"/>
    <cellStyle name="AggGreen12 2 2 4" xfId="4973" xr:uid="{9723E1FB-3C05-4938-B86A-6850CB280D31}"/>
    <cellStyle name="AggGreen12 2 2 5" xfId="26603" xr:uid="{4966B0AA-0421-4DBB-B1E1-48F63BF564C3}"/>
    <cellStyle name="AggGreen12 2 2 6" xfId="52111" xr:uid="{63E8D2E2-3199-491F-8D76-25A0FA04A8AA}"/>
    <cellStyle name="AggGreen12 2 3" xfId="338" xr:uid="{8F90342F-5DF0-4550-B890-246CD5933254}"/>
    <cellStyle name="AggGreen12 2 3 10" xfId="3448" xr:uid="{0879C274-DF18-458E-83E4-2269FD3B2934}"/>
    <cellStyle name="AggGreen12 2 3 10 10" xfId="35025" xr:uid="{F196822E-1375-4762-A6B8-575000DA7D25}"/>
    <cellStyle name="AggGreen12 2 3 10 11" xfId="38470" xr:uid="{5780709E-3D7C-4E98-B3C6-1CEB935B2098}"/>
    <cellStyle name="AggGreen12 2 3 10 12" xfId="41159" xr:uid="{9D842714-D788-4771-8D50-68D8155A7F61}"/>
    <cellStyle name="AggGreen12 2 3 10 13" xfId="45470" xr:uid="{F7004259-10C5-4A73-8603-5A03473C8592}"/>
    <cellStyle name="AggGreen12 2 3 10 14" xfId="48861" xr:uid="{40415837-F8B4-42AE-A102-66480B6CD9E7}"/>
    <cellStyle name="AggGreen12 2 3 10 15" xfId="50866" xr:uid="{04F499B7-9D1D-46FA-A94A-4C3C4A2C8DB5}"/>
    <cellStyle name="AggGreen12 2 3 10 2" xfId="7883" xr:uid="{29E52768-8E35-49AD-BA86-A7E10E22EE02}"/>
    <cellStyle name="AggGreen12 2 3 10 3" xfId="11462" xr:uid="{5206D5FA-2AC3-4759-A47E-91012677BA6C}"/>
    <cellStyle name="AggGreen12 2 3 10 4" xfId="15362" xr:uid="{D78EE7A7-1D88-44FC-AC46-EDC676A2B429}"/>
    <cellStyle name="AggGreen12 2 3 10 5" xfId="18561" xr:uid="{DC8BD11C-3F50-4CBA-8D92-C000AB02530E}"/>
    <cellStyle name="AggGreen12 2 3 10 6" xfId="22541" xr:uid="{F2F142B1-359C-43CA-928E-917EE4C6910D}"/>
    <cellStyle name="AggGreen12 2 3 10 7" xfId="25103" xr:uid="{973B3DEF-13B3-49D1-9680-7A2E0187A678}"/>
    <cellStyle name="AggGreen12 2 3 10 8" xfId="29446" xr:uid="{26A5D8B7-0CD7-4ECA-B19D-115603956B22}"/>
    <cellStyle name="AggGreen12 2 3 10 9" xfId="31420" xr:uid="{BCACF4C9-B339-4CF4-926E-967DCE4A4F05}"/>
    <cellStyle name="AggGreen12 2 3 11" xfId="3856" xr:uid="{A5865157-7A66-4F55-B1F5-B673F2FA7A93}"/>
    <cellStyle name="AggGreen12 2 3 11 10" xfId="41519" xr:uid="{7845A307-AE9C-41D3-BB14-912A169FCC4E}"/>
    <cellStyle name="AggGreen12 2 3 11 11" xfId="45855" xr:uid="{76FCF518-3A6A-4C6B-9D8A-AE84D4F6ECF9}"/>
    <cellStyle name="AggGreen12 2 3 11 12" xfId="49259" xr:uid="{E470ED5B-9CFA-407E-AFC7-3E9E151EE604}"/>
    <cellStyle name="AggGreen12 2 3 11 13" xfId="51226" xr:uid="{5AB2588D-B6BA-4323-907A-6E78839281C4}"/>
    <cellStyle name="AggGreen12 2 3 11 2" xfId="8289" xr:uid="{97B033C6-FAF9-45A3-BFEA-61C3FED5DFAF}"/>
    <cellStyle name="AggGreen12 2 3 11 3" xfId="11860" xr:uid="{7EFF4303-9C07-40B8-951B-AA4AE598230C}"/>
    <cellStyle name="AggGreen12 2 3 11 4" xfId="15763" xr:uid="{14D289A8-8173-460E-813B-35D6D8E426D5}"/>
    <cellStyle name="AggGreen12 2 3 11 5" xfId="18944" xr:uid="{262F3C16-05DD-4324-8848-72B87998EA25}"/>
    <cellStyle name="AggGreen12 2 3 11 6" xfId="25463" xr:uid="{3EFDADBB-0283-4FD9-B802-409072191D21}"/>
    <cellStyle name="AggGreen12 2 3 11 7" xfId="31811" xr:uid="{3B9C97AB-B0CB-40EB-B449-A9BB5AB9EAB5}"/>
    <cellStyle name="AggGreen12 2 3 11 8" xfId="35417" xr:uid="{A9252CD8-8BC4-431F-B06A-C875F2B8CB6E}"/>
    <cellStyle name="AggGreen12 2 3 11 9" xfId="38869" xr:uid="{88F441C7-6FCF-4A5F-9336-E210826AC48C}"/>
    <cellStyle name="AggGreen12 2 3 12" xfId="3717" xr:uid="{66E73EB1-A391-4095-8D0D-4223A895613D}"/>
    <cellStyle name="AggGreen12 2 3 12 10" xfId="41382" xr:uid="{FA934FEE-188A-44E9-ABD2-F2FE46316AAA}"/>
    <cellStyle name="AggGreen12 2 3 12 11" xfId="45716" xr:uid="{889F7309-F9C4-4B61-9CC4-786E18FB7690}"/>
    <cellStyle name="AggGreen12 2 3 12 12" xfId="49120" xr:uid="{C2F775CD-6CCA-4301-8E5F-EF1DE6BF3671}"/>
    <cellStyle name="AggGreen12 2 3 12 13" xfId="51089" xr:uid="{17AB4608-10C1-433F-8C76-84ADBEE82B6F}"/>
    <cellStyle name="AggGreen12 2 3 12 2" xfId="8150" xr:uid="{6B9250E4-0DBD-42A8-800E-73B2A763F528}"/>
    <cellStyle name="AggGreen12 2 3 12 3" xfId="11722" xr:uid="{99345479-A5D4-4FD6-AFE2-4EDFB2A9E752}"/>
    <cellStyle name="AggGreen12 2 3 12 4" xfId="15624" xr:uid="{037938C5-3530-4332-B184-9B8FD141F0B4}"/>
    <cellStyle name="AggGreen12 2 3 12 5" xfId="18805" xr:uid="{A4597A7C-1752-4C5F-A3B9-0CC70039AD2A}"/>
    <cellStyle name="AggGreen12 2 3 12 6" xfId="25326" xr:uid="{485C9D29-6E8A-475F-B856-C7C98B8095B3}"/>
    <cellStyle name="AggGreen12 2 3 12 7" xfId="31673" xr:uid="{A9AACF35-96FA-4944-BC64-3E4A11E1A327}"/>
    <cellStyle name="AggGreen12 2 3 12 8" xfId="35278" xr:uid="{147A3604-05D9-441D-A76A-774EACC5943C}"/>
    <cellStyle name="AggGreen12 2 3 12 9" xfId="38730" xr:uid="{BF143509-F385-4B58-869C-2B24C9AF0D11}"/>
    <cellStyle name="AggGreen12 2 3 13" xfId="4884" xr:uid="{F9648A0C-EB80-4B17-8C03-829047863EFD}"/>
    <cellStyle name="AggGreen12 2 3 14" xfId="12625" xr:uid="{42E67822-FD17-46C3-ACD7-9A353E81957B}"/>
    <cellStyle name="AggGreen12 2 3 15" xfId="4993" xr:uid="{1F49756D-553C-452B-8CFB-4C0B8507D2E0}"/>
    <cellStyle name="AggGreen12 2 3 16" xfId="36791" xr:uid="{55C648D7-7750-4B6C-BB62-BAA8560E2CD6}"/>
    <cellStyle name="AggGreen12 2 3 17" xfId="42447" xr:uid="{D8BF5957-A6A4-4302-96B4-88AA70AA0D5E}"/>
    <cellStyle name="AggGreen12 2 3 18" xfId="52274" xr:uid="{32D71A6F-C87B-4690-A585-64F8B78FF0A2}"/>
    <cellStyle name="AggGreen12 2 3 2" xfId="677" xr:uid="{AEA0D2E2-1C13-4446-AF5C-D44D7BAECCF2}"/>
    <cellStyle name="AggGreen12 2 3 2 10" xfId="4447" xr:uid="{6B8DD5E2-ABF1-4099-A528-40FABE1A207F}"/>
    <cellStyle name="AggGreen12 2 3 2 10 10" xfId="42110" xr:uid="{3A190023-B61F-44B1-802A-0A649824C60A}"/>
    <cellStyle name="AggGreen12 2 3 2 10 11" xfId="46446" xr:uid="{6804494E-64A7-4EB5-A8E5-FAB4D9E630CB}"/>
    <cellStyle name="AggGreen12 2 3 2 10 12" xfId="49850" xr:uid="{8FB7FB6E-736D-435C-B33F-4F6F158AEFB2}"/>
    <cellStyle name="AggGreen12 2 3 2 10 13" xfId="51817" xr:uid="{8588A7BE-0AB1-467A-8B08-4628FE306F55}"/>
    <cellStyle name="AggGreen12 2 3 2 10 2" xfId="8880" xr:uid="{2A52A219-BACB-41F7-B147-5EFD0D223A10}"/>
    <cellStyle name="AggGreen12 2 3 2 10 3" xfId="12451" xr:uid="{6EC345C8-EE3E-4773-A0E8-1BF55D41ABBC}"/>
    <cellStyle name="AggGreen12 2 3 2 10 4" xfId="16354" xr:uid="{C581977B-86C3-44FB-A760-F7002199DE2C}"/>
    <cellStyle name="AggGreen12 2 3 2 10 5" xfId="19535" xr:uid="{583B8D06-F9CC-423B-ABED-1A3288B55369}"/>
    <cellStyle name="AggGreen12 2 3 2 10 6" xfId="26054" xr:uid="{4334581E-3072-43E0-9584-C351A00B5A99}"/>
    <cellStyle name="AggGreen12 2 3 2 10 7" xfId="32402" xr:uid="{AB0D194F-0993-4D1E-B744-5FAF3F00D430}"/>
    <cellStyle name="AggGreen12 2 3 2 10 8" xfId="36008" xr:uid="{2CAEEA09-8E1D-41D1-AC6F-E319059DB8A5}"/>
    <cellStyle name="AggGreen12 2 3 2 10 9" xfId="39460" xr:uid="{753D3470-4D4C-4CA8-930C-F07356868DAA}"/>
    <cellStyle name="AggGreen12 2 3 2 11" xfId="6129" xr:uid="{4844AA09-5D88-4A08-8A9D-C97D0D9939A1}"/>
    <cellStyle name="AggGreen12 2 3 2 12" xfId="13044" xr:uid="{58D2D663-C43C-4E82-B7D7-F3E5AA010884}"/>
    <cellStyle name="AggGreen12 2 3 2 13" xfId="19791" xr:uid="{66FFF82F-713D-4149-9B94-A1E7F894AEB4}"/>
    <cellStyle name="AggGreen12 2 3 2 14" xfId="37571" xr:uid="{8408A397-9317-4762-913C-629797E3BC9D}"/>
    <cellStyle name="AggGreen12 2 3 2 15" xfId="42707" xr:uid="{611912C7-D3DE-41D1-B435-702AA7EC50FC}"/>
    <cellStyle name="AggGreen12 2 3 2 16" xfId="52541" xr:uid="{7A292BB4-01D4-4E01-8E18-0CCCA349C58B}"/>
    <cellStyle name="AggGreen12 2 3 2 2" xfId="892" xr:uid="{C26E95EE-F9B0-4CDE-B661-7D7A9945E259}"/>
    <cellStyle name="AggGreen12 2 3 2 2 10" xfId="4704" xr:uid="{833BDBC3-1692-4B77-99BF-30C6584E02DB}"/>
    <cellStyle name="AggGreen12 2 3 2 2 11" xfId="13122" xr:uid="{7D1A3E59-5300-4755-93DA-EA3A6B1C094D}"/>
    <cellStyle name="AggGreen12 2 3 2 2 12" xfId="20001" xr:uid="{0210015F-2176-46AC-BE90-43AE20FA86B1}"/>
    <cellStyle name="AggGreen12 2 3 2 2 13" xfId="37710" xr:uid="{5EA6DD94-123A-4C0E-988C-526A1A363B3E}"/>
    <cellStyle name="AggGreen12 2 3 2 2 14" xfId="42917" xr:uid="{85462784-F5B9-401D-8F82-5C1E1D3430D8}"/>
    <cellStyle name="AggGreen12 2 3 2 2 15" xfId="52755" xr:uid="{AB24EC30-AEFF-42CF-A30D-69C0C1B28E74}"/>
    <cellStyle name="AggGreen12 2 3 2 2 2" xfId="1630" xr:uid="{B90F92B3-2C5D-45B3-88F6-6BEB82DCDD16}"/>
    <cellStyle name="AggGreen12 2 3 2 2 2 10" xfId="36769" xr:uid="{4CA23FC3-52E6-4B2D-9A70-9D6E2ACCEB20}"/>
    <cellStyle name="AggGreen12 2 3 2 2 2 11" xfId="26744" xr:uid="{5E2EFEA3-4227-44F2-9019-A08EDA4B6F71}"/>
    <cellStyle name="AggGreen12 2 3 2 2 2 12" xfId="43655" xr:uid="{2901444E-4333-40CC-8166-E29E3B2B5FD4}"/>
    <cellStyle name="AggGreen12 2 3 2 2 2 13" xfId="47136" xr:uid="{1AF713C7-DE59-4682-9B02-B4B039C04EB9}"/>
    <cellStyle name="AggGreen12 2 3 2 2 2 2" xfId="6069" xr:uid="{E30A28E2-DB18-4A6F-8AAD-009A7BD1ED45}"/>
    <cellStyle name="AggGreen12 2 3 2 2 2 3" xfId="9646" xr:uid="{BBD2B7DF-E607-4841-9E72-33F110ADE209}"/>
    <cellStyle name="AggGreen12 2 3 2 2 2 4" xfId="16751" xr:uid="{861F8E00-4DCD-45F0-B38C-800412098C1C}"/>
    <cellStyle name="AggGreen12 2 3 2 2 2 5" xfId="20738" xr:uid="{FA56CF33-8208-44A7-B269-030E98293C46}"/>
    <cellStyle name="AggGreen12 2 3 2 2 2 6" xfId="23346" xr:uid="{7AA28A83-1C75-4C56-B44E-2434C8FC8BEE}"/>
    <cellStyle name="AggGreen12 2 3 2 2 2 7" xfId="27663" xr:uid="{0C20F80A-5D1B-457C-BBD5-0EBB75FDE484}"/>
    <cellStyle name="AggGreen12 2 3 2 2 2 8" xfId="27691" xr:uid="{5DC5F7EF-A14A-4EF8-AE14-7BFC31C24A1B}"/>
    <cellStyle name="AggGreen12 2 3 2 2 2 9" xfId="33213" xr:uid="{59D09ADD-A051-4713-B603-C8418FBB0F91}"/>
    <cellStyle name="AggGreen12 2 3 2 2 3" xfId="1271" xr:uid="{D0E6E407-40E7-4B45-B2E3-8A4F5BD3F6E4}"/>
    <cellStyle name="AggGreen12 2 3 2 2 3 10" xfId="32854" xr:uid="{BCAE5538-6444-43E9-A7C6-E7F115292526}"/>
    <cellStyle name="AggGreen12 2 3 2 2 3 11" xfId="36447" xr:uid="{B059CFE0-DC6E-4EC8-9F2A-D35D5E79C531}"/>
    <cellStyle name="AggGreen12 2 3 2 2 3 12" xfId="37160" xr:uid="{81837FD4-7968-4176-B118-97D6CA499A98}"/>
    <cellStyle name="AggGreen12 2 3 2 2 3 13" xfId="43296" xr:uid="{6A2BAD1E-5FDA-4010-A57A-C0205E1F328F}"/>
    <cellStyle name="AggGreen12 2 3 2 2 3 14" xfId="47649" xr:uid="{CA321603-0C0A-4B83-93D3-ADF49563453C}"/>
    <cellStyle name="AggGreen12 2 3 2 2 3 2" xfId="5713" xr:uid="{E4FD9943-52BC-4605-9229-8389F25DEA62}"/>
    <cellStyle name="AggGreen12 2 3 2 2 3 3" xfId="9287" xr:uid="{15331635-F702-428E-AA26-62DFF87B88A0}"/>
    <cellStyle name="AggGreen12 2 3 2 2 3 4" xfId="13222" xr:uid="{6A68E83A-48E5-477D-8CC2-1E0F9AE2EFC2}"/>
    <cellStyle name="AggGreen12 2 3 2 2 3 5" xfId="15604" xr:uid="{A1937D21-0ED2-4DD1-A1F1-61EBEC98914F}"/>
    <cellStyle name="AggGreen12 2 3 2 2 3 6" xfId="20379" xr:uid="{1D12E8F3-A747-49E6-A4D4-F08AA47678D1}"/>
    <cellStyle name="AggGreen12 2 3 2 2 3 7" xfId="5228" xr:uid="{D6A4787E-8EC0-429B-946B-D46BFCF2F8C8}"/>
    <cellStyle name="AggGreen12 2 3 2 2 3 8" xfId="27315" xr:uid="{27378F93-FC85-4F08-9A38-A3C7A057B6DA}"/>
    <cellStyle name="AggGreen12 2 3 2 2 3 9" xfId="28451" xr:uid="{AA17FCD1-BBE5-457C-8B9C-5FA598EA0031}"/>
    <cellStyle name="AggGreen12 2 3 2 2 4" xfId="2302" xr:uid="{D7CCEB1E-A60E-4B66-B8A9-FAA589CBB2DA}"/>
    <cellStyle name="AggGreen12 2 3 2 2 4 10" xfId="33881" xr:uid="{083D9ABC-F9EC-4D84-B6EB-B4723AE0E40F}"/>
    <cellStyle name="AggGreen12 2 3 2 2 4 11" xfId="37374" xr:uid="{96F3E5A4-C56F-48E5-ADC7-494B1E92DB0E}"/>
    <cellStyle name="AggGreen12 2 3 2 2 4 12" xfId="40019" xr:uid="{63DAEF4D-B25F-434A-B68B-B4AEB8DB5F1B}"/>
    <cellStyle name="AggGreen12 2 3 2 2 4 13" xfId="44325" xr:uid="{80855A10-9249-4EDF-A08A-9204F12DB0C5}"/>
    <cellStyle name="AggGreen12 2 3 2 2 4 14" xfId="47686" xr:uid="{139AA976-D5D1-4C70-9820-A95A5CC9C8DE}"/>
    <cellStyle name="AggGreen12 2 3 2 2 4 2" xfId="6740" xr:uid="{DDD18D48-4066-4C0E-B083-38AB28C21DDD}"/>
    <cellStyle name="AggGreen12 2 3 2 2 4 3" xfId="10318" xr:uid="{813902EA-07CA-43AC-B8B4-45E70E09E1A0}"/>
    <cellStyle name="AggGreen12 2 3 2 2 4 4" xfId="14217" xr:uid="{9B8B5397-B59B-47DA-B7D2-BAAF63AD2029}"/>
    <cellStyle name="AggGreen12 2 3 2 2 4 5" xfId="17418" xr:uid="{055D8470-BD6C-48AC-BB7A-1F578BF211F2}"/>
    <cellStyle name="AggGreen12 2 3 2 2 4 6" xfId="21401" xr:uid="{D82A4E04-6763-4AC6-9456-005214B145C0}"/>
    <cellStyle name="AggGreen12 2 3 2 2 4 7" xfId="23988" xr:uid="{347224B8-7A3B-4AD7-8F40-CC99E7C6D6FD}"/>
    <cellStyle name="AggGreen12 2 3 2 2 4 8" xfId="28311" xr:uid="{EC659256-3338-4766-893C-E188D679F3A9}"/>
    <cellStyle name="AggGreen12 2 3 2 2 4 9" xfId="30298" xr:uid="{C2DF934B-B3B7-4C54-AF96-B9A71139C8D3}"/>
    <cellStyle name="AggGreen12 2 3 2 2 5" xfId="2667" xr:uid="{A087C5D2-F064-4BC6-91ED-5CA5AEA7A264}"/>
    <cellStyle name="AggGreen12 2 3 2 2 5 10" xfId="34246" xr:uid="{97452715-C2BA-4629-A66B-3132F00F765E}"/>
    <cellStyle name="AggGreen12 2 3 2 2 5 11" xfId="37697" xr:uid="{FDA24445-72B0-4A87-9F68-09D36C28AA8D}"/>
    <cellStyle name="AggGreen12 2 3 2 2 5 12" xfId="40384" xr:uid="{B7B5FAE2-EA2A-4F49-9B4A-655D36F2D31C}"/>
    <cellStyle name="AggGreen12 2 3 2 2 5 13" xfId="44690" xr:uid="{64FAEAB2-DD88-4D2B-BCA6-DE2B7128A926}"/>
    <cellStyle name="AggGreen12 2 3 2 2 5 14" xfId="50091" xr:uid="{4626B3CA-5803-4BBC-ACD1-9171C50242B0}"/>
    <cellStyle name="AggGreen12 2 3 2 2 5 2" xfId="7103" xr:uid="{6C631363-7CCF-45BA-89A7-1526CB158FF1}"/>
    <cellStyle name="AggGreen12 2 3 2 2 5 3" xfId="10683" xr:uid="{8C64AAE1-3D24-43CE-94E6-6E100CCB1818}"/>
    <cellStyle name="AggGreen12 2 3 2 2 5 4" xfId="14582" xr:uid="{28C62FD0-C56F-4817-A3CF-4AE5342FCCEA}"/>
    <cellStyle name="AggGreen12 2 3 2 2 5 5" xfId="17783" xr:uid="{1B5DAD35-14F0-434D-96CC-9EC3A2A4A1FA}"/>
    <cellStyle name="AggGreen12 2 3 2 2 5 6" xfId="21766" xr:uid="{9CB209BE-5220-4AEB-BE47-345D2443E994}"/>
    <cellStyle name="AggGreen12 2 3 2 2 5 7" xfId="24333" xr:uid="{D99FE701-81E4-415F-AFB8-E60CD7531A1D}"/>
    <cellStyle name="AggGreen12 2 3 2 2 5 8" xfId="28667" xr:uid="{F26BC419-BD36-47C2-80D7-FB22AC054E46}"/>
    <cellStyle name="AggGreen12 2 3 2 2 5 9" xfId="30639" xr:uid="{1045086A-2D6C-4049-965C-4AB69899E145}"/>
    <cellStyle name="AggGreen12 2 3 2 2 6" xfId="3356" xr:uid="{D3FC03E0-4E1A-4354-AAE6-CDC09B8059D2}"/>
    <cellStyle name="AggGreen12 2 3 2 2 6 10" xfId="34933" xr:uid="{8B84389D-9E06-434E-8FCE-EE6318D17B86}"/>
    <cellStyle name="AggGreen12 2 3 2 2 6 11" xfId="38378" xr:uid="{728BB5C6-C872-4E25-8B09-443DEBA95FAD}"/>
    <cellStyle name="AggGreen12 2 3 2 2 6 12" xfId="41067" xr:uid="{224879E5-E4C9-4C24-8099-E9E070963FD2}"/>
    <cellStyle name="AggGreen12 2 3 2 2 6 13" xfId="45378" xr:uid="{C9C65E47-138C-4D2B-9FA3-F6AADAA604B8}"/>
    <cellStyle name="AggGreen12 2 3 2 2 6 14" xfId="48769" xr:uid="{59C6FCAE-AA55-4890-BE11-1E6ED5D61147}"/>
    <cellStyle name="AggGreen12 2 3 2 2 6 15" xfId="50774" xr:uid="{F8F21719-616B-4F6E-8433-B2373E8EBC62}"/>
    <cellStyle name="AggGreen12 2 3 2 2 6 2" xfId="7791" xr:uid="{81BF8CF8-33CF-49A5-A6D5-D9B0055D9EE5}"/>
    <cellStyle name="AggGreen12 2 3 2 2 6 3" xfId="11370" xr:uid="{5DC52DBF-D107-4ED9-99D2-73F83DC734E5}"/>
    <cellStyle name="AggGreen12 2 3 2 2 6 4" xfId="15270" xr:uid="{C67370C2-7FB9-4E8E-A5C3-3972D73CE390}"/>
    <cellStyle name="AggGreen12 2 3 2 2 6 5" xfId="18469" xr:uid="{92BD70F1-A0E0-4A74-A1C9-2D037E77BA8E}"/>
    <cellStyle name="AggGreen12 2 3 2 2 6 6" xfId="22449" xr:uid="{A5A2350D-8A17-4B9D-958C-334F269D9FFB}"/>
    <cellStyle name="AggGreen12 2 3 2 2 6 7" xfId="25011" xr:uid="{28B4262A-7AB9-4301-9743-41D0A2BD4DEB}"/>
    <cellStyle name="AggGreen12 2 3 2 2 6 8" xfId="29354" xr:uid="{34C88AAC-8CBC-466E-A703-A83403378D41}"/>
    <cellStyle name="AggGreen12 2 3 2 2 6 9" xfId="31328" xr:uid="{52C6E566-F637-4F8C-8438-9ACDD0AD1350}"/>
    <cellStyle name="AggGreen12 2 3 2 2 7" xfId="2825" xr:uid="{B40D2523-2E4A-4B78-99DC-D4C1C84725FD}"/>
    <cellStyle name="AggGreen12 2 3 2 2 7 10" xfId="34404" xr:uid="{DEB7732A-2398-44FB-ABB4-3ED99375573D}"/>
    <cellStyle name="AggGreen12 2 3 2 2 7 11" xfId="37849" xr:uid="{A64505A4-7DA4-4DA2-844B-C24D9F97C647}"/>
    <cellStyle name="AggGreen12 2 3 2 2 7 12" xfId="40542" xr:uid="{AC0154ED-1CB7-4756-9989-8C8F23453F71}"/>
    <cellStyle name="AggGreen12 2 3 2 2 7 13" xfId="44848" xr:uid="{2B8061E5-426D-44C9-9E0B-8DB781E7A6F2}"/>
    <cellStyle name="AggGreen12 2 3 2 2 7 14" xfId="48242" xr:uid="{B97B2A8A-14BC-466C-AB35-3EECD77784B6}"/>
    <cellStyle name="AggGreen12 2 3 2 2 7 15" xfId="50249" xr:uid="{585DEB50-7104-496E-BCCB-E4733D009D25}"/>
    <cellStyle name="AggGreen12 2 3 2 2 7 2" xfId="7261" xr:uid="{2303C844-E222-40EC-8F30-DD815CE11036}"/>
    <cellStyle name="AggGreen12 2 3 2 2 7 3" xfId="10841" xr:uid="{DD32DA9C-72FC-450F-B03A-472BD6E4675E}"/>
    <cellStyle name="AggGreen12 2 3 2 2 7 4" xfId="14740" xr:uid="{79CC8361-B609-4CEC-8D59-F143D7D156FD}"/>
    <cellStyle name="AggGreen12 2 3 2 2 7 5" xfId="17941" xr:uid="{A20645F1-16D2-44F2-A0CF-A5E6A265BC14}"/>
    <cellStyle name="AggGreen12 2 3 2 2 7 6" xfId="21924" xr:uid="{B1BF2F21-98F2-44AD-B531-3A468C39C9C8}"/>
    <cellStyle name="AggGreen12 2 3 2 2 7 7" xfId="24486" xr:uid="{9087D2A1-5FD0-44EF-94E1-9BDEFAD920D1}"/>
    <cellStyle name="AggGreen12 2 3 2 2 7 8" xfId="28824" xr:uid="{D0ACF424-2CBB-4404-A0AA-81F6A1D1DD29}"/>
    <cellStyle name="AggGreen12 2 3 2 2 7 9" xfId="30797" xr:uid="{CCD414EA-82A3-4B4A-9DF8-F3E4A883F46B}"/>
    <cellStyle name="AggGreen12 2 3 2 2 8" xfId="4308" xr:uid="{09C3A3B7-393B-400B-ADB4-D721F62E1FAA}"/>
    <cellStyle name="AggGreen12 2 3 2 2 8 10" xfId="41971" xr:uid="{6C387B10-7DC4-4A09-BE82-16DC30501747}"/>
    <cellStyle name="AggGreen12 2 3 2 2 8 11" xfId="46307" xr:uid="{B001BE83-64B7-40F5-98B6-68101F70B4B8}"/>
    <cellStyle name="AggGreen12 2 3 2 2 8 12" xfId="49711" xr:uid="{4A4BF744-42DD-48E1-AF30-04829007DED7}"/>
    <cellStyle name="AggGreen12 2 3 2 2 8 13" xfId="51678" xr:uid="{D9A93A62-A7FB-4DA9-AF32-8D7CA222E9B7}"/>
    <cellStyle name="AggGreen12 2 3 2 2 8 2" xfId="8741" xr:uid="{CB4A0728-A846-49D6-8068-64AA5A501F10}"/>
    <cellStyle name="AggGreen12 2 3 2 2 8 3" xfId="12312" xr:uid="{FD7C9037-763E-4F3D-AD8A-D6A609EBF224}"/>
    <cellStyle name="AggGreen12 2 3 2 2 8 4" xfId="16215" xr:uid="{0191ECB4-5898-43FB-AF09-63E17AF6FA15}"/>
    <cellStyle name="AggGreen12 2 3 2 2 8 5" xfId="19396" xr:uid="{555916DA-53A8-4E26-95C4-C3C82F924572}"/>
    <cellStyle name="AggGreen12 2 3 2 2 8 6" xfId="25915" xr:uid="{D707EAD9-C928-4325-BA78-C5C09A4B8090}"/>
    <cellStyle name="AggGreen12 2 3 2 2 8 7" xfId="32263" xr:uid="{5BE1A900-3BC6-4D08-A16E-59E23EC4E158}"/>
    <cellStyle name="AggGreen12 2 3 2 2 8 8" xfId="35869" xr:uid="{CDC82135-1FC5-42F7-AC21-E74BDCE37C40}"/>
    <cellStyle name="AggGreen12 2 3 2 2 8 9" xfId="39321" xr:uid="{E5BA0539-7BCF-4BE6-BBC1-179BDF737A7D}"/>
    <cellStyle name="AggGreen12 2 3 2 2 9" xfId="3847" xr:uid="{DAFB2379-7A60-4AC7-B260-C354FC5A5B0D}"/>
    <cellStyle name="AggGreen12 2 3 2 2 9 10" xfId="41510" xr:uid="{2E7D0E6B-F6EC-44F9-82E1-BF7A16D7E45B}"/>
    <cellStyle name="AggGreen12 2 3 2 2 9 11" xfId="45846" xr:uid="{0B5BFC06-5AF8-4D7A-8275-F76143945955}"/>
    <cellStyle name="AggGreen12 2 3 2 2 9 12" xfId="49250" xr:uid="{3C3D8F07-C7A0-4412-99A0-AA6EF8DD263D}"/>
    <cellStyle name="AggGreen12 2 3 2 2 9 13" xfId="51217" xr:uid="{2D796C29-3236-41D2-B3F1-FE2096F1419D}"/>
    <cellStyle name="AggGreen12 2 3 2 2 9 2" xfId="8280" xr:uid="{D975BFD5-9614-47C0-894A-DB6468D13843}"/>
    <cellStyle name="AggGreen12 2 3 2 2 9 3" xfId="11851" xr:uid="{5CE681AA-91F7-43F2-B23C-A660F5E43A81}"/>
    <cellStyle name="AggGreen12 2 3 2 2 9 4" xfId="15754" xr:uid="{E22E9928-B58E-44F2-9F88-30504D2AD87F}"/>
    <cellStyle name="AggGreen12 2 3 2 2 9 5" xfId="18935" xr:uid="{8E7E9801-28B3-4128-A6EE-4032322A1B72}"/>
    <cellStyle name="AggGreen12 2 3 2 2 9 6" xfId="25454" xr:uid="{694ACA83-A195-43AA-A762-133B4F94FCEC}"/>
    <cellStyle name="AggGreen12 2 3 2 2 9 7" xfId="31802" xr:uid="{0054DCDE-0A9A-4931-B234-EE20B0EA2C79}"/>
    <cellStyle name="AggGreen12 2 3 2 2 9 8" xfId="35408" xr:uid="{239365E5-2AE4-499E-A674-4A82D5C07B8F}"/>
    <cellStyle name="AggGreen12 2 3 2 2 9 9" xfId="38860" xr:uid="{FA14EF00-F601-4FB5-AE45-796A30AD2C04}"/>
    <cellStyle name="AggGreen12 2 3 2 3" xfId="1276" xr:uid="{FF16D053-3C00-4CC1-BC04-8E4DFE503A69}"/>
    <cellStyle name="AggGreen12 2 3 2 3 10" xfId="36452" xr:uid="{F7113611-B3FE-4629-A8D7-F714BA1719C1}"/>
    <cellStyle name="AggGreen12 2 3 2 3 11" xfId="36333" xr:uid="{08D24D68-52AE-4FD6-821B-2AA140472118}"/>
    <cellStyle name="AggGreen12 2 3 2 3 12" xfId="43301" xr:uid="{A5E258AD-8BA1-4890-9CFE-088F0B2813E0}"/>
    <cellStyle name="AggGreen12 2 3 2 3 13" xfId="47679" xr:uid="{F2560117-1BD5-402C-BF33-5CEE56A136B7}"/>
    <cellStyle name="AggGreen12 2 3 2 3 2" xfId="5718" xr:uid="{A702E592-6929-4DD6-94CB-01B358004748}"/>
    <cellStyle name="AggGreen12 2 3 2 3 3" xfId="9292" xr:uid="{132D1EBA-BDF7-4479-BDCE-E70440D87257}"/>
    <cellStyle name="AggGreen12 2 3 2 3 4" xfId="5210" xr:uid="{2BB6AA05-803F-43FD-9808-9FD485A8FCC2}"/>
    <cellStyle name="AggGreen12 2 3 2 3 5" xfId="20384" xr:uid="{521C7656-7CEA-4293-91A5-C981042735AF}"/>
    <cellStyle name="AggGreen12 2 3 2 3 6" xfId="12731" xr:uid="{6EC331F7-39C9-4695-BE13-5FDF793E3D9F}"/>
    <cellStyle name="AggGreen12 2 3 2 3 7" xfId="27320" xr:uid="{DD1F765B-7F63-4B93-BBC0-D7FEB3B7AC92}"/>
    <cellStyle name="AggGreen12 2 3 2 3 8" xfId="30222" xr:uid="{EF494656-5690-41E2-9786-6B1CC35BD71D}"/>
    <cellStyle name="AggGreen12 2 3 2 3 9" xfId="32859" xr:uid="{80C90557-EC94-472B-8B60-B55D606D32FC}"/>
    <cellStyle name="AggGreen12 2 3 2 4" xfId="1845" xr:uid="{AB8D20B2-4A33-4E6A-A2E7-CA3FFDA031DB}"/>
    <cellStyle name="AggGreen12 2 3 2 4 10" xfId="33428" xr:uid="{CA29D19F-456D-4732-A278-596B8466999D}"/>
    <cellStyle name="AggGreen12 2 3 2 4 11" xfId="36959" xr:uid="{B15416C4-B955-4BC2-B25E-2AED3E7395F0}"/>
    <cellStyle name="AggGreen12 2 3 2 4 12" xfId="26694" xr:uid="{3260F113-7AC3-4569-9C81-9F5B1807F35C}"/>
    <cellStyle name="AggGreen12 2 3 2 4 13" xfId="43870" xr:uid="{A0CA0EE1-6A22-42B2-8981-41254E2FE281}"/>
    <cellStyle name="AggGreen12 2 3 2 4 14" xfId="46833" xr:uid="{E1E3ADAF-DA6A-4AE9-A7EB-02C69D551D73}"/>
    <cellStyle name="AggGreen12 2 3 2 4 2" xfId="6283" xr:uid="{28BB81D5-6A8B-4A3D-9D7B-C1232AD6FD6F}"/>
    <cellStyle name="AggGreen12 2 3 2 4 3" xfId="9861" xr:uid="{38768B32-7D2B-4125-BC62-EBBF0D6D52E4}"/>
    <cellStyle name="AggGreen12 2 3 2 4 4" xfId="13763" xr:uid="{7FC24CD5-7085-438B-80C3-5B580CE75711}"/>
    <cellStyle name="AggGreen12 2 3 2 4 5" xfId="16966" xr:uid="{31BD5BB5-7C41-4501-8B18-E0BA749379A4}"/>
    <cellStyle name="AggGreen12 2 3 2 4 6" xfId="20953" xr:uid="{2612D88F-9219-4515-B6E2-CACFDE6BAFF0}"/>
    <cellStyle name="AggGreen12 2 3 2 4 7" xfId="23549" xr:uid="{85803954-B8E5-4C71-9085-926D79C74F9C}"/>
    <cellStyle name="AggGreen12 2 3 2 4 8" xfId="27870" xr:uid="{555B8DD0-CDE4-43E2-800D-C50B6D4C144D}"/>
    <cellStyle name="AggGreen12 2 3 2 4 9" xfId="27087" xr:uid="{4B5D6E8C-D838-4232-B77F-0AB3D6AE0272}"/>
    <cellStyle name="AggGreen12 2 3 2 5" xfId="2121" xr:uid="{B17F8D7C-11D3-4665-870C-6DE2D4F89D81}"/>
    <cellStyle name="AggGreen12 2 3 2 5 10" xfId="33700" xr:uid="{23405A43-01AC-43E8-9A66-22788C3700E5}"/>
    <cellStyle name="AggGreen12 2 3 2 5 11" xfId="37205" xr:uid="{1A74FF21-2039-4F8D-B3E7-01DB4C574779}"/>
    <cellStyle name="AggGreen12 2 3 2 5 12" xfId="39838" xr:uid="{EF5C3B4E-6751-4D01-B3AD-5A4DA5BA85A7}"/>
    <cellStyle name="AggGreen12 2 3 2 5 13" xfId="44144" xr:uid="{85C04D5F-0132-4C77-A1D1-07FEB95DA463}"/>
    <cellStyle name="AggGreen12 2 3 2 5 14" xfId="46764" xr:uid="{DBC60EA1-27EB-42D9-A3A2-71D687AABF43}"/>
    <cellStyle name="AggGreen12 2 3 2 5 2" xfId="6559" xr:uid="{3CC2EB94-4CD3-4552-B114-F57060100940}"/>
    <cellStyle name="AggGreen12 2 3 2 5 3" xfId="10137" xr:uid="{B06DB512-9D85-470F-9A6C-C95F60404AFE}"/>
    <cellStyle name="AggGreen12 2 3 2 5 4" xfId="14036" xr:uid="{3118E348-173B-4C8D-8807-AA234EAE918B}"/>
    <cellStyle name="AggGreen12 2 3 2 5 5" xfId="17237" xr:uid="{BF2DB440-A16C-4BE6-AFD3-1D9EF0AC28BD}"/>
    <cellStyle name="AggGreen12 2 3 2 5 6" xfId="21220" xr:uid="{B7AFF9C0-8506-4803-8061-73AE4409795C}"/>
    <cellStyle name="AggGreen12 2 3 2 5 7" xfId="23807" xr:uid="{34058F29-6955-4C49-8F2D-80E63B8598CA}"/>
    <cellStyle name="AggGreen12 2 3 2 5 8" xfId="28136" xr:uid="{B979C718-8A45-4350-A287-6873D7D8B960}"/>
    <cellStyle name="AggGreen12 2 3 2 5 9" xfId="26995" xr:uid="{1E6E2EB1-826B-4E9B-A7FA-4F8C70B40612}"/>
    <cellStyle name="AggGreen12 2 3 2 6" xfId="2461" xr:uid="{301D1C92-AE32-40BE-A1E4-FA4161D8BFA0}"/>
    <cellStyle name="AggGreen12 2 3 2 6 10" xfId="34040" xr:uid="{3BD0E6A7-B877-4D62-BC09-37F6166CFCDE}"/>
    <cellStyle name="AggGreen12 2 3 2 6 11" xfId="37519" xr:uid="{BE902031-4BAE-4AFA-B11D-DBBF4F79B66B}"/>
    <cellStyle name="AggGreen12 2 3 2 6 12" xfId="40178" xr:uid="{36F55037-E7A5-4A5E-B292-87F3C697B989}"/>
    <cellStyle name="AggGreen12 2 3 2 6 13" xfId="44484" xr:uid="{99133389-C298-4501-B572-D3C330DF7A8A}"/>
    <cellStyle name="AggGreen12 2 3 2 6 14" xfId="47132" xr:uid="{CCB7C418-E05A-4A6A-B8B4-C2E65D19484E}"/>
    <cellStyle name="AggGreen12 2 3 2 6 2" xfId="6899" xr:uid="{9788220F-8D03-47AA-995F-C17F09E8080B}"/>
    <cellStyle name="AggGreen12 2 3 2 6 3" xfId="10477" xr:uid="{69099897-89BF-4899-8B24-7B091F37FB7C}"/>
    <cellStyle name="AggGreen12 2 3 2 6 4" xfId="14376" xr:uid="{1B4E4816-1044-498B-9FEB-8016904DCC3F}"/>
    <cellStyle name="AggGreen12 2 3 2 6 5" xfId="17577" xr:uid="{6F35E10E-DBA9-480D-AD47-F1E0BB30FB27}"/>
    <cellStyle name="AggGreen12 2 3 2 6 6" xfId="21560" xr:uid="{9443C54F-2EBA-4E42-A902-4B0DDDB73CDF}"/>
    <cellStyle name="AggGreen12 2 3 2 6 7" xfId="24142" xr:uid="{D92FE7EE-921D-4435-B600-71C37C27C332}"/>
    <cellStyle name="AggGreen12 2 3 2 6 8" xfId="28468" xr:uid="{65CC9C7A-CA32-4619-8477-274A3F7CB57B}"/>
    <cellStyle name="AggGreen12 2 3 2 6 9" xfId="29684" xr:uid="{4B711CF8-334A-4AFA-89D0-2615FC28AC5A}"/>
    <cellStyle name="AggGreen12 2 3 2 7" xfId="3145" xr:uid="{F89DA4D6-56B3-414F-B84E-F922D80EB76C}"/>
    <cellStyle name="AggGreen12 2 3 2 7 10" xfId="34722" xr:uid="{13EC7E0F-AE38-4A84-9F36-C912E3F927B7}"/>
    <cellStyle name="AggGreen12 2 3 2 7 11" xfId="38167" xr:uid="{4365B019-8708-48AB-BBE1-1AF0E326B4CB}"/>
    <cellStyle name="AggGreen12 2 3 2 7 12" xfId="40856" xr:uid="{45DD5407-92A3-4922-AE6F-28FFFFB4D54F}"/>
    <cellStyle name="AggGreen12 2 3 2 7 13" xfId="45167" xr:uid="{7E18ADD8-C5C0-44ED-A6E3-6748DFA7FA47}"/>
    <cellStyle name="AggGreen12 2 3 2 7 14" xfId="48558" xr:uid="{6D1F9BE8-4EE3-4602-9637-BD5960F4B99D}"/>
    <cellStyle name="AggGreen12 2 3 2 7 15" xfId="50563" xr:uid="{8EEEEE23-01DA-4645-BA5E-2170D84BCF55}"/>
    <cellStyle name="AggGreen12 2 3 2 7 2" xfId="7580" xr:uid="{5B290F83-0F81-4AB2-A9F4-C36720DA71F1}"/>
    <cellStyle name="AggGreen12 2 3 2 7 3" xfId="11159" xr:uid="{674716E8-3034-4DF7-AB26-7900685A5745}"/>
    <cellStyle name="AggGreen12 2 3 2 7 4" xfId="15059" xr:uid="{DB9D3E96-29C5-4B6A-93F9-C0D91A37EC24}"/>
    <cellStyle name="AggGreen12 2 3 2 7 5" xfId="18258" xr:uid="{52D19BE8-E2B7-40DE-9119-104DF474134F}"/>
    <cellStyle name="AggGreen12 2 3 2 7 6" xfId="22238" xr:uid="{E0EC7E46-A1AD-4164-ADFA-FE067E295FEC}"/>
    <cellStyle name="AggGreen12 2 3 2 7 7" xfId="24800" xr:uid="{E8CC7714-98A2-4F6D-9AD6-D6EEB8F4F529}"/>
    <cellStyle name="AggGreen12 2 3 2 7 8" xfId="29143" xr:uid="{D67FCD60-2E3B-4C20-8BE5-C9DB90586DCC}"/>
    <cellStyle name="AggGreen12 2 3 2 7 9" xfId="31117" xr:uid="{3E90D8B7-F9E4-4D8A-A785-8E31A197FF07}"/>
    <cellStyle name="AggGreen12 2 3 2 8" xfId="3591" xr:uid="{A89B692A-6007-4AB2-B365-F3D0F7365D27}"/>
    <cellStyle name="AggGreen12 2 3 2 8 10" xfId="35168" xr:uid="{22772BC8-944D-422C-8C61-2E598700BBB2}"/>
    <cellStyle name="AggGreen12 2 3 2 8 11" xfId="38613" xr:uid="{5360D924-5E6B-4F5D-9537-D46491B7ECD6}"/>
    <cellStyle name="AggGreen12 2 3 2 8 12" xfId="41302" xr:uid="{A4D12D05-3FB9-427B-A4C1-96C63A5F4F07}"/>
    <cellStyle name="AggGreen12 2 3 2 8 13" xfId="45613" xr:uid="{C307A413-D964-4870-B34F-31004F99E777}"/>
    <cellStyle name="AggGreen12 2 3 2 8 14" xfId="49004" xr:uid="{AE6CDB4E-C545-4CCD-9B79-0415852919B7}"/>
    <cellStyle name="AggGreen12 2 3 2 8 15" xfId="51009" xr:uid="{00FF3BB6-513B-4C72-AF83-E15B53FDFD98}"/>
    <cellStyle name="AggGreen12 2 3 2 8 2" xfId="8026" xr:uid="{F8F6DE7D-C870-4C90-B687-F1F1FFF70A63}"/>
    <cellStyle name="AggGreen12 2 3 2 8 3" xfId="11605" xr:uid="{B8B55B65-FCF5-426B-9E8A-258282CD7AB7}"/>
    <cellStyle name="AggGreen12 2 3 2 8 4" xfId="15505" xr:uid="{B0011270-74E7-4630-80DA-D39CC0606352}"/>
    <cellStyle name="AggGreen12 2 3 2 8 5" xfId="18704" xr:uid="{43FC1654-6CFB-4D2E-81E6-F1DC6DFB0450}"/>
    <cellStyle name="AggGreen12 2 3 2 8 6" xfId="22684" xr:uid="{C2DC8B5C-CCAE-42D2-8470-E8AE03E09DC6}"/>
    <cellStyle name="AggGreen12 2 3 2 8 7" xfId="25246" xr:uid="{7599ACEF-3B28-48B2-BE43-4DFCB974681A}"/>
    <cellStyle name="AggGreen12 2 3 2 8 8" xfId="29589" xr:uid="{487E0F65-E10C-4967-AF11-68B85C322702}"/>
    <cellStyle name="AggGreen12 2 3 2 8 9" xfId="31563" xr:uid="{3ACE8EC6-EDC2-41AE-AF53-BA54B9B289D1}"/>
    <cellStyle name="AggGreen12 2 3 2 9" xfId="4099" xr:uid="{C7E97DEF-EEE0-4B09-A300-9ABD02C60E0E}"/>
    <cellStyle name="AggGreen12 2 3 2 9 10" xfId="41762" xr:uid="{5586546F-C2E1-42B7-8B75-62F39719ED2C}"/>
    <cellStyle name="AggGreen12 2 3 2 9 11" xfId="46098" xr:uid="{CF3C9A8A-630B-42A3-A7B7-80B4AAFCF44E}"/>
    <cellStyle name="AggGreen12 2 3 2 9 12" xfId="49502" xr:uid="{8D6ADACA-6E8D-4440-AA82-2FE5D4AD5AD5}"/>
    <cellStyle name="AggGreen12 2 3 2 9 13" xfId="51469" xr:uid="{11853FFC-DBE9-4E75-B49C-44DB30AC5E69}"/>
    <cellStyle name="AggGreen12 2 3 2 9 2" xfId="8532" xr:uid="{0DE1F270-2EAB-4BA1-A878-09E613027848}"/>
    <cellStyle name="AggGreen12 2 3 2 9 3" xfId="12103" xr:uid="{5C9E261E-C57C-496E-8210-CF7266D55A94}"/>
    <cellStyle name="AggGreen12 2 3 2 9 4" xfId="16006" xr:uid="{2E875535-F00B-42E2-943A-228F4C0074D3}"/>
    <cellStyle name="AggGreen12 2 3 2 9 5" xfId="19187" xr:uid="{DC11993C-0A20-4B94-952A-596B55E9C375}"/>
    <cellStyle name="AggGreen12 2 3 2 9 6" xfId="25706" xr:uid="{CC1E6D08-4551-47F9-8B3C-BC64068F5F7E}"/>
    <cellStyle name="AggGreen12 2 3 2 9 7" xfId="32054" xr:uid="{DE411F69-BB30-4EE2-B634-6136C854D369}"/>
    <cellStyle name="AggGreen12 2 3 2 9 8" xfId="35660" xr:uid="{670D2872-FB9F-4D3C-9E96-071F39DC9CB1}"/>
    <cellStyle name="AggGreen12 2 3 2 9 9" xfId="39112" xr:uid="{54B6B482-3CA6-4540-8057-C4C686B250A3}"/>
    <cellStyle name="AggGreen12 2 3 3" xfId="626" xr:uid="{EBA2A242-A0BA-4479-B4C7-341F0520A86B}"/>
    <cellStyle name="AggGreen12 2 3 3 10" xfId="4515" xr:uid="{29706868-327A-42AE-BC8F-689577962579}"/>
    <cellStyle name="AggGreen12 2 3 3 10 10" xfId="42178" xr:uid="{48D251F3-3921-47A8-981E-0BD84A5B4316}"/>
    <cellStyle name="AggGreen12 2 3 3 10 11" xfId="46514" xr:uid="{F766C060-8DDB-4F35-8BFB-7FD3F700F46F}"/>
    <cellStyle name="AggGreen12 2 3 3 10 12" xfId="49918" xr:uid="{254C0EFC-320B-49C8-8EFF-D1BAD1A34859}"/>
    <cellStyle name="AggGreen12 2 3 3 10 13" xfId="51885" xr:uid="{7C9EAA3E-8725-42A7-9987-3BB2C65B0315}"/>
    <cellStyle name="AggGreen12 2 3 3 10 2" xfId="8948" xr:uid="{87BDD4FF-7527-4909-8510-407BA1C8FD5E}"/>
    <cellStyle name="AggGreen12 2 3 3 10 3" xfId="12519" xr:uid="{0194133D-C1EA-427F-98E4-2EEE1B2C8FFA}"/>
    <cellStyle name="AggGreen12 2 3 3 10 4" xfId="16422" xr:uid="{67378A6B-BC8C-44C4-B2D1-39D6EAEA91EB}"/>
    <cellStyle name="AggGreen12 2 3 3 10 5" xfId="19603" xr:uid="{1C918414-DF2A-4E33-85E9-AEDF070EE902}"/>
    <cellStyle name="AggGreen12 2 3 3 10 6" xfId="26122" xr:uid="{D804CBA0-D16F-435B-9B28-FF21285F3C4A}"/>
    <cellStyle name="AggGreen12 2 3 3 10 7" xfId="32470" xr:uid="{8BCA11CF-83FA-45F6-9206-56DBBAD7D75B}"/>
    <cellStyle name="AggGreen12 2 3 3 10 8" xfId="36076" xr:uid="{F8524FD5-101C-492C-84C7-20084157F14F}"/>
    <cellStyle name="AggGreen12 2 3 3 10 9" xfId="39528" xr:uid="{D4F79D15-6515-44B2-8DE9-CFD0B3F18E77}"/>
    <cellStyle name="AggGreen12 2 3 3 11" xfId="5313" xr:uid="{B0ECE97E-A263-452F-B541-B122F9C7421A}"/>
    <cellStyle name="AggGreen12 2 3 3 12" xfId="8112" xr:uid="{F5F75115-F735-4218-802D-36C4B19031E1}"/>
    <cellStyle name="AggGreen12 2 3 3 13" xfId="19740" xr:uid="{029D39AA-CDF9-48EA-8F73-D240A92A6E35}"/>
    <cellStyle name="AggGreen12 2 3 3 14" xfId="26623" xr:uid="{0949C6C1-6D5A-44A1-956A-89417E0CBDEA}"/>
    <cellStyle name="AggGreen12 2 3 3 15" xfId="42656" xr:uid="{04028C02-D73F-4173-90DE-83C1265CC84C}"/>
    <cellStyle name="AggGreen12 2 3 3 16" xfId="52490" xr:uid="{D90800D3-8A16-4B5E-AD55-A1FBA1427D38}"/>
    <cellStyle name="AggGreen12 2 3 3 2" xfId="841" xr:uid="{636573C0-674C-4D3A-BF86-ABBB65F6BB08}"/>
    <cellStyle name="AggGreen12 2 3 3 2 10" xfId="5079" xr:uid="{98C0B475-3DC0-4CBA-B6F6-942624E68252}"/>
    <cellStyle name="AggGreen12 2 3 3 2 11" xfId="13270" xr:uid="{46DCBAF8-7BB9-46EF-B2D0-911B5FB80D2D}"/>
    <cellStyle name="AggGreen12 2 3 3 2 12" xfId="19950" xr:uid="{B83C78C7-DC52-4E23-9C0A-3F9234C40993}"/>
    <cellStyle name="AggGreen12 2 3 3 2 13" xfId="36266" xr:uid="{3B63BFAE-9F2F-4753-A477-5D6FD3BAFFED}"/>
    <cellStyle name="AggGreen12 2 3 3 2 14" xfId="42866" xr:uid="{591FCD2E-FAE9-4481-A851-E92210A307AE}"/>
    <cellStyle name="AggGreen12 2 3 3 2 15" xfId="52704" xr:uid="{2357B336-DC56-4448-830E-41D79C474E71}"/>
    <cellStyle name="AggGreen12 2 3 3 2 2" xfId="1275" xr:uid="{DDB60AA5-3F3D-42F4-9330-38A5D12B8030}"/>
    <cellStyle name="AggGreen12 2 3 3 2 2 10" xfId="36451" xr:uid="{BE65E45F-EA61-44CB-8583-D79B0460C916}"/>
    <cellStyle name="AggGreen12 2 3 3 2 2 11" xfId="37327" xr:uid="{05D45EC7-2E44-468F-AEAF-453AFC44E556}"/>
    <cellStyle name="AggGreen12 2 3 3 2 2 12" xfId="43300" xr:uid="{C53980B8-4895-4178-AD5E-015F7A8BF280}"/>
    <cellStyle name="AggGreen12 2 3 3 2 2 13" xfId="47910" xr:uid="{3DEFE77B-9EAD-41A0-98FD-E2EB3F60DC04}"/>
    <cellStyle name="AggGreen12 2 3 3 2 2 2" xfId="5717" xr:uid="{A705ED1F-8E5E-489A-9EAA-785B9C5E1F2F}"/>
    <cellStyle name="AggGreen12 2 3 3 2 2 3" xfId="9291" xr:uid="{432DD210-1753-42AF-94D0-2A7DD83DAF7C}"/>
    <cellStyle name="AggGreen12 2 3 3 2 2 4" xfId="5106" xr:uid="{145AF767-51CC-466D-8A54-A8AF266A9BA5}"/>
    <cellStyle name="AggGreen12 2 3 3 2 2 5" xfId="20383" xr:uid="{4095DF06-6994-4503-AC15-DB9BF29017BC}"/>
    <cellStyle name="AggGreen12 2 3 3 2 2 6" xfId="13168" xr:uid="{AEB8485D-701B-47ED-95B6-0247AA2BE896}"/>
    <cellStyle name="AggGreen12 2 3 3 2 2 7" xfId="27319" xr:uid="{2C8D35F2-63C4-4A1C-B24F-510BB975379E}"/>
    <cellStyle name="AggGreen12 2 3 3 2 2 8" xfId="29955" xr:uid="{E53C5C0C-22AC-448F-8638-534ED11D11CE}"/>
    <cellStyle name="AggGreen12 2 3 3 2 2 9" xfId="32858" xr:uid="{5328DD7C-187F-410C-A710-194C77C11348}"/>
    <cellStyle name="AggGreen12 2 3 3 2 3" xfId="1618" xr:uid="{A8D8242A-A4D4-4020-B594-A723F0302085}"/>
    <cellStyle name="AggGreen12 2 3 3 2 3 10" xfId="33201" xr:uid="{B731AEBF-ED5F-4646-8BBD-E39DB107D158}"/>
    <cellStyle name="AggGreen12 2 3 3 2 3 11" xfId="36758" xr:uid="{6F51DB54-4768-4B93-837B-DF6008BCB643}"/>
    <cellStyle name="AggGreen12 2 3 3 2 3 12" xfId="26417" xr:uid="{07F74263-D0A2-4B16-8EE1-2BB1E65667AC}"/>
    <cellStyle name="AggGreen12 2 3 3 2 3 13" xfId="43643" xr:uid="{B67E7391-02A0-46FE-BE1E-BF6EB60AD134}"/>
    <cellStyle name="AggGreen12 2 3 3 2 3 14" xfId="47705" xr:uid="{9E1F9AF9-CAE6-4497-9449-FC33FEB5CCDC}"/>
    <cellStyle name="AggGreen12 2 3 3 2 3 2" xfId="6057" xr:uid="{479A62B0-5C84-4AE1-B875-EFFC3A5FDF3A}"/>
    <cellStyle name="AggGreen12 2 3 3 2 3 3" xfId="9634" xr:uid="{827F9A57-90B1-4BD9-BC9A-EBAB1EFC6229}"/>
    <cellStyle name="AggGreen12 2 3 3 2 3 4" xfId="13543" xr:uid="{F404F84B-0CEE-499F-93AB-2AF359FF7FF9}"/>
    <cellStyle name="AggGreen12 2 3 3 2 3 5" xfId="16739" xr:uid="{89EB8D82-8327-4BA0-B3C8-F6397B71CC92}"/>
    <cellStyle name="AggGreen12 2 3 3 2 3 6" xfId="20726" xr:uid="{A3DA4B1B-9B45-465B-8358-B3C7548FD66E}"/>
    <cellStyle name="AggGreen12 2 3 3 2 3 7" xfId="23334" xr:uid="{C1C458E5-34F9-410D-89C7-B2F186A3FD74}"/>
    <cellStyle name="AggGreen12 2 3 3 2 3 8" xfId="27651" xr:uid="{F8222584-039F-48A0-B491-D74DD7029908}"/>
    <cellStyle name="AggGreen12 2 3 3 2 3 9" xfId="30345" xr:uid="{F6E59574-0B15-473B-8C88-4043D5879690}"/>
    <cellStyle name="AggGreen12 2 3 3 2 4" xfId="2257" xr:uid="{D764F1C7-EF4E-4A34-B81F-3E86716FA42C}"/>
    <cellStyle name="AggGreen12 2 3 3 2 4 10" xfId="33836" xr:uid="{B0B68F20-9657-4461-A118-5E962F9D1D6B}"/>
    <cellStyle name="AggGreen12 2 3 3 2 4 11" xfId="37334" xr:uid="{D172DA2E-419F-49FC-9D75-3EB57F68554C}"/>
    <cellStyle name="AggGreen12 2 3 3 2 4 12" xfId="39974" xr:uid="{98C8F647-B2DF-414D-A02D-1435F60EE357}"/>
    <cellStyle name="AggGreen12 2 3 3 2 4 13" xfId="44280" xr:uid="{FD17C4E0-ADC6-4878-8AC2-AF096FC79252}"/>
    <cellStyle name="AggGreen12 2 3 3 2 4 14" xfId="42278" xr:uid="{DE118E5A-5BA5-485C-8691-11E5EDE1F469}"/>
    <cellStyle name="AggGreen12 2 3 3 2 4 2" xfId="6695" xr:uid="{0CB74BF6-FE86-45B7-A0FD-FDA33BE973B6}"/>
    <cellStyle name="AggGreen12 2 3 3 2 4 3" xfId="10273" xr:uid="{88B6BBC8-BD36-4933-B270-0AD32D7B74D3}"/>
    <cellStyle name="AggGreen12 2 3 3 2 4 4" xfId="14172" xr:uid="{8275B993-3DD3-4E5A-8E3B-6E961033B5D3}"/>
    <cellStyle name="AggGreen12 2 3 3 2 4 5" xfId="17373" xr:uid="{4AD94306-494E-4254-B48A-B299E75E6FFB}"/>
    <cellStyle name="AggGreen12 2 3 3 2 4 6" xfId="21356" xr:uid="{78CF8852-CCA5-49FF-90BC-1F33B694307D}"/>
    <cellStyle name="AggGreen12 2 3 3 2 4 7" xfId="23943" xr:uid="{E954FC86-3D79-4F8D-8CF7-ADC36B90DEB6}"/>
    <cellStyle name="AggGreen12 2 3 3 2 4 8" xfId="28267" xr:uid="{E060BE8B-0C22-4977-B75E-02FF927616AA}"/>
    <cellStyle name="AggGreen12 2 3 3 2 4 9" xfId="30052" xr:uid="{8AF16364-9A05-4609-9332-A09F4B10CAF5}"/>
    <cellStyle name="AggGreen12 2 3 3 2 5" xfId="2616" xr:uid="{5A44C045-8E10-483A-A98D-664650F8EBB1}"/>
    <cellStyle name="AggGreen12 2 3 3 2 5 10" xfId="34195" xr:uid="{53EE1683-062E-4FAF-B928-B501697F7AC3}"/>
    <cellStyle name="AggGreen12 2 3 3 2 5 11" xfId="37658" xr:uid="{C9E0B577-13EB-4A83-B02E-C3A307AC4A76}"/>
    <cellStyle name="AggGreen12 2 3 3 2 5 12" xfId="40333" xr:uid="{C702AD9B-7208-43AE-A3BF-544E647353B2}"/>
    <cellStyle name="AggGreen12 2 3 3 2 5 13" xfId="44639" xr:uid="{BCDF2456-A804-4BC3-8DC0-FEBFA4D60E57}"/>
    <cellStyle name="AggGreen12 2 3 3 2 5 14" xfId="50040" xr:uid="{DEBCCE79-E735-4E9F-B3D6-C47259BE660F}"/>
    <cellStyle name="AggGreen12 2 3 3 2 5 2" xfId="7053" xr:uid="{77618F0A-8D7E-45D5-9A1F-3688BFCACB59}"/>
    <cellStyle name="AggGreen12 2 3 3 2 5 3" xfId="10632" xr:uid="{8285554F-D6E2-4D4A-A298-D7FB0E8D216A}"/>
    <cellStyle name="AggGreen12 2 3 3 2 5 4" xfId="14531" xr:uid="{48B994C3-CBB3-4112-96E8-F48532CB7CC6}"/>
    <cellStyle name="AggGreen12 2 3 3 2 5 5" xfId="17732" xr:uid="{EDAC6112-C020-4158-8516-FAD7BA1A6D47}"/>
    <cellStyle name="AggGreen12 2 3 3 2 5 6" xfId="21715" xr:uid="{8E628D25-1B66-46ED-A17C-3BD4DE7794E2}"/>
    <cellStyle name="AggGreen12 2 3 3 2 5 7" xfId="24284" xr:uid="{60902787-FF94-437B-B56C-3B225C7D187B}"/>
    <cellStyle name="AggGreen12 2 3 3 2 5 8" xfId="28620" xr:uid="{C85B149A-7453-4C9B-97DA-2070D0074425}"/>
    <cellStyle name="AggGreen12 2 3 3 2 5 9" xfId="30588" xr:uid="{AED5BB35-B9C1-458E-8D0D-4CFBA8460FFE}"/>
    <cellStyle name="AggGreen12 2 3 3 2 6" xfId="3305" xr:uid="{F52F6F9F-7116-4CE7-BDC7-2FA4995A9F9B}"/>
    <cellStyle name="AggGreen12 2 3 3 2 6 10" xfId="34882" xr:uid="{C7211C9B-BCBD-4D7A-8636-210FCB69B996}"/>
    <cellStyle name="AggGreen12 2 3 3 2 6 11" xfId="38327" xr:uid="{AD445564-9D20-436D-9311-B806112D57A9}"/>
    <cellStyle name="AggGreen12 2 3 3 2 6 12" xfId="41016" xr:uid="{67244F0C-1C91-4828-9B0A-0CD4D0750479}"/>
    <cellStyle name="AggGreen12 2 3 3 2 6 13" xfId="45327" xr:uid="{78952350-5CD2-4038-9244-D40629D24898}"/>
    <cellStyle name="AggGreen12 2 3 3 2 6 14" xfId="48718" xr:uid="{BF27C85B-3CBE-4FF7-9CFD-7F6E6A2F83E4}"/>
    <cellStyle name="AggGreen12 2 3 3 2 6 15" xfId="50723" xr:uid="{EB08B3D9-EC54-430F-ACC1-AE70FD3A8346}"/>
    <cellStyle name="AggGreen12 2 3 3 2 6 2" xfId="7740" xr:uid="{B3FCDC3A-75D5-4B42-9BC1-5866F92D46B4}"/>
    <cellStyle name="AggGreen12 2 3 3 2 6 3" xfId="11319" xr:uid="{5CF421F3-FB9E-4648-960A-02D35BB30ADE}"/>
    <cellStyle name="AggGreen12 2 3 3 2 6 4" xfId="15219" xr:uid="{FEA7E043-1314-48E6-880E-156DD7306B2A}"/>
    <cellStyle name="AggGreen12 2 3 3 2 6 5" xfId="18418" xr:uid="{DFFA9C13-759D-4A1B-9F4C-DD5A8E744067}"/>
    <cellStyle name="AggGreen12 2 3 3 2 6 6" xfId="22398" xr:uid="{BE87E9E6-F828-4354-B7B2-ECA7A6F1FDA0}"/>
    <cellStyle name="AggGreen12 2 3 3 2 6 7" xfId="24960" xr:uid="{97C08F54-2964-497A-91D3-C6364EAE60E9}"/>
    <cellStyle name="AggGreen12 2 3 3 2 6 8" xfId="29303" xr:uid="{F2B6011F-613E-4CA3-BAE6-8D384D04582D}"/>
    <cellStyle name="AggGreen12 2 3 3 2 6 9" xfId="31277" xr:uid="{08FB8960-1A49-4585-A5B8-172582E0CB25}"/>
    <cellStyle name="AggGreen12 2 3 3 2 7" xfId="3000" xr:uid="{C6BE68F2-D6A0-4CFA-BA08-FF5442C9F12F}"/>
    <cellStyle name="AggGreen12 2 3 3 2 7 10" xfId="34577" xr:uid="{B59701EC-ABAE-4944-9563-39F353F32B98}"/>
    <cellStyle name="AggGreen12 2 3 3 2 7 11" xfId="38022" xr:uid="{64A86D93-43F5-42C2-B2CE-FCC24AE4B574}"/>
    <cellStyle name="AggGreen12 2 3 3 2 7 12" xfId="40711" xr:uid="{2278AA0C-88B4-4197-BE5D-544D36110480}"/>
    <cellStyle name="AggGreen12 2 3 3 2 7 13" xfId="45022" xr:uid="{BB31426A-46C8-4DBA-A4A1-7C7E25BCAF12}"/>
    <cellStyle name="AggGreen12 2 3 3 2 7 14" xfId="48413" xr:uid="{15410707-9353-4D4F-9FEA-957272E3D05C}"/>
    <cellStyle name="AggGreen12 2 3 3 2 7 15" xfId="50418" xr:uid="{919AE031-0CDD-4805-9DF3-C15D31943CB2}"/>
    <cellStyle name="AggGreen12 2 3 3 2 7 2" xfId="7435" xr:uid="{5F6AFB5D-7FC0-4E97-92BD-E9F89E509934}"/>
    <cellStyle name="AggGreen12 2 3 3 2 7 3" xfId="11014" xr:uid="{33093E4E-20DE-48BE-AE1D-387CFBBD8394}"/>
    <cellStyle name="AggGreen12 2 3 3 2 7 4" xfId="14914" xr:uid="{8B03E6FE-E55C-4CD1-BEF8-0028C5CC507F}"/>
    <cellStyle name="AggGreen12 2 3 3 2 7 5" xfId="18113" xr:uid="{E094CE6B-28BF-4A99-95F0-B808989F43D9}"/>
    <cellStyle name="AggGreen12 2 3 3 2 7 6" xfId="22093" xr:uid="{2C2A5E7A-FC07-4762-9E16-879B86095398}"/>
    <cellStyle name="AggGreen12 2 3 3 2 7 7" xfId="24655" xr:uid="{0B6CADAD-E4CF-45E5-B92C-D5284212D916}"/>
    <cellStyle name="AggGreen12 2 3 3 2 7 8" xfId="28998" xr:uid="{449786AE-86F3-4FF5-B2F5-CE77DBACF3A3}"/>
    <cellStyle name="AggGreen12 2 3 3 2 7 9" xfId="30972" xr:uid="{9AB69FFE-8C94-445B-8F30-B38177410BEE}"/>
    <cellStyle name="AggGreen12 2 3 3 2 8" xfId="4257" xr:uid="{B7231EE1-FEEC-4F5B-BBB9-6904F068C88A}"/>
    <cellStyle name="AggGreen12 2 3 3 2 8 10" xfId="41920" xr:uid="{9BE1708B-936B-4D55-8941-C7A61184BB0C}"/>
    <cellStyle name="AggGreen12 2 3 3 2 8 11" xfId="46256" xr:uid="{3DBCD152-86A8-4F74-BDD4-00C209795A48}"/>
    <cellStyle name="AggGreen12 2 3 3 2 8 12" xfId="49660" xr:uid="{484A0D26-C998-4736-8C6C-BA37B70F66C8}"/>
    <cellStyle name="AggGreen12 2 3 3 2 8 13" xfId="51627" xr:uid="{351495C0-77A3-4D0E-958F-1B362BCB46B3}"/>
    <cellStyle name="AggGreen12 2 3 3 2 8 2" xfId="8690" xr:uid="{C4D62EA2-6093-40A0-9F97-568D5054053D}"/>
    <cellStyle name="AggGreen12 2 3 3 2 8 3" xfId="12261" xr:uid="{19415E67-6E90-4BA9-BD29-E72D6CFFBB5B}"/>
    <cellStyle name="AggGreen12 2 3 3 2 8 4" xfId="16164" xr:uid="{35E47196-471E-4956-9B9B-F2C0DBEF8C3B}"/>
    <cellStyle name="AggGreen12 2 3 3 2 8 5" xfId="19345" xr:uid="{C514BD61-BCAF-47E8-89B1-371ABAAEDECC}"/>
    <cellStyle name="AggGreen12 2 3 3 2 8 6" xfId="25864" xr:uid="{C408B95D-8BB7-4BCF-A8F4-ADF488C96BCC}"/>
    <cellStyle name="AggGreen12 2 3 3 2 8 7" xfId="32212" xr:uid="{2CD7AEB5-659D-4CA1-B17F-77B326FCBAD2}"/>
    <cellStyle name="AggGreen12 2 3 3 2 8 8" xfId="35818" xr:uid="{FE48DA67-7948-4F2C-9124-C2408B9F6145}"/>
    <cellStyle name="AggGreen12 2 3 3 2 8 9" xfId="39270" xr:uid="{E20D98CB-09E5-46DB-8CDE-A421F860CF0E}"/>
    <cellStyle name="AggGreen12 2 3 3 2 9" xfId="3927" xr:uid="{61726CF9-57D1-4417-8A91-1A17613C4BCB}"/>
    <cellStyle name="AggGreen12 2 3 3 2 9 10" xfId="41590" xr:uid="{D0547733-520C-4744-91D7-E6766EE61C89}"/>
    <cellStyle name="AggGreen12 2 3 3 2 9 11" xfId="45926" xr:uid="{5011F9FC-2DFB-4674-827E-81F3FD8695F2}"/>
    <cellStyle name="AggGreen12 2 3 3 2 9 12" xfId="49330" xr:uid="{955E9DB0-5CFE-42D5-989E-2616A6AB0C7B}"/>
    <cellStyle name="AggGreen12 2 3 3 2 9 13" xfId="51297" xr:uid="{D55311DA-F917-46D7-9E72-F2C0188A825C}"/>
    <cellStyle name="AggGreen12 2 3 3 2 9 2" xfId="8360" xr:uid="{7D11F42C-E092-49DD-BC58-D48AF6B2BFAB}"/>
    <cellStyle name="AggGreen12 2 3 3 2 9 3" xfId="11931" xr:uid="{E2BD9FA0-89F6-47A8-ACD2-6FDE7FDB42EA}"/>
    <cellStyle name="AggGreen12 2 3 3 2 9 4" xfId="15834" xr:uid="{D5B90475-3A97-4218-9E86-324009A46B1E}"/>
    <cellStyle name="AggGreen12 2 3 3 2 9 5" xfId="19015" xr:uid="{46F8D665-7F55-40C9-81C8-51884D3059AF}"/>
    <cellStyle name="AggGreen12 2 3 3 2 9 6" xfId="25534" xr:uid="{3891E1A1-8591-4B3B-AD92-76A501D7E912}"/>
    <cellStyle name="AggGreen12 2 3 3 2 9 7" xfId="31882" xr:uid="{7582A04D-F5EE-4A85-91FC-26C481A1937F}"/>
    <cellStyle name="AggGreen12 2 3 3 2 9 8" xfId="35488" xr:uid="{CE890666-12C2-452C-B3D2-257F815D2262}"/>
    <cellStyle name="AggGreen12 2 3 3 2 9 9" xfId="38940" xr:uid="{BC291F35-C0E5-494C-803E-43868CF8AED2}"/>
    <cellStyle name="AggGreen12 2 3 3 3" xfId="1085" xr:uid="{63693B2A-684B-4F22-B50C-0357AC065948}"/>
    <cellStyle name="AggGreen12 2 3 3 3 10" xfId="36279" xr:uid="{8BD8D636-9306-44D7-914E-7B17B9A462C8}"/>
    <cellStyle name="AggGreen12 2 3 3 3 11" xfId="35249" xr:uid="{C95FC127-97CA-4184-868A-CD06616377D9}"/>
    <cellStyle name="AggGreen12 2 3 3 3 12" xfId="43110" xr:uid="{622D5EFE-365F-40F4-90C4-D412C9920339}"/>
    <cellStyle name="AggGreen12 2 3 3 3 13" xfId="46643" xr:uid="{B1B1EFC4-1B36-42B4-840D-9C94B9ABBF9E}"/>
    <cellStyle name="AggGreen12 2 3 3 3 2" xfId="5527" xr:uid="{8DCEA00C-BCD1-4ABF-A18F-0AA13831F44D}"/>
    <cellStyle name="AggGreen12 2 3 3 3 3" xfId="9101" xr:uid="{0DDC30E5-59BD-4D5C-AA1E-FC414B5C6A2C}"/>
    <cellStyle name="AggGreen12 2 3 3 3 4" xfId="6981" xr:uid="{EE5ADFA5-763B-467A-91A6-110CBAFE1781}"/>
    <cellStyle name="AggGreen12 2 3 3 3 5" xfId="20193" xr:uid="{0B87A9CD-72CA-4B0F-8D59-4541C9A8BC8F}"/>
    <cellStyle name="AggGreen12 2 3 3 3 6" xfId="22860" xr:uid="{1CF0B93F-9371-400F-9BBE-F3E5F8F5CA7E}"/>
    <cellStyle name="AggGreen12 2 3 3 3 7" xfId="27134" xr:uid="{CCEE3AEA-717B-46BB-A058-6A95F4A08ED9}"/>
    <cellStyle name="AggGreen12 2 3 3 3 8" xfId="26594" xr:uid="{E4911030-5DFC-4E06-ABE0-3DD81BD5ED4B}"/>
    <cellStyle name="AggGreen12 2 3 3 3 9" xfId="32668" xr:uid="{34588A4C-5528-4D6A-A7E0-B0D93A015DD3}"/>
    <cellStyle name="AggGreen12 2 3 3 4" xfId="1887" xr:uid="{43B78678-E236-45E6-B559-64950CAFBF38}"/>
    <cellStyle name="AggGreen12 2 3 3 4 10" xfId="33470" xr:uid="{AD730CD3-D523-43EA-84D3-67F5756DC043}"/>
    <cellStyle name="AggGreen12 2 3 3 4 11" xfId="36996" xr:uid="{4B36E9F6-0012-42AB-B9E1-A554A039E359}"/>
    <cellStyle name="AggGreen12 2 3 3 4 12" xfId="30018" xr:uid="{A4A9C7C8-F269-46E8-B8A9-789E8EC0C211}"/>
    <cellStyle name="AggGreen12 2 3 3 4 13" xfId="43912" xr:uid="{1529FC67-DFAF-433D-B706-6DFE563CBAD8}"/>
    <cellStyle name="AggGreen12 2 3 3 4 14" xfId="47970" xr:uid="{16EF51BF-36D3-495F-A182-65A501E0A34A}"/>
    <cellStyle name="AggGreen12 2 3 3 4 2" xfId="6325" xr:uid="{501CE937-EA71-43C2-9D1C-9C9507AD637A}"/>
    <cellStyle name="AggGreen12 2 3 3 4 3" xfId="9903" xr:uid="{9D2BCBAE-ACA4-4A03-B789-1453AD2958A0}"/>
    <cellStyle name="AggGreen12 2 3 3 4 4" xfId="13805" xr:uid="{1BEE3F5E-D2B6-4114-9D53-BF51C57B331A}"/>
    <cellStyle name="AggGreen12 2 3 3 4 5" xfId="17008" xr:uid="{66B0B3FD-7922-477B-B2A9-6065E66365E1}"/>
    <cellStyle name="AggGreen12 2 3 3 4 6" xfId="20995" xr:uid="{F96967E2-9133-49C8-9682-005CAF334F21}"/>
    <cellStyle name="AggGreen12 2 3 3 4 7" xfId="23588" xr:uid="{D05986A3-FEB9-448C-BF34-EDDF9599B2C1}"/>
    <cellStyle name="AggGreen12 2 3 3 4 8" xfId="27910" xr:uid="{CF400C39-2966-44D4-8693-4EEF23EA5536}"/>
    <cellStyle name="AggGreen12 2 3 3 4 9" xfId="26960" xr:uid="{DBE9A116-3CFE-46B2-AC52-3C58147C3A72}"/>
    <cellStyle name="AggGreen12 2 3 3 5" xfId="2077" xr:uid="{06CFA8D5-EAAA-4217-9041-AD35A04DF120}"/>
    <cellStyle name="AggGreen12 2 3 3 5 10" xfId="33656" xr:uid="{4D2DFE36-317A-4C2E-9E52-EBA4D5B9616B}"/>
    <cellStyle name="AggGreen12 2 3 3 5 11" xfId="37167" xr:uid="{6E8BD9A8-C328-4784-A03E-67E51434C1AC}"/>
    <cellStyle name="AggGreen12 2 3 3 5 12" xfId="39794" xr:uid="{84A87ACE-9CF1-45DF-952C-EB0022FFE7C3}"/>
    <cellStyle name="AggGreen12 2 3 3 5 13" xfId="44100" xr:uid="{B6BE392E-5C8B-4059-8AC4-0F3069428A8C}"/>
    <cellStyle name="AggGreen12 2 3 3 5 14" xfId="47856" xr:uid="{0F075A61-00D4-47F1-B89C-33766F5D6681}"/>
    <cellStyle name="AggGreen12 2 3 3 5 2" xfId="6515" xr:uid="{A8FCEAA0-7666-4271-AB15-C09E4FB4ABC3}"/>
    <cellStyle name="AggGreen12 2 3 3 5 3" xfId="10093" xr:uid="{31A6B272-00CE-450A-957B-056FDB2573A0}"/>
    <cellStyle name="AggGreen12 2 3 3 5 4" xfId="13992" xr:uid="{92DC7ADD-B312-48B7-8ED1-B7313BB59017}"/>
    <cellStyle name="AggGreen12 2 3 3 5 5" xfId="17193" xr:uid="{21C9DD8E-967E-446A-95E6-EAA0FFB73DC0}"/>
    <cellStyle name="AggGreen12 2 3 3 5 6" xfId="21176" xr:uid="{8CA5DEF2-45C7-4DE3-9BA5-9E70BF7CF037}"/>
    <cellStyle name="AggGreen12 2 3 3 5 7" xfId="23763" xr:uid="{AE03C1AD-BEE8-4517-B4D1-61F9DD6434C4}"/>
    <cellStyle name="AggGreen12 2 3 3 5 8" xfId="28094" xr:uid="{253B854C-A966-4E9C-85DA-8F6646C34747}"/>
    <cellStyle name="AggGreen12 2 3 3 5 9" xfId="26490" xr:uid="{3AE5D725-FD17-4A0C-B826-ACC6353A2978}"/>
    <cellStyle name="AggGreen12 2 3 3 6" xfId="2410" xr:uid="{A8A0B7B1-AAFA-45E5-9373-D12A0C8BC722}"/>
    <cellStyle name="AggGreen12 2 3 3 6 10" xfId="33989" xr:uid="{D35CA64E-ADB9-4830-A2BB-61C37A8E43F3}"/>
    <cellStyle name="AggGreen12 2 3 3 6 11" xfId="37478" xr:uid="{78A5A94F-EA72-443A-99A1-20ED1BF22A5F}"/>
    <cellStyle name="AggGreen12 2 3 3 6 12" xfId="40127" xr:uid="{5C28E69C-4997-4D3B-AA6D-8724F9F3303C}"/>
    <cellStyle name="AggGreen12 2 3 3 6 13" xfId="44433" xr:uid="{882B933A-E842-4E9D-A769-D5D2931E2561}"/>
    <cellStyle name="AggGreen12 2 3 3 6 14" xfId="49105" xr:uid="{1966E111-4AB0-4F1A-AE75-D2D87F783E64}"/>
    <cellStyle name="AggGreen12 2 3 3 6 2" xfId="6848" xr:uid="{818DC957-1BE3-417A-8D56-71E0DD47C30D}"/>
    <cellStyle name="AggGreen12 2 3 3 6 3" xfId="10426" xr:uid="{2293012F-1186-48F5-B628-4844B200B7BA}"/>
    <cellStyle name="AggGreen12 2 3 3 6 4" xfId="14325" xr:uid="{334611A8-85BB-4FF1-A9CB-6EE5F6C472AC}"/>
    <cellStyle name="AggGreen12 2 3 3 6 5" xfId="17526" xr:uid="{BEAFE9AF-2007-4007-AFE0-5CAD564A9CFB}"/>
    <cellStyle name="AggGreen12 2 3 3 6 6" xfId="21509" xr:uid="{021DE1A3-6A6F-4F46-A2A8-99D9D0FF23F3}"/>
    <cellStyle name="AggGreen12 2 3 3 6 7" xfId="24093" xr:uid="{15265DBD-4097-4048-A907-73B240B6A3A4}"/>
    <cellStyle name="AggGreen12 2 3 3 6 8" xfId="28419" xr:uid="{EA72D800-EF0E-493B-A555-A9A0308ADF1B}"/>
    <cellStyle name="AggGreen12 2 3 3 6 9" xfId="26821" xr:uid="{4EC140B2-2DD3-45F6-BF8A-CA27AE859DF6}"/>
    <cellStyle name="AggGreen12 2 3 3 7" xfId="3094" xr:uid="{1D2C0AD9-1C77-477C-AAA9-03E75D57DF82}"/>
    <cellStyle name="AggGreen12 2 3 3 7 10" xfId="34671" xr:uid="{1CD735B0-C9AF-4008-A2AE-91DAFC4FC3C3}"/>
    <cellStyle name="AggGreen12 2 3 3 7 11" xfId="38116" xr:uid="{5A982643-7292-485B-A9E3-9859CCC1A995}"/>
    <cellStyle name="AggGreen12 2 3 3 7 12" xfId="40805" xr:uid="{F5919B01-6F8A-41E9-BAE7-2070509E3401}"/>
    <cellStyle name="AggGreen12 2 3 3 7 13" xfId="45116" xr:uid="{B7BE8A21-2281-4876-A05A-0419127E1581}"/>
    <cellStyle name="AggGreen12 2 3 3 7 14" xfId="48507" xr:uid="{94200D5F-72C9-426D-9695-3C11DA38B8A4}"/>
    <cellStyle name="AggGreen12 2 3 3 7 15" xfId="50512" xr:uid="{517F11E3-BC2F-4701-A77A-16E73375DE83}"/>
    <cellStyle name="AggGreen12 2 3 3 7 2" xfId="7529" xr:uid="{AF3C7F0D-C897-495B-AC46-215341CC08B1}"/>
    <cellStyle name="AggGreen12 2 3 3 7 3" xfId="11108" xr:uid="{76C2FA74-CCAE-4647-8F6C-C96E1E8613E3}"/>
    <cellStyle name="AggGreen12 2 3 3 7 4" xfId="15008" xr:uid="{0A638402-7115-4646-9029-A0D717954C6A}"/>
    <cellStyle name="AggGreen12 2 3 3 7 5" xfId="18207" xr:uid="{DDA83E02-48BE-452E-9C52-5103AADE4E87}"/>
    <cellStyle name="AggGreen12 2 3 3 7 6" xfId="22187" xr:uid="{50A00AC7-2C38-46E4-A0E9-E5666E562B88}"/>
    <cellStyle name="AggGreen12 2 3 3 7 7" xfId="24749" xr:uid="{68315516-8496-449A-9EDD-6D08630C5C55}"/>
    <cellStyle name="AggGreen12 2 3 3 7 8" xfId="29092" xr:uid="{0D58E62D-F2BF-4FCD-A140-8439D9D7D21C}"/>
    <cellStyle name="AggGreen12 2 3 3 7 9" xfId="31066" xr:uid="{CCE2B0A4-F4D4-4B2E-8290-423FD6C86A18}"/>
    <cellStyle name="AggGreen12 2 3 3 8" xfId="3634" xr:uid="{93C310AD-51D7-462C-BEDC-08F405BB0D75}"/>
    <cellStyle name="AggGreen12 2 3 3 8 10" xfId="35211" xr:uid="{982EB697-29B4-4AC3-B822-F4EDA98A3D3E}"/>
    <cellStyle name="AggGreen12 2 3 3 8 11" xfId="38656" xr:uid="{B4C5812D-4500-48BB-93D4-ED8823310163}"/>
    <cellStyle name="AggGreen12 2 3 3 8 12" xfId="41345" xr:uid="{9AE7FDC3-EE8F-47A5-A2A0-788DE4ED580F}"/>
    <cellStyle name="AggGreen12 2 3 3 8 13" xfId="45656" xr:uid="{3A19A802-5DE7-4FF6-8430-56AC2E009E41}"/>
    <cellStyle name="AggGreen12 2 3 3 8 14" xfId="49047" xr:uid="{9C5697EC-249E-4EB1-94A6-B7D0CA3BD078}"/>
    <cellStyle name="AggGreen12 2 3 3 8 15" xfId="51052" xr:uid="{EFF6B761-A8E6-438D-A72A-D04728BE1B42}"/>
    <cellStyle name="AggGreen12 2 3 3 8 2" xfId="8069" xr:uid="{38DDDADF-5ED5-4C61-9233-E64ED344B86C}"/>
    <cellStyle name="AggGreen12 2 3 3 8 3" xfId="11648" xr:uid="{87034FA3-4001-49EB-AB02-BB16165E1C63}"/>
    <cellStyle name="AggGreen12 2 3 3 8 4" xfId="15548" xr:uid="{55165E28-71B2-474A-8FD8-4B1B4683D2DC}"/>
    <cellStyle name="AggGreen12 2 3 3 8 5" xfId="18747" xr:uid="{A31D8A7A-71C5-4117-901A-C67EF9281695}"/>
    <cellStyle name="AggGreen12 2 3 3 8 6" xfId="22727" xr:uid="{8003B174-9D82-45CC-8F32-5975BD86C9AA}"/>
    <cellStyle name="AggGreen12 2 3 3 8 7" xfId="25289" xr:uid="{A3949CFA-8A85-41E5-B1C4-DD02C363B167}"/>
    <cellStyle name="AggGreen12 2 3 3 8 8" xfId="29632" xr:uid="{8FC57B3D-1A85-41A2-B61F-37A5ED0EDA68}"/>
    <cellStyle name="AggGreen12 2 3 3 8 9" xfId="31606" xr:uid="{BDEB96A7-F6ED-493E-8227-4966277851CC}"/>
    <cellStyle name="AggGreen12 2 3 3 9" xfId="4048" xr:uid="{B965EEC7-C6B2-4D2E-821F-8BB8AB932F21}"/>
    <cellStyle name="AggGreen12 2 3 3 9 10" xfId="41711" xr:uid="{ED71BE37-B8E9-463C-A716-3E71FF0032BE}"/>
    <cellStyle name="AggGreen12 2 3 3 9 11" xfId="46047" xr:uid="{39F6A621-D2D3-470D-AEBD-6E68DE38801F}"/>
    <cellStyle name="AggGreen12 2 3 3 9 12" xfId="49451" xr:uid="{38F0BA6F-D99D-4393-BC1F-04905BBA544D}"/>
    <cellStyle name="AggGreen12 2 3 3 9 13" xfId="51418" xr:uid="{6C7BF721-EE71-4CC8-925D-B05D88C42627}"/>
    <cellStyle name="AggGreen12 2 3 3 9 2" xfId="8481" xr:uid="{8F37FB9E-5DE6-46F5-941B-A21F390D78B0}"/>
    <cellStyle name="AggGreen12 2 3 3 9 3" xfId="12052" xr:uid="{216689EA-BCF3-4CF0-A926-F8F275472ED0}"/>
    <cellStyle name="AggGreen12 2 3 3 9 4" xfId="15955" xr:uid="{5DD3F431-78C5-4C60-B5FF-7D3D49F307FE}"/>
    <cellStyle name="AggGreen12 2 3 3 9 5" xfId="19136" xr:uid="{7096DDF5-99EB-43C4-8B83-6983350C6A18}"/>
    <cellStyle name="AggGreen12 2 3 3 9 6" xfId="25655" xr:uid="{798BE83E-5B01-4453-A683-52C9525EE01B}"/>
    <cellStyle name="AggGreen12 2 3 3 9 7" xfId="32003" xr:uid="{A2A0050E-7131-40E6-81E4-FC07916C8652}"/>
    <cellStyle name="AggGreen12 2 3 3 9 8" xfId="35609" xr:uid="{84A8BB3E-B35A-40C5-8E44-9040296E5AC5}"/>
    <cellStyle name="AggGreen12 2 3 3 9 9" xfId="39061" xr:uid="{9D99C03B-346F-4156-A32E-A708A587C5F8}"/>
    <cellStyle name="AggGreen12 2 3 4" xfId="706" xr:uid="{B8948532-3447-446A-8D5F-DF1A5325DA46}"/>
    <cellStyle name="AggGreen12 2 3 4 10" xfId="4571" xr:uid="{DC1E9BD2-1329-4EB5-85D5-7891C5C6F557}"/>
    <cellStyle name="AggGreen12 2 3 4 10 10" xfId="42234" xr:uid="{ABB794DE-F376-456E-A227-44E0BB523235}"/>
    <cellStyle name="AggGreen12 2 3 4 10 11" xfId="46570" xr:uid="{3E2B3BCA-DE2D-4380-83E1-47072D375FB5}"/>
    <cellStyle name="AggGreen12 2 3 4 10 12" xfId="49974" xr:uid="{98399CF1-31AA-4BEA-89EF-F3641BF63443}"/>
    <cellStyle name="AggGreen12 2 3 4 10 13" xfId="51941" xr:uid="{878CA5F8-F1F1-4F39-9415-B8EA72D7DD97}"/>
    <cellStyle name="AggGreen12 2 3 4 10 2" xfId="9004" xr:uid="{2EA352E4-8C7F-42BC-9451-D9026182EE1A}"/>
    <cellStyle name="AggGreen12 2 3 4 10 3" xfId="12575" xr:uid="{9A35F970-A750-49A4-8797-65C3BF22177F}"/>
    <cellStyle name="AggGreen12 2 3 4 10 4" xfId="16478" xr:uid="{055CDAA2-31A3-4D83-B0F2-3AD9AC808B11}"/>
    <cellStyle name="AggGreen12 2 3 4 10 5" xfId="19659" xr:uid="{FB90B6C3-1DFB-44AB-9B4B-85DABD8C5684}"/>
    <cellStyle name="AggGreen12 2 3 4 10 6" xfId="26178" xr:uid="{B481B292-9013-4A08-BDC9-3BC12EBEC869}"/>
    <cellStyle name="AggGreen12 2 3 4 10 7" xfId="32526" xr:uid="{58D53A76-A63C-4DAF-8F67-87B5920FE58F}"/>
    <cellStyle name="AggGreen12 2 3 4 10 8" xfId="36132" xr:uid="{52D30DCB-0F33-4867-BB54-9FD5D5381FE4}"/>
    <cellStyle name="AggGreen12 2 3 4 10 9" xfId="39584" xr:uid="{E16D7F97-2A75-427B-9FA4-E7D41B57BF9B}"/>
    <cellStyle name="AggGreen12 2 3 4 11" xfId="7120" xr:uid="{1AC31927-352F-46EF-ABA4-BB5BB0B095C5}"/>
    <cellStyle name="AggGreen12 2 3 4 12" xfId="13146" xr:uid="{6B7F57E4-E934-47EA-AB1F-F5CB6A0FA20A}"/>
    <cellStyle name="AggGreen12 2 3 4 13" xfId="19820" xr:uid="{792595DA-0550-42DB-A9A1-F5CFCA897707}"/>
    <cellStyle name="AggGreen12 2 3 4 14" xfId="26643" xr:uid="{F644DC7A-92C6-4A8D-9A15-41934029C6A3}"/>
    <cellStyle name="AggGreen12 2 3 4 15" xfId="42736" xr:uid="{BB667563-D723-4961-89E3-A85A94017BB7}"/>
    <cellStyle name="AggGreen12 2 3 4 16" xfId="52570" xr:uid="{87671E8B-3CCE-49B0-B5D6-F383D9F01FE0}"/>
    <cellStyle name="AggGreen12 2 3 4 2" xfId="921" xr:uid="{A59B82E9-DC16-4BC6-91FD-7B31CE8C4B23}"/>
    <cellStyle name="AggGreen12 2 3 4 2 10" xfId="8125" xr:uid="{ED4FE421-33B6-49F9-B028-B4B92C33AD32}"/>
    <cellStyle name="AggGreen12 2 3 4 2 11" xfId="5136" xr:uid="{BB3A3C91-E1E1-421B-A268-00D7942205F8}"/>
    <cellStyle name="AggGreen12 2 3 4 2 12" xfId="20030" xr:uid="{D1BF4D10-325A-40FE-A9F1-0D85C09C36D3}"/>
    <cellStyle name="AggGreen12 2 3 4 2 13" xfId="36539" xr:uid="{E1E6F33B-D491-49B2-B54F-AA8BD49607BD}"/>
    <cellStyle name="AggGreen12 2 3 4 2 14" xfId="42946" xr:uid="{0A921C03-5DBC-4A69-8AB3-C7832D2590FA}"/>
    <cellStyle name="AggGreen12 2 3 4 2 15" xfId="52784" xr:uid="{6813CE56-877F-4F72-9994-FDC1F9CEDAEB}"/>
    <cellStyle name="AggGreen12 2 3 4 2 2" xfId="1659" xr:uid="{60F51F1C-0856-4ED6-B62D-D1614B478632}"/>
    <cellStyle name="AggGreen12 2 3 4 2 2 10" xfId="36797" xr:uid="{9ABEE710-2B99-4A9D-BAD1-30FBB30355EE}"/>
    <cellStyle name="AggGreen12 2 3 4 2 2 11" xfId="26507" xr:uid="{FF592CB8-89D7-46C3-A0B2-FF6DC454CD31}"/>
    <cellStyle name="AggGreen12 2 3 4 2 2 12" xfId="43684" xr:uid="{68787097-717F-45E7-82EB-E0156D0F3999}"/>
    <cellStyle name="AggGreen12 2 3 4 2 2 13" xfId="47370" xr:uid="{144A0AC7-18F9-44D2-A4BA-D4BDBC7645A4}"/>
    <cellStyle name="AggGreen12 2 3 4 2 2 2" xfId="6098" xr:uid="{2A722670-EE3F-4255-A331-A9E3525B629A}"/>
    <cellStyle name="AggGreen12 2 3 4 2 2 3" xfId="9675" xr:uid="{672846FA-E34B-4B50-B632-F95F0DC9E306}"/>
    <cellStyle name="AggGreen12 2 3 4 2 2 4" xfId="16780" xr:uid="{1021C289-089C-434E-B8AD-CB85B348545A}"/>
    <cellStyle name="AggGreen12 2 3 4 2 2 5" xfId="20767" xr:uid="{D60AD8D8-660B-41F3-8C88-0880886C1069}"/>
    <cellStyle name="AggGreen12 2 3 4 2 2 6" xfId="23374" xr:uid="{91EE9A4E-FD44-41FB-B07A-BBBB8AD4C1D2}"/>
    <cellStyle name="AggGreen12 2 3 4 2 2 7" xfId="27692" xr:uid="{3050EBF7-312B-40D3-B77B-04CA5EF030B1}"/>
    <cellStyle name="AggGreen12 2 3 4 2 2 8" xfId="26832" xr:uid="{8DC65467-E53B-4442-8108-0F6B5B1259BF}"/>
    <cellStyle name="AggGreen12 2 3 4 2 2 9" xfId="33242" xr:uid="{2E1B2A2D-F333-4867-B310-B52680B14715}"/>
    <cellStyle name="AggGreen12 2 3 4 2 3" xfId="112" xr:uid="{A8292540-68A3-4364-9FD0-BF39709F440D}"/>
    <cellStyle name="AggGreen12 2 3 4 2 3 10" xfId="30431" xr:uid="{7BB744FF-F4C0-4AD3-9919-CCA76BABE915}"/>
    <cellStyle name="AggGreen12 2 3 4 2 3 11" xfId="27029" xr:uid="{F2F1FF7C-C0B1-441B-92D7-BC123CDAE4C1}"/>
    <cellStyle name="AggGreen12 2 3 4 2 3 12" xfId="37721" xr:uid="{1DBFC46A-6141-4D17-A86B-65E31271DE60}"/>
    <cellStyle name="AggGreen12 2 3 4 2 3 13" xfId="42308" xr:uid="{47226334-7A6D-4574-822C-034F96ECEC17}"/>
    <cellStyle name="AggGreen12 2 3 4 2 3 14" xfId="48121" xr:uid="{F23046D6-ED5C-4BCE-958E-19CBF8B38593}"/>
    <cellStyle name="AggGreen12 2 3 4 2 3 2" xfId="4634" xr:uid="{21021DF3-540B-4BBF-B9B7-7EDA2CF2D87A}"/>
    <cellStyle name="AggGreen12 2 3 4 2 3 3" xfId="6357" xr:uid="{4F31A1EB-92F4-4548-9EFE-87C4EF19FCD5}"/>
    <cellStyle name="AggGreen12 2 3 4 2 3 4" xfId="5283" xr:uid="{F1B27E02-94D7-49FA-A608-33BAD08E2DDD}"/>
    <cellStyle name="AggGreen12 2 3 4 2 3 5" xfId="13597" xr:uid="{83BEB03E-D382-411A-B39A-C41F03C2270C}"/>
    <cellStyle name="AggGreen12 2 3 4 2 3 6" xfId="6031" xr:uid="{293DE781-3B64-4F64-81E2-AD06DDD818FD}"/>
    <cellStyle name="AggGreen12 2 3 4 2 3 7" xfId="23096" xr:uid="{5A0F74AF-0C19-4D4D-9952-00D41998A1A6}"/>
    <cellStyle name="AggGreen12 2 3 4 2 3 8" xfId="26279" xr:uid="{7F9F57C7-11F2-47FD-A3AE-EF2D3C5E08B9}"/>
    <cellStyle name="AggGreen12 2 3 4 2 3 9" xfId="30368" xr:uid="{BD340901-9F5F-4D3F-BD9C-D5A5B3439B20}"/>
    <cellStyle name="AggGreen12 2 3 4 2 4" xfId="2329" xr:uid="{DF18D61C-C8A8-49C5-8B4B-3AFE02D2C2F4}"/>
    <cellStyle name="AggGreen12 2 3 4 2 4 10" xfId="33908" xr:uid="{71CE76F7-60AB-4CC3-A8B1-F1198011A5F0}"/>
    <cellStyle name="AggGreen12 2 3 4 2 4 11" xfId="37400" xr:uid="{3955D811-6D54-4220-9D97-34E21350D720}"/>
    <cellStyle name="AggGreen12 2 3 4 2 4 12" xfId="40046" xr:uid="{E14E8CD4-FA20-42E1-9E18-092210E94CCD}"/>
    <cellStyle name="AggGreen12 2 3 4 2 4 13" xfId="44352" xr:uid="{459B0D31-8388-4CC8-934A-EEA926B7309E}"/>
    <cellStyle name="AggGreen12 2 3 4 2 4 14" xfId="47041" xr:uid="{193F0912-7703-4922-BA92-9E6DA1224844}"/>
    <cellStyle name="AggGreen12 2 3 4 2 4 2" xfId="6767" xr:uid="{3A4D1A59-6695-491F-8A1E-5A599711F76F}"/>
    <cellStyle name="AggGreen12 2 3 4 2 4 3" xfId="10345" xr:uid="{1855FFFE-AD85-4C34-B9D4-2F02B1D48BA9}"/>
    <cellStyle name="AggGreen12 2 3 4 2 4 4" xfId="14244" xr:uid="{CECF4916-3892-4202-828C-64C0B25CF0CE}"/>
    <cellStyle name="AggGreen12 2 3 4 2 4 5" xfId="17445" xr:uid="{239FC01F-0930-409E-9D67-92FD7AE9C077}"/>
    <cellStyle name="AggGreen12 2 3 4 2 4 6" xfId="21428" xr:uid="{A991454E-6772-4378-A420-AB56A796C72F}"/>
    <cellStyle name="AggGreen12 2 3 4 2 4 7" xfId="24015" xr:uid="{CB571CCA-D861-4174-B2E3-A0A09042DCEB}"/>
    <cellStyle name="AggGreen12 2 3 4 2 4 8" xfId="28338" xr:uid="{9503AA2F-36E9-4E70-99DF-6BF52A2DBCE5}"/>
    <cellStyle name="AggGreen12 2 3 4 2 4 9" xfId="26548" xr:uid="{BC89219D-4996-48B5-B91D-E63314F17612}"/>
    <cellStyle name="AggGreen12 2 3 4 2 5" xfId="2696" xr:uid="{E764129A-DCCD-4F90-8D13-CEB87C356071}"/>
    <cellStyle name="AggGreen12 2 3 4 2 5 10" xfId="34275" xr:uid="{6757A767-B452-4B9B-961F-A1F03CFF6193}"/>
    <cellStyle name="AggGreen12 2 3 4 2 5 11" xfId="37724" xr:uid="{F231DB34-B064-4456-B9D5-50AFD306F43A}"/>
    <cellStyle name="AggGreen12 2 3 4 2 5 12" xfId="40413" xr:uid="{6192B271-102E-4569-A82C-EDBE49A6FD55}"/>
    <cellStyle name="AggGreen12 2 3 4 2 5 13" xfId="44719" xr:uid="{F4EB7F02-FA45-4187-A138-50CCE601408E}"/>
    <cellStyle name="AggGreen12 2 3 4 2 5 14" xfId="50120" xr:uid="{0DD56A60-E38C-4502-AA26-DCFFA3D42F7D}"/>
    <cellStyle name="AggGreen12 2 3 4 2 5 2" xfId="7132" xr:uid="{50E39D1E-123C-40AA-815A-76202CA09E37}"/>
    <cellStyle name="AggGreen12 2 3 4 2 5 3" xfId="10712" xr:uid="{F12CD5DD-27A6-4D45-952A-802A051E1F0E}"/>
    <cellStyle name="AggGreen12 2 3 4 2 5 4" xfId="14611" xr:uid="{697098C0-5FD9-4A43-A458-2D087EB1F7B1}"/>
    <cellStyle name="AggGreen12 2 3 4 2 5 5" xfId="17812" xr:uid="{CDC69904-D1CE-47A4-ADD7-0A504F5E2500}"/>
    <cellStyle name="AggGreen12 2 3 4 2 5 6" xfId="21795" xr:uid="{CA45442C-D8E7-4EBE-A318-AF2E0B1FFFA3}"/>
    <cellStyle name="AggGreen12 2 3 4 2 5 7" xfId="24361" xr:uid="{7F72BA03-2277-4D41-A65E-D0654BA458FB}"/>
    <cellStyle name="AggGreen12 2 3 4 2 5 8" xfId="28696" xr:uid="{3E6F3D3F-6EF2-44FC-AC08-7D6E6843CBE4}"/>
    <cellStyle name="AggGreen12 2 3 4 2 5 9" xfId="30668" xr:uid="{AF56AE88-ECD0-4239-9C15-B30D92AF0AE3}"/>
    <cellStyle name="AggGreen12 2 3 4 2 6" xfId="3385" xr:uid="{410D9DDF-A163-4D09-AF00-BC861FA200C9}"/>
    <cellStyle name="AggGreen12 2 3 4 2 6 10" xfId="34962" xr:uid="{5C831F69-E53C-44D5-8AD9-A297B385A5F9}"/>
    <cellStyle name="AggGreen12 2 3 4 2 6 11" xfId="38407" xr:uid="{DA41684B-1187-46CB-8736-302341732482}"/>
    <cellStyle name="AggGreen12 2 3 4 2 6 12" xfId="41096" xr:uid="{8579F0F1-6058-4386-BE16-68B1682BC2EE}"/>
    <cellStyle name="AggGreen12 2 3 4 2 6 13" xfId="45407" xr:uid="{BB17CBEF-EB44-4546-9D0D-C501DB7D6656}"/>
    <cellStyle name="AggGreen12 2 3 4 2 6 14" xfId="48798" xr:uid="{26B9AA08-5BFF-4D8F-B67B-140B5E7F71ED}"/>
    <cellStyle name="AggGreen12 2 3 4 2 6 15" xfId="50803" xr:uid="{EEB2CECE-279F-4BAA-B7BC-DDAD4621DEBC}"/>
    <cellStyle name="AggGreen12 2 3 4 2 6 2" xfId="7820" xr:uid="{3838BB5E-D6FF-4ED5-A5F8-2DAE95CD4C76}"/>
    <cellStyle name="AggGreen12 2 3 4 2 6 3" xfId="11399" xr:uid="{92E88710-7675-47C2-9130-378096EE50AC}"/>
    <cellStyle name="AggGreen12 2 3 4 2 6 4" xfId="15299" xr:uid="{010EBE80-84DF-40A3-A464-48C20C7BC2D1}"/>
    <cellStyle name="AggGreen12 2 3 4 2 6 5" xfId="18498" xr:uid="{2B0B6F07-FF92-41C9-81A1-E9F030941044}"/>
    <cellStyle name="AggGreen12 2 3 4 2 6 6" xfId="22478" xr:uid="{70BE0CCE-C577-4702-BF7D-27346D3680B1}"/>
    <cellStyle name="AggGreen12 2 3 4 2 6 7" xfId="25040" xr:uid="{00468943-BB28-4603-9F6A-8310130FD9F7}"/>
    <cellStyle name="AggGreen12 2 3 4 2 6 8" xfId="29383" xr:uid="{0D200D6F-24A9-4809-9926-8352A32B6D94}"/>
    <cellStyle name="AggGreen12 2 3 4 2 6 9" xfId="31357" xr:uid="{4110FC12-5801-4FE0-B5C9-34A3417450F6}"/>
    <cellStyle name="AggGreen12 2 3 4 2 7" xfId="2971" xr:uid="{966CBB33-37B3-4BD4-815A-7ED8DA9AC2DA}"/>
    <cellStyle name="AggGreen12 2 3 4 2 7 10" xfId="34548" xr:uid="{95431577-81B0-490A-803E-7D2D8178DC3C}"/>
    <cellStyle name="AggGreen12 2 3 4 2 7 11" xfId="37993" xr:uid="{89E05027-5B5F-4D34-94AC-8E30E2689887}"/>
    <cellStyle name="AggGreen12 2 3 4 2 7 12" xfId="40682" xr:uid="{387EF28B-AE28-4E11-914A-8E20C68E4715}"/>
    <cellStyle name="AggGreen12 2 3 4 2 7 13" xfId="44993" xr:uid="{AB8581DD-632D-4B30-A091-8F11782088B1}"/>
    <cellStyle name="AggGreen12 2 3 4 2 7 14" xfId="48384" xr:uid="{24DF44FF-FFD3-4996-BE6F-905BA6D5889A}"/>
    <cellStyle name="AggGreen12 2 3 4 2 7 15" xfId="50389" xr:uid="{B14C373D-AF40-4142-8190-DBB8EBFE8E4D}"/>
    <cellStyle name="AggGreen12 2 3 4 2 7 2" xfId="7406" xr:uid="{131DED38-D9AD-4984-881B-AC8F83448784}"/>
    <cellStyle name="AggGreen12 2 3 4 2 7 3" xfId="10985" xr:uid="{E982E226-4154-46C3-8491-40C616A4C1E5}"/>
    <cellStyle name="AggGreen12 2 3 4 2 7 4" xfId="14885" xr:uid="{8CD34FEC-A554-4829-B6E0-52C798D5850E}"/>
    <cellStyle name="AggGreen12 2 3 4 2 7 5" xfId="18084" xr:uid="{04277107-E08B-4E5E-A080-FDEB8C777DF0}"/>
    <cellStyle name="AggGreen12 2 3 4 2 7 6" xfId="22064" xr:uid="{015145AE-E032-439D-A2D4-3DBA81507541}"/>
    <cellStyle name="AggGreen12 2 3 4 2 7 7" xfId="24626" xr:uid="{68E15ED2-9C20-4C23-9BEF-2E61CC06D4BB}"/>
    <cellStyle name="AggGreen12 2 3 4 2 7 8" xfId="28969" xr:uid="{B9514E7D-067C-46B0-8216-77D5333A1FE2}"/>
    <cellStyle name="AggGreen12 2 3 4 2 7 9" xfId="30943" xr:uid="{7616EC65-4351-4EE8-B5F4-C14A1CB3C6DD}"/>
    <cellStyle name="AggGreen12 2 3 4 2 8" xfId="4337" xr:uid="{DFE7826F-79DC-4653-9A54-2F01859F4DDC}"/>
    <cellStyle name="AggGreen12 2 3 4 2 8 10" xfId="42000" xr:uid="{143C123C-86E1-44EC-8679-AC290BBF0D04}"/>
    <cellStyle name="AggGreen12 2 3 4 2 8 11" xfId="46336" xr:uid="{2B013127-0F3C-4413-8B07-FED5E855CC0E}"/>
    <cellStyle name="AggGreen12 2 3 4 2 8 12" xfId="49740" xr:uid="{C6525344-3D47-4A59-A8A6-1DAD81114959}"/>
    <cellStyle name="AggGreen12 2 3 4 2 8 13" xfId="51707" xr:uid="{E603EA2F-DD22-4CC0-A221-16D8D0AA43DF}"/>
    <cellStyle name="AggGreen12 2 3 4 2 8 2" xfId="8770" xr:uid="{59198954-E7FF-4B31-99F0-F402E52C6D7E}"/>
    <cellStyle name="AggGreen12 2 3 4 2 8 3" xfId="12341" xr:uid="{78CA9210-47EA-4179-84C3-7AB6970FA98C}"/>
    <cellStyle name="AggGreen12 2 3 4 2 8 4" xfId="16244" xr:uid="{31E45501-7BAF-43D3-BC1C-B80EFEC83344}"/>
    <cellStyle name="AggGreen12 2 3 4 2 8 5" xfId="19425" xr:uid="{394E9AED-6005-4B32-8F5C-30C7494346EA}"/>
    <cellStyle name="AggGreen12 2 3 4 2 8 6" xfId="25944" xr:uid="{ACC772D7-F0B6-4D01-BEE8-F0D7770EDAE4}"/>
    <cellStyle name="AggGreen12 2 3 4 2 8 7" xfId="32292" xr:uid="{6247D802-7749-443A-84E4-1AF78AF88BBA}"/>
    <cellStyle name="AggGreen12 2 3 4 2 8 8" xfId="35898" xr:uid="{6A3C8A28-50CA-46CD-A3CB-102DDA2B7E40}"/>
    <cellStyle name="AggGreen12 2 3 4 2 8 9" xfId="39350" xr:uid="{019EF861-A39D-4565-BD93-79EA1B99F976}"/>
    <cellStyle name="AggGreen12 2 3 4 2 9" xfId="3888" xr:uid="{B7C73B08-4D37-4E51-94C5-FE9A52A7F7CF}"/>
    <cellStyle name="AggGreen12 2 3 4 2 9 10" xfId="41551" xr:uid="{C4746D76-00FF-478C-99D2-D0DADA5383D1}"/>
    <cellStyle name="AggGreen12 2 3 4 2 9 11" xfId="45887" xr:uid="{01C4BC2D-7DFC-4A2D-B1C5-A305D8E986A1}"/>
    <cellStyle name="AggGreen12 2 3 4 2 9 12" xfId="49291" xr:uid="{E5EBAEFC-B3E6-42DB-A005-D9D0DE52450E}"/>
    <cellStyle name="AggGreen12 2 3 4 2 9 13" xfId="51258" xr:uid="{1AB92C73-A476-48C6-8585-430B2C7B2156}"/>
    <cellStyle name="AggGreen12 2 3 4 2 9 2" xfId="8321" xr:uid="{E86B0F9A-0C11-4FF2-8417-05BD6859DFA6}"/>
    <cellStyle name="AggGreen12 2 3 4 2 9 3" xfId="11892" xr:uid="{D4268D20-3E45-4AB9-B726-1B6F78F84A48}"/>
    <cellStyle name="AggGreen12 2 3 4 2 9 4" xfId="15795" xr:uid="{9F3A20B2-936B-4E0F-B19A-ABE19A64CAB1}"/>
    <cellStyle name="AggGreen12 2 3 4 2 9 5" xfId="18976" xr:uid="{1E2892D9-E077-465D-8720-7B0C4BB20219}"/>
    <cellStyle name="AggGreen12 2 3 4 2 9 6" xfId="25495" xr:uid="{8B0F0928-5DCD-4910-A144-B0898885F7C9}"/>
    <cellStyle name="AggGreen12 2 3 4 2 9 7" xfId="31843" xr:uid="{71F26843-581B-4F7D-ADD4-0BAA4EFE4591}"/>
    <cellStyle name="AggGreen12 2 3 4 2 9 8" xfId="35449" xr:uid="{152CB041-C688-4B0C-999D-4E359589D6AF}"/>
    <cellStyle name="AggGreen12 2 3 4 2 9 9" xfId="38901" xr:uid="{67D0246F-11DB-4429-8EE1-B7CA1499AF7A}"/>
    <cellStyle name="AggGreen12 2 3 4 3" xfId="1369" xr:uid="{0C215D46-1DAB-42C4-8BEA-CD29721BB305}"/>
    <cellStyle name="AggGreen12 2 3 4 3 10" xfId="36535" xr:uid="{853D9D12-C729-4246-998D-0D475EC28881}"/>
    <cellStyle name="AggGreen12 2 3 4 3 11" xfId="36935" xr:uid="{A3E0823A-D6F2-4512-AA88-0A9FC80C681A}"/>
    <cellStyle name="AggGreen12 2 3 4 3 12" xfId="43394" xr:uid="{5A3BAE80-10B7-4971-9744-69284F480B8A}"/>
    <cellStyle name="AggGreen12 2 3 4 3 13" xfId="48144" xr:uid="{190EDA1D-59AE-4FAB-A103-C711CD0BC2F9}"/>
    <cellStyle name="AggGreen12 2 3 4 3 2" xfId="5810" xr:uid="{B0560016-6E5A-47FA-9840-FEAE2CA9DDE0}"/>
    <cellStyle name="AggGreen12 2 3 4 3 3" xfId="9385" xr:uid="{E8F2C581-C80D-4251-A454-21262C2E9F32}"/>
    <cellStyle name="AggGreen12 2 3 4 3 4" xfId="3669" xr:uid="{336155D0-1831-4A54-B32F-563D050E3E09}"/>
    <cellStyle name="AggGreen12 2 3 4 3 5" xfId="20477" xr:uid="{3A6CCC5C-AA20-45EF-BD8A-4553E5624C0D}"/>
    <cellStyle name="AggGreen12 2 3 4 3 6" xfId="22766" xr:uid="{E0F30DD0-B8FF-496D-87FA-CFA2B199D2AB}"/>
    <cellStyle name="AggGreen12 2 3 4 3 7" xfId="27409" xr:uid="{8E0E3748-E18D-415F-A8C9-9295CF33B754}"/>
    <cellStyle name="AggGreen12 2 3 4 3 8" xfId="27761" xr:uid="{132CA284-6ADB-4682-9E09-6C34F6E9419C}"/>
    <cellStyle name="AggGreen12 2 3 4 3 9" xfId="32952" xr:uid="{E3FDC2FE-CE97-4E8A-93A1-4879CC8F94AC}"/>
    <cellStyle name="AggGreen12 2 3 4 4" xfId="1856" xr:uid="{86406C16-2F78-47BB-BF68-EE16FD4A382C}"/>
    <cellStyle name="AggGreen12 2 3 4 4 10" xfId="33439" xr:uid="{0CF54E3E-6A3C-4DB5-91F5-B07B3979B417}"/>
    <cellStyle name="AggGreen12 2 3 4 4 11" xfId="36969" xr:uid="{28BBE8BA-4A2A-40DC-85C8-86268E301F58}"/>
    <cellStyle name="AggGreen12 2 3 4 4 12" xfId="31643" xr:uid="{EB40F3B3-2EA7-4731-9671-A9C08E3772F9}"/>
    <cellStyle name="AggGreen12 2 3 4 4 13" xfId="43881" xr:uid="{077654E2-C78D-47F7-ABEF-AAA142DC68D4}"/>
    <cellStyle name="AggGreen12 2 3 4 4 14" xfId="46771" xr:uid="{4B4CDF6A-606D-4E6C-8CD6-1AE559A3AF9D}"/>
    <cellStyle name="AggGreen12 2 3 4 4 2" xfId="6294" xr:uid="{F6057A5A-09F1-4568-BCDD-78F008AEEE4F}"/>
    <cellStyle name="AggGreen12 2 3 4 4 3" xfId="9872" xr:uid="{8568E52B-51F8-4468-8462-D9276FADB5A8}"/>
    <cellStyle name="AggGreen12 2 3 4 4 4" xfId="13774" xr:uid="{04004711-A35E-4D91-ACCC-FF66086F0796}"/>
    <cellStyle name="AggGreen12 2 3 4 4 5" xfId="16977" xr:uid="{1364BF28-3650-49F3-A7EC-F234CF28776C}"/>
    <cellStyle name="AggGreen12 2 3 4 4 6" xfId="20964" xr:uid="{C1D00D1A-90B9-48D9-ABFA-E0860DF62169}"/>
    <cellStyle name="AggGreen12 2 3 4 4 7" xfId="23559" xr:uid="{25EF8172-F1D2-4B4D-95FA-3ADFE6769103}"/>
    <cellStyle name="AggGreen12 2 3 4 4 8" xfId="27881" xr:uid="{092E5F42-9BA3-4E02-ABF8-54C220D9AD7E}"/>
    <cellStyle name="AggGreen12 2 3 4 4 9" xfId="28366" xr:uid="{EFFEBFC8-894A-4601-B629-6CC4C2AC8BA1}"/>
    <cellStyle name="AggGreen12 2 3 4 5" xfId="2148" xr:uid="{7C9C5B50-1D1A-4A5B-858A-387D3C94116C}"/>
    <cellStyle name="AggGreen12 2 3 4 5 10" xfId="33727" xr:uid="{0C72EA13-A0DA-4A2D-BB25-2329C5C59881}"/>
    <cellStyle name="AggGreen12 2 3 4 5 11" xfId="37230" xr:uid="{A5D2CDB1-5B6F-4BAE-AFF4-B68C46EBFCBE}"/>
    <cellStyle name="AggGreen12 2 3 4 5 12" xfId="39865" xr:uid="{A99F7DE5-6021-4D4E-A1EA-1F0290496972}"/>
    <cellStyle name="AggGreen12 2 3 4 5 13" xfId="44171" xr:uid="{51A1EC19-11B8-445E-BE09-D03AFCBFEAFD}"/>
    <cellStyle name="AggGreen12 2 3 4 5 14" xfId="46623" xr:uid="{70839AC8-5C7F-415C-89AC-222ADA367EFD}"/>
    <cellStyle name="AggGreen12 2 3 4 5 2" xfId="6586" xr:uid="{12C01DAC-FBEF-40D1-AC74-69380AE608E0}"/>
    <cellStyle name="AggGreen12 2 3 4 5 3" xfId="10164" xr:uid="{E3D2C124-5AF3-4298-B6E3-D522E8456A69}"/>
    <cellStyle name="AggGreen12 2 3 4 5 4" xfId="14063" xr:uid="{EEAA51ED-9C6F-40A1-A2D9-616335E2B35A}"/>
    <cellStyle name="AggGreen12 2 3 4 5 5" xfId="17264" xr:uid="{3D478ADA-817D-4F76-9BB1-CE68F926CF44}"/>
    <cellStyle name="AggGreen12 2 3 4 5 6" xfId="21247" xr:uid="{25E1B602-9C2D-4A3D-B3C5-0300D1658CAC}"/>
    <cellStyle name="AggGreen12 2 3 4 5 7" xfId="23834" xr:uid="{E42BDCD8-3E9A-4872-9A1A-F57B152FE866}"/>
    <cellStyle name="AggGreen12 2 3 4 5 8" xfId="28163" xr:uid="{DDE58F81-7757-4B86-BDD8-0E8D869F23FD}"/>
    <cellStyle name="AggGreen12 2 3 4 5 9" xfId="26733" xr:uid="{992D467E-425E-44BA-A1B5-7386D829426E}"/>
    <cellStyle name="AggGreen12 2 3 4 6" xfId="2490" xr:uid="{2D7AF98C-F21A-43E7-BFB8-85E16DE07EC9}"/>
    <cellStyle name="AggGreen12 2 3 4 6 10" xfId="34069" xr:uid="{9DF940A1-0931-481A-BB30-85E4F4D4E8A8}"/>
    <cellStyle name="AggGreen12 2 3 4 6 11" xfId="37545" xr:uid="{EFCCAB1E-3501-48BF-828A-3523731FAC4E}"/>
    <cellStyle name="AggGreen12 2 3 4 6 12" xfId="40207" xr:uid="{F4368E8A-1611-4EC9-A919-C02E8F0379ED}"/>
    <cellStyle name="AggGreen12 2 3 4 6 13" xfId="44513" xr:uid="{99F1641F-290D-42EE-AB2E-B89454EA0DCF}"/>
    <cellStyle name="AggGreen12 2 3 4 6 14" xfId="42591" xr:uid="{11744494-722D-411B-9C18-60E8DD5FBA7B}"/>
    <cellStyle name="AggGreen12 2 3 4 6 2" xfId="6928" xr:uid="{6F72276B-C9D4-447B-9D6C-061051B3E84C}"/>
    <cellStyle name="AggGreen12 2 3 4 6 3" xfId="10506" xr:uid="{42CED98F-EAEC-4886-9350-A218E5404822}"/>
    <cellStyle name="AggGreen12 2 3 4 6 4" xfId="14405" xr:uid="{0AB82EEA-15C5-4851-B6FE-AA95E5637623}"/>
    <cellStyle name="AggGreen12 2 3 4 6 5" xfId="17606" xr:uid="{D2D3E462-D5FB-4058-AAA8-55AF7662FD94}"/>
    <cellStyle name="AggGreen12 2 3 4 6 6" xfId="21589" xr:uid="{16CE22B3-7D0B-42B8-922B-508748997686}"/>
    <cellStyle name="AggGreen12 2 3 4 6 7" xfId="24170" xr:uid="{06F7AF3A-1578-4FC9-8475-1C6A6B1CDEA6}"/>
    <cellStyle name="AggGreen12 2 3 4 6 8" xfId="28497" xr:uid="{D501444B-4DD6-49AC-BE0D-1EFDE326AB1D}"/>
    <cellStyle name="AggGreen12 2 3 4 6 9" xfId="29756" xr:uid="{E3A9CF8E-A909-44CA-B2BA-C1C18C2A9B21}"/>
    <cellStyle name="AggGreen12 2 3 4 7" xfId="3174" xr:uid="{1D4D508F-63A9-4ABF-8FFC-FE3D1AD7FB28}"/>
    <cellStyle name="AggGreen12 2 3 4 7 10" xfId="34751" xr:uid="{4AB9EDDD-9BDC-46FC-BB99-5E4D527C0C21}"/>
    <cellStyle name="AggGreen12 2 3 4 7 11" xfId="38196" xr:uid="{C1324758-7C75-4698-8AF8-66018FEB8C83}"/>
    <cellStyle name="AggGreen12 2 3 4 7 12" xfId="40885" xr:uid="{94788811-8BAB-4107-9D37-F0610BD44C5C}"/>
    <cellStyle name="AggGreen12 2 3 4 7 13" xfId="45196" xr:uid="{42DC805E-6E96-43DD-B683-793D804E6927}"/>
    <cellStyle name="AggGreen12 2 3 4 7 14" xfId="48587" xr:uid="{0AD7F469-CD91-4E67-A825-46FE2B6A49B7}"/>
    <cellStyle name="AggGreen12 2 3 4 7 15" xfId="50592" xr:uid="{FE5C83D8-BAF4-45E3-B68C-F610BD785891}"/>
    <cellStyle name="AggGreen12 2 3 4 7 2" xfId="7609" xr:uid="{23978442-5086-42BB-B12F-AB1F6037049B}"/>
    <cellStyle name="AggGreen12 2 3 4 7 3" xfId="11188" xr:uid="{00EE4857-5A24-4EFB-8BFF-292453758AF3}"/>
    <cellStyle name="AggGreen12 2 3 4 7 4" xfId="15088" xr:uid="{7BE61171-7096-4062-B075-FB965F8B4CC3}"/>
    <cellStyle name="AggGreen12 2 3 4 7 5" xfId="18287" xr:uid="{B9257D47-84A5-43F6-90DA-A36167640169}"/>
    <cellStyle name="AggGreen12 2 3 4 7 6" xfId="22267" xr:uid="{9DDB10CB-D97B-41A5-993F-C4BF6B75E286}"/>
    <cellStyle name="AggGreen12 2 3 4 7 7" xfId="24829" xr:uid="{A7BA1028-3241-46A5-B4B0-8E4288126BFF}"/>
    <cellStyle name="AggGreen12 2 3 4 7 8" xfId="29172" xr:uid="{4B9BDAF7-FB54-4501-AD3A-1E9F7C49A2BD}"/>
    <cellStyle name="AggGreen12 2 3 4 7 9" xfId="31146" xr:uid="{8018CC60-2D41-43CC-AE35-A49E7F25787A}"/>
    <cellStyle name="AggGreen12 2 3 4 8" xfId="3603" xr:uid="{ECB5D1B8-D37E-4777-B71C-B0C417FB30A1}"/>
    <cellStyle name="AggGreen12 2 3 4 8 10" xfId="35180" xr:uid="{69BF99CD-CEC9-4991-BC11-4DDBE7F5125E}"/>
    <cellStyle name="AggGreen12 2 3 4 8 11" xfId="38625" xr:uid="{B6CF3029-634E-4A69-9F87-478EC18EE77D}"/>
    <cellStyle name="AggGreen12 2 3 4 8 12" xfId="41314" xr:uid="{E7916144-4A3F-47C5-85B1-F35A0F80AEB1}"/>
    <cellStyle name="AggGreen12 2 3 4 8 13" xfId="45625" xr:uid="{8FB06C05-FA26-40AF-8024-AC2E6355D73B}"/>
    <cellStyle name="AggGreen12 2 3 4 8 14" xfId="49016" xr:uid="{73462998-1015-4C07-969A-59D5A69A6CB3}"/>
    <cellStyle name="AggGreen12 2 3 4 8 15" xfId="51021" xr:uid="{45513E9C-02E3-4324-945B-E557C58C8DBE}"/>
    <cellStyle name="AggGreen12 2 3 4 8 2" xfId="8038" xr:uid="{246A8750-9A3A-41A1-8EAC-1104A2287713}"/>
    <cellStyle name="AggGreen12 2 3 4 8 3" xfId="11617" xr:uid="{4DB8ED2E-AD5C-44DC-A79C-8D38F033F10B}"/>
    <cellStyle name="AggGreen12 2 3 4 8 4" xfId="15517" xr:uid="{09DC754E-77E0-4571-BB91-38AABF5822DC}"/>
    <cellStyle name="AggGreen12 2 3 4 8 5" xfId="18716" xr:uid="{B988FAB7-5637-4DAB-938A-50ECAAE6661E}"/>
    <cellStyle name="AggGreen12 2 3 4 8 6" xfId="22696" xr:uid="{36C9C776-F469-4C9D-8E83-2D04689D9BE1}"/>
    <cellStyle name="AggGreen12 2 3 4 8 7" xfId="25258" xr:uid="{9BBCDE18-2E98-4448-A4D1-567DE47CE603}"/>
    <cellStyle name="AggGreen12 2 3 4 8 8" xfId="29601" xr:uid="{F53682DD-9186-4078-99E7-5958A311D778}"/>
    <cellStyle name="AggGreen12 2 3 4 8 9" xfId="31575" xr:uid="{8E22FD10-C8FA-49E5-978B-B252D29BD14C}"/>
    <cellStyle name="AggGreen12 2 3 4 9" xfId="4128" xr:uid="{21155215-C411-42CA-93D7-89BE1597B684}"/>
    <cellStyle name="AggGreen12 2 3 4 9 10" xfId="41791" xr:uid="{401B5A21-5661-4B42-AD97-268D053952E2}"/>
    <cellStyle name="AggGreen12 2 3 4 9 11" xfId="46127" xr:uid="{99280E44-9AD8-4133-8FE9-EEFD130BC5BD}"/>
    <cellStyle name="AggGreen12 2 3 4 9 12" xfId="49531" xr:uid="{9D5492B7-818B-44D7-8576-1523618058B7}"/>
    <cellStyle name="AggGreen12 2 3 4 9 13" xfId="51498" xr:uid="{33CF9C39-D801-48F1-9E47-25AB59FBEE65}"/>
    <cellStyle name="AggGreen12 2 3 4 9 2" xfId="8561" xr:uid="{9E12BD6E-E10A-417F-ADA9-A0A90A09E3F1}"/>
    <cellStyle name="AggGreen12 2 3 4 9 3" xfId="12132" xr:uid="{8EF340BD-2AC3-47F6-8FD8-FFBC93D9EE93}"/>
    <cellStyle name="AggGreen12 2 3 4 9 4" xfId="16035" xr:uid="{87C0E12C-B374-40D5-84CE-04B8D35E619A}"/>
    <cellStyle name="AggGreen12 2 3 4 9 5" xfId="19216" xr:uid="{A04B9F27-E764-47E7-8E6C-CA689B344257}"/>
    <cellStyle name="AggGreen12 2 3 4 9 6" xfId="25735" xr:uid="{5C9CC00B-68F1-4D14-8E48-BF83B9DCEFC6}"/>
    <cellStyle name="AggGreen12 2 3 4 9 7" xfId="32083" xr:uid="{895EABE1-015E-4E35-9790-AC485201FC03}"/>
    <cellStyle name="AggGreen12 2 3 4 9 8" xfId="35689" xr:uid="{95FB2BB9-620A-430B-8579-E742F5738D73}"/>
    <cellStyle name="AggGreen12 2 3 4 9 9" xfId="39141" xr:uid="{E57171F8-5D65-4EFE-8427-B23DD1521928}"/>
    <cellStyle name="AggGreen12 2 3 5" xfId="1494" xr:uid="{743FC378-1D50-4F9B-9F7B-22C6B772E932}"/>
    <cellStyle name="AggGreen12 2 3 5 10" xfId="36643" xr:uid="{0A3878D4-F719-4327-8DD8-8141DD188E68}"/>
    <cellStyle name="AggGreen12 2 3 5 11" xfId="37179" xr:uid="{BB581018-FEF7-498F-94AA-AE516DE71678}"/>
    <cellStyle name="AggGreen12 2 3 5 12" xfId="43519" xr:uid="{7E19C52D-EF86-44E7-B222-FF56804F390F}"/>
    <cellStyle name="AggGreen12 2 3 5 13" xfId="47113" xr:uid="{362795F3-6EFD-4607-9C15-D8D2495ECACD}"/>
    <cellStyle name="AggGreen12 2 3 5 2" xfId="5933" xr:uid="{843E9F6C-DBD4-45F5-9C9F-B9880E20486E}"/>
    <cellStyle name="AggGreen12 2 3 5 3" xfId="9510" xr:uid="{AA92090E-C19B-4382-9C2F-19EB21C72F9E}"/>
    <cellStyle name="AggGreen12 2 3 5 4" xfId="16615" xr:uid="{8DC4E1C3-30BF-477B-AD9E-50C7E8A86063}"/>
    <cellStyle name="AggGreen12 2 3 5 5" xfId="20602" xr:uid="{1B21CD1C-DA0B-448D-9B7E-212E88C95DAC}"/>
    <cellStyle name="AggGreen12 2 3 5 6" xfId="23218" xr:uid="{C16E7B4A-CF51-433D-A2B0-5F279068424F}"/>
    <cellStyle name="AggGreen12 2 3 5 7" xfId="27529" xr:uid="{F4F7CEC9-A65C-4AE1-883B-7425A03BE925}"/>
    <cellStyle name="AggGreen12 2 3 5 8" xfId="30456" xr:uid="{914B99B0-6A6D-4E7C-A3F5-B3FD57AE5547}"/>
    <cellStyle name="AggGreen12 2 3 5 9" xfId="33077" xr:uid="{D1531F14-0584-401D-832A-62489EF2C9EB}"/>
    <cellStyle name="AggGreen12 2 3 6" xfId="1708" xr:uid="{DA5562A7-A719-4CE0-BE69-43D6ACE69B8E}"/>
    <cellStyle name="AggGreen12 2 3 6 10" xfId="33291" xr:uid="{66E4251B-A2C6-425F-9DD5-A0BFA11EE81C}"/>
    <cellStyle name="AggGreen12 2 3 6 11" xfId="36844" xr:uid="{6DDCC874-AD67-4D3E-991D-07B25B4A1580}"/>
    <cellStyle name="AggGreen12 2 3 6 12" xfId="27743" xr:uid="{9C5BD932-330A-4EE4-AA02-D10A511FD0E2}"/>
    <cellStyle name="AggGreen12 2 3 6 13" xfId="43733" xr:uid="{7162F6B2-7FA8-4B3B-AADF-7C7825239C02}"/>
    <cellStyle name="AggGreen12 2 3 6 14" xfId="46987" xr:uid="{460666AE-292B-4282-8A20-A73AE24FD7BF}"/>
    <cellStyle name="AggGreen12 2 3 6 2" xfId="6147" xr:uid="{C77074F7-2315-4FDB-8AF8-F643C9E1993E}"/>
    <cellStyle name="AggGreen12 2 3 6 3" xfId="9724" xr:uid="{71B223F3-9612-4BA9-8FF0-5D07E1EF9D96}"/>
    <cellStyle name="AggGreen12 2 3 6 4" xfId="13626" xr:uid="{7149639B-5FBF-4995-9A4A-9F7B6A832403}"/>
    <cellStyle name="AggGreen12 2 3 6 5" xfId="16829" xr:uid="{C68999AE-DFDD-4685-92D7-728B78431B97}"/>
    <cellStyle name="AggGreen12 2 3 6 6" xfId="20816" xr:uid="{0B7E05AA-9D35-4DEA-9145-F1E8C156F595}"/>
    <cellStyle name="AggGreen12 2 3 6 7" xfId="23419" xr:uid="{1282C568-4986-4737-B5CD-2460625B36C4}"/>
    <cellStyle name="AggGreen12 2 3 6 8" xfId="27740" xr:uid="{BEA99001-8FA6-49C6-9690-5710379F8CE3}"/>
    <cellStyle name="AggGreen12 2 3 6 9" xfId="28556" xr:uid="{00087690-5FB7-4644-987E-8664D6B67BC7}"/>
    <cellStyle name="AggGreen12 2 3 7" xfId="1989" xr:uid="{942FFD6E-696D-4647-BA74-C1A4159F9061}"/>
    <cellStyle name="AggGreen12 2 3 7 10" xfId="33568" xr:uid="{CCDB3E1D-3CDE-460F-8C0E-6DB138A65E30}"/>
    <cellStyle name="AggGreen12 2 3 7 11" xfId="37087" xr:uid="{1E778622-34D9-4418-80E5-4C4D013F3BC8}"/>
    <cellStyle name="AggGreen12 2 3 7 12" xfId="39706" xr:uid="{094D3702-BF2E-4421-B5F5-1BD71C0934E3}"/>
    <cellStyle name="AggGreen12 2 3 7 13" xfId="44012" xr:uid="{9DAB348D-CF8F-44C7-83FB-D50E4C4C8B73}"/>
    <cellStyle name="AggGreen12 2 3 7 14" xfId="46820" xr:uid="{176CA9F5-881C-4852-9F36-B7FA1BD6A1E5}"/>
    <cellStyle name="AggGreen12 2 3 7 2" xfId="6427" xr:uid="{C8163FA3-1310-4C33-A97C-7193BB96EA12}"/>
    <cellStyle name="AggGreen12 2 3 7 3" xfId="10005" xr:uid="{83B8425F-187F-43ED-AD98-959D2ED247C2}"/>
    <cellStyle name="AggGreen12 2 3 7 4" xfId="13904" xr:uid="{1113903A-EADD-4811-9357-963AC65598C0}"/>
    <cellStyle name="AggGreen12 2 3 7 5" xfId="17105" xr:uid="{70388BC8-20EB-4735-8E81-212E86865263}"/>
    <cellStyle name="AggGreen12 2 3 7 6" xfId="21088" xr:uid="{B6EAD38F-D96B-410F-BC7A-D24C60AA1A08}"/>
    <cellStyle name="AggGreen12 2 3 7 7" xfId="23676" xr:uid="{E5FE0AE8-D84B-4430-91EB-13340508E5A8}"/>
    <cellStyle name="AggGreen12 2 3 7 8" xfId="28008" xr:uid="{C62E86C9-4580-4004-95EC-937CAA96B3E0}"/>
    <cellStyle name="AggGreen12 2 3 7 9" xfId="28636" xr:uid="{8BD6D60F-9108-4A74-A50A-A5FD8ED8817F}"/>
    <cellStyle name="AggGreen12 2 3 8" xfId="2145" xr:uid="{2CAF4483-310E-4C67-9AA1-59BE273B7263}"/>
    <cellStyle name="AggGreen12 2 3 8 10" xfId="33724" xr:uid="{25C3E5DA-840C-4CFA-A663-107743F34B56}"/>
    <cellStyle name="AggGreen12 2 3 8 11" xfId="37227" xr:uid="{E30E85C9-BA04-48C9-B729-8B48BFFCE620}"/>
    <cellStyle name="AggGreen12 2 3 8 12" xfId="39862" xr:uid="{61F70DCF-BAC8-41DF-82F9-3231DE472E78}"/>
    <cellStyle name="AggGreen12 2 3 8 13" xfId="44168" xr:uid="{6E2FD22E-090E-4A37-AF6A-307A40C23A1B}"/>
    <cellStyle name="AggGreen12 2 3 8 14" xfId="47165" xr:uid="{A5B6F6CF-0557-4188-B695-CCE5CC39AEBB}"/>
    <cellStyle name="AggGreen12 2 3 8 2" xfId="6583" xr:uid="{6D5BEC4B-55E0-420B-B662-23EC0D58E3D8}"/>
    <cellStyle name="AggGreen12 2 3 8 3" xfId="10161" xr:uid="{FC1B767B-1CC3-4B5A-92C1-5AB9ECB190F5}"/>
    <cellStyle name="AggGreen12 2 3 8 4" xfId="14060" xr:uid="{6B231901-058E-4583-A82F-9737891EA1D5}"/>
    <cellStyle name="AggGreen12 2 3 8 5" xfId="17261" xr:uid="{CC5B34EA-BC97-4031-A86E-7A980CC0E2BD}"/>
    <cellStyle name="AggGreen12 2 3 8 6" xfId="21244" xr:uid="{8AE6783F-AA07-4F71-AE93-9F6B0B652E6E}"/>
    <cellStyle name="AggGreen12 2 3 8 7" xfId="23831" xr:uid="{1F97303E-D696-4F95-BF80-02EB484CC41B}"/>
    <cellStyle name="AggGreen12 2 3 8 8" xfId="28160" xr:uid="{38090673-23E2-49E8-91AB-857E77E6CBF9}"/>
    <cellStyle name="AggGreen12 2 3 8 9" xfId="30208" xr:uid="{029902B3-2FA8-4AE1-AC9D-6E31400C74C3}"/>
    <cellStyle name="AggGreen12 2 3 9" xfId="2900" xr:uid="{811EEEB3-B7FD-4A5B-876D-E4ADFB879918}"/>
    <cellStyle name="AggGreen12 2 3 9 10" xfId="34477" xr:uid="{3009EEE4-D4D8-4C7D-A58E-9093AA21E579}"/>
    <cellStyle name="AggGreen12 2 3 9 11" xfId="37922" xr:uid="{F3FDCDE5-1772-4731-8DD7-46212A7B38D6}"/>
    <cellStyle name="AggGreen12 2 3 9 12" xfId="40611" xr:uid="{48B17F13-C856-41E8-A29B-641AC27E8E4D}"/>
    <cellStyle name="AggGreen12 2 3 9 13" xfId="44922" xr:uid="{E752CEDA-30CA-4A88-87AC-3CF585EF1D37}"/>
    <cellStyle name="AggGreen12 2 3 9 14" xfId="48313" xr:uid="{3419231B-069B-42CB-9AF0-E5D3E386DC8B}"/>
    <cellStyle name="AggGreen12 2 3 9 15" xfId="50318" xr:uid="{CF1100D7-AF21-4CD5-8556-0F24CCE4A8E2}"/>
    <cellStyle name="AggGreen12 2 3 9 2" xfId="7335" xr:uid="{2051C0BE-C259-4875-BECA-AD46DD4E0AEF}"/>
    <cellStyle name="AggGreen12 2 3 9 3" xfId="10914" xr:uid="{995DE7FA-A558-4392-A9B7-8FF5E2EC6EEC}"/>
    <cellStyle name="AggGreen12 2 3 9 4" xfId="14814" xr:uid="{2B826C6B-7589-4D4A-8502-27FF20B61446}"/>
    <cellStyle name="AggGreen12 2 3 9 5" xfId="18013" xr:uid="{499775DF-6525-45FE-9CC4-D41498B24E0B}"/>
    <cellStyle name="AggGreen12 2 3 9 6" xfId="21993" xr:uid="{8678FA64-C1FD-47D7-BE3F-BBCF788502B0}"/>
    <cellStyle name="AggGreen12 2 3 9 7" xfId="24555" xr:uid="{AFCD6108-2888-461B-BBBF-FE38253190D3}"/>
    <cellStyle name="AggGreen12 2 3 9 8" xfId="28898" xr:uid="{4EE2DAB5-E368-42AF-A761-9CFC74B56452}"/>
    <cellStyle name="AggGreen12 2 3 9 9" xfId="30872" xr:uid="{84EC1779-4E7C-4888-8B25-D8FE92B5B66D}"/>
    <cellStyle name="AggGreen12 2 4" xfId="4712" xr:uid="{4EFACB1B-7F8B-4FE4-A091-5021384F659C}"/>
    <cellStyle name="AggGreen12 2 5" xfId="26357" xr:uid="{505DA546-6E43-4841-ADF3-0A8D5E3FECF1}"/>
    <cellStyle name="AggGreen12 2 6" xfId="52027" xr:uid="{AB0DCFAC-9B8D-4887-97A6-E6C0DA668BEE}"/>
    <cellStyle name="AggGreen12 3" xfId="479" xr:uid="{874A3D65-6F62-4416-B8AE-EB54D5E21F29}"/>
    <cellStyle name="AggGreen12 3 2" xfId="603" xr:uid="{22EF9E20-CB05-48FE-BB72-4BA52982B3FE}"/>
    <cellStyle name="AggGreen12 3 2 10" xfId="4423" xr:uid="{93FD8155-31A6-43D0-A68E-AE149F6291FE}"/>
    <cellStyle name="AggGreen12 3 2 10 10" xfId="42086" xr:uid="{AE5E53D3-781E-4539-A4EB-D16FC778D0A0}"/>
    <cellStyle name="AggGreen12 3 2 10 11" xfId="46422" xr:uid="{55C79A96-F031-412B-BFED-3A7CE1814040}"/>
    <cellStyle name="AggGreen12 3 2 10 12" xfId="49826" xr:uid="{1BD3BB38-7D62-4383-B0BE-862972BAAB93}"/>
    <cellStyle name="AggGreen12 3 2 10 13" xfId="51793" xr:uid="{AFAEC2B3-6EC2-446C-9280-290B458744B2}"/>
    <cellStyle name="AggGreen12 3 2 10 2" xfId="8856" xr:uid="{6F18CFFB-E0EA-4405-9406-6FE3DF048F8B}"/>
    <cellStyle name="AggGreen12 3 2 10 3" xfId="12427" xr:uid="{278A03F1-4038-487E-91E2-8BF75C9AB923}"/>
    <cellStyle name="AggGreen12 3 2 10 4" xfId="16330" xr:uid="{CB47A3D9-A476-4BA9-9413-79E0569918FB}"/>
    <cellStyle name="AggGreen12 3 2 10 5" xfId="19511" xr:uid="{7678EA73-1451-4CC7-8752-0DC14609FDB8}"/>
    <cellStyle name="AggGreen12 3 2 10 6" xfId="26030" xr:uid="{DA3C3712-09A4-4D97-ACBE-9366DF455428}"/>
    <cellStyle name="AggGreen12 3 2 10 7" xfId="32378" xr:uid="{F874B40E-AF05-4818-9422-44D5F3E0F6A7}"/>
    <cellStyle name="AggGreen12 3 2 10 8" xfId="35984" xr:uid="{EAFFC250-3BCD-405B-AC91-CA7B28286C5A}"/>
    <cellStyle name="AggGreen12 3 2 10 9" xfId="39436" xr:uid="{4EB5E653-9448-4A96-90CB-040AA4CBB971}"/>
    <cellStyle name="AggGreen12 3 2 11" xfId="4983" xr:uid="{DA9CE3FC-2CF0-4DF9-873C-1AD3E6C182E7}"/>
    <cellStyle name="AggGreen12 3 2 12" xfId="5299" xr:uid="{2543F581-8184-4177-A265-66857BD9A0E6}"/>
    <cellStyle name="AggGreen12 3 2 13" xfId="19717" xr:uid="{64C48F52-983E-45DB-91E4-BEAFB6D780DE}"/>
    <cellStyle name="AggGreen12 3 2 14" xfId="35259" xr:uid="{20343057-CA51-4D47-B9B9-9FF0790E3C2E}"/>
    <cellStyle name="AggGreen12 3 2 15" xfId="42633" xr:uid="{A726189C-B09E-4789-AC20-E5D1C38A4A2A}"/>
    <cellStyle name="AggGreen12 3 2 16" xfId="52467" xr:uid="{C9E9CD79-CE54-49D4-8A6C-6708E7914232}"/>
    <cellStyle name="AggGreen12 3 2 2" xfId="818" xr:uid="{85C02CE2-4665-4355-AE39-959B5CD8C0FC}"/>
    <cellStyle name="AggGreen12 3 2 2 10" xfId="4847" xr:uid="{B1B7D57E-A950-4FDB-A1C3-7FCE6FAD14A4}"/>
    <cellStyle name="AggGreen12 3 2 2 11" xfId="12626" xr:uid="{4BC85827-9EF6-4B72-9278-8AA8BBC016E9}"/>
    <cellStyle name="AggGreen12 3 2 2 12" xfId="19927" xr:uid="{5B091816-0922-41CC-93CB-1FD2C86A1713}"/>
    <cellStyle name="AggGreen12 3 2 2 13" xfId="36814" xr:uid="{254977B4-9F2E-4B76-94BA-8232FF7795B7}"/>
    <cellStyle name="AggGreen12 3 2 2 14" xfId="42843" xr:uid="{C9240916-2DB2-4D14-BB2F-C2E7C2117C8A}"/>
    <cellStyle name="AggGreen12 3 2 2 15" xfId="52681" xr:uid="{4EC27AF3-2BB6-47A2-AC12-F09B8860E0B8}"/>
    <cellStyle name="AggGreen12 3 2 2 2" xfId="1032" xr:uid="{7B88EF7A-7678-4903-BE6D-F104CBB7F244}"/>
    <cellStyle name="AggGreen12 3 2 2 2 10" xfId="36230" xr:uid="{FB462D8B-973D-44E4-A0BB-E4FF864E9E60}"/>
    <cellStyle name="AggGreen12 3 2 2 2 11" xfId="37307" xr:uid="{3EBB092A-D593-4C4A-8EC6-5FDD36DC74ED}"/>
    <cellStyle name="AggGreen12 3 2 2 2 12" xfId="43057" xr:uid="{8C5E718D-001D-4F6F-A70E-DBBDA9F1A0A2}"/>
    <cellStyle name="AggGreen12 3 2 2 2 13" xfId="42514" xr:uid="{BFFF0BC0-0FCC-4083-B4FD-F2BAFB1DBE6F}"/>
    <cellStyle name="AggGreen12 3 2 2 2 2" xfId="5474" xr:uid="{4AE59476-7296-420F-B59C-D1CAF61F506B}"/>
    <cellStyle name="AggGreen12 3 2 2 2 3" xfId="9048" xr:uid="{7E20398D-CC04-4552-8B94-88E3658D785D}"/>
    <cellStyle name="AggGreen12 3 2 2 2 4" xfId="13111" xr:uid="{032FFF8B-5D60-4DB8-91F1-EFAE7DDF52ED}"/>
    <cellStyle name="AggGreen12 3 2 2 2 5" xfId="20140" xr:uid="{A2938FA8-62A4-44CE-9198-112DEAD06258}"/>
    <cellStyle name="AggGreen12 3 2 2 2 6" xfId="22851" xr:uid="{9C4B3718-6753-4505-80D9-2FC3FE56A807}"/>
    <cellStyle name="AggGreen12 3 2 2 2 7" xfId="27083" xr:uid="{2F0E79F4-65BE-40B7-9220-6D1B9C24BAAC}"/>
    <cellStyle name="AggGreen12 3 2 2 2 8" xfId="27684" xr:uid="{C703A288-1EC1-4664-992C-F5AF496D5343}"/>
    <cellStyle name="AggGreen12 3 2 2 2 9" xfId="32615" xr:uid="{312B43F2-ACD3-4658-83CB-9AEE313FB821}"/>
    <cellStyle name="AggGreen12 3 2 2 3" xfId="1524" xr:uid="{EEAC87E7-2B42-49D2-881D-4604F296FFA6}"/>
    <cellStyle name="AggGreen12 3 2 2 3 10" xfId="33107" xr:uid="{BA6F8CA7-A4CB-43A5-BF4D-3128E621B9CC}"/>
    <cellStyle name="AggGreen12 3 2 2 3 11" xfId="36669" xr:uid="{154A9474-69E5-46E9-ABF2-4ED22F3BDE5A}"/>
    <cellStyle name="AggGreen12 3 2 2 3 12" xfId="37453" xr:uid="{E409BD4B-2203-4671-97B5-EAC74D98327B}"/>
    <cellStyle name="AggGreen12 3 2 2 3 13" xfId="43549" xr:uid="{BF52AD5B-BD84-40B8-BEB3-D25187D70F8A}"/>
    <cellStyle name="AggGreen12 3 2 2 3 14" xfId="48092" xr:uid="{941A5EFA-7DB5-45AA-A76F-8B8363A168C2}"/>
    <cellStyle name="AggGreen12 3 2 2 3 2" xfId="5963" xr:uid="{AD10842F-6969-4C30-AB4F-F6268198199A}"/>
    <cellStyle name="AggGreen12 3 2 2 3 3" xfId="9540" xr:uid="{0DB26222-CA8D-438C-9809-0D13BA4D017A}"/>
    <cellStyle name="AggGreen12 3 2 2 3 4" xfId="13452" xr:uid="{6AC0536C-91F1-4B68-B213-31F702CC9380}"/>
    <cellStyle name="AggGreen12 3 2 2 3 5" xfId="16645" xr:uid="{3FD81A59-11A5-4753-8E0D-F3C6132FA9BF}"/>
    <cellStyle name="AggGreen12 3 2 2 3 6" xfId="20632" xr:uid="{BAC2AD82-5B19-4EA7-B6DA-8FA89D951745}"/>
    <cellStyle name="AggGreen12 3 2 2 3 7" xfId="23247" xr:uid="{2CDEAB09-43C4-4622-A026-FC566FE5A14C}"/>
    <cellStyle name="AggGreen12 3 2 2 3 8" xfId="27559" xr:uid="{F48CDD45-65C4-4AC4-BE09-BFAAE76C2595}"/>
    <cellStyle name="AggGreen12 3 2 2 3 9" xfId="26680" xr:uid="{B816015E-C011-4992-8F00-B4734BCB9097}"/>
    <cellStyle name="AggGreen12 3 2 2 4" xfId="2237" xr:uid="{B223CF31-D6DC-4DCA-BA01-AA379D05C56B}"/>
    <cellStyle name="AggGreen12 3 2 2 4 10" xfId="33816" xr:uid="{74231EBF-97F1-4C9F-B977-CD5C1A93482B}"/>
    <cellStyle name="AggGreen12 3 2 2 4 11" xfId="37314" xr:uid="{4F3E0389-02A6-4A94-AE00-03B1EA862643}"/>
    <cellStyle name="AggGreen12 3 2 2 4 12" xfId="39954" xr:uid="{CAC7FC57-10B5-4A5C-9F85-41F4AFC81199}"/>
    <cellStyle name="AggGreen12 3 2 2 4 13" xfId="44260" xr:uid="{E267675E-FC33-4F9C-A77A-D16BD5704B34}"/>
    <cellStyle name="AggGreen12 3 2 2 4 14" xfId="46825" xr:uid="{65B02C7E-DF43-49E4-A2DE-AEA1199FFC09}"/>
    <cellStyle name="AggGreen12 3 2 2 4 2" xfId="6675" xr:uid="{88648156-C13E-4F05-999C-455A4FC5C26A}"/>
    <cellStyle name="AggGreen12 3 2 2 4 3" xfId="10253" xr:uid="{CAF6C163-93F3-40E9-A56F-D5F73848F117}"/>
    <cellStyle name="AggGreen12 3 2 2 4 4" xfId="14152" xr:uid="{0B90C46D-60A6-44B9-BD89-B88D6450BB2E}"/>
    <cellStyle name="AggGreen12 3 2 2 4 5" xfId="17353" xr:uid="{297FF926-5955-4667-BE11-806373D5BD1A}"/>
    <cellStyle name="AggGreen12 3 2 2 4 6" xfId="21336" xr:uid="{99804DBE-ECE1-44E9-ACEA-79AAE998AA35}"/>
    <cellStyle name="AggGreen12 3 2 2 4 7" xfId="23923" xr:uid="{8DDF8A73-AF70-4A03-A194-D94ADD18FCDD}"/>
    <cellStyle name="AggGreen12 3 2 2 4 8" xfId="28247" xr:uid="{2764471E-39E4-46FE-9F58-A070FEC24570}"/>
    <cellStyle name="AggGreen12 3 2 2 4 9" xfId="30475" xr:uid="{CDDAD1B5-8F17-4B5C-9492-7AF42402DC7C}"/>
    <cellStyle name="AggGreen12 3 2 2 5" xfId="2593" xr:uid="{8F21F9D9-69CE-4336-81D0-FCF41CC8E353}"/>
    <cellStyle name="AggGreen12 3 2 2 5 10" xfId="34172" xr:uid="{CF12A737-4109-4C12-9041-4E599A555DFA}"/>
    <cellStyle name="AggGreen12 3 2 2 5 11" xfId="37635" xr:uid="{B584EB7F-7519-475E-B317-12A6AA907165}"/>
    <cellStyle name="AggGreen12 3 2 2 5 12" xfId="40310" xr:uid="{1E6BF045-E41E-4F5B-9FD4-A6D45785501A}"/>
    <cellStyle name="AggGreen12 3 2 2 5 13" xfId="44616" xr:uid="{08481089-EE42-4867-8956-1412B001F68B}"/>
    <cellStyle name="AggGreen12 3 2 2 5 14" xfId="50017" xr:uid="{86F1E88D-1E5A-4719-BB37-7CE524938D12}"/>
    <cellStyle name="AggGreen12 3 2 2 5 2" xfId="7030" xr:uid="{C552A474-B6BB-4D2B-9803-7765F8063D4B}"/>
    <cellStyle name="AggGreen12 3 2 2 5 3" xfId="10609" xr:uid="{B760C96C-6742-4454-B0E3-D2DA10B56204}"/>
    <cellStyle name="AggGreen12 3 2 2 5 4" xfId="14508" xr:uid="{17AE7D43-2A52-4FBA-9BB0-45247E28268F}"/>
    <cellStyle name="AggGreen12 3 2 2 5 5" xfId="17709" xr:uid="{058AEB6B-1E4B-457A-A437-7CE883646B46}"/>
    <cellStyle name="AggGreen12 3 2 2 5 6" xfId="21692" xr:uid="{C881D1A3-5298-4644-9122-E59CD8AA3878}"/>
    <cellStyle name="AggGreen12 3 2 2 5 7" xfId="24264" xr:uid="{560E07E4-A552-4375-B6EA-6EB67A52CCA4}"/>
    <cellStyle name="AggGreen12 3 2 2 5 8" xfId="28597" xr:uid="{559BF983-8DFB-4C88-AA9C-7C29FBEF48BD}"/>
    <cellStyle name="AggGreen12 3 2 2 5 9" xfId="30565" xr:uid="{106364AE-73A1-40B2-AA40-8ACFF879E7AF}"/>
    <cellStyle name="AggGreen12 3 2 2 6" xfId="3282" xr:uid="{77F57356-9AAE-4F69-8EC4-739CF7BACF1E}"/>
    <cellStyle name="AggGreen12 3 2 2 6 10" xfId="34859" xr:uid="{0DA1B9EA-536E-47F7-B9C0-AEA1580A0B2B}"/>
    <cellStyle name="AggGreen12 3 2 2 6 11" xfId="38304" xr:uid="{0A925E6F-B35A-4271-85E6-1C30A0233EFF}"/>
    <cellStyle name="AggGreen12 3 2 2 6 12" xfId="40993" xr:uid="{961456C5-966A-4FBA-8B41-C2F3690706E7}"/>
    <cellStyle name="AggGreen12 3 2 2 6 13" xfId="45304" xr:uid="{0D6FEF29-3B46-487A-8C2A-CEDC004D6507}"/>
    <cellStyle name="AggGreen12 3 2 2 6 14" xfId="48695" xr:uid="{90200250-2141-4D8A-A1EA-90C8DEFA1B60}"/>
    <cellStyle name="AggGreen12 3 2 2 6 15" xfId="50700" xr:uid="{27FB8427-596B-4A9F-889F-955E1F0C6F25}"/>
    <cellStyle name="AggGreen12 3 2 2 6 2" xfId="7717" xr:uid="{6B1DC5EF-757B-469B-859E-7AE3E76D9092}"/>
    <cellStyle name="AggGreen12 3 2 2 6 3" xfId="11296" xr:uid="{F60AB25A-8346-4AAE-877F-F56BEFFB55EF}"/>
    <cellStyle name="AggGreen12 3 2 2 6 4" xfId="15196" xr:uid="{B27F29F3-A7F9-4213-862E-21AF7B08EF54}"/>
    <cellStyle name="AggGreen12 3 2 2 6 5" xfId="18395" xr:uid="{AC3D58EB-DAA0-48C3-B2EC-D10F2EF1CE4B}"/>
    <cellStyle name="AggGreen12 3 2 2 6 6" xfId="22375" xr:uid="{255DE5E7-D8D5-4067-8E19-AFFE06991EB4}"/>
    <cellStyle name="AggGreen12 3 2 2 6 7" xfId="24937" xr:uid="{B1FE83D7-FABB-44AD-9C64-19041A2A6EB6}"/>
    <cellStyle name="AggGreen12 3 2 2 6 8" xfId="29280" xr:uid="{919122D1-4A8D-4D8E-8D84-31E4A6F51C2A}"/>
    <cellStyle name="AggGreen12 3 2 2 6 9" xfId="31254" xr:uid="{3E5961FC-4072-4466-B601-F396CE905C21}"/>
    <cellStyle name="AggGreen12 3 2 2 7" xfId="2944" xr:uid="{3EE8D243-7C06-4231-84A3-A9338A1FB6BE}"/>
    <cellStyle name="AggGreen12 3 2 2 7 10" xfId="34521" xr:uid="{E32406DF-C1DC-4D99-A8DA-5CE4785B1725}"/>
    <cellStyle name="AggGreen12 3 2 2 7 11" xfId="37966" xr:uid="{7E185771-ED2F-40B8-A6F5-5ED4D6984A54}"/>
    <cellStyle name="AggGreen12 3 2 2 7 12" xfId="40655" xr:uid="{DE2CC077-844F-40D0-8BA3-F2958EE740CB}"/>
    <cellStyle name="AggGreen12 3 2 2 7 13" xfId="44966" xr:uid="{1164595C-E520-4209-AA10-81409479C636}"/>
    <cellStyle name="AggGreen12 3 2 2 7 14" xfId="48357" xr:uid="{18F023B5-29DA-47EA-A8EE-FCEA8903C9C2}"/>
    <cellStyle name="AggGreen12 3 2 2 7 15" xfId="50362" xr:uid="{D86D2DDB-B366-4B18-9CDF-E116B46613AF}"/>
    <cellStyle name="AggGreen12 3 2 2 7 2" xfId="7379" xr:uid="{EA7999D7-B768-4D84-8E2A-1EDCF71D37EE}"/>
    <cellStyle name="AggGreen12 3 2 2 7 3" xfId="10958" xr:uid="{743CE13E-3472-476F-BAD1-A497FBD96950}"/>
    <cellStyle name="AggGreen12 3 2 2 7 4" xfId="14858" xr:uid="{1EB3A732-D87B-457E-92FF-2BE013D4B0EE}"/>
    <cellStyle name="AggGreen12 3 2 2 7 5" xfId="18057" xr:uid="{8C4C2FB0-1DE7-481F-BB1D-6EAD412D494A}"/>
    <cellStyle name="AggGreen12 3 2 2 7 6" xfId="22037" xr:uid="{49173091-958C-4A16-B986-01C6D9F532E6}"/>
    <cellStyle name="AggGreen12 3 2 2 7 7" xfId="24599" xr:uid="{EBF40E78-4778-46EF-B48F-965B9D99CC46}"/>
    <cellStyle name="AggGreen12 3 2 2 7 8" xfId="28942" xr:uid="{544A6916-8BA3-4480-B445-3B86E24EB3BB}"/>
    <cellStyle name="AggGreen12 3 2 2 7 9" xfId="30916" xr:uid="{0D5090F9-511A-400B-8E3D-723A49E8798D}"/>
    <cellStyle name="AggGreen12 3 2 2 8" xfId="4234" xr:uid="{A892E39B-5AF2-41B4-80BB-563CBF44072F}"/>
    <cellStyle name="AggGreen12 3 2 2 8 10" xfId="41897" xr:uid="{F6172C4B-68E1-47BA-9D48-65DA8D1C3BBA}"/>
    <cellStyle name="AggGreen12 3 2 2 8 11" xfId="46233" xr:uid="{BFE99711-2AA7-41DE-AF4D-B2051889F0E5}"/>
    <cellStyle name="AggGreen12 3 2 2 8 12" xfId="49637" xr:uid="{9B6712C2-BDBB-4D3E-BE59-4E1A4CD0F0D9}"/>
    <cellStyle name="AggGreen12 3 2 2 8 13" xfId="51604" xr:uid="{CABE13F9-661D-4CDF-9B0F-811DE3F052B9}"/>
    <cellStyle name="AggGreen12 3 2 2 8 2" xfId="8667" xr:uid="{1BEAD472-EE2F-4617-8E32-7DAB3476240E}"/>
    <cellStyle name="AggGreen12 3 2 2 8 3" xfId="12238" xr:uid="{7DB1C960-63E9-443A-B7C9-18F42CE9A34D}"/>
    <cellStyle name="AggGreen12 3 2 2 8 4" xfId="16141" xr:uid="{44443008-AB37-43C7-8DB5-B3679F818E2D}"/>
    <cellStyle name="AggGreen12 3 2 2 8 5" xfId="19322" xr:uid="{679EA746-4238-417C-A5DA-4CFF6BA42E66}"/>
    <cellStyle name="AggGreen12 3 2 2 8 6" xfId="25841" xr:uid="{1C9CD634-23FE-486A-A05F-F59717CB7E3F}"/>
    <cellStyle name="AggGreen12 3 2 2 8 7" xfId="32189" xr:uid="{8770F279-1A6F-48D6-95DE-5DBD2D1A5473}"/>
    <cellStyle name="AggGreen12 3 2 2 8 8" xfId="35795" xr:uid="{4D022186-0110-48D9-ABED-DF4C01182C96}"/>
    <cellStyle name="AggGreen12 3 2 2 8 9" xfId="39247" xr:uid="{71F8EA55-70B0-4B15-978E-9B70235C1E06}"/>
    <cellStyle name="AggGreen12 3 2 2 9" xfId="3790" xr:uid="{AD51C76D-54DB-4CB7-AEE7-D69DE6D391F3}"/>
    <cellStyle name="AggGreen12 3 2 2 9 10" xfId="41453" xr:uid="{5A6A5763-26E0-4804-9A6B-A9769866A363}"/>
    <cellStyle name="AggGreen12 3 2 2 9 11" xfId="45789" xr:uid="{E4E7A1E5-FFAC-4C06-AFD4-22A86FC88241}"/>
    <cellStyle name="AggGreen12 3 2 2 9 12" xfId="49193" xr:uid="{10620571-4903-4523-9B60-769378B9986B}"/>
    <cellStyle name="AggGreen12 3 2 2 9 13" xfId="51160" xr:uid="{02FE8EB0-0A92-4316-936B-F5D88666B33D}"/>
    <cellStyle name="AggGreen12 3 2 2 9 2" xfId="8223" xr:uid="{590DC4BF-4011-4AA1-ABC5-496C459F8546}"/>
    <cellStyle name="AggGreen12 3 2 2 9 3" xfId="11794" xr:uid="{F7ABFA30-BA78-4DD4-8401-8FDE85A482C4}"/>
    <cellStyle name="AggGreen12 3 2 2 9 4" xfId="15697" xr:uid="{AD3CDB31-96F4-4BF3-9BFA-55FF790A0D3B}"/>
    <cellStyle name="AggGreen12 3 2 2 9 5" xfId="18878" xr:uid="{108F336A-9C6F-45A7-BBE6-6945D4F25737}"/>
    <cellStyle name="AggGreen12 3 2 2 9 6" xfId="25397" xr:uid="{E836AA1C-6D45-4CDF-9239-D46474FE1A09}"/>
    <cellStyle name="AggGreen12 3 2 2 9 7" xfId="31745" xr:uid="{D2EE70E3-B1B5-45A3-991E-812366BFD559}"/>
    <cellStyle name="AggGreen12 3 2 2 9 8" xfId="35351" xr:uid="{21C11AC5-54EE-4F4A-973B-25F62380A62C}"/>
    <cellStyle name="AggGreen12 3 2 2 9 9" xfId="38803" xr:uid="{6B266166-FED9-43AF-B230-A6DCC59E50F9}"/>
    <cellStyle name="AggGreen12 3 2 3" xfId="1242" xr:uid="{C10F74B0-3B71-4BF4-93B7-416F1EABB68B}"/>
    <cellStyle name="AggGreen12 3 2 3 10" xfId="36420" xr:uid="{3BE4890E-32F0-479D-92B3-1FD99108AF8E}"/>
    <cellStyle name="AggGreen12 3 2 3 11" xfId="30161" xr:uid="{C2DD47C7-5B43-4CE6-BCE2-EE7450A73468}"/>
    <cellStyle name="AggGreen12 3 2 3 12" xfId="43267" xr:uid="{DE349C64-E4AE-4ADE-A2F2-A4726878A2F8}"/>
    <cellStyle name="AggGreen12 3 2 3 13" xfId="47076" xr:uid="{BF98AD33-A778-4377-88A6-98B3415DA061}"/>
    <cellStyle name="AggGreen12 3 2 3 2" xfId="5684" xr:uid="{C191D917-64CA-4F66-A109-13EA09FDFA6F}"/>
    <cellStyle name="AggGreen12 3 2 3 3" xfId="9258" xr:uid="{E03F07F6-0B02-4C33-87E5-A71272ED7440}"/>
    <cellStyle name="AggGreen12 3 2 3 4" xfId="5376" xr:uid="{D31B1258-6784-4951-BFB6-125072C5B7A8}"/>
    <cellStyle name="AggGreen12 3 2 3 5" xfId="20350" xr:uid="{6ADED715-C5BF-427E-A7AB-08B0EFD3F1BB}"/>
    <cellStyle name="AggGreen12 3 2 3 6" xfId="13178" xr:uid="{DD36F89B-4D52-45B8-A11C-8A30A61301FC}"/>
    <cellStyle name="AggGreen12 3 2 3 7" xfId="27286" xr:uid="{79AFE5B0-6999-40C8-A78C-DE8FF9B27691}"/>
    <cellStyle name="AggGreen12 3 2 3 8" xfId="26997" xr:uid="{C1A282A5-6F58-45DB-8BD1-43FD93F235DF}"/>
    <cellStyle name="AggGreen12 3 2 3 9" xfId="32825" xr:uid="{FBAAE983-FAEA-4CB8-99AA-BA93F8B70426}"/>
    <cellStyle name="AggGreen12 3 2 4" xfId="1786" xr:uid="{9DE05D5C-94CB-4742-BA80-70C29941EB3F}"/>
    <cellStyle name="AggGreen12 3 2 4 10" xfId="33369" xr:uid="{0CB31637-EC11-4E4C-AFF9-2EB6843864D2}"/>
    <cellStyle name="AggGreen12 3 2 4 11" xfId="36909" xr:uid="{99A572B7-37D8-4D3A-BED7-9397B98B04BC}"/>
    <cellStyle name="AggGreen12 3 2 4 12" xfId="37578" xr:uid="{F554A170-5FBE-41B2-A3AE-83BE5A0BF7DD}"/>
    <cellStyle name="AggGreen12 3 2 4 13" xfId="43811" xr:uid="{DCC356CA-4CA8-4D9A-A94E-444E189D42E4}"/>
    <cellStyle name="AggGreen12 3 2 4 14" xfId="47346" xr:uid="{99DD4732-B2C8-4036-8F4E-29C737544454}"/>
    <cellStyle name="AggGreen12 3 2 4 2" xfId="6224" xr:uid="{D715CF65-333B-449B-998C-EFF4E4FD962A}"/>
    <cellStyle name="AggGreen12 3 2 4 3" xfId="9802" xr:uid="{1C4B47FE-9E2C-4B92-B9EE-097378205EF2}"/>
    <cellStyle name="AggGreen12 3 2 4 4" xfId="13704" xr:uid="{9F60AE63-3793-4E9B-B246-CA51F379FC3A}"/>
    <cellStyle name="AggGreen12 3 2 4 5" xfId="16907" xr:uid="{25E39EC4-A3CC-4DAE-87C5-AABAC914B530}"/>
    <cellStyle name="AggGreen12 3 2 4 6" xfId="20894" xr:uid="{1C64C5FE-FDC1-4246-8974-88A7F21E7A32}"/>
    <cellStyle name="AggGreen12 3 2 4 7" xfId="23494" xr:uid="{83FDFB31-B8E0-4845-A357-C65AFD5BC420}"/>
    <cellStyle name="AggGreen12 3 2 4 8" xfId="27814" xr:uid="{4D72A3D9-466C-4731-B4EC-0A7714F52D82}"/>
    <cellStyle name="AggGreen12 3 2 4 9" xfId="27778" xr:uid="{CB4B374A-CD11-477B-BA28-AB13D209B29C}"/>
    <cellStyle name="AggGreen12 3 2 5" xfId="2057" xr:uid="{2D88555B-141D-4539-B286-9CA243723307}"/>
    <cellStyle name="AggGreen12 3 2 5 10" xfId="33636" xr:uid="{17AF9795-4335-4823-AB62-4FDA0DF6D64E}"/>
    <cellStyle name="AggGreen12 3 2 5 11" xfId="37148" xr:uid="{5BE257D6-A12B-4A32-9C88-D827DCF0EB23}"/>
    <cellStyle name="AggGreen12 3 2 5 12" xfId="39774" xr:uid="{2DB8DBEC-7D5A-4049-A63C-FE9CDF39B345}"/>
    <cellStyle name="AggGreen12 3 2 5 13" xfId="44080" xr:uid="{98104BD6-F548-4C2D-89F2-C38A1F2854C5}"/>
    <cellStyle name="AggGreen12 3 2 5 14" xfId="47832" xr:uid="{AACAC057-2DF6-4EAB-B751-BB5A25636C41}"/>
    <cellStyle name="AggGreen12 3 2 5 2" xfId="6495" xr:uid="{FEA7726C-112A-4996-9772-8DEED85A732D}"/>
    <cellStyle name="AggGreen12 3 2 5 3" xfId="10073" xr:uid="{976F6DD9-1F29-4446-AFE1-1C319A7A1DE7}"/>
    <cellStyle name="AggGreen12 3 2 5 4" xfId="13972" xr:uid="{1C486B84-491F-4196-AD25-93417CC30374}"/>
    <cellStyle name="AggGreen12 3 2 5 5" xfId="17173" xr:uid="{C63D9CF9-6368-4B08-8DBC-B3712B3AB250}"/>
    <cellStyle name="AggGreen12 3 2 5 6" xfId="21156" xr:uid="{E03A51D6-B6BE-4F93-B117-6E02F78D9022}"/>
    <cellStyle name="AggGreen12 3 2 5 7" xfId="23743" xr:uid="{E7A5D533-5962-4942-A64A-63604BCB2219}"/>
    <cellStyle name="AggGreen12 3 2 5 8" xfId="28074" xr:uid="{1F362B91-88E9-48FF-A050-772C84DE4DC7}"/>
    <cellStyle name="AggGreen12 3 2 5 9" xfId="27196" xr:uid="{D6C3A407-A0C3-4089-A5DE-EBF3174E075B}"/>
    <cellStyle name="AggGreen12 3 2 6" xfId="2387" xr:uid="{FCC2913D-5352-4648-AC03-D21EF1254C52}"/>
    <cellStyle name="AggGreen12 3 2 6 10" xfId="33966" xr:uid="{D449396B-96CE-4AEE-9DE0-47335D598BE4}"/>
    <cellStyle name="AggGreen12 3 2 6 11" xfId="37456" xr:uid="{AEDE05CE-1219-4342-BC6D-F9689C03550A}"/>
    <cellStyle name="AggGreen12 3 2 6 12" xfId="40104" xr:uid="{9F66314A-3883-4722-8798-1AFFEBD8B91B}"/>
    <cellStyle name="AggGreen12 3 2 6 13" xfId="44410" xr:uid="{4266012C-AAD2-47D1-AE66-29FD3B8A9B9F}"/>
    <cellStyle name="AggGreen12 3 2 6 14" xfId="42377" xr:uid="{D843D89D-FED0-402D-A3C1-A10505246C78}"/>
    <cellStyle name="AggGreen12 3 2 6 2" xfId="6825" xr:uid="{89576D64-DC08-49B1-90E2-ECA82C21F0DF}"/>
    <cellStyle name="AggGreen12 3 2 6 3" xfId="10403" xr:uid="{8C65876D-20A1-4040-B32B-E39D7EB9EDFF}"/>
    <cellStyle name="AggGreen12 3 2 6 4" xfId="14302" xr:uid="{364BA2E5-5D6A-46E5-84AB-B94D00B5440A}"/>
    <cellStyle name="AggGreen12 3 2 6 5" xfId="17503" xr:uid="{95EAA692-15A7-43B9-BFBA-3BF2AD5865C4}"/>
    <cellStyle name="AggGreen12 3 2 6 6" xfId="21486" xr:uid="{203D866F-0A4A-4939-AF41-21E3AECF6578}"/>
    <cellStyle name="AggGreen12 3 2 6 7" xfId="24073" xr:uid="{46BE7ACE-AC25-44CD-979C-54B01CDE4327}"/>
    <cellStyle name="AggGreen12 3 2 6 8" xfId="28396" xr:uid="{0B9B72D1-9DA3-4F2F-886C-DA26C259659B}"/>
    <cellStyle name="AggGreen12 3 2 6 9" xfId="26476" xr:uid="{3869B303-BCC2-4B1B-A985-FE937A215034}"/>
    <cellStyle name="AggGreen12 3 2 7" xfId="3071" xr:uid="{83E96355-DA5D-4E0B-B1DA-4EFE9A5A1EDB}"/>
    <cellStyle name="AggGreen12 3 2 7 10" xfId="34648" xr:uid="{51E0F5DE-5685-455A-AF68-8147905CFC08}"/>
    <cellStyle name="AggGreen12 3 2 7 11" xfId="38093" xr:uid="{A91A5534-0DE0-47F3-9303-5CEEB6AA7AEE}"/>
    <cellStyle name="AggGreen12 3 2 7 12" xfId="40782" xr:uid="{4B28B936-DE6C-4D42-995E-DD904281129A}"/>
    <cellStyle name="AggGreen12 3 2 7 13" xfId="45093" xr:uid="{65C33916-5B42-4164-8DB9-7CCA4F149829}"/>
    <cellStyle name="AggGreen12 3 2 7 14" xfId="48484" xr:uid="{990DF991-C222-411F-9963-BAA0FDB46D6E}"/>
    <cellStyle name="AggGreen12 3 2 7 15" xfId="50489" xr:uid="{8D676CB2-2206-46EC-AF29-B4EA57FE462B}"/>
    <cellStyle name="AggGreen12 3 2 7 2" xfId="7506" xr:uid="{0F781AAA-3FCA-4C40-A3FC-79AC4E4D10D2}"/>
    <cellStyle name="AggGreen12 3 2 7 3" xfId="11085" xr:uid="{1E186EBF-2401-4145-B084-338E7AFA406F}"/>
    <cellStyle name="AggGreen12 3 2 7 4" xfId="14985" xr:uid="{032A1403-FC6B-4B9E-9D3C-0FD8E878706D}"/>
    <cellStyle name="AggGreen12 3 2 7 5" xfId="18184" xr:uid="{65671726-8966-46E5-BC63-C9E1B1994306}"/>
    <cellStyle name="AggGreen12 3 2 7 6" xfId="22164" xr:uid="{DB330BA4-6C41-46A3-A94F-D439F6996E0C}"/>
    <cellStyle name="AggGreen12 3 2 7 7" xfId="24726" xr:uid="{0FA8A1DD-92AC-44D0-9B07-FF73222D2A82}"/>
    <cellStyle name="AggGreen12 3 2 7 8" xfId="29069" xr:uid="{87C8632B-3CCD-4CC2-BC7C-57E41B520003}"/>
    <cellStyle name="AggGreen12 3 2 7 9" xfId="31043" xr:uid="{2FAB6227-6CE9-4786-92A0-9270E9AE2762}"/>
    <cellStyle name="AggGreen12 3 2 8" xfId="3530" xr:uid="{18ED678D-316D-4DB7-944D-8C9BD5B6883B}"/>
    <cellStyle name="AggGreen12 3 2 8 10" xfId="35107" xr:uid="{1623C7C0-7D09-45ED-9B0D-212604B991BF}"/>
    <cellStyle name="AggGreen12 3 2 8 11" xfId="38552" xr:uid="{FF4E7B41-936F-4926-B4DC-5D1640BB5875}"/>
    <cellStyle name="AggGreen12 3 2 8 12" xfId="41241" xr:uid="{EFA41A5C-ACC5-4FAE-8EBA-81CD430B5658}"/>
    <cellStyle name="AggGreen12 3 2 8 13" xfId="45552" xr:uid="{2393B889-D32B-418B-A551-4A7185CED14E}"/>
    <cellStyle name="AggGreen12 3 2 8 14" xfId="48943" xr:uid="{883FA70F-02E8-4742-B37E-6C5CEEE73CBC}"/>
    <cellStyle name="AggGreen12 3 2 8 15" xfId="50948" xr:uid="{CE80AA64-17B6-4A6C-BF1D-D6AEB1215BBE}"/>
    <cellStyle name="AggGreen12 3 2 8 2" xfId="7965" xr:uid="{63A914F0-3062-4032-A513-552B606D9DCE}"/>
    <cellStyle name="AggGreen12 3 2 8 3" xfId="11544" xr:uid="{673CCCCB-BCDA-492C-9806-6F54C07D54AE}"/>
    <cellStyle name="AggGreen12 3 2 8 4" xfId="15444" xr:uid="{A456A05C-FA3C-4ABB-B380-5314C0AFF472}"/>
    <cellStyle name="AggGreen12 3 2 8 5" xfId="18643" xr:uid="{FCA0E218-35A6-46D1-A396-A504A14852C8}"/>
    <cellStyle name="AggGreen12 3 2 8 6" xfId="22623" xr:uid="{C0E260B6-419E-42A6-93EF-96FF1E33CAC5}"/>
    <cellStyle name="AggGreen12 3 2 8 7" xfId="25185" xr:uid="{C736E8D5-D924-475F-BBEC-3CB02892F6C1}"/>
    <cellStyle name="AggGreen12 3 2 8 8" xfId="29528" xr:uid="{EB4AEE36-193A-487C-8D99-DD0BA119DCF2}"/>
    <cellStyle name="AggGreen12 3 2 8 9" xfId="31502" xr:uid="{B97A96E8-83EE-47DC-8CD8-42DF2141EE3C}"/>
    <cellStyle name="AggGreen12 3 2 9" xfId="4025" xr:uid="{2B374705-F8C0-4BBA-BB10-85300B0167EC}"/>
    <cellStyle name="AggGreen12 3 2 9 10" xfId="41688" xr:uid="{F2A63A49-E179-4747-BE0D-4B2510C39D24}"/>
    <cellStyle name="AggGreen12 3 2 9 11" xfId="46024" xr:uid="{37BD14B5-96B3-40BD-AE6E-DF3C2307B8F6}"/>
    <cellStyle name="AggGreen12 3 2 9 12" xfId="49428" xr:uid="{82BFEFF9-04F2-45E6-9E63-F6C86C6DB1D3}"/>
    <cellStyle name="AggGreen12 3 2 9 13" xfId="51395" xr:uid="{16695AFB-C1D5-4491-8FAB-81F3FC8C1D1F}"/>
    <cellStyle name="AggGreen12 3 2 9 2" xfId="8458" xr:uid="{572F8460-5F73-4A12-8997-4978B18FA2DC}"/>
    <cellStyle name="AggGreen12 3 2 9 3" xfId="12029" xr:uid="{14F74AD0-176A-44CA-8C27-0E887083BD76}"/>
    <cellStyle name="AggGreen12 3 2 9 4" xfId="15932" xr:uid="{BD7006DF-3456-4B0B-B996-2B677D426F34}"/>
    <cellStyle name="AggGreen12 3 2 9 5" xfId="19113" xr:uid="{39177102-CE49-4D93-9994-0D444923A59E}"/>
    <cellStyle name="AggGreen12 3 2 9 6" xfId="25632" xr:uid="{8553FA05-434D-498F-845F-1236A1D9B6F9}"/>
    <cellStyle name="AggGreen12 3 2 9 7" xfId="31980" xr:uid="{919BCA19-ABF1-4F8F-A54C-0B37F1951854}"/>
    <cellStyle name="AggGreen12 3 2 9 8" xfId="35586" xr:uid="{4A393CF9-8A35-4EEA-8614-949039F11E6A}"/>
    <cellStyle name="AggGreen12 3 2 9 9" xfId="39038" xr:uid="{E24C74A4-D51F-4B6F-8BE1-5D0CA275407F}"/>
    <cellStyle name="AggGreen12 3 3" xfId="786" xr:uid="{4EBFD11D-C921-4A28-BC8E-2D3F06703EB1}"/>
    <cellStyle name="AggGreen12 3 3 10" xfId="4852" xr:uid="{B67BBB27-30CB-4EAF-932B-D12472D07471}"/>
    <cellStyle name="AggGreen12 3 3 11" xfId="13135" xr:uid="{03B204B8-9FF7-417E-8114-E3ADAE7838B4}"/>
    <cellStyle name="AggGreen12 3 3 12" xfId="19895" xr:uid="{EF5D380F-499B-47C8-B1B1-7852E6E716E9}"/>
    <cellStyle name="AggGreen12 3 3 13" xfId="36790" xr:uid="{EB853837-1DFE-4A5E-ADEA-36F921E72E30}"/>
    <cellStyle name="AggGreen12 3 3 14" xfId="42811" xr:uid="{065EFE48-061A-4822-B974-72EE73B58331}"/>
    <cellStyle name="AggGreen12 3 3 15" xfId="52649" xr:uid="{B47EF5E1-57F5-4EFA-8C59-2F507DED34DF}"/>
    <cellStyle name="AggGreen12 3 3 2" xfId="1538" xr:uid="{E96B6C35-4E7F-41CC-B0B9-8742F910D825}"/>
    <cellStyle name="AggGreen12 3 3 2 10" xfId="36681" xr:uid="{957E1E86-B54E-4F3E-8774-91FE9537A83A}"/>
    <cellStyle name="AggGreen12 3 3 2 11" xfId="37176" xr:uid="{7CA9DB6A-D57C-49B7-9A96-E6CFAA8D7F2D}"/>
    <cellStyle name="AggGreen12 3 3 2 12" xfId="43563" xr:uid="{EEBB5118-4A55-4480-8282-7B0402CF8132}"/>
    <cellStyle name="AggGreen12 3 3 2 13" xfId="47086" xr:uid="{C09CD78B-C9B5-40E9-95CA-89044169397F}"/>
    <cellStyle name="AggGreen12 3 3 2 2" xfId="5977" xr:uid="{BA430F80-C61E-439A-B04E-403AC5D4DD79}"/>
    <cellStyle name="AggGreen12 3 3 2 3" xfId="9554" xr:uid="{2BE14A55-9BBC-4D99-8921-766E27B8BEFC}"/>
    <cellStyle name="AggGreen12 3 3 2 4" xfId="16659" xr:uid="{4F6DE746-3015-4506-B752-5BBEBA593A38}"/>
    <cellStyle name="AggGreen12 3 3 2 5" xfId="20646" xr:uid="{B908049D-94B0-44D1-86EA-C1F066BFFDAA}"/>
    <cellStyle name="AggGreen12 3 3 2 6" xfId="23258" xr:uid="{D4E3CB46-912E-446A-8999-1FBECF3DC74F}"/>
    <cellStyle name="AggGreen12 3 3 2 7" xfId="27572" xr:uid="{688BC9BE-15E2-45E8-A3CB-69F913401E85}"/>
    <cellStyle name="AggGreen12 3 3 2 8" xfId="29673" xr:uid="{0D5FE7BA-AA48-45CD-AA18-56DE96500793}"/>
    <cellStyle name="AggGreen12 3 3 2 9" xfId="33121" xr:uid="{0ADE5924-D3AB-4327-838D-0B3463F53843}"/>
    <cellStyle name="AggGreen12 3 3 3" xfId="1857" xr:uid="{7CB5EEC5-210F-4227-96C2-3D7B4E088F95}"/>
    <cellStyle name="AggGreen12 3 3 3 10" xfId="33440" xr:uid="{60829B46-C4F1-4DA5-B0E8-7297FF852CC8}"/>
    <cellStyle name="AggGreen12 3 3 3 11" xfId="36970" xr:uid="{48302236-6761-4321-B846-60D09A5DF4D5}"/>
    <cellStyle name="AggGreen12 3 3 3 12" xfId="26648" xr:uid="{B7986F69-7082-4271-A31F-B9D022128AE0}"/>
    <cellStyle name="AggGreen12 3 3 3 13" xfId="43882" xr:uid="{FEF3F880-3838-40E3-A378-110BB5969A6B}"/>
    <cellStyle name="AggGreen12 3 3 3 14" xfId="46621" xr:uid="{8549AED7-9CAC-418E-8E3D-035244A1DEF9}"/>
    <cellStyle name="AggGreen12 3 3 3 2" xfId="6295" xr:uid="{D5CD0123-5E49-4D31-8819-6FC36F5394AC}"/>
    <cellStyle name="AggGreen12 3 3 3 3" xfId="9873" xr:uid="{E46F725B-CBCA-4AE6-8F7F-347DA25ACCF3}"/>
    <cellStyle name="AggGreen12 3 3 3 4" xfId="13775" xr:uid="{53CD3C01-8461-4868-9C72-392DB5948814}"/>
    <cellStyle name="AggGreen12 3 3 3 5" xfId="16978" xr:uid="{7C3918F8-6589-414E-B6AF-706CCC7BD1F3}"/>
    <cellStyle name="AggGreen12 3 3 3 6" xfId="20965" xr:uid="{EE93CEAC-EBBE-41FC-BCC3-7B13932D1652}"/>
    <cellStyle name="AggGreen12 3 3 3 7" xfId="23560" xr:uid="{646B1CBC-9DD6-4B54-A799-CC90EA85C3A1}"/>
    <cellStyle name="AggGreen12 3 3 3 8" xfId="27882" xr:uid="{2475D723-DD65-4C08-BB50-A9907FEDB6FC}"/>
    <cellStyle name="AggGreen12 3 3 3 9" xfId="27928" xr:uid="{FAB51E1C-13D2-4684-AB97-E2E4880C1605}"/>
    <cellStyle name="AggGreen12 3 3 4" xfId="2206" xr:uid="{40D466B6-EED2-4FC4-ACD7-82CF2406DB6A}"/>
    <cellStyle name="AggGreen12 3 3 4 10" xfId="33785" xr:uid="{F10D9934-4B6A-4A53-A3DE-EB759B97E086}"/>
    <cellStyle name="AggGreen12 3 3 4 11" xfId="37285" xr:uid="{9C971921-7C3F-48E9-8585-33073474AADE}"/>
    <cellStyle name="AggGreen12 3 3 4 12" xfId="39923" xr:uid="{000F67E6-AB69-4AC4-B534-7690465FEFC0}"/>
    <cellStyle name="AggGreen12 3 3 4 13" xfId="44229" xr:uid="{02D72CDA-ECD7-4EE7-B9CC-9980BF8415DD}"/>
    <cellStyle name="AggGreen12 3 3 4 14" xfId="47637" xr:uid="{74ECF8AE-5E85-4619-A3BB-49F07F50E83B}"/>
    <cellStyle name="AggGreen12 3 3 4 2" xfId="6644" xr:uid="{A055FF59-5C8F-4FDE-A1F8-69AD99AA7ECB}"/>
    <cellStyle name="AggGreen12 3 3 4 3" xfId="10222" xr:uid="{51524556-CD6E-477C-AB7D-40782393A898}"/>
    <cellStyle name="AggGreen12 3 3 4 4" xfId="14121" xr:uid="{76C81008-81E3-4778-8757-BB63D185291B}"/>
    <cellStyle name="AggGreen12 3 3 4 5" xfId="17322" xr:uid="{412D3D7B-67AE-4242-A016-7948ACDB4B77}"/>
    <cellStyle name="AggGreen12 3 3 4 6" xfId="21305" xr:uid="{A7C004D4-BE1A-4F6E-8082-65DCF17D829A}"/>
    <cellStyle name="AggGreen12 3 3 4 7" xfId="23892" xr:uid="{5C8F95DA-CBBB-4692-80C1-0255FFFC7B9A}"/>
    <cellStyle name="AggGreen12 3 3 4 8" xfId="28217" xr:uid="{12D10EAA-6490-4E43-BC4D-8354129DB9A5}"/>
    <cellStyle name="AggGreen12 3 3 4 9" xfId="27007" xr:uid="{0BA12764-25F0-4A3E-B075-0BCF65235C5B}"/>
    <cellStyle name="AggGreen12 3 3 5" xfId="2561" xr:uid="{5D05DC61-952A-4334-939F-57B23A925BA7}"/>
    <cellStyle name="AggGreen12 3 3 5 10" xfId="34140" xr:uid="{F596167B-EDD7-4E15-92CF-898467B11524}"/>
    <cellStyle name="AggGreen12 3 3 5 11" xfId="37605" xr:uid="{49C7CBC8-6FA7-4BE7-99AE-DC0F710A047A}"/>
    <cellStyle name="AggGreen12 3 3 5 12" xfId="40278" xr:uid="{7F921C02-D229-4A3F-9F16-70664A6B3CE8}"/>
    <cellStyle name="AggGreen12 3 3 5 13" xfId="44584" xr:uid="{F15C8A1A-B033-4A65-9FC0-47D222212B2A}"/>
    <cellStyle name="AggGreen12 3 3 5 14" xfId="49111" xr:uid="{17B950C7-101B-4A14-99BE-C382EA23C4F4}"/>
    <cellStyle name="AggGreen12 3 3 5 2" xfId="6998" xr:uid="{B1B2A647-11DE-4258-A609-E2C82388FD65}"/>
    <cellStyle name="AggGreen12 3 3 5 3" xfId="10577" xr:uid="{52696DF6-C288-4867-AACD-D72EE4CFF504}"/>
    <cellStyle name="AggGreen12 3 3 5 4" xfId="14476" xr:uid="{C4AF8558-CBC1-49EA-99D7-72E3AAECB103}"/>
    <cellStyle name="AggGreen12 3 3 5 5" xfId="17677" xr:uid="{FE9EFC93-A7B9-4502-A73A-55DA07F7E24A}"/>
    <cellStyle name="AggGreen12 3 3 5 6" xfId="21660" xr:uid="{6CC694A5-B7C3-45CF-B8E0-C3CD8C505C20}"/>
    <cellStyle name="AggGreen12 3 3 5 7" xfId="24232" xr:uid="{A12B9215-A1F1-4F8C-8C03-F91A97273727}"/>
    <cellStyle name="AggGreen12 3 3 5 8" xfId="28566" xr:uid="{10B32644-39AD-4CF4-A622-9CB27A2BF2B3}"/>
    <cellStyle name="AggGreen12 3 3 5 9" xfId="30533" xr:uid="{D05696A6-B4B0-4D73-8E10-BA1F3EC703F4}"/>
    <cellStyle name="AggGreen12 3 3 6" xfId="3250" xr:uid="{AE9306A5-365C-47E2-A83E-0BBC606A9D37}"/>
    <cellStyle name="AggGreen12 3 3 6 10" xfId="34827" xr:uid="{93949737-A8BA-4F2D-89D0-537400126578}"/>
    <cellStyle name="AggGreen12 3 3 6 11" xfId="38272" xr:uid="{F0B3BC43-7B90-46B5-BAF9-337455EAF432}"/>
    <cellStyle name="AggGreen12 3 3 6 12" xfId="40961" xr:uid="{A7403806-114F-4CDB-8379-78E38A459353}"/>
    <cellStyle name="AggGreen12 3 3 6 13" xfId="45272" xr:uid="{45073C8B-A739-4226-8A15-F5A1514A4E3D}"/>
    <cellStyle name="AggGreen12 3 3 6 14" xfId="48663" xr:uid="{6940AE34-315C-43DD-A354-F473B34C8070}"/>
    <cellStyle name="AggGreen12 3 3 6 15" xfId="50668" xr:uid="{B1E18ECA-1D74-48DE-91B8-FB298DFBD886}"/>
    <cellStyle name="AggGreen12 3 3 6 2" xfId="7685" xr:uid="{23208ACC-4EE0-4BA9-B175-7D0011C64ACB}"/>
    <cellStyle name="AggGreen12 3 3 6 3" xfId="11264" xr:uid="{44F05138-1ABA-4730-BDBB-5040CDAF5EFF}"/>
    <cellStyle name="AggGreen12 3 3 6 4" xfId="15164" xr:uid="{B02C3E54-8B80-4C9A-B3FF-1B0471CF04B9}"/>
    <cellStyle name="AggGreen12 3 3 6 5" xfId="18363" xr:uid="{657A7BD7-5471-455F-8760-61CC306DB018}"/>
    <cellStyle name="AggGreen12 3 3 6 6" xfId="22343" xr:uid="{C36428B5-0985-4D75-9E65-DF64307F4FEE}"/>
    <cellStyle name="AggGreen12 3 3 6 7" xfId="24905" xr:uid="{F6ACACCB-6603-48F9-9D61-CF054667E79A}"/>
    <cellStyle name="AggGreen12 3 3 6 8" xfId="29248" xr:uid="{24B679E8-9051-4A14-9B6A-9990599442F1}"/>
    <cellStyle name="AggGreen12 3 3 6 9" xfId="31222" xr:uid="{9F49FE83-1FDE-4358-B8DF-F0C8787C1687}"/>
    <cellStyle name="AggGreen12 3 3 7" xfId="3604" xr:uid="{05CE0292-FF6B-4178-BDD7-64D47ED51236}"/>
    <cellStyle name="AggGreen12 3 3 7 10" xfId="35181" xr:uid="{6B9CC43E-B190-4A98-A109-2D7B9F0242FE}"/>
    <cellStyle name="AggGreen12 3 3 7 11" xfId="38626" xr:uid="{E44DFE7F-A3B3-4F30-A80C-179DF7637DE1}"/>
    <cellStyle name="AggGreen12 3 3 7 12" xfId="41315" xr:uid="{4B0A5F6F-E39C-4130-B5E9-7371064AE637}"/>
    <cellStyle name="AggGreen12 3 3 7 13" xfId="45626" xr:uid="{14E8F658-B7EA-461F-856B-06DFE67E2BC2}"/>
    <cellStyle name="AggGreen12 3 3 7 14" xfId="49017" xr:uid="{C2F7204E-DD3F-49D6-850B-6D8C1776FF35}"/>
    <cellStyle name="AggGreen12 3 3 7 15" xfId="51022" xr:uid="{19E72F77-DCEA-48F9-A6C1-EA341E4FE212}"/>
    <cellStyle name="AggGreen12 3 3 7 2" xfId="8039" xr:uid="{C8C8181C-AFB7-448C-8675-3A73E366701A}"/>
    <cellStyle name="AggGreen12 3 3 7 3" xfId="11618" xr:uid="{FED3079F-879C-4528-B54A-7ADE8A904F60}"/>
    <cellStyle name="AggGreen12 3 3 7 4" xfId="15518" xr:uid="{3C889664-2D9D-45FE-9C91-A05A614F5F19}"/>
    <cellStyle name="AggGreen12 3 3 7 5" xfId="18717" xr:uid="{F403AADA-A013-4C10-823F-2836C065FDAB}"/>
    <cellStyle name="AggGreen12 3 3 7 6" xfId="22697" xr:uid="{E59E4EBE-98D6-40BF-8B63-AA7BBF4A2DF7}"/>
    <cellStyle name="AggGreen12 3 3 7 7" xfId="25259" xr:uid="{8D3A29DB-DA76-4D20-A12B-5E3503D0F2AA}"/>
    <cellStyle name="AggGreen12 3 3 7 8" xfId="29602" xr:uid="{9445CDB4-8697-4651-ADB2-5F8591C0584C}"/>
    <cellStyle name="AggGreen12 3 3 7 9" xfId="31576" xr:uid="{DE3E5255-7D96-471C-9F78-AF80900FB2F5}"/>
    <cellStyle name="AggGreen12 3 3 8" xfId="4202" xr:uid="{B2A78211-3074-479D-9455-F71A02A89A2F}"/>
    <cellStyle name="AggGreen12 3 3 8 10" xfId="41865" xr:uid="{82517F59-7D12-4297-A7C2-2EE9234982DF}"/>
    <cellStyle name="AggGreen12 3 3 8 11" xfId="46201" xr:uid="{75BD75E1-C248-4270-929E-90F93A925353}"/>
    <cellStyle name="AggGreen12 3 3 8 12" xfId="49605" xr:uid="{BE8866AB-6489-434A-B873-653AE88A1372}"/>
    <cellStyle name="AggGreen12 3 3 8 13" xfId="51572" xr:uid="{84182A15-9C61-47CB-9360-34B8193D1C6E}"/>
    <cellStyle name="AggGreen12 3 3 8 2" xfId="8635" xr:uid="{1071DC1E-3E67-40AB-8702-D9D0E7C0FBE7}"/>
    <cellStyle name="AggGreen12 3 3 8 3" xfId="12206" xr:uid="{043D4B0C-4671-4B45-9B63-A8CF60139514}"/>
    <cellStyle name="AggGreen12 3 3 8 4" xfId="16109" xr:uid="{12870E36-21FD-450A-BA1E-A5FA45F197A0}"/>
    <cellStyle name="AggGreen12 3 3 8 5" xfId="19290" xr:uid="{E8F27198-158E-4ACB-859A-0CDFFC27BA82}"/>
    <cellStyle name="AggGreen12 3 3 8 6" xfId="25809" xr:uid="{16531910-F0E7-40E6-805B-A2FBA96B6773}"/>
    <cellStyle name="AggGreen12 3 3 8 7" xfId="32157" xr:uid="{EF733B6B-48EF-4850-B10D-2816C8DFE12F}"/>
    <cellStyle name="AggGreen12 3 3 8 8" xfId="35763" xr:uid="{3B06A572-BCBB-44B9-BC44-7D9D6965CC3E}"/>
    <cellStyle name="AggGreen12 3 3 8 9" xfId="39215" xr:uid="{316BBF68-8866-4413-9C79-3D367B3FA6FE}"/>
    <cellStyle name="AggGreen12 3 3 9" xfId="4409" xr:uid="{EF72681B-5C00-4C5D-BDBE-1C2769F5690C}"/>
    <cellStyle name="AggGreen12 3 3 9 10" xfId="42072" xr:uid="{F4D8F593-AE47-41E9-8D12-2A25CFD49EB1}"/>
    <cellStyle name="AggGreen12 3 3 9 11" xfId="46408" xr:uid="{CCB62E79-AE35-4A15-9171-E9E6296BF090}"/>
    <cellStyle name="AggGreen12 3 3 9 12" xfId="49812" xr:uid="{BC931D4B-1850-49A2-97FD-862C13755A00}"/>
    <cellStyle name="AggGreen12 3 3 9 13" xfId="51779" xr:uid="{1057585D-1E00-49BB-AF3E-5C38940B8AE1}"/>
    <cellStyle name="AggGreen12 3 3 9 2" xfId="8842" xr:uid="{1CA7E349-DB6E-4EA3-9B24-BEFD6FFA3C5A}"/>
    <cellStyle name="AggGreen12 3 3 9 3" xfId="12413" xr:uid="{653BD21A-3A07-4908-B447-A37E20AEE62D}"/>
    <cellStyle name="AggGreen12 3 3 9 4" xfId="16316" xr:uid="{E0A52B5E-65E6-4F32-8853-F209DB8C24B7}"/>
    <cellStyle name="AggGreen12 3 3 9 5" xfId="19497" xr:uid="{E4D7BEDF-6562-408B-ADC0-C333C37F70DE}"/>
    <cellStyle name="AggGreen12 3 3 9 6" xfId="26016" xr:uid="{4AA13E3B-7367-4C77-94A1-8A3BE106C386}"/>
    <cellStyle name="AggGreen12 3 3 9 7" xfId="32364" xr:uid="{FC4B1A88-D8F9-495A-8DA2-A57F12E6C709}"/>
    <cellStyle name="AggGreen12 3 3 9 8" xfId="35970" xr:uid="{533667C1-02BD-41D8-8A3C-3775F69279C2}"/>
    <cellStyle name="AggGreen12 3 3 9 9" xfId="39422" xr:uid="{98DBB75B-FE4E-4360-B1C2-20F6A132A6B9}"/>
    <cellStyle name="AggGreen12 3 4" xfId="4972" xr:uid="{E41F95F2-AA58-40FB-949D-2B7668DE73C2}"/>
    <cellStyle name="AggGreen12 3 5" xfId="26602" xr:uid="{555CFA58-8D1A-4178-A1CC-3CDC9E181E27}"/>
    <cellStyle name="AggGreen12 3 6" xfId="52110" xr:uid="{2B23E4CB-F50F-408F-A34D-F316A7318C28}"/>
    <cellStyle name="AggGreen12 4" xfId="337" xr:uid="{2D94E989-2C49-46D2-9901-C91FB4932037}"/>
    <cellStyle name="AggGreen12 4 10" xfId="3445" xr:uid="{E1026828-6BCD-452A-B3FF-B05E02BC83C2}"/>
    <cellStyle name="AggGreen12 4 10 10" xfId="35022" xr:uid="{80CF4258-56DA-4880-9A23-E39F0CC714A6}"/>
    <cellStyle name="AggGreen12 4 10 11" xfId="38467" xr:uid="{9F673CFB-9086-44D9-BBB9-78B5E6E5894A}"/>
    <cellStyle name="AggGreen12 4 10 12" xfId="41156" xr:uid="{324B18AA-61FB-46E9-9899-FC70AC53CFD7}"/>
    <cellStyle name="AggGreen12 4 10 13" xfId="45467" xr:uid="{542D2F2E-A075-4098-BB04-D9C0FC76CBE8}"/>
    <cellStyle name="AggGreen12 4 10 14" xfId="48858" xr:uid="{B00155C2-B485-4E96-909E-D839335ADD64}"/>
    <cellStyle name="AggGreen12 4 10 15" xfId="50863" xr:uid="{72E080C7-2B5C-4348-856D-59D85D892780}"/>
    <cellStyle name="AggGreen12 4 10 2" xfId="7880" xr:uid="{DC1AF434-ABD0-428F-8692-A53CB0249AD0}"/>
    <cellStyle name="AggGreen12 4 10 3" xfId="11459" xr:uid="{FEA3342E-95E8-404E-A815-EB736B2676E8}"/>
    <cellStyle name="AggGreen12 4 10 4" xfId="15359" xr:uid="{76B4D44D-81FA-41B3-9F02-1A0E9B516FED}"/>
    <cellStyle name="AggGreen12 4 10 5" xfId="18558" xr:uid="{A1CF7EAD-C395-43E8-96E4-CDF12037BCBD}"/>
    <cellStyle name="AggGreen12 4 10 6" xfId="22538" xr:uid="{20F1F790-783F-4EAA-80DF-2563B8FADCC4}"/>
    <cellStyle name="AggGreen12 4 10 7" xfId="25100" xr:uid="{9E78ECEB-8978-4CBB-BC03-E584F49B8BE1}"/>
    <cellStyle name="AggGreen12 4 10 8" xfId="29443" xr:uid="{64576B34-99B3-4394-B3FA-A162F1701961}"/>
    <cellStyle name="AggGreen12 4 10 9" xfId="31417" xr:uid="{7D0DFB13-F8DF-4E9F-B2C0-8DD8173FFB7A}"/>
    <cellStyle name="AggGreen12 4 11" xfId="3855" xr:uid="{FEA0D42C-8276-4A01-B541-0EE05E09F2B2}"/>
    <cellStyle name="AggGreen12 4 11 10" xfId="41518" xr:uid="{FB3CFFC6-F58C-4A2F-9613-85919451382E}"/>
    <cellStyle name="AggGreen12 4 11 11" xfId="45854" xr:uid="{021FEADC-C1B4-473B-B7A1-97A64DEB036F}"/>
    <cellStyle name="AggGreen12 4 11 12" xfId="49258" xr:uid="{BF72435F-2688-45D8-B733-54C754DF972C}"/>
    <cellStyle name="AggGreen12 4 11 13" xfId="51225" xr:uid="{7A9928FA-CA0B-461D-A623-9AB8B7ADEE46}"/>
    <cellStyle name="AggGreen12 4 11 2" xfId="8288" xr:uid="{DA29E40B-5EFF-474A-9B18-0E388597C6D8}"/>
    <cellStyle name="AggGreen12 4 11 3" xfId="11859" xr:uid="{C68F13E8-0891-4CC5-88B4-12AB15BE2FD1}"/>
    <cellStyle name="AggGreen12 4 11 4" xfId="15762" xr:uid="{82361AD2-D6C0-49D7-86DA-FADA3F53126A}"/>
    <cellStyle name="AggGreen12 4 11 5" xfId="18943" xr:uid="{7EE2AD1D-150A-4FE3-BB6C-C314A1AB462A}"/>
    <cellStyle name="AggGreen12 4 11 6" xfId="25462" xr:uid="{C244D236-209D-4064-901A-58313C6BB93E}"/>
    <cellStyle name="AggGreen12 4 11 7" xfId="31810" xr:uid="{77234441-F566-47E5-9D09-50C712320A4E}"/>
    <cellStyle name="AggGreen12 4 11 8" xfId="35416" xr:uid="{39FDD381-97DB-4AEA-9796-A17637C6BB36}"/>
    <cellStyle name="AggGreen12 4 11 9" xfId="38868" xr:uid="{4A07D586-B305-4B56-B739-4161BE88E335}"/>
    <cellStyle name="AggGreen12 4 12" xfId="3771" xr:uid="{4EF36B5C-6138-4330-83FB-06FDD522DC6A}"/>
    <cellStyle name="AggGreen12 4 12 10" xfId="41436" xr:uid="{816CC5EF-A71C-4026-B836-47D5BA0CB0E3}"/>
    <cellStyle name="AggGreen12 4 12 11" xfId="45770" xr:uid="{129096D5-A1B3-4425-9C17-881178654D28}"/>
    <cellStyle name="AggGreen12 4 12 12" xfId="49174" xr:uid="{E2F81A5D-3133-4A5B-94F4-10F0CD30CD7B}"/>
    <cellStyle name="AggGreen12 4 12 13" xfId="51143" xr:uid="{B41993A6-1648-4C5B-8C5C-6DA06739A170}"/>
    <cellStyle name="AggGreen12 4 12 2" xfId="8204" xr:uid="{B0680606-EE50-4176-9A19-9BD5AD9F8013}"/>
    <cellStyle name="AggGreen12 4 12 3" xfId="11776" xr:uid="{F424284D-784E-4244-AAE4-44C41B779E82}"/>
    <cellStyle name="AggGreen12 4 12 4" xfId="15678" xr:uid="{8BF243A3-1E1B-46B8-8354-08B56015762B}"/>
    <cellStyle name="AggGreen12 4 12 5" xfId="18859" xr:uid="{9F93F18B-8EF5-4B27-82B4-FBE349473753}"/>
    <cellStyle name="AggGreen12 4 12 6" xfId="25380" xr:uid="{29C51E61-2BEB-4225-879A-EA6BA71D0158}"/>
    <cellStyle name="AggGreen12 4 12 7" xfId="31727" xr:uid="{E1161974-5CB1-4E0B-BAC0-5E7D541BDA34}"/>
    <cellStyle name="AggGreen12 4 12 8" xfId="35332" xr:uid="{0F4C9F01-0D32-449E-8E79-791DF6C52E03}"/>
    <cellStyle name="AggGreen12 4 12 9" xfId="38784" xr:uid="{6B8A1282-A9E0-4036-BAC9-83D3C681CC7B}"/>
    <cellStyle name="AggGreen12 4 13" xfId="4902" xr:uid="{41DC91B6-E0F5-4639-82D3-361629DC382F}"/>
    <cellStyle name="AggGreen12 4 14" xfId="8139" xr:uid="{A5E726F1-BDE1-47C9-89A1-28CC61C82009}"/>
    <cellStyle name="AggGreen12 4 15" xfId="5090" xr:uid="{66B0D92D-1D91-4E85-9C62-C06ECFB7ABF5}"/>
    <cellStyle name="AggGreen12 4 16" xfId="26726" xr:uid="{A8964897-2681-4A8E-8480-25E4E310268F}"/>
    <cellStyle name="AggGreen12 4 17" xfId="42446" xr:uid="{19FDF7D5-DF01-4F70-A7F6-EE3DBBEFF1DB}"/>
    <cellStyle name="AggGreen12 4 18" xfId="52273" xr:uid="{76A4C936-2FE8-4644-BB09-CB9C9C843346}"/>
    <cellStyle name="AggGreen12 4 2" xfId="676" xr:uid="{96E54E41-B3CB-4972-9F26-B28C8EDECF35}"/>
    <cellStyle name="AggGreen12 4 2 10" xfId="4548" xr:uid="{F21EDA23-F1CE-4D73-95A4-334470EC1BD8}"/>
    <cellStyle name="AggGreen12 4 2 10 10" xfId="42211" xr:uid="{E10FA396-146D-4765-89E5-0CE545679BB3}"/>
    <cellStyle name="AggGreen12 4 2 10 11" xfId="46547" xr:uid="{249AA2FB-AA7A-4E5A-9F75-395CB3F69FDE}"/>
    <cellStyle name="AggGreen12 4 2 10 12" xfId="49951" xr:uid="{3E2F4339-AE9C-4D70-ADD2-15EC0759A776}"/>
    <cellStyle name="AggGreen12 4 2 10 13" xfId="51918" xr:uid="{85191B04-26F3-4BED-AC8C-FE5BD0EF12EA}"/>
    <cellStyle name="AggGreen12 4 2 10 2" xfId="8981" xr:uid="{0A70D332-BDC1-4D2E-8E43-A600D9508B1C}"/>
    <cellStyle name="AggGreen12 4 2 10 3" xfId="12552" xr:uid="{71301CD8-E044-4CD7-AAF4-6412E33CF160}"/>
    <cellStyle name="AggGreen12 4 2 10 4" xfId="16455" xr:uid="{A080F362-7D21-4882-A86A-8007DCB318BA}"/>
    <cellStyle name="AggGreen12 4 2 10 5" xfId="19636" xr:uid="{7FA94C20-D51F-4C41-8A4A-BD01C0FFC4A3}"/>
    <cellStyle name="AggGreen12 4 2 10 6" xfId="26155" xr:uid="{ACA1BB79-26EF-4AE0-97B7-2E5EA26D826D}"/>
    <cellStyle name="AggGreen12 4 2 10 7" xfId="32503" xr:uid="{8900F8F9-348B-45EA-84EF-0A6598E4A1DB}"/>
    <cellStyle name="AggGreen12 4 2 10 8" xfId="36109" xr:uid="{42A5BD08-DB73-4B5B-ADFB-FC542D4AE35A}"/>
    <cellStyle name="AggGreen12 4 2 10 9" xfId="39561" xr:uid="{B789A18F-D97D-426A-81C5-AAADFD5A61E8}"/>
    <cellStyle name="AggGreen12 4 2 11" xfId="6342" xr:uid="{7FBB391F-1118-481A-A506-0CB9C1CA86A9}"/>
    <cellStyle name="AggGreen12 4 2 12" xfId="12685" xr:uid="{C2588D87-F5FD-4189-8FF6-6BCE35BF7B6F}"/>
    <cellStyle name="AggGreen12 4 2 13" xfId="19790" xr:uid="{DC1389FB-B8FF-4314-B2EA-9BE43033CCE4}"/>
    <cellStyle name="AggGreen12 4 2 14" xfId="26985" xr:uid="{178CAD01-6C0B-402A-9986-02987C3A646A}"/>
    <cellStyle name="AggGreen12 4 2 15" xfId="42706" xr:uid="{C0EE1C86-DA80-4DB1-B069-02D528583432}"/>
    <cellStyle name="AggGreen12 4 2 16" xfId="52540" xr:uid="{C7833356-02A1-4562-9E1F-95B2726DB228}"/>
    <cellStyle name="AggGreen12 4 2 2" xfId="891" xr:uid="{E4EF594D-D2FA-4B5B-A7F9-AFAE8368A0D8}"/>
    <cellStyle name="AggGreen12 4 2 2 10" xfId="4805" xr:uid="{855D84AA-CD25-4930-B99F-9C66BC3A9EF2}"/>
    <cellStyle name="AggGreen12 4 2 2 11" xfId="13477" xr:uid="{F0EE05AF-1EA2-41C8-91CB-EDE15F253DB9}"/>
    <cellStyle name="AggGreen12 4 2 2 12" xfId="20000" xr:uid="{BC66CB55-7C30-4D47-B843-A165E6EDE61A}"/>
    <cellStyle name="AggGreen12 4 2 2 13" xfId="36337" xr:uid="{37C5ADE2-5615-4EF6-AE90-252C52C6C036}"/>
    <cellStyle name="AggGreen12 4 2 2 14" xfId="42916" xr:uid="{EC3C73EB-B79F-4444-806E-068AF63A5E98}"/>
    <cellStyle name="AggGreen12 4 2 2 15" xfId="52754" xr:uid="{3BD829BF-9C21-4F16-8F19-2BE5C9A5691E}"/>
    <cellStyle name="AggGreen12 4 2 2 2" xfId="1629" xr:uid="{CB69150A-5C67-4328-B40D-7178C01F51CC}"/>
    <cellStyle name="AggGreen12 4 2 2 2 10" xfId="36768" xr:uid="{9FC10D96-D4C5-4057-A0D7-AB9603313621}"/>
    <cellStyle name="AggGreen12 4 2 2 2 11" xfId="31648" xr:uid="{C28A748C-C0D7-4967-B837-E666FBBEAF91}"/>
    <cellStyle name="AggGreen12 4 2 2 2 12" xfId="43654" xr:uid="{89FDF34C-480D-4386-BB1D-2557EA16D27E}"/>
    <cellStyle name="AggGreen12 4 2 2 2 13" xfId="47211" xr:uid="{A712CA97-59F6-4452-916D-A07F3945938A}"/>
    <cellStyle name="AggGreen12 4 2 2 2 2" xfId="6068" xr:uid="{5649007A-772A-4969-9E9A-1036AA384BA4}"/>
    <cellStyle name="AggGreen12 4 2 2 2 3" xfId="9645" xr:uid="{259CA146-2CBB-486C-8A2D-BD204C6BAB29}"/>
    <cellStyle name="AggGreen12 4 2 2 2 4" xfId="16750" xr:uid="{90F448CC-BCCA-4CFA-B2D4-B5A1CEDDE490}"/>
    <cellStyle name="AggGreen12 4 2 2 2 5" xfId="20737" xr:uid="{4388A4D0-AE0F-421E-835E-6EF09E59D09B}"/>
    <cellStyle name="AggGreen12 4 2 2 2 6" xfId="23345" xr:uid="{E1E942BA-3D1B-4B1C-807E-A3B2B0EEFE71}"/>
    <cellStyle name="AggGreen12 4 2 2 2 7" xfId="27662" xr:uid="{4DC9C5E4-F8EB-4228-9FB2-86BF7B150449}"/>
    <cellStyle name="AggGreen12 4 2 2 2 8" xfId="27211" xr:uid="{CC0806CF-BD83-4C37-A410-BBB8756DA3D6}"/>
    <cellStyle name="AggGreen12 4 2 2 2 9" xfId="33212" xr:uid="{540B9F37-2FE8-4F8A-A658-562CAF314BC3}"/>
    <cellStyle name="AggGreen12 4 2 2 3" xfId="1572" xr:uid="{BBEC0DC9-CE34-4BD3-9A1C-0E6DFC50A235}"/>
    <cellStyle name="AggGreen12 4 2 2 3 10" xfId="33155" xr:uid="{6A94C1C4-7029-43E0-A8BB-9E0C835DF05C}"/>
    <cellStyle name="AggGreen12 4 2 2 3 11" xfId="36714" xr:uid="{68C21ACC-5A2A-41D8-92CC-36E3B1A1A2CD}"/>
    <cellStyle name="AggGreen12 4 2 2 3 12" xfId="26382" xr:uid="{A03EAFD5-023A-4C7D-A6E1-18C1633CEBC8}"/>
    <cellStyle name="AggGreen12 4 2 2 3 13" xfId="43597" xr:uid="{E94808D4-C71E-41C3-8C60-041EA352B5CB}"/>
    <cellStyle name="AggGreen12 4 2 2 3 14" xfId="42491" xr:uid="{C3F04A8F-30AE-4A37-9412-CFF013E15CE6}"/>
    <cellStyle name="AggGreen12 4 2 2 3 2" xfId="6011" xr:uid="{EAE046A8-FECC-46AA-B7C9-BBAEEC331D61}"/>
    <cellStyle name="AggGreen12 4 2 2 3 3" xfId="9588" xr:uid="{C3E6957C-02A9-455B-9818-FF30B29EE429}"/>
    <cellStyle name="AggGreen12 4 2 2 3 4" xfId="13500" xr:uid="{7F44EBF4-4F5A-40A3-847F-9A439BFBC321}"/>
    <cellStyle name="AggGreen12 4 2 2 3 5" xfId="16693" xr:uid="{AC83DAAB-05D0-4E0B-8C9E-2B1EC0B2B708}"/>
    <cellStyle name="AggGreen12 4 2 2 3 6" xfId="20680" xr:uid="{CBD04EC9-9EE2-482E-A0A6-411A154D7273}"/>
    <cellStyle name="AggGreen12 4 2 2 3 7" xfId="23289" xr:uid="{8BD38323-0CEC-4509-98A8-A97A0702F33B}"/>
    <cellStyle name="AggGreen12 4 2 2 3 8" xfId="27606" xr:uid="{6B99AB26-1DE5-4011-9089-D40D46D787A5}"/>
    <cellStyle name="AggGreen12 4 2 2 3 9" xfId="28284" xr:uid="{7FBEE1A6-D3EE-4E28-A97A-E338EB900FE5}"/>
    <cellStyle name="AggGreen12 4 2 2 4" xfId="2301" xr:uid="{06EDB264-9E4A-4E91-96BF-21ACBFC0C465}"/>
    <cellStyle name="AggGreen12 4 2 2 4 10" xfId="33880" xr:uid="{C56304C6-EB99-47DF-8B0D-D5CEC91425D2}"/>
    <cellStyle name="AggGreen12 4 2 2 4 11" xfId="37373" xr:uid="{EB44C8D0-0BD7-4B8A-A9C8-848A54E41A3C}"/>
    <cellStyle name="AggGreen12 4 2 2 4 12" xfId="40018" xr:uid="{A60CEC8A-FEB4-49C8-B1B0-F7C9E2D284A6}"/>
    <cellStyle name="AggGreen12 4 2 2 4 13" xfId="44324" xr:uid="{D1578F64-71AF-4F00-AED5-0C02F500DACD}"/>
    <cellStyle name="AggGreen12 4 2 2 4 14" xfId="47917" xr:uid="{B2B3537B-3A92-4B58-ABD9-1BC46185C51E}"/>
    <cellStyle name="AggGreen12 4 2 2 4 2" xfId="6739" xr:uid="{166FC823-8861-41F7-90DA-7CDDF734F8DE}"/>
    <cellStyle name="AggGreen12 4 2 2 4 3" xfId="10317" xr:uid="{47EAC203-BE5F-4FF7-A659-EE610932AEE8}"/>
    <cellStyle name="AggGreen12 4 2 2 4 4" xfId="14216" xr:uid="{FAA83381-202B-40B6-8D23-B453BD19FD8A}"/>
    <cellStyle name="AggGreen12 4 2 2 4 5" xfId="17417" xr:uid="{4CC823C1-83AC-4066-B731-948FF6404E99}"/>
    <cellStyle name="AggGreen12 4 2 2 4 6" xfId="21400" xr:uid="{6848A115-961D-458B-945E-EBF0FD47F1E0}"/>
    <cellStyle name="AggGreen12 4 2 2 4 7" xfId="23987" xr:uid="{9B751A7E-413C-4C7F-9C6C-FD9D734E556D}"/>
    <cellStyle name="AggGreen12 4 2 2 4 8" xfId="28310" xr:uid="{2A04A0AE-FC62-4B31-B709-A4EB1A0A994A}"/>
    <cellStyle name="AggGreen12 4 2 2 4 9" xfId="30508" xr:uid="{4FF6A100-2C5F-4055-ACF0-E69FA27C4D28}"/>
    <cellStyle name="AggGreen12 4 2 2 5" xfId="2666" xr:uid="{D2316AAF-390D-481E-AC70-5A899ADDB043}"/>
    <cellStyle name="AggGreen12 4 2 2 5 10" xfId="34245" xr:uid="{C8D38EF9-70EE-497B-B49D-2473C64F5DF6}"/>
    <cellStyle name="AggGreen12 4 2 2 5 11" xfId="37696" xr:uid="{FED74993-B14B-4119-935B-BC26BA329CBB}"/>
    <cellStyle name="AggGreen12 4 2 2 5 12" xfId="40383" xr:uid="{E7D179E5-B1F5-4AD1-B335-119FD5EB6FF1}"/>
    <cellStyle name="AggGreen12 4 2 2 5 13" xfId="44689" xr:uid="{6F27F93B-2F33-44A3-BCD1-BD7245BFC76C}"/>
    <cellStyle name="AggGreen12 4 2 2 5 14" xfId="50090" xr:uid="{A9E1F673-9CE6-4D21-B98D-2F6E17E84A56}"/>
    <cellStyle name="AggGreen12 4 2 2 5 2" xfId="7102" xr:uid="{68C63FAA-7A64-43C1-ABBA-CD42AFA19AA1}"/>
    <cellStyle name="AggGreen12 4 2 2 5 3" xfId="10682" xr:uid="{00591AA7-8D46-4D1C-8C27-981F2C0692D9}"/>
    <cellStyle name="AggGreen12 4 2 2 5 4" xfId="14581" xr:uid="{DB9FC8B5-1D1B-4BC5-B509-864231DB7298}"/>
    <cellStyle name="AggGreen12 4 2 2 5 5" xfId="17782" xr:uid="{EF88DFBD-410E-41E2-9561-CB2829CB8FD4}"/>
    <cellStyle name="AggGreen12 4 2 2 5 6" xfId="21765" xr:uid="{AB5AF568-360C-454B-B890-D0AA1F317C7C}"/>
    <cellStyle name="AggGreen12 4 2 2 5 7" xfId="24332" xr:uid="{9399A712-856A-48FF-9E37-7F33B878857E}"/>
    <cellStyle name="AggGreen12 4 2 2 5 8" xfId="28666" xr:uid="{46E616DC-6E3D-41D2-8720-40A3B1DE81C4}"/>
    <cellStyle name="AggGreen12 4 2 2 5 9" xfId="30638" xr:uid="{1BDFDE30-1C8E-4ED5-8C63-981E01738261}"/>
    <cellStyle name="AggGreen12 4 2 2 6" xfId="3355" xr:uid="{A7F67098-E506-4342-B2AD-0B37FE84B6A2}"/>
    <cellStyle name="AggGreen12 4 2 2 6 10" xfId="34932" xr:uid="{2F3E83D9-91BE-45DB-A3E2-A59487F88928}"/>
    <cellStyle name="AggGreen12 4 2 2 6 11" xfId="38377" xr:uid="{BDF705D8-9D50-4926-866A-7231E3318508}"/>
    <cellStyle name="AggGreen12 4 2 2 6 12" xfId="41066" xr:uid="{BB5B9B8B-64A6-4199-8D75-661D4D5915DF}"/>
    <cellStyle name="AggGreen12 4 2 2 6 13" xfId="45377" xr:uid="{93D8C0A6-88FA-411C-B63F-809479D3F4B0}"/>
    <cellStyle name="AggGreen12 4 2 2 6 14" xfId="48768" xr:uid="{CB523FD1-73F1-4793-8C2F-31860605523E}"/>
    <cellStyle name="AggGreen12 4 2 2 6 15" xfId="50773" xr:uid="{5F75AD13-86E1-4B2E-A9F5-8A855B2390FF}"/>
    <cellStyle name="AggGreen12 4 2 2 6 2" xfId="7790" xr:uid="{6782CE8E-2469-46EB-9F76-382CC8B4129F}"/>
    <cellStyle name="AggGreen12 4 2 2 6 3" xfId="11369" xr:uid="{4CF8E088-805E-4E80-A400-E87F0B6A18B6}"/>
    <cellStyle name="AggGreen12 4 2 2 6 4" xfId="15269" xr:uid="{1E3F0FCA-2725-4296-AA20-F79D68950F70}"/>
    <cellStyle name="AggGreen12 4 2 2 6 5" xfId="18468" xr:uid="{FFA3D095-C9CB-4EA9-85E2-2653DE5727DB}"/>
    <cellStyle name="AggGreen12 4 2 2 6 6" xfId="22448" xr:uid="{7253D92F-2218-4607-9CD1-A67AE3EC90DA}"/>
    <cellStyle name="AggGreen12 4 2 2 6 7" xfId="25010" xr:uid="{C6874440-C041-424F-8C4A-98C3F323D534}"/>
    <cellStyle name="AggGreen12 4 2 2 6 8" xfId="29353" xr:uid="{6971D3E0-279E-4565-A5C2-347FDDEC9C33}"/>
    <cellStyle name="AggGreen12 4 2 2 6 9" xfId="31327" xr:uid="{91D0B527-B692-4E04-91D4-189132553055}"/>
    <cellStyle name="AggGreen12 4 2 2 7" xfId="2868" xr:uid="{8FFBA264-DBB6-4D97-A456-58F80C90AC6E}"/>
    <cellStyle name="AggGreen12 4 2 2 7 10" xfId="34445" xr:uid="{F46E19AF-EFC9-42A9-A473-61E9A9DDC6EB}"/>
    <cellStyle name="AggGreen12 4 2 2 7 11" xfId="37890" xr:uid="{4FC4045B-54AC-43C2-9193-6AB14EBFA18D}"/>
    <cellStyle name="AggGreen12 4 2 2 7 12" xfId="40579" xr:uid="{0CB4866C-E510-406A-BEB4-410D49282211}"/>
    <cellStyle name="AggGreen12 4 2 2 7 13" xfId="44890" xr:uid="{A54F0750-7E24-4F1C-BEAF-AB6DA9A75C74}"/>
    <cellStyle name="AggGreen12 4 2 2 7 14" xfId="48281" xr:uid="{10EDCCE1-AFED-4291-BA6F-98C56CD69E8A}"/>
    <cellStyle name="AggGreen12 4 2 2 7 15" xfId="50286" xr:uid="{FCB852EE-E426-402E-8D11-B8D3D2AFCF25}"/>
    <cellStyle name="AggGreen12 4 2 2 7 2" xfId="7303" xr:uid="{F0BD138C-DF55-4B2E-B15B-88CF94780684}"/>
    <cellStyle name="AggGreen12 4 2 2 7 3" xfId="10882" xr:uid="{3FEB456A-F7B4-4BBA-AE8F-38B07E96343C}"/>
    <cellStyle name="AggGreen12 4 2 2 7 4" xfId="14782" xr:uid="{6BA52D0D-0403-403E-9A4B-C060DBA86AA8}"/>
    <cellStyle name="AggGreen12 4 2 2 7 5" xfId="17981" xr:uid="{2199AC54-92AB-4921-AD40-75D5D0AAC486}"/>
    <cellStyle name="AggGreen12 4 2 2 7 6" xfId="21961" xr:uid="{20BBFEE7-E633-459B-932B-801D5BABDC0B}"/>
    <cellStyle name="AggGreen12 4 2 2 7 7" xfId="24523" xr:uid="{628D87B4-AC12-4005-8272-408D5C472D1B}"/>
    <cellStyle name="AggGreen12 4 2 2 7 8" xfId="28866" xr:uid="{80AB22E6-587A-4225-AADE-A649F144F472}"/>
    <cellStyle name="AggGreen12 4 2 2 7 9" xfId="30840" xr:uid="{8633173E-83BE-410C-8513-68778992F449}"/>
    <cellStyle name="AggGreen12 4 2 2 8" xfId="4307" xr:uid="{3971508A-3B74-44C0-80EE-ED479E6D16D3}"/>
    <cellStyle name="AggGreen12 4 2 2 8 10" xfId="41970" xr:uid="{27A63830-0515-4CD4-95B4-01DD05B240BC}"/>
    <cellStyle name="AggGreen12 4 2 2 8 11" xfId="46306" xr:uid="{001FA7B6-706D-418F-BF6B-30463C25D87A}"/>
    <cellStyle name="AggGreen12 4 2 2 8 12" xfId="49710" xr:uid="{49E18C90-EC1E-442A-B35D-9E4B7CF29AD8}"/>
    <cellStyle name="AggGreen12 4 2 2 8 13" xfId="51677" xr:uid="{451D3EF4-0391-4857-ABCE-F1EECFBFB228}"/>
    <cellStyle name="AggGreen12 4 2 2 8 2" xfId="8740" xr:uid="{4B113193-6830-44E6-BD00-F9DEBA754E46}"/>
    <cellStyle name="AggGreen12 4 2 2 8 3" xfId="12311" xr:uid="{666CE99A-52D0-4735-A748-4AC6C8E00735}"/>
    <cellStyle name="AggGreen12 4 2 2 8 4" xfId="16214" xr:uid="{A6631769-1500-40B5-8D8C-EFDE6D17D1A3}"/>
    <cellStyle name="AggGreen12 4 2 2 8 5" xfId="19395" xr:uid="{A5E2B6F2-770D-415E-AD17-2635043B540C}"/>
    <cellStyle name="AggGreen12 4 2 2 8 6" xfId="25914" xr:uid="{A6761B2B-98D1-4248-8000-BF9DCC1FB63F}"/>
    <cellStyle name="AggGreen12 4 2 2 8 7" xfId="32262" xr:uid="{34EB4578-AEAA-4018-8CBA-4B2D7E8084D2}"/>
    <cellStyle name="AggGreen12 4 2 2 8 8" xfId="35868" xr:uid="{F9120F49-3068-4CB8-97FD-777FE096FF59}"/>
    <cellStyle name="AggGreen12 4 2 2 8 9" xfId="39320" xr:uid="{DBC7292E-504E-49A9-BA7A-C41EDA61A066}"/>
    <cellStyle name="AggGreen12 4 2 2 9" xfId="3955" xr:uid="{F5276AE1-49DF-4263-8527-6FE211B1FE94}"/>
    <cellStyle name="AggGreen12 4 2 2 9 10" xfId="41618" xr:uid="{BF1E44F2-78B3-4DA4-A88A-E683CD626861}"/>
    <cellStyle name="AggGreen12 4 2 2 9 11" xfId="45954" xr:uid="{37B7D114-30FF-4B2C-BAE9-3A81BF5AA6C5}"/>
    <cellStyle name="AggGreen12 4 2 2 9 12" xfId="49358" xr:uid="{BE3CF922-22A7-4008-BF0E-341228D47FC1}"/>
    <cellStyle name="AggGreen12 4 2 2 9 13" xfId="51325" xr:uid="{1F0616F7-CD0A-40D6-B55A-C3E752143F27}"/>
    <cellStyle name="AggGreen12 4 2 2 9 2" xfId="8388" xr:uid="{299F209A-4240-421B-AE48-986BA3C39B13}"/>
    <cellStyle name="AggGreen12 4 2 2 9 3" xfId="11959" xr:uid="{652D21F1-4AB9-4D4E-9C5B-6FFB68D435E9}"/>
    <cellStyle name="AggGreen12 4 2 2 9 4" xfId="15862" xr:uid="{1DB21BDA-EDA1-48FA-BCAB-0A7BE5BFE712}"/>
    <cellStyle name="AggGreen12 4 2 2 9 5" xfId="19043" xr:uid="{00320C39-B9C6-4789-A10A-E8D2DB5E32FF}"/>
    <cellStyle name="AggGreen12 4 2 2 9 6" xfId="25562" xr:uid="{4D1FB91F-A8B5-4850-9262-3A2FEA03314C}"/>
    <cellStyle name="AggGreen12 4 2 2 9 7" xfId="31910" xr:uid="{4B9F92F6-D71B-4861-BA06-C41FC82BCF02}"/>
    <cellStyle name="AggGreen12 4 2 2 9 8" xfId="35516" xr:uid="{B72FB4AD-10CF-49DE-BF7D-2D6B12B0FCDB}"/>
    <cellStyle name="AggGreen12 4 2 2 9 9" xfId="38968" xr:uid="{5CDB5D62-DBA8-4ED8-8D4D-DCDF50138539}"/>
    <cellStyle name="AggGreen12 4 2 3" xfId="992" xr:uid="{9552959A-54CC-4A36-B291-624DB541F5C0}"/>
    <cellStyle name="AggGreen12 4 2 3 10" xfId="36191" xr:uid="{7831A56D-1672-47CC-A3BC-53E9D1859FA7}"/>
    <cellStyle name="AggGreen12 4 2 3 11" xfId="36483" xr:uid="{67D8856C-AA22-4713-A07A-7F1FDDCA224C}"/>
    <cellStyle name="AggGreen12 4 2 3 12" xfId="43017" xr:uid="{74834E3A-4A7A-4EFA-9B15-300F1FA644C7}"/>
    <cellStyle name="AggGreen12 4 2 3 13" xfId="47485" xr:uid="{EB61C8CB-7EDB-4A19-88A9-1A9732355F45}"/>
    <cellStyle name="AggGreen12 4 2 3 2" xfId="5434" xr:uid="{C94F479E-A57B-4110-B2B4-6750CC1E0AAD}"/>
    <cellStyle name="AggGreen12 4 2 3 3" xfId="5279" xr:uid="{0B5C4775-0E49-4EBD-8813-50D14354D205}"/>
    <cellStyle name="AggGreen12 4 2 3 4" xfId="12689" xr:uid="{D3C21009-16CC-4F79-8A04-98602F43F56A}"/>
    <cellStyle name="AggGreen12 4 2 3 5" xfId="20100" xr:uid="{B7E5FB69-797B-48EA-BDC9-DE6990F53F31}"/>
    <cellStyle name="AggGreen12 4 2 3 6" xfId="23034" xr:uid="{146B0EC4-7C27-41F0-B174-E0BC6EA24ACC}"/>
    <cellStyle name="AggGreen12 4 2 3 7" xfId="27043" xr:uid="{A63839D8-AD1B-4D97-AAC4-6CCE077B33E6}"/>
    <cellStyle name="AggGreen12 4 2 3 8" xfId="27438" xr:uid="{C69CEF21-CA0E-4838-88E0-722A5EE1E7A4}"/>
    <cellStyle name="AggGreen12 4 2 3 9" xfId="32575" xr:uid="{EA124332-0DEE-4DE1-B880-22763069353E}"/>
    <cellStyle name="AggGreen12 4 2 4" xfId="1801" xr:uid="{F4D40E82-B746-4CDF-B2B1-B8C08BCFDF89}"/>
    <cellStyle name="AggGreen12 4 2 4 10" xfId="33384" xr:uid="{F5611D8E-0B0B-4E7F-B6F2-A1A43E5070BD}"/>
    <cellStyle name="AggGreen12 4 2 4 11" xfId="36924" xr:uid="{3EA9408B-2959-44E1-B629-FD79BBBAC10E}"/>
    <cellStyle name="AggGreen12 4 2 4 12" xfId="37360" xr:uid="{5105B5FE-7B9B-4F8F-8307-8948AF0BCE20}"/>
    <cellStyle name="AggGreen12 4 2 4 13" xfId="43826" xr:uid="{6FF2AC2D-53AA-460A-AADA-EF6D44DBB452}"/>
    <cellStyle name="AggGreen12 4 2 4 14" xfId="48133" xr:uid="{D688F24D-EF27-4866-97F1-5A752EA7C38B}"/>
    <cellStyle name="AggGreen12 4 2 4 2" xfId="6239" xr:uid="{92B01D72-E119-40B1-A4BF-6E7D73E23A30}"/>
    <cellStyle name="AggGreen12 4 2 4 3" xfId="9817" xr:uid="{8E94EDD1-7281-447A-BD79-5E773CF2D1D1}"/>
    <cellStyle name="AggGreen12 4 2 4 4" xfId="13719" xr:uid="{F4D01D96-AAAC-4B94-AB82-6A1C77FFEB21}"/>
    <cellStyle name="AggGreen12 4 2 4 5" xfId="16922" xr:uid="{251C5FF4-78CC-4BB0-AC38-7B08B75DE2E1}"/>
    <cellStyle name="AggGreen12 4 2 4 6" xfId="20909" xr:uid="{AFA87E7C-57E4-4227-BF4C-B4BCDD94CB03}"/>
    <cellStyle name="AggGreen12 4 2 4 7" xfId="23509" xr:uid="{1F064887-C211-4DA3-9882-C084DB3AD69B}"/>
    <cellStyle name="AggGreen12 4 2 4 8" xfId="27829" xr:uid="{54F29B18-3753-4CFD-A401-93E231DA023A}"/>
    <cellStyle name="AggGreen12 4 2 4 9" xfId="27261" xr:uid="{AC167B6C-4C69-43A6-B18A-2210075A026A}"/>
    <cellStyle name="AggGreen12 4 2 5" xfId="2120" xr:uid="{55D45915-52C6-49FA-8381-595BC05224A3}"/>
    <cellStyle name="AggGreen12 4 2 5 10" xfId="33699" xr:uid="{536DD132-1BBD-4B0A-B198-6CB5B00308AC}"/>
    <cellStyle name="AggGreen12 4 2 5 11" xfId="37204" xr:uid="{B2D8F8B8-7BC1-4969-A1F2-2BB92AE265DA}"/>
    <cellStyle name="AggGreen12 4 2 5 12" xfId="39837" xr:uid="{29DB00FE-1C25-4842-AE84-CD382A5C9827}"/>
    <cellStyle name="AggGreen12 4 2 5 13" xfId="44143" xr:uid="{B84D910E-1240-46F2-83B3-22F19B250BD4}"/>
    <cellStyle name="AggGreen12 4 2 5 14" xfId="47241" xr:uid="{C3D7DA34-83EA-451B-824F-386A4A944990}"/>
    <cellStyle name="AggGreen12 4 2 5 2" xfId="6558" xr:uid="{E632E353-88BA-41EA-8567-1EAD966D6474}"/>
    <cellStyle name="AggGreen12 4 2 5 3" xfId="10136" xr:uid="{F379BE11-D3FD-4661-B755-1FDE1CEEDBCC}"/>
    <cellStyle name="AggGreen12 4 2 5 4" xfId="14035" xr:uid="{949BA2C5-B577-4864-945C-38F43C7BC745}"/>
    <cellStyle name="AggGreen12 4 2 5 5" xfId="17236" xr:uid="{0A88DD6B-7CDD-452A-AA85-C0E9100CDC6B}"/>
    <cellStyle name="AggGreen12 4 2 5 6" xfId="21219" xr:uid="{BDCDFC31-F184-43DF-A5B3-5F23EEC33CCB}"/>
    <cellStyle name="AggGreen12 4 2 5 7" xfId="23806" xr:uid="{13EB4442-DF8D-410D-8159-FFB4B65A52CA}"/>
    <cellStyle name="AggGreen12 4 2 5 8" xfId="28135" xr:uid="{709A03BA-9614-424D-9038-18E45DD92705}"/>
    <cellStyle name="AggGreen12 4 2 5 9" xfId="30281" xr:uid="{87CEE3C0-39B7-402B-B627-EBB206C5417A}"/>
    <cellStyle name="AggGreen12 4 2 6" xfId="2460" xr:uid="{9BAC5D43-C9E5-4609-BD9C-85F66374A751}"/>
    <cellStyle name="AggGreen12 4 2 6 10" xfId="34039" xr:uid="{75215F02-D717-4AD8-A786-B3D57D7E3E8F}"/>
    <cellStyle name="AggGreen12 4 2 6 11" xfId="37518" xr:uid="{949643CD-618A-41F9-9368-F34A028013AE}"/>
    <cellStyle name="AggGreen12 4 2 6 12" xfId="40177" xr:uid="{A028CAA6-4A1B-4B94-9DCE-2FF41F1AD93F}"/>
    <cellStyle name="AggGreen12 4 2 6 13" xfId="44483" xr:uid="{EBEF19DB-AFE5-4E1C-ABDD-D06F39773567}"/>
    <cellStyle name="AggGreen12 4 2 6 14" xfId="47554" xr:uid="{9AF44473-C026-458F-AAA5-1E2F3A743DF1}"/>
    <cellStyle name="AggGreen12 4 2 6 2" xfId="6898" xr:uid="{9675521A-3F34-4555-9F70-C3C9A96D2C9E}"/>
    <cellStyle name="AggGreen12 4 2 6 3" xfId="10476" xr:uid="{9EB02532-D80A-4091-9E9A-F4AC2033554F}"/>
    <cellStyle name="AggGreen12 4 2 6 4" xfId="14375" xr:uid="{825CFDBF-07BE-41FB-9B06-3676EAC81727}"/>
    <cellStyle name="AggGreen12 4 2 6 5" xfId="17576" xr:uid="{FD1F28BD-A625-48D1-8C55-C56183978B93}"/>
    <cellStyle name="AggGreen12 4 2 6 6" xfId="21559" xr:uid="{FF403B57-F076-4AD0-8D43-3376B71A0901}"/>
    <cellStyle name="AggGreen12 4 2 6 7" xfId="24141" xr:uid="{DB5BDF2F-2A9E-4F7D-9000-415BE063704D}"/>
    <cellStyle name="AggGreen12 4 2 6 8" xfId="28467" xr:uid="{1C43B415-E374-4169-A5FD-E5887F0EFEF4}"/>
    <cellStyle name="AggGreen12 4 2 6 9" xfId="26331" xr:uid="{6339D990-4FF6-4A87-A917-BD8CF129C887}"/>
    <cellStyle name="AggGreen12 4 2 7" xfId="3144" xr:uid="{BE556CF9-0D97-48F4-9065-A75023C69358}"/>
    <cellStyle name="AggGreen12 4 2 7 10" xfId="34721" xr:uid="{EB969C95-B14B-47BD-9028-AE5B7F03B227}"/>
    <cellStyle name="AggGreen12 4 2 7 11" xfId="38166" xr:uid="{C1237E10-358D-486D-B6DF-66C1657E3005}"/>
    <cellStyle name="AggGreen12 4 2 7 12" xfId="40855" xr:uid="{7F75186C-0D1E-486B-BB18-AC2BB9A92848}"/>
    <cellStyle name="AggGreen12 4 2 7 13" xfId="45166" xr:uid="{44C33A9E-1770-45CF-9EA0-1E0D78387C60}"/>
    <cellStyle name="AggGreen12 4 2 7 14" xfId="48557" xr:uid="{6583ABA4-2B55-4CF6-865F-9DA47509371D}"/>
    <cellStyle name="AggGreen12 4 2 7 15" xfId="50562" xr:uid="{7274C14A-8702-495B-A767-EB9F609E8541}"/>
    <cellStyle name="AggGreen12 4 2 7 2" xfId="7579" xr:uid="{507FA0DC-D117-48EA-8E64-57C1367E7491}"/>
    <cellStyle name="AggGreen12 4 2 7 3" xfId="11158" xr:uid="{468AAB91-08DC-4579-B37E-49CA8D8CA945}"/>
    <cellStyle name="AggGreen12 4 2 7 4" xfId="15058" xr:uid="{AA150FF7-C5CC-4CA1-A35D-912ABC9E6C33}"/>
    <cellStyle name="AggGreen12 4 2 7 5" xfId="18257" xr:uid="{207E9045-EB3E-4031-9309-819A88163AF6}"/>
    <cellStyle name="AggGreen12 4 2 7 6" xfId="22237" xr:uid="{436BE111-4B0E-4E6D-9B97-8F74A0DFAE7B}"/>
    <cellStyle name="AggGreen12 4 2 7 7" xfId="24799" xr:uid="{92526FE6-87AF-4FE5-AE50-6C08C4110632}"/>
    <cellStyle name="AggGreen12 4 2 7 8" xfId="29142" xr:uid="{F24AB706-E8F4-49C5-816D-8FE5AC9E06B4}"/>
    <cellStyle name="AggGreen12 4 2 7 9" xfId="31116" xr:uid="{B35A37A4-8966-40DA-B20F-413BF1631347}"/>
    <cellStyle name="AggGreen12 4 2 8" xfId="3545" xr:uid="{A68391E2-48D8-4362-B4AF-A4566D2FBD1D}"/>
    <cellStyle name="AggGreen12 4 2 8 10" xfId="35122" xr:uid="{AB8EC04B-F970-48AF-86D8-E137D2D8B007}"/>
    <cellStyle name="AggGreen12 4 2 8 11" xfId="38567" xr:uid="{F72169F0-3AFF-4EA9-ADF1-0EDABF8A50D7}"/>
    <cellStyle name="AggGreen12 4 2 8 12" xfId="41256" xr:uid="{D7DE6E93-1398-4522-8DB4-1BEDD0F26CAA}"/>
    <cellStyle name="AggGreen12 4 2 8 13" xfId="45567" xr:uid="{28ADB6D3-313A-42D3-9A5D-2AD943A7D809}"/>
    <cellStyle name="AggGreen12 4 2 8 14" xfId="48958" xr:uid="{D4BD9B63-531E-4F77-9644-F2A3EB355E71}"/>
    <cellStyle name="AggGreen12 4 2 8 15" xfId="50963" xr:uid="{8DAB4FE9-B93D-42E6-B605-D514BCFBB6F5}"/>
    <cellStyle name="AggGreen12 4 2 8 2" xfId="7980" xr:uid="{99BF625B-B3D4-4D59-8896-0B298F49207C}"/>
    <cellStyle name="AggGreen12 4 2 8 3" xfId="11559" xr:uid="{AE3127AD-688A-4AC9-A3E9-024441A412F0}"/>
    <cellStyle name="AggGreen12 4 2 8 4" xfId="15459" xr:uid="{11E16D62-FA8D-45DF-8149-A5E529B102D3}"/>
    <cellStyle name="AggGreen12 4 2 8 5" xfId="18658" xr:uid="{0FC19D0E-151B-4CF1-ACE3-AC75D987F47D}"/>
    <cellStyle name="AggGreen12 4 2 8 6" xfId="22638" xr:uid="{075C5EF6-9D2E-44AA-8F25-E2F815846D70}"/>
    <cellStyle name="AggGreen12 4 2 8 7" xfId="25200" xr:uid="{0016163B-4540-4220-85ED-5EA7FBEDB3FB}"/>
    <cellStyle name="AggGreen12 4 2 8 8" xfId="29543" xr:uid="{02430EEA-06D8-49D1-AB7A-75292DCC378A}"/>
    <cellStyle name="AggGreen12 4 2 8 9" xfId="31517" xr:uid="{4177D443-701A-44D5-8AAB-0D19F2451200}"/>
    <cellStyle name="AggGreen12 4 2 9" xfId="4098" xr:uid="{84B4C98E-6CA9-459C-966F-B0FD0A46854E}"/>
    <cellStyle name="AggGreen12 4 2 9 10" xfId="41761" xr:uid="{61CD3D9E-5395-403E-BA7F-DB9BD054621E}"/>
    <cellStyle name="AggGreen12 4 2 9 11" xfId="46097" xr:uid="{E2454266-04AB-4E7F-B3B2-A84A99EFA1A3}"/>
    <cellStyle name="AggGreen12 4 2 9 12" xfId="49501" xr:uid="{007C15B3-BFA3-4C7C-982A-D5747F637969}"/>
    <cellStyle name="AggGreen12 4 2 9 13" xfId="51468" xr:uid="{44DEA075-43EF-4AFA-ABE8-CA2BA0C17F16}"/>
    <cellStyle name="AggGreen12 4 2 9 2" xfId="8531" xr:uid="{89F9D5D7-62FA-4076-9E71-85028558C871}"/>
    <cellStyle name="AggGreen12 4 2 9 3" xfId="12102" xr:uid="{2558B8BB-EAF1-4DCD-9DA0-304EFCCCF346}"/>
    <cellStyle name="AggGreen12 4 2 9 4" xfId="16005" xr:uid="{AB1FF3F2-A442-48BE-A57C-0FE30905ABA5}"/>
    <cellStyle name="AggGreen12 4 2 9 5" xfId="19186" xr:uid="{06FA168A-B359-43E6-964E-E5B92CF1806A}"/>
    <cellStyle name="AggGreen12 4 2 9 6" xfId="25705" xr:uid="{998F9325-CD91-42D0-B250-73393B26E039}"/>
    <cellStyle name="AggGreen12 4 2 9 7" xfId="32053" xr:uid="{5A4B1E86-BA3B-4962-AE8B-D3D210353B0B}"/>
    <cellStyle name="AggGreen12 4 2 9 8" xfId="35659" xr:uid="{59CAA409-3443-4CE0-8998-E2AFA21EB4A8}"/>
    <cellStyle name="AggGreen12 4 2 9 9" xfId="39111" xr:uid="{A0F675E8-11FE-4A6B-87F4-EE3D149DBBFA}"/>
    <cellStyle name="AggGreen12 4 3" xfId="728" xr:uid="{4DCD0690-2A3F-45B7-81B9-FA0A4EDC063C}"/>
    <cellStyle name="AggGreen12 4 3 10" xfId="4435" xr:uid="{069ADA78-D488-4E7E-A851-EDEBCC4FD70F}"/>
    <cellStyle name="AggGreen12 4 3 10 10" xfId="42098" xr:uid="{36E1607D-4505-4073-A909-FB5B6A8BFF2D}"/>
    <cellStyle name="AggGreen12 4 3 10 11" xfId="46434" xr:uid="{17DEA902-BAFB-4B62-A205-5A7CA6B85D1C}"/>
    <cellStyle name="AggGreen12 4 3 10 12" xfId="49838" xr:uid="{4762DA25-950A-44CD-8FC0-92C77FFA1062}"/>
    <cellStyle name="AggGreen12 4 3 10 13" xfId="51805" xr:uid="{A1A2A106-E9A9-479E-B3C1-FF7D98A49301}"/>
    <cellStyle name="AggGreen12 4 3 10 2" xfId="8868" xr:uid="{C0BEDD91-A6D0-49AD-8145-1D951CDA5090}"/>
    <cellStyle name="AggGreen12 4 3 10 3" xfId="12439" xr:uid="{7FCBFA0E-E197-4937-AA72-23FD276ED78B}"/>
    <cellStyle name="AggGreen12 4 3 10 4" xfId="16342" xr:uid="{B0A2ADB4-01F4-46A5-AAB9-31C19C1A9CF5}"/>
    <cellStyle name="AggGreen12 4 3 10 5" xfId="19523" xr:uid="{69798E4C-82BA-4F0A-9724-7BE2216399BA}"/>
    <cellStyle name="AggGreen12 4 3 10 6" xfId="26042" xr:uid="{A1D24E02-E81D-4AE5-9688-CAD2D41FC854}"/>
    <cellStyle name="AggGreen12 4 3 10 7" xfId="32390" xr:uid="{BEDE291B-8D87-4B2F-B8D8-441B8F774857}"/>
    <cellStyle name="AggGreen12 4 3 10 8" xfId="35996" xr:uid="{51EAA580-DD8F-4808-AFE7-B8384EF3433C}"/>
    <cellStyle name="AggGreen12 4 3 10 9" xfId="39448" xr:uid="{4233A441-96B0-49DD-995E-F30F9E9820CF}"/>
    <cellStyle name="AggGreen12 4 3 11" xfId="5917" xr:uid="{EA359299-8547-4253-BE3E-9E7E796C91FC}"/>
    <cellStyle name="AggGreen12 4 3 12" xfId="12746" xr:uid="{568335EE-6765-403B-92A4-42F9F12AA3CA}"/>
    <cellStyle name="AggGreen12 4 3 13" xfId="19842" xr:uid="{38B3DD5E-DA22-4404-9886-A67C1A338B1B}"/>
    <cellStyle name="AggGreen12 4 3 14" xfId="26882" xr:uid="{256E0982-F975-4F5B-875F-A1F5C6EEAF7E}"/>
    <cellStyle name="AggGreen12 4 3 15" xfId="42758" xr:uid="{88393D2F-AB18-411F-92DA-EB47B6B9F6CA}"/>
    <cellStyle name="AggGreen12 4 3 16" xfId="52592" xr:uid="{B4FA27E5-FC43-4B22-B18F-8159D42DE841}"/>
    <cellStyle name="AggGreen12 4 3 2" xfId="943" xr:uid="{A5925C10-DC4A-4626-9376-55021D63652E}"/>
    <cellStyle name="AggGreen12 4 3 2 10" xfId="5208" xr:uid="{28AC7BA0-2302-418B-82E3-57B76CB19E77}"/>
    <cellStyle name="AggGreen12 4 3 2 11" xfId="12897" xr:uid="{C078BD20-6BE1-4647-8D00-A4D5003BE322}"/>
    <cellStyle name="AggGreen12 4 3 2 12" xfId="20052" xr:uid="{55D18913-E21D-4295-97B2-232D6D8CCF5B}"/>
    <cellStyle name="AggGreen12 4 3 2 13" xfId="37099" xr:uid="{27BD12E2-9C15-4087-B569-0864AA5C3B38}"/>
    <cellStyle name="AggGreen12 4 3 2 14" xfId="42968" xr:uid="{87B946D3-31D3-42D2-8BD5-39AAA40C3D73}"/>
    <cellStyle name="AggGreen12 4 3 2 15" xfId="52806" xr:uid="{F6CF2199-85DE-4D67-858B-6347F619833F}"/>
    <cellStyle name="AggGreen12 4 3 2 2" xfId="1681" xr:uid="{1E4CB89D-4E28-4BB1-A6AA-503855B2A2D8}"/>
    <cellStyle name="AggGreen12 4 3 2 2 10" xfId="36818" xr:uid="{E892CBFA-6B99-4B7A-9174-1854BE861F3C}"/>
    <cellStyle name="AggGreen12 4 3 2 2 11" xfId="26727" xr:uid="{B57D6954-5D5E-44A6-92A1-A25A404F871D}"/>
    <cellStyle name="AggGreen12 4 3 2 2 12" xfId="43706" xr:uid="{70996786-7C10-4FF6-9DB4-ECED42314B88}"/>
    <cellStyle name="AggGreen12 4 3 2 2 13" xfId="48137" xr:uid="{725095FF-FFF6-4E57-A2FC-A22F530A40BE}"/>
    <cellStyle name="AggGreen12 4 3 2 2 2" xfId="6120" xr:uid="{A98E7560-418A-471B-8F80-959A1E2A8509}"/>
    <cellStyle name="AggGreen12 4 3 2 2 3" xfId="9697" xr:uid="{59113A9B-38D0-45EC-B0C0-37A1B98FD9BD}"/>
    <cellStyle name="AggGreen12 4 3 2 2 4" xfId="16802" xr:uid="{AF496D0B-B351-4248-B44C-3F1C24753861}"/>
    <cellStyle name="AggGreen12 4 3 2 2 5" xfId="20789" xr:uid="{50ECB820-C0DC-46DC-B97A-64D7423C2AAC}"/>
    <cellStyle name="AggGreen12 4 3 2 2 6" xfId="23394" xr:uid="{FCA1DB2D-057D-4ACA-A53D-44D49A72D027}"/>
    <cellStyle name="AggGreen12 4 3 2 2 7" xfId="27714" xr:uid="{E69475AE-2E50-4A6C-818E-1738534217D8}"/>
    <cellStyle name="AggGreen12 4 3 2 2 8" xfId="28726" xr:uid="{BB9E9005-E2CE-4A58-90EE-A41DBDB22F17}"/>
    <cellStyle name="AggGreen12 4 3 2 2 9" xfId="33264" xr:uid="{4A1F7715-9041-4F28-8117-6B2A777944F4}"/>
    <cellStyle name="AggGreen12 4 3 2 3" xfId="1895" xr:uid="{4CCFB6BF-BA26-4132-A159-44A27CC0E401}"/>
    <cellStyle name="AggGreen12 4 3 2 3 10" xfId="33478" xr:uid="{4A23EEE5-0459-4F5E-BCBE-192566DF3C9A}"/>
    <cellStyle name="AggGreen12 4 3 2 3 11" xfId="37004" xr:uid="{71D9AE7D-EF05-4477-A930-3D0524641A1E}"/>
    <cellStyle name="AggGreen12 4 3 2 3 12" xfId="27942" xr:uid="{43E703EB-D531-410A-9651-1CB3CA8B9A08}"/>
    <cellStyle name="AggGreen12 4 3 2 3 13" xfId="43920" xr:uid="{D9C941C9-700D-4CAD-BA59-2F0EFA77912A}"/>
    <cellStyle name="AggGreen12 4 3 2 3 14" xfId="46830" xr:uid="{7F87E870-F347-497C-9DE6-43B030A88581}"/>
    <cellStyle name="AggGreen12 4 3 2 3 2" xfId="6333" xr:uid="{6451D114-62B3-4191-91E0-D547E3AF7EC3}"/>
    <cellStyle name="AggGreen12 4 3 2 3 3" xfId="9911" xr:uid="{966099CD-FB5F-4B11-A71D-2BC9B75CE6C6}"/>
    <cellStyle name="AggGreen12 4 3 2 3 4" xfId="13813" xr:uid="{A0378867-17D5-45FE-BAC8-003F33978FAB}"/>
    <cellStyle name="AggGreen12 4 3 2 3 5" xfId="17016" xr:uid="{A5987025-D308-43AB-9A08-658566BE1BC8}"/>
    <cellStyle name="AggGreen12 4 3 2 3 6" xfId="21003" xr:uid="{B1440783-B725-4A6A-ADAA-8253736DD1FD}"/>
    <cellStyle name="AggGreen12 4 3 2 3 7" xfId="23596" xr:uid="{EFC4C2E4-B107-440B-827F-CEB37DD40012}"/>
    <cellStyle name="AggGreen12 4 3 2 3 8" xfId="27918" xr:uid="{E5ABC128-687C-4997-9569-BA7BA5F7EDAE}"/>
    <cellStyle name="AggGreen12 4 3 2 3 9" xfId="28709" xr:uid="{EA27EBAC-043C-4075-BDC5-535A6F2ACA0F}"/>
    <cellStyle name="AggGreen12 4 3 2 4" xfId="2349" xr:uid="{D2972A14-E8E5-4D83-AFC5-514A1F52D624}"/>
    <cellStyle name="AggGreen12 4 3 2 4 10" xfId="33928" xr:uid="{E9BC82C6-A12B-468A-ABA9-BAC3B75F20E7}"/>
    <cellStyle name="AggGreen12 4 3 2 4 11" xfId="37420" xr:uid="{55BEF0E8-E359-48F6-80D7-8121FC5514D2}"/>
    <cellStyle name="AggGreen12 4 3 2 4 12" xfId="40066" xr:uid="{2F597C27-B166-404D-B4BD-B20577EAF4DC}"/>
    <cellStyle name="AggGreen12 4 3 2 4 13" xfId="44372" xr:uid="{1D840E25-5547-4093-9864-A7407ACCFB2B}"/>
    <cellStyle name="AggGreen12 4 3 2 4 14" xfId="47442" xr:uid="{641F050A-10DC-4EE3-92BD-EAEF0E131FDE}"/>
    <cellStyle name="AggGreen12 4 3 2 4 2" xfId="6787" xr:uid="{952B9FD1-E5F7-48A2-9C5D-EA0CB1DAD901}"/>
    <cellStyle name="AggGreen12 4 3 2 4 3" xfId="10365" xr:uid="{B0AEA03F-4B6D-4FF9-8778-CCF136DD7752}"/>
    <cellStyle name="AggGreen12 4 3 2 4 4" xfId="14264" xr:uid="{381F55FC-EC1F-4A5F-9826-2ACACBBF10A5}"/>
    <cellStyle name="AggGreen12 4 3 2 4 5" xfId="17465" xr:uid="{2BEBB12F-A19E-4626-BB8C-00C89A716AC9}"/>
    <cellStyle name="AggGreen12 4 3 2 4 6" xfId="21448" xr:uid="{304F484D-D7DC-41E1-9D8F-D4D909E087DC}"/>
    <cellStyle name="AggGreen12 4 3 2 4 7" xfId="24035" xr:uid="{CD07324A-A086-4174-AFF4-663144024B67}"/>
    <cellStyle name="AggGreen12 4 3 2 4 8" xfId="28358" xr:uid="{CCC72F97-C8FD-4D82-8EB3-20AD0A06D58C}"/>
    <cellStyle name="AggGreen12 4 3 2 4 9" xfId="26555" xr:uid="{31F2ECC9-C614-4321-93B6-1ECAB6DCE171}"/>
    <cellStyle name="AggGreen12 4 3 2 5" xfId="2718" xr:uid="{8B696983-85A2-48D9-A00C-E5AF05BF89DA}"/>
    <cellStyle name="AggGreen12 4 3 2 5 10" xfId="34297" xr:uid="{E8CA45F7-F43C-4119-9020-B30AD793726B}"/>
    <cellStyle name="AggGreen12 4 3 2 5 11" xfId="37744" xr:uid="{EF6E883A-0C40-4CD6-842F-FDABCDF5A080}"/>
    <cellStyle name="AggGreen12 4 3 2 5 12" xfId="40435" xr:uid="{7A2BA51E-14B2-4727-802E-2E204572D463}"/>
    <cellStyle name="AggGreen12 4 3 2 5 13" xfId="44741" xr:uid="{D523D155-DAFF-4F79-8AE8-4E4D6B1703E5}"/>
    <cellStyle name="AggGreen12 4 3 2 5 14" xfId="50142" xr:uid="{7C3FA9D2-A4B5-4979-B9D7-085BB81D9347}"/>
    <cellStyle name="AggGreen12 4 3 2 5 2" xfId="7154" xr:uid="{B7EE07B7-205F-4FE5-8AC4-7620F6E70113}"/>
    <cellStyle name="AggGreen12 4 3 2 5 3" xfId="10734" xr:uid="{8BA9BC99-A7C1-46E4-ADC1-A4DF27777B22}"/>
    <cellStyle name="AggGreen12 4 3 2 5 4" xfId="14633" xr:uid="{B61CDA04-084E-4666-B80D-DD0B728F81D6}"/>
    <cellStyle name="AggGreen12 4 3 2 5 5" xfId="17834" xr:uid="{D96F2632-7EA2-4B05-9E99-5CF2E9D63724}"/>
    <cellStyle name="AggGreen12 4 3 2 5 6" xfId="21817" xr:uid="{3E5DA5ED-A263-44E8-8710-06CC65A5696C}"/>
    <cellStyle name="AggGreen12 4 3 2 5 7" xfId="24381" xr:uid="{85DDCC8A-F7A3-4177-9D3E-D078939EAC76}"/>
    <cellStyle name="AggGreen12 4 3 2 5 8" xfId="28718" xr:uid="{816FAD2D-6FF8-410F-8066-F44F5EAD1877}"/>
    <cellStyle name="AggGreen12 4 3 2 5 9" xfId="30690" xr:uid="{FEC50DFA-15A1-4BD4-87FD-0FBBA5FD3AAC}"/>
    <cellStyle name="AggGreen12 4 3 2 6" xfId="3407" xr:uid="{B6D5F3E0-ABCA-43D0-9F57-EC5FE8DE2FC9}"/>
    <cellStyle name="AggGreen12 4 3 2 6 10" xfId="34984" xr:uid="{6E155E88-D750-4D98-B69C-AF19090BBE8C}"/>
    <cellStyle name="AggGreen12 4 3 2 6 11" xfId="38429" xr:uid="{9E72DA01-0142-4CA2-8097-ABCBD01DEEA1}"/>
    <cellStyle name="AggGreen12 4 3 2 6 12" xfId="41118" xr:uid="{7469FCD8-E91D-4F9F-8CFB-72D18D3B4C66}"/>
    <cellStyle name="AggGreen12 4 3 2 6 13" xfId="45429" xr:uid="{749B5169-87D4-40B8-AE11-438833C39229}"/>
    <cellStyle name="AggGreen12 4 3 2 6 14" xfId="48820" xr:uid="{77162CB9-14D6-410C-B073-E5E21775D355}"/>
    <cellStyle name="AggGreen12 4 3 2 6 15" xfId="50825" xr:uid="{2BCA4019-571B-48B0-9CF5-895C1FC9B046}"/>
    <cellStyle name="AggGreen12 4 3 2 6 2" xfId="7842" xr:uid="{00EFE12C-12B4-467B-AEC2-354206FAA399}"/>
    <cellStyle name="AggGreen12 4 3 2 6 3" xfId="11421" xr:uid="{6D6C381F-5C4C-46D6-AF34-A888D5BF7701}"/>
    <cellStyle name="AggGreen12 4 3 2 6 4" xfId="15321" xr:uid="{99691E53-B89C-45AB-A909-EC5D7902D899}"/>
    <cellStyle name="AggGreen12 4 3 2 6 5" xfId="18520" xr:uid="{E2576FC3-33FA-452F-AF09-92DC16A0C53E}"/>
    <cellStyle name="AggGreen12 4 3 2 6 6" xfId="22500" xr:uid="{366551D3-8112-46DD-ADD9-EE6A24E73691}"/>
    <cellStyle name="AggGreen12 4 3 2 6 7" xfId="25062" xr:uid="{86FC066D-987C-4D71-9110-8BB85620F347}"/>
    <cellStyle name="AggGreen12 4 3 2 6 8" xfId="29405" xr:uid="{40287DBB-5A1C-4079-A0B1-AE28643217DF}"/>
    <cellStyle name="AggGreen12 4 3 2 6 9" xfId="31379" xr:uid="{F847181F-3F22-4944-BD65-6658A542AA7F}"/>
    <cellStyle name="AggGreen12 4 3 2 7" xfId="3642" xr:uid="{F11B8ABB-7A01-41DF-A84D-40C58E155CC2}"/>
    <cellStyle name="AggGreen12 4 3 2 7 10" xfId="35219" xr:uid="{80AE0FDF-C041-4169-85BD-8530B2BB58BF}"/>
    <cellStyle name="AggGreen12 4 3 2 7 11" xfId="38664" xr:uid="{F263B947-EB7E-436F-B881-937E2FA3E35A}"/>
    <cellStyle name="AggGreen12 4 3 2 7 12" xfId="41353" xr:uid="{10B13A10-576F-4C89-97B1-5E64035805EB}"/>
    <cellStyle name="AggGreen12 4 3 2 7 13" xfId="45664" xr:uid="{C6B721AD-15BC-45FC-9368-0B79227DF1AA}"/>
    <cellStyle name="AggGreen12 4 3 2 7 14" xfId="49055" xr:uid="{45354D4E-6248-4B05-B83B-8F9A7A02F35F}"/>
    <cellStyle name="AggGreen12 4 3 2 7 15" xfId="51060" xr:uid="{2843F849-90C9-419D-99B3-853D67301F9F}"/>
    <cellStyle name="AggGreen12 4 3 2 7 2" xfId="8077" xr:uid="{F349A528-AFD6-43E6-8DC9-A93247BFE6E1}"/>
    <cellStyle name="AggGreen12 4 3 2 7 3" xfId="11656" xr:uid="{59228B44-176E-4894-8DFC-51BA5F467A17}"/>
    <cellStyle name="AggGreen12 4 3 2 7 4" xfId="15556" xr:uid="{2ECB3530-C24F-40EA-97DF-9303161E504B}"/>
    <cellStyle name="AggGreen12 4 3 2 7 5" xfId="18755" xr:uid="{4EABEC10-3E98-41BB-9E5B-07B23FEAC377}"/>
    <cellStyle name="AggGreen12 4 3 2 7 6" xfId="22735" xr:uid="{A45AF992-4AA5-420C-BB35-F91C3D3D5AC8}"/>
    <cellStyle name="AggGreen12 4 3 2 7 7" xfId="25297" xr:uid="{0A1BE529-0AA3-4583-A40B-940AE1EEDA48}"/>
    <cellStyle name="AggGreen12 4 3 2 7 8" xfId="29640" xr:uid="{AA7B4D02-99A3-414E-B03B-38CC4CB79BAA}"/>
    <cellStyle name="AggGreen12 4 3 2 7 9" xfId="31614" xr:uid="{B345E7D0-9C90-4A03-9980-C7EBBE3EF176}"/>
    <cellStyle name="AggGreen12 4 3 2 8" xfId="4359" xr:uid="{50E04096-74E2-4499-A32A-451CAB8D79E5}"/>
    <cellStyle name="AggGreen12 4 3 2 8 10" xfId="42022" xr:uid="{666006D0-EF1D-4E03-8848-88186DD12657}"/>
    <cellStyle name="AggGreen12 4 3 2 8 11" xfId="46358" xr:uid="{DC9DAA20-CF5B-438D-A723-2F056B4CF17B}"/>
    <cellStyle name="AggGreen12 4 3 2 8 12" xfId="49762" xr:uid="{26F0924F-DAA9-4257-A43D-37C14A04185B}"/>
    <cellStyle name="AggGreen12 4 3 2 8 13" xfId="51729" xr:uid="{187D1C91-7941-49BE-93BF-B82BAA1299F7}"/>
    <cellStyle name="AggGreen12 4 3 2 8 2" xfId="8792" xr:uid="{3F44BE0B-E2D5-470F-9D38-2D44F93D67F2}"/>
    <cellStyle name="AggGreen12 4 3 2 8 3" xfId="12363" xr:uid="{9E6544B3-882A-4708-8A07-D3C285CC482C}"/>
    <cellStyle name="AggGreen12 4 3 2 8 4" xfId="16266" xr:uid="{9B4B28E7-B7CA-485E-8485-946A7985704F}"/>
    <cellStyle name="AggGreen12 4 3 2 8 5" xfId="19447" xr:uid="{E9CE9BFA-1F68-4F78-9C7C-58F6D1CE3545}"/>
    <cellStyle name="AggGreen12 4 3 2 8 6" xfId="25966" xr:uid="{2B924142-95A3-4ADB-A4E9-E4D5A626AC34}"/>
    <cellStyle name="AggGreen12 4 3 2 8 7" xfId="32314" xr:uid="{4F491FC5-3D47-4AFB-8ED2-21C6A17CFA0E}"/>
    <cellStyle name="AggGreen12 4 3 2 8 8" xfId="35920" xr:uid="{855969EF-B83E-4336-937D-570DA5D29A3E}"/>
    <cellStyle name="AggGreen12 4 3 2 8 9" xfId="39372" xr:uid="{21555614-8A3B-450D-80C4-77434B1C1BD0}"/>
    <cellStyle name="AggGreen12 4 3 2 9" xfId="4589" xr:uid="{8D73073D-CAFF-4553-B8FC-A07DB6C6740C}"/>
    <cellStyle name="AggGreen12 4 3 2 9 10" xfId="42252" xr:uid="{63FAB324-4683-4075-81EE-943E842DDA71}"/>
    <cellStyle name="AggGreen12 4 3 2 9 11" xfId="46588" xr:uid="{4F3D5317-EA5E-45DC-BF59-8393876CC730}"/>
    <cellStyle name="AggGreen12 4 3 2 9 12" xfId="49992" xr:uid="{772EC279-0817-4DD6-938C-D780446CA86D}"/>
    <cellStyle name="AggGreen12 4 3 2 9 13" xfId="51959" xr:uid="{7B635505-E3E9-4952-850A-351E0D681CC1}"/>
    <cellStyle name="AggGreen12 4 3 2 9 2" xfId="9022" xr:uid="{8010831E-E690-4010-9D9C-7A0996B61725}"/>
    <cellStyle name="AggGreen12 4 3 2 9 3" xfId="12593" xr:uid="{D537F588-B431-42BB-BE35-605514DFA042}"/>
    <cellStyle name="AggGreen12 4 3 2 9 4" xfId="16496" xr:uid="{4E5DDA74-D01D-478D-8BCB-5A6ABEEE8C29}"/>
    <cellStyle name="AggGreen12 4 3 2 9 5" xfId="19677" xr:uid="{5EC4DDC3-2F6E-4962-9F91-6CC330C90BB1}"/>
    <cellStyle name="AggGreen12 4 3 2 9 6" xfId="26196" xr:uid="{643A8E1E-7414-4F18-A969-8327A90CBE5B}"/>
    <cellStyle name="AggGreen12 4 3 2 9 7" xfId="32544" xr:uid="{3F266845-DFCD-4F4E-9D47-EE7B8D96D13B}"/>
    <cellStyle name="AggGreen12 4 3 2 9 8" xfId="36150" xr:uid="{110184DE-6ED3-43E6-9CD6-BB2868121512}"/>
    <cellStyle name="AggGreen12 4 3 2 9 9" xfId="39602" xr:uid="{42D3E737-AEFD-4037-B0AA-BA6C7DBF05CF}"/>
    <cellStyle name="AggGreen12 4 3 3" xfId="1428" xr:uid="{DDEDCADC-9AB3-464F-8476-2C87CDEE0088}"/>
    <cellStyle name="AggGreen12 4 3 3 10" xfId="36587" xr:uid="{F25FD9BB-2061-4FA1-B54F-6E26FB547344}"/>
    <cellStyle name="AggGreen12 4 3 3 11" xfId="36812" xr:uid="{593ECDB3-D9B6-4257-A032-1132F22D138A}"/>
    <cellStyle name="AggGreen12 4 3 3 12" xfId="43453" xr:uid="{28C468A8-1C65-4EF4-A333-4F2D99F6D5BF}"/>
    <cellStyle name="AggGreen12 4 3 3 13" xfId="47017" xr:uid="{DED42A7E-4F55-4960-9A01-FAF800663EAE}"/>
    <cellStyle name="AggGreen12 4 3 3 2" xfId="5867" xr:uid="{E02EBD7F-751C-43F4-ABAB-785B49C06642}"/>
    <cellStyle name="AggGreen12 4 3 3 3" xfId="9444" xr:uid="{0509A2DE-7EB2-4A77-B76C-F6C39014AFE1}"/>
    <cellStyle name="AggGreen12 4 3 3 4" xfId="16549" xr:uid="{D3088A0F-5108-49EE-B00B-857EF037E8A2}"/>
    <cellStyle name="AggGreen12 4 3 3 5" xfId="20536" xr:uid="{0D5DE825-B338-4105-9A51-5CE2BE062AF9}"/>
    <cellStyle name="AggGreen12 4 3 3 6" xfId="23157" xr:uid="{486DC59D-048B-45B1-B7B6-BE86B353B72A}"/>
    <cellStyle name="AggGreen12 4 3 3 7" xfId="27467" xr:uid="{56534446-73FE-42E1-8A72-DE517CB8BF1B}"/>
    <cellStyle name="AggGreen12 4 3 3 8" xfId="27270" xr:uid="{69690E7B-7794-4A0F-B078-77E07EC62237}"/>
    <cellStyle name="AggGreen12 4 3 3 9" xfId="33011" xr:uid="{D4F15622-7B3D-4D06-97F3-EF2152527514}"/>
    <cellStyle name="AggGreen12 4 3 4" xfId="127" xr:uid="{60E6AD0E-B42F-4299-8146-C9B4B95CE5A1}"/>
    <cellStyle name="AggGreen12 4 3 4 10" xfId="28205" xr:uid="{C386C5AA-D088-4D99-A927-52F4946DDE92}"/>
    <cellStyle name="AggGreen12 4 3 4 11" xfId="26409" xr:uid="{0FFC9A34-56EE-46D5-AD73-BA97CE725134}"/>
    <cellStyle name="AggGreen12 4 3 4 12" xfId="26521" xr:uid="{360D472A-FE9B-418F-B483-14C1DD8FE711}"/>
    <cellStyle name="AggGreen12 4 3 4 13" xfId="42323" xr:uid="{3FB46980-E8EE-4999-B878-D04D20022A9F}"/>
    <cellStyle name="AggGreen12 4 3 4 14" xfId="42282" xr:uid="{897B3E96-9052-4457-B72D-E7438B85D67C}"/>
    <cellStyle name="AggGreen12 4 3 4 2" xfId="4649" xr:uid="{CE9A5F35-F431-4DA4-8F98-AEF2CDBB967A}"/>
    <cellStyle name="AggGreen12 4 3 4 3" xfId="6149" xr:uid="{69AAB40B-4628-4246-B5E5-1BB805C9DE07}"/>
    <cellStyle name="AggGreen12 4 3 4 4" xfId="4781" xr:uid="{73775985-DD7A-490B-B7BD-CE8D0F611999}"/>
    <cellStyle name="AggGreen12 4 3 4 5" xfId="11707" xr:uid="{9A725962-A90B-46E1-81BB-463E81BE0F09}"/>
    <cellStyle name="AggGreen12 4 3 4 6" xfId="9982" xr:uid="{0886DB3B-F33A-475F-BC85-7B935809A0E4}"/>
    <cellStyle name="AggGreen12 4 3 4 7" xfId="22925" xr:uid="{C7116199-D2BC-4DAC-9B6B-BF95CCCB4347}"/>
    <cellStyle name="AggGreen12 4 3 4 8" xfId="26294" xr:uid="{AA0DE4E7-C2FE-48E4-B0A3-2667668FA552}"/>
    <cellStyle name="AggGreen12 4 3 4 9" xfId="27425" xr:uid="{56516D8B-C8E7-4F5F-9189-B4252FCAB5C4}"/>
    <cellStyle name="AggGreen12 4 3 5" xfId="2167" xr:uid="{7F7281F9-C28C-4C16-8C77-DE63777BDF3F}"/>
    <cellStyle name="AggGreen12 4 3 5 10" xfId="33746" xr:uid="{BEA49319-30BE-4048-81E8-66EA27DEDFF1}"/>
    <cellStyle name="AggGreen12 4 3 5 11" xfId="37249" xr:uid="{A014E123-6D50-410D-AFD8-97C727E8FE4E}"/>
    <cellStyle name="AggGreen12 4 3 5 12" xfId="39884" xr:uid="{E1C19FA1-F5FE-4B4D-9885-BFC5AF369E25}"/>
    <cellStyle name="AggGreen12 4 3 5 13" xfId="44190" xr:uid="{09C4BB49-C7DE-4FE5-B5DC-26053A851F81}"/>
    <cellStyle name="AggGreen12 4 3 5 14" xfId="46719" xr:uid="{A3386ABD-9F02-44DA-B7C7-B1C0CBB223A5}"/>
    <cellStyle name="AggGreen12 4 3 5 2" xfId="6605" xr:uid="{FE4E8140-146A-49A4-9AF7-1C012781F1E2}"/>
    <cellStyle name="AggGreen12 4 3 5 3" xfId="10183" xr:uid="{D4A28BCE-6F20-4768-A0B9-D0CD533F07FE}"/>
    <cellStyle name="AggGreen12 4 3 5 4" xfId="14082" xr:uid="{75F89B6A-591E-4995-BC8D-DCA8238556AD}"/>
    <cellStyle name="AggGreen12 4 3 5 5" xfId="17283" xr:uid="{16D591DF-D8CC-44B3-9D99-97905C813E35}"/>
    <cellStyle name="AggGreen12 4 3 5 6" xfId="21266" xr:uid="{B65EC56A-8CBD-429F-8EBF-FB1DFD12A1EA}"/>
    <cellStyle name="AggGreen12 4 3 5 7" xfId="23853" xr:uid="{2A6750D5-455C-4005-80D2-9EBA4E306EB3}"/>
    <cellStyle name="AggGreen12 4 3 5 8" xfId="28182" xr:uid="{4CD81F4C-F546-49D0-8778-0AA449AD5F64}"/>
    <cellStyle name="AggGreen12 4 3 5 9" xfId="30092" xr:uid="{DDF681C6-1EA3-4B75-952D-D9B242AF8402}"/>
    <cellStyle name="AggGreen12 4 3 6" xfId="2512" xr:uid="{CDE80039-E8D7-4721-9C58-8EF317C18DF4}"/>
    <cellStyle name="AggGreen12 4 3 6 10" xfId="34091" xr:uid="{8E1F3C24-379D-4FC6-900E-87802272CF4A}"/>
    <cellStyle name="AggGreen12 4 3 6 11" xfId="37565" xr:uid="{134FD3C8-57B4-489F-BE96-C4D786EB8ADD}"/>
    <cellStyle name="AggGreen12 4 3 6 12" xfId="40229" xr:uid="{67E1E800-04CE-49E0-828E-779026147C74}"/>
    <cellStyle name="AggGreen12 4 3 6 13" xfId="44535" xr:uid="{392EBFAC-A0B1-4B2B-AEFA-878ECBD4DD3E}"/>
    <cellStyle name="AggGreen12 4 3 6 14" xfId="48058" xr:uid="{A2583BEA-09D2-4CBD-9DF0-7B6C64CDD446}"/>
    <cellStyle name="AggGreen12 4 3 6 2" xfId="6950" xr:uid="{A3ABD9C1-2F5C-4E2D-9F03-0628010D12D0}"/>
    <cellStyle name="AggGreen12 4 3 6 3" xfId="10528" xr:uid="{A863B27B-478C-4B44-9EBF-F4AF5FBEA8EC}"/>
    <cellStyle name="AggGreen12 4 3 6 4" xfId="14427" xr:uid="{FA8B87FF-C2A6-4597-A5C7-55F4816B5D60}"/>
    <cellStyle name="AggGreen12 4 3 6 5" xfId="17628" xr:uid="{E2AAEE91-CE4B-414B-9A71-C808890F017D}"/>
    <cellStyle name="AggGreen12 4 3 6 6" xfId="21611" xr:uid="{87586140-8F64-400E-BF95-EE815468C7AD}"/>
    <cellStyle name="AggGreen12 4 3 6 7" xfId="24190" xr:uid="{518B37CB-20D9-47C8-B317-6238DE432DEA}"/>
    <cellStyle name="AggGreen12 4 3 6 8" xfId="28519" xr:uid="{83FFC9A1-A7B8-4725-930C-E97E0D4C91EA}"/>
    <cellStyle name="AggGreen12 4 3 6 9" xfId="29699" xr:uid="{7814C861-9F45-4F72-8CAE-DF7985ABE833}"/>
    <cellStyle name="AggGreen12 4 3 7" xfId="3196" xr:uid="{B61D2917-A92C-4299-85E7-A147C4EDA303}"/>
    <cellStyle name="AggGreen12 4 3 7 10" xfId="34773" xr:uid="{BEF50FB2-9566-42E0-A76E-A49B9A0034F8}"/>
    <cellStyle name="AggGreen12 4 3 7 11" xfId="38218" xr:uid="{F63253FA-F5D7-4762-8407-CB8700411755}"/>
    <cellStyle name="AggGreen12 4 3 7 12" xfId="40907" xr:uid="{42238645-8A8C-4DEE-B7F6-A07A3C69D904}"/>
    <cellStyle name="AggGreen12 4 3 7 13" xfId="45218" xr:uid="{C8595C64-2307-4226-BEC3-11158A16095F}"/>
    <cellStyle name="AggGreen12 4 3 7 14" xfId="48609" xr:uid="{B792D1DE-5B41-4CD4-9A39-BD37152858B7}"/>
    <cellStyle name="AggGreen12 4 3 7 15" xfId="50614" xr:uid="{B92C79DC-03CF-4C55-8E7C-227B50006401}"/>
    <cellStyle name="AggGreen12 4 3 7 2" xfId="7631" xr:uid="{AD535097-168D-4AE6-8665-2A11A4B5B4DC}"/>
    <cellStyle name="AggGreen12 4 3 7 3" xfId="11210" xr:uid="{697EF0DB-C3BC-4BA2-B804-0E31F873532E}"/>
    <cellStyle name="AggGreen12 4 3 7 4" xfId="15110" xr:uid="{94271CC8-F66C-4CDA-B3DE-09E8DE8DF69F}"/>
    <cellStyle name="AggGreen12 4 3 7 5" xfId="18309" xr:uid="{8C9DE196-88D6-43F3-AE3A-540283858F34}"/>
    <cellStyle name="AggGreen12 4 3 7 6" xfId="22289" xr:uid="{04405977-6DF1-4986-9B51-C13A2F52CC66}"/>
    <cellStyle name="AggGreen12 4 3 7 7" xfId="24851" xr:uid="{A478A05F-AFBC-47B2-8716-094E7F79405E}"/>
    <cellStyle name="AggGreen12 4 3 7 8" xfId="29194" xr:uid="{CCD32209-C054-40D1-8E6F-DA960B7A872E}"/>
    <cellStyle name="AggGreen12 4 3 7 9" xfId="31168" xr:uid="{744D1F61-9FDC-404F-B3A4-E0964738F510}"/>
    <cellStyle name="AggGreen12 4 3 8" xfId="2856" xr:uid="{E525D3E8-E908-4F50-91A2-C675FC2713F7}"/>
    <cellStyle name="AggGreen12 4 3 8 10" xfId="34433" xr:uid="{853C3AAC-6363-48B9-A5D5-1E438972C1CD}"/>
    <cellStyle name="AggGreen12 4 3 8 11" xfId="37878" xr:uid="{C393518C-5121-4309-9E12-B72043BAD7A1}"/>
    <cellStyle name="AggGreen12 4 3 8 12" xfId="40567" xr:uid="{ED99E057-C1C0-47F2-A582-F2E46D4AAA00}"/>
    <cellStyle name="AggGreen12 4 3 8 13" xfId="44878" xr:uid="{118A6F63-8405-4923-B1C2-D7025B3ABD0E}"/>
    <cellStyle name="AggGreen12 4 3 8 14" xfId="48269" xr:uid="{44C27741-1759-4DC4-9AE9-5E1BFB109DD5}"/>
    <cellStyle name="AggGreen12 4 3 8 15" xfId="50274" xr:uid="{37184363-7015-4468-AADE-0E46D236980D}"/>
    <cellStyle name="AggGreen12 4 3 8 2" xfId="7291" xr:uid="{F8191E45-BD92-4B0A-9FF9-4181B712E151}"/>
    <cellStyle name="AggGreen12 4 3 8 3" xfId="10870" xr:uid="{29E33F8C-74E2-4790-847F-0715237717FD}"/>
    <cellStyle name="AggGreen12 4 3 8 4" xfId="14770" xr:uid="{7CEA551F-0125-45C8-A4D4-C2397EB22FD7}"/>
    <cellStyle name="AggGreen12 4 3 8 5" xfId="17969" xr:uid="{08299C37-20ED-4E8B-B12E-24384CB26636}"/>
    <cellStyle name="AggGreen12 4 3 8 6" xfId="21949" xr:uid="{3DFC3D18-4DA6-4A63-9BFB-9D6CF95A62F4}"/>
    <cellStyle name="AggGreen12 4 3 8 7" xfId="24511" xr:uid="{3029C544-D5DE-4488-A6C5-5E317BE7A5BC}"/>
    <cellStyle name="AggGreen12 4 3 8 8" xfId="28854" xr:uid="{93C72C6E-1D2A-411C-88BA-40B9B0DD22AA}"/>
    <cellStyle name="AggGreen12 4 3 8 9" xfId="30828" xr:uid="{FCB1D0CF-5305-453B-BFC3-B9751EF0D87D}"/>
    <cellStyle name="AggGreen12 4 3 9" xfId="4150" xr:uid="{B72B9A49-DF9A-4BA0-AEA2-0008D21F897F}"/>
    <cellStyle name="AggGreen12 4 3 9 10" xfId="41813" xr:uid="{3314D789-21E2-4BA6-85CC-154713146BB8}"/>
    <cellStyle name="AggGreen12 4 3 9 11" xfId="46149" xr:uid="{27FABC55-C656-40F8-BED7-AD9DCABCFF82}"/>
    <cellStyle name="AggGreen12 4 3 9 12" xfId="49553" xr:uid="{37FE366B-6640-4DD3-B7AF-418C6901295B}"/>
    <cellStyle name="AggGreen12 4 3 9 13" xfId="51520" xr:uid="{F994E1B4-EE41-430F-A91E-713B0BB85ABC}"/>
    <cellStyle name="AggGreen12 4 3 9 2" xfId="8583" xr:uid="{9F139705-BC3A-4C59-A5CA-237C5F440377}"/>
    <cellStyle name="AggGreen12 4 3 9 3" xfId="12154" xr:uid="{291A6458-556E-474E-9C1D-3624CBFAD425}"/>
    <cellStyle name="AggGreen12 4 3 9 4" xfId="16057" xr:uid="{322BD983-E0C0-435A-A949-939FB4F97253}"/>
    <cellStyle name="AggGreen12 4 3 9 5" xfId="19238" xr:uid="{5A11337E-E309-4992-8734-8740F39AFD65}"/>
    <cellStyle name="AggGreen12 4 3 9 6" xfId="25757" xr:uid="{D90FD88F-40A9-48C3-933C-16618B0220C1}"/>
    <cellStyle name="AggGreen12 4 3 9 7" xfId="32105" xr:uid="{2C8BBC78-F427-4A0B-BE35-5951CE6A0C01}"/>
    <cellStyle name="AggGreen12 4 3 9 8" xfId="35711" xr:uid="{116BE063-63EE-4FD1-99B5-6C2A4E170ED3}"/>
    <cellStyle name="AggGreen12 4 3 9 9" xfId="39163" xr:uid="{BD2F4468-6063-4C95-ABB6-241860834416}"/>
    <cellStyle name="AggGreen12 4 4" xfId="739" xr:uid="{E49532CB-FBB1-491E-9811-3707D897250C}"/>
    <cellStyle name="AggGreen12 4 4 10" xfId="4403" xr:uid="{F4F24603-15EE-4B9E-B0D2-69BA44E15BDE}"/>
    <cellStyle name="AggGreen12 4 4 10 10" xfId="42066" xr:uid="{0CBD1530-11C1-42CB-A729-8B3F5937D9CD}"/>
    <cellStyle name="AggGreen12 4 4 10 11" xfId="46402" xr:uid="{99610D44-018C-416E-A95D-39CF195F5AE1}"/>
    <cellStyle name="AggGreen12 4 4 10 12" xfId="49806" xr:uid="{8C3C5A61-257F-4765-8E33-14C64E27E9B1}"/>
    <cellStyle name="AggGreen12 4 4 10 13" xfId="51773" xr:uid="{0670F08B-F697-427E-8509-B1C5FA6C561E}"/>
    <cellStyle name="AggGreen12 4 4 10 2" xfId="8836" xr:uid="{7C0DB190-45A2-40A6-B286-76AA5115D7AA}"/>
    <cellStyle name="AggGreen12 4 4 10 3" xfId="12407" xr:uid="{9850F7A8-DB12-4689-9620-35DB070E0781}"/>
    <cellStyle name="AggGreen12 4 4 10 4" xfId="16310" xr:uid="{38726120-8AE4-4477-8352-D9CFFE97AE43}"/>
    <cellStyle name="AggGreen12 4 4 10 5" xfId="19491" xr:uid="{F22655DD-94DC-47B0-B1DB-0FB230F55018}"/>
    <cellStyle name="AggGreen12 4 4 10 6" xfId="26010" xr:uid="{C29C72E3-0D39-4972-9C30-EF4C0506648A}"/>
    <cellStyle name="AggGreen12 4 4 10 7" xfId="32358" xr:uid="{D25A1386-BACD-4C00-A8CA-6D1020F78B7A}"/>
    <cellStyle name="AggGreen12 4 4 10 8" xfId="35964" xr:uid="{2EFB84DA-EF3E-4F90-9FF8-E933D8585A40}"/>
    <cellStyle name="AggGreen12 4 4 10 9" xfId="39416" xr:uid="{104D3153-EA5C-4CC6-9078-87BD70D7599F}"/>
    <cellStyle name="AggGreen12 4 4 11" xfId="4719" xr:uid="{CD4F8363-EA7C-49B3-B127-C038F9AEFF4D}"/>
    <cellStyle name="AggGreen12 4 4 12" xfId="13035" xr:uid="{8C0EB435-7295-4F5B-ABF6-184885A6593D}"/>
    <cellStyle name="AggGreen12 4 4 13" xfId="19853" xr:uid="{39E6DE11-6F19-48DD-9726-52D1EDC13B46}"/>
    <cellStyle name="AggGreen12 4 4 14" xfId="36800" xr:uid="{5F7553BA-012A-4C8C-A7FA-E1432EB53AB7}"/>
    <cellStyle name="AggGreen12 4 4 15" xfId="42769" xr:uid="{407E4DE8-F844-46ED-A046-DFD098FACBEC}"/>
    <cellStyle name="AggGreen12 4 4 16" xfId="52603" xr:uid="{84EAD12E-4C20-47BB-9E20-29BE0CC47A3E}"/>
    <cellStyle name="AggGreen12 4 4 2" xfId="954" xr:uid="{53DDCE2B-BE63-4B85-856A-2323E17269AC}"/>
    <cellStyle name="AggGreen12 4 4 2 10" xfId="4794" xr:uid="{A2984582-B5F9-495C-9643-3DDFFA3A861F}"/>
    <cellStyle name="AggGreen12 4 4 2 11" xfId="13594" xr:uid="{90F9CB6B-6C6F-44DD-9ACA-A79D8E8198E8}"/>
    <cellStyle name="AggGreen12 4 4 2 12" xfId="20063" xr:uid="{07F8831B-CAF9-46AD-A7EF-B70E61A63500}"/>
    <cellStyle name="AggGreen12 4 4 2 13" xfId="36509" xr:uid="{D26FF223-555B-4374-9924-B22D993FA1E0}"/>
    <cellStyle name="AggGreen12 4 4 2 14" xfId="42979" xr:uid="{3030F6F5-175C-459D-9DEA-E2FEF30FFBF8}"/>
    <cellStyle name="AggGreen12 4 4 2 15" xfId="52817" xr:uid="{0F4A0826-3B0C-4044-ABC9-9D32C59DC32C}"/>
    <cellStyle name="AggGreen12 4 4 2 2" xfId="1692" xr:uid="{C0C84B2D-7187-4EDC-A486-1426D09805DF}"/>
    <cellStyle name="AggGreen12 4 4 2 2 10" xfId="36829" xr:uid="{6E4B6A18-AD7F-4C01-9FD5-695337011D93}"/>
    <cellStyle name="AggGreen12 4 4 2 2 11" xfId="34412" xr:uid="{D0106182-298A-471D-B9DB-279DFE5690D2}"/>
    <cellStyle name="AggGreen12 4 4 2 2 12" xfId="43717" xr:uid="{E2D7996E-2BD6-4CA4-9BB1-3F12634C610D}"/>
    <cellStyle name="AggGreen12 4 4 2 2 13" xfId="48020" xr:uid="{9F47E0FC-075A-4F5E-90E1-C7D205A801F5}"/>
    <cellStyle name="AggGreen12 4 4 2 2 2" xfId="6131" xr:uid="{C74F390F-4A48-4F15-AEAD-C2611B9BDF1E}"/>
    <cellStyle name="AggGreen12 4 4 2 2 3" xfId="9708" xr:uid="{70AAA2E6-BB8E-49DF-93DA-69156DFCD328}"/>
    <cellStyle name="AggGreen12 4 4 2 2 4" xfId="16813" xr:uid="{F4D80806-5A53-4EFB-99F7-771CC8403A2D}"/>
    <cellStyle name="AggGreen12 4 4 2 2 5" xfId="20800" xr:uid="{ECBB8BB3-4B80-4B8C-8EFB-445C14563707}"/>
    <cellStyle name="AggGreen12 4 4 2 2 6" xfId="23403" xr:uid="{72BF3A46-60DC-4B46-ABD4-FA5C73E01F6B}"/>
    <cellStyle name="AggGreen12 4 4 2 2 7" xfId="27725" xr:uid="{D596787B-E711-403F-AE1B-DCF508B82133}"/>
    <cellStyle name="AggGreen12 4 4 2 2 8" xfId="27516" xr:uid="{5C7E778B-5131-4980-825B-20E7B14849ED}"/>
    <cellStyle name="AggGreen12 4 4 2 2 9" xfId="33275" xr:uid="{93DCF151-47E1-4ADA-A9D4-B3BFD20BD150}"/>
    <cellStyle name="AggGreen12 4 4 2 3" xfId="1906" xr:uid="{4A26283D-8D6C-42B5-A381-4155CD889B6D}"/>
    <cellStyle name="AggGreen12 4 4 2 3 10" xfId="33489" xr:uid="{21A4FE5D-29D4-427C-8938-8B26AA0F9B52}"/>
    <cellStyle name="AggGreen12 4 4 2 3 11" xfId="37014" xr:uid="{D1E13795-9E54-43FE-A143-E2423EEC9DDF}"/>
    <cellStyle name="AggGreen12 4 4 2 3 12" xfId="39632" xr:uid="{000D6053-4FD7-48E7-A814-E517ABE6A98B}"/>
    <cellStyle name="AggGreen12 4 4 2 3 13" xfId="43931" xr:uid="{F537CC6F-93CD-4DAB-8245-2BCFB9E4EEDA}"/>
    <cellStyle name="AggGreen12 4 4 2 3 14" xfId="47338" xr:uid="{96481AAC-DF7A-437B-8C2E-48CC028A9BF8}"/>
    <cellStyle name="AggGreen12 4 4 2 3 2" xfId="6344" xr:uid="{32E1AC40-5DED-4FC0-B73B-D244C3158E85}"/>
    <cellStyle name="AggGreen12 4 4 2 3 3" xfId="9922" xr:uid="{DF129901-836B-4AC6-A6A8-11AA84798381}"/>
    <cellStyle name="AggGreen12 4 4 2 3 4" xfId="13824" xr:uid="{FB436CFA-0133-42D2-ADC6-A89126354949}"/>
    <cellStyle name="AggGreen12 4 4 2 3 5" xfId="17027" xr:uid="{7DCC86FB-735F-4A3F-8CA7-C48FAA16C1C2}"/>
    <cellStyle name="AggGreen12 4 4 2 3 6" xfId="21014" xr:uid="{F1DC13B7-CBF0-4F55-9260-FF28AAB48CB9}"/>
    <cellStyle name="AggGreen12 4 4 2 3 7" xfId="23605" xr:uid="{92D714B5-C446-4C4C-8CE5-9F61E8CD3931}"/>
    <cellStyle name="AggGreen12 4 4 2 3 8" xfId="27929" xr:uid="{62E76842-02BA-4FEE-BA83-3F975E0D88DB}"/>
    <cellStyle name="AggGreen12 4 4 2 3 9" xfId="26799" xr:uid="{AE0263E8-B89E-4F29-AA86-4D7602357DB4}"/>
    <cellStyle name="AggGreen12 4 4 2 4" xfId="2358" xr:uid="{1BF0BD4B-E99C-457F-93E0-328840B9FF0E}"/>
    <cellStyle name="AggGreen12 4 4 2 4 10" xfId="33937" xr:uid="{20CE57F6-2CD0-4375-90F9-2E35CC4189DB}"/>
    <cellStyle name="AggGreen12 4 4 2 4 11" xfId="37429" xr:uid="{6D8E4915-A5E1-41DC-ABAE-733487FF8C3D}"/>
    <cellStyle name="AggGreen12 4 4 2 4 12" xfId="40075" xr:uid="{F3B61B9C-EBD4-4D47-A761-EC3F1B9F9A31}"/>
    <cellStyle name="AggGreen12 4 4 2 4 13" xfId="44381" xr:uid="{C7250FC6-2D2D-45C0-A422-78D38BC89C65}"/>
    <cellStyle name="AggGreen12 4 4 2 4 14" xfId="47545" xr:uid="{4FA868FB-B6F3-44D9-8C3C-3B5A6084CB95}"/>
    <cellStyle name="AggGreen12 4 4 2 4 2" xfId="6796" xr:uid="{1AA9D9CD-D2F9-44B1-A900-F6FBDFE5D833}"/>
    <cellStyle name="AggGreen12 4 4 2 4 3" xfId="10374" xr:uid="{B34E11B9-46C9-4B1F-9B5B-5767629799C3}"/>
    <cellStyle name="AggGreen12 4 4 2 4 4" xfId="14273" xr:uid="{1A5C351B-652E-486E-BA91-3C3653AB1BF1}"/>
    <cellStyle name="AggGreen12 4 4 2 4 5" xfId="17474" xr:uid="{3F1CD3A6-8806-40FD-85A8-9C6ED4D380CF}"/>
    <cellStyle name="AggGreen12 4 4 2 4 6" xfId="21457" xr:uid="{98B226CC-2BEB-401F-B192-EB52C2014054}"/>
    <cellStyle name="AggGreen12 4 4 2 4 7" xfId="24044" xr:uid="{95931EF6-AAC6-4B3C-9D3A-6B184A319580}"/>
    <cellStyle name="AggGreen12 4 4 2 4 8" xfId="28367" xr:uid="{F09D3CEA-8AC7-4845-9E78-51EBB6DD2F42}"/>
    <cellStyle name="AggGreen12 4 4 2 4 9" xfId="26444" xr:uid="{56360C44-8996-4681-A36A-B653E8DC2191}"/>
    <cellStyle name="AggGreen12 4 4 2 5" xfId="2729" xr:uid="{38B3616D-E59A-4D81-B10D-1C018319D85B}"/>
    <cellStyle name="AggGreen12 4 4 2 5 10" xfId="34308" xr:uid="{A2FF2790-139B-414F-A182-0CEB1132967A}"/>
    <cellStyle name="AggGreen12 4 4 2 5 11" xfId="37754" xr:uid="{2915E7F6-BE27-47B9-8F0B-07F1DABF19AC}"/>
    <cellStyle name="AggGreen12 4 4 2 5 12" xfId="40446" xr:uid="{9106FCCC-6925-484D-B930-48AF645FAD4E}"/>
    <cellStyle name="AggGreen12 4 4 2 5 13" xfId="44752" xr:uid="{D86DFCFF-B357-4F48-AF6E-BE86FDCF4F70}"/>
    <cellStyle name="AggGreen12 4 4 2 5 14" xfId="50153" xr:uid="{04954D42-0291-4F42-8447-309A81D7D7E5}"/>
    <cellStyle name="AggGreen12 4 4 2 5 2" xfId="7165" xr:uid="{706F2B2B-F11D-4EE6-96E4-5FB8A1354C41}"/>
    <cellStyle name="AggGreen12 4 4 2 5 3" xfId="10745" xr:uid="{D26F0178-82B6-4843-9A16-EAF9A10AE29B}"/>
    <cellStyle name="AggGreen12 4 4 2 5 4" xfId="14644" xr:uid="{D083441A-551F-4DD4-AD35-94E8E4BCC424}"/>
    <cellStyle name="AggGreen12 4 4 2 5 5" xfId="17845" xr:uid="{C7765B0B-8E54-4C6D-A493-2B594AFDDBDF}"/>
    <cellStyle name="AggGreen12 4 4 2 5 6" xfId="21828" xr:uid="{8C16D085-F83A-48A3-B277-F83F9CE5FBEA}"/>
    <cellStyle name="AggGreen12 4 4 2 5 7" xfId="24390" xr:uid="{E938A752-8AAD-46FF-9A6D-3A8BD2F143F5}"/>
    <cellStyle name="AggGreen12 4 4 2 5 8" xfId="28729" xr:uid="{F4FBBBC7-DE0B-4FED-840B-36F301806220}"/>
    <cellStyle name="AggGreen12 4 4 2 5 9" xfId="30701" xr:uid="{6677ADB5-F57E-454D-BB07-A3B9CE6FC1F9}"/>
    <cellStyle name="AggGreen12 4 4 2 6" xfId="3418" xr:uid="{43BAD3B0-0576-473C-B05E-8322487022F6}"/>
    <cellStyle name="AggGreen12 4 4 2 6 10" xfId="34995" xr:uid="{ABED1284-E477-49A4-879B-45D1F04E3458}"/>
    <cellStyle name="AggGreen12 4 4 2 6 11" xfId="38440" xr:uid="{DD0532BA-DB69-4233-9F4A-1CA2D953870D}"/>
    <cellStyle name="AggGreen12 4 4 2 6 12" xfId="41129" xr:uid="{33FC1E65-77A3-4AE8-9199-D4B1F0F4AEB5}"/>
    <cellStyle name="AggGreen12 4 4 2 6 13" xfId="45440" xr:uid="{3AC188AA-B36F-4B1B-9721-4CA48B4AFEC5}"/>
    <cellStyle name="AggGreen12 4 4 2 6 14" xfId="48831" xr:uid="{C4AEB11C-8F30-4E76-B3E0-5023240F040D}"/>
    <cellStyle name="AggGreen12 4 4 2 6 15" xfId="50836" xr:uid="{5A1DC549-3F5B-4594-B994-A351142B1EEA}"/>
    <cellStyle name="AggGreen12 4 4 2 6 2" xfId="7853" xr:uid="{C8D8BFE6-1496-4EB1-802F-2548B20CC05A}"/>
    <cellStyle name="AggGreen12 4 4 2 6 3" xfId="11432" xr:uid="{7DAB3506-13F1-49D6-B54E-21CACE4EA19A}"/>
    <cellStyle name="AggGreen12 4 4 2 6 4" xfId="15332" xr:uid="{44D4729F-84EB-445D-B267-7205FF4C50D9}"/>
    <cellStyle name="AggGreen12 4 4 2 6 5" xfId="18531" xr:uid="{E329EE15-7265-4E10-8A8B-8C6689127BE1}"/>
    <cellStyle name="AggGreen12 4 4 2 6 6" xfId="22511" xr:uid="{B2BC69E3-307F-4010-8A4D-FC59E1B49AB8}"/>
    <cellStyle name="AggGreen12 4 4 2 6 7" xfId="25073" xr:uid="{08B31767-8C41-42E9-AED7-9B1D367B7DAB}"/>
    <cellStyle name="AggGreen12 4 4 2 6 8" xfId="29416" xr:uid="{F1539E1C-DB57-4046-B728-45BDCF984AB9}"/>
    <cellStyle name="AggGreen12 4 4 2 6 9" xfId="31390" xr:uid="{B2F6C70C-F718-493E-8B53-D181A55964C8}"/>
    <cellStyle name="AggGreen12 4 4 2 7" xfId="3653" xr:uid="{E8D4DBFF-2FC5-40B4-BA65-0583ECCAEBBC}"/>
    <cellStyle name="AggGreen12 4 4 2 7 10" xfId="35230" xr:uid="{B1199986-B853-44C9-95F4-1F9997CE0FC2}"/>
    <cellStyle name="AggGreen12 4 4 2 7 11" xfId="38675" xr:uid="{0A74905D-F087-4F5C-A4A5-C7CDE09581B7}"/>
    <cellStyle name="AggGreen12 4 4 2 7 12" xfId="41364" xr:uid="{F8735FC8-E997-47D9-86D9-0F590D199CF9}"/>
    <cellStyle name="AggGreen12 4 4 2 7 13" xfId="45675" xr:uid="{AA2DF0AF-2CCD-4B9E-859C-3F56D0B86A04}"/>
    <cellStyle name="AggGreen12 4 4 2 7 14" xfId="49066" xr:uid="{2672FBFB-496D-4FE4-999C-E6DB346D047D}"/>
    <cellStyle name="AggGreen12 4 4 2 7 15" xfId="51071" xr:uid="{DE24D2DE-9CD9-44E9-9EBE-8E6795422DD8}"/>
    <cellStyle name="AggGreen12 4 4 2 7 2" xfId="8088" xr:uid="{24A9E7E7-FAD6-438B-8163-1BE35CB22158}"/>
    <cellStyle name="AggGreen12 4 4 2 7 3" xfId="11667" xr:uid="{3AB789A3-1FEE-46E6-80AA-20E7AEDC714C}"/>
    <cellStyle name="AggGreen12 4 4 2 7 4" xfId="15567" xr:uid="{2B0F4A59-CF95-435E-B62C-647B4E44DF6B}"/>
    <cellStyle name="AggGreen12 4 4 2 7 5" xfId="18766" xr:uid="{2559974A-08BB-41B7-BE69-0F59A065ADE9}"/>
    <cellStyle name="AggGreen12 4 4 2 7 6" xfId="22746" xr:uid="{C2884CD2-57CA-4BE6-BE87-93E860E81342}"/>
    <cellStyle name="AggGreen12 4 4 2 7 7" xfId="25308" xr:uid="{34E58036-B8DF-4A25-9FF1-FE2B9245CCB2}"/>
    <cellStyle name="AggGreen12 4 4 2 7 8" xfId="29651" xr:uid="{E34CCE34-1ACC-43AF-93DE-945BC136F09B}"/>
    <cellStyle name="AggGreen12 4 4 2 7 9" xfId="31625" xr:uid="{8919CB41-AFB4-401B-8B75-A912D59ED5F5}"/>
    <cellStyle name="AggGreen12 4 4 2 8" xfId="4370" xr:uid="{B1F44F86-C748-44C3-B3A9-DC18D624D652}"/>
    <cellStyle name="AggGreen12 4 4 2 8 10" xfId="42033" xr:uid="{623C34D9-0D11-4E54-A736-EFFF808AE69C}"/>
    <cellStyle name="AggGreen12 4 4 2 8 11" xfId="46369" xr:uid="{9D38F966-E7FB-46EC-818D-218650EBD658}"/>
    <cellStyle name="AggGreen12 4 4 2 8 12" xfId="49773" xr:uid="{3293F9F1-54C5-4F5B-A0E0-B295EB7B9F52}"/>
    <cellStyle name="AggGreen12 4 4 2 8 13" xfId="51740" xr:uid="{418660B4-7447-4A05-8DDC-19911DFE03BC}"/>
    <cellStyle name="AggGreen12 4 4 2 8 2" xfId="8803" xr:uid="{CDC4E2D4-0DC1-4A78-B6DA-DB46442144B0}"/>
    <cellStyle name="AggGreen12 4 4 2 8 3" xfId="12374" xr:uid="{05438F14-CCEF-4CD5-953B-C0CA1B821385}"/>
    <cellStyle name="AggGreen12 4 4 2 8 4" xfId="16277" xr:uid="{603BEEB4-F7CC-40C6-A9DA-34703EDCE22E}"/>
    <cellStyle name="AggGreen12 4 4 2 8 5" xfId="19458" xr:uid="{462553FF-C496-4FF4-8473-4078B2E5B984}"/>
    <cellStyle name="AggGreen12 4 4 2 8 6" xfId="25977" xr:uid="{0DF7E82C-09D3-4AA5-B5FA-8733CD8BA8D7}"/>
    <cellStyle name="AggGreen12 4 4 2 8 7" xfId="32325" xr:uid="{16AAD59E-60CA-474C-9F34-C9D157C95068}"/>
    <cellStyle name="AggGreen12 4 4 2 8 8" xfId="35931" xr:uid="{7D4F33AD-D8CD-4BFE-A637-50E228B527DF}"/>
    <cellStyle name="AggGreen12 4 4 2 8 9" xfId="39383" xr:uid="{BFA1265B-9AEF-4237-A1BD-32BD1D391699}"/>
    <cellStyle name="AggGreen12 4 4 2 9" xfId="4600" xr:uid="{CD86A1C7-8A3C-4BAD-AB08-88431879D29C}"/>
    <cellStyle name="AggGreen12 4 4 2 9 10" xfId="42263" xr:uid="{5765FF9D-28D2-4404-B587-E9685C6E5BDC}"/>
    <cellStyle name="AggGreen12 4 4 2 9 11" xfId="46599" xr:uid="{99C84F97-8F76-4921-8769-AF9907E019B0}"/>
    <cellStyle name="AggGreen12 4 4 2 9 12" xfId="50003" xr:uid="{0B319D27-2630-40B6-A00E-67F05F692A74}"/>
    <cellStyle name="AggGreen12 4 4 2 9 13" xfId="51970" xr:uid="{03886644-B665-4645-B5D1-53FCC9986D33}"/>
    <cellStyle name="AggGreen12 4 4 2 9 2" xfId="9033" xr:uid="{2A5DC897-713B-4368-ADBE-2F6E39B6B651}"/>
    <cellStyle name="AggGreen12 4 4 2 9 3" xfId="12604" xr:uid="{35E37399-7208-4987-B6AB-BC0CBF32DE1E}"/>
    <cellStyle name="AggGreen12 4 4 2 9 4" xfId="16507" xr:uid="{78E3CCEE-1E06-41E2-969A-E574F276309F}"/>
    <cellStyle name="AggGreen12 4 4 2 9 5" xfId="19688" xr:uid="{6CD8A5EC-FEDA-407F-B328-2A8EBF5C9581}"/>
    <cellStyle name="AggGreen12 4 4 2 9 6" xfId="26207" xr:uid="{3B676265-29F4-4154-8B92-45484CB6C646}"/>
    <cellStyle name="AggGreen12 4 4 2 9 7" xfId="32555" xr:uid="{7921B89A-C3E3-411E-95DC-5238D98D289E}"/>
    <cellStyle name="AggGreen12 4 4 2 9 8" xfId="36161" xr:uid="{E23FA8F2-FDFF-4A0B-86A5-57AB9A44AFF5}"/>
    <cellStyle name="AggGreen12 4 4 2 9 9" xfId="39613" xr:uid="{1927614D-A151-4FCC-AB6C-0BC2187A2834}"/>
    <cellStyle name="AggGreen12 4 4 3" xfId="1477" xr:uid="{B12305F4-474E-41E9-871B-DF5CB919E5AE}"/>
    <cellStyle name="AggGreen12 4 4 3 10" xfId="36627" xr:uid="{41F1F997-9E23-4FF9-B1C6-897ABF810D17}"/>
    <cellStyle name="AggGreen12 4 4 3 11" xfId="37412" xr:uid="{74E786E5-E00D-4663-B226-9B6C9EABBB21}"/>
    <cellStyle name="AggGreen12 4 4 3 12" xfId="43502" xr:uid="{959529AB-8D53-4344-9478-37D9B117E25A}"/>
    <cellStyle name="AggGreen12 4 4 3 13" xfId="47619" xr:uid="{63B3603F-66F8-4902-886F-3E3458D16966}"/>
    <cellStyle name="AggGreen12 4 4 3 2" xfId="5916" xr:uid="{06D6AFD9-0952-4AE2-8FE1-B2D65ECCBC0A}"/>
    <cellStyle name="AggGreen12 4 4 3 3" xfId="9493" xr:uid="{6F978D3D-3675-42D2-BB42-9E6C16EEB7AE}"/>
    <cellStyle name="AggGreen12 4 4 3 4" xfId="16598" xr:uid="{8D2FD925-52A8-4E9D-AEAF-E2B67E312CD0}"/>
    <cellStyle name="AggGreen12 4 4 3 5" xfId="20585" xr:uid="{C661048C-3881-48D6-ACF4-17A58F2106AB}"/>
    <cellStyle name="AggGreen12 4 4 3 6" xfId="23202" xr:uid="{3F06F1E5-7CDC-4B96-B147-45F446B4D058}"/>
    <cellStyle name="AggGreen12 4 4 3 7" xfId="27513" xr:uid="{2FBD58B6-5E01-4EC1-9AFF-70F1B8BCBBA2}"/>
    <cellStyle name="AggGreen12 4 4 3 8" xfId="27940" xr:uid="{50C43B48-7751-4822-9AD7-A5D78BAAA480}"/>
    <cellStyle name="AggGreen12 4 4 3 9" xfId="33060" xr:uid="{59B109B8-5BD6-4462-ADD0-E6AF8F897EEB}"/>
    <cellStyle name="AggGreen12 4 4 4" xfId="1780" xr:uid="{1E7FC2BC-CBEA-43F7-AA0C-1D70B7BBA7B1}"/>
    <cellStyle name="AggGreen12 4 4 4 10" xfId="33363" xr:uid="{8C728F32-EE96-4674-BA98-0577B45FAF19}"/>
    <cellStyle name="AggGreen12 4 4 4 11" xfId="36903" xr:uid="{DD49DBDE-F52C-41CD-8676-F51427206A3F}"/>
    <cellStyle name="AggGreen12 4 4 4 12" xfId="26223" xr:uid="{92EA36FA-7CF4-4092-9F1F-EEEF25627A7C}"/>
    <cellStyle name="AggGreen12 4 4 4 13" xfId="43805" xr:uid="{39D0ED44-ADF2-4B57-969E-F67D6030BBB6}"/>
    <cellStyle name="AggGreen12 4 4 4 14" xfId="47990" xr:uid="{9796ABA8-A351-47C9-A0C2-C6361F08F374}"/>
    <cellStyle name="AggGreen12 4 4 4 2" xfId="6218" xr:uid="{7A5856FF-C4A4-4341-8F7C-40F296C1EFDF}"/>
    <cellStyle name="AggGreen12 4 4 4 3" xfId="9796" xr:uid="{25DA4A2D-AAC4-4D2D-96C4-634AFBC39435}"/>
    <cellStyle name="AggGreen12 4 4 4 4" xfId="13698" xr:uid="{A94797FE-FEBD-4CC7-A146-E187AB0F1D58}"/>
    <cellStyle name="AggGreen12 4 4 4 5" xfId="16901" xr:uid="{3E0069DE-9720-4623-BE5E-BC839589AC92}"/>
    <cellStyle name="AggGreen12 4 4 4 6" xfId="20888" xr:uid="{1CCC23CE-DEC2-415F-98D6-CC1B5E79359A}"/>
    <cellStyle name="AggGreen12 4 4 4 7" xfId="23488" xr:uid="{A5111AEF-B0FF-4FBB-89E6-E05560C22E99}"/>
    <cellStyle name="AggGreen12 4 4 4 8" xfId="27808" xr:uid="{88A2B738-3B12-48E3-B5CF-EFB9454CAD93}"/>
    <cellStyle name="AggGreen12 4 4 4 9" xfId="26923" xr:uid="{80C120DF-EF4E-4728-AFFA-45B3977D789F}"/>
    <cellStyle name="AggGreen12 4 4 5" xfId="2176" xr:uid="{F7E10A59-4536-4B5E-94B8-75E19FC36A43}"/>
    <cellStyle name="AggGreen12 4 4 5 10" xfId="33755" xr:uid="{9230088E-60EC-4906-ACB9-EF7117999CFC}"/>
    <cellStyle name="AggGreen12 4 4 5 11" xfId="37258" xr:uid="{9C48F680-1FBF-4758-AA77-1B1F07A0023B}"/>
    <cellStyle name="AggGreen12 4 4 5 12" xfId="39893" xr:uid="{17A1C23C-B10C-4732-8D46-D836556B051F}"/>
    <cellStyle name="AggGreen12 4 4 5 13" xfId="44199" xr:uid="{DF2B3239-C7AA-4F69-8B7C-A9DF92C01BF6}"/>
    <cellStyle name="AggGreen12 4 4 5 14" xfId="46861" xr:uid="{024A2A21-A320-420D-B1E3-23FB8763473E}"/>
    <cellStyle name="AggGreen12 4 4 5 2" xfId="6614" xr:uid="{D587C686-A080-4C1D-B160-AC4F9FE1EC16}"/>
    <cellStyle name="AggGreen12 4 4 5 3" xfId="10192" xr:uid="{A721E1BC-8F67-48E4-BE9D-D08128A41B86}"/>
    <cellStyle name="AggGreen12 4 4 5 4" xfId="14091" xr:uid="{05F2CE84-E008-4AC5-8010-62EEDD870D8E}"/>
    <cellStyle name="AggGreen12 4 4 5 5" xfId="17292" xr:uid="{B9C46E37-01CB-4CA7-B6CD-F82F3BD16CD0}"/>
    <cellStyle name="AggGreen12 4 4 5 6" xfId="21275" xr:uid="{CE819B95-7DEF-43F1-B776-D0D08F43E093}"/>
    <cellStyle name="AggGreen12 4 4 5 7" xfId="23862" xr:uid="{C0EFD0B4-B3BD-4E7C-AAC2-80F56CC744F3}"/>
    <cellStyle name="AggGreen12 4 4 5 8" xfId="28190" xr:uid="{C02BD52C-F1C4-4736-BCDB-193D0E46A02A}"/>
    <cellStyle name="AggGreen12 4 4 5 9" xfId="26884" xr:uid="{7A801305-B603-4DAC-A28E-591A89138642}"/>
    <cellStyle name="AggGreen12 4 4 6" xfId="2523" xr:uid="{D2D36E67-BB9F-484B-BFD9-20C618855B62}"/>
    <cellStyle name="AggGreen12 4 4 6 10" xfId="34102" xr:uid="{BAE3D8CA-9D9C-41CA-ACD7-38692C9EB6F2}"/>
    <cellStyle name="AggGreen12 4 4 6 11" xfId="37575" xr:uid="{8F0C8FDB-5EEC-4777-9D4C-1818F346C4F2}"/>
    <cellStyle name="AggGreen12 4 4 6 12" xfId="40240" xr:uid="{9B46F796-9D5D-4596-8747-28E8C7B4F5AA}"/>
    <cellStyle name="AggGreen12 4 4 6 13" xfId="44546" xr:uid="{97BB53CC-6D27-4DDE-8DFD-C5B00EA72C44}"/>
    <cellStyle name="AggGreen12 4 4 6 14" xfId="47878" xr:uid="{2BA8BDA7-0235-47FE-8424-6E6429EA1D26}"/>
    <cellStyle name="AggGreen12 4 4 6 2" xfId="6960" xr:uid="{4EC9033C-D3B5-4D2B-A316-EED90A17D4EB}"/>
    <cellStyle name="AggGreen12 4 4 6 3" xfId="10539" xr:uid="{4F4872A2-06F6-4EBD-8EF7-3E26A0EE85B1}"/>
    <cellStyle name="AggGreen12 4 4 6 4" xfId="14438" xr:uid="{26BA7D2F-6CF7-4E08-B8CC-7F550954BC14}"/>
    <cellStyle name="AggGreen12 4 4 6 5" xfId="17639" xr:uid="{08E48BE1-4EBB-4FA6-9C23-38D87D8A6CCE}"/>
    <cellStyle name="AggGreen12 4 4 6 6" xfId="21622" xr:uid="{983223F0-CED2-4592-9D8C-9C4B5E0453E3}"/>
    <cellStyle name="AggGreen12 4 4 6 7" xfId="24199" xr:uid="{3539CBC2-8657-497F-AED4-6CC71395DD2D}"/>
    <cellStyle name="AggGreen12 4 4 6 8" xfId="28529" xr:uid="{4B160CB0-C719-42D6-B261-C097F035C49D}"/>
    <cellStyle name="AggGreen12 4 4 6 9" xfId="26322" xr:uid="{B0095B9B-2142-46D6-AF9F-6BFD2CFE1881}"/>
    <cellStyle name="AggGreen12 4 4 7" xfId="3207" xr:uid="{94B50B01-3F08-4D8B-901E-0BEC170AFD89}"/>
    <cellStyle name="AggGreen12 4 4 7 10" xfId="34784" xr:uid="{F3B37ED7-B8F0-4DF3-AB07-6F3A3C6CD4BB}"/>
    <cellStyle name="AggGreen12 4 4 7 11" xfId="38229" xr:uid="{3675F9BA-AF46-45BB-A3DE-6E2A87230B28}"/>
    <cellStyle name="AggGreen12 4 4 7 12" xfId="40918" xr:uid="{BF20B8C1-3915-4F6A-B949-FAFDBE0CD7DE}"/>
    <cellStyle name="AggGreen12 4 4 7 13" xfId="45229" xr:uid="{A10420D2-FE53-43F3-B904-CB328C586100}"/>
    <cellStyle name="AggGreen12 4 4 7 14" xfId="48620" xr:uid="{9F3EAD70-53FA-42C0-A026-5C637D6D1658}"/>
    <cellStyle name="AggGreen12 4 4 7 15" xfId="50625" xr:uid="{E6D4961E-E803-48F1-A2F9-97E08C8E8405}"/>
    <cellStyle name="AggGreen12 4 4 7 2" xfId="7642" xr:uid="{40D7BEF6-AC85-4597-B2A5-D2895129EBC9}"/>
    <cellStyle name="AggGreen12 4 4 7 3" xfId="11221" xr:uid="{FBEB99E2-EB59-40AD-8D4C-D5F369B245BF}"/>
    <cellStyle name="AggGreen12 4 4 7 4" xfId="15121" xr:uid="{BD810779-7CDE-42B6-AC3E-C2AD763ED585}"/>
    <cellStyle name="AggGreen12 4 4 7 5" xfId="18320" xr:uid="{0B800045-2CF8-499C-9462-5E465AF79E09}"/>
    <cellStyle name="AggGreen12 4 4 7 6" xfId="22300" xr:uid="{D3135899-E2E8-4FBC-BDC2-C2C1424F0C65}"/>
    <cellStyle name="AggGreen12 4 4 7 7" xfId="24862" xr:uid="{C62B1BAA-504A-423F-8645-ABDAA13ACA6E}"/>
    <cellStyle name="AggGreen12 4 4 7 8" xfId="29205" xr:uid="{BCAB7320-2ABA-43B6-9A99-BBCE5DD0BEB0}"/>
    <cellStyle name="AggGreen12 4 4 7 9" xfId="31179" xr:uid="{87E3B153-2A5D-4661-9793-2EE476B8D748}"/>
    <cellStyle name="AggGreen12 4 4 8" xfId="3523" xr:uid="{5FF90131-9120-4797-9E07-A1C52584EBF0}"/>
    <cellStyle name="AggGreen12 4 4 8 10" xfId="35100" xr:uid="{9B8799EB-F1BE-411F-9EF6-A96AC1DE80F7}"/>
    <cellStyle name="AggGreen12 4 4 8 11" xfId="38545" xr:uid="{CFB789D5-999E-41CB-A161-C8EC6EA5D374}"/>
    <cellStyle name="AggGreen12 4 4 8 12" xfId="41234" xr:uid="{3C09AA24-A4DA-4E5B-88D5-87FE4A0A0659}"/>
    <cellStyle name="AggGreen12 4 4 8 13" xfId="45545" xr:uid="{375BDE4B-F9D8-445A-9C76-F2D77040DDFA}"/>
    <cellStyle name="AggGreen12 4 4 8 14" xfId="48936" xr:uid="{DEE8E981-2DD6-406A-8709-39FFD768E9FB}"/>
    <cellStyle name="AggGreen12 4 4 8 15" xfId="50941" xr:uid="{DD207C77-008B-4CB4-A891-32C99DB659F1}"/>
    <cellStyle name="AggGreen12 4 4 8 2" xfId="7958" xr:uid="{0D843009-047C-408A-8287-A0712F9DD5B8}"/>
    <cellStyle name="AggGreen12 4 4 8 3" xfId="11537" xr:uid="{B222301E-3B60-4C91-AA50-79BB977AF263}"/>
    <cellStyle name="AggGreen12 4 4 8 4" xfId="15437" xr:uid="{9C185EE0-36A1-4E97-96B2-10D7B9BB61E6}"/>
    <cellStyle name="AggGreen12 4 4 8 5" xfId="18636" xr:uid="{B7B04C5F-4B26-4609-82C6-CAFE8CA797C4}"/>
    <cellStyle name="AggGreen12 4 4 8 6" xfId="22616" xr:uid="{491562E6-0C20-4F9B-A85A-80971D757462}"/>
    <cellStyle name="AggGreen12 4 4 8 7" xfId="25178" xr:uid="{75997219-C80C-4C9E-AF7D-62D5B912578C}"/>
    <cellStyle name="AggGreen12 4 4 8 8" xfId="29521" xr:uid="{8B944456-62D0-4FA9-A510-29E87315AC44}"/>
    <cellStyle name="AggGreen12 4 4 8 9" xfId="31495" xr:uid="{EE5546FF-22F2-4FFF-B607-F43117775A9D}"/>
    <cellStyle name="AggGreen12 4 4 9" xfId="4161" xr:uid="{0C2786FF-EAB3-41AF-B044-911B6AD32D77}"/>
    <cellStyle name="AggGreen12 4 4 9 10" xfId="41824" xr:uid="{F84B9D30-FA69-4EE0-8D18-7F69FDEFD7BC}"/>
    <cellStyle name="AggGreen12 4 4 9 11" xfId="46160" xr:uid="{D07A563B-F602-44BB-98A5-4BE7490FBA52}"/>
    <cellStyle name="AggGreen12 4 4 9 12" xfId="49564" xr:uid="{04BD6B67-7392-4A2C-8BDF-87D6DF39261E}"/>
    <cellStyle name="AggGreen12 4 4 9 13" xfId="51531" xr:uid="{CDF4CDF8-FEE5-4BAB-81EA-3A7D735427B1}"/>
    <cellStyle name="AggGreen12 4 4 9 2" xfId="8594" xr:uid="{D9D0DBB3-9F05-4848-90D9-DEA64F997421}"/>
    <cellStyle name="AggGreen12 4 4 9 3" xfId="12165" xr:uid="{BA356D51-4598-4C9F-87D9-A424B8E9F405}"/>
    <cellStyle name="AggGreen12 4 4 9 4" xfId="16068" xr:uid="{FA6F270E-575E-4DC3-A5C3-8B5AB523BCB3}"/>
    <cellStyle name="AggGreen12 4 4 9 5" xfId="19249" xr:uid="{F4FB44E6-2203-40C5-ACA9-B4384AB9ACF0}"/>
    <cellStyle name="AggGreen12 4 4 9 6" xfId="25768" xr:uid="{3CAA6701-E756-4DF0-BFBB-B9D9D2F35E51}"/>
    <cellStyle name="AggGreen12 4 4 9 7" xfId="32116" xr:uid="{FD9D831C-26E7-4FDF-8777-0F1D1FF1AB18}"/>
    <cellStyle name="AggGreen12 4 4 9 8" xfId="35722" xr:uid="{98CA2865-198E-4936-8CC3-79206B98E56C}"/>
    <cellStyle name="AggGreen12 4 4 9 9" xfId="39174" xr:uid="{018FB9C3-DDFB-4588-864A-B6F56A4ABC41}"/>
    <cellStyle name="AggGreen12 4 5" xfId="1343" xr:uid="{38C135CB-6D88-44A1-8EF4-F95B5728D067}"/>
    <cellStyle name="AggGreen12 4 5 10" xfId="36512" xr:uid="{6B883866-532B-4D2A-A539-52879A1004D5}"/>
    <cellStyle name="AggGreen12 4 5 11" xfId="37622" xr:uid="{3EE90C75-1D1E-40D5-BF82-3D12608FAE8F}"/>
    <cellStyle name="AggGreen12 4 5 12" xfId="43368" xr:uid="{DA096436-877C-4E9A-BE0A-B9C3945FB63F}"/>
    <cellStyle name="AggGreen12 4 5 13" xfId="46685" xr:uid="{4A8417BF-5CDA-4403-A142-7E47A12E7D25}"/>
    <cellStyle name="AggGreen12 4 5 2" xfId="5784" xr:uid="{8EBFB37F-F8FA-4C87-8E6E-E014DF78B99D}"/>
    <cellStyle name="AggGreen12 4 5 3" xfId="9359" xr:uid="{2E9522B8-83DF-4861-80C7-2048846F6937}"/>
    <cellStyle name="AggGreen12 4 5 4" xfId="13304" xr:uid="{56A5EE33-44C7-4B0D-8134-7D2BA2CF020E}"/>
    <cellStyle name="AggGreen12 4 5 5" xfId="20451" xr:uid="{34ED3296-B4D9-4FC3-AC21-C228C0E110F7}"/>
    <cellStyle name="AggGreen12 4 5 6" xfId="23015" xr:uid="{303E7DC5-EC4C-4EDE-B3B8-DF9A724A2BAC}"/>
    <cellStyle name="AggGreen12 4 5 7" xfId="27384" xr:uid="{60C1A770-A50C-406A-BB8E-4576E8DD6144}"/>
    <cellStyle name="AggGreen12 4 5 8" xfId="30248" xr:uid="{F19E81D7-670B-4DA3-B748-50EF677B669B}"/>
    <cellStyle name="AggGreen12 4 5 9" xfId="32926" xr:uid="{A0B8E271-4C03-4313-8C53-7F9221C9C44A}"/>
    <cellStyle name="AggGreen12 4 6" xfId="1705" xr:uid="{AAC3625E-CEB0-454A-94BE-E4468D185989}"/>
    <cellStyle name="AggGreen12 4 6 10" xfId="33288" xr:uid="{7AA672CB-8EE2-4DAD-BF4D-0C126296A16F}"/>
    <cellStyle name="AggGreen12 4 6 11" xfId="36841" xr:uid="{C13AAA77-B10F-4F05-92C0-87117BFE2B1F}"/>
    <cellStyle name="AggGreen12 4 6 12" xfId="26525" xr:uid="{E7962C85-BE5F-40E3-AAF2-245A9390E008}"/>
    <cellStyle name="AggGreen12 4 6 13" xfId="43730" xr:uid="{53719A05-31A9-4A5D-92B2-D8DF44BF9F8B}"/>
    <cellStyle name="AggGreen12 4 6 14" xfId="47441" xr:uid="{DD3EBCDC-FC7E-4574-9EED-78A2A7565DB2}"/>
    <cellStyle name="AggGreen12 4 6 2" xfId="6144" xr:uid="{1A032A38-DFA9-4750-B6CB-DB318001372B}"/>
    <cellStyle name="AggGreen12 4 6 3" xfId="9721" xr:uid="{9A456AF6-E9CF-4AEE-84BE-77B99F7B3CA3}"/>
    <cellStyle name="AggGreen12 4 6 4" xfId="13623" xr:uid="{2A6056FB-523F-4BDC-8B14-97FAEB8F83BC}"/>
    <cellStyle name="AggGreen12 4 6 5" xfId="16826" xr:uid="{63879C9D-3AA6-4B96-BD7C-8D7A262A8D85}"/>
    <cellStyle name="AggGreen12 4 6 6" xfId="20813" xr:uid="{9C00DC7A-0975-4948-907F-B5FE7BE30565}"/>
    <cellStyle name="AggGreen12 4 6 7" xfId="23416" xr:uid="{873750B0-E061-4AAE-8559-EA95F0047264}"/>
    <cellStyle name="AggGreen12 4 6 8" xfId="27737" xr:uid="{348A09EE-AE6D-46BD-8185-845CFD94EFE1}"/>
    <cellStyle name="AggGreen12 4 6 9" xfId="27150" xr:uid="{6BD3F76D-EA9D-4E26-8862-8A07E4D19817}"/>
    <cellStyle name="AggGreen12 4 7" xfId="1988" xr:uid="{A79A7318-2648-4872-A1C0-5642B32B03D2}"/>
    <cellStyle name="AggGreen12 4 7 10" xfId="33567" xr:uid="{698434DF-83D9-410A-AAF0-035F76FE36F7}"/>
    <cellStyle name="AggGreen12 4 7 11" xfId="37086" xr:uid="{D9AC6E55-3FA9-4CFA-AC9F-FC028CF91DD9}"/>
    <cellStyle name="AggGreen12 4 7 12" xfId="39705" xr:uid="{3A421A08-4849-41E5-9748-4FBDA363B6E2}"/>
    <cellStyle name="AggGreen12 4 7 13" xfId="44011" xr:uid="{57C332F9-54D9-412D-AE45-5E549406A77B}"/>
    <cellStyle name="AggGreen12 4 7 14" xfId="47375" xr:uid="{AC071354-53DC-4767-8C18-F3C2F64317EF}"/>
    <cellStyle name="AggGreen12 4 7 2" xfId="6426" xr:uid="{D30F6094-CB33-4362-B5FF-33858D3F1CF0}"/>
    <cellStyle name="AggGreen12 4 7 3" xfId="10004" xr:uid="{D4A7269B-AE4E-4B93-A4C0-6562BAF8258E}"/>
    <cellStyle name="AggGreen12 4 7 4" xfId="13903" xr:uid="{FD1E03F2-B838-4C02-B97C-68FE28CF06FD}"/>
    <cellStyle name="AggGreen12 4 7 5" xfId="17104" xr:uid="{4ECDD8E8-0CA4-40AC-85FF-5DAD478F75E4}"/>
    <cellStyle name="AggGreen12 4 7 6" xfId="21087" xr:uid="{F822CE55-BADC-43E9-98D9-DD879D467F94}"/>
    <cellStyle name="AggGreen12 4 7 7" xfId="23675" xr:uid="{8336D64B-FC10-492F-A268-7314E4285484}"/>
    <cellStyle name="AggGreen12 4 7 8" xfId="28007" xr:uid="{B4F2DBB8-496B-46E4-BDA0-D8CB247C728E}"/>
    <cellStyle name="AggGreen12 4 7 9" xfId="30211" xr:uid="{4E527CFF-69DC-41FB-AAA4-C7E8C2C7804B}"/>
    <cellStyle name="AggGreen12 4 8" xfId="2326" xr:uid="{25F1798B-6C8E-45DE-853C-2E41D2FE9CC7}"/>
    <cellStyle name="AggGreen12 4 8 10" xfId="33905" xr:uid="{8A9CFBF1-553F-4E7D-87F6-8275491F7C9A}"/>
    <cellStyle name="AggGreen12 4 8 11" xfId="37397" xr:uid="{859176C9-A6EB-43FD-BC95-D3B034FE7EAF}"/>
    <cellStyle name="AggGreen12 4 8 12" xfId="40043" xr:uid="{21C17990-AAF9-48BD-B4BD-B872D7F8D2E6}"/>
    <cellStyle name="AggGreen12 4 8 13" xfId="44349" xr:uid="{0863EA80-BB77-4041-AC51-4AE00A9318D7}"/>
    <cellStyle name="AggGreen12 4 8 14" xfId="48012" xr:uid="{0D403829-2233-4762-9259-EEE92D8E0D5A}"/>
    <cellStyle name="AggGreen12 4 8 2" xfId="6764" xr:uid="{3F093E87-8A8E-4296-9EC1-BCDF143620D1}"/>
    <cellStyle name="AggGreen12 4 8 3" xfId="10342" xr:uid="{455DDA0F-7ABE-447F-B061-AECF6CB4A0FA}"/>
    <cellStyle name="AggGreen12 4 8 4" xfId="14241" xr:uid="{74EED8C1-23F1-4C89-AC8B-3A972D7D3F65}"/>
    <cellStyle name="AggGreen12 4 8 5" xfId="17442" xr:uid="{63CC1112-0018-44D3-8414-E16F0C32B864}"/>
    <cellStyle name="AggGreen12 4 8 6" xfId="21425" xr:uid="{54A17686-ECD6-4EE6-8446-4F467F2BB1C1}"/>
    <cellStyle name="AggGreen12 4 8 7" xfId="24012" xr:uid="{71CA7649-5643-4A72-8A6A-BC92748599BC}"/>
    <cellStyle name="AggGreen12 4 8 8" xfId="28335" xr:uid="{A166861E-3947-405A-B44B-64E6C370A62A}"/>
    <cellStyle name="AggGreen12 4 8 9" xfId="26422" xr:uid="{38ED1216-2AD9-4919-A6E4-8DE5E4EAAA45}"/>
    <cellStyle name="AggGreen12 4 9" xfId="2899" xr:uid="{F1F57B9C-0191-43FA-BE24-46093EDEA639}"/>
    <cellStyle name="AggGreen12 4 9 10" xfId="34476" xr:uid="{6A744379-AF6E-4DF4-B6D5-C47837953FD4}"/>
    <cellStyle name="AggGreen12 4 9 11" xfId="37921" xr:uid="{56CE3B2D-481E-4F02-885D-E47E7E7320E0}"/>
    <cellStyle name="AggGreen12 4 9 12" xfId="40610" xr:uid="{96E4B7D6-16BD-4C8C-B105-93A1522FB627}"/>
    <cellStyle name="AggGreen12 4 9 13" xfId="44921" xr:uid="{51B56017-AD07-4D8D-B0B6-79EF990C12F5}"/>
    <cellStyle name="AggGreen12 4 9 14" xfId="48312" xr:uid="{1FEA7DF2-4D24-49B9-8BC6-CBCE59648BDE}"/>
    <cellStyle name="AggGreen12 4 9 15" xfId="50317" xr:uid="{40C4F65A-7061-493E-A611-CE8F0A0324C9}"/>
    <cellStyle name="AggGreen12 4 9 2" xfId="7334" xr:uid="{7261408A-6590-4F65-9463-D0CB1FDE1A79}"/>
    <cellStyle name="AggGreen12 4 9 3" xfId="10913" xr:uid="{112297A1-407F-43C7-B8F2-399A9AEDE7C5}"/>
    <cellStyle name="AggGreen12 4 9 4" xfId="14813" xr:uid="{AD1A6397-2C41-4309-B4B8-9ADAE2F438CA}"/>
    <cellStyle name="AggGreen12 4 9 5" xfId="18012" xr:uid="{00F34113-D4B1-4026-9F1D-82291B4D320A}"/>
    <cellStyle name="AggGreen12 4 9 6" xfId="21992" xr:uid="{1D5C66AC-4F5A-4845-A37B-7D39E99E3921}"/>
    <cellStyle name="AggGreen12 4 9 7" xfId="24554" xr:uid="{5122D230-0773-4DB1-A2A8-92A8DC48BE7B}"/>
    <cellStyle name="AggGreen12 4 9 8" xfId="28897" xr:uid="{90559BD5-A6C5-4B70-BE59-6374E70657A7}"/>
    <cellStyle name="AggGreen12 4 9 9" xfId="30871" xr:uid="{7F26059B-1636-4FB3-B659-E5C860881DEC}"/>
    <cellStyle name="AggGreen12 5" xfId="149" xr:uid="{61B0636F-13E0-4613-8BFB-F8D36276FDE8}"/>
    <cellStyle name="AggGreen12 5 10" xfId="52022" xr:uid="{72F10293-A666-4623-8F52-203FBE62CA7D}"/>
    <cellStyle name="AggGreen12 5 2" xfId="2797" xr:uid="{AF7DB015-3DCA-4E2B-939E-C577128223E9}"/>
    <cellStyle name="AggGreen12 5 2 10" xfId="34376" xr:uid="{50F45106-1212-4C9C-A2BD-02E58DF4EF3C}"/>
    <cellStyle name="AggGreen12 5 2 11" xfId="37821" xr:uid="{9E311E88-0AC2-4114-81FB-7DF1CA7FD89A}"/>
    <cellStyle name="AggGreen12 5 2 12" xfId="40514" xr:uid="{BF99ADDD-403D-44ED-BDB7-22B516A59E99}"/>
    <cellStyle name="AggGreen12 5 2 13" xfId="44820" xr:uid="{57149E47-3C7D-46C5-AF3B-B2149776E486}"/>
    <cellStyle name="AggGreen12 5 2 14" xfId="50221" xr:uid="{6745205C-BDE8-47AB-915E-B6A5659A34A6}"/>
    <cellStyle name="AggGreen12 5 2 2" xfId="7233" xr:uid="{C2F573CA-D514-4C2A-84B1-4144CC76ACE5}"/>
    <cellStyle name="AggGreen12 5 2 3" xfId="10813" xr:uid="{AEDB865E-0ACA-412C-98CE-712D256EE39C}"/>
    <cellStyle name="AggGreen12 5 2 4" xfId="14712" xr:uid="{2A38D28E-AF5B-424A-9FE1-E5166DA6F699}"/>
    <cellStyle name="AggGreen12 5 2 5" xfId="17913" xr:uid="{DAB443AB-FA09-468F-9E90-5DC094152E75}"/>
    <cellStyle name="AggGreen12 5 2 6" xfId="21896" xr:uid="{369D9263-E59B-4570-9785-FF8A9C825ED5}"/>
    <cellStyle name="AggGreen12 5 2 7" xfId="24458" xr:uid="{53509F2B-2394-464F-B103-969F1F39339D}"/>
    <cellStyle name="AggGreen12 5 2 8" xfId="28796" xr:uid="{265AE2EC-48CC-4437-9D2A-10B235196469}"/>
    <cellStyle name="AggGreen12 5 2 9" xfId="30769" xr:uid="{31070308-4644-4675-BE4A-D8925110D15D}"/>
    <cellStyle name="AggGreen12 5 3" xfId="4671" xr:uid="{F45A61EC-6F06-4B9D-A156-0ECCE4B3062C}"/>
    <cellStyle name="AggGreen12 5 4" xfId="4810" xr:uid="{8E2E1B44-85AA-41A6-831D-11A09955D07F}"/>
    <cellStyle name="AggGreen12 5 5" xfId="5140" xr:uid="{741221D4-C22A-4EDF-81A2-7ED662141046}"/>
    <cellStyle name="AggGreen12 5 6" xfId="26316" xr:uid="{77610A9B-38DF-49D3-94AA-9B87DFECECDE}"/>
    <cellStyle name="AggGreen12 5 7" xfId="27592" xr:uid="{EBD3D289-1C1C-4301-8BC8-833E3F112AF6}"/>
    <cellStyle name="AggGreen12 5 8" xfId="26274" xr:uid="{3086B908-DC3A-4526-A399-362500DD39D3}"/>
    <cellStyle name="AggGreen12 5 9" xfId="47459" xr:uid="{D6964827-A663-43AE-814E-5B9A7CA79174}"/>
    <cellStyle name="AggGreen12 6" xfId="3683" xr:uid="{3BCF6E00-35FB-43E5-AD8A-D757EF8573C6}"/>
    <cellStyle name="AggGreen12 7" xfId="26254" xr:uid="{37A6CD9D-92D6-4CBE-97C9-565CDCACB896}"/>
    <cellStyle name="AggGreen12 8" xfId="51988" xr:uid="{D39AEBEE-9D6F-4B97-B45C-ADF590D38FB3}"/>
    <cellStyle name="AggOrange" xfId="62" xr:uid="{8010FF58-3517-46A7-A534-1FB8ED4BF58F}"/>
    <cellStyle name="AggOrange 2" xfId="191" xr:uid="{C423BE80-C1CC-4199-8739-E0EDF3DC9EB9}"/>
    <cellStyle name="AggOrange 2 2" xfId="482" xr:uid="{5E3838DE-B504-4BE4-BC1F-5ADC1BDDAB85}"/>
    <cellStyle name="AggOrange 2 2 2" xfId="602" xr:uid="{5833046D-A36C-4E92-AD0A-9FF54284E9F1}"/>
    <cellStyle name="AggOrange 2 2 2 10" xfId="4524" xr:uid="{CCF031F3-9B38-44FC-9D91-29FC6B73309F}"/>
    <cellStyle name="AggOrange 2 2 2 10 10" xfId="42187" xr:uid="{96C4F576-1175-49C9-83CC-A91A892BEBBD}"/>
    <cellStyle name="AggOrange 2 2 2 10 11" xfId="46523" xr:uid="{DAB4D9D5-D307-41C5-AB6B-F14536B6AFE6}"/>
    <cellStyle name="AggOrange 2 2 2 10 12" xfId="49927" xr:uid="{6FBF360D-F9C1-41FF-8A1F-80FC031DE1C7}"/>
    <cellStyle name="AggOrange 2 2 2 10 13" xfId="51894" xr:uid="{17BD2EDF-957A-4A83-A3B8-6471D112514C}"/>
    <cellStyle name="AggOrange 2 2 2 10 2" xfId="8957" xr:uid="{8CE01F96-114B-4E22-A79B-6D73DAD862C4}"/>
    <cellStyle name="AggOrange 2 2 2 10 3" xfId="12528" xr:uid="{91C84941-480E-4015-BC92-F05752B5D590}"/>
    <cellStyle name="AggOrange 2 2 2 10 4" xfId="16431" xr:uid="{FDDEBF15-7653-4F4B-A098-9875A6602535}"/>
    <cellStyle name="AggOrange 2 2 2 10 5" xfId="19612" xr:uid="{A0564CA6-8845-467B-A9EF-5EC60A80271D}"/>
    <cellStyle name="AggOrange 2 2 2 10 6" xfId="26131" xr:uid="{7ED40EB0-02B3-4C2E-915A-B3CDB065CFB3}"/>
    <cellStyle name="AggOrange 2 2 2 10 7" xfId="32479" xr:uid="{6A21C0AE-D47D-412F-8B16-2025CA545609}"/>
    <cellStyle name="AggOrange 2 2 2 10 8" xfId="36085" xr:uid="{FB402B08-9115-4606-AEB5-F145C74BF5DA}"/>
    <cellStyle name="AggOrange 2 2 2 10 9" xfId="39537" xr:uid="{9C81885F-B717-4DD5-9F66-0C569273B841}"/>
    <cellStyle name="AggOrange 2 2 2 11" xfId="5003" xr:uid="{42DF1905-435D-4042-8904-DFD09BC89115}"/>
    <cellStyle name="AggOrange 2 2 2 12" xfId="12665" xr:uid="{3E3F68A8-65C6-4CBD-84CF-E1DA2FBAA834}"/>
    <cellStyle name="AggOrange 2 2 2 13" xfId="19716" xr:uid="{4B5E86E1-A1D1-4C56-8DC0-108467704E4A}"/>
    <cellStyle name="AggOrange 2 2 2 14" xfId="26679" xr:uid="{100F046F-0D65-4507-AE5F-099CCEDF34A0}"/>
    <cellStyle name="AggOrange 2 2 2 15" xfId="42632" xr:uid="{99F30DA1-5F65-4B8C-A2AF-B853647FA623}"/>
    <cellStyle name="AggOrange 2 2 2 16" xfId="52466" xr:uid="{92838C31-F820-45A7-9B5A-03A53D0D4CBE}"/>
    <cellStyle name="AggOrange 2 2 2 2" xfId="817" xr:uid="{77203092-F843-45C7-A59A-89ECDD259621}"/>
    <cellStyle name="AggOrange 2 2 2 2 10" xfId="5149" xr:uid="{0CC5EACB-D221-49B7-BFA3-1FE2E011883F}"/>
    <cellStyle name="AggOrange 2 2 2 2 11" xfId="12763" xr:uid="{F81C5FA4-B12B-4768-A2D1-2287171B6BFF}"/>
    <cellStyle name="AggOrange 2 2 2 2 12" xfId="19926" xr:uid="{F3453838-8923-4069-8B40-C45EC36BC6C7}"/>
    <cellStyle name="AggOrange 2 2 2 2 13" xfId="36631" xr:uid="{4019AD5A-6019-46AC-A630-40513524AFF3}"/>
    <cellStyle name="AggOrange 2 2 2 2 14" xfId="42842" xr:uid="{A6A1B6D7-BCBF-4837-A83E-3BCB83E9E3B5}"/>
    <cellStyle name="AggOrange 2 2 2 2 15" xfId="52680" xr:uid="{3F9CB0F9-0B07-42A5-A428-2F8302E3892E}"/>
    <cellStyle name="AggOrange 2 2 2 2 2" xfId="1376" xr:uid="{CA7CAA22-6CE4-421D-8B72-A67E9ECBC88A}"/>
    <cellStyle name="AggOrange 2 2 2 2 2 10" xfId="36542" xr:uid="{921B957A-821F-496B-838F-3E3BB7A073BC}"/>
    <cellStyle name="AggOrange 2 2 2 2 2 11" xfId="37470" xr:uid="{08B9B75A-E5A9-49EB-95A1-41E635CBBD04}"/>
    <cellStyle name="AggOrange 2 2 2 2 2 12" xfId="43401" xr:uid="{EED8C53A-3C47-4637-B929-3494ED2C532D}"/>
    <cellStyle name="AggOrange 2 2 2 2 2 13" xfId="47776" xr:uid="{E6814BC5-BFDD-4BB2-B7CF-A30DE91EB990}"/>
    <cellStyle name="AggOrange 2 2 2 2 2 2" xfId="5817" xr:uid="{1903819D-7F4C-4510-82B5-A493F019A096}"/>
    <cellStyle name="AggOrange 2 2 2 2 2 3" xfId="9392" xr:uid="{D7C78849-6825-4DE4-A098-E2C22A093B23}"/>
    <cellStyle name="AggOrange 2 2 2 2 2 4" xfId="4630" xr:uid="{C5F2CE9D-07BE-4151-944B-E28FC09F4A19}"/>
    <cellStyle name="AggOrange 2 2 2 2 2 5" xfId="20484" xr:uid="{8316D785-C29E-4B7C-8389-1BBB30D7E861}"/>
    <cellStyle name="AggOrange 2 2 2 2 2 6" xfId="11699" xr:uid="{C5BECCD4-73C4-4599-900B-0FD4D7A1BE78}"/>
    <cellStyle name="AggOrange 2 2 2 2 2 7" xfId="27416" xr:uid="{C271639D-ED93-4C58-88AC-9AC7AD021553}"/>
    <cellStyle name="AggOrange 2 2 2 2 2 8" xfId="27318" xr:uid="{6C532E6D-45A2-46AD-B014-EB45E92ED787}"/>
    <cellStyle name="AggOrange 2 2 2 2 2 9" xfId="32959" xr:uid="{B1476146-58A0-45D2-A30C-475DA7E15383}"/>
    <cellStyle name="AggOrange 2 2 2 2 3" xfId="1347" xr:uid="{B3F2478A-DF4C-4D33-B12A-6783937DB4CB}"/>
    <cellStyle name="AggOrange 2 2 2 2 3 10" xfId="32930" xr:uid="{FBE2792B-D45E-4CA6-8915-1E6B8C507F8F}"/>
    <cellStyle name="AggOrange 2 2 2 2 3 11" xfId="36515" xr:uid="{5DE3CCD4-73A8-444D-9054-F30A60FB341F}"/>
    <cellStyle name="AggOrange 2 2 2 2 3 12" xfId="26638" xr:uid="{28F638DF-6C3F-4C41-9880-4F0FCED5F89D}"/>
    <cellStyle name="AggOrange 2 2 2 2 3 13" xfId="43372" xr:uid="{263415A8-9F08-45DD-AF8A-F9D13E147200}"/>
    <cellStyle name="AggOrange 2 2 2 2 3 14" xfId="47548" xr:uid="{5E41F420-B519-44E8-B923-70FDAD163FDA}"/>
    <cellStyle name="AggOrange 2 2 2 2 3 2" xfId="5788" xr:uid="{5AD21373-A6AA-4F4F-82C9-080EB82D70DE}"/>
    <cellStyle name="AggOrange 2 2 2 2 3 3" xfId="9363" xr:uid="{615705AA-AF69-4CBE-9115-10FEA4A0255D}"/>
    <cellStyle name="AggOrange 2 2 2 2 3 4" xfId="13290" xr:uid="{63094F90-D84C-4FA0-BD0E-A0F3F753AC4D}"/>
    <cellStyle name="AggOrange 2 2 2 2 3 5" xfId="13586" xr:uid="{93764734-7B82-41B4-B665-DF01D720ADD7}"/>
    <cellStyle name="AggOrange 2 2 2 2 3 6" xfId="20455" xr:uid="{6652A675-A9F5-4218-86EF-B4E154F0748E}"/>
    <cellStyle name="AggOrange 2 2 2 2 3 7" xfId="22819" xr:uid="{B64C4F81-3A73-4D8C-939A-4776479833A2}"/>
    <cellStyle name="AggOrange 2 2 2 2 3 8" xfId="27388" xr:uid="{244FD88B-EA76-47D5-9253-983E2E632048}"/>
    <cellStyle name="AggOrange 2 2 2 2 3 9" xfId="27674" xr:uid="{972AE6E5-73E4-4A62-960B-DD3286AADCFA}"/>
    <cellStyle name="AggOrange 2 2 2 2 4" xfId="2236" xr:uid="{E0483492-7F7C-4227-BF02-6BF98D739825}"/>
    <cellStyle name="AggOrange 2 2 2 2 4 10" xfId="33815" xr:uid="{9BFC51C0-9770-4D3C-977F-C4FEB5816D08}"/>
    <cellStyle name="AggOrange 2 2 2 2 4 11" xfId="37313" xr:uid="{0D1B6C6D-3763-4745-A00C-B7C506E2B682}"/>
    <cellStyle name="AggOrange 2 2 2 2 4 12" xfId="39953" xr:uid="{85011D96-93EB-4300-891C-EB00F780104F}"/>
    <cellStyle name="AggOrange 2 2 2 2 4 13" xfId="44259" xr:uid="{F1FF98E6-D29A-47D5-A33B-883D34F57BFC}"/>
    <cellStyle name="AggOrange 2 2 2 2 4 14" xfId="47380" xr:uid="{7564FB10-3EE0-45BA-AC48-8F12A7298032}"/>
    <cellStyle name="AggOrange 2 2 2 2 4 2" xfId="6674" xr:uid="{C1C03548-08E9-4793-AE67-83A0D6D60972}"/>
    <cellStyle name="AggOrange 2 2 2 2 4 3" xfId="10252" xr:uid="{5C2E527F-1AED-4BB5-B39A-335D08327EE1}"/>
    <cellStyle name="AggOrange 2 2 2 2 4 4" xfId="14151" xr:uid="{B48B8304-B4A6-41E0-97C0-90C1DB00ADFB}"/>
    <cellStyle name="AggOrange 2 2 2 2 4 5" xfId="17352" xr:uid="{2C2E8569-DEDD-4D4D-A729-DD8F26A3BAD2}"/>
    <cellStyle name="AggOrange 2 2 2 2 4 6" xfId="21335" xr:uid="{CCE71536-8A34-42BF-801A-DE5DEC5A569A}"/>
    <cellStyle name="AggOrange 2 2 2 2 4 7" xfId="23922" xr:uid="{FCC0510F-AC6B-4E82-A1D5-2793C591968E}"/>
    <cellStyle name="AggOrange 2 2 2 2 4 8" xfId="28246" xr:uid="{3020B78A-0E21-430F-A450-55B1D244B0D0}"/>
    <cellStyle name="AggOrange 2 2 2 2 4 9" xfId="26977" xr:uid="{A5D0F2C4-7ADC-445C-BF3E-A3FDD412F0B9}"/>
    <cellStyle name="AggOrange 2 2 2 2 5" xfId="2592" xr:uid="{C8A31ACD-3A09-41EB-B434-7AE4A39DF193}"/>
    <cellStyle name="AggOrange 2 2 2 2 5 10" xfId="34171" xr:uid="{1778D179-EB91-46BB-8C5F-A65AA0682ACC}"/>
    <cellStyle name="AggOrange 2 2 2 2 5 11" xfId="37634" xr:uid="{25395FD4-BE91-483D-891B-995824C96D9E}"/>
    <cellStyle name="AggOrange 2 2 2 2 5 12" xfId="40309" xr:uid="{9038D406-60A8-4B26-B9BE-389C7D48CA8E}"/>
    <cellStyle name="AggOrange 2 2 2 2 5 13" xfId="44615" xr:uid="{7FA00BE5-4C5F-4711-9B04-6881F08B00C6}"/>
    <cellStyle name="AggOrange 2 2 2 2 5 14" xfId="50016" xr:uid="{3B4A8140-71DD-4333-A4FC-75493487BA34}"/>
    <cellStyle name="AggOrange 2 2 2 2 5 2" xfId="7029" xr:uid="{AD10D1E1-69B2-4078-A8D8-CCC275832158}"/>
    <cellStyle name="AggOrange 2 2 2 2 5 3" xfId="10608" xr:uid="{CDB1668A-3830-40EA-B6B0-FF2CC7DCCFB5}"/>
    <cellStyle name="AggOrange 2 2 2 2 5 4" xfId="14507" xr:uid="{462010E0-0CD2-4C0B-9631-587D712E2173}"/>
    <cellStyle name="AggOrange 2 2 2 2 5 5" xfId="17708" xr:uid="{830D7146-0849-41FC-86B0-CB47C7AB036B}"/>
    <cellStyle name="AggOrange 2 2 2 2 5 6" xfId="21691" xr:uid="{A034913A-B6D8-4C60-A6E2-BBF97F7D6BF2}"/>
    <cellStyle name="AggOrange 2 2 2 2 5 7" xfId="24263" xr:uid="{83AE14B1-46CC-492A-B1A7-DE787A739DF8}"/>
    <cellStyle name="AggOrange 2 2 2 2 5 8" xfId="28596" xr:uid="{77F2BF88-0398-48F6-95A3-BF92C865D24D}"/>
    <cellStyle name="AggOrange 2 2 2 2 5 9" xfId="30564" xr:uid="{1E3BC981-8627-4EE5-A97C-7AB52376269B}"/>
    <cellStyle name="AggOrange 2 2 2 2 6" xfId="3281" xr:uid="{07F8A71F-A4A2-4420-9773-DFD3C9F1A010}"/>
    <cellStyle name="AggOrange 2 2 2 2 6 10" xfId="34858" xr:uid="{E0A26D12-5980-4E46-B888-30BE4241F5B6}"/>
    <cellStyle name="AggOrange 2 2 2 2 6 11" xfId="38303" xr:uid="{CA42F9B9-D274-4475-B42A-BD0F7A961A3E}"/>
    <cellStyle name="AggOrange 2 2 2 2 6 12" xfId="40992" xr:uid="{BCBC6B33-97CA-40D0-A828-577EB4F79C4C}"/>
    <cellStyle name="AggOrange 2 2 2 2 6 13" xfId="45303" xr:uid="{C7BF705B-AE49-4723-B784-9C9742EDC494}"/>
    <cellStyle name="AggOrange 2 2 2 2 6 14" xfId="48694" xr:uid="{1B49A6F1-79BB-4D75-A5DD-CEB64FB7049A}"/>
    <cellStyle name="AggOrange 2 2 2 2 6 15" xfId="50699" xr:uid="{3FC9E708-93FB-4BC6-9C25-17CA8F6DB99B}"/>
    <cellStyle name="AggOrange 2 2 2 2 6 2" xfId="7716" xr:uid="{17BCFAFD-857A-4C58-8D71-4949B896F507}"/>
    <cellStyle name="AggOrange 2 2 2 2 6 3" xfId="11295" xr:uid="{F2618A3B-1462-48DC-B344-1866564F0D52}"/>
    <cellStyle name="AggOrange 2 2 2 2 6 4" xfId="15195" xr:uid="{8FFA5248-C015-4B15-82D4-32D11B68B020}"/>
    <cellStyle name="AggOrange 2 2 2 2 6 5" xfId="18394" xr:uid="{E95E82A0-A1DB-4167-A0E6-1EE20664FBF7}"/>
    <cellStyle name="AggOrange 2 2 2 2 6 6" xfId="22374" xr:uid="{D4F2C248-9D7A-41C4-8FD8-7F0C67C0032E}"/>
    <cellStyle name="AggOrange 2 2 2 2 6 7" xfId="24936" xr:uid="{A4ADB8D7-8166-49AB-A1B3-BA455CC387FD}"/>
    <cellStyle name="AggOrange 2 2 2 2 6 8" xfId="29279" xr:uid="{BE507637-1CA6-4624-94D8-109A17F6DE73}"/>
    <cellStyle name="AggOrange 2 2 2 2 6 9" xfId="31253" xr:uid="{34E6EB37-3F61-4655-8E1B-4946DC6E194B}"/>
    <cellStyle name="AggOrange 2 2 2 2 7" xfId="2751" xr:uid="{F8263D90-43D6-4602-81D2-4D7DC8E1735B}"/>
    <cellStyle name="AggOrange 2 2 2 2 7 10" xfId="34330" xr:uid="{A088044C-A094-41F9-B25E-8DAB0E814EBE}"/>
    <cellStyle name="AggOrange 2 2 2 2 7 11" xfId="37775" xr:uid="{ECE0596A-FC58-4A3B-99DD-EEBC7270C5F2}"/>
    <cellStyle name="AggOrange 2 2 2 2 7 12" xfId="40468" xr:uid="{FC4B869C-825B-47DA-BD36-3EE2134BFB92}"/>
    <cellStyle name="AggOrange 2 2 2 2 7 13" xfId="44774" xr:uid="{ACEA3F7A-4252-499D-86EB-706A1D03617B}"/>
    <cellStyle name="AggOrange 2 2 2 2 7 14" xfId="48170" xr:uid="{4B48F4F5-AAC8-474A-899E-D8DF4BE5711D}"/>
    <cellStyle name="AggOrange 2 2 2 2 7 15" xfId="50175" xr:uid="{060B2BDF-290F-4C00-9119-20C27A978F3E}"/>
    <cellStyle name="AggOrange 2 2 2 2 7 2" xfId="7187" xr:uid="{FA128BEE-776D-4127-97E0-564126D192D9}"/>
    <cellStyle name="AggOrange 2 2 2 2 7 3" xfId="10767" xr:uid="{4BCF0545-828F-4053-9572-D1249AD2A598}"/>
    <cellStyle name="AggOrange 2 2 2 2 7 4" xfId="14666" xr:uid="{4C013883-552A-4562-8CC3-C127210D86EE}"/>
    <cellStyle name="AggOrange 2 2 2 2 7 5" xfId="17867" xr:uid="{6EF71B6B-8867-43F2-B81E-D4A7B590157A}"/>
    <cellStyle name="AggOrange 2 2 2 2 7 6" xfId="21850" xr:uid="{1423BAA1-9FE0-4458-B1A4-C515805B9E2D}"/>
    <cellStyle name="AggOrange 2 2 2 2 7 7" xfId="24412" xr:uid="{63A2AE12-0601-4E3B-B447-9E751CFDC2AE}"/>
    <cellStyle name="AggOrange 2 2 2 2 7 8" xfId="28750" xr:uid="{C8C662E1-0D5A-40BD-B27E-866DB3E465CD}"/>
    <cellStyle name="AggOrange 2 2 2 2 7 9" xfId="30723" xr:uid="{C6403A00-955B-468A-9053-6C0FF62C4A10}"/>
    <cellStyle name="AggOrange 2 2 2 2 8" xfId="4233" xr:uid="{F3479643-CD09-49BE-84F8-68409F974528}"/>
    <cellStyle name="AggOrange 2 2 2 2 8 10" xfId="41896" xr:uid="{CD08F184-DCAE-40A2-BFDB-28711B68F7A1}"/>
    <cellStyle name="AggOrange 2 2 2 2 8 11" xfId="46232" xr:uid="{F41A1590-6C96-4AA5-9528-7DC697635781}"/>
    <cellStyle name="AggOrange 2 2 2 2 8 12" xfId="49636" xr:uid="{8E9D8A7E-F66A-436C-BAEC-92F20FA82C15}"/>
    <cellStyle name="AggOrange 2 2 2 2 8 13" xfId="51603" xr:uid="{C00AF8DA-D570-4E0E-9806-35A28B6CA53A}"/>
    <cellStyle name="AggOrange 2 2 2 2 8 2" xfId="8666" xr:uid="{1BD6A3A8-3C11-4A51-A7B3-A23EEBCDFF60}"/>
    <cellStyle name="AggOrange 2 2 2 2 8 3" xfId="12237" xr:uid="{3EDE49EA-ED2A-41AC-B31B-62E0742DCC85}"/>
    <cellStyle name="AggOrange 2 2 2 2 8 4" xfId="16140" xr:uid="{0691AAE6-A0EB-42BB-B0C7-D16F859D9217}"/>
    <cellStyle name="AggOrange 2 2 2 2 8 5" xfId="19321" xr:uid="{B60886AE-F67A-4663-AC8E-4CFCA6A99D29}"/>
    <cellStyle name="AggOrange 2 2 2 2 8 6" xfId="25840" xr:uid="{5F764E3E-A48B-4B5A-92E7-EB9BCD6BA82A}"/>
    <cellStyle name="AggOrange 2 2 2 2 8 7" xfId="32188" xr:uid="{9AAB5AFD-8670-4BC9-8CE0-618C79B92DEB}"/>
    <cellStyle name="AggOrange 2 2 2 2 8 8" xfId="35794" xr:uid="{94DAB183-92D7-4B80-857E-46938ACFD8CD}"/>
    <cellStyle name="AggOrange 2 2 2 2 8 9" xfId="39246" xr:uid="{C5080BC9-2926-4EA5-A789-4D4275F07CFD}"/>
    <cellStyle name="AggOrange 2 2 2 2 9" xfId="3941" xr:uid="{ED17218E-411A-4CDC-8B11-A152DD15E706}"/>
    <cellStyle name="AggOrange 2 2 2 2 9 10" xfId="41604" xr:uid="{9E1D461F-3D54-46F6-AD86-CE79CFDE37F5}"/>
    <cellStyle name="AggOrange 2 2 2 2 9 11" xfId="45940" xr:uid="{01AB5C6F-14B2-4B46-A528-F77BBA77EF6F}"/>
    <cellStyle name="AggOrange 2 2 2 2 9 12" xfId="49344" xr:uid="{2D482D52-1821-4659-A314-8CA9B39E912B}"/>
    <cellStyle name="AggOrange 2 2 2 2 9 13" xfId="51311" xr:uid="{61C824F8-E61F-452C-8644-912AC6311A36}"/>
    <cellStyle name="AggOrange 2 2 2 2 9 2" xfId="8374" xr:uid="{33C1CB6F-3509-4CE0-8B6E-9BD6185D404A}"/>
    <cellStyle name="AggOrange 2 2 2 2 9 3" xfId="11945" xr:uid="{2C00B681-5180-4113-901C-0CF71FC95ED4}"/>
    <cellStyle name="AggOrange 2 2 2 2 9 4" xfId="15848" xr:uid="{84544EE0-244D-4983-BE6F-DA974A1C2547}"/>
    <cellStyle name="AggOrange 2 2 2 2 9 5" xfId="19029" xr:uid="{F71F7457-DF77-4F6C-9424-D674B8E72DE9}"/>
    <cellStyle name="AggOrange 2 2 2 2 9 6" xfId="25548" xr:uid="{B0F01C51-97EA-4E71-A569-AF892FDF05CC}"/>
    <cellStyle name="AggOrange 2 2 2 2 9 7" xfId="31896" xr:uid="{A422592A-D28D-45A5-A8D8-9BD2F0C44F26}"/>
    <cellStyle name="AggOrange 2 2 2 2 9 8" xfId="35502" xr:uid="{955CBCF6-466D-4263-8E59-F1D99AB1425B}"/>
    <cellStyle name="AggOrange 2 2 2 2 9 9" xfId="38954" xr:uid="{E5196E0C-4459-4B25-A6D8-3DFD0F06624B}"/>
    <cellStyle name="AggOrange 2 2 2 3" xfId="1267" xr:uid="{7347BAF9-08C8-465C-B546-445D8A51E01A}"/>
    <cellStyle name="AggOrange 2 2 2 3 10" xfId="36443" xr:uid="{8358E05B-16EA-4FFE-8F1B-E125B1E0ABD5}"/>
    <cellStyle name="AggOrange 2 2 2 3 11" xfId="36826" xr:uid="{2452527D-70A5-41E6-AC6B-A8A988DC0650}"/>
    <cellStyle name="AggOrange 2 2 2 3 12" xfId="43292" xr:uid="{13D48BE6-2618-40D5-A651-4DB3F4C5B871}"/>
    <cellStyle name="AggOrange 2 2 2 3 13" xfId="42420" xr:uid="{98494239-B690-42CE-9B04-FB0C677345E6}"/>
    <cellStyle name="AggOrange 2 2 2 3 2" xfId="5709" xr:uid="{A8DF05D0-4F97-44FA-8B1A-F9C05EFE6637}"/>
    <cellStyle name="AggOrange 2 2 2 3 3" xfId="9283" xr:uid="{A712D739-8B98-4E18-9355-C22984EE86E2}"/>
    <cellStyle name="AggOrange 2 2 2 3 4" xfId="5084" xr:uid="{33389C70-EFCD-40F7-9AB9-947E7F0FD8B9}"/>
    <cellStyle name="AggOrange 2 2 2 3 5" xfId="20375" xr:uid="{7B997563-DE27-4D99-9A86-89209CC2F046}"/>
    <cellStyle name="AggOrange 2 2 2 3 6" xfId="12636" xr:uid="{EE5E1C28-BEC4-436A-83ED-7AE49FABE202}"/>
    <cellStyle name="AggOrange 2 2 2 3 7" xfId="27311" xr:uid="{5540B596-9B2E-4B3E-844C-893D9380F070}"/>
    <cellStyle name="AggOrange 2 2 2 3 8" xfId="26877" xr:uid="{142286B4-9ADF-4178-88A4-242D123D4DD7}"/>
    <cellStyle name="AggOrange 2 2 2 3 9" xfId="32850" xr:uid="{76615CDE-9F57-4FEF-8D3F-619899827D1E}"/>
    <cellStyle name="AggOrange 2 2 2 4" xfId="1886" xr:uid="{E592110B-C2F1-4517-A465-96E44A09BEF2}"/>
    <cellStyle name="AggOrange 2 2 2 4 10" xfId="33469" xr:uid="{1DE53AC5-9C11-4FBD-A89C-E84FB52058CA}"/>
    <cellStyle name="AggOrange 2 2 2 4 11" xfId="36995" xr:uid="{40BEA306-309D-4A0A-BE34-EB27E0F45164}"/>
    <cellStyle name="AggOrange 2 2 2 4 12" xfId="33502" xr:uid="{28BAC0BA-E303-42C1-9BE3-69E61C8E34C3}"/>
    <cellStyle name="AggOrange 2 2 2 4 13" xfId="43911" xr:uid="{0A5B8729-961B-48BE-A498-82FB803158B0}"/>
    <cellStyle name="AggOrange 2 2 2 4 14" xfId="46639" xr:uid="{ABF8567E-5337-43CA-AE4E-889F8258534C}"/>
    <cellStyle name="AggOrange 2 2 2 4 2" xfId="6324" xr:uid="{3C7EFE83-CEDE-4D31-94AA-26A445F37E86}"/>
    <cellStyle name="AggOrange 2 2 2 4 3" xfId="9902" xr:uid="{2F8303C5-7E55-481A-B16C-90640FDDFACF}"/>
    <cellStyle name="AggOrange 2 2 2 4 4" xfId="13804" xr:uid="{A30C3B92-4244-40AA-AC0D-5982CF817EE4}"/>
    <cellStyle name="AggOrange 2 2 2 4 5" xfId="17007" xr:uid="{6F21C348-E3DE-453D-B011-89A35C833FBC}"/>
    <cellStyle name="AggOrange 2 2 2 4 6" xfId="20994" xr:uid="{C59635D0-2867-44D1-887C-76E1D57FA3A8}"/>
    <cellStyle name="AggOrange 2 2 2 4 7" xfId="23587" xr:uid="{E1A63C13-1F92-4CB3-A888-3CBDEF74407C}"/>
    <cellStyle name="AggOrange 2 2 2 4 8" xfId="27909" xr:uid="{0C307CFC-1EAA-4F08-ADFF-27E20C05CC90}"/>
    <cellStyle name="AggOrange 2 2 2 4 9" xfId="27670" xr:uid="{58F0262E-3301-4D4A-B263-12832A2E8199}"/>
    <cellStyle name="AggOrange 2 2 2 5" xfId="2056" xr:uid="{84664053-210C-47D3-85D8-3604B5D36BE6}"/>
    <cellStyle name="AggOrange 2 2 2 5 10" xfId="33635" xr:uid="{DACB5B9F-EF73-45C9-A89C-761E6638FE85}"/>
    <cellStyle name="AggOrange 2 2 2 5 11" xfId="37147" xr:uid="{C21B7067-6C2D-4BCB-9F3C-6D1733471375}"/>
    <cellStyle name="AggOrange 2 2 2 5 12" xfId="39773" xr:uid="{0BA05A39-48B3-4BE8-8D55-D379DBA5BCF5}"/>
    <cellStyle name="AggOrange 2 2 2 5 13" xfId="44079" xr:uid="{C9AADF5B-6876-4F5B-895F-A29C19D1CC8E}"/>
    <cellStyle name="AggOrange 2 2 2 5 14" xfId="48079" xr:uid="{C988E5AD-1EC0-48E7-AB40-2D3B7236AD56}"/>
    <cellStyle name="AggOrange 2 2 2 5 2" xfId="6494" xr:uid="{997165C3-013E-4EEF-815A-C6C30E83986D}"/>
    <cellStyle name="AggOrange 2 2 2 5 3" xfId="10072" xr:uid="{CECF9124-CD5B-48EE-B7A1-DD57C6D463D2}"/>
    <cellStyle name="AggOrange 2 2 2 5 4" xfId="13971" xr:uid="{809BB67A-60DF-40CC-9B9C-9D047039C7BF}"/>
    <cellStyle name="AggOrange 2 2 2 5 5" xfId="17172" xr:uid="{AB4882A1-9BF5-45A9-BBDC-498294FE086C}"/>
    <cellStyle name="AggOrange 2 2 2 5 6" xfId="21155" xr:uid="{56BF2475-0FAE-43C7-A6D3-55E80EAE82C2}"/>
    <cellStyle name="AggOrange 2 2 2 5 7" xfId="23742" xr:uid="{BD8411E4-F893-40E2-B384-AB6750718C2A}"/>
    <cellStyle name="AggOrange 2 2 2 5 8" xfId="28073" xr:uid="{29539629-32DD-48BF-8667-F04B909A0B3D}"/>
    <cellStyle name="AggOrange 2 2 2 5 9" xfId="27046" xr:uid="{A60E95DF-844A-4E5C-BC1B-077A6A1E717F}"/>
    <cellStyle name="AggOrange 2 2 2 6" xfId="2386" xr:uid="{6ADED91F-3E19-45AC-85D3-54CDCA7966C6}"/>
    <cellStyle name="AggOrange 2 2 2 6 10" xfId="33965" xr:uid="{F1430C08-86F7-432B-B9B5-922B0239A286}"/>
    <cellStyle name="AggOrange 2 2 2 6 11" xfId="37455" xr:uid="{0D55B511-2632-4DD1-8F59-05D38E8D8CFC}"/>
    <cellStyle name="AggOrange 2 2 2 6 12" xfId="40103" xr:uid="{0AD0308C-E879-4ED3-819C-D1DF58BC694B}"/>
    <cellStyle name="AggOrange 2 2 2 6 13" xfId="44409" xr:uid="{FEBBDC25-F65B-47BD-A55C-7DDC58685396}"/>
    <cellStyle name="AggOrange 2 2 2 6 14" xfId="42357" xr:uid="{C0430181-4181-41F8-90B6-503D20831BBB}"/>
    <cellStyle name="AggOrange 2 2 2 6 2" xfId="6824" xr:uid="{9F37DF1C-C116-4B44-834C-269A281C4E04}"/>
    <cellStyle name="AggOrange 2 2 2 6 3" xfId="10402" xr:uid="{ED8C743F-5317-4E5F-8DC5-476DA6AE8730}"/>
    <cellStyle name="AggOrange 2 2 2 6 4" xfId="14301" xr:uid="{BAC8BFB4-79D6-4BB5-AAD8-27B256093133}"/>
    <cellStyle name="AggOrange 2 2 2 6 5" xfId="17502" xr:uid="{3B15071C-559E-4D87-A5C5-751BFBD2F85C}"/>
    <cellStyle name="AggOrange 2 2 2 6 6" xfId="21485" xr:uid="{596E2FF7-293C-484F-B353-20B0D9F08BD2}"/>
    <cellStyle name="AggOrange 2 2 2 6 7" xfId="24072" xr:uid="{9EE18E88-CBCC-42DD-A5A6-AA3307A21113}"/>
    <cellStyle name="AggOrange 2 2 2 6 8" xfId="28395" xr:uid="{5DFD5DCB-A209-42CD-B101-E9FB24611C44}"/>
    <cellStyle name="AggOrange 2 2 2 6 9" xfId="26588" xr:uid="{5338973E-7DCB-4B98-90D9-9D46ECB33864}"/>
    <cellStyle name="AggOrange 2 2 2 7" xfId="3070" xr:uid="{A12CF046-C39D-4292-8A33-2A039F821B0F}"/>
    <cellStyle name="AggOrange 2 2 2 7 10" xfId="34647" xr:uid="{B5E1788F-2EAA-47F3-B3C1-7A37DB080427}"/>
    <cellStyle name="AggOrange 2 2 2 7 11" xfId="38092" xr:uid="{F1BCDDFE-2C67-44E9-891C-D6A049F36C96}"/>
    <cellStyle name="AggOrange 2 2 2 7 12" xfId="40781" xr:uid="{2A84F9D4-9540-4678-B801-C0FDEF38CAFF}"/>
    <cellStyle name="AggOrange 2 2 2 7 13" xfId="45092" xr:uid="{220DC266-2E8D-4EFB-8E75-88447C06A038}"/>
    <cellStyle name="AggOrange 2 2 2 7 14" xfId="48483" xr:uid="{13323BB3-638A-47DD-97E9-57D086ED7483}"/>
    <cellStyle name="AggOrange 2 2 2 7 15" xfId="50488" xr:uid="{FF0C3C21-6056-4D8C-B40B-8AC08E00CC58}"/>
    <cellStyle name="AggOrange 2 2 2 7 2" xfId="7505" xr:uid="{57408675-A49B-49BB-A2D3-BF2C06E9C1AD}"/>
    <cellStyle name="AggOrange 2 2 2 7 3" xfId="11084" xr:uid="{FDD55B25-42BC-4C2A-818A-D3302AF45F77}"/>
    <cellStyle name="AggOrange 2 2 2 7 4" xfId="14984" xr:uid="{195E9E66-DA61-42C1-97DB-C0CCC1D85F7A}"/>
    <cellStyle name="AggOrange 2 2 2 7 5" xfId="18183" xr:uid="{B9D17829-C277-4D00-B3A7-900968F70BA0}"/>
    <cellStyle name="AggOrange 2 2 2 7 6" xfId="22163" xr:uid="{A724FCFB-8431-4E39-99BC-507A3C177612}"/>
    <cellStyle name="AggOrange 2 2 2 7 7" xfId="24725" xr:uid="{7AB9CCED-D475-4469-B4B5-8936661B1B28}"/>
    <cellStyle name="AggOrange 2 2 2 7 8" xfId="29068" xr:uid="{82FDBA69-84F6-4EA2-B80E-2D3267489E98}"/>
    <cellStyle name="AggOrange 2 2 2 7 9" xfId="31042" xr:uid="{6A55ABB1-5C54-46AE-8CDF-7E11C603FDBA}"/>
    <cellStyle name="AggOrange 2 2 2 8" xfId="3633" xr:uid="{EA509EB1-795A-491F-AF49-17C570B75E24}"/>
    <cellStyle name="AggOrange 2 2 2 8 10" xfId="35210" xr:uid="{CEDA332D-A0C0-433D-969A-52970742F587}"/>
    <cellStyle name="AggOrange 2 2 2 8 11" xfId="38655" xr:uid="{AFF4F771-A3E6-4B38-9005-EA4BD72C6666}"/>
    <cellStyle name="AggOrange 2 2 2 8 12" xfId="41344" xr:uid="{55D0C7DE-FFF1-434F-98EB-BD2980BF2E6D}"/>
    <cellStyle name="AggOrange 2 2 2 8 13" xfId="45655" xr:uid="{2D62705C-86FB-4AE1-966A-FCE63FBAB4E5}"/>
    <cellStyle name="AggOrange 2 2 2 8 14" xfId="49046" xr:uid="{0EAAA59B-B13D-4FED-9687-E31C0C701910}"/>
    <cellStyle name="AggOrange 2 2 2 8 15" xfId="51051" xr:uid="{FCC10713-2475-4D01-A578-C2EAA0599D44}"/>
    <cellStyle name="AggOrange 2 2 2 8 2" xfId="8068" xr:uid="{4726A904-66F6-49EB-AAD1-9D56D70F1DEF}"/>
    <cellStyle name="AggOrange 2 2 2 8 3" xfId="11647" xr:uid="{CE0852B7-4771-4B34-BBE5-230FC8B4C366}"/>
    <cellStyle name="AggOrange 2 2 2 8 4" xfId="15547" xr:uid="{4CD92E96-1483-48E8-9F28-40B51FD7B5D1}"/>
    <cellStyle name="AggOrange 2 2 2 8 5" xfId="18746" xr:uid="{F9972FA4-A797-45BA-B7E2-945333F9BE88}"/>
    <cellStyle name="AggOrange 2 2 2 8 6" xfId="22726" xr:uid="{DC2818F1-F0F5-417E-B491-FBC2A8001B61}"/>
    <cellStyle name="AggOrange 2 2 2 8 7" xfId="25288" xr:uid="{A83C94DA-7135-4A02-BCA4-5F43463AC491}"/>
    <cellStyle name="AggOrange 2 2 2 8 8" xfId="29631" xr:uid="{D18FF69B-A894-4103-A6D2-64A4F0CFF77B}"/>
    <cellStyle name="AggOrange 2 2 2 8 9" xfId="31605" xr:uid="{E257B63C-14E2-4B41-B54D-8E8A7D3C34DF}"/>
    <cellStyle name="AggOrange 2 2 2 9" xfId="4024" xr:uid="{82B98CB9-639F-4837-B50D-F8502F24AD45}"/>
    <cellStyle name="AggOrange 2 2 2 9 10" xfId="41687" xr:uid="{AECB7260-16A3-4535-8A11-E58DBB769C80}"/>
    <cellStyle name="AggOrange 2 2 2 9 11" xfId="46023" xr:uid="{B0F4CE16-1CF5-43E0-A2A4-94D8F72D9788}"/>
    <cellStyle name="AggOrange 2 2 2 9 12" xfId="49427" xr:uid="{53902853-93A5-44F3-97B6-9398CF28D3F0}"/>
    <cellStyle name="AggOrange 2 2 2 9 13" xfId="51394" xr:uid="{3A70114F-1F50-4255-892F-793CA9E85C57}"/>
    <cellStyle name="AggOrange 2 2 2 9 2" xfId="8457" xr:uid="{80179B1A-7556-4F39-A6D2-093D0789848F}"/>
    <cellStyle name="AggOrange 2 2 2 9 3" xfId="12028" xr:uid="{A4C30537-0D20-4012-98C2-9E23255D4547}"/>
    <cellStyle name="AggOrange 2 2 2 9 4" xfId="15931" xr:uid="{41149D24-ADB2-4FFD-9BDD-EB0BC0C07EA3}"/>
    <cellStyle name="AggOrange 2 2 2 9 5" xfId="19112" xr:uid="{60A809AE-32DF-4C6F-BA46-FC8F4E86912C}"/>
    <cellStyle name="AggOrange 2 2 2 9 6" xfId="25631" xr:uid="{CB07A45F-75DE-4D7C-981A-46F18ED9BDC1}"/>
    <cellStyle name="AggOrange 2 2 2 9 7" xfId="31979" xr:uid="{8BEF5588-3359-44B5-B001-65F39352C6C7}"/>
    <cellStyle name="AggOrange 2 2 2 9 8" xfId="35585" xr:uid="{DB19236C-91AB-4C02-A5A7-331986BEAC0B}"/>
    <cellStyle name="AggOrange 2 2 2 9 9" xfId="39037" xr:uid="{556CAAB0-CC63-4852-BB64-60DD60E23D88}"/>
    <cellStyle name="AggOrange 2 2 3" xfId="789" xr:uid="{4DAFD505-FD76-4A1F-9D89-354262AC3599}"/>
    <cellStyle name="AggOrange 2 2 3 10" xfId="4618" xr:uid="{FF9897FD-1B0A-4CD8-A28B-C3132B2D04C3}"/>
    <cellStyle name="AggOrange 2 2 3 11" xfId="12962" xr:uid="{827B21E4-6A18-495E-8629-A5FD02400ACA}"/>
    <cellStyle name="AggOrange 2 2 3 12" xfId="19898" xr:uid="{3DBCC1E3-2184-4666-A6A8-E52981817FEB}"/>
    <cellStyle name="AggOrange 2 2 3 13" xfId="30411" xr:uid="{F444343D-3537-4708-969E-7247CBC48B83}"/>
    <cellStyle name="AggOrange 2 2 3 14" xfId="42814" xr:uid="{6A8C48FE-E6DD-4FFD-BB03-87BB57E906AB}"/>
    <cellStyle name="AggOrange 2 2 3 15" xfId="52652" xr:uid="{0F24B9C5-FFEF-454B-8FBC-C6DC1F0E7567}"/>
    <cellStyle name="AggOrange 2 2 3 2" xfId="1557" xr:uid="{301AEB4D-0D3D-43D8-87CD-EB728AD11591}"/>
    <cellStyle name="AggOrange 2 2 3 2 10" xfId="36699" xr:uid="{BD204FEC-0747-4BF0-BD6F-19A1189CCBAF}"/>
    <cellStyle name="AggOrange 2 2 3 2 11" xfId="37656" xr:uid="{C212701F-941C-4729-B5E1-1D66D50752B7}"/>
    <cellStyle name="AggOrange 2 2 3 2 12" xfId="43582" xr:uid="{64F6000B-661E-4464-A85B-CAEAA99F7E51}"/>
    <cellStyle name="AggOrange 2 2 3 2 13" xfId="47399" xr:uid="{D4ACB52A-3DC8-426E-A38C-B3B6C9A06F47}"/>
    <cellStyle name="AggOrange 2 2 3 2 2" xfId="5996" xr:uid="{95A72F82-3FD2-4F8B-A433-311D95C34915}"/>
    <cellStyle name="AggOrange 2 2 3 2 3" xfId="9573" xr:uid="{C61AD482-C988-4134-B1D2-AB1B2EADF24D}"/>
    <cellStyle name="AggOrange 2 2 3 2 4" xfId="16678" xr:uid="{1019C1F9-D061-4A59-A56D-D77301D0A761}"/>
    <cellStyle name="AggOrange 2 2 3 2 5" xfId="20665" xr:uid="{3BAD791C-F565-442F-B463-9C443AA53AF8}"/>
    <cellStyle name="AggOrange 2 2 3 2 6" xfId="23276" xr:uid="{900EB3E9-A9E1-4176-9CDF-2FB3232BF8D8}"/>
    <cellStyle name="AggOrange 2 2 3 2 7" xfId="27591" xr:uid="{C7C1BE80-3488-4544-9882-58A377FC96FD}"/>
    <cellStyle name="AggOrange 2 2 3 2 8" xfId="28720" xr:uid="{69FB8B0A-2677-4D96-B13B-32B3DBCE6DA1}"/>
    <cellStyle name="AggOrange 2 2 3 2 9" xfId="33140" xr:uid="{2813A4C2-C0E4-4773-A9A5-95476071D7E0}"/>
    <cellStyle name="AggOrange 2 2 3 3" xfId="1811" xr:uid="{984ECACE-C82E-44D0-B1E5-15EBF1225083}"/>
    <cellStyle name="AggOrange 2 2 3 3 10" xfId="33394" xr:uid="{CF5DD7F1-F51D-48A6-B7ED-72F2FEF11B31}"/>
    <cellStyle name="AggOrange 2 2 3 3 11" xfId="36933" xr:uid="{EF3D7171-3F64-48E4-AB3C-097D32A91366}"/>
    <cellStyle name="AggOrange 2 2 3 3 12" xfId="37405" xr:uid="{B83F2A59-D37B-4DDF-B5BD-9EF02A0E1760}"/>
    <cellStyle name="AggOrange 2 2 3 3 13" xfId="43836" xr:uid="{9B5111F9-0444-4615-A763-12471F9D54A8}"/>
    <cellStyle name="AggOrange 2 2 3 3 14" xfId="42555" xr:uid="{671758A5-AED5-493F-9B29-B31CF3EC5636}"/>
    <cellStyle name="AggOrange 2 2 3 3 2" xfId="6249" xr:uid="{C9B08D05-FE8F-4F09-9BE5-CE7233A81BEE}"/>
    <cellStyle name="AggOrange 2 2 3 3 3" xfId="9827" xr:uid="{6D6B8889-AB7F-4697-AF9E-A5ACF9CFE8AB}"/>
    <cellStyle name="AggOrange 2 2 3 3 4" xfId="13729" xr:uid="{BFDB22D4-11C3-49E4-B2A5-D4AB7611A770}"/>
    <cellStyle name="AggOrange 2 2 3 3 5" xfId="16932" xr:uid="{6E00DC11-9F88-44E7-BF0A-C03893CB4D5C}"/>
    <cellStyle name="AggOrange 2 2 3 3 6" xfId="20919" xr:uid="{5C087329-EEE9-4DD5-990A-049589BDA2FE}"/>
    <cellStyle name="AggOrange 2 2 3 3 7" xfId="23518" xr:uid="{7749B1BB-EAFD-4470-94D9-AAAE4E8E989D}"/>
    <cellStyle name="AggOrange 2 2 3 3 8" xfId="27837" xr:uid="{DA682EB3-3CE4-40A7-BB48-EFDDBCA70A0D}"/>
    <cellStyle name="AggOrange 2 2 3 3 9" xfId="30371" xr:uid="{102860FE-FAA7-491A-A51C-C70444553A2E}"/>
    <cellStyle name="AggOrange 2 2 3 4" xfId="2209" xr:uid="{5E4E70F6-A11D-4A38-AB45-3338A2873A57}"/>
    <cellStyle name="AggOrange 2 2 3 4 10" xfId="33788" xr:uid="{D305492E-3288-45ED-B18D-A01F3AC8D978}"/>
    <cellStyle name="AggOrange 2 2 3 4 11" xfId="37288" xr:uid="{750D4F4D-6C27-434E-9C5B-5FBC908D15F0}"/>
    <cellStyle name="AggOrange 2 2 3 4 12" xfId="39926" xr:uid="{E2873691-C789-4647-A5B8-97B8FA0A3745}"/>
    <cellStyle name="AggOrange 2 2 3 4 13" xfId="44232" xr:uid="{01EF8A3F-42E5-44C9-A1FE-CEC92F51FB04}"/>
    <cellStyle name="AggOrange 2 2 3 4 14" xfId="47983" xr:uid="{CC04044A-A7CC-4695-B44F-E476A751CE25}"/>
    <cellStyle name="AggOrange 2 2 3 4 2" xfId="6647" xr:uid="{389E0C5F-B28D-43B1-BEAF-26734ACBBB54}"/>
    <cellStyle name="AggOrange 2 2 3 4 3" xfId="10225" xr:uid="{23AE5E61-5146-4747-A7DB-BBD9C7AEF6BF}"/>
    <cellStyle name="AggOrange 2 2 3 4 4" xfId="14124" xr:uid="{A23E18B3-5033-438C-8941-12FC16957799}"/>
    <cellStyle name="AggOrange 2 2 3 4 5" xfId="17325" xr:uid="{3640110F-A3AB-422B-9315-2F4A5FDCA338}"/>
    <cellStyle name="AggOrange 2 2 3 4 6" xfId="21308" xr:uid="{83AFE487-6F0E-4DA4-8C79-C66B7EAF1EBE}"/>
    <cellStyle name="AggOrange 2 2 3 4 7" xfId="23895" xr:uid="{DE0F6EF6-1564-44D4-B9A0-5DFFD7549BCC}"/>
    <cellStyle name="AggOrange 2 2 3 4 8" xfId="28220" xr:uid="{8F445031-E13C-45A9-9103-60E1C5A696DE}"/>
    <cellStyle name="AggOrange 2 2 3 4 9" xfId="30098" xr:uid="{E47665D2-EC68-4F38-9AF6-5629384EA486}"/>
    <cellStyle name="AggOrange 2 2 3 5" xfId="2564" xr:uid="{E79D464D-5E8E-47A2-998E-2E7749AAB306}"/>
    <cellStyle name="AggOrange 2 2 3 5 10" xfId="34143" xr:uid="{D9BB79D3-9C68-4556-92C0-8141C2C6B5B5}"/>
    <cellStyle name="AggOrange 2 2 3 5 11" xfId="37608" xr:uid="{0ECF5E85-C0A6-49C6-B52F-4C2079D8A739}"/>
    <cellStyle name="AggOrange 2 2 3 5 12" xfId="40281" xr:uid="{8E7DADBF-E947-4019-B9E5-AEC9363F1B50}"/>
    <cellStyle name="AggOrange 2 2 3 5 13" xfId="44587" xr:uid="{24909489-DD7C-45CA-95E4-554EDCB1904D}"/>
    <cellStyle name="AggOrange 2 2 3 5 14" xfId="49107" xr:uid="{60DF4997-1D35-41AB-8CC9-7FCAAA851D5F}"/>
    <cellStyle name="AggOrange 2 2 3 5 2" xfId="7001" xr:uid="{28F96339-B100-4D30-B3C1-42A833853D37}"/>
    <cellStyle name="AggOrange 2 2 3 5 3" xfId="10580" xr:uid="{BECDE796-681E-4F48-B572-6390ECFBB385}"/>
    <cellStyle name="AggOrange 2 2 3 5 4" xfId="14479" xr:uid="{5E06B9E3-45C6-476B-B35B-455FDD4E557C}"/>
    <cellStyle name="AggOrange 2 2 3 5 5" xfId="17680" xr:uid="{9B81EAED-937E-40F3-8F22-840B6E81BA50}"/>
    <cellStyle name="AggOrange 2 2 3 5 6" xfId="21663" xr:uid="{2134F9D0-8792-43B0-8BF6-5F6E7FE6C11C}"/>
    <cellStyle name="AggOrange 2 2 3 5 7" xfId="24235" xr:uid="{D804B0B2-381D-4032-A59D-2D13D5DB866A}"/>
    <cellStyle name="AggOrange 2 2 3 5 8" xfId="28569" xr:uid="{8D72C326-B666-4F59-B6D6-5A1A335771B8}"/>
    <cellStyle name="AggOrange 2 2 3 5 9" xfId="30536" xr:uid="{71B2CBA6-446D-414A-9FB6-2CB1BA29117A}"/>
    <cellStyle name="AggOrange 2 2 3 6" xfId="3253" xr:uid="{B29123A3-82A9-4CCA-9DE7-E807345F77F7}"/>
    <cellStyle name="AggOrange 2 2 3 6 10" xfId="34830" xr:uid="{15A69868-DB43-43E7-BC9A-F05C878DDA33}"/>
    <cellStyle name="AggOrange 2 2 3 6 11" xfId="38275" xr:uid="{1CCF4688-FCC7-4EB7-92BD-9A064BD9797C}"/>
    <cellStyle name="AggOrange 2 2 3 6 12" xfId="40964" xr:uid="{315AE712-B509-4D7A-BBE3-A944602245BA}"/>
    <cellStyle name="AggOrange 2 2 3 6 13" xfId="45275" xr:uid="{607E03A5-1340-4974-832D-B2EDD0A4B95B}"/>
    <cellStyle name="AggOrange 2 2 3 6 14" xfId="48666" xr:uid="{3F5C00CD-541A-40F5-AFC5-FFA4B06B44F6}"/>
    <cellStyle name="AggOrange 2 2 3 6 15" xfId="50671" xr:uid="{8BFD427E-A5CA-44F5-B1A4-A85B6DE40DE2}"/>
    <cellStyle name="AggOrange 2 2 3 6 2" xfId="7688" xr:uid="{5FBEAF31-B551-4B49-8055-46682A09072B}"/>
    <cellStyle name="AggOrange 2 2 3 6 3" xfId="11267" xr:uid="{364267C8-147F-4FC7-A771-EAC40054E979}"/>
    <cellStyle name="AggOrange 2 2 3 6 4" xfId="15167" xr:uid="{BACBDA33-1ABC-44C1-9B3F-D78305FA20D9}"/>
    <cellStyle name="AggOrange 2 2 3 6 5" xfId="18366" xr:uid="{AB3343E2-47B8-40A5-901B-FE2459A3813B}"/>
    <cellStyle name="AggOrange 2 2 3 6 6" xfId="22346" xr:uid="{1F8D5BD0-0F60-47D0-8309-14A900D622D3}"/>
    <cellStyle name="AggOrange 2 2 3 6 7" xfId="24908" xr:uid="{399BE6D6-6765-475E-8AC9-2EE28C4D6E94}"/>
    <cellStyle name="AggOrange 2 2 3 6 8" xfId="29251" xr:uid="{DBDBBF35-EC62-4BD8-8FBF-3909FEA20C5D}"/>
    <cellStyle name="AggOrange 2 2 3 6 9" xfId="31225" xr:uid="{94596734-5B0D-46A1-9C5D-B93C8BB590FF}"/>
    <cellStyle name="AggOrange 2 2 3 7" xfId="3556" xr:uid="{9768FAD6-61ED-446F-A87E-190063F3EFA7}"/>
    <cellStyle name="AggOrange 2 2 3 7 10" xfId="35133" xr:uid="{8C1FC35E-65A4-4436-99A9-B05DA4BDDBCE}"/>
    <cellStyle name="AggOrange 2 2 3 7 11" xfId="38578" xr:uid="{7E6745D7-C673-4F9F-8D8E-6687A6BA39EC}"/>
    <cellStyle name="AggOrange 2 2 3 7 12" xfId="41267" xr:uid="{E733300D-9A8A-496A-8819-7F66A7AEB173}"/>
    <cellStyle name="AggOrange 2 2 3 7 13" xfId="45578" xr:uid="{9E320184-4E43-4759-A016-8A18F0132966}"/>
    <cellStyle name="AggOrange 2 2 3 7 14" xfId="48969" xr:uid="{04468B92-2007-4B6A-8D3F-1CD011011440}"/>
    <cellStyle name="AggOrange 2 2 3 7 15" xfId="50974" xr:uid="{E8481FB5-DDAF-454C-9815-4F76CB84D1B7}"/>
    <cellStyle name="AggOrange 2 2 3 7 2" xfId="7991" xr:uid="{5F4DF151-BD1A-41EA-874F-9B7E11E75908}"/>
    <cellStyle name="AggOrange 2 2 3 7 3" xfId="11570" xr:uid="{BA06145B-0DEA-4F05-9492-E7AE11304E23}"/>
    <cellStyle name="AggOrange 2 2 3 7 4" xfId="15470" xr:uid="{5D548272-8EF9-4E92-9D80-6E8322F45915}"/>
    <cellStyle name="AggOrange 2 2 3 7 5" xfId="18669" xr:uid="{DE71EBBB-ED61-4CA4-AA6F-E0ED64FEB0B7}"/>
    <cellStyle name="AggOrange 2 2 3 7 6" xfId="22649" xr:uid="{16C508E0-5021-44A7-92E9-F8B8D609CACC}"/>
    <cellStyle name="AggOrange 2 2 3 7 7" xfId="25211" xr:uid="{8A2B2F56-39B0-4AB6-817F-04F634184AD7}"/>
    <cellStyle name="AggOrange 2 2 3 7 8" xfId="29554" xr:uid="{1C09CBD7-DD29-4BF3-9617-648BA78C49FE}"/>
    <cellStyle name="AggOrange 2 2 3 7 9" xfId="31528" xr:uid="{58B0F347-5AF8-43E3-A713-06705E36A334}"/>
    <cellStyle name="AggOrange 2 2 3 8" xfId="4205" xr:uid="{B62A90C7-8BBF-4D07-BF6D-C79C4DC67311}"/>
    <cellStyle name="AggOrange 2 2 3 8 10" xfId="41868" xr:uid="{E327FB73-DE41-4B92-8F6B-38637187192B}"/>
    <cellStyle name="AggOrange 2 2 3 8 11" xfId="46204" xr:uid="{9E851906-FAAA-4A0F-9C03-4E051B1AC6A2}"/>
    <cellStyle name="AggOrange 2 2 3 8 12" xfId="49608" xr:uid="{E7E72B1B-53A3-42D0-923F-2E1E5449C4B9}"/>
    <cellStyle name="AggOrange 2 2 3 8 13" xfId="51575" xr:uid="{3E905C17-7D8B-4B87-88F7-81FF22450231}"/>
    <cellStyle name="AggOrange 2 2 3 8 2" xfId="8638" xr:uid="{9A7F16E8-318F-4EDE-8DF6-BFBAF5EF74E3}"/>
    <cellStyle name="AggOrange 2 2 3 8 3" xfId="12209" xr:uid="{D567B2A3-674B-4E84-9AD4-60C5817D6AD2}"/>
    <cellStyle name="AggOrange 2 2 3 8 4" xfId="16112" xr:uid="{FBB2E9BD-8147-4CC7-B4A6-9875D7E45560}"/>
    <cellStyle name="AggOrange 2 2 3 8 5" xfId="19293" xr:uid="{C7F8698A-1E56-4C72-9D6D-3EDE2FB46E40}"/>
    <cellStyle name="AggOrange 2 2 3 8 6" xfId="25812" xr:uid="{57446B64-3B08-4254-B3B6-368DAE7FADE0}"/>
    <cellStyle name="AggOrange 2 2 3 8 7" xfId="32160" xr:uid="{9C1C5442-128E-4150-9933-985C32BC2521}"/>
    <cellStyle name="AggOrange 2 2 3 8 8" xfId="35766" xr:uid="{E821BA4A-D0BF-4124-918D-106059AC94C9}"/>
    <cellStyle name="AggOrange 2 2 3 8 9" xfId="39218" xr:uid="{9609FF55-E7FB-4F08-B5F8-155A0B0E7FA7}"/>
    <cellStyle name="AggOrange 2 2 3 9" xfId="4474" xr:uid="{DED4A842-D14D-4FB6-8354-401ED63EFAD6}"/>
    <cellStyle name="AggOrange 2 2 3 9 10" xfId="42137" xr:uid="{4A72827C-C337-4479-995B-81D3990DF573}"/>
    <cellStyle name="AggOrange 2 2 3 9 11" xfId="46473" xr:uid="{1ECCDA63-D09C-4F8A-A2C8-F03C1191B5F1}"/>
    <cellStyle name="AggOrange 2 2 3 9 12" xfId="49877" xr:uid="{04B00D66-D298-43A4-B550-F54739CC0518}"/>
    <cellStyle name="AggOrange 2 2 3 9 13" xfId="51844" xr:uid="{BE9845D1-08B3-47A0-805F-A7D1C3B38D72}"/>
    <cellStyle name="AggOrange 2 2 3 9 2" xfId="8907" xr:uid="{CE7B363C-DD25-4209-9DB1-9A394868DA0F}"/>
    <cellStyle name="AggOrange 2 2 3 9 3" xfId="12478" xr:uid="{DC49A660-5F97-48AF-BACC-2FF3C2F58718}"/>
    <cellStyle name="AggOrange 2 2 3 9 4" xfId="16381" xr:uid="{541FD940-B61E-465B-B5F7-6F7D1FFC772D}"/>
    <cellStyle name="AggOrange 2 2 3 9 5" xfId="19562" xr:uid="{273D17FB-C9E5-4BA0-8359-2A11A9B16443}"/>
    <cellStyle name="AggOrange 2 2 3 9 6" xfId="26081" xr:uid="{CB412381-BD0A-445D-B798-06CB27B1991B}"/>
    <cellStyle name="AggOrange 2 2 3 9 7" xfId="32429" xr:uid="{8BD0F5B9-D8ED-41B0-90E8-4C6F9522E8C7}"/>
    <cellStyle name="AggOrange 2 2 3 9 8" xfId="36035" xr:uid="{BEB728C6-A4EB-4303-B5EE-585C9C7DA878}"/>
    <cellStyle name="AggOrange 2 2 3 9 9" xfId="39487" xr:uid="{A9B3A604-857E-4DBD-A39F-EA5CCF08ECE8}"/>
    <cellStyle name="AggOrange 2 2 4" xfId="4975" xr:uid="{B2FDD5C7-0C89-4292-BA1D-C1CD2E109FAA}"/>
    <cellStyle name="AggOrange 2 2 5" xfId="26605" xr:uid="{6A9CD8E5-0EA4-408B-8949-29B74C1601C1}"/>
    <cellStyle name="AggOrange 2 2 6" xfId="52113" xr:uid="{FA39EAE0-7E07-42B5-AFAB-E5CC8855735B}"/>
    <cellStyle name="AggOrange 2 3" xfId="340" xr:uid="{47C6C3F2-F9C4-4841-862B-813E85A35944}"/>
    <cellStyle name="AggOrange 2 3 10" xfId="3446" xr:uid="{0F2C42DD-7AF1-415D-8CF4-0282CC370996}"/>
    <cellStyle name="AggOrange 2 3 10 10" xfId="35023" xr:uid="{81B19810-338B-4882-B44A-856BBD10CA7F}"/>
    <cellStyle name="AggOrange 2 3 10 11" xfId="38468" xr:uid="{78BBEE94-BBBF-4ED0-9E82-4C1831B61FF8}"/>
    <cellStyle name="AggOrange 2 3 10 12" xfId="41157" xr:uid="{5FC15383-1E00-417C-AE4E-AEAAE1705574}"/>
    <cellStyle name="AggOrange 2 3 10 13" xfId="45468" xr:uid="{DE631B7F-CEA2-4625-BF4F-584712890B90}"/>
    <cellStyle name="AggOrange 2 3 10 14" xfId="48859" xr:uid="{CC17F9D0-C7A1-4203-89C3-15A1CB59F058}"/>
    <cellStyle name="AggOrange 2 3 10 15" xfId="50864" xr:uid="{EBE40584-B932-4E8D-8217-FC530DA80D9D}"/>
    <cellStyle name="AggOrange 2 3 10 2" xfId="7881" xr:uid="{D6725DE7-9790-45B7-B9B7-90003803836C}"/>
    <cellStyle name="AggOrange 2 3 10 3" xfId="11460" xr:uid="{F7ADDFC8-DC4A-476B-BBAE-6822DD0ABC79}"/>
    <cellStyle name="AggOrange 2 3 10 4" xfId="15360" xr:uid="{EC960765-B1A0-47D4-BFFC-748B61408DC4}"/>
    <cellStyle name="AggOrange 2 3 10 5" xfId="18559" xr:uid="{D7C1FFD3-D4B8-4389-97F6-4EEAD2D7047E}"/>
    <cellStyle name="AggOrange 2 3 10 6" xfId="22539" xr:uid="{766D2562-EED1-44E6-847A-12CDE31A673E}"/>
    <cellStyle name="AggOrange 2 3 10 7" xfId="25101" xr:uid="{2C6ABF3D-B27A-4443-B92C-639670343201}"/>
    <cellStyle name="AggOrange 2 3 10 8" xfId="29444" xr:uid="{800C9B68-468C-4A53-B672-2763BAE66454}"/>
    <cellStyle name="AggOrange 2 3 10 9" xfId="31418" xr:uid="{3D815499-5537-4E97-9FF8-6631233134AE}"/>
    <cellStyle name="AggOrange 2 3 11" xfId="3858" xr:uid="{1A12C21A-1752-4A1B-991E-9A2A52C99552}"/>
    <cellStyle name="AggOrange 2 3 11 10" xfId="41521" xr:uid="{340E12AD-E1FF-486F-84F4-3C44F55FC21C}"/>
    <cellStyle name="AggOrange 2 3 11 11" xfId="45857" xr:uid="{E87C4437-DA66-4DE6-98AF-77CD8B09239B}"/>
    <cellStyle name="AggOrange 2 3 11 12" xfId="49261" xr:uid="{42C28406-C33F-4199-A869-355A1CADE285}"/>
    <cellStyle name="AggOrange 2 3 11 13" xfId="51228" xr:uid="{F06D1063-9362-4D59-B34A-627895BFF8D1}"/>
    <cellStyle name="AggOrange 2 3 11 2" xfId="8291" xr:uid="{DB48B044-F894-4058-9BCD-165D195FAEE2}"/>
    <cellStyle name="AggOrange 2 3 11 3" xfId="11862" xr:uid="{847B1230-D02C-4423-82C6-9EE9ECBB16F2}"/>
    <cellStyle name="AggOrange 2 3 11 4" xfId="15765" xr:uid="{6A6CD7D2-8C7C-4D4C-B0ED-22734306E946}"/>
    <cellStyle name="AggOrange 2 3 11 5" xfId="18946" xr:uid="{F2368F33-8CDB-4353-8805-4DC621B9B827}"/>
    <cellStyle name="AggOrange 2 3 11 6" xfId="25465" xr:uid="{CFE753B2-3375-4690-BF40-631F11BD8268}"/>
    <cellStyle name="AggOrange 2 3 11 7" xfId="31813" xr:uid="{52D3E578-16B1-448B-B727-AE029FB9F27E}"/>
    <cellStyle name="AggOrange 2 3 11 8" xfId="35419" xr:uid="{79DA0D31-AA95-4EF6-8B50-DF06C4836EC4}"/>
    <cellStyle name="AggOrange 2 3 11 9" xfId="38871" xr:uid="{EF435D8C-763F-45C5-9943-E5FB08295DB5}"/>
    <cellStyle name="AggOrange 2 3 12" xfId="4386" xr:uid="{E203A03B-D27E-421F-9AD1-956017E94C36}"/>
    <cellStyle name="AggOrange 2 3 12 10" xfId="42049" xr:uid="{1E9814E3-042E-45FC-9D8C-040A2428ED75}"/>
    <cellStyle name="AggOrange 2 3 12 11" xfId="46385" xr:uid="{7D9F9881-7846-4AF6-855E-1390FEEA300C}"/>
    <cellStyle name="AggOrange 2 3 12 12" xfId="49789" xr:uid="{AD17D979-87D0-49BC-8ED2-766503227E03}"/>
    <cellStyle name="AggOrange 2 3 12 13" xfId="51756" xr:uid="{93D0D2EF-85E0-469F-9EAB-D54011B4F7C6}"/>
    <cellStyle name="AggOrange 2 3 12 2" xfId="8819" xr:uid="{5E3B7AA2-FB37-4420-B6D8-2CA9EEF7AF37}"/>
    <cellStyle name="AggOrange 2 3 12 3" xfId="12390" xr:uid="{32F8BAD6-C23B-4E11-BA1A-E1643372E017}"/>
    <cellStyle name="AggOrange 2 3 12 4" xfId="16293" xr:uid="{B7862C91-05A5-4CC9-B37F-7E5174B74BFC}"/>
    <cellStyle name="AggOrange 2 3 12 5" xfId="19474" xr:uid="{974680A8-71C8-4362-B86E-6D9DDD2401D7}"/>
    <cellStyle name="AggOrange 2 3 12 6" xfId="25993" xr:uid="{E4BAABCD-F227-4C7E-BFD7-E2FE0E237D35}"/>
    <cellStyle name="AggOrange 2 3 12 7" xfId="32341" xr:uid="{301A3070-A8D6-4EB9-AB70-0AB55ED0B971}"/>
    <cellStyle name="AggOrange 2 3 12 8" xfId="35947" xr:uid="{62BBF6D8-22C5-4CD5-89FC-C795FA89E17E}"/>
    <cellStyle name="AggOrange 2 3 12 9" xfId="39399" xr:uid="{0F08233E-56AB-47D7-A30E-F01655B9C4F5}"/>
    <cellStyle name="AggOrange 2 3 13" xfId="4870" xr:uid="{5DAF6582-D3D7-4CF8-B8A5-87C75E376BD9}"/>
    <cellStyle name="AggOrange 2 3 14" xfId="4871" xr:uid="{936DB733-88BE-49A8-9533-8060AE1F69D4}"/>
    <cellStyle name="AggOrange 2 3 15" xfId="13265" xr:uid="{43F630EF-C389-4BBB-ACB2-6815B336D11C}"/>
    <cellStyle name="AggOrange 2 3 16" xfId="29719" xr:uid="{33F6E657-B366-437F-BF55-FECC8A36A998}"/>
    <cellStyle name="AggOrange 2 3 17" xfId="42449" xr:uid="{B414EEB8-130A-4B6E-B37C-A21C8D2BBD77}"/>
    <cellStyle name="AggOrange 2 3 18" xfId="52276" xr:uid="{E67FCF4B-73E4-4C32-8715-20BE4EDAB6E0}"/>
    <cellStyle name="AggOrange 2 3 2" xfId="679" xr:uid="{48993926-8AB2-47C7-88F6-53E5EBCDB85D}"/>
    <cellStyle name="AggOrange 2 3 2 10" xfId="3841" xr:uid="{E0A8C0DC-4B5F-4518-8DFA-98A5D12C6789}"/>
    <cellStyle name="AggOrange 2 3 2 10 10" xfId="41504" xr:uid="{0A6F3F42-C4DB-4A1E-8184-4084A5EA8670}"/>
    <cellStyle name="AggOrange 2 3 2 10 11" xfId="45840" xr:uid="{2A27A4CF-C15C-4CED-B577-5083F082142C}"/>
    <cellStyle name="AggOrange 2 3 2 10 12" xfId="49244" xr:uid="{5FF348D2-62A3-4BAF-8FAA-694F32B25E4D}"/>
    <cellStyle name="AggOrange 2 3 2 10 13" xfId="51211" xr:uid="{A2C34336-C0FC-456F-9844-ECC8AF1D02EE}"/>
    <cellStyle name="AggOrange 2 3 2 10 2" xfId="8274" xr:uid="{9BC51E78-C6E9-4D30-99E8-97BAC6F638AD}"/>
    <cellStyle name="AggOrange 2 3 2 10 3" xfId="11845" xr:uid="{76767C9E-EDA2-47FE-9966-E64F9677F59B}"/>
    <cellStyle name="AggOrange 2 3 2 10 4" xfId="15748" xr:uid="{F34ABC66-0039-4A5D-96E2-164E262CC26C}"/>
    <cellStyle name="AggOrange 2 3 2 10 5" xfId="18929" xr:uid="{7899617B-4726-4E8B-ABCF-E2947E3625CD}"/>
    <cellStyle name="AggOrange 2 3 2 10 6" xfId="25448" xr:uid="{FA4BF93E-8E37-4EA3-8D31-9299D9E54025}"/>
    <cellStyle name="AggOrange 2 3 2 10 7" xfId="31796" xr:uid="{B06450D4-0826-4BCE-87A3-30CF114DCFA0}"/>
    <cellStyle name="AggOrange 2 3 2 10 8" xfId="35402" xr:uid="{505E1E32-743F-4423-8FE4-97788107F46F}"/>
    <cellStyle name="AggOrange 2 3 2 10 9" xfId="38854" xr:uid="{183B7EA2-5224-4D71-BACE-E6459FFFA8AF}"/>
    <cellStyle name="AggOrange 2 3 2 11" xfId="5203" xr:uid="{EBB1AB62-25CA-4B57-AADE-0D897BCE8F04}"/>
    <cellStyle name="AggOrange 2 3 2 12" xfId="12921" xr:uid="{7B2380C0-D1AC-4A40-AB1A-E1DB88FC2A40}"/>
    <cellStyle name="AggOrange 2 3 2 13" xfId="19793" xr:uid="{CB21AB69-D1C0-43D1-B6CB-50DBF0326936}"/>
    <cellStyle name="AggOrange 2 3 2 14" xfId="36885" xr:uid="{A178C8FC-CAC1-405A-89A6-A8177A025C7A}"/>
    <cellStyle name="AggOrange 2 3 2 15" xfId="42709" xr:uid="{A6CBC7CC-8A4E-4B59-B1ED-54B058816BB1}"/>
    <cellStyle name="AggOrange 2 3 2 16" xfId="52543" xr:uid="{F1C9A13B-6DE0-4A7B-BC8E-758CA50AEA8A}"/>
    <cellStyle name="AggOrange 2 3 2 2" xfId="894" xr:uid="{02D69497-DBDA-4196-BC4A-02D41FE37B1E}"/>
    <cellStyle name="AggOrange 2 3 2 2 10" xfId="4927" xr:uid="{5D3B7767-8CC6-4632-BAF0-0254D6DBDBCB}"/>
    <cellStyle name="AggOrange 2 3 2 2 11" xfId="12668" xr:uid="{1AF6F43F-9AE4-481F-B56C-018396426295}"/>
    <cellStyle name="AggOrange 2 3 2 2 12" xfId="20003" xr:uid="{27A1196D-9858-4E05-AC47-CEA430C5AA47}"/>
    <cellStyle name="AggOrange 2 3 2 2 13" xfId="36898" xr:uid="{1720E157-7901-4C2B-834C-C56170172B16}"/>
    <cellStyle name="AggOrange 2 3 2 2 14" xfId="42919" xr:uid="{29A030F7-E5C6-4212-81B1-08374427EA5A}"/>
    <cellStyle name="AggOrange 2 3 2 2 15" xfId="52757" xr:uid="{4AF90817-C671-4B66-8D0F-383B81BA5DBA}"/>
    <cellStyle name="AggOrange 2 3 2 2 2" xfId="1632" xr:uid="{5601EB0C-EE28-4556-B060-CDBC391047BE}"/>
    <cellStyle name="AggOrange 2 3 2 2 2 10" xfId="36771" xr:uid="{E40D89A0-B4CA-44FA-9E81-23D26B85B450}"/>
    <cellStyle name="AggOrange 2 3 2 2 2 11" xfId="26394" xr:uid="{C1032091-89E9-46D2-B110-CEDED1CDE0E2}"/>
    <cellStyle name="AggOrange 2 3 2 2 2 12" xfId="43657" xr:uid="{F325FCDE-D37E-4956-BB60-EBFDB7C23471}"/>
    <cellStyle name="AggOrange 2 3 2 2 2 13" xfId="47821" xr:uid="{2C4DA64F-7AA4-494E-9CF7-A01629D57172}"/>
    <cellStyle name="AggOrange 2 3 2 2 2 2" xfId="6071" xr:uid="{AB636E93-3CD9-4F19-BF09-8441A78A0CAA}"/>
    <cellStyle name="AggOrange 2 3 2 2 2 3" xfId="9648" xr:uid="{220F4CFE-8601-4F78-894D-6D7012B55A8B}"/>
    <cellStyle name="AggOrange 2 3 2 2 2 4" xfId="16753" xr:uid="{797CBA45-0E05-454E-A775-4CCBBB226024}"/>
    <cellStyle name="AggOrange 2 3 2 2 2 5" xfId="20740" xr:uid="{DC74BC53-C469-4BF6-92DE-C30811A9FEBD}"/>
    <cellStyle name="AggOrange 2 3 2 2 2 6" xfId="23348" xr:uid="{F4F133AD-DD29-4B47-A4CF-EBDE47DBFBF9}"/>
    <cellStyle name="AggOrange 2 3 2 2 2 7" xfId="27665" xr:uid="{20DBA7B0-07FD-434F-BDED-F12BAD6B7217}"/>
    <cellStyle name="AggOrange 2 3 2 2 2 8" xfId="30387" xr:uid="{DC0D0199-7EA7-4A93-833C-0274BA48FB1D}"/>
    <cellStyle name="AggOrange 2 3 2 2 2 9" xfId="33215" xr:uid="{82660E60-F654-4DC4-8BD3-4F47CB8C9B7F}"/>
    <cellStyle name="AggOrange 2 3 2 2 3" xfId="1180" xr:uid="{ABF43550-FC6E-464E-B4AC-AA44B3DB25AF}"/>
    <cellStyle name="AggOrange 2 3 2 2 3 10" xfId="32763" xr:uid="{C9315E9B-55D8-4976-A23F-7C84D65515FD}"/>
    <cellStyle name="AggOrange 2 3 2 2 3 11" xfId="36364" xr:uid="{F880B3C1-657B-4830-ABD1-6DA947B4AA73}"/>
    <cellStyle name="AggOrange 2 3 2 2 3 12" xfId="26644" xr:uid="{DADC3687-7789-4428-BD74-384F10E7C738}"/>
    <cellStyle name="AggOrange 2 3 2 2 3 13" xfId="43205" xr:uid="{57579B06-D11E-449E-BD51-BECBFA6E9105}"/>
    <cellStyle name="AggOrange 2 3 2 2 3 14" xfId="47055" xr:uid="{E8DB13B1-C59A-4A84-A5C8-F066745CF86F}"/>
    <cellStyle name="AggOrange 2 3 2 2 3 2" xfId="5622" xr:uid="{3D09BF39-1C93-426C-970F-BB04F0B8D38A}"/>
    <cellStyle name="AggOrange 2 3 2 2 3 3" xfId="9196" xr:uid="{4777B2CD-EBE5-4CFC-B059-4BE6F921A7CA}"/>
    <cellStyle name="AggOrange 2 3 2 2 3 4" xfId="13144" xr:uid="{6290142B-B6F3-4DF0-A6AB-1C2E7C5DC4BF}"/>
    <cellStyle name="AggOrange 2 3 2 2 3 5" xfId="13527" xr:uid="{21FAAA3E-328A-4247-8FE1-E34401FE0324}"/>
    <cellStyle name="AggOrange 2 3 2 2 3 6" xfId="20288" xr:uid="{DBC8E7DB-DCB1-4471-8724-886F8A50E8A7}"/>
    <cellStyle name="AggOrange 2 3 2 2 3 7" xfId="22821" xr:uid="{6D2AAF70-DD42-49EF-B040-1CB4F9678BD8}"/>
    <cellStyle name="AggOrange 2 3 2 2 3 8" xfId="27224" xr:uid="{198F7BA6-3901-485B-A97B-0357D385E664}"/>
    <cellStyle name="AggOrange 2 3 2 2 3 9" xfId="30420" xr:uid="{188AC7FF-0AE6-450F-BE35-301237EAA14B}"/>
    <cellStyle name="AggOrange 2 3 2 2 4" xfId="2304" xr:uid="{63104B83-4FA5-4F1A-9EE4-9C6225A43618}"/>
    <cellStyle name="AggOrange 2 3 2 2 4 10" xfId="33883" xr:uid="{943BCD5F-0E2A-4F06-8155-4CDD66BE1CA1}"/>
    <cellStyle name="AggOrange 2 3 2 2 4 11" xfId="37376" xr:uid="{8C803E6F-EEB9-4DC5-997A-12F13F24CD34}"/>
    <cellStyle name="AggOrange 2 3 2 2 4 12" xfId="40021" xr:uid="{4FD42875-E89E-4EE8-8EB5-7E79EBE2F668}"/>
    <cellStyle name="AggOrange 2 3 2 2 4 13" xfId="44327" xr:uid="{921E4A09-010C-481E-A807-FC1144E681D4}"/>
    <cellStyle name="AggOrange 2 3 2 2 4 14" xfId="47096" xr:uid="{760C4D99-956D-4AF3-8D2B-EA409E13ED2A}"/>
    <cellStyle name="AggOrange 2 3 2 2 4 2" xfId="6742" xr:uid="{D146EF42-8F53-4A7C-BBC1-E11AF9ED7F92}"/>
    <cellStyle name="AggOrange 2 3 2 2 4 3" xfId="10320" xr:uid="{6E467FB4-BEFF-4852-B405-5AF6DF5B77BF}"/>
    <cellStyle name="AggOrange 2 3 2 2 4 4" xfId="14219" xr:uid="{FA0CD44D-9138-441B-9C78-1BC153DC12ED}"/>
    <cellStyle name="AggOrange 2 3 2 2 4 5" xfId="17420" xr:uid="{39B962B3-EBB6-475B-91C9-6A0A24FCCE31}"/>
    <cellStyle name="AggOrange 2 3 2 2 4 6" xfId="21403" xr:uid="{3DC216CE-779C-4149-BA51-2A85B2E83ADB}"/>
    <cellStyle name="AggOrange 2 3 2 2 4 7" xfId="23990" xr:uid="{B8DABB08-CCB3-4820-AE79-1ACD983FDDD3}"/>
    <cellStyle name="AggOrange 2 3 2 2 4 8" xfId="28313" xr:uid="{9FCE065B-E848-4903-967B-216B76F72BE1}"/>
    <cellStyle name="AggOrange 2 3 2 2 4 9" xfId="30418" xr:uid="{F821D141-9E0C-48D8-BE8D-28782A9FCDD5}"/>
    <cellStyle name="AggOrange 2 3 2 2 5" xfId="2669" xr:uid="{EBE8D03C-C6AA-48C7-BD8B-FE938440D588}"/>
    <cellStyle name="AggOrange 2 3 2 2 5 10" xfId="34248" xr:uid="{517FAAD4-32B0-4A90-9A4E-A9318F6DB431}"/>
    <cellStyle name="AggOrange 2 3 2 2 5 11" xfId="37699" xr:uid="{861AC4D7-6EF6-4249-A84F-C124A12B3CDC}"/>
    <cellStyle name="AggOrange 2 3 2 2 5 12" xfId="40386" xr:uid="{555168AC-9CB8-484B-8A6A-FE6EC2ABA860}"/>
    <cellStyle name="AggOrange 2 3 2 2 5 13" xfId="44692" xr:uid="{16B1DE8C-70E9-481F-A67D-7265EF0BC0F2}"/>
    <cellStyle name="AggOrange 2 3 2 2 5 14" xfId="50093" xr:uid="{43A94AAD-2F57-4941-94B7-74EFB128229C}"/>
    <cellStyle name="AggOrange 2 3 2 2 5 2" xfId="7105" xr:uid="{7E46CF07-D946-4670-96E9-F2F862751435}"/>
    <cellStyle name="AggOrange 2 3 2 2 5 3" xfId="10685" xr:uid="{6C468BC4-AB26-4B65-950B-844C547C72EB}"/>
    <cellStyle name="AggOrange 2 3 2 2 5 4" xfId="14584" xr:uid="{42D489CB-2DD1-4E55-8CC6-30D4BC757B74}"/>
    <cellStyle name="AggOrange 2 3 2 2 5 5" xfId="17785" xr:uid="{3C8FED07-554B-4119-A6C5-0DCC5AEC0D14}"/>
    <cellStyle name="AggOrange 2 3 2 2 5 6" xfId="21768" xr:uid="{2D9249E2-2DE0-4DE0-A09B-23A86D8D0CB8}"/>
    <cellStyle name="AggOrange 2 3 2 2 5 7" xfId="24335" xr:uid="{D242B172-66CF-4FA2-8B63-7F249AEBE2EB}"/>
    <cellStyle name="AggOrange 2 3 2 2 5 8" xfId="28669" xr:uid="{040B531E-234E-4362-8F2A-08D460B2F1A4}"/>
    <cellStyle name="AggOrange 2 3 2 2 5 9" xfId="30641" xr:uid="{FAE3A648-260B-4BAD-ABE5-5DAA9E7F2B78}"/>
    <cellStyle name="AggOrange 2 3 2 2 6" xfId="3358" xr:uid="{6477468F-0335-41CF-96E0-2F4EDF52F1EE}"/>
    <cellStyle name="AggOrange 2 3 2 2 6 10" xfId="34935" xr:uid="{71123FCE-240E-4E06-A3F8-5D9AC0F27BBA}"/>
    <cellStyle name="AggOrange 2 3 2 2 6 11" xfId="38380" xr:uid="{20D061D5-FF5B-4AB5-B09B-C1B285E51EA4}"/>
    <cellStyle name="AggOrange 2 3 2 2 6 12" xfId="41069" xr:uid="{42CC5182-B60F-4A54-90BD-D561060EA5F1}"/>
    <cellStyle name="AggOrange 2 3 2 2 6 13" xfId="45380" xr:uid="{49F34734-166E-42BF-9346-B2DE3A5F4F98}"/>
    <cellStyle name="AggOrange 2 3 2 2 6 14" xfId="48771" xr:uid="{32434B97-2818-4717-97AF-8A060DCA14F4}"/>
    <cellStyle name="AggOrange 2 3 2 2 6 15" xfId="50776" xr:uid="{10838F17-03ED-4FCA-BE07-34921C652CA0}"/>
    <cellStyle name="AggOrange 2 3 2 2 6 2" xfId="7793" xr:uid="{ED133DE5-CF12-4612-A712-EC40473E9EDD}"/>
    <cellStyle name="AggOrange 2 3 2 2 6 3" xfId="11372" xr:uid="{E014268F-833A-41FC-84F1-2FBB2B4E4E3C}"/>
    <cellStyle name="AggOrange 2 3 2 2 6 4" xfId="15272" xr:uid="{3C803340-0E2B-434F-BEEE-90A171CB30F7}"/>
    <cellStyle name="AggOrange 2 3 2 2 6 5" xfId="18471" xr:uid="{C0D4B967-3E5C-46AA-9226-120E5920CE4D}"/>
    <cellStyle name="AggOrange 2 3 2 2 6 6" xfId="22451" xr:uid="{660103DE-2018-4367-A471-D8F88D537ABE}"/>
    <cellStyle name="AggOrange 2 3 2 2 6 7" xfId="25013" xr:uid="{1065F707-1FB2-4FAE-99B2-EE8475DDFC34}"/>
    <cellStyle name="AggOrange 2 3 2 2 6 8" xfId="29356" xr:uid="{7AA13310-C5A3-497D-8828-77C91B0EEC1F}"/>
    <cellStyle name="AggOrange 2 3 2 2 6 9" xfId="31330" xr:uid="{7D97A2B6-CCEA-48A4-9789-EB2C16A6EF1E}"/>
    <cellStyle name="AggOrange 2 3 2 2 7" xfId="2826" xr:uid="{E03499E8-1275-4B6A-8342-B5E8A4FA574C}"/>
    <cellStyle name="AggOrange 2 3 2 2 7 10" xfId="34405" xr:uid="{F5EA962D-2012-4A9D-B68A-7FE369E01BEC}"/>
    <cellStyle name="AggOrange 2 3 2 2 7 11" xfId="37850" xr:uid="{1A96419A-5357-4E4A-A07B-C0DC12A22A75}"/>
    <cellStyle name="AggOrange 2 3 2 2 7 12" xfId="40543" xr:uid="{3275A7BD-4F1A-4343-B739-56C6E2CC24D2}"/>
    <cellStyle name="AggOrange 2 3 2 2 7 13" xfId="44849" xr:uid="{C9AED56C-69D3-4A90-B762-08C5B9BFAA13}"/>
    <cellStyle name="AggOrange 2 3 2 2 7 14" xfId="48243" xr:uid="{571BE8FD-9EC6-4BBE-93D5-F0DD46DD8E35}"/>
    <cellStyle name="AggOrange 2 3 2 2 7 15" xfId="50250" xr:uid="{26FEC1F9-9CA9-490B-9AFE-4676A4DE8CE8}"/>
    <cellStyle name="AggOrange 2 3 2 2 7 2" xfId="7262" xr:uid="{713B6096-FF0C-48CE-8A37-0E17998D3BDC}"/>
    <cellStyle name="AggOrange 2 3 2 2 7 3" xfId="10842" xr:uid="{BD81C586-2BE9-465A-8E6C-DBB1B2BC820F}"/>
    <cellStyle name="AggOrange 2 3 2 2 7 4" xfId="14741" xr:uid="{9551B228-4194-4439-B51C-59E36F9DD296}"/>
    <cellStyle name="AggOrange 2 3 2 2 7 5" xfId="17942" xr:uid="{D8D3C06F-D9C7-4805-BBE6-2E0ED217577C}"/>
    <cellStyle name="AggOrange 2 3 2 2 7 6" xfId="21925" xr:uid="{E80FBE8A-6E7B-4DC9-B033-C0216BAB3319}"/>
    <cellStyle name="AggOrange 2 3 2 2 7 7" xfId="24487" xr:uid="{2FFA504E-CB48-470E-B3DE-F1000A3FDFAF}"/>
    <cellStyle name="AggOrange 2 3 2 2 7 8" xfId="28825" xr:uid="{D0DBDED4-8163-4734-A924-7963813CA9B6}"/>
    <cellStyle name="AggOrange 2 3 2 2 7 9" xfId="30798" xr:uid="{E26566E6-D114-403E-A655-214F30129E7D}"/>
    <cellStyle name="AggOrange 2 3 2 2 8" xfId="4310" xr:uid="{232E0C5E-BE80-4A06-B3E4-6A6EA931F6DD}"/>
    <cellStyle name="AggOrange 2 3 2 2 8 10" xfId="41973" xr:uid="{CAB1E198-3188-40BE-850D-C696611E2178}"/>
    <cellStyle name="AggOrange 2 3 2 2 8 11" xfId="46309" xr:uid="{8B750695-3224-43FF-A3F0-E597D21875AF}"/>
    <cellStyle name="AggOrange 2 3 2 2 8 12" xfId="49713" xr:uid="{084F768D-2632-436C-9845-CC00D4E64445}"/>
    <cellStyle name="AggOrange 2 3 2 2 8 13" xfId="51680" xr:uid="{48D336D4-746C-46D6-9682-180E9C49EE12}"/>
    <cellStyle name="AggOrange 2 3 2 2 8 2" xfId="8743" xr:uid="{FC96AE79-3D6C-4409-A381-975F0834D267}"/>
    <cellStyle name="AggOrange 2 3 2 2 8 3" xfId="12314" xr:uid="{6005F5E3-F6F6-420E-ADCD-A9EE6A88696E}"/>
    <cellStyle name="AggOrange 2 3 2 2 8 4" xfId="16217" xr:uid="{21CA72C5-602D-49C0-8CAB-29A30D71D94E}"/>
    <cellStyle name="AggOrange 2 3 2 2 8 5" xfId="19398" xr:uid="{9168A205-C8D6-40C9-81F0-5FDFBD68EA6E}"/>
    <cellStyle name="AggOrange 2 3 2 2 8 6" xfId="25917" xr:uid="{E388C4C7-6935-4A15-8B41-15C1E295CCCC}"/>
    <cellStyle name="AggOrange 2 3 2 2 8 7" xfId="32265" xr:uid="{043BA50B-4F2C-4FD4-B32D-B2758914A3FC}"/>
    <cellStyle name="AggOrange 2 3 2 2 8 8" xfId="35871" xr:uid="{FCD7EFFC-D4F4-47A0-A443-F6FC5C70042F}"/>
    <cellStyle name="AggOrange 2 3 2 2 8 9" xfId="39323" xr:uid="{F77FBAA9-00F5-44D1-8B78-A836DE5C09EA}"/>
    <cellStyle name="AggOrange 2 3 2 2 9" xfId="3940" xr:uid="{6A6F8186-A058-44B1-B0AD-F7DAD836F854}"/>
    <cellStyle name="AggOrange 2 3 2 2 9 10" xfId="41603" xr:uid="{B2453E1A-DE6C-41E2-9145-FB0F666611BF}"/>
    <cellStyle name="AggOrange 2 3 2 2 9 11" xfId="45939" xr:uid="{1392C449-DF97-4BF1-B041-1B69195F76A3}"/>
    <cellStyle name="AggOrange 2 3 2 2 9 12" xfId="49343" xr:uid="{60959B1E-B534-4467-ABEB-761DE695105E}"/>
    <cellStyle name="AggOrange 2 3 2 2 9 13" xfId="51310" xr:uid="{683ACD1D-6F13-4451-95D1-06BAD65E58BC}"/>
    <cellStyle name="AggOrange 2 3 2 2 9 2" xfId="8373" xr:uid="{D3D6C141-8991-4F81-BFE4-8BBD0022D96C}"/>
    <cellStyle name="AggOrange 2 3 2 2 9 3" xfId="11944" xr:uid="{2B6C231E-C6B0-4BC4-922B-72C75A75FE3A}"/>
    <cellStyle name="AggOrange 2 3 2 2 9 4" xfId="15847" xr:uid="{30936158-2FFE-48D5-8AA8-24CA1FC617DA}"/>
    <cellStyle name="AggOrange 2 3 2 2 9 5" xfId="19028" xr:uid="{B7B14A79-2675-497F-B201-B143F04FE6A3}"/>
    <cellStyle name="AggOrange 2 3 2 2 9 6" xfId="25547" xr:uid="{C7733E90-7A00-4C64-B2DD-F6FB17505840}"/>
    <cellStyle name="AggOrange 2 3 2 2 9 7" xfId="31895" xr:uid="{40C03C39-49A1-4CC2-AD14-0492146216B0}"/>
    <cellStyle name="AggOrange 2 3 2 2 9 8" xfId="35501" xr:uid="{CA696FFC-DA59-4D3C-8AA3-660159C09A8A}"/>
    <cellStyle name="AggOrange 2 3 2 2 9 9" xfId="38953" xr:uid="{252ADC76-5B5D-4DAA-ACB9-5DBFFCC36632}"/>
    <cellStyle name="AggOrange 2 3 2 3" xfId="1179" xr:uid="{8B957C67-59E7-46E2-9C74-5570D7827558}"/>
    <cellStyle name="AggOrange 2 3 2 3 10" xfId="36363" xr:uid="{CEA18843-7CF7-4AA0-8105-9F2959B6F4AA}"/>
    <cellStyle name="AggOrange 2 3 2 3 11" xfId="36820" xr:uid="{D2D9762B-E7EE-4FAE-AC89-AE3C45A93153}"/>
    <cellStyle name="AggOrange 2 3 2 3 12" xfId="43204" xr:uid="{F581B030-0DC1-4B4F-B48F-29969F941389}"/>
    <cellStyle name="AggOrange 2 3 2 3 13" xfId="47488" xr:uid="{3DAA005D-E17C-4543-83B0-BE4DA8A0EA28}"/>
    <cellStyle name="AggOrange 2 3 2 3 2" xfId="5621" xr:uid="{1A5F27E9-5246-4A82-AA59-8C84BE125517}"/>
    <cellStyle name="AggOrange 2 3 2 3 3" xfId="9195" xr:uid="{08AC86AE-38DF-4076-B90F-2B1C9629CE81}"/>
    <cellStyle name="AggOrange 2 3 2 3 4" xfId="13475" xr:uid="{FC626E26-E6DF-416D-9A41-829E45CBCEBF}"/>
    <cellStyle name="AggOrange 2 3 2 3 5" xfId="20287" xr:uid="{B23D4B9D-1B0A-408A-AD71-5C1220F425AF}"/>
    <cellStyle name="AggOrange 2 3 2 3 6" xfId="22937" xr:uid="{37D98EF7-8F74-4D87-83DA-66D3D46EE0CB}"/>
    <cellStyle name="AggOrange 2 3 2 3 7" xfId="27223" xr:uid="{9E9AE131-1ED6-41DB-B005-84254BE3B256}"/>
    <cellStyle name="AggOrange 2 3 2 3 8" xfId="27197" xr:uid="{E4C454CF-049D-4E39-B2E6-F42B40D3CEB8}"/>
    <cellStyle name="AggOrange 2 3 2 3 9" xfId="32762" xr:uid="{1389B87D-9606-4778-A9C5-5953E06E3A8F}"/>
    <cellStyle name="AggOrange 2 3 2 4" xfId="1838" xr:uid="{34EE9479-C4A4-4275-BDE9-25E9F12B3DAB}"/>
    <cellStyle name="AggOrange 2 3 2 4 10" xfId="33421" xr:uid="{AD358D88-E90B-4E31-A7E9-9CD385E3003A}"/>
    <cellStyle name="AggOrange 2 3 2 4 11" xfId="36953" xr:uid="{B681058B-EABA-4A1E-9502-D9307A5BC1B0}"/>
    <cellStyle name="AggOrange 2 3 2 4 12" xfId="26663" xr:uid="{2C8CD990-6E07-4C8C-8AAB-DB17C89E496E}"/>
    <cellStyle name="AggOrange 2 3 2 4 13" xfId="43863" xr:uid="{44103632-9A3F-4203-8D3D-2216A11CBBEB}"/>
    <cellStyle name="AggOrange 2 3 2 4 14" xfId="47735" xr:uid="{9FBA9A86-0327-42DC-B8B1-5822AE7C8AA7}"/>
    <cellStyle name="AggOrange 2 3 2 4 2" xfId="6276" xr:uid="{B492BD36-1CD4-40BC-B2D3-C85DFBD5FC62}"/>
    <cellStyle name="AggOrange 2 3 2 4 3" xfId="9854" xr:uid="{5546DA24-94CE-447F-B64B-0EE90D5A1707}"/>
    <cellStyle name="AggOrange 2 3 2 4 4" xfId="13756" xr:uid="{D957BC0C-0EE5-479E-80D3-29C9B7AC7F66}"/>
    <cellStyle name="AggOrange 2 3 2 4 5" xfId="16959" xr:uid="{1989574D-42F8-4A5F-B28F-0054E8EB0DF3}"/>
    <cellStyle name="AggOrange 2 3 2 4 6" xfId="20946" xr:uid="{44AC7E27-A58D-4AFD-ABE9-5DEDA98C0D71}"/>
    <cellStyle name="AggOrange 2 3 2 4 7" xfId="23543" xr:uid="{EDD622FE-57E0-4AF2-AF1D-63FB6B6CC8E1}"/>
    <cellStyle name="AggOrange 2 3 2 4 8" xfId="27863" xr:uid="{2D2241A8-09B6-41DF-AC90-16F1F99801F6}"/>
    <cellStyle name="AggOrange 2 3 2 4 9" xfId="26364" xr:uid="{45B2C7C5-B0D4-493C-B95D-0DD947E92CF4}"/>
    <cellStyle name="AggOrange 2 3 2 5" xfId="2123" xr:uid="{7E105F14-E795-4DAA-BF86-5B619E6D18B7}"/>
    <cellStyle name="AggOrange 2 3 2 5 10" xfId="33702" xr:uid="{BBAB0DC6-430D-4BAB-91E3-B05974D9D9B0}"/>
    <cellStyle name="AggOrange 2 3 2 5 11" xfId="37207" xr:uid="{C37A9834-09AF-4CE1-BF14-970C4057FEB0}"/>
    <cellStyle name="AggOrange 2 3 2 5 12" xfId="39840" xr:uid="{1A8C3147-9BEE-4F9D-B6F4-990E9B743BAB}"/>
    <cellStyle name="AggOrange 2 3 2 5 13" xfId="44146" xr:uid="{B4671A47-EEE4-4238-9953-65F10469D75A}"/>
    <cellStyle name="AggOrange 2 3 2 5 14" xfId="47967" xr:uid="{1884A598-610E-48FC-8334-7EB83A8C1B40}"/>
    <cellStyle name="AggOrange 2 3 2 5 2" xfId="6561" xr:uid="{C272DD57-6253-4BF6-8ECF-0B3379BA993F}"/>
    <cellStyle name="AggOrange 2 3 2 5 3" xfId="10139" xr:uid="{5B538AF8-BD6D-4FC9-BD2C-143F9C5D339A}"/>
    <cellStyle name="AggOrange 2 3 2 5 4" xfId="14038" xr:uid="{330C99F3-B198-4E4D-85FE-92EF7E485585}"/>
    <cellStyle name="AggOrange 2 3 2 5 5" xfId="17239" xr:uid="{7CB6B20A-932A-4FE3-AA0E-2678FBB4C74E}"/>
    <cellStyle name="AggOrange 2 3 2 5 6" xfId="21222" xr:uid="{DD933274-A304-4DF5-A000-9AB462B089A2}"/>
    <cellStyle name="AggOrange 2 3 2 5 7" xfId="23809" xr:uid="{77F0E457-53AD-46B1-B2AD-B3526C415CD8}"/>
    <cellStyle name="AggOrange 2 3 2 5 8" xfId="28138" xr:uid="{F36A8FAA-779B-479D-B30B-791D9D938477}"/>
    <cellStyle name="AggOrange 2 3 2 5 9" xfId="26807" xr:uid="{2EBB6676-2379-47B1-ABD0-49E588B28CEF}"/>
    <cellStyle name="AggOrange 2 3 2 6" xfId="2463" xr:uid="{61A7F720-DA54-488A-9999-AC7796E9786E}"/>
    <cellStyle name="AggOrange 2 3 2 6 10" xfId="34042" xr:uid="{7AA7BA75-4E17-434A-BBF1-42BAC54016B5}"/>
    <cellStyle name="AggOrange 2 3 2 6 11" xfId="37521" xr:uid="{F3118D73-579E-4B34-B60A-2F5A1B1044C5}"/>
    <cellStyle name="AggOrange 2 3 2 6 12" xfId="40180" xr:uid="{DBA26E36-95F5-4ED6-B6B5-D5C585DD464B}"/>
    <cellStyle name="AggOrange 2 3 2 6 13" xfId="44486" xr:uid="{7E438284-2584-464B-9396-E8965868A4FB}"/>
    <cellStyle name="AggOrange 2 3 2 6 14" xfId="47877" xr:uid="{5C8ED9DF-F86F-448C-A8EB-099F71490474}"/>
    <cellStyle name="AggOrange 2 3 2 6 2" xfId="6901" xr:uid="{F71BBBCD-A72A-46DE-B804-BE03F826832E}"/>
    <cellStyle name="AggOrange 2 3 2 6 3" xfId="10479" xr:uid="{7C48AEB4-FE5E-44EF-994C-7BE68B00614E}"/>
    <cellStyle name="AggOrange 2 3 2 6 4" xfId="14378" xr:uid="{72D1FB89-C0D7-458C-8DDB-5225FE7904CC}"/>
    <cellStyle name="AggOrange 2 3 2 6 5" xfId="17579" xr:uid="{7EE603FA-DA50-4DE7-A430-28F3C63D5425}"/>
    <cellStyle name="AggOrange 2 3 2 6 6" xfId="21562" xr:uid="{E197F6B7-2B3F-4874-BD01-DB8A30906C25}"/>
    <cellStyle name="AggOrange 2 3 2 6 7" xfId="24144" xr:uid="{13FB7A6B-8A0A-492F-B0FC-06D49304FF17}"/>
    <cellStyle name="AggOrange 2 3 2 6 8" xfId="28470" xr:uid="{402F70A3-BB47-453B-99E4-41DDBBBF6BAC}"/>
    <cellStyle name="AggOrange 2 3 2 6 9" xfId="26330" xr:uid="{97D8E716-39C2-45FB-A801-E571BA1FCD94}"/>
    <cellStyle name="AggOrange 2 3 2 7" xfId="3147" xr:uid="{B99391A5-ADF3-4DA9-801C-86A038D715FD}"/>
    <cellStyle name="AggOrange 2 3 2 7 10" xfId="34724" xr:uid="{5585CFDF-E3BA-440C-9A87-4D9241FC04FB}"/>
    <cellStyle name="AggOrange 2 3 2 7 11" xfId="38169" xr:uid="{EE9F2D27-B138-43D8-95C7-59249C6F19E0}"/>
    <cellStyle name="AggOrange 2 3 2 7 12" xfId="40858" xr:uid="{3C2EE940-972A-4258-9C5B-0750AF1FDFF8}"/>
    <cellStyle name="AggOrange 2 3 2 7 13" xfId="45169" xr:uid="{62A2AB80-4E80-4014-98E3-1EFD2D47F7D5}"/>
    <cellStyle name="AggOrange 2 3 2 7 14" xfId="48560" xr:uid="{78AD500C-54C8-4DF5-B660-21C1EBB52E1A}"/>
    <cellStyle name="AggOrange 2 3 2 7 15" xfId="50565" xr:uid="{4872A861-5FCB-4BAC-B860-41CB860A66C2}"/>
    <cellStyle name="AggOrange 2 3 2 7 2" xfId="7582" xr:uid="{BBA45E8C-DC9E-4291-B38D-F4FCB581E2F4}"/>
    <cellStyle name="AggOrange 2 3 2 7 3" xfId="11161" xr:uid="{E5DD821F-04C0-4C6D-A456-3D26AB76B407}"/>
    <cellStyle name="AggOrange 2 3 2 7 4" xfId="15061" xr:uid="{83B0F572-6FF0-456E-8103-36725A6E7BB1}"/>
    <cellStyle name="AggOrange 2 3 2 7 5" xfId="18260" xr:uid="{8B7146CF-95C1-4BF4-AB6A-ED156D72175B}"/>
    <cellStyle name="AggOrange 2 3 2 7 6" xfId="22240" xr:uid="{B9598E6A-6223-4DFB-BB50-7AFA6DED7141}"/>
    <cellStyle name="AggOrange 2 3 2 7 7" xfId="24802" xr:uid="{FC38D644-7273-478E-879D-F8D49D0F4904}"/>
    <cellStyle name="AggOrange 2 3 2 7 8" xfId="29145" xr:uid="{69787B72-6186-4DC4-8FB9-7A78F592D316}"/>
    <cellStyle name="AggOrange 2 3 2 7 9" xfId="31119" xr:uid="{E3EFBF34-A2DE-4230-A474-EA2DCF64A6DA}"/>
    <cellStyle name="AggOrange 2 3 2 8" xfId="3584" xr:uid="{298915D3-BFDE-40BC-8E5D-FFA137F3BCFE}"/>
    <cellStyle name="AggOrange 2 3 2 8 10" xfId="35161" xr:uid="{A3C2F47D-A8FF-4D73-AC4F-5D52F3C968AD}"/>
    <cellStyle name="AggOrange 2 3 2 8 11" xfId="38606" xr:uid="{F60B3013-9B6F-4347-9A7E-82FCB0E31B64}"/>
    <cellStyle name="AggOrange 2 3 2 8 12" xfId="41295" xr:uid="{AB034364-72D9-45DB-B170-F9BDAD21B993}"/>
    <cellStyle name="AggOrange 2 3 2 8 13" xfId="45606" xr:uid="{49ABF9A7-F50C-4E02-947F-5BFE3712549E}"/>
    <cellStyle name="AggOrange 2 3 2 8 14" xfId="48997" xr:uid="{246497A4-8711-4CC3-8DD5-8B674C3A55BA}"/>
    <cellStyle name="AggOrange 2 3 2 8 15" xfId="51002" xr:uid="{1C3D7C5E-BFA9-4781-81D1-2F255C49A6B2}"/>
    <cellStyle name="AggOrange 2 3 2 8 2" xfId="8019" xr:uid="{A141D382-1E80-428E-84F2-54EEDF788EC7}"/>
    <cellStyle name="AggOrange 2 3 2 8 3" xfId="11598" xr:uid="{3C6B4489-6C7D-4653-82DD-8E31F07FAE1B}"/>
    <cellStyle name="AggOrange 2 3 2 8 4" xfId="15498" xr:uid="{7A2DD426-1B19-4006-B6BC-19598C2EF505}"/>
    <cellStyle name="AggOrange 2 3 2 8 5" xfId="18697" xr:uid="{21293868-B0D4-496C-AC88-EA9D9CBCE26C}"/>
    <cellStyle name="AggOrange 2 3 2 8 6" xfId="22677" xr:uid="{CF46B26B-6FA5-4BC9-9EFA-8F7D571ACF15}"/>
    <cellStyle name="AggOrange 2 3 2 8 7" xfId="25239" xr:uid="{A1A29134-F8E3-4A01-B613-A496B07806F6}"/>
    <cellStyle name="AggOrange 2 3 2 8 8" xfId="29582" xr:uid="{63C6DE69-2400-4F76-B6CC-6B0F19F8EFFF}"/>
    <cellStyle name="AggOrange 2 3 2 8 9" xfId="31556" xr:uid="{53D1D549-E94D-48F3-BD8C-D5C6201AE355}"/>
    <cellStyle name="AggOrange 2 3 2 9" xfId="4101" xr:uid="{B2BAF628-599C-4AA2-A3A2-0694BF7686FD}"/>
    <cellStyle name="AggOrange 2 3 2 9 10" xfId="41764" xr:uid="{3A2441DA-196A-43AA-8375-72775F97D517}"/>
    <cellStyle name="AggOrange 2 3 2 9 11" xfId="46100" xr:uid="{8573615C-9215-4669-AB28-A4BEA1394236}"/>
    <cellStyle name="AggOrange 2 3 2 9 12" xfId="49504" xr:uid="{6C57DC54-9DC1-460A-98D5-5072C3A12946}"/>
    <cellStyle name="AggOrange 2 3 2 9 13" xfId="51471" xr:uid="{B5DB13CC-AAA5-4620-94D8-240AC58692B6}"/>
    <cellStyle name="AggOrange 2 3 2 9 2" xfId="8534" xr:uid="{C43B614E-825C-4A56-9D3C-85512202CC07}"/>
    <cellStyle name="AggOrange 2 3 2 9 3" xfId="12105" xr:uid="{4FC8ACAF-5980-4850-AA9C-731CF24ECECF}"/>
    <cellStyle name="AggOrange 2 3 2 9 4" xfId="16008" xr:uid="{105759FE-24C1-48CC-8A48-597B21A5AEA3}"/>
    <cellStyle name="AggOrange 2 3 2 9 5" xfId="19189" xr:uid="{7720AEF1-F8E9-4833-9FDB-DF519EAEF5E9}"/>
    <cellStyle name="AggOrange 2 3 2 9 6" xfId="25708" xr:uid="{A8CCADE5-4439-4DFA-BE5C-0897BFE8CCC1}"/>
    <cellStyle name="AggOrange 2 3 2 9 7" xfId="32056" xr:uid="{118B78B8-6C05-4C30-8F27-7AE4007ED550}"/>
    <cellStyle name="AggOrange 2 3 2 9 8" xfId="35662" xr:uid="{8A2DC502-FF47-4176-B0EF-D55F3754BC13}"/>
    <cellStyle name="AggOrange 2 3 2 9 9" xfId="39114" xr:uid="{865F700A-0960-49D4-87AB-DC5FCB133191}"/>
    <cellStyle name="AggOrange 2 3 3" xfId="586" xr:uid="{4502239B-0A65-427B-AB3C-8B2DF4257001}"/>
    <cellStyle name="AggOrange 2 3 3 10" xfId="4514" xr:uid="{59E8C7E3-59AD-4158-8E8A-B2E4EC1788D1}"/>
    <cellStyle name="AggOrange 2 3 3 10 10" xfId="42177" xr:uid="{91D60FD2-71A6-4B2E-B77D-52C5927BE41D}"/>
    <cellStyle name="AggOrange 2 3 3 10 11" xfId="46513" xr:uid="{94B7FB44-7A8C-4877-ACDB-E9A34220A7EB}"/>
    <cellStyle name="AggOrange 2 3 3 10 12" xfId="49917" xr:uid="{12C4564F-906E-4CE4-B48B-1BE40241C437}"/>
    <cellStyle name="AggOrange 2 3 3 10 13" xfId="51884" xr:uid="{A90049B8-8A97-4ED0-B91D-70049BF67789}"/>
    <cellStyle name="AggOrange 2 3 3 10 2" xfId="8947" xr:uid="{B1535990-C43E-4FE8-900C-7DA68F8EA83F}"/>
    <cellStyle name="AggOrange 2 3 3 10 3" xfId="12518" xr:uid="{B5B86BC1-BC21-4D3F-84D2-49C991C78220}"/>
    <cellStyle name="AggOrange 2 3 3 10 4" xfId="16421" xr:uid="{2215F80D-07A9-4645-8C2C-DEE3C5D5E2A2}"/>
    <cellStyle name="AggOrange 2 3 3 10 5" xfId="19602" xr:uid="{F4A40B80-29EF-4993-B6A7-64813A8792AC}"/>
    <cellStyle name="AggOrange 2 3 3 10 6" xfId="26121" xr:uid="{5D0BF6BE-A078-4F00-B2B9-81749F309A7E}"/>
    <cellStyle name="AggOrange 2 3 3 10 7" xfId="32469" xr:uid="{722348BB-DDC2-4507-88A1-A235A796E1FF}"/>
    <cellStyle name="AggOrange 2 3 3 10 8" xfId="36075" xr:uid="{0E07B5E7-0382-4AED-8BF0-06C14C4D1C1A}"/>
    <cellStyle name="AggOrange 2 3 3 10 9" xfId="39527" xr:uid="{92045667-4ECA-4DF1-A118-A3A776FA1107}"/>
    <cellStyle name="AggOrange 2 3 3 11" xfId="5304" xr:uid="{75850BEA-E0B2-4A49-BB3C-9EFE38BF8F66}"/>
    <cellStyle name="AggOrange 2 3 3 12" xfId="12690" xr:uid="{FDD6C9F4-4B76-4D7D-99CA-E79C0DDCBF67}"/>
    <cellStyle name="AggOrange 2 3 3 13" xfId="19700" xr:uid="{43E66C9E-CED8-4E85-AFD4-779422089E4B}"/>
    <cellStyle name="AggOrange 2 3 3 14" xfId="27067" xr:uid="{EDD8AF44-B185-4403-A7E1-BC1AE2C6E9D6}"/>
    <cellStyle name="AggOrange 2 3 3 15" xfId="42616" xr:uid="{4BED420F-D17F-4FE5-84F2-0907D8BBD6B7}"/>
    <cellStyle name="AggOrange 2 3 3 16" xfId="52450" xr:uid="{04D90779-5557-40CE-BF23-A99888CF5444}"/>
    <cellStyle name="AggOrange 2 3 3 2" xfId="801" xr:uid="{E650E133-391E-4956-A79D-1A4F54D39F11}"/>
    <cellStyle name="AggOrange 2 3 3 2 10" xfId="5398" xr:uid="{B0375510-329B-469D-BB10-03E305710A35}"/>
    <cellStyle name="AggOrange 2 3 3 2 11" xfId="13112" xr:uid="{665F0A18-7040-4887-8791-2D947E75B366}"/>
    <cellStyle name="AggOrange 2 3 3 2 12" xfId="19910" xr:uid="{82978793-FD30-4680-A7ED-D651BD2B3347}"/>
    <cellStyle name="AggOrange 2 3 3 2 13" xfId="36500" xr:uid="{295F3932-956D-41C7-918A-F791C12D662F}"/>
    <cellStyle name="AggOrange 2 3 3 2 14" xfId="42826" xr:uid="{B038251D-82B6-4B89-A4A5-FE91932D0B10}"/>
    <cellStyle name="AggOrange 2 3 3 2 15" xfId="52664" xr:uid="{07FDB891-FBB3-4766-9FE9-7538D26F786D}"/>
    <cellStyle name="AggOrange 2 3 3 2 2" xfId="1458" xr:uid="{67CCDC2F-D475-4075-BABE-D97D40E3AC9F}"/>
    <cellStyle name="AggOrange 2 3 3 2 2 10" xfId="36609" xr:uid="{1D67861B-64A6-4970-85C5-31FD22D094F4}"/>
    <cellStyle name="AggOrange 2 3 3 2 2 11" xfId="36297" xr:uid="{9875532B-CC82-4ECD-B3B9-25A89039BB1E}"/>
    <cellStyle name="AggOrange 2 3 3 2 2 12" xfId="43483" xr:uid="{67FEA09A-BFDA-4D65-90A2-6553E304B16D}"/>
    <cellStyle name="AggOrange 2 3 3 2 2 13" xfId="46713" xr:uid="{5F384FA3-1132-4701-8BD1-E818AE77391C}"/>
    <cellStyle name="AggOrange 2 3 3 2 2 2" xfId="5897" xr:uid="{0E3BDCA8-7C61-43D2-8BDE-FFA4D0A77FAF}"/>
    <cellStyle name="AggOrange 2 3 3 2 2 3" xfId="9474" xr:uid="{239C2C2F-F75E-409E-A013-28A93085A91A}"/>
    <cellStyle name="AggOrange 2 3 3 2 2 4" xfId="16579" xr:uid="{F1E6A399-37A2-400E-B1D4-2D0C7ECB1122}"/>
    <cellStyle name="AggOrange 2 3 3 2 2 5" xfId="20566" xr:uid="{B1A085B7-2974-487A-A263-B1E061B6D3BB}"/>
    <cellStyle name="AggOrange 2 3 3 2 2 6" xfId="23183" xr:uid="{B19E67BB-05BB-420A-A51C-A8FFF188BCD5}"/>
    <cellStyle name="AggOrange 2 3 3 2 2 7" xfId="27494" xr:uid="{50CFB46A-BCF4-4F72-A74E-FB124567F6EC}"/>
    <cellStyle name="AggOrange 2 3 3 2 2 8" xfId="26963" xr:uid="{E7CC5FFE-7FD5-44DA-A914-902FC2F62BCC}"/>
    <cellStyle name="AggOrange 2 3 3 2 2 9" xfId="33041" xr:uid="{5B312DA3-5478-4698-81E1-09FFA3B88BF9}"/>
    <cellStyle name="AggOrange 2 3 3 2 3" xfId="1848" xr:uid="{DE2C0DFE-05B1-402F-B69B-05EC67CC7756}"/>
    <cellStyle name="AggOrange 2 3 3 2 3 10" xfId="33431" xr:uid="{7C36DE90-0543-40C2-81AA-7615810BB847}"/>
    <cellStyle name="AggOrange 2 3 3 2 3 11" xfId="36962" xr:uid="{EA6971F1-CA92-4972-9EA1-889707E94117}"/>
    <cellStyle name="AggOrange 2 3 3 2 3 12" xfId="26657" xr:uid="{29FE8890-7E3A-468E-8377-363628FB1852}"/>
    <cellStyle name="AggOrange 2 3 3 2 3 13" xfId="43873" xr:uid="{CCDE0F2B-5975-4848-AECA-7DF00DA10607}"/>
    <cellStyle name="AggOrange 2 3 3 2 3 14" xfId="47913" xr:uid="{D08A9C80-1204-4048-BFBD-054603C07CB4}"/>
    <cellStyle name="AggOrange 2 3 3 2 3 2" xfId="6286" xr:uid="{CAD82DC3-F38E-4F5E-B8A2-A32D2DDDB0A8}"/>
    <cellStyle name="AggOrange 2 3 3 2 3 3" xfId="9864" xr:uid="{22B514B6-840D-4169-8026-68DAF88845BC}"/>
    <cellStyle name="AggOrange 2 3 3 2 3 4" xfId="13766" xr:uid="{2D9D13A4-C89D-4F9A-B341-1FA1A2785EA6}"/>
    <cellStyle name="AggOrange 2 3 3 2 3 5" xfId="16969" xr:uid="{DDEF0AAB-488A-4B65-B39A-35040B10561E}"/>
    <cellStyle name="AggOrange 2 3 3 2 3 6" xfId="20956" xr:uid="{43F0D859-ADAE-49BA-8E15-585099DD2510}"/>
    <cellStyle name="AggOrange 2 3 3 2 3 7" xfId="23552" xr:uid="{2B7EE2B6-122A-49C6-BB7B-7A2BC8237780}"/>
    <cellStyle name="AggOrange 2 3 3 2 3 8" xfId="27873" xr:uid="{227A1F6A-89AE-4FA8-8040-A58C67464A46}"/>
    <cellStyle name="AggOrange 2 3 3 2 3 9" xfId="30108" xr:uid="{EAC836D8-DEF3-434F-AB3A-7D62B85A21B6}"/>
    <cellStyle name="AggOrange 2 3 3 2 4" xfId="2221" xr:uid="{DCA90CC9-5C0A-49A7-9539-CB88ADF7ECDE}"/>
    <cellStyle name="AggOrange 2 3 3 2 4 10" xfId="33800" xr:uid="{A18A5A90-D0BA-47C0-AA0A-FFA0E77B2BEA}"/>
    <cellStyle name="AggOrange 2 3 3 2 4 11" xfId="37300" xr:uid="{83862A40-52FC-4A50-8EFB-05DBDA5FCAE0}"/>
    <cellStyle name="AggOrange 2 3 3 2 4 12" xfId="39938" xr:uid="{77FBBE30-D143-42D9-AFA2-983C31EFDF2B}"/>
    <cellStyle name="AggOrange 2 3 3 2 4 13" xfId="44244" xr:uid="{E39D612F-B2AA-4DD1-ADCF-E9C49B4BFD4C}"/>
    <cellStyle name="AggOrange 2 3 3 2 4 14" xfId="47557" xr:uid="{436E0E1F-8FCC-48C7-9FDE-1EB7F2C9EF20}"/>
    <cellStyle name="AggOrange 2 3 3 2 4 2" xfId="6659" xr:uid="{7EDF4A85-3926-40E6-8CA4-B1FEBBC6F5B0}"/>
    <cellStyle name="AggOrange 2 3 3 2 4 3" xfId="10237" xr:uid="{45E7BA6F-4450-4B23-B7CA-F2956C95625D}"/>
    <cellStyle name="AggOrange 2 3 3 2 4 4" xfId="14136" xr:uid="{126BB8EE-4830-45B5-A632-786E76135A98}"/>
    <cellStyle name="AggOrange 2 3 3 2 4 5" xfId="17337" xr:uid="{602D7403-EB69-49B2-B9DA-E1FC88FE55FD}"/>
    <cellStyle name="AggOrange 2 3 3 2 4 6" xfId="21320" xr:uid="{E564B7CD-B9A1-4F30-B112-262B23CEE293}"/>
    <cellStyle name="AggOrange 2 3 3 2 4 7" xfId="23907" xr:uid="{18D934F5-10C2-4438-8B71-F8C413621FC4}"/>
    <cellStyle name="AggOrange 2 3 3 2 4 8" xfId="28232" xr:uid="{FABC86BA-36FD-475D-AA07-53325AADA03A}"/>
    <cellStyle name="AggOrange 2 3 3 2 4 9" xfId="29761" xr:uid="{34E4B29B-A6DA-403A-97B6-EEEF60C1B625}"/>
    <cellStyle name="AggOrange 2 3 3 2 5" xfId="2576" xr:uid="{0E6E896D-5839-4659-B584-F5CA00645B28}"/>
    <cellStyle name="AggOrange 2 3 3 2 5 10" xfId="34155" xr:uid="{193888C3-4101-487A-9886-AA1F1F328A41}"/>
    <cellStyle name="AggOrange 2 3 3 2 5 11" xfId="37620" xr:uid="{3C71DD77-B2B2-4EB4-8FA8-99B67F270D29}"/>
    <cellStyle name="AggOrange 2 3 3 2 5 12" xfId="40293" xr:uid="{74400F99-F0FA-40F2-9C4D-3B779B345BCD}"/>
    <cellStyle name="AggOrange 2 3 3 2 5 13" xfId="44599" xr:uid="{08A37D8B-35C7-4B78-9E49-2167CDF43DEE}"/>
    <cellStyle name="AggOrange 2 3 3 2 5 14" xfId="49091" xr:uid="{0873843F-AD92-46C4-8D90-D59CB027B6C3}"/>
    <cellStyle name="AggOrange 2 3 3 2 5 2" xfId="7013" xr:uid="{D62F1ECB-6E1A-4A9F-A32D-EB0A4E263FED}"/>
    <cellStyle name="AggOrange 2 3 3 2 5 3" xfId="10592" xr:uid="{DB7EA45D-FC61-408D-B190-C433AF2A2D55}"/>
    <cellStyle name="AggOrange 2 3 3 2 5 4" xfId="14491" xr:uid="{16AF2E7C-C023-4A81-9F0E-E2EAC7989141}"/>
    <cellStyle name="AggOrange 2 3 3 2 5 5" xfId="17692" xr:uid="{F4D9D0E4-12E5-49FF-8CBB-3CCF86CC5BC1}"/>
    <cellStyle name="AggOrange 2 3 3 2 5 6" xfId="21675" xr:uid="{F7F3A7F0-AEDD-4994-B8E4-5BEB6893C756}"/>
    <cellStyle name="AggOrange 2 3 3 2 5 7" xfId="24247" xr:uid="{DC64EDC2-745D-486A-9856-AA647C2F1EDE}"/>
    <cellStyle name="AggOrange 2 3 3 2 5 8" xfId="28581" xr:uid="{2166091B-7A82-4A79-B35E-7864E313B195}"/>
    <cellStyle name="AggOrange 2 3 3 2 5 9" xfId="30548" xr:uid="{20C8C258-430E-41A7-8051-BE81876806B7}"/>
    <cellStyle name="AggOrange 2 3 3 2 6" xfId="3265" xr:uid="{0BF7BED9-BB10-4BFA-BC45-54ED9D83424B}"/>
    <cellStyle name="AggOrange 2 3 3 2 6 10" xfId="34842" xr:uid="{4FE2AC40-15F7-4A5C-89E0-D1E9FFE7227F}"/>
    <cellStyle name="AggOrange 2 3 3 2 6 11" xfId="38287" xr:uid="{15F94F95-00BF-42E7-9198-82B8121C0068}"/>
    <cellStyle name="AggOrange 2 3 3 2 6 12" xfId="40976" xr:uid="{44D319B8-D802-4DDC-B7F0-69BD1A1AC30B}"/>
    <cellStyle name="AggOrange 2 3 3 2 6 13" xfId="45287" xr:uid="{B218CC55-D4C0-4EA4-82ED-733848F9526F}"/>
    <cellStyle name="AggOrange 2 3 3 2 6 14" xfId="48678" xr:uid="{5258A973-A059-4CD5-953B-4BCAFDD17874}"/>
    <cellStyle name="AggOrange 2 3 3 2 6 15" xfId="50683" xr:uid="{09B0A2B5-3E6A-48F6-B5C3-BA452EA4E802}"/>
    <cellStyle name="AggOrange 2 3 3 2 6 2" xfId="7700" xr:uid="{BCE77DAF-89CF-4B05-B5A9-3B3EA323D92A}"/>
    <cellStyle name="AggOrange 2 3 3 2 6 3" xfId="11279" xr:uid="{2B421EDD-4F16-4493-9B56-BBCB0E92374D}"/>
    <cellStyle name="AggOrange 2 3 3 2 6 4" xfId="15179" xr:uid="{910EFB4A-3D0D-4346-8BA4-D7DCB162C82C}"/>
    <cellStyle name="AggOrange 2 3 3 2 6 5" xfId="18378" xr:uid="{0E84940F-E6F0-4D30-9D76-E3269B72C355}"/>
    <cellStyle name="AggOrange 2 3 3 2 6 6" xfId="22358" xr:uid="{7BFCA1AF-8F79-4E13-BEFD-962DF39FDA5E}"/>
    <cellStyle name="AggOrange 2 3 3 2 6 7" xfId="24920" xr:uid="{5C2FA6CC-C1BF-4F13-8CAD-93E8FC7B52DF}"/>
    <cellStyle name="AggOrange 2 3 3 2 6 8" xfId="29263" xr:uid="{F523661C-5F1D-456A-ABFF-023067C134AD}"/>
    <cellStyle name="AggOrange 2 3 3 2 6 9" xfId="31237" xr:uid="{E2F2333F-37E7-4EF9-A736-90B97D5855AE}"/>
    <cellStyle name="AggOrange 2 3 3 2 7" xfId="3595" xr:uid="{F3600A2F-5091-4117-B82F-AFBBEFF0C488}"/>
    <cellStyle name="AggOrange 2 3 3 2 7 10" xfId="35172" xr:uid="{ADC14716-763F-4E2D-9ED5-54932807A3A8}"/>
    <cellStyle name="AggOrange 2 3 3 2 7 11" xfId="38617" xr:uid="{D47B3039-B0A4-413E-ABB2-2DE7079D1F76}"/>
    <cellStyle name="AggOrange 2 3 3 2 7 12" xfId="41306" xr:uid="{EE27A1B1-63F0-4145-B57F-0CC5B2F94C78}"/>
    <cellStyle name="AggOrange 2 3 3 2 7 13" xfId="45617" xr:uid="{E127A4E6-F2BB-49CB-A2A6-E0CC9B2CEFD5}"/>
    <cellStyle name="AggOrange 2 3 3 2 7 14" xfId="49008" xr:uid="{A2A01B7A-33B3-4055-BC5A-B181E18F878B}"/>
    <cellStyle name="AggOrange 2 3 3 2 7 15" xfId="51013" xr:uid="{866E7E16-9F24-44BD-9A51-AAA2A9005883}"/>
    <cellStyle name="AggOrange 2 3 3 2 7 2" xfId="8030" xr:uid="{CA1B81DF-9222-4036-A25D-C5BF9A0BD925}"/>
    <cellStyle name="AggOrange 2 3 3 2 7 3" xfId="11609" xr:uid="{63CA9B3F-2731-4921-A85B-8F69D69F88D0}"/>
    <cellStyle name="AggOrange 2 3 3 2 7 4" xfId="15509" xr:uid="{6BACFBD9-5BCB-4A98-B0BD-6CF0F9DB966D}"/>
    <cellStyle name="AggOrange 2 3 3 2 7 5" xfId="18708" xr:uid="{4DC6B0E2-828F-4A30-8025-FC27DCB4CC55}"/>
    <cellStyle name="AggOrange 2 3 3 2 7 6" xfId="22688" xr:uid="{4950FDAC-20E4-4670-B131-E9541544BE59}"/>
    <cellStyle name="AggOrange 2 3 3 2 7 7" xfId="25250" xr:uid="{D77F0181-EE55-4AEB-968F-17A126FE16BF}"/>
    <cellStyle name="AggOrange 2 3 3 2 7 8" xfId="29593" xr:uid="{304568B1-9437-4ABA-99E7-AA44620B960D}"/>
    <cellStyle name="AggOrange 2 3 3 2 7 9" xfId="31567" xr:uid="{D17D9F3C-AC41-4C8A-9176-2E0B6E795597}"/>
    <cellStyle name="AggOrange 2 3 3 2 8" xfId="4217" xr:uid="{FEF179C2-91A6-4E25-8428-27A44764A775}"/>
    <cellStyle name="AggOrange 2 3 3 2 8 10" xfId="41880" xr:uid="{35C6477E-4307-418D-A998-6F797BE21637}"/>
    <cellStyle name="AggOrange 2 3 3 2 8 11" xfId="46216" xr:uid="{F5E911E5-24D8-4388-94AA-DCF89FC4F8A5}"/>
    <cellStyle name="AggOrange 2 3 3 2 8 12" xfId="49620" xr:uid="{EE7AF0DD-4FAC-4789-A03F-D82654C93994}"/>
    <cellStyle name="AggOrange 2 3 3 2 8 13" xfId="51587" xr:uid="{9E50205E-5B00-44AD-9B28-BEA45DDAF8CE}"/>
    <cellStyle name="AggOrange 2 3 3 2 8 2" xfId="8650" xr:uid="{A7111F58-101B-4EF3-8187-5395E15BDBF0}"/>
    <cellStyle name="AggOrange 2 3 3 2 8 3" xfId="12221" xr:uid="{C47BF07B-8501-4A1C-829A-CFD5C8726DAF}"/>
    <cellStyle name="AggOrange 2 3 3 2 8 4" xfId="16124" xr:uid="{CAD40F72-4D45-4533-AB91-FF74B9840605}"/>
    <cellStyle name="AggOrange 2 3 3 2 8 5" xfId="19305" xr:uid="{6862E316-F3E3-4F17-A8BC-957E7054D540}"/>
    <cellStyle name="AggOrange 2 3 3 2 8 6" xfId="25824" xr:uid="{CB53B26F-B872-4F48-96FF-D3B10B89E570}"/>
    <cellStyle name="AggOrange 2 3 3 2 8 7" xfId="32172" xr:uid="{9EC8C591-69F1-48F4-BCDD-F9026A7EEB74}"/>
    <cellStyle name="AggOrange 2 3 3 2 8 8" xfId="35778" xr:uid="{6067DE7C-A58A-4B84-BC51-00E25C7F7041}"/>
    <cellStyle name="AggOrange 2 3 3 2 8 9" xfId="39230" xr:uid="{EC3AC6EA-DCF0-4D3E-A1E3-10C2969D1075}"/>
    <cellStyle name="AggOrange 2 3 3 2 9" xfId="3733" xr:uid="{49C71734-E177-41B0-ABF1-4BC83CFC4570}"/>
    <cellStyle name="AggOrange 2 3 3 2 9 10" xfId="41398" xr:uid="{E5B7F3C5-F03F-44F0-B94D-62A64BD48318}"/>
    <cellStyle name="AggOrange 2 3 3 2 9 11" xfId="45732" xr:uid="{AFC5AB5D-1C78-4668-A35F-397786CEBBF4}"/>
    <cellStyle name="AggOrange 2 3 3 2 9 12" xfId="49136" xr:uid="{097FD79B-D8BF-492F-9E0B-1E61083DCBA5}"/>
    <cellStyle name="AggOrange 2 3 3 2 9 13" xfId="51105" xr:uid="{2AA45FCB-C1FF-4AB4-9F40-1FA74A522CAB}"/>
    <cellStyle name="AggOrange 2 3 3 2 9 2" xfId="8166" xr:uid="{D3527F96-F670-41CE-B46F-4CE18EA449AE}"/>
    <cellStyle name="AggOrange 2 3 3 2 9 3" xfId="11738" xr:uid="{7E68948B-E053-4E1F-B566-9C71E0656253}"/>
    <cellStyle name="AggOrange 2 3 3 2 9 4" xfId="15640" xr:uid="{EAB13D18-45BB-4F84-A244-C564C400E822}"/>
    <cellStyle name="AggOrange 2 3 3 2 9 5" xfId="18821" xr:uid="{E3D1BB1C-CD27-4F78-A61E-54E85EF2F3F3}"/>
    <cellStyle name="AggOrange 2 3 3 2 9 6" xfId="25342" xr:uid="{CDA2930E-B448-4324-ADDB-DB2682802808}"/>
    <cellStyle name="AggOrange 2 3 3 2 9 7" xfId="31689" xr:uid="{59C69951-96FE-4AAB-B2A0-60F06F701000}"/>
    <cellStyle name="AggOrange 2 3 3 2 9 8" xfId="35294" xr:uid="{B93E2E98-07D1-4EB7-B64E-F60F3E7250E3}"/>
    <cellStyle name="AggOrange 2 3 3 2 9 9" xfId="38746" xr:uid="{2FA8410D-486B-482B-8CA4-255718AA9FEF}"/>
    <cellStyle name="AggOrange 2 3 3 3" xfId="1501" xr:uid="{40669FF2-5AD2-4BA4-A1AB-3C446EAB329C}"/>
    <cellStyle name="AggOrange 2 3 3 3 10" xfId="36649" xr:uid="{8BFC47AC-D09F-47B1-8F34-1C7C1AE06EA1}"/>
    <cellStyle name="AggOrange 2 3 3 3 11" xfId="28066" xr:uid="{10246A28-AAF6-4756-BB4D-8A16AE878821}"/>
    <cellStyle name="AggOrange 2 3 3 3 12" xfId="43526" xr:uid="{ACE6DB2B-34F3-4919-BB4B-CB5A66CB7EDE}"/>
    <cellStyle name="AggOrange 2 3 3 3 13" xfId="47761" xr:uid="{B16A3B9D-D6EB-4B03-8C3E-69A4B6B2632C}"/>
    <cellStyle name="AggOrange 2 3 3 3 2" xfId="5940" xr:uid="{811A8FF5-264E-41E2-9AED-6B3D84E826BE}"/>
    <cellStyle name="AggOrange 2 3 3 3 3" xfId="9517" xr:uid="{94CA3927-4691-4590-A7CB-ED7B8A5A4EB2}"/>
    <cellStyle name="AggOrange 2 3 3 3 4" xfId="16622" xr:uid="{DBAB9C05-0EBA-4930-8577-DBCDF7A462A8}"/>
    <cellStyle name="AggOrange 2 3 3 3 5" xfId="20609" xr:uid="{670C9688-B377-4723-AFC9-2C1FC43E3F59}"/>
    <cellStyle name="AggOrange 2 3 3 3 6" xfId="23225" xr:uid="{97AB7D15-8B2C-40B0-B4FA-F8017CBE55CA}"/>
    <cellStyle name="AggOrange 2 3 3 3 7" xfId="27536" xr:uid="{605C47B3-DCDF-4E54-A8AD-78DCDA0B1AF1}"/>
    <cellStyle name="AggOrange 2 3 3 3 8" xfId="30496" xr:uid="{EBF64BFC-959B-49AB-8728-CAC3B8E040EF}"/>
    <cellStyle name="AggOrange 2 3 3 3 9" xfId="33084" xr:uid="{497C37F5-A30E-4C37-A0E1-296600B928D3}"/>
    <cellStyle name="AggOrange 2 3 3 4" xfId="1741" xr:uid="{EA8371D1-8107-43E0-97AB-A70B031CD92A}"/>
    <cellStyle name="AggOrange 2 3 3 4 10" xfId="33324" xr:uid="{6C82DB39-4CDF-4C10-B580-3EFB083A91E2}"/>
    <cellStyle name="AggOrange 2 3 3 4 11" xfId="36870" xr:uid="{A427A3AA-1838-4F5D-ACCC-36716D775E47}"/>
    <cellStyle name="AggOrange 2 3 3 4 12" xfId="38708" xr:uid="{B6DD491D-57F8-4019-9CBF-4DE4F944D520}"/>
    <cellStyle name="AggOrange 2 3 3 4 13" xfId="43766" xr:uid="{9DD29921-0335-465D-86E3-E87617CBECBA}"/>
    <cellStyle name="AggOrange 2 3 3 4 14" xfId="47332" xr:uid="{C7EB29D9-E360-4C3E-A23E-B3D63302E529}"/>
    <cellStyle name="AggOrange 2 3 3 4 2" xfId="6179" xr:uid="{51D5246D-5B4F-4CC4-B415-6BF9478E7BB3}"/>
    <cellStyle name="AggOrange 2 3 3 4 3" xfId="9757" xr:uid="{57CA0FBD-21A3-4895-92F3-C9BD1DED5603}"/>
    <cellStyle name="AggOrange 2 3 3 4 4" xfId="13659" xr:uid="{01F373B5-CFBB-4D43-AA08-896529CD568C}"/>
    <cellStyle name="AggOrange 2 3 3 4 5" xfId="16862" xr:uid="{E10683FB-1C0E-446D-A6C2-F9D48C84B34C}"/>
    <cellStyle name="AggOrange 2 3 3 4 6" xfId="20849" xr:uid="{94D19B04-2994-4944-855A-E17926050711}"/>
    <cellStyle name="AggOrange 2 3 3 4 7" xfId="23449" xr:uid="{928061AD-0AF4-4DF0-BB96-8900732B1AA0}"/>
    <cellStyle name="AggOrange 2 3 3 4 8" xfId="27772" xr:uid="{1400EAB5-2B35-4434-AF0B-2F99376D174C}"/>
    <cellStyle name="AggOrange 2 3 3 4 9" xfId="30065" xr:uid="{5503C516-F9BA-4266-9A6F-B4EC23259005}"/>
    <cellStyle name="AggOrange 2 3 3 5" xfId="2041" xr:uid="{BA7AFACF-3822-4962-9E41-8087AC246808}"/>
    <cellStyle name="AggOrange 2 3 3 5 10" xfId="33620" xr:uid="{FB629F16-3A56-4A60-B9AC-394D08D77EB9}"/>
    <cellStyle name="AggOrange 2 3 3 5 11" xfId="37133" xr:uid="{15196C47-167D-4304-B444-A207B5179740}"/>
    <cellStyle name="AggOrange 2 3 3 5 12" xfId="39758" xr:uid="{F25DA492-F400-495F-A570-2EE7F6521CF0}"/>
    <cellStyle name="AggOrange 2 3 3 5 13" xfId="44064" xr:uid="{3704F5E5-DBC5-4BF4-9D23-F9453FA023DC}"/>
    <cellStyle name="AggOrange 2 3 3 5 14" xfId="46704" xr:uid="{56839430-1555-46EA-B719-37DFA2BEE779}"/>
    <cellStyle name="AggOrange 2 3 3 5 2" xfId="6479" xr:uid="{8B476E87-5ABD-4BA0-B22A-C1319EE34610}"/>
    <cellStyle name="AggOrange 2 3 3 5 3" xfId="10057" xr:uid="{08BC2FEA-2681-4920-BC0B-C46F2EFAA739}"/>
    <cellStyle name="AggOrange 2 3 3 5 4" xfId="13956" xr:uid="{778CF7FE-DBF5-46D2-9CCE-171B85FAF731}"/>
    <cellStyle name="AggOrange 2 3 3 5 5" xfId="17157" xr:uid="{5D961731-9E73-4AC5-B010-F5FBCC2C9255}"/>
    <cellStyle name="AggOrange 2 3 3 5 6" xfId="21140" xr:uid="{87F0A10D-AB5C-4180-8A6A-5C1F76E8E6BC}"/>
    <cellStyle name="AggOrange 2 3 3 5 7" xfId="23727" xr:uid="{42FEE161-3401-4E95-98C0-2D5313A742B3}"/>
    <cellStyle name="AggOrange 2 3 3 5 8" xfId="28058" xr:uid="{D5753386-271F-4FE1-91E5-DB5CF9720DB4}"/>
    <cellStyle name="AggOrange 2 3 3 5 9" xfId="28287" xr:uid="{CD355145-0D06-4F91-88E6-CE7F328B7A17}"/>
    <cellStyle name="AggOrange 2 3 3 6" xfId="2370" xr:uid="{6C1B7807-A3F6-4A0F-A503-84F7471B4F71}"/>
    <cellStyle name="AggOrange 2 3 3 6 10" xfId="33949" xr:uid="{24438DB6-26CF-43BD-8200-E1204492C7E4}"/>
    <cellStyle name="AggOrange 2 3 3 6 11" xfId="37441" xr:uid="{82945B5E-4B67-4EE9-996F-09F34CE98539}"/>
    <cellStyle name="AggOrange 2 3 3 6 12" xfId="40087" xr:uid="{0C424C06-CA8F-4AA1-AF08-8444871927B5}"/>
    <cellStyle name="AggOrange 2 3 3 6 13" xfId="44393" xr:uid="{3AF25B9C-9954-47F8-A170-DCAB2D0DC583}"/>
    <cellStyle name="AggOrange 2 3 3 6 14" xfId="42409" xr:uid="{E19BE190-51CA-4E14-9610-F59801308474}"/>
    <cellStyle name="AggOrange 2 3 3 6 2" xfId="6808" xr:uid="{2023BEF2-CE0B-433D-BAC9-EBCDBBC0CA62}"/>
    <cellStyle name="AggOrange 2 3 3 6 3" xfId="10386" xr:uid="{A057450E-B512-42E8-B632-1E7462797B04}"/>
    <cellStyle name="AggOrange 2 3 3 6 4" xfId="14285" xr:uid="{F4D6ECC6-5E34-4FC7-9B0D-E979F46C0CEF}"/>
    <cellStyle name="AggOrange 2 3 3 6 5" xfId="17486" xr:uid="{850FA1F8-221E-4C27-9A6C-274D53F37248}"/>
    <cellStyle name="AggOrange 2 3 3 6 6" xfId="21469" xr:uid="{332B8603-BC03-4D03-9897-D26BDB39DC2C}"/>
    <cellStyle name="AggOrange 2 3 3 6 7" xfId="24056" xr:uid="{CCB2B5F2-F51A-46FE-8D56-CE0B31E2390B}"/>
    <cellStyle name="AggOrange 2 3 3 6 8" xfId="28379" xr:uid="{7EC12E67-5683-428C-B60F-78E57409F558}"/>
    <cellStyle name="AggOrange 2 3 3 6 9" xfId="26440" xr:uid="{F51460F1-A81A-495C-91D8-0FB415BAFE94}"/>
    <cellStyle name="AggOrange 2 3 3 7" xfId="3054" xr:uid="{923D7EA9-E0A3-4C5E-8C3A-B346DAD37DE9}"/>
    <cellStyle name="AggOrange 2 3 3 7 10" xfId="34631" xr:uid="{5A10EDBD-876B-4A55-861B-0F6F3BD80631}"/>
    <cellStyle name="AggOrange 2 3 3 7 11" xfId="38076" xr:uid="{8AC16BC8-5F30-4F9A-8F52-D5C888B8B6B0}"/>
    <cellStyle name="AggOrange 2 3 3 7 12" xfId="40765" xr:uid="{A90CA863-5843-4D65-A565-7EEE9FCD712D}"/>
    <cellStyle name="AggOrange 2 3 3 7 13" xfId="45076" xr:uid="{56754B42-3F6F-4F08-93AD-AA26C451A9B3}"/>
    <cellStyle name="AggOrange 2 3 3 7 14" xfId="48467" xr:uid="{D8817835-5A97-4C4E-A614-A9C160B545CC}"/>
    <cellStyle name="AggOrange 2 3 3 7 15" xfId="50472" xr:uid="{08FEDF9F-E9F5-40AC-A15C-F186E6BE440E}"/>
    <cellStyle name="AggOrange 2 3 3 7 2" xfId="7489" xr:uid="{7F1D2B2F-D6B1-40A2-A0AD-268A54CF53DC}"/>
    <cellStyle name="AggOrange 2 3 3 7 3" xfId="11068" xr:uid="{2CD96040-3A10-4870-AA52-0D570FD72616}"/>
    <cellStyle name="AggOrange 2 3 3 7 4" xfId="14968" xr:uid="{E400DD5D-9BDB-44DE-B9CA-F08A6C25CE6C}"/>
    <cellStyle name="AggOrange 2 3 3 7 5" xfId="18167" xr:uid="{9E1FFAE8-4891-44B7-9754-755465F092C9}"/>
    <cellStyle name="AggOrange 2 3 3 7 6" xfId="22147" xr:uid="{66014D7C-B7C0-4753-9EB1-327BE537EE9D}"/>
    <cellStyle name="AggOrange 2 3 3 7 7" xfId="24709" xr:uid="{9BFE770F-5133-46F1-8B7A-D279CB8BD7FF}"/>
    <cellStyle name="AggOrange 2 3 3 7 8" xfId="29052" xr:uid="{F20E2459-F04B-4B3A-887A-712C54BC0408}"/>
    <cellStyle name="AggOrange 2 3 3 7 9" xfId="31026" xr:uid="{1D8E220D-E45D-4658-85C4-4E449AD1E267}"/>
    <cellStyle name="AggOrange 2 3 3 8" xfId="3484" xr:uid="{E458880F-C351-45FA-AEBF-CFC570EC40EC}"/>
    <cellStyle name="AggOrange 2 3 3 8 10" xfId="35061" xr:uid="{698EA21E-8313-4E1A-B47F-88A7D0FA785A}"/>
    <cellStyle name="AggOrange 2 3 3 8 11" xfId="38506" xr:uid="{1CC67C49-6E74-4DBF-BD62-466F0A03C4C1}"/>
    <cellStyle name="AggOrange 2 3 3 8 12" xfId="41195" xr:uid="{62229823-20BD-4903-9AC0-8A2F0FEC1667}"/>
    <cellStyle name="AggOrange 2 3 3 8 13" xfId="45506" xr:uid="{17645062-752A-4593-B904-D5A55DE79803}"/>
    <cellStyle name="AggOrange 2 3 3 8 14" xfId="48897" xr:uid="{B4DE48E4-3664-41B5-A8E1-790BD85FA2A8}"/>
    <cellStyle name="AggOrange 2 3 3 8 15" xfId="50902" xr:uid="{2CE158E6-7A03-40BC-9B71-4441FE47C63C}"/>
    <cellStyle name="AggOrange 2 3 3 8 2" xfId="7919" xr:uid="{549DF1F7-D687-4325-849F-D09381F70852}"/>
    <cellStyle name="AggOrange 2 3 3 8 3" xfId="11498" xr:uid="{17FF9C3A-C168-4631-99A5-D43946602FD3}"/>
    <cellStyle name="AggOrange 2 3 3 8 4" xfId="15398" xr:uid="{C2539732-7B9D-482E-AAA6-5679D5302501}"/>
    <cellStyle name="AggOrange 2 3 3 8 5" xfId="18597" xr:uid="{5BE9C06A-0655-4329-BD5B-29A236B55792}"/>
    <cellStyle name="AggOrange 2 3 3 8 6" xfId="22577" xr:uid="{F55F9843-B939-4E65-B57A-FC9808E40F35}"/>
    <cellStyle name="AggOrange 2 3 3 8 7" xfId="25139" xr:uid="{3E4B5A62-B180-44C0-B08F-4DB989450141}"/>
    <cellStyle name="AggOrange 2 3 3 8 8" xfId="29482" xr:uid="{E3B0AD41-4F37-491C-9CEA-9D35C2B7A5A9}"/>
    <cellStyle name="AggOrange 2 3 3 8 9" xfId="31456" xr:uid="{9ECACF03-265D-41BF-9136-C7644D607043}"/>
    <cellStyle name="AggOrange 2 3 3 9" xfId="4008" xr:uid="{02D93835-3E59-408D-9545-67CE2346D61D}"/>
    <cellStyle name="AggOrange 2 3 3 9 10" xfId="41671" xr:uid="{A4D6C6EA-D24F-4D52-8C80-59ACAA0E0B19}"/>
    <cellStyle name="AggOrange 2 3 3 9 11" xfId="46007" xr:uid="{88724F85-283B-4160-AC7B-DC53AF07B01A}"/>
    <cellStyle name="AggOrange 2 3 3 9 12" xfId="49411" xr:uid="{B59D0C42-B837-4594-B6E3-19D9A8591A28}"/>
    <cellStyle name="AggOrange 2 3 3 9 13" xfId="51378" xr:uid="{C04FEA6A-27CA-443A-99FD-2C681824EDB8}"/>
    <cellStyle name="AggOrange 2 3 3 9 2" xfId="8441" xr:uid="{8B76EFA5-8CB1-4D5E-BE3C-0AEAC3B879F4}"/>
    <cellStyle name="AggOrange 2 3 3 9 3" xfId="12012" xr:uid="{22CCB188-31C2-47CC-9F36-E605A1749865}"/>
    <cellStyle name="AggOrange 2 3 3 9 4" xfId="15915" xr:uid="{239E5719-F397-4724-A69E-DCFD32A80040}"/>
    <cellStyle name="AggOrange 2 3 3 9 5" xfId="19096" xr:uid="{A4A4DB9C-8485-4C6C-B5BC-223229749B59}"/>
    <cellStyle name="AggOrange 2 3 3 9 6" xfId="25615" xr:uid="{9132434D-E5C2-45EE-B815-D7DFED4E97F4}"/>
    <cellStyle name="AggOrange 2 3 3 9 7" xfId="31963" xr:uid="{575CBC7B-DAE9-421D-AC49-6E1260C2376B}"/>
    <cellStyle name="AggOrange 2 3 3 9 8" xfId="35569" xr:uid="{852766AB-F9E4-47FD-BA33-4C3B677DE3E9}"/>
    <cellStyle name="AggOrange 2 3 3 9 9" xfId="39021" xr:uid="{3D5BD2E4-BBD2-4ABA-B88C-29F358E1A74C}"/>
    <cellStyle name="AggOrange 2 3 4" xfId="601" xr:uid="{D802E882-0358-4541-86C7-97B5B3419AC1}"/>
    <cellStyle name="AggOrange 2 3 4 10" xfId="4488" xr:uid="{D569552A-F654-4728-A5CC-04AB786803F3}"/>
    <cellStyle name="AggOrange 2 3 4 10 10" xfId="42151" xr:uid="{B57ABDAB-4000-4146-83F5-E880B0F1DF9A}"/>
    <cellStyle name="AggOrange 2 3 4 10 11" xfId="46487" xr:uid="{2FA2B51B-0E71-4870-9610-11790A623B32}"/>
    <cellStyle name="AggOrange 2 3 4 10 12" xfId="49891" xr:uid="{AD9E143E-72E8-4523-BD59-36270F53E75E}"/>
    <cellStyle name="AggOrange 2 3 4 10 13" xfId="51858" xr:uid="{C1A6B76A-AB4E-42DD-B818-B6A091F040F0}"/>
    <cellStyle name="AggOrange 2 3 4 10 2" xfId="8921" xr:uid="{31E14ACE-48B6-4871-8EEF-48E9D672CADD}"/>
    <cellStyle name="AggOrange 2 3 4 10 3" xfId="12492" xr:uid="{3DEFB0F4-BC78-42F4-A4E1-933A519255AF}"/>
    <cellStyle name="AggOrange 2 3 4 10 4" xfId="16395" xr:uid="{0A25D73F-A2F3-445E-82BC-E4E2FAFEF9B9}"/>
    <cellStyle name="AggOrange 2 3 4 10 5" xfId="19576" xr:uid="{C4055CAB-53EC-4031-8E8D-91B8F9E8F62B}"/>
    <cellStyle name="AggOrange 2 3 4 10 6" xfId="26095" xr:uid="{96F028F2-6936-4DB8-B324-624A045F3621}"/>
    <cellStyle name="AggOrange 2 3 4 10 7" xfId="32443" xr:uid="{7368E72F-0483-4FC0-8742-90C187A783F5}"/>
    <cellStyle name="AggOrange 2 3 4 10 8" xfId="36049" xr:uid="{07DF480F-71F5-486B-8DAF-7D0E691D657D}"/>
    <cellStyle name="AggOrange 2 3 4 10 9" xfId="39501" xr:uid="{7B322589-0582-4FA1-9A8C-6C956EEDC3AF}"/>
    <cellStyle name="AggOrange 2 3 4 11" xfId="5062" xr:uid="{219EC63C-F58A-48B1-9B2E-8DEC1F8279DA}"/>
    <cellStyle name="AggOrange 2 3 4 12" xfId="12844" xr:uid="{7861D4F9-9BCC-40CF-974F-26C90C68B4DB}"/>
    <cellStyle name="AggOrange 2 3 4 13" xfId="19715" xr:uid="{D75092D2-C0E1-46ED-A6A7-85902BF7C630}"/>
    <cellStyle name="AggOrange 2 3 4 14" xfId="26560" xr:uid="{41D41C11-C9D7-4A99-A90C-E94B21B363F2}"/>
    <cellStyle name="AggOrange 2 3 4 15" xfId="42631" xr:uid="{A6CB6FE8-D0B3-489A-A85F-0E6C4209755C}"/>
    <cellStyle name="AggOrange 2 3 4 16" xfId="52465" xr:uid="{18970D41-2943-463B-9798-33850E12DB4C}"/>
    <cellStyle name="AggOrange 2 3 4 2" xfId="816" xr:uid="{F78A0E2A-D5E7-4232-AD38-6F1F1700609C}"/>
    <cellStyle name="AggOrange 2 3 4 2 10" xfId="5340" xr:uid="{C1ED9113-F178-4C6B-A026-C06CA0A3C207}"/>
    <cellStyle name="AggOrange 2 3 4 2 11" xfId="12943" xr:uid="{33BFD8F3-7556-4A58-80F7-6B5E6F86458F}"/>
    <cellStyle name="AggOrange 2 3 4 2 12" xfId="19925" xr:uid="{E1EFFD58-B9BB-49BA-B0A8-CD0069128724}"/>
    <cellStyle name="AggOrange 2 3 4 2 13" xfId="37740" xr:uid="{7285C4E3-1A9C-4D1C-8271-7E68B392A98E}"/>
    <cellStyle name="AggOrange 2 3 4 2 14" xfId="42841" xr:uid="{9B16D104-C3A6-4D9D-9523-62CB54631544}"/>
    <cellStyle name="AggOrange 2 3 4 2 15" xfId="52679" xr:uid="{694F0571-564C-49ED-B2E3-9FD1CDE38DC3}"/>
    <cellStyle name="AggOrange 2 3 4 2 2" xfId="1138" xr:uid="{BD7FAA31-5050-4CE4-A734-99826E57CB7C}"/>
    <cellStyle name="AggOrange 2 3 4 2 2 10" xfId="36325" xr:uid="{9F6EE4F4-7141-44D0-8009-43D3B94BC851}"/>
    <cellStyle name="AggOrange 2 3 4 2 2 11" xfId="36838" xr:uid="{C673C3DB-6242-4196-9049-04499DDA3D2C}"/>
    <cellStyle name="AggOrange 2 3 4 2 2 12" xfId="43163" xr:uid="{058810B5-4DD4-4B5C-B5A2-18AC8704E8A5}"/>
    <cellStyle name="AggOrange 2 3 4 2 2 13" xfId="47009" xr:uid="{B12D1068-04BB-4CE5-8578-6D89C0AB3BCA}"/>
    <cellStyle name="AggOrange 2 3 4 2 2 2" xfId="5580" xr:uid="{560BCDF1-04F8-4308-84BB-702F38BC663F}"/>
    <cellStyle name="AggOrange 2 3 4 2 2 3" xfId="9154" xr:uid="{7BE8CC36-ECAB-4A1E-93B7-4C98D838EF0B}"/>
    <cellStyle name="AggOrange 2 3 4 2 2 4" xfId="13363" xr:uid="{DC43A336-C5F2-4BAC-AA65-C1029F34F04A}"/>
    <cellStyle name="AggOrange 2 3 4 2 2 5" xfId="20246" xr:uid="{6765E639-5E90-4EEE-9D76-576653B42102}"/>
    <cellStyle name="AggOrange 2 3 4 2 2 6" xfId="22817" xr:uid="{0226D23C-C961-4EB1-90F4-68DF20EB3E53}"/>
    <cellStyle name="AggOrange 2 3 4 2 2 7" xfId="27184" xr:uid="{2B673538-186C-424D-BCD8-7CC1E8A6D7B3}"/>
    <cellStyle name="AggOrange 2 3 4 2 2 8" xfId="27555" xr:uid="{1C69DDA3-A332-4F26-9848-D7099CB51091}"/>
    <cellStyle name="AggOrange 2 3 4 2 2 9" xfId="32721" xr:uid="{DEBE4BF3-0FDD-4AC9-A9E2-A0331F6649C5}"/>
    <cellStyle name="AggOrange 2 3 4 2 3" xfId="1430" xr:uid="{736BCB33-17B7-46FE-9858-7D31A37B999A}"/>
    <cellStyle name="AggOrange 2 3 4 2 3 10" xfId="33013" xr:uid="{32DB3356-30E5-4650-A70C-26E836C27C0A}"/>
    <cellStyle name="AggOrange 2 3 4 2 3 11" xfId="36588" xr:uid="{BFF07102-D498-4885-B895-CE9EEAC89EA9}"/>
    <cellStyle name="AggOrange 2 3 4 2 3 12" xfId="26682" xr:uid="{547971CD-327F-4CC8-A351-65D80C6A8D14}"/>
    <cellStyle name="AggOrange 2 3 4 2 3 13" xfId="43455" xr:uid="{C4081ECA-44A6-490F-9345-8BFD5FFC5056}"/>
    <cellStyle name="AggOrange 2 3 4 2 3 14" xfId="47777" xr:uid="{BDD9E562-ED72-4874-8BFA-5D5A89C140E3}"/>
    <cellStyle name="AggOrange 2 3 4 2 3 2" xfId="5869" xr:uid="{9A2AD383-A002-4528-A10C-2BA9F2986E22}"/>
    <cellStyle name="AggOrange 2 3 4 2 3 3" xfId="9446" xr:uid="{C2805066-F0F5-46B2-BA92-63FD9450D312}"/>
    <cellStyle name="AggOrange 2 3 4 2 3 4" xfId="13365" xr:uid="{876125A8-D7B2-499D-8D9C-781E9D9D3AA9}"/>
    <cellStyle name="AggOrange 2 3 4 2 3 5" xfId="16551" xr:uid="{9905381B-2DD6-4B0A-9637-9171AA977E56}"/>
    <cellStyle name="AggOrange 2 3 4 2 3 6" xfId="20538" xr:uid="{7048717C-ACDC-44D8-8252-1DBCB52C16EB}"/>
    <cellStyle name="AggOrange 2 3 4 2 3 7" xfId="23159" xr:uid="{47AC462D-A73C-48BF-8F81-A74033CFDFE1}"/>
    <cellStyle name="AggOrange 2 3 4 2 3 8" xfId="27468" xr:uid="{6CA849AA-51F8-4DEA-8E03-B1DC542B1056}"/>
    <cellStyle name="AggOrange 2 3 4 2 3 9" xfId="26913" xr:uid="{393B03F6-9FA9-483D-A484-8E11CABA9BAB}"/>
    <cellStyle name="AggOrange 2 3 4 2 4" xfId="2235" xr:uid="{0E07D8CF-DF43-418D-97C8-F54F902134CC}"/>
    <cellStyle name="AggOrange 2 3 4 2 4 10" xfId="33814" xr:uid="{9EB236E5-5975-4F3B-A6F2-0B91C276B2C8}"/>
    <cellStyle name="AggOrange 2 3 4 2 4 11" xfId="37312" xr:uid="{4D6C69C9-66ED-4160-9A83-479AF7365A62}"/>
    <cellStyle name="AggOrange 2 3 4 2 4 12" xfId="39952" xr:uid="{BC7A9006-B5D3-41F6-A169-4CD9819CCD29}"/>
    <cellStyle name="AggOrange 2 3 4 2 4 13" xfId="44258" xr:uid="{1A14D6C1-927F-47B6-864A-6A8C7CE8E3F5}"/>
    <cellStyle name="AggOrange 2 3 4 2 4 14" xfId="47108" xr:uid="{992D61A9-AE1D-44F8-B0CF-19A2405A829C}"/>
    <cellStyle name="AggOrange 2 3 4 2 4 2" xfId="6673" xr:uid="{4EA5B6B7-A345-47C6-8A57-F7E8AF43FFC3}"/>
    <cellStyle name="AggOrange 2 3 4 2 4 3" xfId="10251" xr:uid="{494049D8-A6E3-4490-A5D4-028B7511C342}"/>
    <cellStyle name="AggOrange 2 3 4 2 4 4" xfId="14150" xr:uid="{5D839B42-35B7-4D9D-89F4-4C668B7E8942}"/>
    <cellStyle name="AggOrange 2 3 4 2 4 5" xfId="17351" xr:uid="{45A19E10-5F9E-44FE-ABFC-2008DA5F04BA}"/>
    <cellStyle name="AggOrange 2 3 4 2 4 6" xfId="21334" xr:uid="{A1F521CD-2C6D-4697-9053-3C306EE9A609}"/>
    <cellStyle name="AggOrange 2 3 4 2 4 7" xfId="23921" xr:uid="{08C16EE3-C690-45E9-BAEE-CB605C72521C}"/>
    <cellStyle name="AggOrange 2 3 4 2 4 8" xfId="28245" xr:uid="{3887361C-5E97-4A18-960B-000551E783A2}"/>
    <cellStyle name="AggOrange 2 3 4 2 4 9" xfId="30263" xr:uid="{815C6C91-A07D-46CD-A8B5-36E80EAECA50}"/>
    <cellStyle name="AggOrange 2 3 4 2 5" xfId="2591" xr:uid="{B3CD2E3E-E83B-40BD-99A5-D0821E190342}"/>
    <cellStyle name="AggOrange 2 3 4 2 5 10" xfId="34170" xr:uid="{27642BDF-55D9-407F-8421-B8B933393AF4}"/>
    <cellStyle name="AggOrange 2 3 4 2 5 11" xfId="37633" xr:uid="{FA8363E3-08EA-497D-A813-9566C4BADC27}"/>
    <cellStyle name="AggOrange 2 3 4 2 5 12" xfId="40308" xr:uid="{E4B1BF43-61B7-4248-89BF-404F3FC673C8}"/>
    <cellStyle name="AggOrange 2 3 4 2 5 13" xfId="44614" xr:uid="{F416891D-CAAE-40AB-8269-801F833599B2}"/>
    <cellStyle name="AggOrange 2 3 4 2 5 14" xfId="50015" xr:uid="{79D874F8-84AD-4EED-B7FB-DD2D7D7549E1}"/>
    <cellStyle name="AggOrange 2 3 4 2 5 2" xfId="7028" xr:uid="{3CB407DB-7FF6-4153-91C7-F19545072DBD}"/>
    <cellStyle name="AggOrange 2 3 4 2 5 3" xfId="10607" xr:uid="{152DE2C6-40C5-4895-8F3F-54D4F78A2E81}"/>
    <cellStyle name="AggOrange 2 3 4 2 5 4" xfId="14506" xr:uid="{08022B35-8B1C-406B-8727-479B8D90CCC9}"/>
    <cellStyle name="AggOrange 2 3 4 2 5 5" xfId="17707" xr:uid="{F24421A4-166B-4CED-95A8-19A655B056A0}"/>
    <cellStyle name="AggOrange 2 3 4 2 5 6" xfId="21690" xr:uid="{0E4EE2FC-711F-4265-931D-627F11CFF459}"/>
    <cellStyle name="AggOrange 2 3 4 2 5 7" xfId="24262" xr:uid="{BB0EC131-6384-4DB5-88A6-4B84E2812406}"/>
    <cellStyle name="AggOrange 2 3 4 2 5 8" xfId="28595" xr:uid="{5E04E112-8DD5-487C-86A7-04EB31E7032F}"/>
    <cellStyle name="AggOrange 2 3 4 2 5 9" xfId="30563" xr:uid="{7A4C62C8-4FB7-4B3F-8E6B-0F81AB04AD06}"/>
    <cellStyle name="AggOrange 2 3 4 2 6" xfId="3280" xr:uid="{563D1276-15D2-4926-8ED9-88DEC1A109A1}"/>
    <cellStyle name="AggOrange 2 3 4 2 6 10" xfId="34857" xr:uid="{23578706-D9B0-43DE-AFA4-F7D60DAA2169}"/>
    <cellStyle name="AggOrange 2 3 4 2 6 11" xfId="38302" xr:uid="{15BA020C-23EB-4C63-9448-4AC48ABA844F}"/>
    <cellStyle name="AggOrange 2 3 4 2 6 12" xfId="40991" xr:uid="{676D979B-C61B-4D48-8D4D-348BF8A2F37C}"/>
    <cellStyle name="AggOrange 2 3 4 2 6 13" xfId="45302" xr:uid="{B0B7C1B4-2588-43AF-B008-DD1422CF7EFB}"/>
    <cellStyle name="AggOrange 2 3 4 2 6 14" xfId="48693" xr:uid="{0536F525-BF51-4E4D-BD4F-B6D3C2D19A45}"/>
    <cellStyle name="AggOrange 2 3 4 2 6 15" xfId="50698" xr:uid="{75D8CCC8-C404-40EA-90D8-665DF32A4A0C}"/>
    <cellStyle name="AggOrange 2 3 4 2 6 2" xfId="7715" xr:uid="{DD6CDB07-3F16-4EDA-B75F-D15D01F7C33E}"/>
    <cellStyle name="AggOrange 2 3 4 2 6 3" xfId="11294" xr:uid="{267DABB8-2616-42C5-8E48-1AB4EE2A36F2}"/>
    <cellStyle name="AggOrange 2 3 4 2 6 4" xfId="15194" xr:uid="{27F8F560-3E66-497C-99D9-37167C99DA80}"/>
    <cellStyle name="AggOrange 2 3 4 2 6 5" xfId="18393" xr:uid="{70E9418B-8C27-40A5-AB2D-40F3F460AEDA}"/>
    <cellStyle name="AggOrange 2 3 4 2 6 6" xfId="22373" xr:uid="{E1BA9ACB-955E-43BA-B751-6436EBF5B156}"/>
    <cellStyle name="AggOrange 2 3 4 2 6 7" xfId="24935" xr:uid="{9A538280-C0D3-4C9A-876E-110AAF2AB223}"/>
    <cellStyle name="AggOrange 2 3 4 2 6 8" xfId="29278" xr:uid="{F08871F2-B8C3-41C9-890C-620BCAA45755}"/>
    <cellStyle name="AggOrange 2 3 4 2 6 9" xfId="31252" xr:uid="{235123E1-EE31-4873-A8C8-7081B361AA99}"/>
    <cellStyle name="AggOrange 2 3 4 2 7" xfId="2847" xr:uid="{29DD6008-D886-42C5-9B79-700AB628FB4C}"/>
    <cellStyle name="AggOrange 2 3 4 2 7 10" xfId="34424" xr:uid="{48061794-8E48-4E86-A566-CD9F09B6D9C1}"/>
    <cellStyle name="AggOrange 2 3 4 2 7 11" xfId="37870" xr:uid="{3384A4B3-2610-4194-8616-AA0BC45F08A6}"/>
    <cellStyle name="AggOrange 2 3 4 2 7 12" xfId="40560" xr:uid="{A7661976-A49F-48BB-9A31-67421187D204}"/>
    <cellStyle name="AggOrange 2 3 4 2 7 13" xfId="44869" xr:uid="{0167069C-9386-4F12-8CA5-8D70035F112B}"/>
    <cellStyle name="AggOrange 2 3 4 2 7 14" xfId="48262" xr:uid="{F8CA4BE8-3F2C-4F29-AE88-EE202CD14D3F}"/>
    <cellStyle name="AggOrange 2 3 4 2 7 15" xfId="50267" xr:uid="{66449965-DA29-41BC-A618-72DFA6C03E70}"/>
    <cellStyle name="AggOrange 2 3 4 2 7 2" xfId="7283" xr:uid="{7DDF62A7-86A9-4A30-934C-21E443506A67}"/>
    <cellStyle name="AggOrange 2 3 4 2 7 3" xfId="10861" xr:uid="{C0DDC0D7-FD43-451E-9FE3-DD190C18A415}"/>
    <cellStyle name="AggOrange 2 3 4 2 7 4" xfId="14762" xr:uid="{0E0296CB-6A48-4155-864A-F2345383387D}"/>
    <cellStyle name="AggOrange 2 3 4 2 7 5" xfId="17961" xr:uid="{3A52FD73-CF24-4D47-B8E3-F3B5ABBC8D37}"/>
    <cellStyle name="AggOrange 2 3 4 2 7 6" xfId="21942" xr:uid="{A8417F32-2ECF-4042-B6A5-A9783F4CE1C2}"/>
    <cellStyle name="AggOrange 2 3 4 2 7 7" xfId="24504" xr:uid="{97E80D90-3F08-4B53-A456-971336CDF68C}"/>
    <cellStyle name="AggOrange 2 3 4 2 7 8" xfId="28846" xr:uid="{9B914A39-4617-46CF-8EC1-8E228F21238D}"/>
    <cellStyle name="AggOrange 2 3 4 2 7 9" xfId="30819" xr:uid="{7B659568-BAA2-4C87-AD86-AFDD671219DE}"/>
    <cellStyle name="AggOrange 2 3 4 2 8" xfId="4232" xr:uid="{EFEA6C70-1BDE-4250-A998-B6838CDC303D}"/>
    <cellStyle name="AggOrange 2 3 4 2 8 10" xfId="41895" xr:uid="{61249E7F-A090-43CD-86DA-86C41AEDE8A2}"/>
    <cellStyle name="AggOrange 2 3 4 2 8 11" xfId="46231" xr:uid="{9CCC2091-127E-495C-AD31-6E4CBDE80C5B}"/>
    <cellStyle name="AggOrange 2 3 4 2 8 12" xfId="49635" xr:uid="{C4FE2957-E412-4493-8470-61196943B29D}"/>
    <cellStyle name="AggOrange 2 3 4 2 8 13" xfId="51602" xr:uid="{B792AC24-9F9F-4E42-A1C0-D040D0DA0061}"/>
    <cellStyle name="AggOrange 2 3 4 2 8 2" xfId="8665" xr:uid="{FE271B6C-B3CA-4040-B69B-4084371C9B72}"/>
    <cellStyle name="AggOrange 2 3 4 2 8 3" xfId="12236" xr:uid="{E7DBC813-DDB3-4E4C-95E7-D2A6535B7B2C}"/>
    <cellStyle name="AggOrange 2 3 4 2 8 4" xfId="16139" xr:uid="{1ED7877D-B11C-4720-9442-0A73D70DB780}"/>
    <cellStyle name="AggOrange 2 3 4 2 8 5" xfId="19320" xr:uid="{40330AC2-6565-4DE3-A156-1209707D4442}"/>
    <cellStyle name="AggOrange 2 3 4 2 8 6" xfId="25839" xr:uid="{D155EAEA-6B97-404B-8A44-80AD4B661B1C}"/>
    <cellStyle name="AggOrange 2 3 4 2 8 7" xfId="32187" xr:uid="{368D67B5-81ED-458A-8450-FB69187E0059}"/>
    <cellStyle name="AggOrange 2 3 4 2 8 8" xfId="35793" xr:uid="{D3AFE9C7-C007-4102-A1BA-DDE9C44A120E}"/>
    <cellStyle name="AggOrange 2 3 4 2 8 9" xfId="39245" xr:uid="{BB7371BE-90F8-4EC7-AAEA-D755872D5526}"/>
    <cellStyle name="AggOrange 2 3 4 2 9" xfId="3898" xr:uid="{2DF28AB6-D795-4AF5-8A4F-B4DE8A2F2150}"/>
    <cellStyle name="AggOrange 2 3 4 2 9 10" xfId="41561" xr:uid="{0C63DB11-E40A-45AD-AE1F-B8C64E155B4C}"/>
    <cellStyle name="AggOrange 2 3 4 2 9 11" xfId="45897" xr:uid="{68F42B81-CA65-481C-8F15-00D63F23CB4A}"/>
    <cellStyle name="AggOrange 2 3 4 2 9 12" xfId="49301" xr:uid="{324B5BA0-D7CA-422E-8989-AC582ACE931B}"/>
    <cellStyle name="AggOrange 2 3 4 2 9 13" xfId="51268" xr:uid="{4C7259EC-2413-4137-A7C9-E18AF067D9B1}"/>
    <cellStyle name="AggOrange 2 3 4 2 9 2" xfId="8331" xr:uid="{0B0A3C60-6237-47EC-AD32-7654A5903431}"/>
    <cellStyle name="AggOrange 2 3 4 2 9 3" xfId="11902" xr:uid="{B0A9D40B-20FE-45B9-8998-6F269E6136A0}"/>
    <cellStyle name="AggOrange 2 3 4 2 9 4" xfId="15805" xr:uid="{C4878F7F-D8FD-4027-BE02-7BF49435D64F}"/>
    <cellStyle name="AggOrange 2 3 4 2 9 5" xfId="18986" xr:uid="{8D07ED41-8B83-4E74-AD7E-FA51D06189C9}"/>
    <cellStyle name="AggOrange 2 3 4 2 9 6" xfId="25505" xr:uid="{511DD528-F4A4-4186-88A2-51B49FA68303}"/>
    <cellStyle name="AggOrange 2 3 4 2 9 7" xfId="31853" xr:uid="{8FF592AA-727E-4242-8A53-D04DF416551C}"/>
    <cellStyle name="AggOrange 2 3 4 2 9 8" xfId="35459" xr:uid="{7F9A43CB-CEC7-4685-8D0D-004641C46A36}"/>
    <cellStyle name="AggOrange 2 3 4 2 9 9" xfId="38911" xr:uid="{F974A14B-F741-437C-B920-9F7EAA3C4AC7}"/>
    <cellStyle name="AggOrange 2 3 4 3" xfId="1298" xr:uid="{D1D27A01-CE2C-446B-912D-C3028D76D9A7}"/>
    <cellStyle name="AggOrange 2 3 4 3 10" xfId="36472" xr:uid="{4AF1CFD8-BF0C-4A14-94AA-328C3506B74A}"/>
    <cellStyle name="AggOrange 2 3 4 3 11" xfId="28690" xr:uid="{68181ABE-B5FA-47A5-9E8F-A8F5D431231E}"/>
    <cellStyle name="AggOrange 2 3 4 3 12" xfId="43323" xr:uid="{DC6D5304-83AC-49AE-ADA7-4E5A13E68F1C}"/>
    <cellStyle name="AggOrange 2 3 4 3 13" xfId="46962" xr:uid="{D6EF7652-55F7-4D3D-953F-65119CC2C5F8}"/>
    <cellStyle name="AggOrange 2 3 4 3 2" xfId="5740" xr:uid="{18F2190E-BC71-461D-B231-A4B77A314643}"/>
    <cellStyle name="AggOrange 2 3 4 3 3" xfId="9314" xr:uid="{79564847-4255-46D2-96AF-BDDDCB5F68AD}"/>
    <cellStyle name="AggOrange 2 3 4 3 4" xfId="13517" xr:uid="{4AF65EC9-A6C6-40F3-B1F9-D2023286AE90}"/>
    <cellStyle name="AggOrange 2 3 4 3 5" xfId="20406" xr:uid="{127B2478-3E78-4E62-B100-6471C13B327F}"/>
    <cellStyle name="AggOrange 2 3 4 3 6" xfId="12683" xr:uid="{8D99B93F-BDF2-4B9C-9593-1E8445712F39}"/>
    <cellStyle name="AggOrange 2 3 4 3 7" xfId="27340" xr:uid="{BED182D0-FAE7-4FC2-BEEF-A361C8E03381}"/>
    <cellStyle name="AggOrange 2 3 4 3 8" xfId="30311" xr:uid="{622ADE54-7A15-4B4F-90DA-9127D8A0259B}"/>
    <cellStyle name="AggOrange 2 3 4 3 9" xfId="32881" xr:uid="{89BE41D7-1BFA-4667-8781-4FAE0CE1C337}"/>
    <cellStyle name="AggOrange 2 3 4 4" xfId="1794" xr:uid="{A796281A-C9F1-46F8-8D79-9FA9AAB27949}"/>
    <cellStyle name="AggOrange 2 3 4 4 10" xfId="33377" xr:uid="{B3122F20-6AEE-45F3-85AD-3616A78C4F84}"/>
    <cellStyle name="AggOrange 2 3 4 4 11" xfId="36917" xr:uid="{52290F43-C603-405C-967C-DF66AF0E5291}"/>
    <cellStyle name="AggOrange 2 3 4 4 12" xfId="26515" xr:uid="{EE48F5F4-203B-43E8-86CE-D6137F605299}"/>
    <cellStyle name="AggOrange 2 3 4 4 13" xfId="43819" xr:uid="{2B349290-186B-4CF6-A6B5-DB1BBB342C2F}"/>
    <cellStyle name="AggOrange 2 3 4 4 14" xfId="48111" xr:uid="{B9443F1E-4284-4278-BA4B-4ACCB760E413}"/>
    <cellStyle name="AggOrange 2 3 4 4 2" xfId="6232" xr:uid="{390FDCCB-4DAC-4913-9049-306775AF8512}"/>
    <cellStyle name="AggOrange 2 3 4 4 3" xfId="9810" xr:uid="{411600B9-E32C-44BA-9FB0-18CCDDF40F87}"/>
    <cellStyle name="AggOrange 2 3 4 4 4" xfId="13712" xr:uid="{E41E98B3-E1D3-4944-B474-C109F05AF23A}"/>
    <cellStyle name="AggOrange 2 3 4 4 5" xfId="16915" xr:uid="{6087414A-E393-4188-9E8E-F0D97F1B6CC8}"/>
    <cellStyle name="AggOrange 2 3 4 4 6" xfId="20902" xr:uid="{DFC829ED-C308-4478-BE6E-FE6384055780}"/>
    <cellStyle name="AggOrange 2 3 4 4 7" xfId="23502" xr:uid="{F44BCF1E-7DD8-4CB7-8D04-08390986243E}"/>
    <cellStyle name="AggOrange 2 3 4 4 8" xfId="27822" xr:uid="{2C83EB76-3BD3-4FEB-B14A-BCEC50A9B913}"/>
    <cellStyle name="AggOrange 2 3 4 4 9" xfId="26873" xr:uid="{6695F2DC-C174-412F-B417-CA5B0FA91342}"/>
    <cellStyle name="AggOrange 2 3 4 5" xfId="2055" xr:uid="{3F2B5702-D0C0-4443-AB4F-8E4263237424}"/>
    <cellStyle name="AggOrange 2 3 4 5 10" xfId="33634" xr:uid="{D3A99B47-91E4-47EC-AFCF-CD58C9FA6621}"/>
    <cellStyle name="AggOrange 2 3 4 5 11" xfId="37146" xr:uid="{6E3CFFE2-B4DE-4F7C-B2C8-3394F4480032}"/>
    <cellStyle name="AggOrange 2 3 4 5 12" xfId="39772" xr:uid="{BECCD711-B989-4108-970D-83D623E1E7EE}"/>
    <cellStyle name="AggOrange 2 3 4 5 13" xfId="44078" xr:uid="{F48BD694-B985-463C-891B-02F05C41E98F}"/>
    <cellStyle name="AggOrange 2 3 4 5 14" xfId="46898" xr:uid="{CD9F9B7B-11D3-4753-9628-307A270F4793}"/>
    <cellStyle name="AggOrange 2 3 4 5 2" xfId="6493" xr:uid="{992DA1C9-38B0-48E1-88F1-D24AAF038EB1}"/>
    <cellStyle name="AggOrange 2 3 4 5 3" xfId="10071" xr:uid="{31FEE13E-01C5-4564-9DC0-6322E36D7213}"/>
    <cellStyle name="AggOrange 2 3 4 5 4" xfId="13970" xr:uid="{521404DD-B556-4B5B-920D-DB15DF0E3BE5}"/>
    <cellStyle name="AggOrange 2 3 4 5 5" xfId="17171" xr:uid="{AF34CB0C-0295-4086-9992-0AED70328D37}"/>
    <cellStyle name="AggOrange 2 3 4 5 6" xfId="21154" xr:uid="{84D37427-647F-4477-8943-A051EA5D0AD6}"/>
    <cellStyle name="AggOrange 2 3 4 5 7" xfId="23741" xr:uid="{6D08588A-0A56-4C51-999F-899504BF0204}"/>
    <cellStyle name="AggOrange 2 3 4 5 8" xfId="28072" xr:uid="{4169A198-E50B-4C03-9445-AFF20E1984ED}"/>
    <cellStyle name="AggOrange 2 3 4 5 9" xfId="28264" xr:uid="{CB7F890A-0B1F-42EC-BF1F-1225CFDB58C7}"/>
    <cellStyle name="AggOrange 2 3 4 6" xfId="2385" xr:uid="{4ABB064F-07C7-48F0-975A-E891F732F320}"/>
    <cellStyle name="AggOrange 2 3 4 6 10" xfId="33964" xr:uid="{D49DC9F4-BCDF-4593-B9C6-E796284B991D}"/>
    <cellStyle name="AggOrange 2 3 4 6 11" xfId="37454" xr:uid="{5AC75E94-6E8B-4720-B4EF-B80E725945AA}"/>
    <cellStyle name="AggOrange 2 3 4 6 12" xfId="40102" xr:uid="{D16D294E-6A1E-4042-907D-37B53329B8F4}"/>
    <cellStyle name="AggOrange 2 3 4 6 13" xfId="44408" xr:uid="{0107DABE-7850-460F-A9E0-C694F0F66382}"/>
    <cellStyle name="AggOrange 2 3 4 6 14" xfId="49106" xr:uid="{51AE3BDD-0138-4B5C-B4B0-1F4D6D52BEF6}"/>
    <cellStyle name="AggOrange 2 3 4 6 2" xfId="6823" xr:uid="{0C054FDA-6595-4DA0-84C8-EB56B0B52FD8}"/>
    <cellStyle name="AggOrange 2 3 4 6 3" xfId="10401" xr:uid="{E1DBB428-5D0A-413F-9358-124B389801CF}"/>
    <cellStyle name="AggOrange 2 3 4 6 4" xfId="14300" xr:uid="{7247F81D-BD84-4E8E-9D33-ACAFA627C6AC}"/>
    <cellStyle name="AggOrange 2 3 4 6 5" xfId="17501" xr:uid="{E04FE59D-B29E-44D0-A124-666BCFF71DFC}"/>
    <cellStyle name="AggOrange 2 3 4 6 6" xfId="21484" xr:uid="{4B08A6CB-AD72-4708-8664-8AF5460ED6F4}"/>
    <cellStyle name="AggOrange 2 3 4 6 7" xfId="24071" xr:uid="{6CB36F90-2528-468E-97E5-B425BA43FC21}"/>
    <cellStyle name="AggOrange 2 3 4 6 8" xfId="28394" xr:uid="{11DDF70E-425E-4ADB-A648-55DCA0959FB6}"/>
    <cellStyle name="AggOrange 2 3 4 6 9" xfId="26477" xr:uid="{B2F7395A-D599-4C69-9E57-A7EED148152E}"/>
    <cellStyle name="AggOrange 2 3 4 7" xfId="3069" xr:uid="{F8C6AF0F-B9C2-4CCC-A941-E2D662EC5619}"/>
    <cellStyle name="AggOrange 2 3 4 7 10" xfId="34646" xr:uid="{EE9CECB3-1D23-4555-81AE-1AE591CEB568}"/>
    <cellStyle name="AggOrange 2 3 4 7 11" xfId="38091" xr:uid="{A1ECBFC2-46A1-472F-8F66-24816BC7787B}"/>
    <cellStyle name="AggOrange 2 3 4 7 12" xfId="40780" xr:uid="{C5AA29C5-E6CA-485D-BE58-F51060616E15}"/>
    <cellStyle name="AggOrange 2 3 4 7 13" xfId="45091" xr:uid="{88A1FABD-95B4-44E3-B37D-1998AC8379DC}"/>
    <cellStyle name="AggOrange 2 3 4 7 14" xfId="48482" xr:uid="{2953D6E0-C893-4195-B0D6-ECFAB5FC2858}"/>
    <cellStyle name="AggOrange 2 3 4 7 15" xfId="50487" xr:uid="{E1513DE6-AF7E-4EE1-85DA-3AF088853BFC}"/>
    <cellStyle name="AggOrange 2 3 4 7 2" xfId="7504" xr:uid="{3C276911-E74D-4752-BF1E-61DE54B80D8B}"/>
    <cellStyle name="AggOrange 2 3 4 7 3" xfId="11083" xr:uid="{A2785598-3B05-470A-BBF0-C34583D34A4B}"/>
    <cellStyle name="AggOrange 2 3 4 7 4" xfId="14983" xr:uid="{7EE26DFA-6848-4D31-8A26-817D86C15207}"/>
    <cellStyle name="AggOrange 2 3 4 7 5" xfId="18182" xr:uid="{11F8C624-F109-44F3-8F17-1CBEC1995681}"/>
    <cellStyle name="AggOrange 2 3 4 7 6" xfId="22162" xr:uid="{DBBCC515-E8F0-4518-B17B-29F35780E91F}"/>
    <cellStyle name="AggOrange 2 3 4 7 7" xfId="24724" xr:uid="{8749EEEA-5511-4816-826D-DD5A4B3C2CC5}"/>
    <cellStyle name="AggOrange 2 3 4 7 8" xfId="29067" xr:uid="{A63200ED-13DB-483E-B018-C9323E7A8F83}"/>
    <cellStyle name="AggOrange 2 3 4 7 9" xfId="31041" xr:uid="{2B017BB7-94E9-46B8-840C-9455A614DC91}"/>
    <cellStyle name="AggOrange 2 3 4 8" xfId="3538" xr:uid="{886E4425-40FE-475D-8C7C-113197C11733}"/>
    <cellStyle name="AggOrange 2 3 4 8 10" xfId="35115" xr:uid="{AC579C9A-38EB-4237-B429-E46833699C28}"/>
    <cellStyle name="AggOrange 2 3 4 8 11" xfId="38560" xr:uid="{665826AD-08E1-4CB4-9055-E1B30DADAF57}"/>
    <cellStyle name="AggOrange 2 3 4 8 12" xfId="41249" xr:uid="{2E799951-4C73-47AD-9B2C-318CA557A5C9}"/>
    <cellStyle name="AggOrange 2 3 4 8 13" xfId="45560" xr:uid="{F9AB6EB1-C686-41E2-8F0F-9E929590EE06}"/>
    <cellStyle name="AggOrange 2 3 4 8 14" xfId="48951" xr:uid="{86EB3312-911C-4037-9DFB-A45B30678961}"/>
    <cellStyle name="AggOrange 2 3 4 8 15" xfId="50956" xr:uid="{2D8352F2-938E-4F69-8E43-6E99A6E7803C}"/>
    <cellStyle name="AggOrange 2 3 4 8 2" xfId="7973" xr:uid="{3863DE64-9D44-46FD-96CE-A651C1F92F6A}"/>
    <cellStyle name="AggOrange 2 3 4 8 3" xfId="11552" xr:uid="{5A03D67D-D9D3-4D7A-A73D-B6F5169501DE}"/>
    <cellStyle name="AggOrange 2 3 4 8 4" xfId="15452" xr:uid="{0AC58988-E3D9-4319-BF50-173D19C22002}"/>
    <cellStyle name="AggOrange 2 3 4 8 5" xfId="18651" xr:uid="{9BF974D6-7F50-48B8-98C8-2616A245971F}"/>
    <cellStyle name="AggOrange 2 3 4 8 6" xfId="22631" xr:uid="{8A44BD85-6B73-4ABA-ACC2-EB9EE433369B}"/>
    <cellStyle name="AggOrange 2 3 4 8 7" xfId="25193" xr:uid="{88DAE8E8-E37F-4EE9-BE1A-F24D05118F96}"/>
    <cellStyle name="AggOrange 2 3 4 8 8" xfId="29536" xr:uid="{347A5AF5-5455-43DE-BAB6-86F808DD682E}"/>
    <cellStyle name="AggOrange 2 3 4 8 9" xfId="31510" xr:uid="{88D1D3DD-E6F9-4383-A130-0288CEC5231B}"/>
    <cellStyle name="AggOrange 2 3 4 9" xfId="4023" xr:uid="{03239E21-2CAD-4610-AF1E-01611A0615CB}"/>
    <cellStyle name="AggOrange 2 3 4 9 10" xfId="41686" xr:uid="{F259ED95-81E1-44A5-87BF-5FDFFB4EB4BB}"/>
    <cellStyle name="AggOrange 2 3 4 9 11" xfId="46022" xr:uid="{0DB31A11-BDB8-405C-A98D-185A0239F28B}"/>
    <cellStyle name="AggOrange 2 3 4 9 12" xfId="49426" xr:uid="{EFD0E004-F2BC-4046-AC0B-4B2E207BF0CD}"/>
    <cellStyle name="AggOrange 2 3 4 9 13" xfId="51393" xr:uid="{BDFA4105-5A07-44F0-90EB-B1B8ABF10B8E}"/>
    <cellStyle name="AggOrange 2 3 4 9 2" xfId="8456" xr:uid="{1C4BDB00-149A-4D64-BF76-C7E14E670959}"/>
    <cellStyle name="AggOrange 2 3 4 9 3" xfId="12027" xr:uid="{704B5920-8D60-47AC-B209-C2CDC715E6D6}"/>
    <cellStyle name="AggOrange 2 3 4 9 4" xfId="15930" xr:uid="{BC225C0A-5DED-421D-A394-3BEA09A310AD}"/>
    <cellStyle name="AggOrange 2 3 4 9 5" xfId="19111" xr:uid="{1D796679-8F86-4911-9E4F-F2FFE9CF1FCE}"/>
    <cellStyle name="AggOrange 2 3 4 9 6" xfId="25630" xr:uid="{25309C0B-96E2-4E41-BE74-56F6A08B529E}"/>
    <cellStyle name="AggOrange 2 3 4 9 7" xfId="31978" xr:uid="{548D2F97-0BA9-4FE3-B0E3-13C45BA7A27D}"/>
    <cellStyle name="AggOrange 2 3 4 9 8" xfId="35584" xr:uid="{F59D7950-5288-4742-9914-C825202713EB}"/>
    <cellStyle name="AggOrange 2 3 4 9 9" xfId="39036" xr:uid="{B08D6AAB-81FE-4C30-9579-FB5161C873E4}"/>
    <cellStyle name="AggOrange 2 3 5" xfId="1568" xr:uid="{E047F0E4-76EC-46CA-BB91-CA10675E1EEA}"/>
    <cellStyle name="AggOrange 2 3 5 10" xfId="36710" xr:uid="{6E02451B-974C-4CB6-98C0-37B9C9575423}"/>
    <cellStyle name="AggOrange 2 3 5 11" xfId="37379" xr:uid="{7B301182-628F-46C2-8881-5DF09C8E5F81}"/>
    <cellStyle name="AggOrange 2 3 5 12" xfId="43593" xr:uid="{E8918D9F-87DF-4CEF-8747-E6ABE88AF156}"/>
    <cellStyle name="AggOrange 2 3 5 13" xfId="46787" xr:uid="{A71F97C5-9188-4615-A010-277226D68200}"/>
    <cellStyle name="AggOrange 2 3 5 2" xfId="6007" xr:uid="{C18B21BA-9738-49FB-B206-13D59BA49544}"/>
    <cellStyle name="AggOrange 2 3 5 3" xfId="9584" xr:uid="{9D0EF935-CD86-41F3-B84F-4CBAEEBEF704}"/>
    <cellStyle name="AggOrange 2 3 5 4" xfId="16689" xr:uid="{880D73BF-02CA-4882-91B8-2A76AF977D4A}"/>
    <cellStyle name="AggOrange 2 3 5 5" xfId="20676" xr:uid="{2B846935-052E-4336-AD12-D171BD6B8DD0}"/>
    <cellStyle name="AggOrange 2 3 5 6" xfId="23287" xr:uid="{29EFDABC-5D5C-4D0C-B06C-D3AF2F33AF9F}"/>
    <cellStyle name="AggOrange 2 3 5 7" xfId="27602" xr:uid="{34FC66F4-F9F7-4E4D-9D62-5CDE74118E67}"/>
    <cellStyle name="AggOrange 2 3 5 8" xfId="27186" xr:uid="{85139C24-5855-46A4-A974-9FFE36F16995}"/>
    <cellStyle name="AggOrange 2 3 5 9" xfId="33151" xr:uid="{A47C291D-B76E-4C4F-8810-D3D460A15905}"/>
    <cellStyle name="AggOrange 2 3 6" xfId="1706" xr:uid="{CF0D3B5A-50AF-4343-B345-28EF3D20D03E}"/>
    <cellStyle name="AggOrange 2 3 6 10" xfId="33289" xr:uid="{A6FF2F84-BD6F-4F92-8E35-452DDD3EF0E8}"/>
    <cellStyle name="AggOrange 2 3 6 11" xfId="36842" xr:uid="{F8E214CD-BA3C-4414-AD7E-929A576BFE6A}"/>
    <cellStyle name="AggOrange 2 3 6 12" xfId="29665" xr:uid="{63F1B646-BC3F-46A0-85A8-E66C107D0C94}"/>
    <cellStyle name="AggOrange 2 3 6 13" xfId="43731" xr:uid="{BC0C0374-2CBA-4D04-BD6E-3BAB046EE8F2}"/>
    <cellStyle name="AggOrange 2 3 6 14" xfId="47012" xr:uid="{9401B3B2-FE2B-4BB5-B1FD-10287AE088ED}"/>
    <cellStyle name="AggOrange 2 3 6 2" xfId="6145" xr:uid="{88E5578F-BC06-43F8-B184-AA419A099DFB}"/>
    <cellStyle name="AggOrange 2 3 6 3" xfId="9722" xr:uid="{2CD29FC5-29AB-41D3-B933-7C435C85DDF6}"/>
    <cellStyle name="AggOrange 2 3 6 4" xfId="13624" xr:uid="{F64EF4BB-43C7-4242-B026-C24A470BBD3D}"/>
    <cellStyle name="AggOrange 2 3 6 5" xfId="16827" xr:uid="{D09F8375-6C4D-48D4-BE28-666152BE1C46}"/>
    <cellStyle name="AggOrange 2 3 6 6" xfId="20814" xr:uid="{7CF3EB91-445A-4941-9685-FEC5B25D512A}"/>
    <cellStyle name="AggOrange 2 3 6 7" xfId="23417" xr:uid="{92293B2E-51BE-42BD-AC30-1A80CA628675}"/>
    <cellStyle name="AggOrange 2 3 6 8" xfId="27738" xr:uid="{39B38351-A285-4122-B775-D8BCB78BF6F9}"/>
    <cellStyle name="AggOrange 2 3 6 9" xfId="29945" xr:uid="{F424E58E-CD87-4BB4-9221-B14557794D4F}"/>
    <cellStyle name="AggOrange 2 3 7" xfId="1991" xr:uid="{CCC4548A-7200-41B6-9FAF-E10F3ECC411E}"/>
    <cellStyle name="AggOrange 2 3 7 10" xfId="33570" xr:uid="{A728B8F2-2C87-468D-A616-0CF610497D0C}"/>
    <cellStyle name="AggOrange 2 3 7 11" xfId="37089" xr:uid="{6EF5313C-6B8B-4CEB-AEAB-5A59E45D6EE3}"/>
    <cellStyle name="AggOrange 2 3 7 12" xfId="39708" xr:uid="{2B7266D9-55B6-4B1D-A040-3ABF3BD4656C}"/>
    <cellStyle name="AggOrange 2 3 7 13" xfId="44014" xr:uid="{33114527-3DDC-4653-A612-9792ABBC3074}"/>
    <cellStyle name="AggOrange 2 3 7 14" xfId="42530" xr:uid="{BB75C481-09D3-463C-AE2F-F68E8F6AFB3F}"/>
    <cellStyle name="AggOrange 2 3 7 2" xfId="6429" xr:uid="{863A28C2-6B70-4A74-8455-A054E6090740}"/>
    <cellStyle name="AggOrange 2 3 7 3" xfId="10007" xr:uid="{0B00CCA3-574D-4C0A-BD36-7458970BE65B}"/>
    <cellStyle name="AggOrange 2 3 7 4" xfId="13906" xr:uid="{959BA0ED-4BA2-4390-886F-787E0EA7AB16}"/>
    <cellStyle name="AggOrange 2 3 7 5" xfId="17107" xr:uid="{A5C30BF8-09AA-4F8B-8580-73FCB6F4330D}"/>
    <cellStyle name="AggOrange 2 3 7 6" xfId="21090" xr:uid="{77DB9ABB-A7E4-4433-8FDC-1EF2578E36B8}"/>
    <cellStyle name="AggOrange 2 3 7 7" xfId="23678" xr:uid="{B059EDD7-A8B2-408A-9B48-845AA636C06E}"/>
    <cellStyle name="AggOrange 2 3 7 8" xfId="28010" xr:uid="{23F611C2-E2A5-40E8-8AEA-2DEDC0EE2BF2}"/>
    <cellStyle name="AggOrange 2 3 7 9" xfId="27629" xr:uid="{8F2BD5B1-4CB5-47E2-AE39-969FDE4E9B51}"/>
    <cellStyle name="AggOrange 2 3 8" xfId="2079" xr:uid="{1156DF1C-4467-42E5-9FA2-5A131C14A53B}"/>
    <cellStyle name="AggOrange 2 3 8 10" xfId="33658" xr:uid="{FD5272F2-2661-425B-B4EE-A025823BE6A7}"/>
    <cellStyle name="AggOrange 2 3 8 11" xfId="37169" xr:uid="{E102C1ED-8CF1-4BAD-B799-3CA9DB087505}"/>
    <cellStyle name="AggOrange 2 3 8 12" xfId="39796" xr:uid="{60AA469D-4E60-437B-A4DF-1A886EE3DFD4}"/>
    <cellStyle name="AggOrange 2 3 8 13" xfId="44102" xr:uid="{7D0629B1-C072-4980-BFAC-B0DE9F7B2041}"/>
    <cellStyle name="AggOrange 2 3 8 14" xfId="47381" xr:uid="{3B1B8CC5-8689-4973-ACE9-2BD3C77E50BC}"/>
    <cellStyle name="AggOrange 2 3 8 2" xfId="6517" xr:uid="{41582A78-5AAB-4FC6-9B7F-07878FF77C9A}"/>
    <cellStyle name="AggOrange 2 3 8 3" xfId="10095" xr:uid="{4A01C31B-92BA-42EE-96DA-98FDF7DC2F39}"/>
    <cellStyle name="AggOrange 2 3 8 4" xfId="13994" xr:uid="{A17380AF-A730-472B-A32D-30DE9048EF1A}"/>
    <cellStyle name="AggOrange 2 3 8 5" xfId="17195" xr:uid="{08DC7FAE-4220-45F6-AB32-B561B9D359BB}"/>
    <cellStyle name="AggOrange 2 3 8 6" xfId="21178" xr:uid="{341F013B-F647-44F9-A9D9-BA3F2C8ED52A}"/>
    <cellStyle name="AggOrange 2 3 8 7" xfId="23765" xr:uid="{7FAEDA1D-9F2E-452D-924C-E77B7BFE7D00}"/>
    <cellStyle name="AggOrange 2 3 8 8" xfId="28096" xr:uid="{27439E67-7471-4FB9-9478-9C7C75B14908}"/>
    <cellStyle name="AggOrange 2 3 8 9" xfId="26360" xr:uid="{C6C811CF-2BCF-4973-8752-3C5949693183}"/>
    <cellStyle name="AggOrange 2 3 9" xfId="2902" xr:uid="{320983AF-8305-426C-BD63-2091B9C6CCE7}"/>
    <cellStyle name="AggOrange 2 3 9 10" xfId="34479" xr:uid="{D03CF3D5-D8B8-4D4B-BC3C-C641CCDCD0C8}"/>
    <cellStyle name="AggOrange 2 3 9 11" xfId="37924" xr:uid="{179F622C-9DBE-4F4A-AFB3-8419CD052C83}"/>
    <cellStyle name="AggOrange 2 3 9 12" xfId="40613" xr:uid="{083F7EDB-A62D-4770-8193-EC09A85CC940}"/>
    <cellStyle name="AggOrange 2 3 9 13" xfId="44924" xr:uid="{CAE6DC1D-D467-4F0E-9CD2-A8E70AA59B2E}"/>
    <cellStyle name="AggOrange 2 3 9 14" xfId="48315" xr:uid="{7B332137-94F1-4E8A-B090-05D7A55394BD}"/>
    <cellStyle name="AggOrange 2 3 9 15" xfId="50320" xr:uid="{7A056482-686C-41D3-A5E1-70D3966A3E36}"/>
    <cellStyle name="AggOrange 2 3 9 2" xfId="7337" xr:uid="{48C34D05-48EF-4302-8D72-180A446346CE}"/>
    <cellStyle name="AggOrange 2 3 9 3" xfId="10916" xr:uid="{113DFF49-7361-46D5-9FE4-EEDC40681FE3}"/>
    <cellStyle name="AggOrange 2 3 9 4" xfId="14816" xr:uid="{AE9C9DC7-DB07-4F6A-BAB0-12A116FDC3AE}"/>
    <cellStyle name="AggOrange 2 3 9 5" xfId="18015" xr:uid="{1FDDA751-DF49-4AFF-B94C-996F666A092C}"/>
    <cellStyle name="AggOrange 2 3 9 6" xfId="21995" xr:uid="{A56796A2-5E9F-4AEE-8EFC-0F1FD2F12354}"/>
    <cellStyle name="AggOrange 2 3 9 7" xfId="24557" xr:uid="{554947B9-8574-4E14-98B4-E458756A8802}"/>
    <cellStyle name="AggOrange 2 3 9 8" xfId="28900" xr:uid="{D1078363-7485-43CE-8364-DE40A90F4143}"/>
    <cellStyle name="AggOrange 2 3 9 9" xfId="30874" xr:uid="{742FAB3A-73A9-4FEA-AB27-966B9CDD59B2}"/>
    <cellStyle name="AggOrange 2 4" xfId="4713" xr:uid="{555FDEDC-6B7C-4C57-B5F3-F522BEE935F4}"/>
    <cellStyle name="AggOrange 2 5" xfId="26358" xr:uid="{CEA10F2A-F99B-4616-B56E-3A80CE295D4C}"/>
    <cellStyle name="AggOrange 2 6" xfId="52028" xr:uid="{377913F2-5476-45F1-AAFF-DD3624BD74F3}"/>
    <cellStyle name="AggOrange 3" xfId="481" xr:uid="{0B3AEA7C-4EE7-4008-A952-B107D562EAAC}"/>
    <cellStyle name="AggOrange 3 2" xfId="721" xr:uid="{938DE2FF-EA71-4A0D-B1E4-E9AC34974E6E}"/>
    <cellStyle name="AggOrange 3 2 10" xfId="3716" xr:uid="{CAC1A4D5-CF20-4421-A3E3-F4E446FD0CA9}"/>
    <cellStyle name="AggOrange 3 2 10 10" xfId="41381" xr:uid="{1965B0C4-C99B-4934-B7B8-8ADC8727E124}"/>
    <cellStyle name="AggOrange 3 2 10 11" xfId="45715" xr:uid="{D32DEE5B-BEA0-4D00-BCEE-247E31F8E2B0}"/>
    <cellStyle name="AggOrange 3 2 10 12" xfId="49119" xr:uid="{C48AA26B-8ABE-42C0-A4EF-B4DE6BD0F18E}"/>
    <cellStyle name="AggOrange 3 2 10 13" xfId="51088" xr:uid="{F0E8B181-651A-4FE2-BCBB-AD53B446CE73}"/>
    <cellStyle name="AggOrange 3 2 10 2" xfId="8149" xr:uid="{32B2A86C-D0CD-4197-A041-FD1A2A833B40}"/>
    <cellStyle name="AggOrange 3 2 10 3" xfId="11721" xr:uid="{627BDB33-8C92-4A21-9C43-4112000B8E96}"/>
    <cellStyle name="AggOrange 3 2 10 4" xfId="15623" xr:uid="{22BEC28F-EA8B-493F-B9A0-88B9340DEC98}"/>
    <cellStyle name="AggOrange 3 2 10 5" xfId="18804" xr:uid="{59F44754-AB39-4110-9B9E-C311B21DCCDE}"/>
    <cellStyle name="AggOrange 3 2 10 6" xfId="25325" xr:uid="{59C6A6FB-5F89-419D-9C44-2C2EF88D13B8}"/>
    <cellStyle name="AggOrange 3 2 10 7" xfId="31672" xr:uid="{23560095-FBEE-44B1-8A21-C12B420F0672}"/>
    <cellStyle name="AggOrange 3 2 10 8" xfId="35277" xr:uid="{90630FCD-5CCA-46E1-AB27-50DC8FBED9EC}"/>
    <cellStyle name="AggOrange 3 2 10 9" xfId="38729" xr:uid="{4B20B682-B47A-4CD3-9828-66C54706D4D5}"/>
    <cellStyle name="AggOrange 3 2 11" xfId="4621" xr:uid="{0F7C6203-4A4A-4967-A8D8-8F8A1E0C3B87}"/>
    <cellStyle name="AggOrange 3 2 12" xfId="13315" xr:uid="{CB11C8EA-9DFD-4506-BBC0-0BB89E9E4002}"/>
    <cellStyle name="AggOrange 3 2 13" xfId="19835" xr:uid="{7705DF24-DF41-4B90-86F2-4D399ABDEAC0}"/>
    <cellStyle name="AggOrange 3 2 14" xfId="28454" xr:uid="{992927FD-4431-48EC-8C4F-1BF54B085985}"/>
    <cellStyle name="AggOrange 3 2 15" xfId="42751" xr:uid="{32DD5E4C-0C32-4B62-84BD-3F98587F3847}"/>
    <cellStyle name="AggOrange 3 2 16" xfId="52585" xr:uid="{2C46A4BA-2B2D-43D9-B653-D663714EFABF}"/>
    <cellStyle name="AggOrange 3 2 2" xfId="936" xr:uid="{5E016E32-E925-43B5-83D9-2B98DFBB964A}"/>
    <cellStyle name="AggOrange 3 2 2 10" xfId="4838" xr:uid="{8A96C824-564D-4DAA-A230-C09BE08CA1EB}"/>
    <cellStyle name="AggOrange 3 2 2 11" xfId="12787" xr:uid="{1FD60B3B-AD08-49BA-BE52-C7B3FEA5FEF9}"/>
    <cellStyle name="AggOrange 3 2 2 12" xfId="20045" xr:uid="{0042760A-B5A8-4B6B-B743-B753C357A003}"/>
    <cellStyle name="AggOrange 3 2 2 13" xfId="27860" xr:uid="{8C204C58-E1C6-4FC7-94AA-D13DF9073452}"/>
    <cellStyle name="AggOrange 3 2 2 14" xfId="42961" xr:uid="{57CD12FA-B5B7-4C27-925F-ECE5B1A6F67A}"/>
    <cellStyle name="AggOrange 3 2 2 15" xfId="52799" xr:uid="{DC8E530B-647C-4B3D-A5CD-74F094683A6E}"/>
    <cellStyle name="AggOrange 3 2 2 2" xfId="1674" xr:uid="{5027CC15-5E18-474E-BEEC-DE17A6EE0F00}"/>
    <cellStyle name="AggOrange 3 2 2 2 10" xfId="36811" xr:uid="{62DD7805-68F5-4934-B98E-08E99696DCAA}"/>
    <cellStyle name="AggOrange 3 2 2 2 11" xfId="30405" xr:uid="{184DF004-97F2-4B0C-9364-98E6381B98D4}"/>
    <cellStyle name="AggOrange 3 2 2 2 12" xfId="43699" xr:uid="{52CEE03F-D38B-4317-88C6-2BEBE53B090C}"/>
    <cellStyle name="AggOrange 3 2 2 2 13" xfId="47343" xr:uid="{281570B6-F4E7-4D2F-B582-47BD43AE80C5}"/>
    <cellStyle name="AggOrange 3 2 2 2 2" xfId="6113" xr:uid="{3343B4EC-7EDE-4B49-9EB4-573553C0702E}"/>
    <cellStyle name="AggOrange 3 2 2 2 3" xfId="9690" xr:uid="{B962E29E-E838-42E8-A80F-DF0621AACE07}"/>
    <cellStyle name="AggOrange 3 2 2 2 4" xfId="16795" xr:uid="{E6203C42-DF27-40A9-BDDF-CE60CD406496}"/>
    <cellStyle name="AggOrange 3 2 2 2 5" xfId="20782" xr:uid="{CCCAD14E-A15A-48D4-BF22-884135A10148}"/>
    <cellStyle name="AggOrange 3 2 2 2 6" xfId="23388" xr:uid="{3762D021-F987-4B8B-9F7E-1CA064D51F0D}"/>
    <cellStyle name="AggOrange 3 2 2 2 7" xfId="27707" xr:uid="{6D751381-EC60-44E9-B2C5-6A92E19E6FAF}"/>
    <cellStyle name="AggOrange 3 2 2 2 8" xfId="30106" xr:uid="{FDEDBF6E-937A-4FD6-B4AE-76BEEC864EFF}"/>
    <cellStyle name="AggOrange 3 2 2 2 9" xfId="33257" xr:uid="{1D064EAF-1E98-4FB0-A26F-A2CC7162FE37}"/>
    <cellStyle name="AggOrange 3 2 2 3" xfId="1473" xr:uid="{11F2D37D-A3FA-4326-B10C-826D74928E4A}"/>
    <cellStyle name="AggOrange 3 2 2 3 10" xfId="33056" xr:uid="{640C6F57-F395-4F4D-9BCF-247129DF1F21}"/>
    <cellStyle name="AggOrange 3 2 2 3 11" xfId="36623" xr:uid="{271498B5-F9E8-4F69-9086-D7C6FED0A247}"/>
    <cellStyle name="AggOrange 3 2 2 3 12" xfId="30154" xr:uid="{A8F6E384-B707-48B3-956A-5141FA9B41DC}"/>
    <cellStyle name="AggOrange 3 2 2 3 13" xfId="43498" xr:uid="{5368671E-33AB-442B-979B-8671B3C3FC22}"/>
    <cellStyle name="AggOrange 3 2 2 3 14" xfId="42372" xr:uid="{A0B73648-AC8E-4195-AD5E-D87CD3EA98DC}"/>
    <cellStyle name="AggOrange 3 2 2 3 2" xfId="5912" xr:uid="{9A4356EF-D84A-4726-A650-2452C8321FE6}"/>
    <cellStyle name="AggOrange 3 2 2 3 3" xfId="9489" xr:uid="{A8453EF2-1E81-4B29-AB61-196BDEA63661}"/>
    <cellStyle name="AggOrange 3 2 2 3 4" xfId="13405" xr:uid="{40C3571F-7235-4BAE-879F-DCD63FF954BC}"/>
    <cellStyle name="AggOrange 3 2 2 3 5" xfId="16594" xr:uid="{EC9B82A7-9C86-43EE-9E49-E8496FA04559}"/>
    <cellStyle name="AggOrange 3 2 2 3 6" xfId="20581" xr:uid="{18412378-340D-439C-B76B-1229D160E005}"/>
    <cellStyle name="AggOrange 3 2 2 3 7" xfId="23198" xr:uid="{9D75E660-1104-4512-B8BE-3C41E706C317}"/>
    <cellStyle name="AggOrange 3 2 2 3 8" xfId="27509" xr:uid="{743AF97D-4D20-4C7E-88D9-831D1A5101B5}"/>
    <cellStyle name="AggOrange 3 2 2 3 9" xfId="30513" xr:uid="{259A07B9-2231-4C82-8360-B05CC9D923CE}"/>
    <cellStyle name="AggOrange 3 2 2 4" xfId="2343" xr:uid="{D0FC383F-6E71-42C1-B4B2-75DBA6B9BD49}"/>
    <cellStyle name="AggOrange 3 2 2 4 10" xfId="33922" xr:uid="{C27B577B-E5F0-498F-995E-2E72359140C5}"/>
    <cellStyle name="AggOrange 3 2 2 4 11" xfId="37414" xr:uid="{E4F00FB2-8915-4F9F-8A00-5DAD3E810BAA}"/>
    <cellStyle name="AggOrange 3 2 2 4 12" xfId="40060" xr:uid="{1F43E2EF-7185-406D-8CB0-2ED124D5C3FB}"/>
    <cellStyle name="AggOrange 3 2 2 4 13" xfId="44366" xr:uid="{21E4DE78-6C59-4FDF-A937-633A0548C93D}"/>
    <cellStyle name="AggOrange 3 2 2 4 14" xfId="47378" xr:uid="{72D4C461-9680-4195-9E36-4B103852B91B}"/>
    <cellStyle name="AggOrange 3 2 2 4 2" xfId="6781" xr:uid="{1756044E-4B26-4BC5-A529-3F2706B73005}"/>
    <cellStyle name="AggOrange 3 2 2 4 3" xfId="10359" xr:uid="{C31DB83A-52A2-4420-8A1C-25AD1B0DB370}"/>
    <cellStyle name="AggOrange 3 2 2 4 4" xfId="14258" xr:uid="{65D9A9A7-1E08-437D-93F1-ACC9D576A707}"/>
    <cellStyle name="AggOrange 3 2 2 4 5" xfId="17459" xr:uid="{2DC046E2-57B2-45C6-904B-C23625E6E905}"/>
    <cellStyle name="AggOrange 3 2 2 4 6" xfId="21442" xr:uid="{42B8BF35-CD85-4DAE-AA10-A5351FB1C13C}"/>
    <cellStyle name="AggOrange 3 2 2 4 7" xfId="24029" xr:uid="{F5E5D7A7-03F2-4BC4-B1B2-DCBC0B272B29}"/>
    <cellStyle name="AggOrange 3 2 2 4 8" xfId="28352" xr:uid="{61049B58-1BE6-4F5F-A4B2-16E0BFC3DF74}"/>
    <cellStyle name="AggOrange 3 2 2 4 9" xfId="26349" xr:uid="{F5CF3224-6394-4E3F-B2A4-D6987DB42DE4}"/>
    <cellStyle name="AggOrange 3 2 2 5" xfId="2711" xr:uid="{F916C4BE-C141-4A79-AB93-C2FFA6E83386}"/>
    <cellStyle name="AggOrange 3 2 2 5 10" xfId="34290" xr:uid="{4EFA33F5-072B-4B00-866A-F94A0621F529}"/>
    <cellStyle name="AggOrange 3 2 2 5 11" xfId="37737" xr:uid="{1914A6C0-EB14-441D-B9E7-B5F8153614B5}"/>
    <cellStyle name="AggOrange 3 2 2 5 12" xfId="40428" xr:uid="{9BDF5B80-3541-450B-BEBC-957CE844A6BF}"/>
    <cellStyle name="AggOrange 3 2 2 5 13" xfId="44734" xr:uid="{79A23C67-0EA1-46AF-AF9E-E30E5EFBF2DC}"/>
    <cellStyle name="AggOrange 3 2 2 5 14" xfId="50135" xr:uid="{FE137062-984A-4879-A3A5-DD207AEC3696}"/>
    <cellStyle name="AggOrange 3 2 2 5 2" xfId="7147" xr:uid="{603AF940-2DD9-4FF2-B193-FC7DE474913C}"/>
    <cellStyle name="AggOrange 3 2 2 5 3" xfId="10727" xr:uid="{5922F6E1-E2AF-4422-B516-416197947AF3}"/>
    <cellStyle name="AggOrange 3 2 2 5 4" xfId="14626" xr:uid="{517CE894-E89B-4D55-BD47-9D601FE6C0BD}"/>
    <cellStyle name="AggOrange 3 2 2 5 5" xfId="17827" xr:uid="{90D47B22-E92A-4E0E-B85C-A07768A509AE}"/>
    <cellStyle name="AggOrange 3 2 2 5 6" xfId="21810" xr:uid="{DBF801F1-8308-4A92-8018-12D4A56D9BBC}"/>
    <cellStyle name="AggOrange 3 2 2 5 7" xfId="24375" xr:uid="{3F4586CF-3FDB-4BCA-A27B-9A28706B18B3}"/>
    <cellStyle name="AggOrange 3 2 2 5 8" xfId="28711" xr:uid="{C075E56E-6182-4C44-91FD-75E2B6DF2C9F}"/>
    <cellStyle name="AggOrange 3 2 2 5 9" xfId="30683" xr:uid="{AC67C307-FB70-44E6-B873-2BE0EBA43534}"/>
    <cellStyle name="AggOrange 3 2 2 6" xfId="3400" xr:uid="{DA21CF52-EB1D-4DEC-A6FF-1E24826C6AFF}"/>
    <cellStyle name="AggOrange 3 2 2 6 10" xfId="34977" xr:uid="{2C4AC6B3-AC64-4CC2-82C0-88826E6B066C}"/>
    <cellStyle name="AggOrange 3 2 2 6 11" xfId="38422" xr:uid="{8CB6D161-10D9-4358-AD96-9F4C34B2BAF6}"/>
    <cellStyle name="AggOrange 3 2 2 6 12" xfId="41111" xr:uid="{6C161A94-3DF7-4FE3-8D33-38967E66ADC9}"/>
    <cellStyle name="AggOrange 3 2 2 6 13" xfId="45422" xr:uid="{E098C66F-B1A0-4F8B-851B-A052E752E715}"/>
    <cellStyle name="AggOrange 3 2 2 6 14" xfId="48813" xr:uid="{217F93D3-7081-4BC8-B2B5-2E3133EB24A8}"/>
    <cellStyle name="AggOrange 3 2 2 6 15" xfId="50818" xr:uid="{25212A51-6212-4DB7-ABBF-8C159897223C}"/>
    <cellStyle name="AggOrange 3 2 2 6 2" xfId="7835" xr:uid="{15DDD56C-CEEC-47CC-ACB3-08453610F0C0}"/>
    <cellStyle name="AggOrange 3 2 2 6 3" xfId="11414" xr:uid="{4BD1F2CB-8D7A-4376-80A8-DFB50BDC8277}"/>
    <cellStyle name="AggOrange 3 2 2 6 4" xfId="15314" xr:uid="{63C2A056-C2A3-44D3-8FF2-E38A514AC229}"/>
    <cellStyle name="AggOrange 3 2 2 6 5" xfId="18513" xr:uid="{CF5AFD93-3017-47EC-92AC-2DF14B466F1B}"/>
    <cellStyle name="AggOrange 3 2 2 6 6" xfId="22493" xr:uid="{FE90715D-624D-4946-87C0-D1F2A2219C56}"/>
    <cellStyle name="AggOrange 3 2 2 6 7" xfId="25055" xr:uid="{FBA08791-80D9-41C4-A90F-6762357BCCEA}"/>
    <cellStyle name="AggOrange 3 2 2 6 8" xfId="29398" xr:uid="{FF339F50-F0EF-4DEB-AC27-69C77ACF9183}"/>
    <cellStyle name="AggOrange 3 2 2 6 9" xfId="31372" xr:uid="{219D9395-838A-4CA2-9682-DA313C8AF800}"/>
    <cellStyle name="AggOrange 3 2 2 7" xfId="2892" xr:uid="{F4B7B6C0-1651-4C7D-823A-332F837DF6FC}"/>
    <cellStyle name="AggOrange 3 2 2 7 10" xfId="34469" xr:uid="{0A0B7E0A-2E71-4CFA-BA8F-6B5506299900}"/>
    <cellStyle name="AggOrange 3 2 2 7 11" xfId="37914" xr:uid="{71312070-DB21-4576-A76E-8302DB316BD5}"/>
    <cellStyle name="AggOrange 3 2 2 7 12" xfId="40603" xr:uid="{1DC0B5E3-89CB-4201-9251-64C9AE29849F}"/>
    <cellStyle name="AggOrange 3 2 2 7 13" xfId="44914" xr:uid="{042A8E1B-08B2-40C4-83AD-04EA71D434B6}"/>
    <cellStyle name="AggOrange 3 2 2 7 14" xfId="48305" xr:uid="{75AA1A9A-C021-4D3D-BC3F-642E85F0848E}"/>
    <cellStyle name="AggOrange 3 2 2 7 15" xfId="50310" xr:uid="{D8F2B7AB-143E-4D2E-B3F5-95909E348E05}"/>
    <cellStyle name="AggOrange 3 2 2 7 2" xfId="7327" xr:uid="{72AE2267-2D33-41FC-AE30-46F2EBF64DE8}"/>
    <cellStyle name="AggOrange 3 2 2 7 3" xfId="10906" xr:uid="{3491241C-B139-49A2-B294-7E9D79D856A4}"/>
    <cellStyle name="AggOrange 3 2 2 7 4" xfId="14806" xr:uid="{515D75CC-9A41-4B21-91C2-0A9B2BF98BF1}"/>
    <cellStyle name="AggOrange 3 2 2 7 5" xfId="18005" xr:uid="{96CD0586-39D9-4BE1-9719-62103C48F954}"/>
    <cellStyle name="AggOrange 3 2 2 7 6" xfId="21985" xr:uid="{7F681429-F998-4CB1-A4FD-3FC2EC5FA758}"/>
    <cellStyle name="AggOrange 3 2 2 7 7" xfId="24547" xr:uid="{F597F05C-810F-46DA-BBDF-BB8107DC7F7C}"/>
    <cellStyle name="AggOrange 3 2 2 7 8" xfId="28890" xr:uid="{82917FBC-65C7-49E2-B5F4-AEADDC986397}"/>
    <cellStyle name="AggOrange 3 2 2 7 9" xfId="30864" xr:uid="{201C636C-F7F6-46E5-86AF-49E3502E531F}"/>
    <cellStyle name="AggOrange 3 2 2 8" xfId="4352" xr:uid="{820AC613-0478-47E2-9C34-B1317AADFD52}"/>
    <cellStyle name="AggOrange 3 2 2 8 10" xfId="42015" xr:uid="{8FACE8F8-27C2-4BD8-90FC-FA6136FB71B1}"/>
    <cellStyle name="AggOrange 3 2 2 8 11" xfId="46351" xr:uid="{7ED2FDBA-DC6F-4805-A467-D95393DD6F0C}"/>
    <cellStyle name="AggOrange 3 2 2 8 12" xfId="49755" xr:uid="{F595B467-45BE-4073-BE8F-4FBD08CC5B77}"/>
    <cellStyle name="AggOrange 3 2 2 8 13" xfId="51722" xr:uid="{F463C7E1-937B-45FD-8171-C044F7C9532B}"/>
    <cellStyle name="AggOrange 3 2 2 8 2" xfId="8785" xr:uid="{C94B23E3-D603-4BF8-9FC9-E55F4E6D39AE}"/>
    <cellStyle name="AggOrange 3 2 2 8 3" xfId="12356" xr:uid="{BF8A0407-C36D-4B91-BE00-32BA87900183}"/>
    <cellStyle name="AggOrange 3 2 2 8 4" xfId="16259" xr:uid="{72288166-2478-49F4-9F0D-05F9E180A213}"/>
    <cellStyle name="AggOrange 3 2 2 8 5" xfId="19440" xr:uid="{0EF4E2D7-E2AC-42B2-AD62-149B0F076EC8}"/>
    <cellStyle name="AggOrange 3 2 2 8 6" xfId="25959" xr:uid="{E077B5DA-5E66-4376-8724-0FF5363EB54E}"/>
    <cellStyle name="AggOrange 3 2 2 8 7" xfId="32307" xr:uid="{66B28CCF-81BB-4852-B42A-69CEB1052DDB}"/>
    <cellStyle name="AggOrange 3 2 2 8 8" xfId="35913" xr:uid="{44CB3CD4-352E-4F73-8B36-E4F7B14B280C}"/>
    <cellStyle name="AggOrange 3 2 2 8 9" xfId="39365" xr:uid="{57FCBAC3-B235-44EF-B3DF-DC8B57D25245}"/>
    <cellStyle name="AggOrange 3 2 2 9" xfId="3803" xr:uid="{B6CB36FE-C685-4D51-ABC9-1414535C3EB4}"/>
    <cellStyle name="AggOrange 3 2 2 9 10" xfId="41466" xr:uid="{51E6CAF9-1CF8-4321-B05B-C9C0E0BF32A0}"/>
    <cellStyle name="AggOrange 3 2 2 9 11" xfId="45802" xr:uid="{1D0EA0F1-5D8C-4204-A3BA-93ED89DB32C0}"/>
    <cellStyle name="AggOrange 3 2 2 9 12" xfId="49206" xr:uid="{AEFBB58A-8DCD-4346-AC45-DCF2F03FD19E}"/>
    <cellStyle name="AggOrange 3 2 2 9 13" xfId="51173" xr:uid="{FE38E1B0-63D4-4682-848B-A42D4B6185D2}"/>
    <cellStyle name="AggOrange 3 2 2 9 2" xfId="8236" xr:uid="{F916513B-6FE0-49B2-9F2D-A1C9B359FA67}"/>
    <cellStyle name="AggOrange 3 2 2 9 3" xfId="11807" xr:uid="{E47A3B58-46B9-49E6-BCE7-B28416B5EAD4}"/>
    <cellStyle name="AggOrange 3 2 2 9 4" xfId="15710" xr:uid="{EF980B0A-0B30-4B6D-B2DD-43CD13230EE7}"/>
    <cellStyle name="AggOrange 3 2 2 9 5" xfId="18891" xr:uid="{2900C80C-2686-4F6E-A505-0AF74084BB14}"/>
    <cellStyle name="AggOrange 3 2 2 9 6" xfId="25410" xr:uid="{1684E31D-2B66-42C7-B009-68E528289132}"/>
    <cellStyle name="AggOrange 3 2 2 9 7" xfId="31758" xr:uid="{51082A8D-B0CA-42EE-B15F-852672CD59F7}"/>
    <cellStyle name="AggOrange 3 2 2 9 8" xfId="35364" xr:uid="{58EFB83D-284C-49FD-AB39-E933C9BF36F0}"/>
    <cellStyle name="AggOrange 3 2 2 9 9" xfId="38816" xr:uid="{5115F2C1-7A91-4820-B1FA-AB0B164F8AD0}"/>
    <cellStyle name="AggOrange 3 2 3" xfId="1216" xr:uid="{C7344C54-E916-47AF-91E1-B5718EFAFD7D}"/>
    <cellStyle name="AggOrange 3 2 3 10" xfId="36397" xr:uid="{755A0544-C8C8-44A8-A4E7-90D83348F03A}"/>
    <cellStyle name="AggOrange 3 2 3 11" xfId="37643" xr:uid="{802C1188-E266-4A61-B8BC-4B7970B2EA08}"/>
    <cellStyle name="AggOrange 3 2 3 12" xfId="43241" xr:uid="{9A901345-1550-4694-A0AA-C17D59502F38}"/>
    <cellStyle name="AggOrange 3 2 3 13" xfId="47977" xr:uid="{D10C51D5-F849-4CBB-B4DA-547D18206A1B}"/>
    <cellStyle name="AggOrange 3 2 3 2" xfId="5658" xr:uid="{6347DBC4-EEE5-43C4-ACD0-63FAC19D4FE6}"/>
    <cellStyle name="AggOrange 3 2 3 3" xfId="9232" xr:uid="{683B7350-7967-48C8-8382-5676252AB48E}"/>
    <cellStyle name="AggOrange 3 2 3 4" xfId="13421" xr:uid="{B35F2E6B-7B3B-44AB-91C5-DD7E04621141}"/>
    <cellStyle name="AggOrange 3 2 3 5" xfId="20324" xr:uid="{2834296F-5D03-44EB-946D-5AE0009EA64F}"/>
    <cellStyle name="AggOrange 3 2 3 6" xfId="5051" xr:uid="{94F25A2B-DE5B-42EE-9A83-C9A1F7439E68}"/>
    <cellStyle name="AggOrange 3 2 3 7" xfId="27260" xr:uid="{ED4778EF-183A-4852-BED3-E6352B1C95B4}"/>
    <cellStyle name="AggOrange 3 2 3 8" xfId="26704" xr:uid="{68152FBC-F59F-4F1D-93C9-C7565FFE1833}"/>
    <cellStyle name="AggOrange 3 2 3 9" xfId="32799" xr:uid="{21C3531A-0658-4AA8-9226-23D85866BDD4}"/>
    <cellStyle name="AggOrange 3 2 4" xfId="1353" xr:uid="{7C778082-78C6-4D1B-A636-E52893BB3710}"/>
    <cellStyle name="AggOrange 3 2 4 10" xfId="32936" xr:uid="{055D1D2C-D89F-4134-B42A-1B018F819B42}"/>
    <cellStyle name="AggOrange 3 2 4 11" xfId="36520" xr:uid="{41D00FF9-F94E-413B-A522-82AC36F84AC8}"/>
    <cellStyle name="AggOrange 3 2 4 12" xfId="37739" xr:uid="{1E9F9B67-0927-4ECD-8CD7-EB80F1D0A73A}"/>
    <cellStyle name="AggOrange 3 2 4 13" xfId="43378" xr:uid="{AF9033B0-C667-4061-A2C4-F87B882E203F}"/>
    <cellStyle name="AggOrange 3 2 4 14" xfId="46881" xr:uid="{89813ECF-DEC8-4050-AD3C-C16D7084E750}"/>
    <cellStyle name="AggOrange 3 2 4 2" xfId="5794" xr:uid="{D9DB9583-C866-4E13-B87A-9D36D4FB6C50}"/>
    <cellStyle name="AggOrange 3 2 4 3" xfId="9369" xr:uid="{A47596A3-DFE2-4FF6-A3C9-8A602F729F84}"/>
    <cellStyle name="AggOrange 3 2 4 4" xfId="13296" xr:uid="{931FFD9E-4F0F-4033-9BFF-70900D153F5B}"/>
    <cellStyle name="AggOrange 3 2 4 5" xfId="12728" xr:uid="{D29A3BB7-3BCC-4B56-8B5E-C0333E9CD628}"/>
    <cellStyle name="AggOrange 3 2 4 6" xfId="20461" xr:uid="{29C94C24-8DFD-4CDC-BAFA-83AF51556AE8}"/>
    <cellStyle name="AggOrange 3 2 4 7" xfId="5133" xr:uid="{1D90EC00-28FE-4976-8AEF-1B281B63DE3B}"/>
    <cellStyle name="AggOrange 3 2 4 8" xfId="27393" xr:uid="{9FA158DB-F626-42F3-9B37-E4A6FFAD4B59}"/>
    <cellStyle name="AggOrange 3 2 4 9" xfId="26495" xr:uid="{990CCEA0-F39A-4A01-91C2-9D3EA397C44E}"/>
    <cellStyle name="AggOrange 3 2 5" xfId="2162" xr:uid="{683294DC-D7E3-4CE8-80D9-AC3319EC459B}"/>
    <cellStyle name="AggOrange 3 2 5 10" xfId="33741" xr:uid="{01969F9A-2397-49F5-A2AA-8B61BDAE1319}"/>
    <cellStyle name="AggOrange 3 2 5 11" xfId="37244" xr:uid="{B11266B3-AE29-4D41-9047-F13C1D887BBA}"/>
    <cellStyle name="AggOrange 3 2 5 12" xfId="39879" xr:uid="{BF60D399-1F8D-41C2-A65D-FE186CA1C591}"/>
    <cellStyle name="AggOrange 3 2 5 13" xfId="44185" xr:uid="{980717A1-E723-4221-804D-45DA1C1DA746}"/>
    <cellStyle name="AggOrange 3 2 5 14" xfId="48149" xr:uid="{5C95E72B-EEC3-4EE7-A536-0851C6361AA7}"/>
    <cellStyle name="AggOrange 3 2 5 2" xfId="6600" xr:uid="{D3428D8A-F7FC-42E5-98D3-403C2142DD13}"/>
    <cellStyle name="AggOrange 3 2 5 3" xfId="10178" xr:uid="{3D7AB90B-97A3-47D8-A496-265882588E9F}"/>
    <cellStyle name="AggOrange 3 2 5 4" xfId="14077" xr:uid="{EB7373A4-98A7-4A6C-9451-3A97409BB779}"/>
    <cellStyle name="AggOrange 3 2 5 5" xfId="17278" xr:uid="{5E78C4D1-418F-4E32-8224-C712CAE562E4}"/>
    <cellStyle name="AggOrange 3 2 5 6" xfId="21261" xr:uid="{63784012-2DA2-4DAE-BCFA-78F33477752B}"/>
    <cellStyle name="AggOrange 3 2 5 7" xfId="23848" xr:uid="{82F489DB-001D-4D33-B3F9-6A6799E9746A}"/>
    <cellStyle name="AggOrange 3 2 5 8" xfId="28177" xr:uid="{71CE05C3-65E8-40AD-B261-514A6DD53E93}"/>
    <cellStyle name="AggOrange 3 2 5 9" xfId="29837" xr:uid="{8C3D3DC8-CB79-49CA-B92A-A2259F67F681}"/>
    <cellStyle name="AggOrange 3 2 6" xfId="2505" xr:uid="{E3811DF3-22C5-408B-96F2-48A3EA526D6A}"/>
    <cellStyle name="AggOrange 3 2 6 10" xfId="34084" xr:uid="{4396E944-DE02-4D43-B4EF-A8F4F26D834C}"/>
    <cellStyle name="AggOrange 3 2 6 11" xfId="37558" xr:uid="{2821A71A-1D90-4C25-92D7-43F8193A579D}"/>
    <cellStyle name="AggOrange 3 2 6 12" xfId="40222" xr:uid="{765EE631-D710-4983-947F-D418CC182749}"/>
    <cellStyle name="AggOrange 3 2 6 13" xfId="44528" xr:uid="{4EA4AA7D-5360-48F9-A252-CA21D7F4B20F}"/>
    <cellStyle name="AggOrange 3 2 6 14" xfId="47658" xr:uid="{BE7E597C-37AE-48DD-B00C-7F4CAEC71118}"/>
    <cellStyle name="AggOrange 3 2 6 2" xfId="6943" xr:uid="{D425C695-704B-4449-B105-9459B700D9B6}"/>
    <cellStyle name="AggOrange 3 2 6 3" xfId="10521" xr:uid="{21A179FE-6D5F-47BA-A98B-F6B02B7654F3}"/>
    <cellStyle name="AggOrange 3 2 6 4" xfId="14420" xr:uid="{C24FDE27-D9BB-473F-A20B-7DE111594087}"/>
    <cellStyle name="AggOrange 3 2 6 5" xfId="17621" xr:uid="{68E4E234-81B1-4F62-8C64-F42436A5B27F}"/>
    <cellStyle name="AggOrange 3 2 6 6" xfId="21604" xr:uid="{29A802D6-D539-41CB-8DFE-033F388B05C2}"/>
    <cellStyle name="AggOrange 3 2 6 7" xfId="24184" xr:uid="{F986827D-7229-4C00-941A-D267F13BC64F}"/>
    <cellStyle name="AggOrange 3 2 6 8" xfId="28512" xr:uid="{CA0DB489-159C-4DE3-87D5-4587B7F00CD5}"/>
    <cellStyle name="AggOrange 3 2 6 9" xfId="30335" xr:uid="{E745E7F5-4FFF-44CE-B936-12DB14704594}"/>
    <cellStyle name="AggOrange 3 2 7" xfId="3189" xr:uid="{0DEAF504-C5C6-4D4A-BE25-AEA6192C07B7}"/>
    <cellStyle name="AggOrange 3 2 7 10" xfId="34766" xr:uid="{3D59F6E5-4FAA-46AB-8721-9CFBBCD31021}"/>
    <cellStyle name="AggOrange 3 2 7 11" xfId="38211" xr:uid="{BD8D6F3E-571A-48A2-9141-FE3CA678A4B8}"/>
    <cellStyle name="AggOrange 3 2 7 12" xfId="40900" xr:uid="{B83FA60E-6329-4793-8656-D64683843DFB}"/>
    <cellStyle name="AggOrange 3 2 7 13" xfId="45211" xr:uid="{3F6B5F72-1124-422C-AA3C-A91E9A9D3210}"/>
    <cellStyle name="AggOrange 3 2 7 14" xfId="48602" xr:uid="{83DADC56-AD31-4CB8-8951-DFD5089CE26C}"/>
    <cellStyle name="AggOrange 3 2 7 15" xfId="50607" xr:uid="{DE7FBC8E-048A-4FCD-A6AE-F6B737DC628D}"/>
    <cellStyle name="AggOrange 3 2 7 2" xfId="7624" xr:uid="{E580F9F9-D4D3-4C17-AFE9-80571D2FF77D}"/>
    <cellStyle name="AggOrange 3 2 7 3" xfId="11203" xr:uid="{FBA7A216-6625-4D3B-9F0C-B7E093257CA3}"/>
    <cellStyle name="AggOrange 3 2 7 4" xfId="15103" xr:uid="{0C702848-9BD8-422C-B7D1-A689E5F41053}"/>
    <cellStyle name="AggOrange 3 2 7 5" xfId="18302" xr:uid="{5975C401-45A3-4FF3-9378-46F2133225AE}"/>
    <cellStyle name="AggOrange 3 2 7 6" xfId="22282" xr:uid="{1D341DE6-0BC8-4747-A835-6D97FA42BD2B}"/>
    <cellStyle name="AggOrange 3 2 7 7" xfId="24844" xr:uid="{01AA8A92-C3D5-4D16-9500-281B2493139E}"/>
    <cellStyle name="AggOrange 3 2 7 8" xfId="29187" xr:uid="{DC07A258-04CC-4D37-A2C3-F39CBE6AE96C}"/>
    <cellStyle name="AggOrange 3 2 7 9" xfId="31161" xr:uid="{3DEFE4A5-6D56-4892-B5DF-744623C4996F}"/>
    <cellStyle name="AggOrange 3 2 8" xfId="2755" xr:uid="{DCE072B6-DA65-4CDD-BE8B-60968B92C782}"/>
    <cellStyle name="AggOrange 3 2 8 10" xfId="34334" xr:uid="{B30D5877-4BF1-41A5-92F5-D52798FE464D}"/>
    <cellStyle name="AggOrange 3 2 8 11" xfId="37779" xr:uid="{B1AB6D8D-693A-425B-9720-C8D90E1AA46D}"/>
    <cellStyle name="AggOrange 3 2 8 12" xfId="40472" xr:uid="{DA80CB03-1C12-4CFE-A473-FA51A086B396}"/>
    <cellStyle name="AggOrange 3 2 8 13" xfId="44778" xr:uid="{987FF2B8-ED5A-421F-B1B7-6E30281C4F38}"/>
    <cellStyle name="AggOrange 3 2 8 14" xfId="48174" xr:uid="{B1160F40-84FA-4E96-ACD8-5B886DED1C83}"/>
    <cellStyle name="AggOrange 3 2 8 15" xfId="50179" xr:uid="{244A1B30-C1D2-4A60-9047-75DFB04F061B}"/>
    <cellStyle name="AggOrange 3 2 8 2" xfId="7191" xr:uid="{474777F3-DD5A-474F-83F4-3E89DEF070B4}"/>
    <cellStyle name="AggOrange 3 2 8 3" xfId="10771" xr:uid="{8D9512E8-BE4C-45E5-A6A2-92FD3C17ED39}"/>
    <cellStyle name="AggOrange 3 2 8 4" xfId="14670" xr:uid="{1F885B05-8052-4E50-8744-A62720B6CC26}"/>
    <cellStyle name="AggOrange 3 2 8 5" xfId="17871" xr:uid="{E029BA66-F3CC-4CEF-A085-316D9A8E1FB5}"/>
    <cellStyle name="AggOrange 3 2 8 6" xfId="21854" xr:uid="{FE083B41-5B7C-4471-9DC3-15AC06BB643E}"/>
    <cellStyle name="AggOrange 3 2 8 7" xfId="24416" xr:uid="{B8D65A02-473F-4F8C-B209-54A9C105180B}"/>
    <cellStyle name="AggOrange 3 2 8 8" xfId="28754" xr:uid="{C535E88F-70A4-4FD5-87D9-CB4713F84221}"/>
    <cellStyle name="AggOrange 3 2 8 9" xfId="30727" xr:uid="{D6F9497E-80D5-4FBF-8578-2A3DA719F6B5}"/>
    <cellStyle name="AggOrange 3 2 9" xfId="4143" xr:uid="{A37E0DB8-C627-4BFD-A6D1-EFF5726578BC}"/>
    <cellStyle name="AggOrange 3 2 9 10" xfId="41806" xr:uid="{1451968C-A9C1-4A6B-BAB4-B39F9799303A}"/>
    <cellStyle name="AggOrange 3 2 9 11" xfId="46142" xr:uid="{1CD452F8-B570-4443-A56C-A8A0BB775C4F}"/>
    <cellStyle name="AggOrange 3 2 9 12" xfId="49546" xr:uid="{24EF9752-89D3-47ED-BBC0-3EBC2F62CB4C}"/>
    <cellStyle name="AggOrange 3 2 9 13" xfId="51513" xr:uid="{F5AC208C-B64F-41F9-AB13-4596190BF652}"/>
    <cellStyle name="AggOrange 3 2 9 2" xfId="8576" xr:uid="{DC88A2E6-FBB9-4048-9853-0DEE59E7C1FD}"/>
    <cellStyle name="AggOrange 3 2 9 3" xfId="12147" xr:uid="{CD4BDAD1-BA10-4C86-9D09-331985C758CA}"/>
    <cellStyle name="AggOrange 3 2 9 4" xfId="16050" xr:uid="{27933C9A-1329-4F86-A802-B2DAE17C381B}"/>
    <cellStyle name="AggOrange 3 2 9 5" xfId="19231" xr:uid="{302DC69D-64A2-44F3-8D0E-F459271CB970}"/>
    <cellStyle name="AggOrange 3 2 9 6" xfId="25750" xr:uid="{28BC6E18-7983-492A-9F8B-8261772A3DAB}"/>
    <cellStyle name="AggOrange 3 2 9 7" xfId="32098" xr:uid="{A217F913-F06E-425F-AF42-41548BC80D62}"/>
    <cellStyle name="AggOrange 3 2 9 8" xfId="35704" xr:uid="{0E274C23-28B4-4901-90EB-ACA6CED197C2}"/>
    <cellStyle name="AggOrange 3 2 9 9" xfId="39156" xr:uid="{B03ECFD8-A9A9-4AF9-A80D-1E35DB1FAD32}"/>
    <cellStyle name="AggOrange 3 3" xfId="788" xr:uid="{1925FC43-F312-4604-81DE-BC9F111264C7}"/>
    <cellStyle name="AggOrange 3 3 10" xfId="4715" xr:uid="{DBAF420C-52B9-4250-A199-FDD1E0F77411}"/>
    <cellStyle name="AggOrange 3 3 11" xfId="13057" xr:uid="{605BBB28-1380-41BE-80CE-0E25C315EB0F}"/>
    <cellStyle name="AggOrange 3 3 12" xfId="19897" xr:uid="{A95F336F-6A21-4A98-9154-9723873EC1B8}"/>
    <cellStyle name="AggOrange 3 3 13" xfId="26390" xr:uid="{26BD74A1-FE00-4EE7-BB7C-4CA6A18E4A51}"/>
    <cellStyle name="AggOrange 3 3 14" xfId="42813" xr:uid="{7F2CF49A-08BE-448B-BD5A-12F8CE9B8001}"/>
    <cellStyle name="AggOrange 3 3 15" xfId="52651" xr:uid="{12D4B3E9-4CE9-443B-911E-D86BE756A858}"/>
    <cellStyle name="AggOrange 3 3 2" xfId="1563" xr:uid="{3B2E5E63-BE76-40C5-9A87-FC2E3A06B5BF}"/>
    <cellStyle name="AggOrange 3 3 2 10" xfId="36705" xr:uid="{3B032537-8049-4784-B0D8-FC5CDAA8BC24}"/>
    <cellStyle name="AggOrange 3 3 2 11" xfId="37524" xr:uid="{9DB6B835-9DB6-4235-BB6B-E186E938AA62}"/>
    <cellStyle name="AggOrange 3 3 2 12" xfId="43588" xr:uid="{354F47B2-3AFB-465E-B7BB-09EFB37F06BD}"/>
    <cellStyle name="AggOrange 3 3 2 13" xfId="47187" xr:uid="{177F0261-B5D4-462F-BB85-42A318CBF90C}"/>
    <cellStyle name="AggOrange 3 3 2 2" xfId="6002" xr:uid="{3E34B109-D035-4ED7-BC13-8853E5B958E5}"/>
    <cellStyle name="AggOrange 3 3 2 3" xfId="9579" xr:uid="{A2A5E8EA-6FAC-4F02-B159-A7754507367C}"/>
    <cellStyle name="AggOrange 3 3 2 4" xfId="16684" xr:uid="{74C5AD71-CE78-436B-9378-3037440F693E}"/>
    <cellStyle name="AggOrange 3 3 2 5" xfId="20671" xr:uid="{AA774976-A572-4274-AB8C-6819D9415958}"/>
    <cellStyle name="AggOrange 3 3 2 6" xfId="23282" xr:uid="{3ACB76E0-8021-4320-BC23-35E20066CBAE}"/>
    <cellStyle name="AggOrange 3 3 2 7" xfId="27597" xr:uid="{FB396644-97E6-4F3B-8F92-FD6711EE3E41}"/>
    <cellStyle name="AggOrange 3 3 2 8" xfId="26810" xr:uid="{EF8DD773-F987-4B60-9B79-51E28241920F}"/>
    <cellStyle name="AggOrange 3 3 2 9" xfId="33146" xr:uid="{98FF8846-59F4-4080-A737-7184362E3F8D}"/>
    <cellStyle name="AggOrange 3 3 3" xfId="1280" xr:uid="{25B67C8A-7D3F-4C19-B0EF-C62C942F1CC5}"/>
    <cellStyle name="AggOrange 3 3 3 10" xfId="32863" xr:uid="{D3C15DDA-CC32-456D-B0D0-28F6C30ABFBF}"/>
    <cellStyle name="AggOrange 3 3 3 11" xfId="36455" xr:uid="{7C079051-3DCC-4CFB-9BCD-FFFE9EBC62C5}"/>
    <cellStyle name="AggOrange 3 3 3 12" xfId="37225" xr:uid="{E503ACD9-4FBB-4E46-8CC6-E5DE1317C561}"/>
    <cellStyle name="AggOrange 3 3 3 13" xfId="43305" xr:uid="{20C4C7F3-8715-4DC1-9E48-74622258B47C}"/>
    <cellStyle name="AggOrange 3 3 3 14" xfId="47804" xr:uid="{9F829797-F58D-4BD9-BE0C-4D80D3E689EE}"/>
    <cellStyle name="AggOrange 3 3 3 2" xfId="5722" xr:uid="{5EFF92FE-A4E7-443C-8F41-2E1803D307DB}"/>
    <cellStyle name="AggOrange 3 3 3 3" xfId="9296" xr:uid="{43235C77-F7E1-4093-B63B-F2569183DCA0}"/>
    <cellStyle name="AggOrange 3 3 3 4" xfId="13229" xr:uid="{B2A50815-64AE-4C16-BEF6-9083C774FEC1}"/>
    <cellStyle name="AggOrange 3 3 3 5" xfId="5040" xr:uid="{C85E05CD-83EE-4294-8430-CCD17FE9EBB7}"/>
    <cellStyle name="AggOrange 3 3 3 6" xfId="20388" xr:uid="{F2FA0011-BA33-4FA9-9E8C-5273D2BAD0C7}"/>
    <cellStyle name="AggOrange 3 3 3 7" xfId="12694" xr:uid="{162A1F45-75A3-40FF-84DE-EFA469F72D54}"/>
    <cellStyle name="AggOrange 3 3 3 8" xfId="27323" xr:uid="{ACBE82A7-1F54-4223-B3C0-2DE3263630F1}"/>
    <cellStyle name="AggOrange 3 3 3 9" xfId="26245" xr:uid="{3078DBD8-045E-48D6-BAED-F2E407BA81A2}"/>
    <cellStyle name="AggOrange 3 3 4" xfId="2208" xr:uid="{5D4CA667-4AB4-4336-ABE5-C0513B217D86}"/>
    <cellStyle name="AggOrange 3 3 4 10" xfId="33787" xr:uid="{38FEDC62-9BDF-4C9D-A74A-612B371CCD57}"/>
    <cellStyle name="AggOrange 3 3 4 11" xfId="37287" xr:uid="{208597DA-C772-4912-874F-605427783E6F}"/>
    <cellStyle name="AggOrange 3 3 4 12" xfId="39925" xr:uid="{E786A9F9-D7FE-4B2B-8721-3C1465C5F7FE}"/>
    <cellStyle name="AggOrange 3 3 4 13" xfId="44231" xr:uid="{28FB7AB3-E60C-4205-9B81-E884E87C8DC5}"/>
    <cellStyle name="AggOrange 3 3 4 14" xfId="47269" xr:uid="{830D3774-ACF0-45C7-AB67-A041C1A097EA}"/>
    <cellStyle name="AggOrange 3 3 4 2" xfId="6646" xr:uid="{54D88191-0127-4480-8614-C8728FD911F6}"/>
    <cellStyle name="AggOrange 3 3 4 3" xfId="10224" xr:uid="{F0F79471-0B99-40A3-A02C-1DF8E4D259C2}"/>
    <cellStyle name="AggOrange 3 3 4 4" xfId="14123" xr:uid="{7454591E-90CD-4C58-AF0B-03698C1DDDA8}"/>
    <cellStyle name="AggOrange 3 3 4 5" xfId="17324" xr:uid="{7E7FC0C3-41D4-45D7-955D-80714C671FB1}"/>
    <cellStyle name="AggOrange 3 3 4 6" xfId="21307" xr:uid="{E658DA79-E099-4AE5-90D9-66439B233204}"/>
    <cellStyle name="AggOrange 3 3 4 7" xfId="23894" xr:uid="{C07082FF-ABFB-48DE-A49E-C2FA27E13A01}"/>
    <cellStyle name="AggOrange 3 3 4 8" xfId="28219" xr:uid="{07DB6FE2-E8B5-47C5-9604-C198D50D25AB}"/>
    <cellStyle name="AggOrange 3 3 4 9" xfId="26818" xr:uid="{4DCF2BA6-AA04-4C6B-93A9-7F5BD61A22CA}"/>
    <cellStyle name="AggOrange 3 3 5" xfId="2563" xr:uid="{E95784CC-183B-4158-994D-C48D83B450A4}"/>
    <cellStyle name="AggOrange 3 3 5 10" xfId="34142" xr:uid="{EB366059-619D-449A-B7B8-EA0D4F5A5E6F}"/>
    <cellStyle name="AggOrange 3 3 5 11" xfId="37607" xr:uid="{4759E8C1-696B-4ED9-AAB6-3886F3677C2B}"/>
    <cellStyle name="AggOrange 3 3 5 12" xfId="40280" xr:uid="{3FBCC273-508F-47B8-8B54-E63358AE84BA}"/>
    <cellStyle name="AggOrange 3 3 5 13" xfId="44586" xr:uid="{B4A1AE43-9604-4247-88BC-FA5221EA8277}"/>
    <cellStyle name="AggOrange 3 3 5 14" xfId="42539" xr:uid="{4C4DA38E-8412-4E56-95CE-6085677914F3}"/>
    <cellStyle name="AggOrange 3 3 5 2" xfId="7000" xr:uid="{5114A6BC-AF04-4CA8-B498-25ECE61205CC}"/>
    <cellStyle name="AggOrange 3 3 5 3" xfId="10579" xr:uid="{246236B8-FDF2-40AA-96B5-8AD035F99B53}"/>
    <cellStyle name="AggOrange 3 3 5 4" xfId="14478" xr:uid="{26689F8A-DAD4-4C00-B8CC-38EDF8D7F9D8}"/>
    <cellStyle name="AggOrange 3 3 5 5" xfId="17679" xr:uid="{2CAD8F8C-BB4F-4C92-A68E-9965B71603DD}"/>
    <cellStyle name="AggOrange 3 3 5 6" xfId="21662" xr:uid="{C59A4B2E-6B16-4713-B064-BAE1ADCE5DB8}"/>
    <cellStyle name="AggOrange 3 3 5 7" xfId="24234" xr:uid="{319660FC-5152-40B8-A6F8-A63459FEF89D}"/>
    <cellStyle name="AggOrange 3 3 5 8" xfId="28568" xr:uid="{6B3CD16B-E38D-4FC4-87C4-C412D49A416B}"/>
    <cellStyle name="AggOrange 3 3 5 9" xfId="30535" xr:uid="{14549351-081C-4F8C-BE14-BF901D918B31}"/>
    <cellStyle name="AggOrange 3 3 6" xfId="3252" xr:uid="{52B75E00-A3EB-4058-BC5D-FE43FF93897D}"/>
    <cellStyle name="AggOrange 3 3 6 10" xfId="34829" xr:uid="{DC813878-82AC-4A06-94A8-B85557DCFA09}"/>
    <cellStyle name="AggOrange 3 3 6 11" xfId="38274" xr:uid="{2A9FED31-FAAE-4F60-8A91-DDB239A4701C}"/>
    <cellStyle name="AggOrange 3 3 6 12" xfId="40963" xr:uid="{83932FBF-8A6D-4E2A-B745-5317D8DD8845}"/>
    <cellStyle name="AggOrange 3 3 6 13" xfId="45274" xr:uid="{D0059801-1A73-426D-84CF-92131906ECE7}"/>
    <cellStyle name="AggOrange 3 3 6 14" xfId="48665" xr:uid="{CB9B9FCB-B1CF-4B25-8DE5-915D201CD5A6}"/>
    <cellStyle name="AggOrange 3 3 6 15" xfId="50670" xr:uid="{A9E370A8-40E9-49EA-BB80-8F089DA551FA}"/>
    <cellStyle name="AggOrange 3 3 6 2" xfId="7687" xr:uid="{514FC045-DCD5-4A06-B003-A91AF07D262C}"/>
    <cellStyle name="AggOrange 3 3 6 3" xfId="11266" xr:uid="{B14D50A8-4D2D-444F-A81B-8DDF99082820}"/>
    <cellStyle name="AggOrange 3 3 6 4" xfId="15166" xr:uid="{66E0A452-29BF-4EBE-8CEE-34808C5D9CF8}"/>
    <cellStyle name="AggOrange 3 3 6 5" xfId="18365" xr:uid="{27EDE9DD-C76C-4587-BAFC-F258BFB91EBB}"/>
    <cellStyle name="AggOrange 3 3 6 6" xfId="22345" xr:uid="{25CED711-F886-4224-B514-230013A9AA83}"/>
    <cellStyle name="AggOrange 3 3 6 7" xfId="24907" xr:uid="{E3772D1B-ADE7-40D4-AA6C-5BFC32B9711D}"/>
    <cellStyle name="AggOrange 3 3 6 8" xfId="29250" xr:uid="{209905ED-C2DD-4EFF-8B46-6146C52AEF09}"/>
    <cellStyle name="AggOrange 3 3 6 9" xfId="31224" xr:uid="{05D3AA10-C248-4615-96E5-99D03C5BF85A}"/>
    <cellStyle name="AggOrange 3 3 7" xfId="2994" xr:uid="{51B2D3DB-873A-4993-9271-921837FCD9B1}"/>
    <cellStyle name="AggOrange 3 3 7 10" xfId="34571" xr:uid="{FA8DAB0D-C674-4E8A-9F29-16B8EAB58232}"/>
    <cellStyle name="AggOrange 3 3 7 11" xfId="38016" xr:uid="{874479F7-D71F-4D1A-9F3B-86A32D48B732}"/>
    <cellStyle name="AggOrange 3 3 7 12" xfId="40705" xr:uid="{079196C2-EB7F-4EB5-92E4-CEABD383BCFB}"/>
    <cellStyle name="AggOrange 3 3 7 13" xfId="45016" xr:uid="{093C42D3-85A1-4201-9D05-FF9DB53F0CCD}"/>
    <cellStyle name="AggOrange 3 3 7 14" xfId="48407" xr:uid="{CFD1A310-3BD5-47FF-9258-45A15A006F8B}"/>
    <cellStyle name="AggOrange 3 3 7 15" xfId="50412" xr:uid="{9C205A8D-8F89-4AD1-954F-4B1E5FA78F9C}"/>
    <cellStyle name="AggOrange 3 3 7 2" xfId="7429" xr:uid="{195F312F-86AF-4823-B8AC-54AC993327B0}"/>
    <cellStyle name="AggOrange 3 3 7 3" xfId="11008" xr:uid="{0C9FFFA0-2D87-4738-9D73-73BD2CD31FBC}"/>
    <cellStyle name="AggOrange 3 3 7 4" xfId="14908" xr:uid="{C3521883-B14F-4E50-A9AF-3D02CD630A39}"/>
    <cellStyle name="AggOrange 3 3 7 5" xfId="18107" xr:uid="{7E6E108A-6166-45AB-B2C7-A356BA64DD0C}"/>
    <cellStyle name="AggOrange 3 3 7 6" xfId="22087" xr:uid="{7EE3C8EA-EE8F-4F3B-8661-1ACDC6047C14}"/>
    <cellStyle name="AggOrange 3 3 7 7" xfId="24649" xr:uid="{E287ED31-8C52-479A-AD21-3B1F2173145F}"/>
    <cellStyle name="AggOrange 3 3 7 8" xfId="28992" xr:uid="{D0881BED-34E9-4000-9941-298257A9A342}"/>
    <cellStyle name="AggOrange 3 3 7 9" xfId="30966" xr:uid="{A4D19D39-3F3D-42BC-983A-C7EDD4301F90}"/>
    <cellStyle name="AggOrange 3 3 8" xfId="4204" xr:uid="{6AC169A3-4467-4FED-AF64-E68AFD95E9D0}"/>
    <cellStyle name="AggOrange 3 3 8 10" xfId="41867" xr:uid="{D656BF16-8DE0-46FD-866D-5FCAEF7732C5}"/>
    <cellStyle name="AggOrange 3 3 8 11" xfId="46203" xr:uid="{3A450532-ECD1-4465-A29D-1051210F1F5F}"/>
    <cellStyle name="AggOrange 3 3 8 12" xfId="49607" xr:uid="{98D01998-6130-4FE6-8C44-C8056DE4983F}"/>
    <cellStyle name="AggOrange 3 3 8 13" xfId="51574" xr:uid="{AD75EFEA-3FE5-4C25-9CFF-DA5B0E333CFF}"/>
    <cellStyle name="AggOrange 3 3 8 2" xfId="8637" xr:uid="{07DCF76D-D7E2-4076-A696-3D122E8AF2B9}"/>
    <cellStyle name="AggOrange 3 3 8 3" xfId="12208" xr:uid="{D33D5FD2-8D6F-40C3-997E-52DA5FF93D4C}"/>
    <cellStyle name="AggOrange 3 3 8 4" xfId="16111" xr:uid="{5B346E24-5267-4C89-87EB-D95157597994}"/>
    <cellStyle name="AggOrange 3 3 8 5" xfId="19292" xr:uid="{BB150262-8135-4C9F-B48C-ED42D3F34BAD}"/>
    <cellStyle name="AggOrange 3 3 8 6" xfId="25811" xr:uid="{A98936CA-4444-4AD1-ADBF-F7D7AE939CCB}"/>
    <cellStyle name="AggOrange 3 3 8 7" xfId="32159" xr:uid="{441CD8E8-5085-4F6F-92F2-BC92DB14C415}"/>
    <cellStyle name="AggOrange 3 3 8 8" xfId="35765" xr:uid="{4E292D00-477B-48B0-A2CD-7754629BAB3C}"/>
    <cellStyle name="AggOrange 3 3 8 9" xfId="39217" xr:uid="{B5F93851-2B4E-421A-A84B-16E939CFFAF8}"/>
    <cellStyle name="AggOrange 3 3 9" xfId="4578" xr:uid="{DDCE241E-4005-4398-B421-99824D91CBA3}"/>
    <cellStyle name="AggOrange 3 3 9 10" xfId="42241" xr:uid="{D12E833E-AFAD-46E7-8385-A28F0EA1EE87}"/>
    <cellStyle name="AggOrange 3 3 9 11" xfId="46577" xr:uid="{9AF8572B-FEA7-4915-96F0-5DD4E08F3A73}"/>
    <cellStyle name="AggOrange 3 3 9 12" xfId="49981" xr:uid="{37EF9787-8540-4931-A900-1364EAB5720A}"/>
    <cellStyle name="AggOrange 3 3 9 13" xfId="51948" xr:uid="{47BB5547-6623-4DE8-990B-8304867672C2}"/>
    <cellStyle name="AggOrange 3 3 9 2" xfId="9011" xr:uid="{8698147E-7EF5-40B6-A73C-DA41A1DD3807}"/>
    <cellStyle name="AggOrange 3 3 9 3" xfId="12582" xr:uid="{4E635708-10FF-4416-9174-396810537112}"/>
    <cellStyle name="AggOrange 3 3 9 4" xfId="16485" xr:uid="{4F5468C0-02BC-4660-AB8D-0E3C7B82E631}"/>
    <cellStyle name="AggOrange 3 3 9 5" xfId="19666" xr:uid="{DDB83034-8516-4D6F-96B6-976F4DB7E128}"/>
    <cellStyle name="AggOrange 3 3 9 6" xfId="26185" xr:uid="{E6710EC4-9B70-4B45-A7BB-D7AC1C2B38B5}"/>
    <cellStyle name="AggOrange 3 3 9 7" xfId="32533" xr:uid="{54A8D48D-DFD8-41CC-BE89-54DE799737DA}"/>
    <cellStyle name="AggOrange 3 3 9 8" xfId="36139" xr:uid="{B11892CA-47B9-4AFF-BE5B-7EB6717CF84A}"/>
    <cellStyle name="AggOrange 3 3 9 9" xfId="39591" xr:uid="{EE250754-E966-4629-A146-E6C135296881}"/>
    <cellStyle name="AggOrange 3 4" xfId="4974" xr:uid="{C3DBF1AA-131A-496A-8152-78FEFFEACD9D}"/>
    <cellStyle name="AggOrange 3 5" xfId="26604" xr:uid="{43A8B95C-5F6C-4F8B-B6BF-947E3EB5B0EC}"/>
    <cellStyle name="AggOrange 3 6" xfId="52112" xr:uid="{E96462DB-7BA0-4BBB-8780-C999F335A6E3}"/>
    <cellStyle name="AggOrange 4" xfId="339" xr:uid="{57C71F42-8704-40F8-A9BE-63015955E040}"/>
    <cellStyle name="AggOrange 4 10" xfId="2959" xr:uid="{1D09A612-8955-424E-B463-151DEEAFC7F6}"/>
    <cellStyle name="AggOrange 4 10 10" xfId="34536" xr:uid="{94AA49A0-9E89-4D78-9879-A2FF5C1ECF26}"/>
    <cellStyle name="AggOrange 4 10 11" xfId="37981" xr:uid="{3D73E0F7-0838-4CFE-AF43-D0B57D18D3CF}"/>
    <cellStyle name="AggOrange 4 10 12" xfId="40670" xr:uid="{B2A613E2-7E34-4F2C-ABF3-AB7C59A6ECE0}"/>
    <cellStyle name="AggOrange 4 10 13" xfId="44981" xr:uid="{88704B19-8A8E-4119-B0DE-BC02E4C62FCF}"/>
    <cellStyle name="AggOrange 4 10 14" xfId="48372" xr:uid="{166049CB-826E-41AF-80DF-E9372CE9548C}"/>
    <cellStyle name="AggOrange 4 10 15" xfId="50377" xr:uid="{F233B68F-0F0F-4A97-8573-2ECA2F6B63AE}"/>
    <cellStyle name="AggOrange 4 10 2" xfId="7394" xr:uid="{F2F32B6A-077A-47BD-8F2A-FC87A05B21E9}"/>
    <cellStyle name="AggOrange 4 10 3" xfId="10973" xr:uid="{64EDD442-EE1A-4A42-BA17-DE6B8CECA86C}"/>
    <cellStyle name="AggOrange 4 10 4" xfId="14873" xr:uid="{4747E700-A1EF-401A-BBCF-C4BD16E48D93}"/>
    <cellStyle name="AggOrange 4 10 5" xfId="18072" xr:uid="{3482990B-978E-4C9F-BDD9-BB2B0845AECF}"/>
    <cellStyle name="AggOrange 4 10 6" xfId="22052" xr:uid="{B5EBB5A0-FAAF-4E3F-96F9-B60E620D8F94}"/>
    <cellStyle name="AggOrange 4 10 7" xfId="24614" xr:uid="{6C894497-9BA6-44A6-BF7C-93F9735CB190}"/>
    <cellStyle name="AggOrange 4 10 8" xfId="28957" xr:uid="{5F4EFFBC-BFA3-486C-871B-E79B7308A8DF}"/>
    <cellStyle name="AggOrange 4 10 9" xfId="30931" xr:uid="{68AB6508-E149-482B-89DA-6B7787FBA0B9}"/>
    <cellStyle name="AggOrange 4 11" xfId="3857" xr:uid="{892C109D-1057-4A6F-B1D2-01B21D3512CC}"/>
    <cellStyle name="AggOrange 4 11 10" xfId="41520" xr:uid="{E74AF505-B1D2-4BE9-83EA-0B01713BBBEA}"/>
    <cellStyle name="AggOrange 4 11 11" xfId="45856" xr:uid="{D0DD7F53-A2E8-4603-AE5F-2BD1F7D8EC58}"/>
    <cellStyle name="AggOrange 4 11 12" xfId="49260" xr:uid="{840033FC-250A-4719-8C26-9CBD05EEDD1C}"/>
    <cellStyle name="AggOrange 4 11 13" xfId="51227" xr:uid="{C3CD1018-279E-4B12-AA1E-48450CE71D6E}"/>
    <cellStyle name="AggOrange 4 11 2" xfId="8290" xr:uid="{DD59E9D3-6413-445D-A5A8-45D535C0B3D2}"/>
    <cellStyle name="AggOrange 4 11 3" xfId="11861" xr:uid="{6C61F633-A8F1-4E49-9D57-9E55F08B314C}"/>
    <cellStyle name="AggOrange 4 11 4" xfId="15764" xr:uid="{0EC5B037-F707-4E13-B736-7D423C05D370}"/>
    <cellStyle name="AggOrange 4 11 5" xfId="18945" xr:uid="{2C17D922-316F-4883-A32A-FF219C5A73FC}"/>
    <cellStyle name="AggOrange 4 11 6" xfId="25464" xr:uid="{C54EA958-0200-4132-B64B-0190453C705F}"/>
    <cellStyle name="AggOrange 4 11 7" xfId="31812" xr:uid="{4C7C4E7D-EB9F-4522-BBA5-F08A5182608E}"/>
    <cellStyle name="AggOrange 4 11 8" xfId="35418" xr:uid="{CBDCCC33-1866-4D80-9E0B-85B8AAC70338}"/>
    <cellStyle name="AggOrange 4 11 9" xfId="38870" xr:uid="{1691A748-8D6C-4BEA-8804-1EAA54267FE1}"/>
    <cellStyle name="AggOrange 4 12" xfId="3758" xr:uid="{0736C09F-3C3B-455B-8463-D7CBA260D898}"/>
    <cellStyle name="AggOrange 4 12 10" xfId="41423" xr:uid="{CD501B27-23EA-464A-92A9-7B89741C7C4F}"/>
    <cellStyle name="AggOrange 4 12 11" xfId="45757" xr:uid="{60C96FF0-75D3-4A1E-A0A0-F172052B3D48}"/>
    <cellStyle name="AggOrange 4 12 12" xfId="49161" xr:uid="{6C8E4EB8-3B26-4144-8277-C8CAFAF8028B}"/>
    <cellStyle name="AggOrange 4 12 13" xfId="51130" xr:uid="{1424F4AB-4B93-4E16-BE76-3549A67FB526}"/>
    <cellStyle name="AggOrange 4 12 2" xfId="8191" xr:uid="{984BC55F-5BA6-453E-9EC3-05C5976D7E29}"/>
    <cellStyle name="AggOrange 4 12 3" xfId="11763" xr:uid="{78A306A9-DEFE-42DB-B0D5-05E811DA85FD}"/>
    <cellStyle name="AggOrange 4 12 4" xfId="15665" xr:uid="{787E2530-8568-4F2B-A0C9-758ED1F80A63}"/>
    <cellStyle name="AggOrange 4 12 5" xfId="18846" xr:uid="{BE500A20-F369-4988-A8C1-826A26E446ED}"/>
    <cellStyle name="AggOrange 4 12 6" xfId="25367" xr:uid="{FB3F44E4-59A2-410C-AE46-A6C9361065BD}"/>
    <cellStyle name="AggOrange 4 12 7" xfId="31714" xr:uid="{44985683-95FB-4B9D-9E02-8D0ADCECD725}"/>
    <cellStyle name="AggOrange 4 12 8" xfId="35319" xr:uid="{9F87B661-8B6C-48D6-B8B3-E9F136BFBF8C}"/>
    <cellStyle name="AggOrange 4 12 9" xfId="38771" xr:uid="{4B61B63C-31BC-4A89-835D-8626DEAF5E1F}"/>
    <cellStyle name="AggOrange 4 13" xfId="4876" xr:uid="{A1BE1A5B-27F1-4197-AEB9-94D6796B29B4}"/>
    <cellStyle name="AggOrange 4 14" xfId="4820" xr:uid="{47C39C9B-50D9-4E17-BBD4-FF588E810452}"/>
    <cellStyle name="AggOrange 4 15" xfId="13458" xr:uid="{1A39C473-D8EC-48E5-824A-2AB0372FC4A4}"/>
    <cellStyle name="AggOrange 4 16" xfId="26414" xr:uid="{9755E822-5778-4B5E-B51D-A2CD365B26BE}"/>
    <cellStyle name="AggOrange 4 17" xfId="42448" xr:uid="{879FBD1A-FA90-4ED7-B799-9138696735AE}"/>
    <cellStyle name="AggOrange 4 18" xfId="52275" xr:uid="{51946B32-6E37-4703-8CC6-729DA8B7D294}"/>
    <cellStyle name="AggOrange 4 2" xfId="678" xr:uid="{87C96443-63D6-4B8A-AE15-77CBEA1F30FD}"/>
    <cellStyle name="AggOrange 4 2 10" xfId="3727" xr:uid="{725EB961-6790-47F0-8123-2DE00D01C5F2}"/>
    <cellStyle name="AggOrange 4 2 10 10" xfId="41392" xr:uid="{EF374FC9-E215-49B3-BFD6-0425394B8A80}"/>
    <cellStyle name="AggOrange 4 2 10 11" xfId="45726" xr:uid="{4A9825F5-6918-4068-A070-DDF2CCCC701D}"/>
    <cellStyle name="AggOrange 4 2 10 12" xfId="49130" xr:uid="{D8BEC43E-F4B3-4344-811F-43F1F832E368}"/>
    <cellStyle name="AggOrange 4 2 10 13" xfId="51099" xr:uid="{94915AD4-FEFC-41D5-9AD2-A3E088D30A37}"/>
    <cellStyle name="AggOrange 4 2 10 2" xfId="8160" xr:uid="{0322158F-E847-4C6B-B62E-DDC63D740CD8}"/>
    <cellStyle name="AggOrange 4 2 10 3" xfId="11732" xr:uid="{8EC38AD4-9ABE-4C14-A1F4-D3166B1437CE}"/>
    <cellStyle name="AggOrange 4 2 10 4" xfId="15634" xr:uid="{5F956EA1-9204-4B24-AF60-EE1BB67E77AC}"/>
    <cellStyle name="AggOrange 4 2 10 5" xfId="18815" xr:uid="{CCFBE8EB-423B-437A-B294-B83D004CFE7D}"/>
    <cellStyle name="AggOrange 4 2 10 6" xfId="25336" xr:uid="{05E8BAF6-52AE-41ED-9309-7D9A2A16DF46}"/>
    <cellStyle name="AggOrange 4 2 10 7" xfId="31683" xr:uid="{98F5D8EC-5AFD-4FF4-9C47-57C655789A31}"/>
    <cellStyle name="AggOrange 4 2 10 8" xfId="35288" xr:uid="{82C855C5-A051-466D-B44A-9DD5DE7C7769}"/>
    <cellStyle name="AggOrange 4 2 10 9" xfId="38740" xr:uid="{F6FC33B0-D781-4FC0-A441-29C07EBE35C3}"/>
    <cellStyle name="AggOrange 4 2 11" xfId="5394" xr:uid="{BBB578B6-1467-406A-8DDB-0C6D165A90E3}"/>
    <cellStyle name="AggOrange 4 2 12" xfId="13596" xr:uid="{22E6200C-6F9D-4D19-9BE5-1DEDB57257D4}"/>
    <cellStyle name="AggOrange 4 2 13" xfId="19792" xr:uid="{A6A075B6-0672-4984-BBD1-B913BD150520}"/>
    <cellStyle name="AggOrange 4 2 14" xfId="37255" xr:uid="{AC935595-1D8E-410C-82F7-C85735E12F0E}"/>
    <cellStyle name="AggOrange 4 2 15" xfId="42708" xr:uid="{9521DCA8-7495-4591-AFA0-A287A784249C}"/>
    <cellStyle name="AggOrange 4 2 16" xfId="52542" xr:uid="{A0534124-BE91-4303-8B42-19EDAACD2E0D}"/>
    <cellStyle name="AggOrange 4 2 2" xfId="893" xr:uid="{7AB04682-10F1-4415-BFD9-92311621E4D6}"/>
    <cellStyle name="AggOrange 4 2 2 10" xfId="8130" xr:uid="{259CBAC0-811F-4987-AB34-9727E5A1D85D}"/>
    <cellStyle name="AggOrange 4 2 2 11" xfId="12847" xr:uid="{1D7DF59A-288F-4E1B-989E-3B43E3B5D745}"/>
    <cellStyle name="AggOrange 4 2 2 12" xfId="20002" xr:uid="{DC6C9FC9-F7A4-41D3-A5A5-CCA3CA538F28}"/>
    <cellStyle name="AggOrange 4 2 2 13" xfId="37387" xr:uid="{D70455FF-4642-4B46-A712-488C52D03D80}"/>
    <cellStyle name="AggOrange 4 2 2 14" xfId="42918" xr:uid="{89C2C26C-45BB-4CEA-99DB-AEBCC9971B55}"/>
    <cellStyle name="AggOrange 4 2 2 15" xfId="52756" xr:uid="{BD951902-6F70-4A9A-8E4A-91BF975A8A62}"/>
    <cellStyle name="AggOrange 4 2 2 2" xfId="1631" xr:uid="{B1B6DEB8-5DFC-423E-9A08-6EDEF4FAC501}"/>
    <cellStyle name="AggOrange 4 2 2 2 10" xfId="36770" xr:uid="{B6E77076-4EF9-4866-BF83-819E5820C4B1}"/>
    <cellStyle name="AggOrange 4 2 2 2 11" xfId="26780" xr:uid="{3A9D9597-FE9E-4C8D-8A1F-DACEE477F204}"/>
    <cellStyle name="AggOrange 4 2 2 2 12" xfId="43656" xr:uid="{C28C5B90-48EB-4924-B9CA-0828B6041070}"/>
    <cellStyle name="AggOrange 4 2 2 2 13" xfId="48068" xr:uid="{A5C16482-471E-4089-8521-E2A11BB79AAF}"/>
    <cellStyle name="AggOrange 4 2 2 2 2" xfId="6070" xr:uid="{64789E0F-65AE-4C1A-B57A-EF11FCF8F0F8}"/>
    <cellStyle name="AggOrange 4 2 2 2 3" xfId="9647" xr:uid="{16B9ACBD-F439-4D53-BD02-168D528864EF}"/>
    <cellStyle name="AggOrange 4 2 2 2 4" xfId="16752" xr:uid="{80C88928-3738-4689-8FE3-0BE5F9797CC2}"/>
    <cellStyle name="AggOrange 4 2 2 2 5" xfId="20739" xr:uid="{FB18BA04-EC6E-43FA-B54B-59C85CECA0F5}"/>
    <cellStyle name="AggOrange 4 2 2 2 6" xfId="23347" xr:uid="{F714B495-5238-4319-89BD-7D9C5DBD83C7}"/>
    <cellStyle name="AggOrange 4 2 2 2 7" xfId="27664" xr:uid="{7FCF4291-3C79-4BF0-AB1B-F768F1151CDA}"/>
    <cellStyle name="AggOrange 4 2 2 2 8" xfId="26976" xr:uid="{44C77908-5CB5-4F6E-8FEF-EC50C2C3121A}"/>
    <cellStyle name="AggOrange 4 2 2 2 9" xfId="33214" xr:uid="{9AAA038D-8CCF-4BDC-9027-98D6618622DD}"/>
    <cellStyle name="AggOrange 4 2 2 3" xfId="1492" xr:uid="{5D92D3A8-B68C-488B-B227-26171FA0AF01}"/>
    <cellStyle name="AggOrange 4 2 2 3 10" xfId="33075" xr:uid="{0B27FB9D-4146-43BC-9A4F-E6E6AD59B4AC}"/>
    <cellStyle name="AggOrange 4 2 2 3 11" xfId="36641" xr:uid="{60725857-C6FD-451A-A7FD-1271ECE05879}"/>
    <cellStyle name="AggOrange 4 2 2 3 12" xfId="30285" xr:uid="{8684344A-2CB7-49D8-9F3A-45939BF019A1}"/>
    <cellStyle name="AggOrange 4 2 2 3 13" xfId="43517" xr:uid="{3410193B-37FC-4D90-B8E6-5DE658BFB77B}"/>
    <cellStyle name="AggOrange 4 2 2 3 14" xfId="47632" xr:uid="{813DAD4C-E266-4299-8B23-6C5D91597802}"/>
    <cellStyle name="AggOrange 4 2 2 3 2" xfId="5931" xr:uid="{283132C0-DA3A-4BF6-8F32-867BB593FD1D}"/>
    <cellStyle name="AggOrange 4 2 2 3 3" xfId="9508" xr:uid="{8586B27A-2EE9-4801-A680-271B8F6432D2}"/>
    <cellStyle name="AggOrange 4 2 2 3 4" xfId="13424" xr:uid="{A89E2E3B-5DCC-46CE-9727-BDDB4F8AAF76}"/>
    <cellStyle name="AggOrange 4 2 2 3 5" xfId="16613" xr:uid="{0197DFBE-695A-48B0-8242-BF6402ABE80B}"/>
    <cellStyle name="AggOrange 4 2 2 3 6" xfId="20600" xr:uid="{B58C8BC9-3ADE-4C29-B9A7-023B0AFCE9AB}"/>
    <cellStyle name="AggOrange 4 2 2 3 7" xfId="23216" xr:uid="{7710DAD5-E41F-4887-86F5-69F9E7305D4B}"/>
    <cellStyle name="AggOrange 4 2 2 3 8" xfId="27527" xr:uid="{402E8227-BFE2-4B1D-9FE0-AD36840BA791}"/>
    <cellStyle name="AggOrange 4 2 2 3 9" xfId="27472" xr:uid="{87AFED89-E263-4BCB-98A2-23E870388AEF}"/>
    <cellStyle name="AggOrange 4 2 2 4" xfId="2303" xr:uid="{A18F2C77-D482-4433-9242-F620D0FC5E8D}"/>
    <cellStyle name="AggOrange 4 2 2 4 10" xfId="33882" xr:uid="{C42AAD08-4EB8-4091-A05C-B80BFF00C8D0}"/>
    <cellStyle name="AggOrange 4 2 2 4 11" xfId="37375" xr:uid="{65B54ABD-86FF-4EA3-9B9B-77684FBD039C}"/>
    <cellStyle name="AggOrange 4 2 2 4 12" xfId="40020" xr:uid="{B71E151C-53F5-481E-8CE9-DC029D7803F1}"/>
    <cellStyle name="AggOrange 4 2 2 4 13" xfId="44326" xr:uid="{71E8375E-AE78-4CBC-BA6D-C971D10EF6E9}"/>
    <cellStyle name="AggOrange 4 2 2 4 14" xfId="47517" xr:uid="{387F6C79-C1C3-4F76-98B4-0F6E1081044C}"/>
    <cellStyle name="AggOrange 4 2 2 4 2" xfId="6741" xr:uid="{475427E5-AE92-49FA-8977-188043401D41}"/>
    <cellStyle name="AggOrange 4 2 2 4 3" xfId="10319" xr:uid="{38B1B0E5-E97D-4AF9-B407-5DFAFA2866F0}"/>
    <cellStyle name="AggOrange 4 2 2 4 4" xfId="14218" xr:uid="{25C794D4-540F-4A8F-B4FF-461C5FDF5AA1}"/>
    <cellStyle name="AggOrange 4 2 2 4 5" xfId="17419" xr:uid="{02EE6C2E-BF0F-459B-923D-EC61EF88993B}"/>
    <cellStyle name="AggOrange 4 2 2 4 6" xfId="21402" xr:uid="{D2108FEB-B022-4947-A1F5-85293DDB57B3}"/>
    <cellStyle name="AggOrange 4 2 2 4 7" xfId="23989" xr:uid="{AF42C83E-10A9-475B-B347-BAFA650ED087}"/>
    <cellStyle name="AggOrange 4 2 2 4 8" xfId="28312" xr:uid="{3402290A-7F73-428F-8C33-358175A664BA}"/>
    <cellStyle name="AggOrange 4 2 2 4 9" xfId="27012" xr:uid="{2D359065-A748-4222-91C6-35B582C26630}"/>
    <cellStyle name="AggOrange 4 2 2 5" xfId="2668" xr:uid="{7E50C4A1-5236-4595-B44A-EC55BC3EED8F}"/>
    <cellStyle name="AggOrange 4 2 2 5 10" xfId="34247" xr:uid="{726CFDB8-0BF9-47D6-A0F7-1A5A40375209}"/>
    <cellStyle name="AggOrange 4 2 2 5 11" xfId="37698" xr:uid="{E5A112C6-03CA-456C-8C61-5D90D1B617D4}"/>
    <cellStyle name="AggOrange 4 2 2 5 12" xfId="40385" xr:uid="{55733166-2C61-4B43-86ED-28C15786270E}"/>
    <cellStyle name="AggOrange 4 2 2 5 13" xfId="44691" xr:uid="{60888C4A-0CF4-4ECC-B417-A330732C44EC}"/>
    <cellStyle name="AggOrange 4 2 2 5 14" xfId="50092" xr:uid="{0090D33D-4BAF-4122-896B-E56873A741E6}"/>
    <cellStyle name="AggOrange 4 2 2 5 2" xfId="7104" xr:uid="{5E6753C8-9A5A-44D5-A5E3-C98E8F041649}"/>
    <cellStyle name="AggOrange 4 2 2 5 3" xfId="10684" xr:uid="{25BADC04-4AAB-470C-9600-ABFBB951E607}"/>
    <cellStyle name="AggOrange 4 2 2 5 4" xfId="14583" xr:uid="{F2843C2A-CC7E-4DE7-AC42-CC1E8ED0B2CD}"/>
    <cellStyle name="AggOrange 4 2 2 5 5" xfId="17784" xr:uid="{515E377E-969E-492B-9547-F8FBF2C43C5D}"/>
    <cellStyle name="AggOrange 4 2 2 5 6" xfId="21767" xr:uid="{08CB94D9-F981-400A-BB31-730F8F99688C}"/>
    <cellStyle name="AggOrange 4 2 2 5 7" xfId="24334" xr:uid="{87612C93-AFDF-435A-918B-7FBF91800D30}"/>
    <cellStyle name="AggOrange 4 2 2 5 8" xfId="28668" xr:uid="{9D03A715-5412-42EF-807D-2ABC20BDA1B8}"/>
    <cellStyle name="AggOrange 4 2 2 5 9" xfId="30640" xr:uid="{0013D4BC-676D-4F82-927B-C4A6082CD4B4}"/>
    <cellStyle name="AggOrange 4 2 2 6" xfId="3357" xr:uid="{D8083660-08EB-42F0-BF87-32CFAF16673D}"/>
    <cellStyle name="AggOrange 4 2 2 6 10" xfId="34934" xr:uid="{01C6B05E-28B3-4C4B-BAF8-BC568B460D28}"/>
    <cellStyle name="AggOrange 4 2 2 6 11" xfId="38379" xr:uid="{A7E8C189-3858-4A73-A419-D4E866885C21}"/>
    <cellStyle name="AggOrange 4 2 2 6 12" xfId="41068" xr:uid="{86C4DB27-BFBD-4105-AAB9-BA2EE70B5716}"/>
    <cellStyle name="AggOrange 4 2 2 6 13" xfId="45379" xr:uid="{1E2B8032-CBBB-405C-ACFC-540DA29288C1}"/>
    <cellStyle name="AggOrange 4 2 2 6 14" xfId="48770" xr:uid="{E714BCFC-F27C-44A9-93FF-C7F63E07BA71}"/>
    <cellStyle name="AggOrange 4 2 2 6 15" xfId="50775" xr:uid="{D7D23498-685D-46CE-8957-158406B8D672}"/>
    <cellStyle name="AggOrange 4 2 2 6 2" xfId="7792" xr:uid="{5FA628D2-CA5E-497E-9E52-8169415CA0F9}"/>
    <cellStyle name="AggOrange 4 2 2 6 3" xfId="11371" xr:uid="{B48EE45D-BF38-432C-9F63-8568FE9B3690}"/>
    <cellStyle name="AggOrange 4 2 2 6 4" xfId="15271" xr:uid="{DCC3E959-1BAA-457E-A834-C48DDB807FCF}"/>
    <cellStyle name="AggOrange 4 2 2 6 5" xfId="18470" xr:uid="{DA5BD77B-EC9E-406D-AC2E-C41AB9F01A5B}"/>
    <cellStyle name="AggOrange 4 2 2 6 6" xfId="22450" xr:uid="{65AB939F-151C-484B-92EF-1763E31509B0}"/>
    <cellStyle name="AggOrange 4 2 2 6 7" xfId="25012" xr:uid="{7C948EA1-03C3-44D3-A9A5-1C105757D90D}"/>
    <cellStyle name="AggOrange 4 2 2 6 8" xfId="29355" xr:uid="{3FA8C55A-3FFE-4C35-AD25-1F08C3BF8C28}"/>
    <cellStyle name="AggOrange 4 2 2 6 9" xfId="31329" xr:uid="{400C8BCB-991B-49F3-A385-2F5DBBB30D2B}"/>
    <cellStyle name="AggOrange 4 2 2 7" xfId="2806" xr:uid="{76550BD2-BF2F-4999-8150-2506A95EEF5F}"/>
    <cellStyle name="AggOrange 4 2 2 7 10" xfId="34385" xr:uid="{4381DBEE-3407-4B06-811A-C4314B8028F0}"/>
    <cellStyle name="AggOrange 4 2 2 7 11" xfId="37830" xr:uid="{35246D0A-9C09-46A4-B0C6-21C29271DFAF}"/>
    <cellStyle name="AggOrange 4 2 2 7 12" xfId="40523" xr:uid="{92D11870-591A-45AB-9564-F0F2624A50ED}"/>
    <cellStyle name="AggOrange 4 2 2 7 13" xfId="44829" xr:uid="{90C69A8E-0DA9-4093-9CCC-FCE3A5829D21}"/>
    <cellStyle name="AggOrange 4 2 2 7 14" xfId="48223" xr:uid="{3EC3F21D-12A1-443D-AB98-78F46FDC2F8E}"/>
    <cellStyle name="AggOrange 4 2 2 7 15" xfId="50230" xr:uid="{FBDFB439-CB1F-41D5-A3CD-2C7C86E57C00}"/>
    <cellStyle name="AggOrange 4 2 2 7 2" xfId="7242" xr:uid="{538EA610-8821-477C-BCB6-F0C72214BE9A}"/>
    <cellStyle name="AggOrange 4 2 2 7 3" xfId="10822" xr:uid="{89A8D44D-5C09-4EA6-9558-0EEE8AA203E0}"/>
    <cellStyle name="AggOrange 4 2 2 7 4" xfId="14721" xr:uid="{3BAD6C4D-14C8-4154-9007-0D91ED290ACB}"/>
    <cellStyle name="AggOrange 4 2 2 7 5" xfId="17922" xr:uid="{BE599C4D-821B-4750-B75C-72E62E85B6FC}"/>
    <cellStyle name="AggOrange 4 2 2 7 6" xfId="21905" xr:uid="{EEA13AD6-8F8B-4255-99CA-07FA65FFD546}"/>
    <cellStyle name="AggOrange 4 2 2 7 7" xfId="24467" xr:uid="{587234FF-E010-4E95-9C4E-2E624EE3E631}"/>
    <cellStyle name="AggOrange 4 2 2 7 8" xfId="28805" xr:uid="{EEA11500-7EF3-43B7-8C97-3A0A8F28B0B9}"/>
    <cellStyle name="AggOrange 4 2 2 7 9" xfId="30778" xr:uid="{434846B0-F7EE-4C8A-B0C9-AC05F062E29D}"/>
    <cellStyle name="AggOrange 4 2 2 8" xfId="4309" xr:uid="{EA8680B2-A795-49A2-81DE-B1F0DE8D9AEB}"/>
    <cellStyle name="AggOrange 4 2 2 8 10" xfId="41972" xr:uid="{05893016-17C3-4DEA-8325-82690752EB6A}"/>
    <cellStyle name="AggOrange 4 2 2 8 11" xfId="46308" xr:uid="{E1B67AE9-0668-4958-A1D0-87354277F9A3}"/>
    <cellStyle name="AggOrange 4 2 2 8 12" xfId="49712" xr:uid="{98846E02-33B9-45E6-8BC5-497D3633DC22}"/>
    <cellStyle name="AggOrange 4 2 2 8 13" xfId="51679" xr:uid="{4D539063-8E23-492E-B54C-2BE6555F8B7E}"/>
    <cellStyle name="AggOrange 4 2 2 8 2" xfId="8742" xr:uid="{E7EEE7E1-C685-4B64-9800-19D723FE2F10}"/>
    <cellStyle name="AggOrange 4 2 2 8 3" xfId="12313" xr:uid="{06A8C337-42F6-400B-8DE0-91B90E564147}"/>
    <cellStyle name="AggOrange 4 2 2 8 4" xfId="16216" xr:uid="{D90AD623-21C3-4086-BA08-28DB58EFAB7C}"/>
    <cellStyle name="AggOrange 4 2 2 8 5" xfId="19397" xr:uid="{E92A5859-4F2D-4D4B-A8AD-3D15DB5F6A77}"/>
    <cellStyle name="AggOrange 4 2 2 8 6" xfId="25916" xr:uid="{2FD61F95-92B4-460A-AA38-5F76E0384451}"/>
    <cellStyle name="AggOrange 4 2 2 8 7" xfId="32264" xr:uid="{C013658F-0A51-44A5-9894-606275FDF982}"/>
    <cellStyle name="AggOrange 4 2 2 8 8" xfId="35870" xr:uid="{6DF3D8D3-1F52-43C0-AB52-994941C407FF}"/>
    <cellStyle name="AggOrange 4 2 2 8 9" xfId="39322" xr:uid="{C0E32BFB-B92D-4923-8969-9572773AEEEA}"/>
    <cellStyle name="AggOrange 4 2 2 9" xfId="3712" xr:uid="{88814209-F02D-493E-992A-DEC782F30961}"/>
    <cellStyle name="AggOrange 4 2 2 9 10" xfId="41377" xr:uid="{5BA09BB8-BA6C-4D0B-BC04-EAC783E8F0B8}"/>
    <cellStyle name="AggOrange 4 2 2 9 11" xfId="45711" xr:uid="{7DE21FBD-AE8A-4CE3-9FA7-2AB1ED2F4AC4}"/>
    <cellStyle name="AggOrange 4 2 2 9 12" xfId="49115" xr:uid="{21D1DD0E-4B45-4D2A-A091-17399AEBC661}"/>
    <cellStyle name="AggOrange 4 2 2 9 13" xfId="51084" xr:uid="{4DF8F97F-844F-4B92-B5A4-1DF786132CCE}"/>
    <cellStyle name="AggOrange 4 2 2 9 2" xfId="8145" xr:uid="{C66FD9DF-0FC4-4F1E-B151-5D3B21C3EF6D}"/>
    <cellStyle name="AggOrange 4 2 2 9 3" xfId="11717" xr:uid="{CD03ADBD-77F8-427C-A215-E8EEFF71BED5}"/>
    <cellStyle name="AggOrange 4 2 2 9 4" xfId="15619" xr:uid="{A59895E2-9369-4EA0-ABE1-019D1F3ED8F0}"/>
    <cellStyle name="AggOrange 4 2 2 9 5" xfId="18800" xr:uid="{952EA50E-459E-47D3-B22E-750688F72064}"/>
    <cellStyle name="AggOrange 4 2 2 9 6" xfId="25321" xr:uid="{E5DAC8B7-0931-4A3D-BFBF-7EBEE1BDA6AE}"/>
    <cellStyle name="AggOrange 4 2 2 9 7" xfId="31668" xr:uid="{DC91926C-093C-49B7-8FBA-F5C7DC63DA12}"/>
    <cellStyle name="AggOrange 4 2 2 9 8" xfId="35273" xr:uid="{638ADBA6-EB0C-4536-88D4-8219E915A6A6}"/>
    <cellStyle name="AggOrange 4 2 2 9 9" xfId="38725" xr:uid="{D193CB34-DA04-449D-BC1A-F26C159DEB3B}"/>
    <cellStyle name="AggOrange 4 2 3" xfId="1253" xr:uid="{1489F4CE-BC6F-4EE3-B9A0-9884B319B46C}"/>
    <cellStyle name="AggOrange 4 2 3 10" xfId="36431" xr:uid="{A0269A4D-9BCC-41E1-BDDB-31ECA725DE16}"/>
    <cellStyle name="AggOrange 4 2 3 11" xfId="36383" xr:uid="{41956E0C-6577-44ED-AD17-88D2297CFBF4}"/>
    <cellStyle name="AggOrange 4 2 3 12" xfId="43278" xr:uid="{4889A278-2264-49D2-B898-E9194B39A071}"/>
    <cellStyle name="AggOrange 4 2 3 13" xfId="47408" xr:uid="{7F9C6696-F66B-48A3-A506-2E2F6E1A63B2}"/>
    <cellStyle name="AggOrange 4 2 3 2" xfId="5695" xr:uid="{E21A962F-AD4F-447E-9296-5863E5C3FE4B}"/>
    <cellStyle name="AggOrange 4 2 3 3" xfId="9269" xr:uid="{18D73357-97C8-47A0-9B7A-7426735C135E}"/>
    <cellStyle name="AggOrange 4 2 3 4" xfId="5114" xr:uid="{9C374A6F-DE65-4ACB-B828-F87F2049273D}"/>
    <cellStyle name="AggOrange 4 2 3 5" xfId="20361" xr:uid="{3DCEF3CB-462C-4049-89E3-D1E1564D947E}"/>
    <cellStyle name="AggOrange 4 2 3 6" xfId="11685" xr:uid="{479D5CD5-61AF-4331-9E76-0D0E425353CC}"/>
    <cellStyle name="AggOrange 4 2 3 7" xfId="27297" xr:uid="{9FDCB721-8339-485D-B204-E00BF8EFD79B}"/>
    <cellStyle name="AggOrange 4 2 3 8" xfId="27521" xr:uid="{8F7CC914-D265-438F-83A9-9272E11FC2F8}"/>
    <cellStyle name="AggOrange 4 2 3 9" xfId="32836" xr:uid="{25C4F3C7-C715-44DC-9852-C656CF176558}"/>
    <cellStyle name="AggOrange 4 2 4" xfId="1740" xr:uid="{DD64AC17-9975-4836-B4D8-BE236E094D77}"/>
    <cellStyle name="AggOrange 4 2 4 10" xfId="33323" xr:uid="{A8C6EFBB-10C3-416D-A4AD-FF75C1AE6E61}"/>
    <cellStyle name="AggOrange 4 2 4 11" xfId="36869" xr:uid="{6248C549-8605-4E0F-B9A4-EDF08EB6409C}"/>
    <cellStyle name="AggOrange 4 2 4 12" xfId="26522" xr:uid="{E85F4696-6293-45E7-8472-D9F8E088C217}"/>
    <cellStyle name="AggOrange 4 2 4 13" xfId="43765" xr:uid="{3C1A8243-B4E5-4EE7-B447-DD961CD6DC63}"/>
    <cellStyle name="AggOrange 4 2 4 14" xfId="47184" xr:uid="{79D1CF0A-880B-432A-90C4-06212CD9FD6D}"/>
    <cellStyle name="AggOrange 4 2 4 2" xfId="6178" xr:uid="{CAF50068-7194-4303-B283-1C12669FB08E}"/>
    <cellStyle name="AggOrange 4 2 4 3" xfId="9756" xr:uid="{8EEB9651-2BD2-4BD5-8BDF-FD17912D2166}"/>
    <cellStyle name="AggOrange 4 2 4 4" xfId="13658" xr:uid="{68DD073E-703B-4332-9B24-154BAFBE7F5C}"/>
    <cellStyle name="AggOrange 4 2 4 5" xfId="16861" xr:uid="{C524A050-AFD3-45C8-B687-900A824F38D8}"/>
    <cellStyle name="AggOrange 4 2 4 6" xfId="20848" xr:uid="{3F0F18E7-4E39-4FCC-A710-17030A06DDE8}"/>
    <cellStyle name="AggOrange 4 2 4 7" xfId="23448" xr:uid="{261248AF-1692-407A-92FB-EC620DAEB674}"/>
    <cellStyle name="AggOrange 4 2 4 8" xfId="27771" xr:uid="{DAA2E9DC-A65C-4A66-8B5B-A15B18B1CDBA}"/>
    <cellStyle name="AggOrange 4 2 4 9" xfId="26717" xr:uid="{1766C53A-C957-460A-9E69-E8CD3F80BEEF}"/>
    <cellStyle name="AggOrange 4 2 5" xfId="2122" xr:uid="{7685088C-B557-4B92-B37F-CE48E86909D2}"/>
    <cellStyle name="AggOrange 4 2 5 10" xfId="33701" xr:uid="{7A4E0CB7-259C-49F1-B45B-DBAFEC2670B0}"/>
    <cellStyle name="AggOrange 4 2 5 11" xfId="37206" xr:uid="{3B9D529F-0815-4D83-8FDE-3348C5013955}"/>
    <cellStyle name="AggOrange 4 2 5 12" xfId="39839" xr:uid="{2C241554-36FC-42F0-8EB5-B2700951C7E9}"/>
    <cellStyle name="AggOrange 4 2 5 13" xfId="44145" xr:uid="{97CBC766-6DE3-4B48-84E8-91D85FD7EB64}"/>
    <cellStyle name="AggOrange 4 2 5 14" xfId="46615" xr:uid="{4129CAF3-7BAE-4A3E-9697-A22DF17D5C33}"/>
    <cellStyle name="AggOrange 4 2 5 2" xfId="6560" xr:uid="{1E9A064F-1909-4DA6-8F26-D29525C2E680}"/>
    <cellStyle name="AggOrange 4 2 5 3" xfId="10138" xr:uid="{1DA8B6CE-0AF6-4B95-99AA-E0B8B5932FB0}"/>
    <cellStyle name="AggOrange 4 2 5 4" xfId="14037" xr:uid="{0D293A5A-1495-406B-A1D1-E3E6D1A02DFE}"/>
    <cellStyle name="AggOrange 4 2 5 5" xfId="17238" xr:uid="{55CE6224-8108-4F69-8112-1AF0FC8DB258}"/>
    <cellStyle name="AggOrange 4 2 5 6" xfId="21221" xr:uid="{0DB879A0-7F78-440E-B6CC-B8041C26FBA3}"/>
    <cellStyle name="AggOrange 4 2 5 7" xfId="23808" xr:uid="{A32CD0AD-909B-4621-AA7D-8E7989126715}"/>
    <cellStyle name="AggOrange 4 2 5 8" xfId="28137" xr:uid="{B3B8CDC8-06FE-40CC-812B-3DC464AEABEA}"/>
    <cellStyle name="AggOrange 4 2 5 9" xfId="30445" xr:uid="{89763A3E-BCF7-4A5C-8819-9EB802B7C741}"/>
    <cellStyle name="AggOrange 4 2 6" xfId="2462" xr:uid="{96134F87-A522-4EAC-8405-44A23D79F56C}"/>
    <cellStyle name="AggOrange 4 2 6 10" xfId="34041" xr:uid="{E1016B8B-E330-4E90-8E2E-A0BCC736A447}"/>
    <cellStyle name="AggOrange 4 2 6 11" xfId="37520" xr:uid="{6E05F09E-989C-4BCA-99E8-9EE19E504AC7}"/>
    <cellStyle name="AggOrange 4 2 6 12" xfId="40179" xr:uid="{3EE176A9-A47E-4A8E-B353-AA294870E3F0}"/>
    <cellStyle name="AggOrange 4 2 6 13" xfId="44485" xr:uid="{FE3CE593-3398-4389-8308-8749B7C93AA9}"/>
    <cellStyle name="AggOrange 4 2 6 14" xfId="48128" xr:uid="{66227C2F-6D0F-4B06-B831-3F38754A94EB}"/>
    <cellStyle name="AggOrange 4 2 6 2" xfId="6900" xr:uid="{2C8BEA43-5602-4870-847A-AD3156FE1ADD}"/>
    <cellStyle name="AggOrange 4 2 6 3" xfId="10478" xr:uid="{655BFFFD-0AE9-4FF1-ADF6-EC3E8CB365A4}"/>
    <cellStyle name="AggOrange 4 2 6 4" xfId="14377" xr:uid="{811BC6D1-C339-4348-B271-3C1C7443325E}"/>
    <cellStyle name="AggOrange 4 2 6 5" xfId="17578" xr:uid="{5B0A0A5A-45BA-4971-B24B-AC10F3D2F3B2}"/>
    <cellStyle name="AggOrange 4 2 6 6" xfId="21561" xr:uid="{DB974190-4057-4924-B664-417D7E10B3CE}"/>
    <cellStyle name="AggOrange 4 2 6 7" xfId="24143" xr:uid="{DFF8AC63-2412-4677-BBA6-094BB10F3AE5}"/>
    <cellStyle name="AggOrange 4 2 6 8" xfId="28469" xr:uid="{45C8D855-C739-427D-8114-F2A8CD46B39E}"/>
    <cellStyle name="AggOrange 4 2 6 9" xfId="26432" xr:uid="{93FB1050-2454-413B-AD14-AC5A123D0F28}"/>
    <cellStyle name="AggOrange 4 2 7" xfId="3146" xr:uid="{6CEDB82F-FFD1-45CF-9A4B-BD00DF58A93F}"/>
    <cellStyle name="AggOrange 4 2 7 10" xfId="34723" xr:uid="{CEA08E23-E0F1-4B2D-8AD4-7A6D76B869F6}"/>
    <cellStyle name="AggOrange 4 2 7 11" xfId="38168" xr:uid="{3E19533F-F4D4-439E-A7C8-775B5A060187}"/>
    <cellStyle name="AggOrange 4 2 7 12" xfId="40857" xr:uid="{F75E9D32-20E4-4FB0-8039-5FFADC7FFB69}"/>
    <cellStyle name="AggOrange 4 2 7 13" xfId="45168" xr:uid="{3BF7AE30-D306-4D69-BA08-A4B153C0657C}"/>
    <cellStyle name="AggOrange 4 2 7 14" xfId="48559" xr:uid="{D2C0B690-FD0A-424F-BA70-9F1A9D505655}"/>
    <cellStyle name="AggOrange 4 2 7 15" xfId="50564" xr:uid="{A5388BB2-B4F7-448F-B8BC-3F3156BDE233}"/>
    <cellStyle name="AggOrange 4 2 7 2" xfId="7581" xr:uid="{741C9E2A-5417-4C27-B435-FC48AEB4F97B}"/>
    <cellStyle name="AggOrange 4 2 7 3" xfId="11160" xr:uid="{C5D8752B-4683-429F-B6E4-6428D5D2F46C}"/>
    <cellStyle name="AggOrange 4 2 7 4" xfId="15060" xr:uid="{3B1B0780-2F2D-4D22-B4FB-C3B1F70BA9AD}"/>
    <cellStyle name="AggOrange 4 2 7 5" xfId="18259" xr:uid="{12D924A7-ECC3-41EF-8D78-67A454A059D8}"/>
    <cellStyle name="AggOrange 4 2 7 6" xfId="22239" xr:uid="{F2726F6C-7CE8-47C2-B75B-5167C641ADA3}"/>
    <cellStyle name="AggOrange 4 2 7 7" xfId="24801" xr:uid="{1146CAA6-3808-4064-99A9-909BB62423F9}"/>
    <cellStyle name="AggOrange 4 2 7 8" xfId="29144" xr:uid="{DE7751F3-BD83-4D06-905E-02ED9A2AC54A}"/>
    <cellStyle name="AggOrange 4 2 7 9" xfId="31118" xr:uid="{7EC91D45-AF44-4D68-9EEC-A8DC87E2C1BD}"/>
    <cellStyle name="AggOrange 4 2 8" xfId="3483" xr:uid="{F903BEE6-8E5B-41FA-81C1-89CBE414C53D}"/>
    <cellStyle name="AggOrange 4 2 8 10" xfId="35060" xr:uid="{03BB9C04-D084-427D-BDF2-3AC67FB2CC76}"/>
    <cellStyle name="AggOrange 4 2 8 11" xfId="38505" xr:uid="{AEA0DC93-697C-4BCC-9CBA-F504D956D1C8}"/>
    <cellStyle name="AggOrange 4 2 8 12" xfId="41194" xr:uid="{D7ADB93B-CC7E-4523-AB4D-BE5777276D3C}"/>
    <cellStyle name="AggOrange 4 2 8 13" xfId="45505" xr:uid="{00890B3B-0ED3-4CDA-AB9C-6236F9D7265A}"/>
    <cellStyle name="AggOrange 4 2 8 14" xfId="48896" xr:uid="{6EFDC0D4-2345-4D18-8DC2-4C5EBE8E0B5B}"/>
    <cellStyle name="AggOrange 4 2 8 15" xfId="50901" xr:uid="{002C89B9-D1D7-4D30-88C8-44F8505BAEA2}"/>
    <cellStyle name="AggOrange 4 2 8 2" xfId="7918" xr:uid="{FA7F87EC-BED7-44A6-A5D7-84A332360CDA}"/>
    <cellStyle name="AggOrange 4 2 8 3" xfId="11497" xr:uid="{F6E7558D-1B09-4961-B216-529B6FC02C50}"/>
    <cellStyle name="AggOrange 4 2 8 4" xfId="15397" xr:uid="{F4D0110F-75E7-40E0-8E90-49652B7A2E66}"/>
    <cellStyle name="AggOrange 4 2 8 5" xfId="18596" xr:uid="{763D8FD2-2A10-4B69-AF38-B9BF70EBC164}"/>
    <cellStyle name="AggOrange 4 2 8 6" xfId="22576" xr:uid="{160AA5B9-F737-452E-BDCA-E2EA77F4A285}"/>
    <cellStyle name="AggOrange 4 2 8 7" xfId="25138" xr:uid="{758BCB1E-23F4-4629-A132-733AFDE23FF7}"/>
    <cellStyle name="AggOrange 4 2 8 8" xfId="29481" xr:uid="{94929AA4-8486-4001-9C6E-C264D43A31E4}"/>
    <cellStyle name="AggOrange 4 2 8 9" xfId="31455" xr:uid="{9967E4C3-6237-489F-9A2F-846D43C66556}"/>
    <cellStyle name="AggOrange 4 2 9" xfId="4100" xr:uid="{B040C2A6-B8A3-43A6-9F57-F123C2ADF4C6}"/>
    <cellStyle name="AggOrange 4 2 9 10" xfId="41763" xr:uid="{9E504DF8-8EA2-49ED-9177-6464A2AFCCD0}"/>
    <cellStyle name="AggOrange 4 2 9 11" xfId="46099" xr:uid="{D52A1DB5-8882-4904-8964-7FCEFB7F1E42}"/>
    <cellStyle name="AggOrange 4 2 9 12" xfId="49503" xr:uid="{262EA1DB-0912-42AF-A324-26ED5C95BD03}"/>
    <cellStyle name="AggOrange 4 2 9 13" xfId="51470" xr:uid="{006E7CBF-5F89-4371-BE48-134CD0B82BDC}"/>
    <cellStyle name="AggOrange 4 2 9 2" xfId="8533" xr:uid="{DE449969-51FF-4090-9FB1-71E6A4F54892}"/>
    <cellStyle name="AggOrange 4 2 9 3" xfId="12104" xr:uid="{16308965-76DF-4021-B1DA-96EC0E043A34}"/>
    <cellStyle name="AggOrange 4 2 9 4" xfId="16007" xr:uid="{17536ADA-C687-4C4F-9948-81A0CE68233B}"/>
    <cellStyle name="AggOrange 4 2 9 5" xfId="19188" xr:uid="{7FF0468B-21AB-489C-A80F-AE1DE9CA2942}"/>
    <cellStyle name="AggOrange 4 2 9 6" xfId="25707" xr:uid="{6C4F6CE4-0BA6-4DCF-854C-34E3C138030F}"/>
    <cellStyle name="AggOrange 4 2 9 7" xfId="32055" xr:uid="{6814E255-D9A2-4866-93F5-F69F31A22B79}"/>
    <cellStyle name="AggOrange 4 2 9 8" xfId="35661" xr:uid="{A65C8DCD-EAC6-4F65-8AF6-E4F3C3FC61B1}"/>
    <cellStyle name="AggOrange 4 2 9 9" xfId="39113" xr:uid="{55907129-941A-4ABB-ABC1-06F50DF2800A}"/>
    <cellStyle name="AggOrange 4 3" xfId="667" xr:uid="{AC8020CA-A866-4917-BD36-06DDDC544E69}"/>
    <cellStyle name="AggOrange 4 3 10" xfId="3932" xr:uid="{E07F92B8-EFD5-4AFC-8D6A-549D1752FF8F}"/>
    <cellStyle name="AggOrange 4 3 10 10" xfId="41595" xr:uid="{0A31765E-D71E-4A4A-9D34-4409E5293A1A}"/>
    <cellStyle name="AggOrange 4 3 10 11" xfId="45931" xr:uid="{F1E025F4-22B1-4FB6-86EF-3A778E824237}"/>
    <cellStyle name="AggOrange 4 3 10 12" xfId="49335" xr:uid="{9F4EB778-42DB-4D96-9506-B6175DE59F70}"/>
    <cellStyle name="AggOrange 4 3 10 13" xfId="51302" xr:uid="{E54A210F-894B-480C-995F-D89F4A8F3A1C}"/>
    <cellStyle name="AggOrange 4 3 10 2" xfId="8365" xr:uid="{C031C7FF-0652-47BF-9221-03E7B8DA2A84}"/>
    <cellStyle name="AggOrange 4 3 10 3" xfId="11936" xr:uid="{22A8B699-7DD2-46D6-85D9-05FB19707B93}"/>
    <cellStyle name="AggOrange 4 3 10 4" xfId="15839" xr:uid="{48095A89-AAFC-4961-B9A6-EE6D8DC593CE}"/>
    <cellStyle name="AggOrange 4 3 10 5" xfId="19020" xr:uid="{C6F95FB9-C6EB-4C9B-9BBF-4994CEC3EED2}"/>
    <cellStyle name="AggOrange 4 3 10 6" xfId="25539" xr:uid="{E24DD88A-6F06-46CD-8B02-6ABC459926E0}"/>
    <cellStyle name="AggOrange 4 3 10 7" xfId="31887" xr:uid="{2558F72F-C9C4-4B18-AC2C-DEB0EA41DAF1}"/>
    <cellStyle name="AggOrange 4 3 10 8" xfId="35493" xr:uid="{51604B25-2E63-47F2-BBDC-979E46F83F2B}"/>
    <cellStyle name="AggOrange 4 3 10 9" xfId="38945" xr:uid="{E42FA940-0558-4FCD-A043-7396D41639E6}"/>
    <cellStyle name="AggOrange 4 3 11" xfId="8104" xr:uid="{372EF873-0F39-47AC-8D38-BD8F2ED978CE}"/>
    <cellStyle name="AggOrange 4 3 12" xfId="13295" xr:uid="{067C63BC-EAEB-4AB1-9758-BFCC5F681753}"/>
    <cellStyle name="AggOrange 4 3 13" xfId="19781" xr:uid="{58BDD716-CEAE-4B34-B9F1-3D903F881E69}"/>
    <cellStyle name="AggOrange 4 3 14" xfId="37581" xr:uid="{928EA9BD-3909-4BF7-9DBF-EE1E102AB738}"/>
    <cellStyle name="AggOrange 4 3 15" xfId="42697" xr:uid="{D9ED920B-D493-4F93-940D-916EEE22FBE7}"/>
    <cellStyle name="AggOrange 4 3 16" xfId="52531" xr:uid="{AD59AB6C-A0C6-471D-BD7A-EFD80B37BE9D}"/>
    <cellStyle name="AggOrange 4 3 2" xfId="882" xr:uid="{EE0B969C-3AD5-49D8-B93A-1966F9E49A54}"/>
    <cellStyle name="AggOrange 4 3 2 10" xfId="4708" xr:uid="{56969A06-3E24-4247-9EDB-5530A9A22849}"/>
    <cellStyle name="AggOrange 4 3 2 11" xfId="12932" xr:uid="{70A7BD75-99CD-4D03-A114-721960850106}"/>
    <cellStyle name="AggOrange 4 3 2 12" xfId="19991" xr:uid="{F5C1AADE-6E8E-4405-B656-86B50571BB14}"/>
    <cellStyle name="AggOrange 4 3 2 13" xfId="37649" xr:uid="{5FF44E97-CFBA-437F-AF07-D5C45E42115D}"/>
    <cellStyle name="AggOrange 4 3 2 14" xfId="42907" xr:uid="{E3A48AA1-0221-444C-ACE8-15E74BC54C2C}"/>
    <cellStyle name="AggOrange 4 3 2 15" xfId="52745" xr:uid="{ADF1EC13-B44E-4DFD-B000-4F76E301884C}"/>
    <cellStyle name="AggOrange 4 3 2 2" xfId="1403" xr:uid="{498F137C-9CD0-4BF2-8D5C-0C77E226F506}"/>
    <cellStyle name="AggOrange 4 3 2 2 10" xfId="36565" xr:uid="{13FC22B3-FD0C-4740-B37D-2A7409CD3A3E}"/>
    <cellStyle name="AggOrange 4 3 2 2 11" xfId="36932" xr:uid="{6223583F-3D0D-4AE0-A5BA-01829BAC4128}"/>
    <cellStyle name="AggOrange 4 3 2 2 12" xfId="43428" xr:uid="{D02F8C5E-19A5-4858-BBF9-A15EB53E4374}"/>
    <cellStyle name="AggOrange 4 3 2 2 13" xfId="46645" xr:uid="{3069A2B2-730F-462B-8988-BF7B9DFDF63A}"/>
    <cellStyle name="AggOrange 4 3 2 2 2" xfId="5842" xr:uid="{FFEC7A59-8B9F-44FD-A450-C9CAF837908C}"/>
    <cellStyle name="AggOrange 4 3 2 2 3" xfId="9419" xr:uid="{7E03B06D-3A70-4EE7-ADE8-CBC23BC0D7A4}"/>
    <cellStyle name="AggOrange 4 3 2 2 4" xfId="16524" xr:uid="{26CA71DC-ED48-468A-AD73-B9887B6901E4}"/>
    <cellStyle name="AggOrange 4 3 2 2 5" xfId="20511" xr:uid="{F2E7A98B-8DE6-400B-960D-9547D5CB0B23}"/>
    <cellStyle name="AggOrange 4 3 2 2 6" xfId="23132" xr:uid="{BC91B63C-8192-410E-BD2F-386191A6CA94}"/>
    <cellStyle name="AggOrange 4 3 2 2 7" xfId="27442" xr:uid="{A3B41147-2A9C-4583-BC0D-3FDD7491594F}"/>
    <cellStyle name="AggOrange 4 3 2 2 8" xfId="27939" xr:uid="{2F7E1290-1B97-4749-9377-A56A0CA7ED6D}"/>
    <cellStyle name="AggOrange 4 3 2 2 9" xfId="32986" xr:uid="{187C9FF4-E3C7-42D6-9E0D-1DB65CCDD42F}"/>
    <cellStyle name="AggOrange 4 3 2 3" xfId="1577" xr:uid="{D61330ED-80F9-46A8-B595-51E71F987F94}"/>
    <cellStyle name="AggOrange 4 3 2 3 10" xfId="33160" xr:uid="{ADCF0AA6-E3F5-44BD-97C0-17AF00D67464}"/>
    <cellStyle name="AggOrange 4 3 2 3 11" xfId="36719" xr:uid="{68E3B109-3863-4C10-8544-01480C05BD94}"/>
    <cellStyle name="AggOrange 4 3 2 3 12" xfId="36312" xr:uid="{99F0D790-21F7-468C-9B75-9F99A92D0706}"/>
    <cellStyle name="AggOrange 4 3 2 3 13" xfId="43602" xr:uid="{03971D9A-139C-4502-9408-E2D7858ECEDE}"/>
    <cellStyle name="AggOrange 4 3 2 3 14" xfId="46732" xr:uid="{0E3D5E87-0BBD-4397-AC1E-D043F73BBF1A}"/>
    <cellStyle name="AggOrange 4 3 2 3 2" xfId="6016" xr:uid="{F5779769-6348-48DE-BCC1-24A78024BD01}"/>
    <cellStyle name="AggOrange 4 3 2 3 3" xfId="9593" xr:uid="{4FE75E5A-2B39-4CAF-B3DF-DDCCC1D675DA}"/>
    <cellStyle name="AggOrange 4 3 2 3 4" xfId="13505" xr:uid="{84B38351-5767-4555-9DD8-3F6CD6EE4BAC}"/>
    <cellStyle name="AggOrange 4 3 2 3 5" xfId="16698" xr:uid="{0C05C2CF-B051-499F-9F60-877801BA8C78}"/>
    <cellStyle name="AggOrange 4 3 2 3 6" xfId="20685" xr:uid="{C82EC3CD-00BB-4F6D-8C91-C9C15A9FBEDA}"/>
    <cellStyle name="AggOrange 4 3 2 3 7" xfId="23294" xr:uid="{C8B07023-1AAE-46A8-8C1A-39152B6704C9}"/>
    <cellStyle name="AggOrange 4 3 2 3 8" xfId="27611" xr:uid="{1EA09D72-DA6A-4E71-9137-515928B09999}"/>
    <cellStyle name="AggOrange 4 3 2 3 9" xfId="26738" xr:uid="{B1A247A2-8068-492C-9895-A21A11C6DDE6}"/>
    <cellStyle name="AggOrange 4 3 2 4" xfId="2293" xr:uid="{AC90831C-1409-4C87-BE57-E0E1AABCCCAB}"/>
    <cellStyle name="AggOrange 4 3 2 4 10" xfId="33872" xr:uid="{BAA75E7B-088E-4724-87CA-14C1879D592D}"/>
    <cellStyle name="AggOrange 4 3 2 4 11" xfId="37366" xr:uid="{1EB1187C-96D7-4DE0-923C-62B3B7E4511B}"/>
    <cellStyle name="AggOrange 4 3 2 4 12" xfId="40010" xr:uid="{604163F0-A634-4B5A-91EF-B5708358AA1C}"/>
    <cellStyle name="AggOrange 4 3 2 4 13" xfId="44316" xr:uid="{4F1ABB84-DCE7-40AE-B1B9-8440DC3C9D7B}"/>
    <cellStyle name="AggOrange 4 3 2 4 14" xfId="46822" xr:uid="{B2586686-C6D2-4DE2-BD7B-D15A52F5891D}"/>
    <cellStyle name="AggOrange 4 3 2 4 2" xfId="6731" xr:uid="{ED159891-4916-4C98-9B55-C8BA5A0A3CCD}"/>
    <cellStyle name="AggOrange 4 3 2 4 3" xfId="10309" xr:uid="{1ACCB05E-8B44-499C-B74C-F18A7351FBBF}"/>
    <cellStyle name="AggOrange 4 3 2 4 4" xfId="14208" xr:uid="{8D98F5CB-9BCD-4DF0-A62D-BCE5DB6DE1F6}"/>
    <cellStyle name="AggOrange 4 3 2 4 5" xfId="17409" xr:uid="{ADE29385-261A-479A-B8EB-08E00A573936}"/>
    <cellStyle name="AggOrange 4 3 2 4 6" xfId="21392" xr:uid="{B552F7F1-765F-4F54-A526-3D1D88C0345F}"/>
    <cellStyle name="AggOrange 4 3 2 4 7" xfId="23979" xr:uid="{1C285ABD-FE48-4D87-BB4D-3A11A92EE8AA}"/>
    <cellStyle name="AggOrange 4 3 2 4 8" xfId="28302" xr:uid="{2310A03B-1016-40C0-9399-A2CDC851DC6B}"/>
    <cellStyle name="AggOrange 4 3 2 4 9" xfId="26699" xr:uid="{3BE3E50C-8C9D-4B11-A2E9-8FA43B019742}"/>
    <cellStyle name="AggOrange 4 3 2 5" xfId="2657" xr:uid="{E903F621-45B9-467E-AF15-543B9600E651}"/>
    <cellStyle name="AggOrange 4 3 2 5 10" xfId="34236" xr:uid="{81BE992C-85F2-4F00-9299-BE102EFE34FD}"/>
    <cellStyle name="AggOrange 4 3 2 5 11" xfId="37688" xr:uid="{5A1E5215-3A66-4B25-B93B-5B7A6120FEC2}"/>
    <cellStyle name="AggOrange 4 3 2 5 12" xfId="40374" xr:uid="{D519E3D4-07F1-4F31-BF3B-2B7078B91463}"/>
    <cellStyle name="AggOrange 4 3 2 5 13" xfId="44680" xr:uid="{5E87B861-397D-458D-9C32-BB654A1A0CEF}"/>
    <cellStyle name="AggOrange 4 3 2 5 14" xfId="50081" xr:uid="{0ED1D0B8-F47A-4EDC-8C7F-8C352857B530}"/>
    <cellStyle name="AggOrange 4 3 2 5 2" xfId="7093" xr:uid="{4A06AB1C-6201-4B56-8BE8-075603B9F1BD}"/>
    <cellStyle name="AggOrange 4 3 2 5 3" xfId="10673" xr:uid="{F5AB4B6F-557D-49FD-908C-A6669E8C1F63}"/>
    <cellStyle name="AggOrange 4 3 2 5 4" xfId="14572" xr:uid="{06FD99C0-FD97-4B0B-936E-893917457C55}"/>
    <cellStyle name="AggOrange 4 3 2 5 5" xfId="17773" xr:uid="{1B90C96F-93ED-4611-AFED-B36016000E5E}"/>
    <cellStyle name="AggOrange 4 3 2 5 6" xfId="21756" xr:uid="{9069B0E2-B321-4452-8611-0457B2C4F244}"/>
    <cellStyle name="AggOrange 4 3 2 5 7" xfId="24323" xr:uid="{F33CAD20-10C7-4F7B-800E-FB5E8FF628CD}"/>
    <cellStyle name="AggOrange 4 3 2 5 8" xfId="28657" xr:uid="{B4C77C95-033A-416F-80AE-F4D3871DF4A6}"/>
    <cellStyle name="AggOrange 4 3 2 5 9" xfId="30629" xr:uid="{0551B48A-D709-4E82-8233-23B7602194D4}"/>
    <cellStyle name="AggOrange 4 3 2 6" xfId="3346" xr:uid="{E89C46AC-8F1D-4FBF-BECD-661717897BB3}"/>
    <cellStyle name="AggOrange 4 3 2 6 10" xfId="34923" xr:uid="{1B09BA90-D355-4C21-9E9C-DFE481456EC5}"/>
    <cellStyle name="AggOrange 4 3 2 6 11" xfId="38368" xr:uid="{1D0E9DFD-46DA-4597-AB2D-6AB31D8ED3AF}"/>
    <cellStyle name="AggOrange 4 3 2 6 12" xfId="41057" xr:uid="{D564488A-779E-4B7D-94E1-70515D173DFC}"/>
    <cellStyle name="AggOrange 4 3 2 6 13" xfId="45368" xr:uid="{5E1DE9C0-D6C6-41B9-852D-7AFD7E409048}"/>
    <cellStyle name="AggOrange 4 3 2 6 14" xfId="48759" xr:uid="{8F00A1FB-101F-423E-A675-B55A73BDC33E}"/>
    <cellStyle name="AggOrange 4 3 2 6 15" xfId="50764" xr:uid="{4C490E76-38CC-4E59-B275-F3C8366FBC29}"/>
    <cellStyle name="AggOrange 4 3 2 6 2" xfId="7781" xr:uid="{CA7AE7E6-488E-4A8E-AC5F-8C2A2EDBFB9B}"/>
    <cellStyle name="AggOrange 4 3 2 6 3" xfId="11360" xr:uid="{7682C74F-4CC9-4A78-B411-7C43A5EBF45C}"/>
    <cellStyle name="AggOrange 4 3 2 6 4" xfId="15260" xr:uid="{B91225D5-7C07-47EE-BD88-2E47E23BC5E1}"/>
    <cellStyle name="AggOrange 4 3 2 6 5" xfId="18459" xr:uid="{9F10B424-B4C6-47F8-BB79-DDFF30CE4165}"/>
    <cellStyle name="AggOrange 4 3 2 6 6" xfId="22439" xr:uid="{5ADD8A7A-87E4-40FC-A80E-5B670265AE0A}"/>
    <cellStyle name="AggOrange 4 3 2 6 7" xfId="25001" xr:uid="{F7CB02ED-2D99-4974-BEF3-61ACA9FCE94C}"/>
    <cellStyle name="AggOrange 4 3 2 6 8" xfId="29344" xr:uid="{A6F5A9F5-232C-4FD0-8092-B19875154579}"/>
    <cellStyle name="AggOrange 4 3 2 6 9" xfId="31318" xr:uid="{02383F17-AD21-474E-BD3D-1BB06B32F5E6}"/>
    <cellStyle name="AggOrange 4 3 2 7" xfId="2969" xr:uid="{23149D3D-69DA-48B4-87D5-94E73C70E31C}"/>
    <cellStyle name="AggOrange 4 3 2 7 10" xfId="34546" xr:uid="{E19D5EE1-1690-4687-95FD-295CB0F2F82D}"/>
    <cellStyle name="AggOrange 4 3 2 7 11" xfId="37991" xr:uid="{570E3420-4E14-4F92-BB4D-7EA4390783AA}"/>
    <cellStyle name="AggOrange 4 3 2 7 12" xfId="40680" xr:uid="{A2C697D1-E21B-4A0F-8266-D9288624DA74}"/>
    <cellStyle name="AggOrange 4 3 2 7 13" xfId="44991" xr:uid="{DE21E672-7978-4392-842E-6336FFBAFCFA}"/>
    <cellStyle name="AggOrange 4 3 2 7 14" xfId="48382" xr:uid="{092AE36E-CBFD-429E-B1FC-9F8912EC31E7}"/>
    <cellStyle name="AggOrange 4 3 2 7 15" xfId="50387" xr:uid="{05EF1B92-9D8E-4302-ACDA-A8BC90A356B6}"/>
    <cellStyle name="AggOrange 4 3 2 7 2" xfId="7404" xr:uid="{7F18585B-7843-4848-B528-2B8B5FCCBDC5}"/>
    <cellStyle name="AggOrange 4 3 2 7 3" xfId="10983" xr:uid="{A4B83DBD-C6C9-4DF4-9B2D-0B7A55FDB464}"/>
    <cellStyle name="AggOrange 4 3 2 7 4" xfId="14883" xr:uid="{C59EBC71-214C-4AED-AC2D-BC6FFF8A4D1D}"/>
    <cellStyle name="AggOrange 4 3 2 7 5" xfId="18082" xr:uid="{9445F3D9-6A6C-4BDC-9D29-E13CDB68002D}"/>
    <cellStyle name="AggOrange 4 3 2 7 6" xfId="22062" xr:uid="{DA609519-CC2A-483A-8499-2CBE1616E6E2}"/>
    <cellStyle name="AggOrange 4 3 2 7 7" xfId="24624" xr:uid="{A4E27EDC-92D1-4DCA-8B8C-8E5484AA984F}"/>
    <cellStyle name="AggOrange 4 3 2 7 8" xfId="28967" xr:uid="{8B308700-4E79-4735-958C-AEEF29B09498}"/>
    <cellStyle name="AggOrange 4 3 2 7 9" xfId="30941" xr:uid="{0037133B-84CE-40E7-B24C-D68737E430FB}"/>
    <cellStyle name="AggOrange 4 3 2 8" xfId="4298" xr:uid="{FC2579E6-C3EA-4D48-B52A-3EC997F3D3ED}"/>
    <cellStyle name="AggOrange 4 3 2 8 10" xfId="41961" xr:uid="{A4ACB60F-F4E2-442E-9BE6-BDC6204B3022}"/>
    <cellStyle name="AggOrange 4 3 2 8 11" xfId="46297" xr:uid="{67C1E0E0-98E8-4490-A470-3CA809344812}"/>
    <cellStyle name="AggOrange 4 3 2 8 12" xfId="49701" xr:uid="{6B25DE37-7ECD-431F-94C4-64489FFAA6C1}"/>
    <cellStyle name="AggOrange 4 3 2 8 13" xfId="51668" xr:uid="{7ED5FDED-4DAE-4558-BB39-E8D2007E40B2}"/>
    <cellStyle name="AggOrange 4 3 2 8 2" xfId="8731" xr:uid="{993A7A92-572F-466A-AA15-28898ABEA413}"/>
    <cellStyle name="AggOrange 4 3 2 8 3" xfId="12302" xr:uid="{3D74A011-F6F5-46CA-BA66-70EF64D24323}"/>
    <cellStyle name="AggOrange 4 3 2 8 4" xfId="16205" xr:uid="{C7963655-44BA-4B12-AF80-56D33477BA22}"/>
    <cellStyle name="AggOrange 4 3 2 8 5" xfId="19386" xr:uid="{2784BA05-0091-4D15-B399-9D5B2A9BF17F}"/>
    <cellStyle name="AggOrange 4 3 2 8 6" xfId="25905" xr:uid="{5AC4A765-939D-4E70-92A0-9E6CA0A2BBBD}"/>
    <cellStyle name="AggOrange 4 3 2 8 7" xfId="32253" xr:uid="{250B3C8C-804B-4F45-9E65-07BA85974D27}"/>
    <cellStyle name="AggOrange 4 3 2 8 8" xfId="35859" xr:uid="{58005128-4428-4423-AF4E-292B23C7367A}"/>
    <cellStyle name="AggOrange 4 3 2 8 9" xfId="39311" xr:uid="{767053F2-80AE-48AE-B8EB-7667A6F0D8A1}"/>
    <cellStyle name="AggOrange 4 3 2 9" xfId="3981" xr:uid="{1A6B5227-2226-408D-B52F-3C616804974B}"/>
    <cellStyle name="AggOrange 4 3 2 9 10" xfId="41644" xr:uid="{B033AB31-AE94-45F7-A67C-0C25FD792672}"/>
    <cellStyle name="AggOrange 4 3 2 9 11" xfId="45980" xr:uid="{70FB7F15-4FBE-4B91-8A8C-E248BE5183A6}"/>
    <cellStyle name="AggOrange 4 3 2 9 12" xfId="49384" xr:uid="{93368492-DC64-4E89-8234-6A2BA67D2051}"/>
    <cellStyle name="AggOrange 4 3 2 9 13" xfId="51351" xr:uid="{2D7C1F92-8797-451A-A699-6174B6626648}"/>
    <cellStyle name="AggOrange 4 3 2 9 2" xfId="8414" xr:uid="{5B522A1C-48B1-486B-B19D-7A091F06E63E}"/>
    <cellStyle name="AggOrange 4 3 2 9 3" xfId="11985" xr:uid="{A971CBD6-8A7A-43DC-B70B-D5B0A19DD9EA}"/>
    <cellStyle name="AggOrange 4 3 2 9 4" xfId="15888" xr:uid="{6ED082FA-AAD2-4315-B6F2-F94BD12FBBBD}"/>
    <cellStyle name="AggOrange 4 3 2 9 5" xfId="19069" xr:uid="{F6FEE10A-C856-4A09-8B68-F50BFF6778EC}"/>
    <cellStyle name="AggOrange 4 3 2 9 6" xfId="25588" xr:uid="{6D1F66C0-EF4E-4D61-9655-C4DAD448768F}"/>
    <cellStyle name="AggOrange 4 3 2 9 7" xfId="31936" xr:uid="{90C4BF57-E304-4FE5-94B8-93F53937F2A7}"/>
    <cellStyle name="AggOrange 4 3 2 9 8" xfId="35542" xr:uid="{3D94A630-A37E-4031-8496-43D3364B3AEC}"/>
    <cellStyle name="AggOrange 4 3 2 9 9" xfId="38994" xr:uid="{1DCF6632-C512-4E99-9163-4D31EF20DB36}"/>
    <cellStyle name="AggOrange 4 3 3" xfId="1210" xr:uid="{5B340D17-908C-4038-BD41-13D0F33E30C3}"/>
    <cellStyle name="AggOrange 4 3 3 10" xfId="36391" xr:uid="{A3CB3F39-5AB5-4E87-B4B0-B73EB9B06BE8}"/>
    <cellStyle name="AggOrange 4 3 3 11" xfId="36419" xr:uid="{0F2A3B5D-E315-44ED-AE5D-62EF38A161D5}"/>
    <cellStyle name="AggOrange 4 3 3 12" xfId="43235" xr:uid="{C020A8C9-66D8-46A1-9E34-8FFA32807411}"/>
    <cellStyle name="AggOrange 4 3 3 13" xfId="48063" xr:uid="{B052B181-9217-4181-B228-A625E2E43240}"/>
    <cellStyle name="AggOrange 4 3 3 2" xfId="5652" xr:uid="{56767830-E10B-42D2-8334-E47DCFBC6450}"/>
    <cellStyle name="AggOrange 4 3 3 3" xfId="9226" xr:uid="{D7E4A597-1335-4E97-9F99-BB10D822194C}"/>
    <cellStyle name="AggOrange 4 3 3 4" xfId="13553" xr:uid="{D38D2ADC-480F-423D-BAD0-2F17680EEBDF}"/>
    <cellStyle name="AggOrange 4 3 3 5" xfId="20318" xr:uid="{53E129D6-D44F-482C-A51B-2D386BBC5E93}"/>
    <cellStyle name="AggOrange 4 3 3 6" xfId="22993" xr:uid="{3C9D77B5-A596-4C24-9AC6-251E57DBAFA5}"/>
    <cellStyle name="AggOrange 4 3 3 7" xfId="27254" xr:uid="{0FF9A542-7C0D-488B-A3BD-B442AC45E0C4}"/>
    <cellStyle name="AggOrange 4 3 3 8" xfId="28603" xr:uid="{E1B77AC3-985B-4FB7-B7EB-A0C6780F33B9}"/>
    <cellStyle name="AggOrange 4 3 3 9" xfId="32793" xr:uid="{06DF31E3-C7DF-4D3D-AA02-651C4BC8427E}"/>
    <cellStyle name="AggOrange 4 3 4" xfId="1866" xr:uid="{ABDDB238-C751-4475-9817-3FCA97D98082}"/>
    <cellStyle name="AggOrange 4 3 4 10" xfId="33449" xr:uid="{0DA5353B-3CB7-4190-9E5B-EFCC812C742C}"/>
    <cellStyle name="AggOrange 4 3 4 11" xfId="36977" xr:uid="{58DDA23E-7507-44F1-AB4A-F5B541C58BFF}"/>
    <cellStyle name="AggOrange 4 3 4 12" xfId="29748" xr:uid="{E5C79A6A-D767-4817-94CD-41394B5CB1F8}"/>
    <cellStyle name="AggOrange 4 3 4 13" xfId="43891" xr:uid="{DCB52A10-B612-45F3-8A43-A627D18629EE}"/>
    <cellStyle name="AggOrange 4 3 4 14" xfId="46739" xr:uid="{799BDED6-0609-49CB-9E6A-65AE356754FB}"/>
    <cellStyle name="AggOrange 4 3 4 2" xfId="6304" xr:uid="{73630552-0944-4B2C-8458-E00183CD33D8}"/>
    <cellStyle name="AggOrange 4 3 4 3" xfId="9882" xr:uid="{C30D4FFF-EB27-4328-B58F-CDBB85499BE1}"/>
    <cellStyle name="AggOrange 4 3 4 4" xfId="13784" xr:uid="{B403A174-7FC7-4033-85AE-7F6C31A4A9B8}"/>
    <cellStyle name="AggOrange 4 3 4 5" xfId="16987" xr:uid="{32BBD4A1-44B9-41B9-BAFA-98B30CA8DDB8}"/>
    <cellStyle name="AggOrange 4 3 4 6" xfId="20974" xr:uid="{DD7DA9D0-73E1-4B89-B246-1002AA101CA1}"/>
    <cellStyle name="AggOrange 4 3 4 7" xfId="23568" xr:uid="{E33D641F-557B-4C4E-9215-9A92A96C3C25}"/>
    <cellStyle name="AggOrange 4 3 4 8" xfId="27890" xr:uid="{A5455822-6FB2-4BD0-BA9B-D23B719F5EAF}"/>
    <cellStyle name="AggOrange 4 3 4 9" xfId="27153" xr:uid="{05C17680-4CF4-4C84-A01D-D0BF230BBD67}"/>
    <cellStyle name="AggOrange 4 3 5" xfId="2112" xr:uid="{63F325DD-6576-479B-AAC3-60F330BBE63E}"/>
    <cellStyle name="AggOrange 4 3 5 10" xfId="33691" xr:uid="{52F76434-EC51-4BA5-A620-0ECF575553C3}"/>
    <cellStyle name="AggOrange 4 3 5 11" xfId="37197" xr:uid="{30A63016-8901-4E81-BC93-84EBDC468B59}"/>
    <cellStyle name="AggOrange 4 3 5 12" xfId="39829" xr:uid="{8D1A6BC4-A684-44DB-811A-71C63B640313}"/>
    <cellStyle name="AggOrange 4 3 5 13" xfId="44135" xr:uid="{4352356D-4791-4916-9BAE-34A522B56D24}"/>
    <cellStyle name="AggOrange 4 3 5 14" xfId="46622" xr:uid="{8F26F97B-0C10-4090-9829-257C5A95C07F}"/>
    <cellStyle name="AggOrange 4 3 5 2" xfId="6550" xr:uid="{371DA00C-29AE-44E0-B2EC-651044F568FC}"/>
    <cellStyle name="AggOrange 4 3 5 3" xfId="10128" xr:uid="{169E30BA-48B8-4EB0-8D9B-F947F00CE2AC}"/>
    <cellStyle name="AggOrange 4 3 5 4" xfId="14027" xr:uid="{C8462356-2D7A-4684-8018-A24182442F6F}"/>
    <cellStyle name="AggOrange 4 3 5 5" xfId="17228" xr:uid="{A9AFF9E6-CBF3-4DBD-979E-7D75300FA2B1}"/>
    <cellStyle name="AggOrange 4 3 5 6" xfId="21211" xr:uid="{89692543-52F9-4334-B21B-F22FD9CCE7C0}"/>
    <cellStyle name="AggOrange 4 3 5 7" xfId="23798" xr:uid="{0D1F2E1A-3B5C-4348-BAD3-2AE3C6D2373E}"/>
    <cellStyle name="AggOrange 4 3 5 8" xfId="28127" xr:uid="{CB0BC019-F348-4D20-9DB7-CC2DBA9508D2}"/>
    <cellStyle name="AggOrange 4 3 5 9" xfId="30111" xr:uid="{CA7C21FF-8BD8-44A5-8291-D22CF6DDBA02}"/>
    <cellStyle name="AggOrange 4 3 6" xfId="2451" xr:uid="{C823A57B-95C4-44DE-978F-93E142070893}"/>
    <cellStyle name="AggOrange 4 3 6 10" xfId="34030" xr:uid="{FE5F9149-A341-43C8-A3CF-362D55459F8D}"/>
    <cellStyle name="AggOrange 4 3 6 11" xfId="37511" xr:uid="{921091A7-EAC7-484D-B055-83A08CAA2211}"/>
    <cellStyle name="AggOrange 4 3 6 12" xfId="40168" xr:uid="{4A3521B7-A0D5-4360-B6E0-3552B795A7DA}"/>
    <cellStyle name="AggOrange 4 3 6 13" xfId="44474" xr:uid="{2018E155-FD47-42F2-A559-2ACD09CDF203}"/>
    <cellStyle name="AggOrange 4 3 6 14" xfId="47203" xr:uid="{7F77E61A-7650-45D3-A889-725A4FFFA4DD}"/>
    <cellStyle name="AggOrange 4 3 6 2" xfId="6889" xr:uid="{9D6FBEBB-ECE4-4406-A920-77B900C1FD59}"/>
    <cellStyle name="AggOrange 4 3 6 3" xfId="10467" xr:uid="{DF1F4A80-9D48-46D5-91FE-D8CCF4CD4CBA}"/>
    <cellStyle name="AggOrange 4 3 6 4" xfId="14366" xr:uid="{29CF878F-BC68-427E-AC93-606CB663C66A}"/>
    <cellStyle name="AggOrange 4 3 6 5" xfId="17567" xr:uid="{1F76484A-44C6-437E-A678-7064529E463C}"/>
    <cellStyle name="AggOrange 4 3 6 6" xfId="21550" xr:uid="{1400045E-12B8-4EE8-851D-66354791C83A}"/>
    <cellStyle name="AggOrange 4 3 6 7" xfId="24132" xr:uid="{52EC4730-8E8F-497E-A45C-6551E5EEF814}"/>
    <cellStyle name="AggOrange 4 3 6 8" xfId="28458" xr:uid="{02D83EA3-97E5-43F7-9B57-4E90C3F1A3B4}"/>
    <cellStyle name="AggOrange 4 3 6 9" xfId="26334" xr:uid="{55CEDC31-AD65-4CFC-BDA2-FB0EFA3337A3}"/>
    <cellStyle name="AggOrange 4 3 7" xfId="3135" xr:uid="{D151A255-8696-457F-B866-825C699D48F0}"/>
    <cellStyle name="AggOrange 4 3 7 10" xfId="34712" xr:uid="{35DD687B-AE99-4EDA-8B8E-7ADEAFDC4A79}"/>
    <cellStyle name="AggOrange 4 3 7 11" xfId="38157" xr:uid="{61C3F2F9-DA14-4D6C-96BD-ED0685CC098E}"/>
    <cellStyle name="AggOrange 4 3 7 12" xfId="40846" xr:uid="{DCC58A21-498A-4A75-AC16-8E72D27A009A}"/>
    <cellStyle name="AggOrange 4 3 7 13" xfId="45157" xr:uid="{763316E4-69DF-495E-AC3C-C872FE1A8F35}"/>
    <cellStyle name="AggOrange 4 3 7 14" xfId="48548" xr:uid="{A6D3E8FA-A9AE-4EC7-8E74-9F9849AE08F1}"/>
    <cellStyle name="AggOrange 4 3 7 15" xfId="50553" xr:uid="{F7BCDF05-4651-4F18-B065-51303F35F1D3}"/>
    <cellStyle name="AggOrange 4 3 7 2" xfId="7570" xr:uid="{DB46753D-BF19-4DEC-91B3-50674FF91220}"/>
    <cellStyle name="AggOrange 4 3 7 3" xfId="11149" xr:uid="{310F13D9-AA15-4555-BE1C-865746E99F4D}"/>
    <cellStyle name="AggOrange 4 3 7 4" xfId="15049" xr:uid="{66BF160C-A9E3-4380-9BDF-E34D31938333}"/>
    <cellStyle name="AggOrange 4 3 7 5" xfId="18248" xr:uid="{4B27F9A9-EE84-4463-A0EE-6006744F0A30}"/>
    <cellStyle name="AggOrange 4 3 7 6" xfId="22228" xr:uid="{D807487B-67D0-4272-A63E-044B6E54AACC}"/>
    <cellStyle name="AggOrange 4 3 7 7" xfId="24790" xr:uid="{3DE3E6AA-5BCC-4199-AF45-B57526C03F40}"/>
    <cellStyle name="AggOrange 4 3 7 8" xfId="29133" xr:uid="{62BA5E8F-2EF8-439B-B287-F5240A057922}"/>
    <cellStyle name="AggOrange 4 3 7 9" xfId="31107" xr:uid="{C54118F7-1CD5-4AD9-9A91-7CB16311246C}"/>
    <cellStyle name="AggOrange 4 3 8" xfId="3613" xr:uid="{AA13C851-0B1B-4093-A982-03C05E8D5F63}"/>
    <cellStyle name="AggOrange 4 3 8 10" xfId="35190" xr:uid="{5524206E-E58D-40E3-A725-3A7B8ED74F97}"/>
    <cellStyle name="AggOrange 4 3 8 11" xfId="38635" xr:uid="{7E7197E1-0A16-4F57-B410-BC580C79DC0C}"/>
    <cellStyle name="AggOrange 4 3 8 12" xfId="41324" xr:uid="{56E50882-2905-44B6-8BD7-8A8F875964EE}"/>
    <cellStyle name="AggOrange 4 3 8 13" xfId="45635" xr:uid="{01F99610-DD75-41AC-B850-D31E4F60045C}"/>
    <cellStyle name="AggOrange 4 3 8 14" xfId="49026" xr:uid="{A0B77313-BD0C-4DF5-AF8B-F7E1E0D1D8DB}"/>
    <cellStyle name="AggOrange 4 3 8 15" xfId="51031" xr:uid="{D8EB56DA-9DD7-4E44-962A-BF6EFA19EF00}"/>
    <cellStyle name="AggOrange 4 3 8 2" xfId="8048" xr:uid="{652BD4E3-BD17-4828-8DE2-3EBFDDEE4066}"/>
    <cellStyle name="AggOrange 4 3 8 3" xfId="11627" xr:uid="{4F6ADD96-2279-4363-B199-4BC4F51C96E7}"/>
    <cellStyle name="AggOrange 4 3 8 4" xfId="15527" xr:uid="{E3C95548-2E82-425D-B293-F8717938BA8D}"/>
    <cellStyle name="AggOrange 4 3 8 5" xfId="18726" xr:uid="{821B9384-B03A-43B5-A191-FC984BEC93FE}"/>
    <cellStyle name="AggOrange 4 3 8 6" xfId="22706" xr:uid="{384CA69D-318F-44B9-BF70-6A2EC569E806}"/>
    <cellStyle name="AggOrange 4 3 8 7" xfId="25268" xr:uid="{DB4A3E46-3E1A-41D4-BFB8-AC86914FEB35}"/>
    <cellStyle name="AggOrange 4 3 8 8" xfId="29611" xr:uid="{043EED32-15BA-450D-9942-03ED134DF5EB}"/>
    <cellStyle name="AggOrange 4 3 8 9" xfId="31585" xr:uid="{3A6DCEDC-3B49-4BF7-9CCC-1C8D2AEB6E60}"/>
    <cellStyle name="AggOrange 4 3 9" xfId="4089" xr:uid="{1E984BAB-8FCC-43A2-89CF-B4FD467872CB}"/>
    <cellStyle name="AggOrange 4 3 9 10" xfId="41752" xr:uid="{7B1F9E72-C138-457C-B50B-9770FDC65DD4}"/>
    <cellStyle name="AggOrange 4 3 9 11" xfId="46088" xr:uid="{C6FE3A4C-1938-42EA-A174-F2979E9E94A0}"/>
    <cellStyle name="AggOrange 4 3 9 12" xfId="49492" xr:uid="{28A82BAF-D95B-4240-BC56-DEF32A50A0CE}"/>
    <cellStyle name="AggOrange 4 3 9 13" xfId="51459" xr:uid="{C510ED41-2D96-4EAA-9548-0A4F29F46E58}"/>
    <cellStyle name="AggOrange 4 3 9 2" xfId="8522" xr:uid="{4E631A3A-DD4D-4ADF-BACF-A3CA19834228}"/>
    <cellStyle name="AggOrange 4 3 9 3" xfId="12093" xr:uid="{704AAC3C-3D87-457B-8E02-EC2BCA491312}"/>
    <cellStyle name="AggOrange 4 3 9 4" xfId="15996" xr:uid="{54FD15C9-3849-4847-A84B-949163C9B313}"/>
    <cellStyle name="AggOrange 4 3 9 5" xfId="19177" xr:uid="{257370D2-FE83-4E31-9282-2DD05777EBE2}"/>
    <cellStyle name="AggOrange 4 3 9 6" xfId="25696" xr:uid="{C0652E29-23FA-4D75-8E6D-C2E4EFEE4BFE}"/>
    <cellStyle name="AggOrange 4 3 9 7" xfId="32044" xr:uid="{27558068-1ADA-492E-9353-754AE223027A}"/>
    <cellStyle name="AggOrange 4 3 9 8" xfId="35650" xr:uid="{B9F0C072-618C-4913-A201-61D8796938EB}"/>
    <cellStyle name="AggOrange 4 3 9 9" xfId="39102" xr:uid="{A809D3BE-CE02-47A2-AB9F-2993DC3666BA}"/>
    <cellStyle name="AggOrange 4 4" xfId="641" xr:uid="{45E82293-0C07-48BD-BFC0-64DC710AA700}"/>
    <cellStyle name="AggOrange 4 4 10" xfId="3885" xr:uid="{A8456481-7870-4285-B4DF-29F3E0BD599D}"/>
    <cellStyle name="AggOrange 4 4 10 10" xfId="41548" xr:uid="{8EFF9EB3-A6E7-4194-8E72-A56311B06402}"/>
    <cellStyle name="AggOrange 4 4 10 11" xfId="45884" xr:uid="{3827E64F-997B-4BAC-A352-7BA585FFBB13}"/>
    <cellStyle name="AggOrange 4 4 10 12" xfId="49288" xr:uid="{ECEE2776-4E93-4F0C-81F2-65513E93DC96}"/>
    <cellStyle name="AggOrange 4 4 10 13" xfId="51255" xr:uid="{BCAAEF8F-2767-4138-ABE3-C2E857C260EF}"/>
    <cellStyle name="AggOrange 4 4 10 2" xfId="8318" xr:uid="{9746899C-A8A5-4BAE-B029-21A3CB7BD70D}"/>
    <cellStyle name="AggOrange 4 4 10 3" xfId="11889" xr:uid="{0D5D6029-4BE8-4DCC-92A5-F8E28B96ACF0}"/>
    <cellStyle name="AggOrange 4 4 10 4" xfId="15792" xr:uid="{487C1922-C034-4BA8-9DAF-2ED5A74153BE}"/>
    <cellStyle name="AggOrange 4 4 10 5" xfId="18973" xr:uid="{C32643C1-1748-4EDA-BBDF-8EFEEA4AD5FA}"/>
    <cellStyle name="AggOrange 4 4 10 6" xfId="25492" xr:uid="{5E97112D-CB15-44F3-AD75-2E9D5B2A7465}"/>
    <cellStyle name="AggOrange 4 4 10 7" xfId="31840" xr:uid="{4D7122D1-5597-4EAA-9324-77D7C318E521}"/>
    <cellStyle name="AggOrange 4 4 10 8" xfId="35446" xr:uid="{DC65EC08-ED44-4131-9872-A0B399EB8D3F}"/>
    <cellStyle name="AggOrange 4 4 10 9" xfId="38898" xr:uid="{DC8C99BD-7CC1-4ACE-B939-71E4A7F33A88}"/>
    <cellStyle name="AggOrange 4 4 11" xfId="5218" xr:uid="{13251B6C-29C2-4188-86D8-7F08B2D7C859}"/>
    <cellStyle name="AggOrange 4 4 12" xfId="12727" xr:uid="{9E93EA79-CD4B-413F-A757-F6B4680384DE}"/>
    <cellStyle name="AggOrange 4 4 13" xfId="19755" xr:uid="{BF0A44E8-D991-40B2-B097-C3E5BF60E523}"/>
    <cellStyle name="AggOrange 4 4 14" xfId="37686" xr:uid="{2DF6E0D3-7A8C-4BAE-82B9-1D81F1FDA3E8}"/>
    <cellStyle name="AggOrange 4 4 15" xfId="42671" xr:uid="{04201643-7087-46EB-9AC4-1AD38FF2B7D6}"/>
    <cellStyle name="AggOrange 4 4 16" xfId="52505" xr:uid="{763A5E0E-9252-4EEA-BBEC-52C46CF48FCD}"/>
    <cellStyle name="AggOrange 4 4 2" xfId="856" xr:uid="{BCBE671D-3F62-40F8-B864-D7929F329897}"/>
    <cellStyle name="AggOrange 4 4 2 10" xfId="5067" xr:uid="{0500441C-12FA-4ED1-8C9F-A5503D94F511}"/>
    <cellStyle name="AggOrange 4 4 2 11" xfId="13008" xr:uid="{E290F4A5-7726-4DDA-9519-2F37AD7C7441}"/>
    <cellStyle name="AggOrange 4 4 2 12" xfId="19965" xr:uid="{604504C3-2D7C-4A8F-93A9-BC6EA1315EEE}"/>
    <cellStyle name="AggOrange 4 4 2 13" xfId="36376" xr:uid="{CAEA827F-BC6D-43FE-9190-649F2A85E76E}"/>
    <cellStyle name="AggOrange 4 4 2 14" xfId="42881" xr:uid="{B25E49D2-67D6-423F-BDAF-527743DFED1F}"/>
    <cellStyle name="AggOrange 4 4 2 15" xfId="52719" xr:uid="{6B284839-737F-43B9-BBE8-41605985EBAF}"/>
    <cellStyle name="AggOrange 4 4 2 2" xfId="1135" xr:uid="{A8A75B40-202D-469D-A47E-84398E84AE18}"/>
    <cellStyle name="AggOrange 4 4 2 2 10" xfId="36323" xr:uid="{602483C6-3561-4C92-9F05-13A2EE665BD6}"/>
    <cellStyle name="AggOrange 4 4 2 2 11" xfId="37762" xr:uid="{45993A15-B4DE-4188-A5E4-31C85215B776}"/>
    <cellStyle name="AggOrange 4 4 2 2 12" xfId="43160" xr:uid="{0FDC5F12-D4C7-4F80-8BC9-9740729A9D1B}"/>
    <cellStyle name="AggOrange 4 4 2 2 13" xfId="47083" xr:uid="{9BC7E85E-3683-439B-A406-3C5CDCF2E9BD}"/>
    <cellStyle name="AggOrange 4 4 2 2 2" xfId="5577" xr:uid="{7439336D-559D-4782-8E19-5A1EAAB50C7B}"/>
    <cellStyle name="AggOrange 4 4 2 2 3" xfId="9151" xr:uid="{44F88EF2-775F-4374-B7ED-F49CA85EAA40}"/>
    <cellStyle name="AggOrange 4 4 2 2 4" xfId="13610" xr:uid="{ED13F642-F80C-4C2F-8AEC-0B8CE56944A4}"/>
    <cellStyle name="AggOrange 4 4 2 2 5" xfId="20243" xr:uid="{C5CE3BB4-FB2E-4E98-94FB-54B1D243A998}"/>
    <cellStyle name="AggOrange 4 4 2 2 6" xfId="22887" xr:uid="{484203C1-0E15-44C4-9471-855143E6B3D0}"/>
    <cellStyle name="AggOrange 4 4 2 2 7" xfId="27182" xr:uid="{B0496BAA-0470-4C8B-B15F-BC8148B02EC2}"/>
    <cellStyle name="AggOrange 4 4 2 2 8" xfId="26722" xr:uid="{A5830DD6-8824-4959-A8D5-2ECE9ADF4F6E}"/>
    <cellStyle name="AggOrange 4 4 2 2 9" xfId="32718" xr:uid="{C9E5C7CA-28B9-45E2-873C-A1BC865DF28B}"/>
    <cellStyle name="AggOrange 4 4 2 3" xfId="1174" xr:uid="{1E9B5F66-FD10-43BC-AF7A-56A5BEEAAD07}"/>
    <cellStyle name="AggOrange 4 4 2 3 10" xfId="32757" xr:uid="{63A16ABD-606B-4DC2-A27C-3FFAA591DD55}"/>
    <cellStyle name="AggOrange 4 4 2 3 11" xfId="36358" xr:uid="{6BC6A7EB-C7B6-4F92-B586-102A38AE7015}"/>
    <cellStyle name="AggOrange 4 4 2 3 12" xfId="36956" xr:uid="{A7592645-84F5-46FE-84A4-BFA18A3A75F9}"/>
    <cellStyle name="AggOrange 4 4 2 3 13" xfId="43199" xr:uid="{A0DF708F-0EE9-4698-BAAC-0BB1BADCB5D8}"/>
    <cellStyle name="AggOrange 4 4 2 3 14" xfId="47398" xr:uid="{95E1E234-9DBC-4E0D-ABEF-A94A8A26992D}"/>
    <cellStyle name="AggOrange 4 4 2 3 2" xfId="5616" xr:uid="{A45526A3-E141-4242-8412-1A4D3580FE32}"/>
    <cellStyle name="AggOrange 4 4 2 3 3" xfId="9190" xr:uid="{9987984F-7157-4D35-88E1-EEABB3032A83}"/>
    <cellStyle name="AggOrange 4 4 2 3 4" xfId="13140" xr:uid="{B77DB0B6-892A-40B9-B544-2EA96B2C4702}"/>
    <cellStyle name="AggOrange 4 4 2 3 5" xfId="11700" xr:uid="{E4FC6AB4-11EB-46F9-AAE7-641A4D2204E3}"/>
    <cellStyle name="AggOrange 4 4 2 3 6" xfId="20282" xr:uid="{74621360-A57F-49C7-91AB-A015C5F18CC8}"/>
    <cellStyle name="AggOrange 4 4 2 3 7" xfId="23071" xr:uid="{745D4B13-9E8F-452D-9AAD-151662386BEE}"/>
    <cellStyle name="AggOrange 4 4 2 3 8" xfId="27219" xr:uid="{56B39F86-4160-4307-9223-F6AC28152FA8}"/>
    <cellStyle name="AggOrange 4 4 2 3 9" xfId="26712" xr:uid="{FBC6A635-FEB7-474B-98D3-0A0C8D2406BE}"/>
    <cellStyle name="AggOrange 4 4 2 4" xfId="2270" xr:uid="{76931386-AB78-44E4-80C9-791E84896770}"/>
    <cellStyle name="AggOrange 4 4 2 4 10" xfId="33849" xr:uid="{D738A2A5-C554-4256-B574-FA5E387CC0C8}"/>
    <cellStyle name="AggOrange 4 4 2 4 11" xfId="37345" xr:uid="{AF4AAB3B-BAD1-4AAD-ABEB-CB07A5D75B07}"/>
    <cellStyle name="AggOrange 4 4 2 4 12" xfId="39987" xr:uid="{665D3461-E2CF-4E6B-9990-C385EE6B1C21}"/>
    <cellStyle name="AggOrange 4 4 2 4 13" xfId="44293" xr:uid="{74A3F24F-BB77-41CD-BA7F-DB63D7B23D72}"/>
    <cellStyle name="AggOrange 4 4 2 4 14" xfId="47874" xr:uid="{E152AFE3-0948-48BB-8F7F-AD9A6671B639}"/>
    <cellStyle name="AggOrange 4 4 2 4 2" xfId="6708" xr:uid="{0407468A-D7E5-47BC-81CA-40EAD203921E}"/>
    <cellStyle name="AggOrange 4 4 2 4 3" xfId="10286" xr:uid="{5FF097C5-4C07-4240-BCD3-8CA20500BB1E}"/>
    <cellStyle name="AggOrange 4 4 2 4 4" xfId="14185" xr:uid="{AA138AE6-1C42-4DCC-A135-91B67B772F8F}"/>
    <cellStyle name="AggOrange 4 4 2 4 5" xfId="17386" xr:uid="{38207CFA-B134-4397-B81B-8900B6A96289}"/>
    <cellStyle name="AggOrange 4 4 2 4 6" xfId="21369" xr:uid="{C6D27B8E-04BF-4166-8D6D-A38CDD8A984A}"/>
    <cellStyle name="AggOrange 4 4 2 4 7" xfId="23956" xr:uid="{05426FDF-9C00-4059-BE51-F33CC50F5BD8}"/>
    <cellStyle name="AggOrange 4 4 2 4 8" xfId="28280" xr:uid="{E011A74D-A66F-42AD-90F3-B0D3D7B2E74B}"/>
    <cellStyle name="AggOrange 4 4 2 4 9" xfId="29977" xr:uid="{34D97BD8-B83F-4212-BEDE-BB519BFCD92F}"/>
    <cellStyle name="AggOrange 4 4 2 5" xfId="2631" xr:uid="{689413E6-90D9-41F1-A66F-C1297963EB7C}"/>
    <cellStyle name="AggOrange 4 4 2 5 10" xfId="34210" xr:uid="{7E309AD7-3CA5-45BB-B135-E5ECB5854B65}"/>
    <cellStyle name="AggOrange 4 4 2 5 11" xfId="37666" xr:uid="{82D4976F-E6AB-4A94-A35B-FB267DA0250F}"/>
    <cellStyle name="AggOrange 4 4 2 5 12" xfId="40348" xr:uid="{BEBDA1B8-7068-4BB7-A4B2-D016135EC493}"/>
    <cellStyle name="AggOrange 4 4 2 5 13" xfId="44654" xr:uid="{29577F8A-7927-4E82-A5A2-CB22CC43176D}"/>
    <cellStyle name="AggOrange 4 4 2 5 14" xfId="50055" xr:uid="{9F75270A-826A-451E-A718-B08B93184041}"/>
    <cellStyle name="AggOrange 4 4 2 5 2" xfId="7068" xr:uid="{49210C53-FACC-4A9E-B490-CD65B6045BD6}"/>
    <cellStyle name="AggOrange 4 4 2 5 3" xfId="10647" xr:uid="{D4212964-1060-4E59-A8A2-B829E6BA9547}"/>
    <cellStyle name="AggOrange 4 4 2 5 4" xfId="14546" xr:uid="{8685B10A-AACE-4FB0-89B4-532868E9CE56}"/>
    <cellStyle name="AggOrange 4 4 2 5 5" xfId="17747" xr:uid="{2CF575E4-DA18-40A7-A29A-F8D59A517C25}"/>
    <cellStyle name="AggOrange 4 4 2 5 6" xfId="21730" xr:uid="{79563260-2BCF-4B29-B539-8542CA24E76E}"/>
    <cellStyle name="AggOrange 4 4 2 5 7" xfId="24298" xr:uid="{B230A7D1-EC03-45A9-8C45-6563C66BD6DE}"/>
    <cellStyle name="AggOrange 4 4 2 5 8" xfId="28633" xr:uid="{78B3C3ED-EC14-4F67-A1EB-15AF1F47C0C5}"/>
    <cellStyle name="AggOrange 4 4 2 5 9" xfId="30603" xr:uid="{B7827541-5CE3-461D-AF80-A86991DC3A3D}"/>
    <cellStyle name="AggOrange 4 4 2 6" xfId="3320" xr:uid="{C1C7628C-8232-4A24-A024-49559A7E5FD6}"/>
    <cellStyle name="AggOrange 4 4 2 6 10" xfId="34897" xr:uid="{A28052CC-88F2-400A-8120-E26095A5A3AC}"/>
    <cellStyle name="AggOrange 4 4 2 6 11" xfId="38342" xr:uid="{4FCE0EC5-74CF-47B3-96BD-CFBF873E8934}"/>
    <cellStyle name="AggOrange 4 4 2 6 12" xfId="41031" xr:uid="{D56BE480-991C-49C1-9234-428CB9ADD0EF}"/>
    <cellStyle name="AggOrange 4 4 2 6 13" xfId="45342" xr:uid="{179D9A34-B5C7-4DBB-9F74-941451053959}"/>
    <cellStyle name="AggOrange 4 4 2 6 14" xfId="48733" xr:uid="{A16DC1FE-F2AB-472A-BD3F-BBB70C1BD1C5}"/>
    <cellStyle name="AggOrange 4 4 2 6 15" xfId="50738" xr:uid="{F69AC562-0A1D-42D6-B2D4-EEA5649737B9}"/>
    <cellStyle name="AggOrange 4 4 2 6 2" xfId="7755" xr:uid="{8B9EBC7A-FDA9-412F-A8B6-57C9E8425D65}"/>
    <cellStyle name="AggOrange 4 4 2 6 3" xfId="11334" xr:uid="{86334217-559F-4025-B7CC-A12A79A7A0D3}"/>
    <cellStyle name="AggOrange 4 4 2 6 4" xfId="15234" xr:uid="{0263C118-BCD7-4418-9EE7-944B938D079E}"/>
    <cellStyle name="AggOrange 4 4 2 6 5" xfId="18433" xr:uid="{4C2F577D-5A5B-480E-A9E2-DA582B476A3D}"/>
    <cellStyle name="AggOrange 4 4 2 6 6" xfId="22413" xr:uid="{024711CE-8E78-48BE-B14E-79AD1364706C}"/>
    <cellStyle name="AggOrange 4 4 2 6 7" xfId="24975" xr:uid="{43D604DD-8555-47A8-8B05-5AE30E42CFAC}"/>
    <cellStyle name="AggOrange 4 4 2 6 8" xfId="29318" xr:uid="{7E6DA8B0-BEE1-4A7F-80C7-C5FF548FFB33}"/>
    <cellStyle name="AggOrange 4 4 2 6 9" xfId="31292" xr:uid="{B69B7CB0-64F2-46B9-92F3-BE83605D815B}"/>
    <cellStyle name="AggOrange 4 4 2 7" xfId="2795" xr:uid="{B2EF6D87-133D-4F73-B162-6C24D6E78358}"/>
    <cellStyle name="AggOrange 4 4 2 7 10" xfId="34374" xr:uid="{7AE92643-EAFE-41FD-8C9A-5C06FE76D6B5}"/>
    <cellStyle name="AggOrange 4 4 2 7 11" xfId="37819" xr:uid="{8BCE7A15-E147-4E5D-8DF1-F45B333C025D}"/>
    <cellStyle name="AggOrange 4 4 2 7 12" xfId="40512" xr:uid="{C483C28B-DF03-4933-BFD1-104F09BED9F2}"/>
    <cellStyle name="AggOrange 4 4 2 7 13" xfId="44818" xr:uid="{5C7DB244-86DD-48F4-AB4B-6AB7D071A2F4}"/>
    <cellStyle name="AggOrange 4 4 2 7 14" xfId="48213" xr:uid="{300150C3-60A1-4FE1-A5F8-74386AE46631}"/>
    <cellStyle name="AggOrange 4 4 2 7 15" xfId="50219" xr:uid="{47AD9C15-C146-45F7-B3E3-98C50F5C4ABA}"/>
    <cellStyle name="AggOrange 4 4 2 7 2" xfId="7231" xr:uid="{873DA977-F034-4278-B6A5-8DA4B53F4FB3}"/>
    <cellStyle name="AggOrange 4 4 2 7 3" xfId="10811" xr:uid="{E63AB8C9-216C-4C7C-AF90-A20273F08694}"/>
    <cellStyle name="AggOrange 4 4 2 7 4" xfId="14710" xr:uid="{5BBEC685-5DAD-4EA8-A28D-83053ED35FFD}"/>
    <cellStyle name="AggOrange 4 4 2 7 5" xfId="17911" xr:uid="{0920D1DF-F1DA-4484-9E1C-D7F09F960195}"/>
    <cellStyle name="AggOrange 4 4 2 7 6" xfId="21894" xr:uid="{9D3E56DD-D61D-4EA7-9E5B-AA5D8F167C91}"/>
    <cellStyle name="AggOrange 4 4 2 7 7" xfId="24456" xr:uid="{51B65DF0-9EA2-4FB4-B000-F60A9C2C1965}"/>
    <cellStyle name="AggOrange 4 4 2 7 8" xfId="28794" xr:uid="{B179B9F4-0D54-49D6-AAFF-F5452E10F153}"/>
    <cellStyle name="AggOrange 4 4 2 7 9" xfId="30767" xr:uid="{AAACCAA0-99BF-493E-B0AA-B83E538F608D}"/>
    <cellStyle name="AggOrange 4 4 2 8" xfId="4272" xr:uid="{00D89826-B3F0-42B2-BDAA-E0D74D04B9DC}"/>
    <cellStyle name="AggOrange 4 4 2 8 10" xfId="41935" xr:uid="{64414EBD-26CF-4AA1-92C2-F13062F8C4D5}"/>
    <cellStyle name="AggOrange 4 4 2 8 11" xfId="46271" xr:uid="{452B0A0C-067C-4351-86A5-B88867980F42}"/>
    <cellStyle name="AggOrange 4 4 2 8 12" xfId="49675" xr:uid="{A59868B1-5256-4427-B395-3D8DCB6C3D42}"/>
    <cellStyle name="AggOrange 4 4 2 8 13" xfId="51642" xr:uid="{DFBEA0D1-949E-4A4F-9FAD-A7A1810C9BFF}"/>
    <cellStyle name="AggOrange 4 4 2 8 2" xfId="8705" xr:uid="{1F727856-8E82-4853-A685-85D54B8234EC}"/>
    <cellStyle name="AggOrange 4 4 2 8 3" xfId="12276" xr:uid="{44E337A3-6506-4F8B-A610-EAA62E46946A}"/>
    <cellStyle name="AggOrange 4 4 2 8 4" xfId="16179" xr:uid="{C7105576-23C5-4535-8535-DEBAADA15F2A}"/>
    <cellStyle name="AggOrange 4 4 2 8 5" xfId="19360" xr:uid="{4335768D-9197-4BBB-9FB8-B9704E58AE62}"/>
    <cellStyle name="AggOrange 4 4 2 8 6" xfId="25879" xr:uid="{4F292EF1-A55C-4BE2-A9D3-FA666AC495D9}"/>
    <cellStyle name="AggOrange 4 4 2 8 7" xfId="32227" xr:uid="{59AAF8A6-7222-497C-B3F5-356E57BA298A}"/>
    <cellStyle name="AggOrange 4 4 2 8 8" xfId="35833" xr:uid="{9C178996-2A11-4101-A8E4-C86ECDB2A4AB}"/>
    <cellStyle name="AggOrange 4 4 2 8 9" xfId="39285" xr:uid="{B83EAD96-8D7B-4449-A18D-74878B31EE65}"/>
    <cellStyle name="AggOrange 4 4 2 9" xfId="3937" xr:uid="{AF0CD904-4BEE-4C18-B837-2B822D93E5B5}"/>
    <cellStyle name="AggOrange 4 4 2 9 10" xfId="41600" xr:uid="{3668223F-82D8-4A7A-B7C5-5DE238E7E402}"/>
    <cellStyle name="AggOrange 4 4 2 9 11" xfId="45936" xr:uid="{AD8483BD-FEEB-461C-A9AF-9BC9C2A95FD4}"/>
    <cellStyle name="AggOrange 4 4 2 9 12" xfId="49340" xr:uid="{35FBBF06-0BFE-476B-905E-CDFA8A5B4C44}"/>
    <cellStyle name="AggOrange 4 4 2 9 13" xfId="51307" xr:uid="{4C04DF8B-35A4-41C8-91B2-8F59D7E7CCB5}"/>
    <cellStyle name="AggOrange 4 4 2 9 2" xfId="8370" xr:uid="{7ED38D86-D6D2-46A2-B656-470A71FF179A}"/>
    <cellStyle name="AggOrange 4 4 2 9 3" xfId="11941" xr:uid="{900A8F2E-2C8A-48D9-8FA5-DEE1F79904A2}"/>
    <cellStyle name="AggOrange 4 4 2 9 4" xfId="15844" xr:uid="{BFF155C7-CC74-47F2-80F5-61192634E2B8}"/>
    <cellStyle name="AggOrange 4 4 2 9 5" xfId="19025" xr:uid="{1BA3BA27-5D08-44BE-BEE7-39A39BAF0771}"/>
    <cellStyle name="AggOrange 4 4 2 9 6" xfId="25544" xr:uid="{A376EC92-0876-4C24-894A-8B811B4ABA63}"/>
    <cellStyle name="AggOrange 4 4 2 9 7" xfId="31892" xr:uid="{29A336E3-687E-4919-8BB9-966536414B63}"/>
    <cellStyle name="AggOrange 4 4 2 9 8" xfId="35498" xr:uid="{C8F19336-1FA4-4FCD-BA40-D1D4B845251B}"/>
    <cellStyle name="AggOrange 4 4 2 9 9" xfId="38950" xr:uid="{15A3E4F9-12DC-4F86-8135-56253FCEA4CC}"/>
    <cellStyle name="AggOrange 4 4 3" xfId="990" xr:uid="{815BA7BF-D776-4C19-898C-62CC9D032814}"/>
    <cellStyle name="AggOrange 4 4 3 10" xfId="36189" xr:uid="{6EDA66AB-DAC7-4A20-9C99-FE9BDF178117}"/>
    <cellStyle name="AggOrange 4 4 3 11" xfId="37663" xr:uid="{77E61611-3E06-4F3B-BD91-22D55B7673BD}"/>
    <cellStyle name="AggOrange 4 4 3 12" xfId="43015" xr:uid="{A02FD5F9-61CD-47CC-8A8F-77A6B158A6FE}"/>
    <cellStyle name="AggOrange 4 4 3 13" xfId="48025" xr:uid="{ED0817A7-BBA5-48A7-B77D-7483C3CFED21}"/>
    <cellStyle name="AggOrange 4 4 3 2" xfId="5432" xr:uid="{0BAD3451-2027-42B3-8C5D-88954888EB6D}"/>
    <cellStyle name="AggOrange 4 4 3 3" xfId="4922" xr:uid="{31AA4F86-F849-404B-8EBF-16A186B8FF81}"/>
    <cellStyle name="AggOrange 4 4 3 4" xfId="13483" xr:uid="{5EBB73F3-0488-4914-A40E-8713CA89C6C4}"/>
    <cellStyle name="AggOrange 4 4 3 5" xfId="20098" xr:uid="{CF00FBE2-0C34-4A05-A542-3DF000B571CF}"/>
    <cellStyle name="AggOrange 4 4 3 6" xfId="23010" xr:uid="{7023D6A2-850A-423F-9A54-9EFD57392EEB}"/>
    <cellStyle name="AggOrange 4 4 3 7" xfId="27041" xr:uid="{FB8BA022-79D5-4E0F-9A1E-1F47B4F7C1E6}"/>
    <cellStyle name="AggOrange 4 4 3 8" xfId="27952" xr:uid="{ABBA4B52-DAAA-47E8-A668-73530CB15D8A}"/>
    <cellStyle name="AggOrange 4 4 3 9" xfId="32573" xr:uid="{10BCE008-B210-4BED-B3EF-3DC4B174425D}"/>
    <cellStyle name="AggOrange 4 4 4" xfId="1324" xr:uid="{908CF2BA-A091-45D6-A845-942CDAFB24B2}"/>
    <cellStyle name="AggOrange 4 4 4 10" xfId="32907" xr:uid="{09A956C9-DC2B-407B-A660-30644BB0964D}"/>
    <cellStyle name="AggOrange 4 4 4 11" xfId="36495" xr:uid="{2AF83788-BCAB-4A46-9CD9-B21870AEC3D9}"/>
    <cellStyle name="AggOrange 4 4 4 12" xfId="37600" xr:uid="{EBE8C604-DB85-4764-BE30-A4CF4E49E1EB}"/>
    <cellStyle name="AggOrange 4 4 4 13" xfId="43349" xr:uid="{DC0EF571-B260-40A2-8052-2E1BA57D1044}"/>
    <cellStyle name="AggOrange 4 4 4 14" xfId="47989" xr:uid="{818B5D76-4F38-4644-899A-93B7EDFF342A}"/>
    <cellStyle name="AggOrange 4 4 4 2" xfId="5766" xr:uid="{7FA41F06-9D8D-4F6F-AE53-C8CB1EF78692}"/>
    <cellStyle name="AggOrange 4 4 4 3" xfId="9340" xr:uid="{C6927A0F-1324-432C-A221-CF9BC0F73E62}"/>
    <cellStyle name="AggOrange 4 4 4 4" xfId="13269" xr:uid="{3D2D1481-5A93-4516-84E9-FA1816F521E7}"/>
    <cellStyle name="AggOrange 4 4 4 5" xfId="5130" xr:uid="{743EA108-DD06-4A88-AB8E-A3EA62ABBD82}"/>
    <cellStyle name="AggOrange 4 4 4 6" xfId="20432" xr:uid="{B76D2124-A6A2-4008-BC98-BA42AFEA844E}"/>
    <cellStyle name="AggOrange 4 4 4 7" xfId="18794" xr:uid="{BBA7997C-B09B-4FB8-A221-7B0103C2DDB8}"/>
    <cellStyle name="AggOrange 4 4 4 8" xfId="27366" xr:uid="{6A55548D-9C51-4959-9415-2334350F6333}"/>
    <cellStyle name="AggOrange 4 4 4 9" xfId="28506" xr:uid="{07B4B054-21A7-4CCA-9CC7-4699C0C4987A}"/>
    <cellStyle name="AggOrange 4 4 5" xfId="2090" xr:uid="{39FAF3FC-5F19-4A28-BAE4-4CCAE1D19769}"/>
    <cellStyle name="AggOrange 4 4 5 10" xfId="33669" xr:uid="{6121A658-BEC9-4F90-8E41-EABBC2021E24}"/>
    <cellStyle name="AggOrange 4 4 5 11" xfId="37178" xr:uid="{FBC52E98-B4F0-46BE-969A-94C9D6E14BB5}"/>
    <cellStyle name="AggOrange 4 4 5 12" xfId="39807" xr:uid="{E79C8F3E-09E6-457D-B5AA-5D169B5BDEAD}"/>
    <cellStyle name="AggOrange 4 4 5 13" xfId="44113" xr:uid="{197FEAE5-8095-4219-BAF5-54CE31DD75B4}"/>
    <cellStyle name="AggOrange 4 4 5 14" xfId="47169" xr:uid="{EDA4AB78-3026-41CD-9D4C-7F81CC2EADBF}"/>
    <cellStyle name="AggOrange 4 4 5 2" xfId="6528" xr:uid="{E668AC35-67A7-487B-B1C6-1428D2B83195}"/>
    <cellStyle name="AggOrange 4 4 5 3" xfId="10106" xr:uid="{F5C20CD4-12E1-45B6-B450-BD3B47DF5A86}"/>
    <cellStyle name="AggOrange 4 4 5 4" xfId="14005" xr:uid="{069BF8D6-FC33-4C63-947B-7A567F6CF548}"/>
    <cellStyle name="AggOrange 4 4 5 5" xfId="17206" xr:uid="{B8B3116C-0EC9-4B86-A099-30BC6E1869AB}"/>
    <cellStyle name="AggOrange 4 4 5 6" xfId="21189" xr:uid="{74510586-692F-4251-BFF9-6A11FC3CEA79}"/>
    <cellStyle name="AggOrange 4 4 5 7" xfId="23776" xr:uid="{7B8856FD-EE24-449D-97F9-A7E466BB30B3}"/>
    <cellStyle name="AggOrange 4 4 5 8" xfId="28106" xr:uid="{79BF8D87-4CC2-42EF-84ED-75571E7B388A}"/>
    <cellStyle name="AggOrange 4 4 5 9" xfId="30193" xr:uid="{7A17C5BB-521A-4F83-B406-068A2C917260}"/>
    <cellStyle name="AggOrange 4 4 6" xfId="2425" xr:uid="{E8E88104-FFA5-409A-86FC-94F1A98E7C7B}"/>
    <cellStyle name="AggOrange 4 4 6 10" xfId="34004" xr:uid="{8EFB7C22-51D3-4C75-A3C1-6AB1128DD271}"/>
    <cellStyle name="AggOrange 4 4 6 11" xfId="37489" xr:uid="{A9CD7BF9-E115-4FE8-8061-BD818812DE71}"/>
    <cellStyle name="AggOrange 4 4 6 12" xfId="40142" xr:uid="{7615F29C-DBFF-4E70-B1D4-D0985D0FD59B}"/>
    <cellStyle name="AggOrange 4 4 6 13" xfId="44448" xr:uid="{3DE49E52-B8E8-4876-96BC-F60B49D1A9E9}"/>
    <cellStyle name="AggOrange 4 4 6 14" xfId="42415" xr:uid="{85920BEE-BC76-446C-B272-0A287BC58420}"/>
    <cellStyle name="AggOrange 4 4 6 2" xfId="6863" xr:uid="{52FE8952-7215-43A4-A4CF-94F248C366E8}"/>
    <cellStyle name="AggOrange 4 4 6 3" xfId="10441" xr:uid="{1E76B225-2076-4AC7-9FCB-A3664540A973}"/>
    <cellStyle name="AggOrange 4 4 6 4" xfId="14340" xr:uid="{B7AA8466-D5B2-4E24-A42D-0D59509CDAE5}"/>
    <cellStyle name="AggOrange 4 4 6 5" xfId="17541" xr:uid="{8BD2F835-7B62-4EB8-A04A-E402C082902D}"/>
    <cellStyle name="AggOrange 4 4 6 6" xfId="21524" xr:uid="{EB09491A-588A-4A2D-A885-B86F131DD587}"/>
    <cellStyle name="AggOrange 4 4 6 7" xfId="24107" xr:uid="{1253968B-C414-491C-BCA7-7D5AD8D6D58D}"/>
    <cellStyle name="AggOrange 4 4 6 8" xfId="28434" xr:uid="{BA5071CE-E6C7-4756-8605-24440628DBFD}"/>
    <cellStyle name="AggOrange 4 4 6 9" xfId="30083" xr:uid="{58345449-9323-44E2-AA91-601A81059813}"/>
    <cellStyle name="AggOrange 4 4 7" xfId="3109" xr:uid="{9EA7B53F-5E99-4745-9D21-0D91852286CD}"/>
    <cellStyle name="AggOrange 4 4 7 10" xfId="34686" xr:uid="{CFBF15AA-C19B-463D-B033-C772ECB146E6}"/>
    <cellStyle name="AggOrange 4 4 7 11" xfId="38131" xr:uid="{75E28150-7539-4873-BA27-F52C828053EE}"/>
    <cellStyle name="AggOrange 4 4 7 12" xfId="40820" xr:uid="{3A94E298-0DBC-4316-BBAA-7DE812BDE4CB}"/>
    <cellStyle name="AggOrange 4 4 7 13" xfId="45131" xr:uid="{B744E518-C8E9-46AC-86AD-394307C5D7A7}"/>
    <cellStyle name="AggOrange 4 4 7 14" xfId="48522" xr:uid="{B9E06769-1FE7-477C-B384-44D3C176CF53}"/>
    <cellStyle name="AggOrange 4 4 7 15" xfId="50527" xr:uid="{0B58645B-BD98-424D-B820-6E5F42B1E471}"/>
    <cellStyle name="AggOrange 4 4 7 2" xfId="7544" xr:uid="{D45E4662-B138-474F-90BF-97A6E6AE44EB}"/>
    <cellStyle name="AggOrange 4 4 7 3" xfId="11123" xr:uid="{C9C7E124-FD96-445C-8FF9-1B1386C4905A}"/>
    <cellStyle name="AggOrange 4 4 7 4" xfId="15023" xr:uid="{82EB1E1E-417F-4368-930A-504B9D67909D}"/>
    <cellStyle name="AggOrange 4 4 7 5" xfId="18222" xr:uid="{B489FD64-CD67-49B0-B5A8-4057695190B4}"/>
    <cellStyle name="AggOrange 4 4 7 6" xfId="22202" xr:uid="{4BE843A6-BD2E-49CB-9565-B2D67702DC1B}"/>
    <cellStyle name="AggOrange 4 4 7 7" xfId="24764" xr:uid="{1C9E2C41-903C-4826-AEB9-B84915370F38}"/>
    <cellStyle name="AggOrange 4 4 7 8" xfId="29107" xr:uid="{142C28F2-CEF7-4125-B1D7-781ABB4CAE78}"/>
    <cellStyle name="AggOrange 4 4 7 9" xfId="31081" xr:uid="{8A4C7D7B-3372-4109-83BA-C5F1BD102094}"/>
    <cellStyle name="AggOrange 4 4 8" xfId="2802" xr:uid="{75123620-7C16-4890-BE4E-C39F2383B6D5}"/>
    <cellStyle name="AggOrange 4 4 8 10" xfId="34381" xr:uid="{1D5C86F2-6365-4601-BCF6-E10DB4BC9547}"/>
    <cellStyle name="AggOrange 4 4 8 11" xfId="37826" xr:uid="{41ACBB79-70F1-4A4C-92E1-8550319076EA}"/>
    <cellStyle name="AggOrange 4 4 8 12" xfId="40519" xr:uid="{347455ED-7948-4F2A-8139-2303BADC2B3A}"/>
    <cellStyle name="AggOrange 4 4 8 13" xfId="44825" xr:uid="{59A40551-E7E1-47C8-AB65-C96DC9EBAD1D}"/>
    <cellStyle name="AggOrange 4 4 8 14" xfId="48219" xr:uid="{17C3FADC-5178-4280-AF85-631DFD5172C0}"/>
    <cellStyle name="AggOrange 4 4 8 15" xfId="50226" xr:uid="{7E1F8F94-9F1C-4182-BB05-12F237DFED02}"/>
    <cellStyle name="AggOrange 4 4 8 2" xfId="7238" xr:uid="{FF2A759E-9B79-4F74-B67E-AC45F3D6BE01}"/>
    <cellStyle name="AggOrange 4 4 8 3" xfId="10818" xr:uid="{8E30DC17-D99C-4AA2-9F81-DC766B3C66DA}"/>
    <cellStyle name="AggOrange 4 4 8 4" xfId="14717" xr:uid="{084D1194-5C0B-4D72-86C8-7AEC48E58055}"/>
    <cellStyle name="AggOrange 4 4 8 5" xfId="17918" xr:uid="{5EBC3B6B-5F14-4A91-BBAC-1361CA80AFF8}"/>
    <cellStyle name="AggOrange 4 4 8 6" xfId="21901" xr:uid="{E8C747AA-FF26-438D-AC25-88A1F9A5D688}"/>
    <cellStyle name="AggOrange 4 4 8 7" xfId="24463" xr:uid="{2CBA3CFE-340A-4661-8768-48F0292B5D94}"/>
    <cellStyle name="AggOrange 4 4 8 8" xfId="28801" xr:uid="{73A3659D-260E-4854-B425-1BCB189AC2D4}"/>
    <cellStyle name="AggOrange 4 4 8 9" xfId="30774" xr:uid="{9C8FACED-DEE9-4B0C-A9BD-4B1A98F2E7DB}"/>
    <cellStyle name="AggOrange 4 4 9" xfId="4063" xr:uid="{D95AD01B-A6BA-4B2A-BC9C-84754622AAE8}"/>
    <cellStyle name="AggOrange 4 4 9 10" xfId="41726" xr:uid="{1806B7C2-5E99-4562-BF88-509CDDEFFADF}"/>
    <cellStyle name="AggOrange 4 4 9 11" xfId="46062" xr:uid="{5CE99FD8-0AF9-47BA-86A8-8A0935BEF45D}"/>
    <cellStyle name="AggOrange 4 4 9 12" xfId="49466" xr:uid="{F533A64D-F320-457F-B0C0-27D75B7CD0FA}"/>
    <cellStyle name="AggOrange 4 4 9 13" xfId="51433" xr:uid="{393519EB-B8F1-4997-8A5B-77F6F5FCEBE4}"/>
    <cellStyle name="AggOrange 4 4 9 2" xfId="8496" xr:uid="{127527E4-874F-41D2-AA7F-6730E66B4DA1}"/>
    <cellStyle name="AggOrange 4 4 9 3" xfId="12067" xr:uid="{BA6FD360-8E2A-4FD8-86E8-E936F865C256}"/>
    <cellStyle name="AggOrange 4 4 9 4" xfId="15970" xr:uid="{DA68F2D9-FA08-4B1A-B079-F4971B44E67B}"/>
    <cellStyle name="AggOrange 4 4 9 5" xfId="19151" xr:uid="{7F2EB2F3-6E8A-4601-B3B5-1DBC204D0DC7}"/>
    <cellStyle name="AggOrange 4 4 9 6" xfId="25670" xr:uid="{47128D4F-76F0-4546-9AE8-DBFA867B1871}"/>
    <cellStyle name="AggOrange 4 4 9 7" xfId="32018" xr:uid="{7B508EE7-795B-4214-B64F-35F8310C8FDF}"/>
    <cellStyle name="AggOrange 4 4 9 8" xfId="35624" xr:uid="{C6B3A163-C684-42E4-B9EA-255B3448208F}"/>
    <cellStyle name="AggOrange 4 4 9 9" xfId="39076" xr:uid="{FA635ACC-3273-403F-B40B-43308BBB59AF}"/>
    <cellStyle name="AggOrange 4 5" xfId="1566" xr:uid="{87119C27-7129-465A-864A-84120B968FFC}"/>
    <cellStyle name="AggOrange 4 5 10" xfId="36708" xr:uid="{BB9C4F6B-2F86-4D30-887D-FF59627FC1FC}"/>
    <cellStyle name="AggOrange 4 5 11" xfId="36517" xr:uid="{F24FB68D-5D6A-4D6F-8C2A-E0A73D63A149}"/>
    <cellStyle name="AggOrange 4 5 12" xfId="43591" xr:uid="{B0801EED-9F7F-4645-92BB-2C24B8BBDCA9}"/>
    <cellStyle name="AggOrange 4 5 13" xfId="47364" xr:uid="{0A541942-7BC3-415D-8059-6717C025DD80}"/>
    <cellStyle name="AggOrange 4 5 2" xfId="6005" xr:uid="{54CE6519-9C0C-456D-B7BF-0FE4B70EA6C6}"/>
    <cellStyle name="AggOrange 4 5 3" xfId="9582" xr:uid="{FBBBC98F-F27C-4933-A1A6-B75FD3E0AD64}"/>
    <cellStyle name="AggOrange 4 5 4" xfId="16687" xr:uid="{86C74650-37A3-4796-99D7-FD6572285836}"/>
    <cellStyle name="AggOrange 4 5 5" xfId="20674" xr:uid="{BC62CEEC-7F3E-4AD9-9B49-5BBE3F10437C}"/>
    <cellStyle name="AggOrange 4 5 6" xfId="23285" xr:uid="{FB7B16B1-D2DD-42AB-BBED-83629A489EC3}"/>
    <cellStyle name="AggOrange 4 5 7" xfId="27600" xr:uid="{C23D0C2B-1055-4C1C-B91C-14393E6A975D}"/>
    <cellStyle name="AggOrange 4 5 8" xfId="28110" xr:uid="{C3A92472-92AC-477D-AEBA-EDBBE69D733F}"/>
    <cellStyle name="AggOrange 4 5 9" xfId="33149" xr:uid="{E5A628F1-B2BC-42B3-9586-69D91C81A966}"/>
    <cellStyle name="AggOrange 4 6" xfId="1503" xr:uid="{9AD02507-50A6-4898-81B7-1C1F9480D99F}"/>
    <cellStyle name="AggOrange 4 6 10" xfId="33086" xr:uid="{30422F05-099B-4E32-8F4B-24BB4A2A408C}"/>
    <cellStyle name="AggOrange 4 6 11" xfId="36650" xr:uid="{DDDBD9D3-31C6-4D4B-B1F7-5E60D011DC01}"/>
    <cellStyle name="AggOrange 4 6 12" xfId="37508" xr:uid="{58C31524-03B8-48BF-A055-661758585724}"/>
    <cellStyle name="AggOrange 4 6 13" xfId="43528" xr:uid="{F5EFC0AA-8F87-4516-9550-E58D1531AE0E}"/>
    <cellStyle name="AggOrange 4 6 14" xfId="47206" xr:uid="{6D752593-88C7-48AA-848B-DD0D44B88CA9}"/>
    <cellStyle name="AggOrange 4 6 2" xfId="5942" xr:uid="{B4605DB5-DFDF-4AFA-B957-434A84B0E21E}"/>
    <cellStyle name="AggOrange 4 6 3" xfId="9519" xr:uid="{78456585-2EA2-4C70-8D71-DE9818AC4BC7}"/>
    <cellStyle name="AggOrange 4 6 4" xfId="13433" xr:uid="{DCC8E3F0-5F79-4FCD-87F4-A7DDB82A2B34}"/>
    <cellStyle name="AggOrange 4 6 5" xfId="16624" xr:uid="{EECA4144-1092-419B-81F4-4D7B360EDDB8}"/>
    <cellStyle name="AggOrange 4 6 6" xfId="20611" xr:uid="{F84B57FB-F7D5-4257-AEDB-EA498C25BAFA}"/>
    <cellStyle name="AggOrange 4 6 7" xfId="23226" xr:uid="{89D463CA-46E4-4FCF-A627-BC0AD534AB1A}"/>
    <cellStyle name="AggOrange 4 6 8" xfId="27538" xr:uid="{5730EEDA-1C14-4AC6-A86B-8706BE92CC49}"/>
    <cellStyle name="AggOrange 4 6 9" xfId="28722" xr:uid="{0F393012-765F-4740-AF2A-2BF7D5F99942}"/>
    <cellStyle name="AggOrange 4 7" xfId="1990" xr:uid="{FE54C889-A5A5-4FED-BBDA-55E8AE721DE9}"/>
    <cellStyle name="AggOrange 4 7 10" xfId="33569" xr:uid="{F20B7075-846E-4706-8C56-9E1DD07AEE36}"/>
    <cellStyle name="AggOrange 4 7 11" xfId="37088" xr:uid="{B3DBB660-F854-4247-8364-EF1F86BAAFBE}"/>
    <cellStyle name="AggOrange 4 7 12" xfId="39707" xr:uid="{0DE54023-549F-4C5D-9483-9CC34F6E184E}"/>
    <cellStyle name="AggOrange 4 7 13" xfId="44013" xr:uid="{10289AA8-9B61-49D4-87B5-5838616B36F2}"/>
    <cellStyle name="AggOrange 4 7 14" xfId="46669" xr:uid="{887B20DB-8BDD-4CE9-A5FC-3630B8040B52}"/>
    <cellStyle name="AggOrange 4 7 2" xfId="6428" xr:uid="{880276C6-893D-4961-9CD6-E58F2ADB9C5D}"/>
    <cellStyle name="AggOrange 4 7 3" xfId="10006" xr:uid="{A615CEE5-E303-4D4A-AFD2-1F8B9B634497}"/>
    <cellStyle name="AggOrange 4 7 4" xfId="13905" xr:uid="{9D13A62B-04D5-4216-86BB-60E3CB9AF4F2}"/>
    <cellStyle name="AggOrange 4 7 5" xfId="17106" xr:uid="{0846D218-D066-4A23-AD2A-5746587DA3F7}"/>
    <cellStyle name="AggOrange 4 7 6" xfId="21089" xr:uid="{505695DC-79D4-4471-9734-2FA2928A164A}"/>
    <cellStyle name="AggOrange 4 7 7" xfId="23677" xr:uid="{A7F342C6-C598-4B1F-A3C7-03740D54B42B}"/>
    <cellStyle name="AggOrange 4 7 8" xfId="28009" xr:uid="{9F7CBC28-1B57-408C-A4F1-FB850EA448A1}"/>
    <cellStyle name="AggOrange 4 7 9" xfId="28283" xr:uid="{C974F586-33D4-41A7-B3DA-7DAC293D4F29}"/>
    <cellStyle name="AggOrange 4 8" xfId="2259" xr:uid="{2605B06C-5843-47E5-9682-D1A8B9BF9A6A}"/>
    <cellStyle name="AggOrange 4 8 10" xfId="33838" xr:uid="{D56DB426-BDA7-4606-9825-9696E57314E4}"/>
    <cellStyle name="AggOrange 4 8 11" xfId="37336" xr:uid="{68988918-BD42-4106-9066-DD510C763073}"/>
    <cellStyle name="AggOrange 4 8 12" xfId="39976" xr:uid="{A781C961-25A6-42A1-AD85-19D65BB9DDD0}"/>
    <cellStyle name="AggOrange 4 8 13" xfId="44282" xr:uid="{98DF4559-4D8D-4520-B52D-C06250B04CB6}"/>
    <cellStyle name="AggOrange 4 8 14" xfId="48216" xr:uid="{DA21D919-8B9E-4F6A-AA09-D0EB6EECF176}"/>
    <cellStyle name="AggOrange 4 8 2" xfId="6697" xr:uid="{C98C3E91-5AAE-49FA-9F6E-EFEBA0C0E034}"/>
    <cellStyle name="AggOrange 4 8 3" xfId="10275" xr:uid="{ECCAEB75-B64B-4D34-BE8A-4ECAB55A63AD}"/>
    <cellStyle name="AggOrange 4 8 4" xfId="14174" xr:uid="{D1AC74EB-5409-47A5-9CF6-25657C94D234}"/>
    <cellStyle name="AggOrange 4 8 5" xfId="17375" xr:uid="{948B7D38-0E7D-4B4A-AE4A-5A767EAD58A0}"/>
    <cellStyle name="AggOrange 4 8 6" xfId="21358" xr:uid="{C2BD1E41-4059-4D9C-BD18-0BC968406002}"/>
    <cellStyle name="AggOrange 4 8 7" xfId="23945" xr:uid="{085EFDE0-51C8-40BF-A3BB-7A32B0B5B3F9}"/>
    <cellStyle name="AggOrange 4 8 8" xfId="28269" xr:uid="{C0A73F3F-5FA8-4809-8A86-A32C6BF706E6}"/>
    <cellStyle name="AggOrange 4 8 9" xfId="30233" xr:uid="{95230628-5362-41FD-BE3E-EF690B753AB9}"/>
    <cellStyle name="AggOrange 4 9" xfId="2901" xr:uid="{916A992B-4F6B-472B-99F7-0E0BFE7FF3AD}"/>
    <cellStyle name="AggOrange 4 9 10" xfId="34478" xr:uid="{1F4611B3-214F-4C31-9EF4-7E45AFB9CDBF}"/>
    <cellStyle name="AggOrange 4 9 11" xfId="37923" xr:uid="{4EBF36DB-2666-4DB1-9AB6-C15D11AFA7F1}"/>
    <cellStyle name="AggOrange 4 9 12" xfId="40612" xr:uid="{F7D8FC33-8F03-41B9-94C2-B2D108CFE06D}"/>
    <cellStyle name="AggOrange 4 9 13" xfId="44923" xr:uid="{728D2322-7BC4-4CBE-86D2-F8524E07A7D4}"/>
    <cellStyle name="AggOrange 4 9 14" xfId="48314" xr:uid="{0418497E-4CAF-4369-9B35-4DF3F5E57D55}"/>
    <cellStyle name="AggOrange 4 9 15" xfId="50319" xr:uid="{2EC321F5-4C94-479C-8C65-5202F52943A7}"/>
    <cellStyle name="AggOrange 4 9 2" xfId="7336" xr:uid="{A9733D58-731C-42D3-808B-40BC056E95AF}"/>
    <cellStyle name="AggOrange 4 9 3" xfId="10915" xr:uid="{42232BF3-F926-4520-AEF0-5E1640702DBD}"/>
    <cellStyle name="AggOrange 4 9 4" xfId="14815" xr:uid="{31B00A7E-131E-4A44-BD9D-D6B42C834417}"/>
    <cellStyle name="AggOrange 4 9 5" xfId="18014" xr:uid="{80A7D1C3-39D9-4F23-9642-176F95C7DDFD}"/>
    <cellStyle name="AggOrange 4 9 6" xfId="21994" xr:uid="{429297C0-6471-47D0-8338-145C8368AE81}"/>
    <cellStyle name="AggOrange 4 9 7" xfId="24556" xr:uid="{0B8E55AB-24A7-4242-B503-7094FE5C2BBB}"/>
    <cellStyle name="AggOrange 4 9 8" xfId="28899" xr:uid="{4A8BF58C-9306-4828-B3D3-6C7B5E93A958}"/>
    <cellStyle name="AggOrange 4 9 9" xfId="30873" xr:uid="{25040176-3226-4A42-B379-176ECD52B964}"/>
    <cellStyle name="AggOrange 5" xfId="145" xr:uid="{5F168A67-81A0-42DF-A008-E36ABF3FA9AC}"/>
    <cellStyle name="AggOrange 5 10" xfId="52020" xr:uid="{89816252-3CB0-4ABD-9DED-104CFAF2D945}"/>
    <cellStyle name="AggOrange 5 2" xfId="2794" xr:uid="{01233814-E5C2-4093-B9B4-E77142FC1B01}"/>
    <cellStyle name="AggOrange 5 2 10" xfId="34373" xr:uid="{A280DE63-ED1D-4B29-B557-F646D71BAAC0}"/>
    <cellStyle name="AggOrange 5 2 11" xfId="37818" xr:uid="{9BB020ED-B0E3-4809-8ED5-2A263117B4AC}"/>
    <cellStyle name="AggOrange 5 2 12" xfId="40511" xr:uid="{D6865FA9-7CBE-409C-8336-2DD030BB23E6}"/>
    <cellStyle name="AggOrange 5 2 13" xfId="44817" xr:uid="{7372D46B-7599-4152-99A7-CBEA1464100A}"/>
    <cellStyle name="AggOrange 5 2 14" xfId="50218" xr:uid="{2172E75C-FB90-483C-98B9-C98F2BA3F5C3}"/>
    <cellStyle name="AggOrange 5 2 2" xfId="7230" xr:uid="{9F23EB6C-706A-478D-84C9-3D64F0A38040}"/>
    <cellStyle name="AggOrange 5 2 3" xfId="10810" xr:uid="{238B0A33-9963-44B4-A358-3B53A07CB5EB}"/>
    <cellStyle name="AggOrange 5 2 4" xfId="14709" xr:uid="{07A1F1AF-0CE6-484E-9BEF-8D0C0DB49E33}"/>
    <cellStyle name="AggOrange 5 2 5" xfId="17910" xr:uid="{810D07C3-41EA-44DF-8D96-B6D99E19EF17}"/>
    <cellStyle name="AggOrange 5 2 6" xfId="21893" xr:uid="{220D618C-F2DE-474E-B5EA-97C2861A95AF}"/>
    <cellStyle name="AggOrange 5 2 7" xfId="24455" xr:uid="{6C7C186D-EE4B-46CF-8555-B08F9182D6F9}"/>
    <cellStyle name="AggOrange 5 2 8" xfId="28793" xr:uid="{307918CC-5157-4FDC-BC57-1B9A1B6C5392}"/>
    <cellStyle name="AggOrange 5 2 9" xfId="30766" xr:uid="{2EAB5F8C-B315-4E6C-9418-CFC10186A220}"/>
    <cellStyle name="AggOrange 5 3" xfId="4667" xr:uid="{6845CE9E-3A4C-4CE9-AFE7-829847888C48}"/>
    <cellStyle name="AggOrange 5 4" xfId="13153" xr:uid="{B9982C47-EF8E-4CBA-BD06-98BA35269BC6}"/>
    <cellStyle name="AggOrange 5 5" xfId="5363" xr:uid="{86B2E85A-8398-4C4F-A901-8164DA1A8834}"/>
    <cellStyle name="AggOrange 5 6" xfId="26312" xr:uid="{C0193A63-CD01-49A7-9A82-936049ABBE4F}"/>
    <cellStyle name="AggOrange 5 7" xfId="29752" xr:uid="{A2A9551E-5740-41CE-8C0A-6B9CF0473ADE}"/>
    <cellStyle name="AggOrange 5 8" xfId="35248" xr:uid="{9F29A88E-54C9-4C97-9F80-214D198DF86A}"/>
    <cellStyle name="AggOrange 5 9" xfId="47529" xr:uid="{3D4E7294-5540-4F02-B65F-1FE7F5E2DEF6}"/>
    <cellStyle name="AggOrange 6" xfId="3671" xr:uid="{851106D6-DF9F-48DC-B36E-C1967C3A3DBD}"/>
    <cellStyle name="AggOrange 7" xfId="26232" xr:uid="{2BECB6B2-151F-4190-8401-C63F5A65870D}"/>
    <cellStyle name="AggOrange 8" xfId="51986" xr:uid="{5C48CA9F-8A77-4501-A434-C2304F28AB6D}"/>
    <cellStyle name="AggOrange_B_border" xfId="92" xr:uid="{CDB4F3A3-A5E9-4572-9EEA-E40A88E93174}"/>
    <cellStyle name="AggOrange9" xfId="80" xr:uid="{DD9DB548-AAC9-4B06-B206-97901437EE21}"/>
    <cellStyle name="AggOrange9 2" xfId="192" xr:uid="{79A19FC3-98B6-484D-8C98-9C0E82C663D8}"/>
    <cellStyle name="AggOrange9 2 2" xfId="484" xr:uid="{7D6E8065-3279-4617-93BA-96F5511F8CAF}"/>
    <cellStyle name="AggOrange9 2 2 2" xfId="720" xr:uid="{322F50A9-CDEC-48C6-8A20-AA5EAD0A6DDF}"/>
    <cellStyle name="AggOrange9 2 2 2 10" xfId="3814" xr:uid="{174DAC93-FB5D-4002-8A4E-1692713A54AC}"/>
    <cellStyle name="AggOrange9 2 2 2 10 10" xfId="41477" xr:uid="{92E86E11-B5D9-46E9-815F-18AF04536649}"/>
    <cellStyle name="AggOrange9 2 2 2 10 11" xfId="45813" xr:uid="{B53F24E1-0C52-4227-B622-9796771C499A}"/>
    <cellStyle name="AggOrange9 2 2 2 10 12" xfId="49217" xr:uid="{7F3553D6-63DC-4F59-8B31-AFA9E0C36DBB}"/>
    <cellStyle name="AggOrange9 2 2 2 10 13" xfId="51184" xr:uid="{9CCEE743-43AE-45BB-BE84-94EA2E96DA48}"/>
    <cellStyle name="AggOrange9 2 2 2 10 2" xfId="8247" xr:uid="{6B72C8C9-92D5-48D9-A376-E4A1FAF94D28}"/>
    <cellStyle name="AggOrange9 2 2 2 10 3" xfId="11818" xr:uid="{CF36A6C0-0F37-42CD-A9FB-0EA027008970}"/>
    <cellStyle name="AggOrange9 2 2 2 10 4" xfId="15721" xr:uid="{B7E1A706-79F5-40A9-9984-87C932F79D3E}"/>
    <cellStyle name="AggOrange9 2 2 2 10 5" xfId="18902" xr:uid="{9D7DD90D-3EBD-4620-838C-710737BFD1D3}"/>
    <cellStyle name="AggOrange9 2 2 2 10 6" xfId="25421" xr:uid="{9B0BFE72-B3DC-42AA-B48C-E2A9AA8EA795}"/>
    <cellStyle name="AggOrange9 2 2 2 10 7" xfId="31769" xr:uid="{6C23C29A-5FB5-4AEC-9F3C-73997D9F2372}"/>
    <cellStyle name="AggOrange9 2 2 2 10 8" xfId="35375" xr:uid="{E03BA3BF-59A6-4627-B122-F0845CECE38E}"/>
    <cellStyle name="AggOrange9 2 2 2 10 9" xfId="38827" xr:uid="{434CE8FB-D60A-457C-96A0-6D35472D5280}"/>
    <cellStyle name="AggOrange9 2 2 2 11" xfId="6278" xr:uid="{A1BC55D7-D9AA-4D5E-999F-7C6AB6C0B1DF}"/>
    <cellStyle name="AggOrange9 2 2 2 12" xfId="12647" xr:uid="{1CCF3B9A-CDC2-490D-8B0B-5478E4869645}"/>
    <cellStyle name="AggOrange9 2 2 2 13" xfId="19834" xr:uid="{82CAC661-766B-4C98-947F-0F66DCD1E86F}"/>
    <cellStyle name="AggOrange9 2 2 2 14" xfId="26532" xr:uid="{3420C72A-C24F-4BE0-9863-7A9B1328CA8C}"/>
    <cellStyle name="AggOrange9 2 2 2 15" xfId="42750" xr:uid="{34692FE5-5837-439D-B973-6887DEBC4A0E}"/>
    <cellStyle name="AggOrange9 2 2 2 16" xfId="52584" xr:uid="{E5A87BEE-C07D-4860-AC54-778A0E0C27CF}"/>
    <cellStyle name="AggOrange9 2 2 2 2" xfId="935" xr:uid="{195D6A6C-C934-4353-9F30-DBB5F0FE9BBE}"/>
    <cellStyle name="AggOrange9 2 2 2 2 10" xfId="4957" xr:uid="{C327F6C9-27F1-4267-964E-7F4C05ED8889}"/>
    <cellStyle name="AggOrange9 2 2 2 2 11" xfId="13097" xr:uid="{84EB71DE-D977-464D-8124-8780023140D8}"/>
    <cellStyle name="AggOrange9 2 2 2 2 12" xfId="20044" xr:uid="{D6D20893-88A3-4629-96A2-092AB864ABC3}"/>
    <cellStyle name="AggOrange9 2 2 2 2 13" xfId="36819" xr:uid="{E28A4853-66E6-4408-A129-06B3D8F4FA93}"/>
    <cellStyle name="AggOrange9 2 2 2 2 14" xfId="42960" xr:uid="{4F334B60-BA6B-4109-8E2E-81C8A28B3E10}"/>
    <cellStyle name="AggOrange9 2 2 2 2 15" xfId="52798" xr:uid="{997759F6-6620-4E47-A99A-EDE1022D43A6}"/>
    <cellStyle name="AggOrange9 2 2 2 2 2" xfId="1673" xr:uid="{5DC34F72-BC93-4C05-9154-FD1DD5FF49B2}"/>
    <cellStyle name="AggOrange9 2 2 2 2 2 10" xfId="36810" xr:uid="{772710EC-DBED-41F3-93C2-6AA22A62488E}"/>
    <cellStyle name="AggOrange9 2 2 2 2 2 11" xfId="35250" xr:uid="{98285036-C1ED-4205-8AB8-1C921030E28F}"/>
    <cellStyle name="AggOrange9 2 2 2 2 2 12" xfId="43698" xr:uid="{05E9F775-B585-45EA-92D2-C3D710E6F173}"/>
    <cellStyle name="AggOrange9 2 2 2 2 2 13" xfId="47131" xr:uid="{49742A0C-749B-4CEB-8A13-8F5403C02A16}"/>
    <cellStyle name="AggOrange9 2 2 2 2 2 2" xfId="6112" xr:uid="{EEEB14EE-C891-490C-A87E-4E67EAC097BB}"/>
    <cellStyle name="AggOrange9 2 2 2 2 2 3" xfId="9689" xr:uid="{61DC4483-17A1-40EE-8C5C-5B6D45A38B9D}"/>
    <cellStyle name="AggOrange9 2 2 2 2 2 4" xfId="16794" xr:uid="{0CA4ACE7-FF83-4B83-8EEC-EA1E1491C593}"/>
    <cellStyle name="AggOrange9 2 2 2 2 2 5" xfId="20781" xr:uid="{F195784A-3772-4302-9832-C5A9A8FEB737}"/>
    <cellStyle name="AggOrange9 2 2 2 2 2 6" xfId="23387" xr:uid="{3F31C40F-206A-45FE-BF96-1F637C893A06}"/>
    <cellStyle name="AggOrange9 2 2 2 2 2 7" xfId="27706" xr:uid="{408D5CC6-E232-414A-98D4-48EA0BFA150C}"/>
    <cellStyle name="AggOrange9 2 2 2 2 2 8" xfId="26826" xr:uid="{59A874A2-3896-4C23-92FC-20609E066BC9}"/>
    <cellStyle name="AggOrange9 2 2 2 2 2 9" xfId="33256" xr:uid="{630BE60A-2CBD-4906-8C33-1F094D0D75AD}"/>
    <cellStyle name="AggOrange9 2 2 2 2 3" xfId="1020" xr:uid="{99D05B89-03C0-44BC-A65D-FF167A4BBEC0}"/>
    <cellStyle name="AggOrange9 2 2 2 2 3 10" xfId="32603" xr:uid="{C93ACE18-7BC5-4F57-A3B2-B7853514B948}"/>
    <cellStyle name="AggOrange9 2 2 2 2 3 11" xfId="36218" xr:uid="{30B90AF9-95E9-404E-947A-1177E13D98E9}"/>
    <cellStyle name="AggOrange9 2 2 2 2 3 12" xfId="36693" xr:uid="{5A0C67E6-E47C-422B-9B40-BDABF40C533A}"/>
    <cellStyle name="AggOrange9 2 2 2 2 3 13" xfId="43045" xr:uid="{36F84AF6-3BF9-4053-9E84-3A1CB85B492A}"/>
    <cellStyle name="AggOrange9 2 2 2 2 3 14" xfId="47827" xr:uid="{50C7135C-3590-4DC8-9484-6D65B0F8C5FC}"/>
    <cellStyle name="AggOrange9 2 2 2 2 3 2" xfId="5462" xr:uid="{55CB3504-C651-4199-94B2-62B8E1B5D74E}"/>
    <cellStyle name="AggOrange9 2 2 2 2 3 3" xfId="4946" xr:uid="{2D5FB74D-C733-4ED3-B073-6B62E07854E2}"/>
    <cellStyle name="AggOrange9 2 2 2 2 3 4" xfId="12998" xr:uid="{9661439E-50C8-4CFC-8954-ED21251BE12E}"/>
    <cellStyle name="AggOrange9 2 2 2 2 3 5" xfId="5332" xr:uid="{2DAD9B9B-3B53-4220-B976-ED6268802406}"/>
    <cellStyle name="AggOrange9 2 2 2 2 3 6" xfId="20128" xr:uid="{CF38C60F-D686-4EC4-AC14-E8F7E77B6979}"/>
    <cellStyle name="AggOrange9 2 2 2 2 3 7" xfId="23057" xr:uid="{B05C74DF-FFD9-4674-AFE8-3FB9A394C794}"/>
    <cellStyle name="AggOrange9 2 2 2 2 3 8" xfId="27071" xr:uid="{35F8BFA5-1F02-498E-ABCB-52A8B7E2B153}"/>
    <cellStyle name="AggOrange9 2 2 2 2 3 9" xfId="27137" xr:uid="{B15BD15C-E058-4682-A5EC-68FED8BCF7DF}"/>
    <cellStyle name="AggOrange9 2 2 2 2 4" xfId="2342" xr:uid="{35910EB7-CD0F-4EBA-81A4-DE285E063847}"/>
    <cellStyle name="AggOrange9 2 2 2 2 4 10" xfId="33921" xr:uid="{8493CFDB-389D-4762-89B2-C4B58045D27A}"/>
    <cellStyle name="AggOrange9 2 2 2 2 4 11" xfId="37413" xr:uid="{62794351-4F81-4C43-BD24-B8C73262FA56}"/>
    <cellStyle name="AggOrange9 2 2 2 2 4 12" xfId="40059" xr:uid="{C39A68FD-2DAC-456F-A658-04327B3D51FE}"/>
    <cellStyle name="AggOrange9 2 2 2 2 4 13" xfId="44365" xr:uid="{531D979A-9673-4DD8-A206-AC9BDBDEEF6B}"/>
    <cellStyle name="AggOrange9 2 2 2 2 4 14" xfId="46971" xr:uid="{FFA4A86B-5F98-4F28-A9EE-71D0C7604281}"/>
    <cellStyle name="AggOrange9 2 2 2 2 4 2" xfId="6780" xr:uid="{9E3C2E91-F95D-41C6-A9F4-8613EC22C5C9}"/>
    <cellStyle name="AggOrange9 2 2 2 2 4 3" xfId="10358" xr:uid="{F602D23B-B5D8-4449-B3B2-668E3E03E606}"/>
    <cellStyle name="AggOrange9 2 2 2 2 4 4" xfId="14257" xr:uid="{CF65F7AE-295B-4E2B-B5CE-28D79C048EC9}"/>
    <cellStyle name="AggOrange9 2 2 2 2 4 5" xfId="17458" xr:uid="{E7EEC28F-553E-4F87-B19A-A428D0CE81BA}"/>
    <cellStyle name="AggOrange9 2 2 2 2 4 6" xfId="21441" xr:uid="{D1F54DF7-93E0-4766-B208-682ABAB9EDF5}"/>
    <cellStyle name="AggOrange9 2 2 2 2 4 7" xfId="24028" xr:uid="{4534857C-DA03-40F1-988A-FB9F0B251A49}"/>
    <cellStyle name="AggOrange9 2 2 2 2 4 8" xfId="28351" xr:uid="{358045C2-D47D-4896-B633-46870F8E54A9}"/>
    <cellStyle name="AggOrange9 2 2 2 2 4 9" xfId="26448" xr:uid="{39BFB681-43B6-4A1C-AEA9-BF0988B7368D}"/>
    <cellStyle name="AggOrange9 2 2 2 2 5" xfId="2710" xr:uid="{00E19397-6122-4C8A-B835-ADE38C226E82}"/>
    <cellStyle name="AggOrange9 2 2 2 2 5 10" xfId="34289" xr:uid="{F7AE9081-6C58-463C-AF17-427F052DDEC8}"/>
    <cellStyle name="AggOrange9 2 2 2 2 5 11" xfId="37736" xr:uid="{C05A6A8C-73F8-4905-9005-9AF3022A8CBC}"/>
    <cellStyle name="AggOrange9 2 2 2 2 5 12" xfId="40427" xr:uid="{815953BE-79EB-4CA6-A2F9-F10D35FFCCED}"/>
    <cellStyle name="AggOrange9 2 2 2 2 5 13" xfId="44733" xr:uid="{A5AD35E9-1DDA-4D7B-9BB1-FAAF57502EC5}"/>
    <cellStyle name="AggOrange9 2 2 2 2 5 14" xfId="50134" xr:uid="{D5986780-D416-4EB7-A4E6-CE6ABC4221A1}"/>
    <cellStyle name="AggOrange9 2 2 2 2 5 2" xfId="7146" xr:uid="{D394A9DC-CEE2-4925-A63F-58257A4B76B2}"/>
    <cellStyle name="AggOrange9 2 2 2 2 5 3" xfId="10726" xr:uid="{D576676B-DCA6-4BC5-92B7-7E3E09C1D291}"/>
    <cellStyle name="AggOrange9 2 2 2 2 5 4" xfId="14625" xr:uid="{CDA0FF1B-B69B-43AA-A5B5-586D22EC0834}"/>
    <cellStyle name="AggOrange9 2 2 2 2 5 5" xfId="17826" xr:uid="{EAAC993D-2E27-4502-A8E8-2CEA9273A047}"/>
    <cellStyle name="AggOrange9 2 2 2 2 5 6" xfId="21809" xr:uid="{0FC2EE93-05FE-4DB1-B809-1DE939C809AE}"/>
    <cellStyle name="AggOrange9 2 2 2 2 5 7" xfId="24374" xr:uid="{ECE5040E-C4FE-466B-B93B-53C513A0563A}"/>
    <cellStyle name="AggOrange9 2 2 2 2 5 8" xfId="28710" xr:uid="{A018FCE4-FF1B-49E2-86D6-CF6ECC732CC6}"/>
    <cellStyle name="AggOrange9 2 2 2 2 5 9" xfId="30682" xr:uid="{B4A230C4-FDC1-4F4F-9248-98070129D6F1}"/>
    <cellStyle name="AggOrange9 2 2 2 2 6" xfId="3399" xr:uid="{1BF1EC2C-2002-48D4-B601-6733434B9487}"/>
    <cellStyle name="AggOrange9 2 2 2 2 6 10" xfId="34976" xr:uid="{34EA7A60-3DE4-4608-B6E0-D761AC46396A}"/>
    <cellStyle name="AggOrange9 2 2 2 2 6 11" xfId="38421" xr:uid="{AE0B45A3-6E97-48A0-8484-BF79739D4D99}"/>
    <cellStyle name="AggOrange9 2 2 2 2 6 12" xfId="41110" xr:uid="{04F37A4E-B0D6-4B6A-A9C5-776165AA0E45}"/>
    <cellStyle name="AggOrange9 2 2 2 2 6 13" xfId="45421" xr:uid="{20007CA9-2ECA-4BF6-A143-28113047C195}"/>
    <cellStyle name="AggOrange9 2 2 2 2 6 14" xfId="48812" xr:uid="{DD23CC98-53E5-4112-9FCE-56D2364636FC}"/>
    <cellStyle name="AggOrange9 2 2 2 2 6 15" xfId="50817" xr:uid="{9DCDCA38-D252-4ED9-8BA9-06DF0DC59BD1}"/>
    <cellStyle name="AggOrange9 2 2 2 2 6 2" xfId="7834" xr:uid="{215D2AD2-EF30-48D6-9ACB-F05A425CAC52}"/>
    <cellStyle name="AggOrange9 2 2 2 2 6 3" xfId="11413" xr:uid="{CFEA90AC-9358-4D53-9FEC-04504C67D5E0}"/>
    <cellStyle name="AggOrange9 2 2 2 2 6 4" xfId="15313" xr:uid="{D45BC76F-D308-4D87-8F1E-F17BD0235789}"/>
    <cellStyle name="AggOrange9 2 2 2 2 6 5" xfId="18512" xr:uid="{4498D0D7-6804-4BD8-B391-95FA30695CDF}"/>
    <cellStyle name="AggOrange9 2 2 2 2 6 6" xfId="22492" xr:uid="{EC3AADB2-60CB-45E5-94D8-4D873C77FB46}"/>
    <cellStyle name="AggOrange9 2 2 2 2 6 7" xfId="25054" xr:uid="{9A120044-C81E-413B-AFCE-8958A3A348AD}"/>
    <cellStyle name="AggOrange9 2 2 2 2 6 8" xfId="29397" xr:uid="{5D9A7B3B-59CA-4D69-8C8B-CD9B22CC1C54}"/>
    <cellStyle name="AggOrange9 2 2 2 2 6 9" xfId="31371" xr:uid="{DE9462EC-FE0F-43C7-B720-E61836EB217E}"/>
    <cellStyle name="AggOrange9 2 2 2 2 7" xfId="2877" xr:uid="{A4C296D3-1CAB-48B2-8B6A-65BCF94B101B}"/>
    <cellStyle name="AggOrange9 2 2 2 2 7 10" xfId="34454" xr:uid="{C511448F-7019-4C79-A544-DFEF4DDAC9FB}"/>
    <cellStyle name="AggOrange9 2 2 2 2 7 11" xfId="37899" xr:uid="{883BC3DF-E7C0-4ED0-BED4-90610EF38889}"/>
    <cellStyle name="AggOrange9 2 2 2 2 7 12" xfId="40588" xr:uid="{09832D3F-4705-43D1-80B7-8A2582BD8325}"/>
    <cellStyle name="AggOrange9 2 2 2 2 7 13" xfId="44899" xr:uid="{2374673D-8FEA-4841-9B22-E7EE51CD69CD}"/>
    <cellStyle name="AggOrange9 2 2 2 2 7 14" xfId="48290" xr:uid="{05834685-1FCB-4B62-AAC4-D3D66A4A758D}"/>
    <cellStyle name="AggOrange9 2 2 2 2 7 15" xfId="50295" xr:uid="{26396897-FDF3-435C-8F7E-DC1A15EDFF16}"/>
    <cellStyle name="AggOrange9 2 2 2 2 7 2" xfId="7312" xr:uid="{909B57B8-53A0-4F44-80C1-927A159F4BFA}"/>
    <cellStyle name="AggOrange9 2 2 2 2 7 3" xfId="10891" xr:uid="{97E4703D-4A25-427A-9CA2-6E942F520341}"/>
    <cellStyle name="AggOrange9 2 2 2 2 7 4" xfId="14791" xr:uid="{8C8EAE71-A818-452B-AF08-0CCFFF2E0C26}"/>
    <cellStyle name="AggOrange9 2 2 2 2 7 5" xfId="17990" xr:uid="{6417D86F-A366-406B-B089-BC54C43C93E2}"/>
    <cellStyle name="AggOrange9 2 2 2 2 7 6" xfId="21970" xr:uid="{73024531-8EDD-4160-A98E-E72EE213C903}"/>
    <cellStyle name="AggOrange9 2 2 2 2 7 7" xfId="24532" xr:uid="{6657D687-0E18-43EF-9F85-3CCCC28F9710}"/>
    <cellStyle name="AggOrange9 2 2 2 2 7 8" xfId="28875" xr:uid="{336C4118-FD9D-4634-B736-38C62B0A3A50}"/>
    <cellStyle name="AggOrange9 2 2 2 2 7 9" xfId="30849" xr:uid="{1973AFA8-3343-49E8-98D3-9474057C1A45}"/>
    <cellStyle name="AggOrange9 2 2 2 2 8" xfId="4351" xr:uid="{5EB48E4D-61AD-4220-A49B-1414476A259F}"/>
    <cellStyle name="AggOrange9 2 2 2 2 8 10" xfId="42014" xr:uid="{8C21D054-1D20-491B-9871-2C74DBC1A755}"/>
    <cellStyle name="AggOrange9 2 2 2 2 8 11" xfId="46350" xr:uid="{11604B76-3489-4ABC-9EBF-0CD62B0328CD}"/>
    <cellStyle name="AggOrange9 2 2 2 2 8 12" xfId="49754" xr:uid="{49459E9F-0ADA-4B40-83E0-542ABB125D02}"/>
    <cellStyle name="AggOrange9 2 2 2 2 8 13" xfId="51721" xr:uid="{4E882418-1A3F-4336-AEE8-5669F6F2F311}"/>
    <cellStyle name="AggOrange9 2 2 2 2 8 2" xfId="8784" xr:uid="{A02EF50E-39B9-460D-B748-F484FE33D88E}"/>
    <cellStyle name="AggOrange9 2 2 2 2 8 3" xfId="12355" xr:uid="{1528E789-9034-465F-AE14-2DD768004BB5}"/>
    <cellStyle name="AggOrange9 2 2 2 2 8 4" xfId="16258" xr:uid="{3B8F9FE4-C1CB-4C0E-A389-00EA82CBC426}"/>
    <cellStyle name="AggOrange9 2 2 2 2 8 5" xfId="19439" xr:uid="{C7006932-97E1-425F-A1A1-804E6A4E5130}"/>
    <cellStyle name="AggOrange9 2 2 2 2 8 6" xfId="25958" xr:uid="{C06A4087-A626-4E1A-854B-AFF351124424}"/>
    <cellStyle name="AggOrange9 2 2 2 2 8 7" xfId="32306" xr:uid="{28A7C7DD-8985-4515-A786-83D883B07505}"/>
    <cellStyle name="AggOrange9 2 2 2 2 8 8" xfId="35912" xr:uid="{74CEAE17-F2A4-4014-879D-458EB7FFEBDC}"/>
    <cellStyle name="AggOrange9 2 2 2 2 8 9" xfId="39364" xr:uid="{8289D6A9-FE77-4BEE-B48D-9251921026A1}"/>
    <cellStyle name="AggOrange9 2 2 2 2 9" xfId="3824" xr:uid="{5546DDEF-D154-4A11-B3D8-16B52A4BE92C}"/>
    <cellStyle name="AggOrange9 2 2 2 2 9 10" xfId="41487" xr:uid="{93789838-003F-4CD3-B3B0-0A79300BEBAD}"/>
    <cellStyle name="AggOrange9 2 2 2 2 9 11" xfId="45823" xr:uid="{E7763BC6-C1E5-4786-906A-9F399672152E}"/>
    <cellStyle name="AggOrange9 2 2 2 2 9 12" xfId="49227" xr:uid="{1296165D-B23F-4702-AD24-007C67DEF954}"/>
    <cellStyle name="AggOrange9 2 2 2 2 9 13" xfId="51194" xr:uid="{F3C1BB47-F4D0-46F9-9B5E-4A3E4F0C36C1}"/>
    <cellStyle name="AggOrange9 2 2 2 2 9 2" xfId="8257" xr:uid="{0119C1AF-74A8-417A-AFB0-02635BA2B0CF}"/>
    <cellStyle name="AggOrange9 2 2 2 2 9 3" xfId="11828" xr:uid="{A918C54D-68F4-4E09-8ABE-5293241A185C}"/>
    <cellStyle name="AggOrange9 2 2 2 2 9 4" xfId="15731" xr:uid="{39BA752E-7728-4A63-857C-FD1CA4AF5D71}"/>
    <cellStyle name="AggOrange9 2 2 2 2 9 5" xfId="18912" xr:uid="{DBCEA049-878F-4710-ADEA-132266336239}"/>
    <cellStyle name="AggOrange9 2 2 2 2 9 6" xfId="25431" xr:uid="{1CA17852-8CEC-4EAD-8148-E4C40815E42B}"/>
    <cellStyle name="AggOrange9 2 2 2 2 9 7" xfId="31779" xr:uid="{40B1CA4B-CDAB-4DB0-B11C-45A58558872B}"/>
    <cellStyle name="AggOrange9 2 2 2 2 9 8" xfId="35385" xr:uid="{35D1DD2F-CBBB-4EFA-B545-ED80DC77CBEA}"/>
    <cellStyle name="AggOrange9 2 2 2 2 9 9" xfId="38837" xr:uid="{0513147B-D9AF-453F-BEB3-5766E5890A9E}"/>
    <cellStyle name="AggOrange9 2 2 2 3" xfId="1507" xr:uid="{D2B355E5-1C25-4BE6-9BD6-CBD9F896136E}"/>
    <cellStyle name="AggOrange9 2 2 2 3 10" xfId="36654" xr:uid="{E8BACC4E-CADC-4D0D-85D2-159C360EDBCE}"/>
    <cellStyle name="AggOrange9 2 2 2 3 11" xfId="37685" xr:uid="{D2456189-31A3-4FD6-9E00-2F9E447340E5}"/>
    <cellStyle name="AggOrange9 2 2 2 3 12" xfId="43532" xr:uid="{0C6D8B78-3BE8-4DDB-865C-CA4C0333C950}"/>
    <cellStyle name="AggOrange9 2 2 2 3 13" xfId="47418" xr:uid="{20FEDDB2-556C-4973-AFE4-C729CF343856}"/>
    <cellStyle name="AggOrange9 2 2 2 3 2" xfId="5946" xr:uid="{286C68C1-22CE-4262-A0F7-14C24DCFAEDF}"/>
    <cellStyle name="AggOrange9 2 2 2 3 3" xfId="9523" xr:uid="{FC305461-C6FC-47BC-B36D-76DE8276D09C}"/>
    <cellStyle name="AggOrange9 2 2 2 3 4" xfId="16628" xr:uid="{254CE4E0-1D6A-4DB0-A310-E6E18B6358B3}"/>
    <cellStyle name="AggOrange9 2 2 2 3 5" xfId="20615" xr:uid="{32726E67-BE11-4090-B4D6-B0898180B6C7}"/>
    <cellStyle name="AggOrange9 2 2 2 3 6" xfId="23230" xr:uid="{7184729A-CD8E-4EB5-BB08-A91D8FD396F3}"/>
    <cellStyle name="AggOrange9 2 2 2 3 7" xfId="27542" xr:uid="{3E954229-A0F5-4F8B-AF8A-63E513C586AB}"/>
    <cellStyle name="AggOrange9 2 2 2 3 8" xfId="27000" xr:uid="{DB79BD0A-A29C-45D6-98C9-5BE7ED52ABD6}"/>
    <cellStyle name="AggOrange9 2 2 2 3 9" xfId="33090" xr:uid="{4BCAB96D-3B5A-4469-89B1-EC87631D58D1}"/>
    <cellStyle name="AggOrange9 2 2 2 4" xfId="983" xr:uid="{184A6DD9-01E6-4CB6-B0E5-234958761420}"/>
    <cellStyle name="AggOrange9 2 2 2 4 10" xfId="27554" xr:uid="{2BAD3894-FC57-4072-AB47-7E43D7400116}"/>
    <cellStyle name="AggOrange9 2 2 2 4 11" xfId="36182" xr:uid="{AF4F9DD0-F2D5-4E97-84A6-6D31B40F4D58}"/>
    <cellStyle name="AggOrange9 2 2 2 4 12" xfId="36598" xr:uid="{3984C8D4-75EC-46D8-8831-FBF5F841ADA4}"/>
    <cellStyle name="AggOrange9 2 2 2 4 13" xfId="43008" xr:uid="{6D7A1B0E-480F-4B65-9524-6C7BD6E624A2}"/>
    <cellStyle name="AggOrange9 2 2 2 4 14" xfId="46816" xr:uid="{95C62F80-4125-41F7-A973-D6F81454A6DF}"/>
    <cellStyle name="AggOrange9 2 2 2 4 2" xfId="5425" xr:uid="{1F1D1DBE-2EC1-453C-A773-9D8860E521F3}"/>
    <cellStyle name="AggOrange9 2 2 2 4 3" xfId="4949" xr:uid="{3C7ECE24-84F1-477B-808D-BC8AE89286D4}"/>
    <cellStyle name="AggOrange9 2 2 2 4 4" xfId="12961" xr:uid="{69746585-0650-41DD-81CF-E950710819F7}"/>
    <cellStyle name="AggOrange9 2 2 2 4 5" xfId="5402" xr:uid="{04F64914-4067-4805-ABC7-FEF955C5FC68}"/>
    <cellStyle name="AggOrange9 2 2 2 4 6" xfId="20091" xr:uid="{EDF0E90B-BDA7-46BB-9BE6-4BC1245A73B9}"/>
    <cellStyle name="AggOrange9 2 2 2 4 7" xfId="22891" xr:uid="{B6AB9481-BE27-4695-B586-295B9B1C7921}"/>
    <cellStyle name="AggOrange9 2 2 2 4 8" xfId="27034" xr:uid="{BD6A1206-9EBE-458A-8BF0-C1D6716A719D}"/>
    <cellStyle name="AggOrange9 2 2 2 4 9" xfId="29780" xr:uid="{38BF3357-D466-449F-8BBB-32523AD7920C}"/>
    <cellStyle name="AggOrange9 2 2 2 5" xfId="2161" xr:uid="{65C553F3-6ADB-471E-B654-98DECB2E306D}"/>
    <cellStyle name="AggOrange9 2 2 2 5 10" xfId="33740" xr:uid="{D9DE6A5B-147D-47F6-B9C8-85F5094B9495}"/>
    <cellStyle name="AggOrange9 2 2 2 5 11" xfId="37243" xr:uid="{8B60F260-9EC2-4163-80A2-A48F4973255C}"/>
    <cellStyle name="AggOrange9 2 2 2 5 12" xfId="39878" xr:uid="{3CA0C97F-C8C8-4FA7-9028-A39B71950DB0}"/>
    <cellStyle name="AggOrange9 2 2 2 5 13" xfId="44184" xr:uid="{D718000C-26D2-48A5-BD86-B516C6119E70}"/>
    <cellStyle name="AggOrange9 2 2 2 5 14" xfId="47255" xr:uid="{D2094DE0-F365-47B6-81B1-2AAFE758BAE9}"/>
    <cellStyle name="AggOrange9 2 2 2 5 2" xfId="6599" xr:uid="{4D29EF2D-181D-4230-8F94-8969C9D09BE8}"/>
    <cellStyle name="AggOrange9 2 2 2 5 3" xfId="10177" xr:uid="{8121FF8B-C727-4F09-8C31-98F87C804688}"/>
    <cellStyle name="AggOrange9 2 2 2 5 4" xfId="14076" xr:uid="{88D6ABF1-4290-4799-97DC-24DA5BBE2E5B}"/>
    <cellStyle name="AggOrange9 2 2 2 5 5" xfId="17277" xr:uid="{D6E42E9F-F32C-4876-AABD-95DC1AFBB0A0}"/>
    <cellStyle name="AggOrange9 2 2 2 5 6" xfId="21260" xr:uid="{2C394214-E5AE-4E71-9D74-3780209274E9}"/>
    <cellStyle name="AggOrange9 2 2 2 5 7" xfId="23847" xr:uid="{0ACDFAF3-1257-4811-865D-A0BFF22FCB5B}"/>
    <cellStyle name="AggOrange9 2 2 2 5 8" xfId="28176" xr:uid="{784AEECC-52B1-4880-80F4-268B72EE84E3}"/>
    <cellStyle name="AggOrange9 2 2 2 5 9" xfId="29749" xr:uid="{F8C1F33F-D96B-4429-A3A1-168883367FB1}"/>
    <cellStyle name="AggOrange9 2 2 2 6" xfId="2504" xr:uid="{A71B9C18-2AE5-4214-A969-172335C8973A}"/>
    <cellStyle name="AggOrange9 2 2 2 6 10" xfId="34083" xr:uid="{A8263453-2E70-44EA-9CEE-D38CD1D745E5}"/>
    <cellStyle name="AggOrange9 2 2 2 6 11" xfId="37557" xr:uid="{B251DFAD-D249-4CE4-AC2C-161608D0AAA8}"/>
    <cellStyle name="AggOrange9 2 2 2 6 12" xfId="40221" xr:uid="{9EC02109-4120-4ED5-85E7-6F990CC1C173}"/>
    <cellStyle name="AggOrange9 2 2 2 6 13" xfId="44527" xr:uid="{E59B1D3D-B515-4D56-B1BF-DF7D9DE51EE5}"/>
    <cellStyle name="AggOrange9 2 2 2 6 14" xfId="47616" xr:uid="{C134D222-EFD8-44E9-B923-7DC4627A46E2}"/>
    <cellStyle name="AggOrange9 2 2 2 6 2" xfId="6942" xr:uid="{D17329DD-86DF-4C7A-9556-BA4CA54A86F3}"/>
    <cellStyle name="AggOrange9 2 2 2 6 3" xfId="10520" xr:uid="{691A5DA8-C1F5-4CE6-8826-E1FB17B7B39E}"/>
    <cellStyle name="AggOrange9 2 2 2 6 4" xfId="14419" xr:uid="{F0411E59-6E80-4716-8F0A-22FC54440164}"/>
    <cellStyle name="AggOrange9 2 2 2 6 5" xfId="17620" xr:uid="{B4BAD06B-6644-462F-9897-DEC153B1F146}"/>
    <cellStyle name="AggOrange9 2 2 2 6 6" xfId="21603" xr:uid="{B7BB4CBE-1D12-4BC7-9AB6-CAB2267787F9}"/>
    <cellStyle name="AggOrange9 2 2 2 6 7" xfId="24183" xr:uid="{EE9071FE-F316-4B59-8964-90231A1665CA}"/>
    <cellStyle name="AggOrange9 2 2 2 6 8" xfId="28511" xr:uid="{0F4B8CC0-26D3-4D74-A391-3424A925253C}"/>
    <cellStyle name="AggOrange9 2 2 2 6 9" xfId="26888" xr:uid="{84FC08B8-8178-475E-8653-26F2A4C7B42D}"/>
    <cellStyle name="AggOrange9 2 2 2 7" xfId="3188" xr:uid="{3DF03E67-239F-47B7-A685-ECAF125F0AF7}"/>
    <cellStyle name="AggOrange9 2 2 2 7 10" xfId="34765" xr:uid="{8CADB6A5-DAAC-4227-A2DF-0BD9F2189960}"/>
    <cellStyle name="AggOrange9 2 2 2 7 11" xfId="38210" xr:uid="{1BEB2661-9B36-490B-8277-C6B5DC7EEAB0}"/>
    <cellStyle name="AggOrange9 2 2 2 7 12" xfId="40899" xr:uid="{BE3CE350-5EF7-45DB-B496-C998574EA16E}"/>
    <cellStyle name="AggOrange9 2 2 2 7 13" xfId="45210" xr:uid="{3D712FA9-6E38-443C-955A-A01F2377BF61}"/>
    <cellStyle name="AggOrange9 2 2 2 7 14" xfId="48601" xr:uid="{E761CC18-B90B-4911-9914-101419423022}"/>
    <cellStyle name="AggOrange9 2 2 2 7 15" xfId="50606" xr:uid="{EFF4D5CD-E1DB-4F5D-84DB-515F624952FA}"/>
    <cellStyle name="AggOrange9 2 2 2 7 2" xfId="7623" xr:uid="{04395A6E-B590-47AD-A246-5CC4CB13079F}"/>
    <cellStyle name="AggOrange9 2 2 2 7 3" xfId="11202" xr:uid="{0FCB8C78-4358-4E8C-A775-6B5A4BC4E2CF}"/>
    <cellStyle name="AggOrange9 2 2 2 7 4" xfId="15102" xr:uid="{DC13FD12-1508-4513-8D65-1370A431DA79}"/>
    <cellStyle name="AggOrange9 2 2 2 7 5" xfId="18301" xr:uid="{418ACE7D-B64E-4C0B-9A3E-EB40F2A6318E}"/>
    <cellStyle name="AggOrange9 2 2 2 7 6" xfId="22281" xr:uid="{A1E50262-C197-4E39-BF94-23677FA23C40}"/>
    <cellStyle name="AggOrange9 2 2 2 7 7" xfId="24843" xr:uid="{98A35DA1-CDAA-48BD-98E8-EBC0759BF260}"/>
    <cellStyle name="AggOrange9 2 2 2 7 8" xfId="29186" xr:uid="{B463CB8C-8CC9-403D-BA4E-E8365496A876}"/>
    <cellStyle name="AggOrange9 2 2 2 7 9" xfId="31160" xr:uid="{EBBB40C2-BDB8-42A5-8B95-ED1AAB524E26}"/>
    <cellStyle name="AggOrange9 2 2 2 8" xfId="2925" xr:uid="{ADC7343B-4653-4FCE-8134-54DDC9B423B6}"/>
    <cellStyle name="AggOrange9 2 2 2 8 10" xfId="34502" xr:uid="{7DCBF16B-CC4A-4E87-9AB4-04A78383BE87}"/>
    <cellStyle name="AggOrange9 2 2 2 8 11" xfId="37947" xr:uid="{7C0A497B-BA5B-4303-8624-CCE08091B715}"/>
    <cellStyle name="AggOrange9 2 2 2 8 12" xfId="40636" xr:uid="{20A37F75-BC15-44F2-85B4-A9DDE6B63424}"/>
    <cellStyle name="AggOrange9 2 2 2 8 13" xfId="44947" xr:uid="{E5F932E1-470E-43AB-BF07-386E5CE2A53D}"/>
    <cellStyle name="AggOrange9 2 2 2 8 14" xfId="48338" xr:uid="{97F0729B-68A5-4EE6-8D10-A0B53ED089CC}"/>
    <cellStyle name="AggOrange9 2 2 2 8 15" xfId="50343" xr:uid="{AB7F572D-5196-4374-97EF-F6C7F5D31E02}"/>
    <cellStyle name="AggOrange9 2 2 2 8 2" xfId="7360" xr:uid="{74074B0A-E6E0-4B57-83D3-36F60C36D65A}"/>
    <cellStyle name="AggOrange9 2 2 2 8 3" xfId="10939" xr:uid="{1888C1D3-2D06-41C8-BB7D-8AA3E46DE719}"/>
    <cellStyle name="AggOrange9 2 2 2 8 4" xfId="14839" xr:uid="{5C42C31C-36E4-49C4-A831-BC84F5775CE2}"/>
    <cellStyle name="AggOrange9 2 2 2 8 5" xfId="18038" xr:uid="{45BCB499-5435-459D-89CB-D2124EA1A667}"/>
    <cellStyle name="AggOrange9 2 2 2 8 6" xfId="22018" xr:uid="{0B6B94E9-6DB4-46FA-A9ED-41467660EC55}"/>
    <cellStyle name="AggOrange9 2 2 2 8 7" xfId="24580" xr:uid="{20B20B86-9EDA-44F0-9A72-786F5CB64157}"/>
    <cellStyle name="AggOrange9 2 2 2 8 8" xfId="28923" xr:uid="{45420489-2875-43FB-965B-5083C78E38D6}"/>
    <cellStyle name="AggOrange9 2 2 2 8 9" xfId="30897" xr:uid="{1628A108-0973-499D-9B50-A37422F5FB7A}"/>
    <cellStyle name="AggOrange9 2 2 2 9" xfId="4142" xr:uid="{0F103ABF-E2CD-4820-9F97-EC71AF56DF28}"/>
    <cellStyle name="AggOrange9 2 2 2 9 10" xfId="41805" xr:uid="{83D44471-FD0B-4150-A6BC-BEFEC3ECBF3E}"/>
    <cellStyle name="AggOrange9 2 2 2 9 11" xfId="46141" xr:uid="{A4AC19DB-59EF-4AB1-8FA1-2D45FA64AE74}"/>
    <cellStyle name="AggOrange9 2 2 2 9 12" xfId="49545" xr:uid="{CA59B3B1-4BF6-4B0E-8192-B344356E678A}"/>
    <cellStyle name="AggOrange9 2 2 2 9 13" xfId="51512" xr:uid="{2CBA43F5-CCFD-427F-924E-004BB4358AAD}"/>
    <cellStyle name="AggOrange9 2 2 2 9 2" xfId="8575" xr:uid="{CAF28ACA-79D9-41FA-9433-F06E8DB51527}"/>
    <cellStyle name="AggOrange9 2 2 2 9 3" xfId="12146" xr:uid="{600D07DD-7F59-439C-8BBF-44496AC5AADC}"/>
    <cellStyle name="AggOrange9 2 2 2 9 4" xfId="16049" xr:uid="{CC2224AC-C210-4649-9D97-85870E815865}"/>
    <cellStyle name="AggOrange9 2 2 2 9 5" xfId="19230" xr:uid="{31927467-F27D-4822-94F4-B741F1183A7A}"/>
    <cellStyle name="AggOrange9 2 2 2 9 6" xfId="25749" xr:uid="{67469F50-EE70-4100-930E-380CA0CCB3E0}"/>
    <cellStyle name="AggOrange9 2 2 2 9 7" xfId="32097" xr:uid="{C6995DA9-C9CD-4F8A-9703-E9CC1CE39FDB}"/>
    <cellStyle name="AggOrange9 2 2 2 9 8" xfId="35703" xr:uid="{A4150556-821B-403A-ADF9-E91A28505CBA}"/>
    <cellStyle name="AggOrange9 2 2 2 9 9" xfId="39155" xr:uid="{6F361F4F-36D1-4B39-B536-F198B959F98F}"/>
    <cellStyle name="AggOrange9 2 2 3" xfId="791" xr:uid="{98F01F28-1330-4067-ADF2-243A2EB1FAED}"/>
    <cellStyle name="AggOrange9 2 2 3 10" xfId="5333" xr:uid="{0BF559DE-7C53-409A-BDCA-77CE97AAC109}"/>
    <cellStyle name="AggOrange9 2 2 3 11" xfId="12667" xr:uid="{C3F89D99-FF1C-4A67-A027-E8A108C4C666}"/>
    <cellStyle name="AggOrange9 2 2 3 12" xfId="19900" xr:uid="{9AC02A53-A757-4A62-BD87-ADE115C38897}"/>
    <cellStyle name="AggOrange9 2 2 3 13" xfId="36715" xr:uid="{F4A2D072-6F43-4DF0-9918-B286DA27CDA7}"/>
    <cellStyle name="AggOrange9 2 2 3 14" xfId="42816" xr:uid="{E1AD2AA2-BE28-49F5-B97B-908F215504A0}"/>
    <cellStyle name="AggOrange9 2 2 3 15" xfId="52654" xr:uid="{035C4ADE-A435-42E0-A889-E1F9BEECC8C6}"/>
    <cellStyle name="AggOrange9 2 2 3 2" xfId="1514" xr:uid="{81B7FFE1-220E-4E2D-9D2C-4F168CEE2472}"/>
    <cellStyle name="AggOrange9 2 2 3 2 10" xfId="36660" xr:uid="{E3A8B0BA-E8B0-4CAF-B161-E42564DE7ADF}"/>
    <cellStyle name="AggOrange9 2 2 3 2 11" xfId="37213" xr:uid="{5B1461CD-7916-4FA4-BB79-56E2C055EBFC}"/>
    <cellStyle name="AggOrange9 2 2 3 2 12" xfId="43539" xr:uid="{A6866CC6-4B8C-41C5-B36C-CFAE2B8A03D9}"/>
    <cellStyle name="AggOrange9 2 2 3 2 13" xfId="48084" xr:uid="{4AFBAAC4-DC42-43CC-9B36-D44ACFC0BF74}"/>
    <cellStyle name="AggOrange9 2 2 3 2 2" xfId="5953" xr:uid="{F52F7C2C-0B23-4B11-AD6B-AC54AA95C5BF}"/>
    <cellStyle name="AggOrange9 2 2 3 2 3" xfId="9530" xr:uid="{81CC71D6-9FCB-4040-B42F-22C9A9363EE1}"/>
    <cellStyle name="AggOrange9 2 2 3 2 4" xfId="16635" xr:uid="{01FC5B8F-0BCF-483E-AEE7-48480588184B}"/>
    <cellStyle name="AggOrange9 2 2 3 2 5" xfId="20622" xr:uid="{28008AB0-DCDB-4363-BEE8-6A848D8632C2}"/>
    <cellStyle name="AggOrange9 2 2 3 2 6" xfId="23237" xr:uid="{90FB72B8-3709-4C5A-9194-29D3505321D8}"/>
    <cellStyle name="AggOrange9 2 2 3 2 7" xfId="27549" xr:uid="{E089A68F-397E-4494-86B1-D47F40BB14EB}"/>
    <cellStyle name="AggOrange9 2 2 3 2 8" xfId="27451" xr:uid="{BEC3D8FA-93CA-4367-B447-8BFA1EFDA780}"/>
    <cellStyle name="AggOrange9 2 2 3 2 9" xfId="33097" xr:uid="{C1BFD144-EABA-4C7E-A395-3212173174A6}"/>
    <cellStyle name="AggOrange9 2 2 3 3" xfId="1721" xr:uid="{84103535-70F7-4692-AA4D-145ED3A3C71C}"/>
    <cellStyle name="AggOrange9 2 2 3 3 10" xfId="33304" xr:uid="{CA4B1028-0B85-4AC4-881E-D551724CD097}"/>
    <cellStyle name="AggOrange9 2 2 3 3 11" xfId="36854" xr:uid="{655B8C20-41E6-40C6-AC2D-474A2A852B00}"/>
    <cellStyle name="AggOrange9 2 2 3 3 12" xfId="26562" xr:uid="{B3FF9E0B-CA87-463D-AAEE-5919D9AEB442}"/>
    <cellStyle name="AggOrange9 2 2 3 3 13" xfId="43746" xr:uid="{06A13AE3-BF08-4226-8AB2-D6AE4A67F309}"/>
    <cellStyle name="AggOrange9 2 2 3 3 14" xfId="46908" xr:uid="{CA02C75B-F3DA-4C00-84BC-E922446C8BFA}"/>
    <cellStyle name="AggOrange9 2 2 3 3 2" xfId="6160" xr:uid="{DF93FB94-D1F8-48F9-B23A-1E67DB745256}"/>
    <cellStyle name="AggOrange9 2 2 3 3 3" xfId="9737" xr:uid="{CD74E8D9-E627-4811-88B7-B48E2C0E5C01}"/>
    <cellStyle name="AggOrange9 2 2 3 3 4" xfId="13639" xr:uid="{7F4EEF3D-D306-4BD3-9A20-0A354B44FE53}"/>
    <cellStyle name="AggOrange9 2 2 3 3 5" xfId="16842" xr:uid="{84576114-D3F8-4D7D-AB6F-3D5925E00870}"/>
    <cellStyle name="AggOrange9 2 2 3 3 6" xfId="20829" xr:uid="{7FECA9F8-ED93-4BFB-A999-DF1CE838DEA6}"/>
    <cellStyle name="AggOrange9 2 2 3 3 7" xfId="23430" xr:uid="{D5A80A2C-0026-4867-9F04-125BC83AC684}"/>
    <cellStyle name="AggOrange9 2 2 3 3 8" xfId="27752" xr:uid="{D93661F5-F3A1-4A42-BA8F-BC96D37097DC}"/>
    <cellStyle name="AggOrange9 2 2 3 3 9" xfId="28274" xr:uid="{17114A6C-E632-4563-8B2C-22AC562504B1}"/>
    <cellStyle name="AggOrange9 2 2 3 4" xfId="2211" xr:uid="{A06401AF-0496-434E-8901-38BA546780A7}"/>
    <cellStyle name="AggOrange9 2 2 3 4 10" xfId="33790" xr:uid="{03CEE3D6-FC19-4253-8FB1-0B94EB5E351B}"/>
    <cellStyle name="AggOrange9 2 2 3 4 11" xfId="37290" xr:uid="{68233EA1-B0F6-4018-A6C6-B5807679AF07}"/>
    <cellStyle name="AggOrange9 2 2 3 4 12" xfId="39928" xr:uid="{17101656-99D1-4D7D-9067-6607C3508E78}"/>
    <cellStyle name="AggOrange9 2 2 3 4 13" xfId="44234" xr:uid="{77882D0C-7E36-40F3-B962-522654CDD2B1}"/>
    <cellStyle name="AggOrange9 2 2 3 4 14" xfId="47533" xr:uid="{55F8B746-8BDE-4BCA-BEC8-CA68B279F405}"/>
    <cellStyle name="AggOrange9 2 2 3 4 2" xfId="6649" xr:uid="{7F930CAF-157F-49CE-AC86-DBD26D9162E1}"/>
    <cellStyle name="AggOrange9 2 2 3 4 3" xfId="10227" xr:uid="{49F43BB6-E83D-4F59-9E71-D4B71BED45D0}"/>
    <cellStyle name="AggOrange9 2 2 3 4 4" xfId="14126" xr:uid="{33E290AB-92BF-4B45-83F7-5727CB03CF30}"/>
    <cellStyle name="AggOrange9 2 2 3 4 5" xfId="17327" xr:uid="{B00D58D7-5CA2-4C9C-BBDB-EA975C400278}"/>
    <cellStyle name="AggOrange9 2 2 3 4 6" xfId="21310" xr:uid="{3B4EE29F-B2F5-449D-B7E1-284FAC8F64CD}"/>
    <cellStyle name="AggOrange9 2 2 3 4 7" xfId="23897" xr:uid="{83C3CC54-7DD5-4BDF-90F7-9BE8D7C5C804}"/>
    <cellStyle name="AggOrange9 2 2 3 4 8" xfId="28222" xr:uid="{5A0DB1B9-FB19-40D4-AE38-E889EA5A025D}"/>
    <cellStyle name="AggOrange9 2 2 3 4 9" xfId="30282" xr:uid="{BB6529AB-F7C7-49C8-9090-ED99D78AE410}"/>
    <cellStyle name="AggOrange9 2 2 3 5" xfId="2566" xr:uid="{BEAB6C12-B4E3-4681-82AD-755A27F67B50}"/>
    <cellStyle name="AggOrange9 2 2 3 5 10" xfId="34145" xr:uid="{01358616-7F0A-4CCB-9D10-FA2DF418C382}"/>
    <cellStyle name="AggOrange9 2 2 3 5 11" xfId="37610" xr:uid="{E99FD1AF-B2D1-4E7B-B011-33851CCE46F3}"/>
    <cellStyle name="AggOrange9 2 2 3 5 12" xfId="40283" xr:uid="{32CC12E1-AE50-4F85-B0E0-3948E46F850D}"/>
    <cellStyle name="AggOrange9 2 2 3 5 13" xfId="44589" xr:uid="{33F83DD0-2C1F-491C-A331-6B058E3D4D78}"/>
    <cellStyle name="AggOrange9 2 2 3 5 14" xfId="42595" xr:uid="{C8D3BB69-29AE-49D7-80F4-CA6AAC84AB35}"/>
    <cellStyle name="AggOrange9 2 2 3 5 2" xfId="7003" xr:uid="{272E110E-BB11-4326-8635-F7355A54D793}"/>
    <cellStyle name="AggOrange9 2 2 3 5 3" xfId="10582" xr:uid="{A26574BA-998B-4C17-8541-139D5D9C002E}"/>
    <cellStyle name="AggOrange9 2 2 3 5 4" xfId="14481" xr:uid="{12A32A52-914B-47E4-8FA3-F10CB9C6FBF3}"/>
    <cellStyle name="AggOrange9 2 2 3 5 5" xfId="17682" xr:uid="{8733B714-38E1-465B-AB4A-77688CFD79D3}"/>
    <cellStyle name="AggOrange9 2 2 3 5 6" xfId="21665" xr:uid="{1420E166-99AD-4C08-89E6-712B59B8B753}"/>
    <cellStyle name="AggOrange9 2 2 3 5 7" xfId="24237" xr:uid="{4A5A2CE5-6B55-4AA7-9351-7985FA8A9619}"/>
    <cellStyle name="AggOrange9 2 2 3 5 8" xfId="28571" xr:uid="{D4EB65E8-C605-4BCA-B3FB-9DB95B4E8A0D}"/>
    <cellStyle name="AggOrange9 2 2 3 5 9" xfId="30538" xr:uid="{10415B3D-5BF5-4BFF-9848-10CE672F5548}"/>
    <cellStyle name="AggOrange9 2 2 3 6" xfId="3255" xr:uid="{0A8445DE-7807-45FB-9F3E-528890FB6672}"/>
    <cellStyle name="AggOrange9 2 2 3 6 10" xfId="34832" xr:uid="{4732ECA0-D4BA-4237-932D-183C63DB1101}"/>
    <cellStyle name="AggOrange9 2 2 3 6 11" xfId="38277" xr:uid="{A4104233-0E67-4D86-BB11-D2102CD99DE1}"/>
    <cellStyle name="AggOrange9 2 2 3 6 12" xfId="40966" xr:uid="{F4E644F2-8327-4AE9-8CE7-2EAA10F7F520}"/>
    <cellStyle name="AggOrange9 2 2 3 6 13" xfId="45277" xr:uid="{54F586D4-CC4F-453D-AB78-7EC8A789E3E1}"/>
    <cellStyle name="AggOrange9 2 2 3 6 14" xfId="48668" xr:uid="{5A7663C1-ACB8-4ED3-8304-61E540E0C96E}"/>
    <cellStyle name="AggOrange9 2 2 3 6 15" xfId="50673" xr:uid="{A19FF8C9-D4EA-4354-A398-A2D95BD0065D}"/>
    <cellStyle name="AggOrange9 2 2 3 6 2" xfId="7690" xr:uid="{678B686D-C3B8-4A53-8824-1DD8E7F2C0C7}"/>
    <cellStyle name="AggOrange9 2 2 3 6 3" xfId="11269" xr:uid="{7DEE9312-B50E-4D54-9428-5BFC23CCF07F}"/>
    <cellStyle name="AggOrange9 2 2 3 6 4" xfId="15169" xr:uid="{AB3BAFAA-81CB-4B15-A352-3ECBBC022108}"/>
    <cellStyle name="AggOrange9 2 2 3 6 5" xfId="18368" xr:uid="{A3B73E23-5C25-4FF0-AB80-7B54557413B5}"/>
    <cellStyle name="AggOrange9 2 2 3 6 6" xfId="22348" xr:uid="{96CCBBA3-0F3E-48FB-B449-DA56A6763A46}"/>
    <cellStyle name="AggOrange9 2 2 3 6 7" xfId="24910" xr:uid="{7D6B0362-DF1E-43CF-AC97-FF892BE9C933}"/>
    <cellStyle name="AggOrange9 2 2 3 6 8" xfId="29253" xr:uid="{404F7CA7-AC0F-487C-88F4-A4B9C78FA52E}"/>
    <cellStyle name="AggOrange9 2 2 3 6 9" xfId="31227" xr:uid="{9C8BF520-D06B-451B-AA54-6D812599F5E0}"/>
    <cellStyle name="AggOrange9 2 2 3 7" xfId="3462" xr:uid="{21CDC38C-E1A7-4751-8D9B-B4153EF48295}"/>
    <cellStyle name="AggOrange9 2 2 3 7 10" xfId="35039" xr:uid="{E733C714-1969-44B6-A561-05FDFAAE76B4}"/>
    <cellStyle name="AggOrange9 2 2 3 7 11" xfId="38484" xr:uid="{79568AA6-D2DC-4E07-96A2-7CC81A9CDD7E}"/>
    <cellStyle name="AggOrange9 2 2 3 7 12" xfId="41173" xr:uid="{C5539BE7-CAB4-4B28-AE73-3FDBD2AF84A7}"/>
    <cellStyle name="AggOrange9 2 2 3 7 13" xfId="45484" xr:uid="{ABC575A0-FB09-41F2-AB9B-02B0AF4FA7E7}"/>
    <cellStyle name="AggOrange9 2 2 3 7 14" xfId="48875" xr:uid="{E916DB9A-E2A9-4EE9-A1C1-E5F1AE74376B}"/>
    <cellStyle name="AggOrange9 2 2 3 7 15" xfId="50880" xr:uid="{12C3A185-EAE6-4099-AAF4-4BFA7B12BDFB}"/>
    <cellStyle name="AggOrange9 2 2 3 7 2" xfId="7897" xr:uid="{94D1F68B-2A2D-4038-9C78-ED76EFE69C73}"/>
    <cellStyle name="AggOrange9 2 2 3 7 3" xfId="11476" xr:uid="{AA21AB95-C3AD-4654-A03A-46918525FA80}"/>
    <cellStyle name="AggOrange9 2 2 3 7 4" xfId="15376" xr:uid="{41525E9B-650E-42F4-97ED-786A7027B488}"/>
    <cellStyle name="AggOrange9 2 2 3 7 5" xfId="18575" xr:uid="{D388C4B2-8F1C-4F3D-97C3-BAA9F3A4C797}"/>
    <cellStyle name="AggOrange9 2 2 3 7 6" xfId="22555" xr:uid="{FFF8D7D8-08FB-4E1A-AEB4-6875053DC2A8}"/>
    <cellStyle name="AggOrange9 2 2 3 7 7" xfId="25117" xr:uid="{F70AC8F3-6F79-43C4-8399-EAB3F0C7E834}"/>
    <cellStyle name="AggOrange9 2 2 3 7 8" xfId="29460" xr:uid="{496E870F-5BD7-4946-A15A-2EFDF4F5F0C7}"/>
    <cellStyle name="AggOrange9 2 2 3 7 9" xfId="31434" xr:uid="{5C19A21A-2AB0-4DDE-8F73-E16E2AFED12F}"/>
    <cellStyle name="AggOrange9 2 2 3 8" xfId="4207" xr:uid="{B4C0815C-C8C0-4634-8368-C091AC09B1F4}"/>
    <cellStyle name="AggOrange9 2 2 3 8 10" xfId="41870" xr:uid="{6342C11D-AFC4-46EF-AA18-A9B07326152D}"/>
    <cellStyle name="AggOrange9 2 2 3 8 11" xfId="46206" xr:uid="{6E4C1D1D-80F6-41B1-989A-FBB1751EA5FF}"/>
    <cellStyle name="AggOrange9 2 2 3 8 12" xfId="49610" xr:uid="{9B879B0E-5320-4CE4-948A-19F516FF3C8E}"/>
    <cellStyle name="AggOrange9 2 2 3 8 13" xfId="51577" xr:uid="{4D33BE5F-ADFB-41E0-B238-5BE2F3835467}"/>
    <cellStyle name="AggOrange9 2 2 3 8 2" xfId="8640" xr:uid="{5E017764-465A-4B28-85DD-C9D997AB45C9}"/>
    <cellStyle name="AggOrange9 2 2 3 8 3" xfId="12211" xr:uid="{7691FD91-6B1C-46CD-9118-427756B0DA26}"/>
    <cellStyle name="AggOrange9 2 2 3 8 4" xfId="16114" xr:uid="{ED46420E-FB04-4154-B001-9D72B4084B78}"/>
    <cellStyle name="AggOrange9 2 2 3 8 5" xfId="19295" xr:uid="{E03204F0-6672-4D2A-A7BF-AEBD420EC4A8}"/>
    <cellStyle name="AggOrange9 2 2 3 8 6" xfId="25814" xr:uid="{F5FDDF93-1D71-456A-9025-F821DD28A583}"/>
    <cellStyle name="AggOrange9 2 2 3 8 7" xfId="32162" xr:uid="{84BEFB42-1FE1-4D64-8F61-70654D0D06C8}"/>
    <cellStyle name="AggOrange9 2 2 3 8 8" xfId="35768" xr:uid="{C2C86535-2679-48BC-8D60-ED1DE924C6AD}"/>
    <cellStyle name="AggOrange9 2 2 3 8 9" xfId="39220" xr:uid="{98D39D25-0B53-4B09-9F97-E55D5E0C8F83}"/>
    <cellStyle name="AggOrange9 2 2 3 9" xfId="4477" xr:uid="{A99BB1D0-0168-4CCE-9CBD-DDE8E69400D4}"/>
    <cellStyle name="AggOrange9 2 2 3 9 10" xfId="42140" xr:uid="{D87D1A24-BA3D-4575-8E8A-F44DE1FFAF60}"/>
    <cellStyle name="AggOrange9 2 2 3 9 11" xfId="46476" xr:uid="{996A47F3-7D7E-4638-9ADD-9D3551702A6D}"/>
    <cellStyle name="AggOrange9 2 2 3 9 12" xfId="49880" xr:uid="{9DDD5A05-C8C6-40FB-A167-40ED905A276D}"/>
    <cellStyle name="AggOrange9 2 2 3 9 13" xfId="51847" xr:uid="{F353CD3B-D1AA-4960-B30F-41A49AE50A4A}"/>
    <cellStyle name="AggOrange9 2 2 3 9 2" xfId="8910" xr:uid="{6CA28955-4A1D-44F6-88ED-453C02F15DAC}"/>
    <cellStyle name="AggOrange9 2 2 3 9 3" xfId="12481" xr:uid="{112D5B20-0BA8-43F5-A13C-E5CA85D8D4AA}"/>
    <cellStyle name="AggOrange9 2 2 3 9 4" xfId="16384" xr:uid="{E52C80A0-D1D2-48B9-A5FB-B33C4ADD3DDA}"/>
    <cellStyle name="AggOrange9 2 2 3 9 5" xfId="19565" xr:uid="{1AA776A6-C6D8-4272-828F-64578B8E2E62}"/>
    <cellStyle name="AggOrange9 2 2 3 9 6" xfId="26084" xr:uid="{995F2F8D-9911-4E3A-8DAE-E4F832C9AA73}"/>
    <cellStyle name="AggOrange9 2 2 3 9 7" xfId="32432" xr:uid="{2DE2DAA4-1B0C-411B-BFCE-A2565A30D088}"/>
    <cellStyle name="AggOrange9 2 2 3 9 8" xfId="36038" xr:uid="{3D03EA73-D974-4EFD-8346-E7CC82CE449E}"/>
    <cellStyle name="AggOrange9 2 2 3 9 9" xfId="39490" xr:uid="{F6F6CDF2-5EE1-46EB-B0EE-A80F950EB9E3}"/>
    <cellStyle name="AggOrange9 2 2 4" xfId="4977" xr:uid="{29F784C9-789B-4B72-A614-025B82B1421D}"/>
    <cellStyle name="AggOrange9 2 2 5" xfId="26607" xr:uid="{30E97E5C-DBF4-4BA1-8905-3B314126F4B2}"/>
    <cellStyle name="AggOrange9 2 2 6" xfId="52115" xr:uid="{EF84E666-1CA8-44B4-BA58-15DB13B37985}"/>
    <cellStyle name="AggOrange9 2 3" xfId="342" xr:uid="{071D9EBE-6E25-44D1-8A0B-3F7D355C6773}"/>
    <cellStyle name="AggOrange9 2 3 10" xfId="2873" xr:uid="{30AA8729-BA2D-4509-9A9D-18629C059EA2}"/>
    <cellStyle name="AggOrange9 2 3 10 10" xfId="34450" xr:uid="{43FF40C1-A8E8-4881-83C7-5F9EE1ED022F}"/>
    <cellStyle name="AggOrange9 2 3 10 11" xfId="37895" xr:uid="{19A961E1-61D7-40DE-BFA9-33BB702E1628}"/>
    <cellStyle name="AggOrange9 2 3 10 12" xfId="40584" xr:uid="{08891CA9-82CD-4561-9E43-78013E756F6A}"/>
    <cellStyle name="AggOrange9 2 3 10 13" xfId="44895" xr:uid="{5E5BCA13-6738-457D-8376-C9CCBD262F60}"/>
    <cellStyle name="AggOrange9 2 3 10 14" xfId="48286" xr:uid="{718CE565-DCA8-461B-9D2C-001797C1342C}"/>
    <cellStyle name="AggOrange9 2 3 10 15" xfId="50291" xr:uid="{A6B8FAE0-51D7-45F2-8EE1-E5B97682EF14}"/>
    <cellStyle name="AggOrange9 2 3 10 2" xfId="7308" xr:uid="{4CEA3968-52BF-4F3C-BB39-675B51095C70}"/>
    <cellStyle name="AggOrange9 2 3 10 3" xfId="10887" xr:uid="{34B6CB2D-78ED-4AE6-A60B-E43E9E63A77A}"/>
    <cellStyle name="AggOrange9 2 3 10 4" xfId="14787" xr:uid="{02A3FAED-510D-4420-AB10-75A6EFD00E27}"/>
    <cellStyle name="AggOrange9 2 3 10 5" xfId="17986" xr:uid="{03EB0098-C41A-469F-83FA-57F34E2FE41C}"/>
    <cellStyle name="AggOrange9 2 3 10 6" xfId="21966" xr:uid="{B752CF10-BEDB-4DD7-AD7A-0203A0EBC22A}"/>
    <cellStyle name="AggOrange9 2 3 10 7" xfId="24528" xr:uid="{3155FAE5-88CE-4825-927A-BB473B639CC7}"/>
    <cellStyle name="AggOrange9 2 3 10 8" xfId="28871" xr:uid="{B01EF952-58C9-48CD-888D-D34C00103BFB}"/>
    <cellStyle name="AggOrange9 2 3 10 9" xfId="30845" xr:uid="{A069F556-C22F-4EF2-98F7-459461CEF21E}"/>
    <cellStyle name="AggOrange9 2 3 11" xfId="3860" xr:uid="{23BF3346-F8BD-4ECB-BAE3-F2646A0513D3}"/>
    <cellStyle name="AggOrange9 2 3 11 10" xfId="41523" xr:uid="{B6E9464B-B64B-456E-A812-89AD6F34196E}"/>
    <cellStyle name="AggOrange9 2 3 11 11" xfId="45859" xr:uid="{5FCD23D3-775A-48FD-BB48-6A2A81C70A72}"/>
    <cellStyle name="AggOrange9 2 3 11 12" xfId="49263" xr:uid="{85F4DC9E-67ED-496D-A204-04CDB106D80C}"/>
    <cellStyle name="AggOrange9 2 3 11 13" xfId="51230" xr:uid="{A83AE808-D875-4235-9A6F-AECD9F1E40EC}"/>
    <cellStyle name="AggOrange9 2 3 11 2" xfId="8293" xr:uid="{38893C22-7719-4AB6-8412-D0B9415853C1}"/>
    <cellStyle name="AggOrange9 2 3 11 3" xfId="11864" xr:uid="{7F5EFBF3-4360-4F2C-8999-059D7A4DD381}"/>
    <cellStyle name="AggOrange9 2 3 11 4" xfId="15767" xr:uid="{456F4CCD-8C27-46A9-92A1-10A73B8E6AEC}"/>
    <cellStyle name="AggOrange9 2 3 11 5" xfId="18948" xr:uid="{C448B80C-E056-413F-BA19-47B47C65926F}"/>
    <cellStyle name="AggOrange9 2 3 11 6" xfId="25467" xr:uid="{22AE8EBE-315E-4F2A-83A4-2A557068AC5B}"/>
    <cellStyle name="AggOrange9 2 3 11 7" xfId="31815" xr:uid="{C3F524E7-77E6-4DD6-A550-18528001C397}"/>
    <cellStyle name="AggOrange9 2 3 11 8" xfId="35421" xr:uid="{E8F898D4-6D39-42BA-B9E9-B2B2E1DCBA2D}"/>
    <cellStyle name="AggOrange9 2 3 11 9" xfId="38873" xr:uid="{5F477CCF-7413-41B9-B086-CEF11EE8C01F}"/>
    <cellStyle name="AggOrange9 2 3 12" xfId="4384" xr:uid="{5B9E395C-5E9C-4ECD-8126-EC542AD03F33}"/>
    <cellStyle name="AggOrange9 2 3 12 10" xfId="42047" xr:uid="{47BFF0B7-260A-4E02-8F29-ED4F8F72B736}"/>
    <cellStyle name="AggOrange9 2 3 12 11" xfId="46383" xr:uid="{ABFD38B3-AA94-4EFB-8FFC-5A32E9117340}"/>
    <cellStyle name="AggOrange9 2 3 12 12" xfId="49787" xr:uid="{7D66FD45-5CEE-4CDA-8F3D-4C6F0376DFF4}"/>
    <cellStyle name="AggOrange9 2 3 12 13" xfId="51754" xr:uid="{4D197BBA-9C56-4619-90E9-585D62EA002C}"/>
    <cellStyle name="AggOrange9 2 3 12 2" xfId="8817" xr:uid="{232FEC98-2EB7-4851-A21D-3415226CFBBE}"/>
    <cellStyle name="AggOrange9 2 3 12 3" xfId="12388" xr:uid="{7CCE4220-7156-453F-ADBE-FFEA4E04D3DE}"/>
    <cellStyle name="AggOrange9 2 3 12 4" xfId="16291" xr:uid="{418931BB-65C8-4429-9C50-5DC00823BCCE}"/>
    <cellStyle name="AggOrange9 2 3 12 5" xfId="19472" xr:uid="{6C18E972-A0A9-4A14-A1DA-BE11E3936D76}"/>
    <cellStyle name="AggOrange9 2 3 12 6" xfId="25991" xr:uid="{503BDB33-FA76-4677-9EFE-F25CBE8C8C09}"/>
    <cellStyle name="AggOrange9 2 3 12 7" xfId="32339" xr:uid="{4BF09605-3F14-478F-9680-1BDA51B79AF1}"/>
    <cellStyle name="AggOrange9 2 3 12 8" xfId="35945" xr:uid="{2CE1D4E6-41CC-49EB-88B7-5E2873392462}"/>
    <cellStyle name="AggOrange9 2 3 12 9" xfId="39397" xr:uid="{9E079700-BE9F-495F-8E5D-9EDA3D391123}"/>
    <cellStyle name="AggOrange9 2 3 13" xfId="5022" xr:uid="{CEAEC4D7-F179-4E51-9047-CD3AAB755549}"/>
    <cellStyle name="AggOrange9 2 3 14" xfId="9936" xr:uid="{42E783D1-C05A-4F68-9DBA-5B33668E96EC}"/>
    <cellStyle name="AggOrange9 2 3 15" xfId="4747" xr:uid="{7DB34FDE-FA7D-4B7C-AE37-294FD4678055}"/>
    <cellStyle name="AggOrange9 2 3 16" xfId="37175" xr:uid="{87945EEF-8378-4BBC-9001-E6105ECAF9BE}"/>
    <cellStyle name="AggOrange9 2 3 17" xfId="42451" xr:uid="{DCFF4320-0667-4AC6-B28D-1EA4CED8332C}"/>
    <cellStyle name="AggOrange9 2 3 18" xfId="52278" xr:uid="{B9730EA7-7A53-4950-8DCB-9DBE0794542C}"/>
    <cellStyle name="AggOrange9 2 3 2" xfId="681" xr:uid="{92C90C9A-DD96-42D6-895F-2B037DAFE4D2}"/>
    <cellStyle name="AggOrange9 2 3 2 10" xfId="4531" xr:uid="{977A48E8-BBFE-410A-A927-957717EE1F17}"/>
    <cellStyle name="AggOrange9 2 3 2 10 10" xfId="42194" xr:uid="{C94AB88C-D8AF-4081-9417-4CC511197A07}"/>
    <cellStyle name="AggOrange9 2 3 2 10 11" xfId="46530" xr:uid="{D40860A5-A3B7-481F-95F1-1E18731B64E1}"/>
    <cellStyle name="AggOrange9 2 3 2 10 12" xfId="49934" xr:uid="{95462BA1-4EA4-4EE1-85C1-E0F535F10E9C}"/>
    <cellStyle name="AggOrange9 2 3 2 10 13" xfId="51901" xr:uid="{2DCD2A94-BF6A-488F-9B35-8E77DE7F5D86}"/>
    <cellStyle name="AggOrange9 2 3 2 10 2" xfId="8964" xr:uid="{3A96C6CB-1824-4F25-A68F-8E3312FD5030}"/>
    <cellStyle name="AggOrange9 2 3 2 10 3" xfId="12535" xr:uid="{4E3021C9-6465-49C2-8A00-69CE4AC5E6E0}"/>
    <cellStyle name="AggOrange9 2 3 2 10 4" xfId="16438" xr:uid="{FD263469-15C4-43CD-A89C-F23ED8EEEFE6}"/>
    <cellStyle name="AggOrange9 2 3 2 10 5" xfId="19619" xr:uid="{DCB67F26-A950-4D44-A019-7F187BD7082E}"/>
    <cellStyle name="AggOrange9 2 3 2 10 6" xfId="26138" xr:uid="{D8D60839-C26C-4DC9-B4FB-85378BB5AD26}"/>
    <cellStyle name="AggOrange9 2 3 2 10 7" xfId="32486" xr:uid="{3FBD0402-003B-4A2F-8598-75ECCC85F8C6}"/>
    <cellStyle name="AggOrange9 2 3 2 10 8" xfId="36092" xr:uid="{7E1074D5-BFE5-4362-88D3-AD0A95C6120F}"/>
    <cellStyle name="AggOrange9 2 3 2 10 9" xfId="39544" xr:uid="{8122B7EE-B4C7-4293-BDFC-F96A9A126108}"/>
    <cellStyle name="AggOrange9 2 3 2 11" xfId="6154" xr:uid="{182F1E92-6E63-4216-BD9C-6680C57E5AA8}"/>
    <cellStyle name="AggOrange9 2 3 2 12" xfId="11712" xr:uid="{E5D09E08-08A8-4381-8531-C89BFE23E254}"/>
    <cellStyle name="AggOrange9 2 3 2 13" xfId="19795" xr:uid="{CBC27ABD-0EB3-4F65-9258-09A802D94D5C}"/>
    <cellStyle name="AggOrange9 2 3 2 14" xfId="37750" xr:uid="{653D41D1-2D2B-45B5-A224-247F5F2D9D89}"/>
    <cellStyle name="AggOrange9 2 3 2 15" xfId="42711" xr:uid="{AA6D1688-522D-4C29-A803-32C7DA49E06A}"/>
    <cellStyle name="AggOrange9 2 3 2 16" xfId="52545" xr:uid="{34D19362-BE7B-44A4-85AC-C224F14BEA9E}"/>
    <cellStyle name="AggOrange9 2 3 2 2" xfId="896" xr:uid="{FD7242D4-D8B1-4C25-ADF0-3170B401B52D}"/>
    <cellStyle name="AggOrange9 2 3 2 2 10" xfId="4703" xr:uid="{4E94C589-32A9-4438-B964-9175D178477A}"/>
    <cellStyle name="AggOrange9 2 3 2 2 11" xfId="13445" xr:uid="{D6E60DF8-9E6C-497A-B1BA-58BBE51E5DB3}"/>
    <cellStyle name="AggOrange9 2 3 2 2 12" xfId="20005" xr:uid="{ED28152A-6D39-4FB8-8932-1A9DF20E3447}"/>
    <cellStyle name="AggOrange9 2 3 2 2 13" xfId="27276" xr:uid="{35552705-E811-44B7-B6BF-3D16ED502167}"/>
    <cellStyle name="AggOrange9 2 3 2 2 14" xfId="42921" xr:uid="{4AFBBBE0-A9AB-4377-87A9-24FF6C5884C1}"/>
    <cellStyle name="AggOrange9 2 3 2 2 15" xfId="52759" xr:uid="{236CD79E-1867-4F46-BC90-6AB700F07E38}"/>
    <cellStyle name="AggOrange9 2 3 2 2 2" xfId="1634" xr:uid="{20D03E19-B653-45B9-9A83-31F5D0BA29EC}"/>
    <cellStyle name="AggOrange9 2 3 2 2 2 10" xfId="36773" xr:uid="{A8F83790-09CA-4249-B761-D64BF403C226}"/>
    <cellStyle name="AggOrange9 2 3 2 2 2 11" xfId="31646" xr:uid="{7EF87BBA-ADD7-47ED-BDF3-E7FC0C465BAA}"/>
    <cellStyle name="AggOrange9 2 3 2 2 2 12" xfId="43659" xr:uid="{1897D64D-4ADC-4436-A079-0A4498668F0C}"/>
    <cellStyle name="AggOrange9 2 3 2 2 2 13" xfId="47285" xr:uid="{C1989BBF-0CEA-434D-9CBF-F16356689DB7}"/>
    <cellStyle name="AggOrange9 2 3 2 2 2 2" xfId="6073" xr:uid="{A2EA0478-F9CE-4936-B1DF-D0E7458E56D7}"/>
    <cellStyle name="AggOrange9 2 3 2 2 2 3" xfId="9650" xr:uid="{25DAA7F1-226F-4571-AE45-2B926FA565F5}"/>
    <cellStyle name="AggOrange9 2 3 2 2 2 4" xfId="16755" xr:uid="{39862B32-0162-491C-AC3E-2FEA578B83C2}"/>
    <cellStyle name="AggOrange9 2 3 2 2 2 5" xfId="20742" xr:uid="{7C49F888-0B38-4493-B61F-243563ECE3EC}"/>
    <cellStyle name="AggOrange9 2 3 2 2 2 6" xfId="23350" xr:uid="{BD047523-6ADD-4681-A89B-813126411181}"/>
    <cellStyle name="AggOrange9 2 3 2 2 2 7" xfId="27667" xr:uid="{BBD58702-1A93-4F6C-8FAC-E64C9E8FC480}"/>
    <cellStyle name="AggOrange9 2 3 2 2 2 8" xfId="30009" xr:uid="{0EC18FB1-84D4-45FB-B98E-5A8BCDDDD5C1}"/>
    <cellStyle name="AggOrange9 2 3 2 2 2 9" xfId="33217" xr:uid="{12F27EC4-8085-49B3-9EED-60FD09A6FBEB}"/>
    <cellStyle name="AggOrange9 2 3 2 2 3" xfId="1342" xr:uid="{957FF86D-B092-4AB4-97F0-F61775089DCA}"/>
    <cellStyle name="AggOrange9 2 3 2 2 3 10" xfId="32925" xr:uid="{4FAC78B2-FFCC-47BD-9EB9-7175BD14C688}"/>
    <cellStyle name="AggOrange9 2 3 2 2 3 11" xfId="36511" xr:uid="{DF11FDAC-1A8F-4643-9F2F-964E144B3BD5}"/>
    <cellStyle name="AggOrange9 2 3 2 2 3 12" xfId="36599" xr:uid="{F0635BA5-8D15-47C4-BC84-9322449D9A92}"/>
    <cellStyle name="AggOrange9 2 3 2 2 3 13" xfId="43367" xr:uid="{51DC4816-7107-4439-AF9D-463F0238DC95}"/>
    <cellStyle name="AggOrange9 2 3 2 2 3 14" xfId="46836" xr:uid="{EBDD421D-BC31-454D-B14A-0567910A3679}"/>
    <cellStyle name="AggOrange9 2 3 2 2 3 2" xfId="5783" xr:uid="{CAD84E25-AA7F-4408-B92C-695469EDB466}"/>
    <cellStyle name="AggOrange9 2 3 2 2 3 3" xfId="9358" xr:uid="{FBD636C6-6273-4E4B-AC0D-763DD8F4C6CE}"/>
    <cellStyle name="AggOrange9 2 3 2 2 3 4" xfId="13285" xr:uid="{865D303D-C7D7-4FC9-B5CC-8658E060ACF6}"/>
    <cellStyle name="AggOrange9 2 3 2 2 3 5" xfId="12960" xr:uid="{68E01361-95FA-4809-B050-4B4D4299D668}"/>
    <cellStyle name="AggOrange9 2 3 2 2 3 6" xfId="20450" xr:uid="{8469103C-6B5D-4238-868D-8DEE0D330949}"/>
    <cellStyle name="AggOrange9 2 3 2 2 3 7" xfId="22816" xr:uid="{CEFC5CEE-BD65-41DD-B70E-E1C28427A37F}"/>
    <cellStyle name="AggOrange9 2 3 2 2 3 8" xfId="27383" xr:uid="{08B40AAB-B2C0-4D59-B58F-95361A85EB57}"/>
    <cellStyle name="AggOrange9 2 3 2 2 3 9" xfId="29832" xr:uid="{5367963F-0EBA-49E5-8E57-F6ED28ED8F2F}"/>
    <cellStyle name="AggOrange9 2 3 2 2 4" xfId="2306" xr:uid="{F71B1751-7804-4543-9587-9AEC515E4C21}"/>
    <cellStyle name="AggOrange9 2 3 2 2 4 10" xfId="33885" xr:uid="{039EAC85-1BA2-4948-A1F3-A77E815F1256}"/>
    <cellStyle name="AggOrange9 2 3 2 2 4 11" xfId="37378" xr:uid="{43A2AB73-3363-4721-908B-631BD514F8D5}"/>
    <cellStyle name="AggOrange9 2 3 2 2 4 12" xfId="40023" xr:uid="{0B986FC2-DE2D-475B-86D2-308BC04D6686}"/>
    <cellStyle name="AggOrange9 2 3 2 2 4 13" xfId="44329" xr:uid="{27F02E80-B455-4F9E-B44A-57031164698B}"/>
    <cellStyle name="AggOrange9 2 3 2 2 4 14" xfId="47811" xr:uid="{81ED6684-A38D-4611-955B-AF2D3F1C5ECD}"/>
    <cellStyle name="AggOrange9 2 3 2 2 4 2" xfId="6744" xr:uid="{774CE0C1-3BFA-4CD7-A3D6-30C942906421}"/>
    <cellStyle name="AggOrange9 2 3 2 2 4 3" xfId="10322" xr:uid="{ACFA83CD-F737-407F-96FC-A93ABCAF5DBF}"/>
    <cellStyle name="AggOrange9 2 3 2 2 4 4" xfId="14221" xr:uid="{A2CDCA48-301F-41D9-A3B8-5F01A3693DDD}"/>
    <cellStyle name="AggOrange9 2 3 2 2 4 5" xfId="17422" xr:uid="{C3DC588D-4F6B-4668-843C-C0384E32AFAF}"/>
    <cellStyle name="AggOrange9 2 3 2 2 4 6" xfId="21405" xr:uid="{891B6B35-0CDD-460B-A0C9-71BDC95A155E}"/>
    <cellStyle name="AggOrange9 2 3 2 2 4 7" xfId="23992" xr:uid="{841CFD34-CFF5-4151-B08F-D1A98DE1E2A9}"/>
    <cellStyle name="AggOrange9 2 3 2 2 4 8" xfId="28315" xr:uid="{AE84E3DE-2B27-4D0A-A592-81A42D1A6946}"/>
    <cellStyle name="AggOrange9 2 3 2 2 4 9" xfId="30054" xr:uid="{A1F4DECA-B76C-4CCD-9FE7-B4CF91A1D4E5}"/>
    <cellStyle name="AggOrange9 2 3 2 2 5" xfId="2671" xr:uid="{794BBA6C-6B2E-4D9A-9B97-76B6357F4528}"/>
    <cellStyle name="AggOrange9 2 3 2 2 5 10" xfId="34250" xr:uid="{F74C8F11-57E0-4CAF-8BA7-F73177FD07D5}"/>
    <cellStyle name="AggOrange9 2 3 2 2 5 11" xfId="37701" xr:uid="{AB0682C9-BBF5-44C2-808C-9E0CDE594BD8}"/>
    <cellStyle name="AggOrange9 2 3 2 2 5 12" xfId="40388" xr:uid="{0C95A13B-2D6F-486B-8B53-599D8C559763}"/>
    <cellStyle name="AggOrange9 2 3 2 2 5 13" xfId="44694" xr:uid="{A7C3BD30-221E-4D02-BCFF-2AA07F709C31}"/>
    <cellStyle name="AggOrange9 2 3 2 2 5 14" xfId="50095" xr:uid="{743FF586-ED36-4FB8-9C76-DDD371891ECA}"/>
    <cellStyle name="AggOrange9 2 3 2 2 5 2" xfId="7107" xr:uid="{363C9F81-643F-4E89-8B47-51F1BC78E069}"/>
    <cellStyle name="AggOrange9 2 3 2 2 5 3" xfId="10687" xr:uid="{07F9061C-B99C-4C66-BF27-C1992F016FB0}"/>
    <cellStyle name="AggOrange9 2 3 2 2 5 4" xfId="14586" xr:uid="{E03ECFA5-2048-4133-B318-AE97940CBAC0}"/>
    <cellStyle name="AggOrange9 2 3 2 2 5 5" xfId="17787" xr:uid="{D625D05E-C1C8-471A-8DAB-ED7C6A15EBAC}"/>
    <cellStyle name="AggOrange9 2 3 2 2 5 6" xfId="21770" xr:uid="{3AD1EAE3-449B-4F45-9D5B-33B6746FEFD2}"/>
    <cellStyle name="AggOrange9 2 3 2 2 5 7" xfId="24337" xr:uid="{227A2FF0-FDC5-49EB-9198-7E41B9B37EAA}"/>
    <cellStyle name="AggOrange9 2 3 2 2 5 8" xfId="28671" xr:uid="{6F44A186-35FC-4F47-8A2E-83E7B03846FC}"/>
    <cellStyle name="AggOrange9 2 3 2 2 5 9" xfId="30643" xr:uid="{95A8B8B0-C9F5-4F66-990D-5DDFD8563681}"/>
    <cellStyle name="AggOrange9 2 3 2 2 6" xfId="3360" xr:uid="{69018637-61F3-45FC-B872-F289E20A449E}"/>
    <cellStyle name="AggOrange9 2 3 2 2 6 10" xfId="34937" xr:uid="{F7AE3F56-1669-4430-9D2E-B835F822627F}"/>
    <cellStyle name="AggOrange9 2 3 2 2 6 11" xfId="38382" xr:uid="{8F9F2CC7-24A3-4FD7-B087-F10A76C070D4}"/>
    <cellStyle name="AggOrange9 2 3 2 2 6 12" xfId="41071" xr:uid="{1FEF9D3C-83DD-4DE3-A93E-8FF0E34BFDE1}"/>
    <cellStyle name="AggOrange9 2 3 2 2 6 13" xfId="45382" xr:uid="{889C64ED-3646-4926-B5F9-19D5565E8EB6}"/>
    <cellStyle name="AggOrange9 2 3 2 2 6 14" xfId="48773" xr:uid="{128C8FD9-0C9F-4AF6-9F35-A9BA02E0D84D}"/>
    <cellStyle name="AggOrange9 2 3 2 2 6 15" xfId="50778" xr:uid="{CF9FC511-369D-466B-A699-4E228151C6ED}"/>
    <cellStyle name="AggOrange9 2 3 2 2 6 2" xfId="7795" xr:uid="{1A571BD5-80DC-4D42-AFED-37136478015A}"/>
    <cellStyle name="AggOrange9 2 3 2 2 6 3" xfId="11374" xr:uid="{0DD09474-C27F-4473-9174-4C2FF734B284}"/>
    <cellStyle name="AggOrange9 2 3 2 2 6 4" xfId="15274" xr:uid="{6495961F-C78B-40B2-AF24-86495D1808EE}"/>
    <cellStyle name="AggOrange9 2 3 2 2 6 5" xfId="18473" xr:uid="{FE35CC31-CADF-4214-9DA1-174E850D884D}"/>
    <cellStyle name="AggOrange9 2 3 2 2 6 6" xfId="22453" xr:uid="{9644345C-4B55-4AA6-8D6A-D7CA507A9AA2}"/>
    <cellStyle name="AggOrange9 2 3 2 2 6 7" xfId="25015" xr:uid="{519C18ED-6F70-4223-BA01-950C4AEDC3D1}"/>
    <cellStyle name="AggOrange9 2 3 2 2 6 8" xfId="29358" xr:uid="{36A9F939-470D-4FEA-B689-ED2944A67984}"/>
    <cellStyle name="AggOrange9 2 3 2 2 6 9" xfId="31332" xr:uid="{8DFA7419-F498-44EA-B40A-72222597047F}"/>
    <cellStyle name="AggOrange9 2 3 2 2 7" xfId="2827" xr:uid="{D6CAFEAB-884F-487D-BAB8-880701AA7104}"/>
    <cellStyle name="AggOrange9 2 3 2 2 7 10" xfId="34406" xr:uid="{C4D7E9E1-4C0E-4350-B0C8-CD7AB1E4EB83}"/>
    <cellStyle name="AggOrange9 2 3 2 2 7 11" xfId="37851" xr:uid="{10185642-4EFD-463E-9606-BE906E3A4527}"/>
    <cellStyle name="AggOrange9 2 3 2 2 7 12" xfId="40544" xr:uid="{06DB36F9-4416-4CDE-ABA3-401A560BABD0}"/>
    <cellStyle name="AggOrange9 2 3 2 2 7 13" xfId="44850" xr:uid="{312938F2-C3FE-4287-BF7D-BD7FED56F57D}"/>
    <cellStyle name="AggOrange9 2 3 2 2 7 14" xfId="48244" xr:uid="{5CD4D373-75CA-47F9-91A7-70E964841EC3}"/>
    <cellStyle name="AggOrange9 2 3 2 2 7 15" xfId="50251" xr:uid="{8B142280-FF6C-44B7-9EAD-FD9BB0B27E21}"/>
    <cellStyle name="AggOrange9 2 3 2 2 7 2" xfId="7263" xr:uid="{2DCC62AC-1FCE-47B0-BD1A-4983DB7EA91F}"/>
    <cellStyle name="AggOrange9 2 3 2 2 7 3" xfId="10843" xr:uid="{52E340F3-7F48-4A23-87D8-495846D7A5CA}"/>
    <cellStyle name="AggOrange9 2 3 2 2 7 4" xfId="14742" xr:uid="{9E548293-93A7-4C35-9EB0-6B5EC396C2CE}"/>
    <cellStyle name="AggOrange9 2 3 2 2 7 5" xfId="17943" xr:uid="{75438435-6EDE-4C92-8A30-1C15BD9D3A22}"/>
    <cellStyle name="AggOrange9 2 3 2 2 7 6" xfId="21926" xr:uid="{28F5C2F5-54EB-4FD2-8741-041D091DF0AE}"/>
    <cellStyle name="AggOrange9 2 3 2 2 7 7" xfId="24488" xr:uid="{8E815374-0BC3-4E49-8E86-72AD4C059486}"/>
    <cellStyle name="AggOrange9 2 3 2 2 7 8" xfId="28826" xr:uid="{884820D7-67E1-4FD0-A72F-E9C03CF90DC3}"/>
    <cellStyle name="AggOrange9 2 3 2 2 7 9" xfId="30799" xr:uid="{6B917027-13FB-4A48-B3E4-9FEE665F972B}"/>
    <cellStyle name="AggOrange9 2 3 2 2 8" xfId="4312" xr:uid="{E08F4F7B-035F-44DC-BAD5-D5678BE37FD8}"/>
    <cellStyle name="AggOrange9 2 3 2 2 8 10" xfId="41975" xr:uid="{301E6703-9237-473A-8FA2-B363730FB37A}"/>
    <cellStyle name="AggOrange9 2 3 2 2 8 11" xfId="46311" xr:uid="{57DC2012-6AFE-436E-A2BF-8528D40B871A}"/>
    <cellStyle name="AggOrange9 2 3 2 2 8 12" xfId="49715" xr:uid="{3EBAC944-50F3-4A04-B203-1FE3E0A3AE3D}"/>
    <cellStyle name="AggOrange9 2 3 2 2 8 13" xfId="51682" xr:uid="{A1A49671-3EAD-4A2A-B668-853B5710CF34}"/>
    <cellStyle name="AggOrange9 2 3 2 2 8 2" xfId="8745" xr:uid="{8551BB5E-6B05-4540-95BF-A2606BA76D77}"/>
    <cellStyle name="AggOrange9 2 3 2 2 8 3" xfId="12316" xr:uid="{3EE19ED8-5259-4513-9332-BC74A78EA94A}"/>
    <cellStyle name="AggOrange9 2 3 2 2 8 4" xfId="16219" xr:uid="{A53A0E35-B2F0-4451-8697-AC32FBB3FDE1}"/>
    <cellStyle name="AggOrange9 2 3 2 2 8 5" xfId="19400" xr:uid="{3FADB104-9684-48BC-9FDC-CA9C92460ECD}"/>
    <cellStyle name="AggOrange9 2 3 2 2 8 6" xfId="25919" xr:uid="{D9CE3A5C-912B-4FAB-B856-C702F9F0ABAD}"/>
    <cellStyle name="AggOrange9 2 3 2 2 8 7" xfId="32267" xr:uid="{AF8A513B-B77C-43DB-B85C-8BCFBE5F6FD1}"/>
    <cellStyle name="AggOrange9 2 3 2 2 8 8" xfId="35873" xr:uid="{F202FE35-D8B6-4EFE-963A-BB09E75FCD76}"/>
    <cellStyle name="AggOrange9 2 3 2 2 8 9" xfId="39325" xr:uid="{BFB9E8D8-E1A8-472C-9983-C1B4E820E966}"/>
    <cellStyle name="AggOrange9 2 3 2 2 9" xfId="3848" xr:uid="{0A024768-D194-4470-9A0D-DC92DEE31503}"/>
    <cellStyle name="AggOrange9 2 3 2 2 9 10" xfId="41511" xr:uid="{87479B89-1211-4893-8318-40F54D786B1A}"/>
    <cellStyle name="AggOrange9 2 3 2 2 9 11" xfId="45847" xr:uid="{C942CC91-1FE2-47BD-AD17-CF0254C56F4C}"/>
    <cellStyle name="AggOrange9 2 3 2 2 9 12" xfId="49251" xr:uid="{10C99891-7D94-40A6-9996-F7131DE28C5B}"/>
    <cellStyle name="AggOrange9 2 3 2 2 9 13" xfId="51218" xr:uid="{763906AF-9E6E-4F35-A281-385E410F2161}"/>
    <cellStyle name="AggOrange9 2 3 2 2 9 2" xfId="8281" xr:uid="{69934C16-7A27-425E-84CB-B03A104AB1AE}"/>
    <cellStyle name="AggOrange9 2 3 2 2 9 3" xfId="11852" xr:uid="{D71BB84D-A69B-4F37-830A-655CA5A8F430}"/>
    <cellStyle name="AggOrange9 2 3 2 2 9 4" xfId="15755" xr:uid="{F8C92150-7635-489E-B8CE-D5F0142D17DB}"/>
    <cellStyle name="AggOrange9 2 3 2 2 9 5" xfId="18936" xr:uid="{4E7B9153-D33A-47DB-B084-F8816DF97130}"/>
    <cellStyle name="AggOrange9 2 3 2 2 9 6" xfId="25455" xr:uid="{CAE666A4-9D48-4B12-A98A-4443F7B242E1}"/>
    <cellStyle name="AggOrange9 2 3 2 2 9 7" xfId="31803" xr:uid="{F1C0BAD8-E7C0-4608-81C7-AC176B4A3BB9}"/>
    <cellStyle name="AggOrange9 2 3 2 2 9 8" xfId="35409" xr:uid="{D85A0186-29AE-40EE-82B3-6AC3F8EBEA17}"/>
    <cellStyle name="AggOrange9 2 3 2 2 9 9" xfId="38861" xr:uid="{EF161AB6-BB6F-49BE-BFB6-1A02629753F0}"/>
    <cellStyle name="AggOrange9 2 3 2 3" xfId="1297" xr:uid="{621B11BC-D65A-4CD1-A577-278AD76FDB93}"/>
    <cellStyle name="AggOrange9 2 3 2 3 10" xfId="36471" xr:uid="{CE442675-9C4C-4F18-B92D-43CC18419DE7}"/>
    <cellStyle name="AggOrange9 2 3 2 3 11" xfId="30218" xr:uid="{927A637D-2B18-4E20-B290-898ABA596E16}"/>
    <cellStyle name="AggOrange9 2 3 2 3 12" xfId="43322" xr:uid="{486D4D54-EAD7-4687-B7A1-D64C6D607AF9}"/>
    <cellStyle name="AggOrange9 2 3 2 3 13" xfId="47452" xr:uid="{BEACBFFC-8B7B-44A5-9417-89DAE70D9604}"/>
    <cellStyle name="AggOrange9 2 3 2 3 2" xfId="5739" xr:uid="{8592B84C-D92C-49CE-8376-D4D81D729D85}"/>
    <cellStyle name="AggOrange9 2 3 2 3 3" xfId="9313" xr:uid="{D01E674B-196E-4DC7-8999-418A04CBD075}"/>
    <cellStyle name="AggOrange9 2 3 2 3 4" xfId="13342" xr:uid="{F4E69DD3-044B-4D47-AE53-CBC44F2F7C38}"/>
    <cellStyle name="AggOrange9 2 3 2 3 5" xfId="20405" xr:uid="{FD05FEBD-99ED-41CC-B8FA-F7A57A63002E}"/>
    <cellStyle name="AggOrange9 2 3 2 3 6" xfId="22875" xr:uid="{6EF18728-1EEE-455F-9E57-24E7CCC68766}"/>
    <cellStyle name="AggOrange9 2 3 2 3 7" xfId="27339" xr:uid="{3402E8D0-2ACF-4B40-9884-9C3DBEF485F6}"/>
    <cellStyle name="AggOrange9 2 3 2 3 8" xfId="26775" xr:uid="{0BA6D23C-291A-4417-A35E-AFBB1584F472}"/>
    <cellStyle name="AggOrange9 2 3 2 3 9" xfId="32880" xr:uid="{48C8E827-D7CB-4239-843B-F07291CE4956}"/>
    <cellStyle name="AggOrange9 2 3 2 4" xfId="1863" xr:uid="{698B82DF-342E-4EFE-A948-CB618CE2D0CC}"/>
    <cellStyle name="AggOrange9 2 3 2 4 10" xfId="33446" xr:uid="{C59DFDBB-1F92-4D97-A555-A6AF3F3A3E3C}"/>
    <cellStyle name="AggOrange9 2 3 2 4 11" xfId="36974" xr:uid="{32874FAA-00B5-45E4-B2AF-50FF79C63E03}"/>
    <cellStyle name="AggOrange9 2 3 2 4 12" xfId="26572" xr:uid="{6C2935E5-72BB-4EB8-B343-0C91164FBB6B}"/>
    <cellStyle name="AggOrange9 2 3 2 4 13" xfId="43888" xr:uid="{C35F8223-EB41-491A-A462-CBE8CADE23C3}"/>
    <cellStyle name="AggOrange9 2 3 2 4 14" xfId="47642" xr:uid="{CE493318-B925-45E6-B5E1-F7D8A6677DAB}"/>
    <cellStyle name="AggOrange9 2 3 2 4 2" xfId="6301" xr:uid="{7107CC5A-650E-4486-A46F-3AFA4F8F3703}"/>
    <cellStyle name="AggOrange9 2 3 2 4 3" xfId="9879" xr:uid="{2E205634-3951-4CEA-BA02-06095EF8CE8E}"/>
    <cellStyle name="AggOrange9 2 3 2 4 4" xfId="13781" xr:uid="{3D1E59D3-D20B-43A9-BA05-6A5391BD1938}"/>
    <cellStyle name="AggOrange9 2 3 2 4 5" xfId="16984" xr:uid="{0CBD02AE-323A-4368-9E54-A6D2BADB8918}"/>
    <cellStyle name="AggOrange9 2 3 2 4 6" xfId="20971" xr:uid="{DBD98A0C-E88A-4E68-9B32-D98F265492D4}"/>
    <cellStyle name="AggOrange9 2 3 2 4 7" xfId="23565" xr:uid="{B1D70A75-A7A4-4683-ABFC-B553BDE2435F}"/>
    <cellStyle name="AggOrange9 2 3 2 4 8" xfId="27887" xr:uid="{58B67DC9-3CFD-4B21-94F9-02305F483CF5}"/>
    <cellStyle name="AggOrange9 2 3 2 4 9" xfId="28508" xr:uid="{8ED8259A-B344-4457-B925-5CF7010E6B22}"/>
    <cellStyle name="AggOrange9 2 3 2 5" xfId="2125" xr:uid="{DF1FC893-A7EB-470E-81E8-F17AD6A64868}"/>
    <cellStyle name="AggOrange9 2 3 2 5 10" xfId="33704" xr:uid="{744AC25F-BD2D-46E3-A2F1-FE432C7DF695}"/>
    <cellStyle name="AggOrange9 2 3 2 5 11" xfId="37209" xr:uid="{6FC751B9-4A63-4DC9-8D4F-EC67C3392D27}"/>
    <cellStyle name="AggOrange9 2 3 2 5 12" xfId="39842" xr:uid="{40A18929-2F41-48FC-949E-0A2F7C2C781E}"/>
    <cellStyle name="AggOrange9 2 3 2 5 13" xfId="44148" xr:uid="{E8FAF8D3-CF8F-4419-9A2E-1F8078FC1A1B}"/>
    <cellStyle name="AggOrange9 2 3 2 5 14" xfId="47520" xr:uid="{A0EA6C34-248C-4309-94E4-88D635A01410}"/>
    <cellStyle name="AggOrange9 2 3 2 5 2" xfId="6563" xr:uid="{E2236323-89D6-4E72-9FA1-A0C333A2D74D}"/>
    <cellStyle name="AggOrange9 2 3 2 5 3" xfId="10141" xr:uid="{CF636ABF-D0EB-4A3E-B126-DE892EE890CD}"/>
    <cellStyle name="AggOrange9 2 3 2 5 4" xfId="14040" xr:uid="{74173FBD-5266-4189-A5CD-A649DDCC7E42}"/>
    <cellStyle name="AggOrange9 2 3 2 5 5" xfId="17241" xr:uid="{67ED302B-C475-40A4-A3C8-62689F349E8F}"/>
    <cellStyle name="AggOrange9 2 3 2 5 6" xfId="21224" xr:uid="{BE99BAA4-0658-443C-8F96-7A6D79B0324D}"/>
    <cellStyle name="AggOrange9 2 3 2 5 7" xfId="23811" xr:uid="{264F7C27-0F39-4A36-A2B6-F0624439DCE5}"/>
    <cellStyle name="AggOrange9 2 3 2 5 8" xfId="28140" xr:uid="{478ACE42-D8D4-43D2-95EA-475428DCE1B1}"/>
    <cellStyle name="AggOrange9 2 3 2 5 9" xfId="29828" xr:uid="{E5C30AE3-9386-4F41-94A6-BB25B60E3401}"/>
    <cellStyle name="AggOrange9 2 3 2 6" xfId="2465" xr:uid="{67A921A0-03EC-466F-95DC-C0C68A83BD89}"/>
    <cellStyle name="AggOrange9 2 3 2 6 10" xfId="34044" xr:uid="{1629402D-DE39-4BFB-A9E2-F2271B18D3A0}"/>
    <cellStyle name="AggOrange9 2 3 2 6 11" xfId="37523" xr:uid="{C6550780-D91D-46ED-AFC3-E113FF03ACB5}"/>
    <cellStyle name="AggOrange9 2 3 2 6 12" xfId="40182" xr:uid="{46336F8F-69A9-45CF-BD16-AA274CAD7D45}"/>
    <cellStyle name="AggOrange9 2 3 2 6 13" xfId="44488" xr:uid="{8B869A0B-B1C2-4DE3-875B-9AA563306273}"/>
    <cellStyle name="AggOrange9 2 3 2 6 14" xfId="47404" xr:uid="{5E1ACF64-5951-4105-8DC6-173F0846B9FB}"/>
    <cellStyle name="AggOrange9 2 3 2 6 2" xfId="6903" xr:uid="{55CD2006-AE81-49EF-82BE-00070837430D}"/>
    <cellStyle name="AggOrange9 2 3 2 6 3" xfId="10481" xr:uid="{FAB47FB3-1CA3-45EA-9DFA-E0C7B197009C}"/>
    <cellStyle name="AggOrange9 2 3 2 6 4" xfId="14380" xr:uid="{2C7BA79B-8BDB-467E-B2BD-48EDC15897F9}"/>
    <cellStyle name="AggOrange9 2 3 2 6 5" xfId="17581" xr:uid="{9CD5C69F-108A-47D8-816F-5748FB6869B6}"/>
    <cellStyle name="AggOrange9 2 3 2 6 6" xfId="21564" xr:uid="{DECC4C6A-8DF3-4EE8-8640-6EF1D9A506AB}"/>
    <cellStyle name="AggOrange9 2 3 2 6 7" xfId="24146" xr:uid="{2A13F330-9367-43E8-B7BA-BC044A018DDE}"/>
    <cellStyle name="AggOrange9 2 3 2 6 8" xfId="28472" xr:uid="{65E895A7-F44A-4F17-A070-4EBE7B580164}"/>
    <cellStyle name="AggOrange9 2 3 2 6 9" xfId="26474" xr:uid="{E8DA258F-16BF-47A7-AB28-9DCDE2A10656}"/>
    <cellStyle name="AggOrange9 2 3 2 7" xfId="3149" xr:uid="{ADD1363A-DA8B-4D2D-B268-714541EE6599}"/>
    <cellStyle name="AggOrange9 2 3 2 7 10" xfId="34726" xr:uid="{6F27771C-686A-4111-A279-69187D2D44E7}"/>
    <cellStyle name="AggOrange9 2 3 2 7 11" xfId="38171" xr:uid="{2556A990-5BCF-4F1C-A412-8CCF7A802B2E}"/>
    <cellStyle name="AggOrange9 2 3 2 7 12" xfId="40860" xr:uid="{43CC5C55-F96B-4634-991E-C6A11324EB58}"/>
    <cellStyle name="AggOrange9 2 3 2 7 13" xfId="45171" xr:uid="{EAB0DB7C-3585-4B75-91D1-C5A0265706BF}"/>
    <cellStyle name="AggOrange9 2 3 2 7 14" xfId="48562" xr:uid="{8F467F31-BA46-454B-9F05-52171DB5C51B}"/>
    <cellStyle name="AggOrange9 2 3 2 7 15" xfId="50567" xr:uid="{1B2EF858-8340-4FE1-80F0-95DE16BFC95A}"/>
    <cellStyle name="AggOrange9 2 3 2 7 2" xfId="7584" xr:uid="{A3D83CE0-F6C2-41EA-8061-4B69055B1A7D}"/>
    <cellStyle name="AggOrange9 2 3 2 7 3" xfId="11163" xr:uid="{A80622C4-79D9-47B8-9FCA-9884F48B20EE}"/>
    <cellStyle name="AggOrange9 2 3 2 7 4" xfId="15063" xr:uid="{E582C8ED-E250-4F8F-AF3C-1D6AB8B74A99}"/>
    <cellStyle name="AggOrange9 2 3 2 7 5" xfId="18262" xr:uid="{84EA068F-D563-46DF-B4C6-54115BB48058}"/>
    <cellStyle name="AggOrange9 2 3 2 7 6" xfId="22242" xr:uid="{3801F8FC-9EB9-4595-84E7-E6C928B7FBEE}"/>
    <cellStyle name="AggOrange9 2 3 2 7 7" xfId="24804" xr:uid="{FCBC4EDA-8AEC-45D5-98AB-8F2B95D0F7BD}"/>
    <cellStyle name="AggOrange9 2 3 2 7 8" xfId="29147" xr:uid="{113C5C69-787D-4791-B591-3B06E4EC97D8}"/>
    <cellStyle name="AggOrange9 2 3 2 7 9" xfId="31121" xr:uid="{2BE60127-3DF8-48AC-9B6C-D722F167E86E}"/>
    <cellStyle name="AggOrange9 2 3 2 8" xfId="3610" xr:uid="{B1B77F7E-5F0B-4D89-B61D-44832BF639F6}"/>
    <cellStyle name="AggOrange9 2 3 2 8 10" xfId="35187" xr:uid="{CD5FB095-AD25-4900-9AAE-68D4D6EF5E3A}"/>
    <cellStyle name="AggOrange9 2 3 2 8 11" xfId="38632" xr:uid="{E864165E-CF0C-41DB-9415-B4CAC35D3910}"/>
    <cellStyle name="AggOrange9 2 3 2 8 12" xfId="41321" xr:uid="{9E03791D-141A-4686-958D-2A5EBCCFFF84}"/>
    <cellStyle name="AggOrange9 2 3 2 8 13" xfId="45632" xr:uid="{6B8A8C6C-ED7E-4E61-BA6C-B61442FF4E8A}"/>
    <cellStyle name="AggOrange9 2 3 2 8 14" xfId="49023" xr:uid="{9A04C6BC-0D9C-4A6A-BB4B-C3B20BFE2FA8}"/>
    <cellStyle name="AggOrange9 2 3 2 8 15" xfId="51028" xr:uid="{08DAEAD9-660A-489A-900F-3D6BAFE37D7E}"/>
    <cellStyle name="AggOrange9 2 3 2 8 2" xfId="8045" xr:uid="{A44CCE77-8B8F-442F-B528-74E1EA5300D9}"/>
    <cellStyle name="AggOrange9 2 3 2 8 3" xfId="11624" xr:uid="{B84EA756-8C9D-458B-859B-F96D3069F676}"/>
    <cellStyle name="AggOrange9 2 3 2 8 4" xfId="15524" xr:uid="{06C5FABA-1F34-4CDF-93A3-816E3F989BD8}"/>
    <cellStyle name="AggOrange9 2 3 2 8 5" xfId="18723" xr:uid="{30389BB5-5B2F-4CBD-BDE9-D3A0F47EFEB2}"/>
    <cellStyle name="AggOrange9 2 3 2 8 6" xfId="22703" xr:uid="{55E75A2D-1A56-4DC9-8ADA-DDD30DB2848A}"/>
    <cellStyle name="AggOrange9 2 3 2 8 7" xfId="25265" xr:uid="{E848B261-F956-4A65-BD15-86F37DB2D7D4}"/>
    <cellStyle name="AggOrange9 2 3 2 8 8" xfId="29608" xr:uid="{502DCB16-1FF1-49B4-AD4B-AA8F5A5718C4}"/>
    <cellStyle name="AggOrange9 2 3 2 8 9" xfId="31582" xr:uid="{504AF392-246E-4050-B194-ECF4EC847678}"/>
    <cellStyle name="AggOrange9 2 3 2 9" xfId="4103" xr:uid="{45597224-D5A9-4BDA-A990-ADD05505BCD5}"/>
    <cellStyle name="AggOrange9 2 3 2 9 10" xfId="41766" xr:uid="{AF7CB100-5CAD-4512-B476-604F7CECC8D0}"/>
    <cellStyle name="AggOrange9 2 3 2 9 11" xfId="46102" xr:uid="{DD65D5E6-3C52-4F19-A879-0647421001F1}"/>
    <cellStyle name="AggOrange9 2 3 2 9 12" xfId="49506" xr:uid="{4DD5EB36-1AF0-4ACB-A96C-882504D4A1C6}"/>
    <cellStyle name="AggOrange9 2 3 2 9 13" xfId="51473" xr:uid="{EECEF038-9D05-41FC-A705-193525510ED5}"/>
    <cellStyle name="AggOrange9 2 3 2 9 2" xfId="8536" xr:uid="{77B07F40-E72E-4928-8A62-697453D32746}"/>
    <cellStyle name="AggOrange9 2 3 2 9 3" xfId="12107" xr:uid="{A6AAFE9D-45E5-4A1C-A551-6323AC8EAA5D}"/>
    <cellStyle name="AggOrange9 2 3 2 9 4" xfId="16010" xr:uid="{162077C9-749F-446B-BE93-379EF60CEC11}"/>
    <cellStyle name="AggOrange9 2 3 2 9 5" xfId="19191" xr:uid="{107D111D-875B-4431-8134-0C9CB884409E}"/>
    <cellStyle name="AggOrange9 2 3 2 9 6" xfId="25710" xr:uid="{CE4018DE-3FB9-49BE-A60A-6CC9CCDB1DF0}"/>
    <cellStyle name="AggOrange9 2 3 2 9 7" xfId="32058" xr:uid="{CC385E93-E917-40C3-81FF-07A42517F8B2}"/>
    <cellStyle name="AggOrange9 2 3 2 9 8" xfId="35664" xr:uid="{44BB9979-D4F4-4C65-8C6B-D2526514D676}"/>
    <cellStyle name="AggOrange9 2 3 2 9 9" xfId="39116" xr:uid="{E2DF5B9F-AEE2-46F8-9391-4ED9B9FFFBA1}"/>
    <cellStyle name="AggOrange9 2 3 3" xfId="727" xr:uid="{DB7A55D9-879A-4F3E-A669-3510F0F437F4}"/>
    <cellStyle name="AggOrange9 2 3 3 10" xfId="4536" xr:uid="{D555267F-343C-498F-9B90-70DDEB390136}"/>
    <cellStyle name="AggOrange9 2 3 3 10 10" xfId="42199" xr:uid="{C5B80476-92AE-4F79-8DE5-561D8BD83F04}"/>
    <cellStyle name="AggOrange9 2 3 3 10 11" xfId="46535" xr:uid="{68A93442-FBA4-4C9A-AA7A-8CD887B7B5C8}"/>
    <cellStyle name="AggOrange9 2 3 3 10 12" xfId="49939" xr:uid="{EE052F28-1DE1-4599-B77A-7737CB6BFCC5}"/>
    <cellStyle name="AggOrange9 2 3 3 10 13" xfId="51906" xr:uid="{D06861FB-45A4-43DC-AB4D-523B66A6CDD2}"/>
    <cellStyle name="AggOrange9 2 3 3 10 2" xfId="8969" xr:uid="{84A6C81C-1C48-40E8-A06D-4A705759C35A}"/>
    <cellStyle name="AggOrange9 2 3 3 10 3" xfId="12540" xr:uid="{891FD7C7-032F-4A12-9A79-D89BF608DF2A}"/>
    <cellStyle name="AggOrange9 2 3 3 10 4" xfId="16443" xr:uid="{A4428DA0-1D58-4D59-B053-01B4C66646D3}"/>
    <cellStyle name="AggOrange9 2 3 3 10 5" xfId="19624" xr:uid="{52F3BC95-7EE0-4EF2-92C4-07688E0EC43A}"/>
    <cellStyle name="AggOrange9 2 3 3 10 6" xfId="26143" xr:uid="{59A8BD1C-DFE3-4583-807D-5C56DAFFE4B9}"/>
    <cellStyle name="AggOrange9 2 3 3 10 7" xfId="32491" xr:uid="{31022991-A7A4-473F-AFA3-2FC14A8CED4D}"/>
    <cellStyle name="AggOrange9 2 3 3 10 8" xfId="36097" xr:uid="{924725CC-1DF3-4B0A-9DD2-9032EA5E081C}"/>
    <cellStyle name="AggOrange9 2 3 3 10 9" xfId="39549" xr:uid="{DCE00FF6-C16D-4954-B0AA-D50240E63B69}"/>
    <cellStyle name="AggOrange9 2 3 3 11" xfId="6944" xr:uid="{1F4BE8F5-4A3E-4533-8D8D-1D1C06498B37}"/>
    <cellStyle name="AggOrange9 2 3 3 12" xfId="12926" xr:uid="{BF6710AA-0557-4AA4-A742-F3AD61876A14}"/>
    <cellStyle name="AggOrange9 2 3 3 13" xfId="19841" xr:uid="{53AFBE9E-EF89-44B3-BC54-F40FF96F64D7}"/>
    <cellStyle name="AggOrange9 2 3 3 14" xfId="38698" xr:uid="{617E29C6-637C-4823-9BB7-67628EF02264}"/>
    <cellStyle name="AggOrange9 2 3 3 15" xfId="42757" xr:uid="{381F96A4-4454-4498-ABDF-B2E88BC8A714}"/>
    <cellStyle name="AggOrange9 2 3 3 16" xfId="52591" xr:uid="{442EAEAE-17B4-4DD9-AE5A-4733F3695C49}"/>
    <cellStyle name="AggOrange9 2 3 3 2" xfId="942" xr:uid="{A0426311-B94D-451E-8777-DF783BE517F6}"/>
    <cellStyle name="AggOrange9 2 3 3 2 10" xfId="5399" xr:uid="{86EA5868-A40C-441E-9C55-F3BB3491709B}"/>
    <cellStyle name="AggOrange9 2 3 3 2 11" xfId="13571" xr:uid="{78ACA4CF-EC42-441D-A0EE-2FA78BBA1F13}"/>
    <cellStyle name="AggOrange9 2 3 3 2 12" xfId="20051" xr:uid="{DAE18449-CE4F-46A9-A471-CD33C0892666}"/>
    <cellStyle name="AggOrange9 2 3 3 2 13" xfId="37350" xr:uid="{8F76CE67-16EA-464B-A9A8-FA70423DC7E8}"/>
    <cellStyle name="AggOrange9 2 3 3 2 14" xfId="42967" xr:uid="{875B7BDF-80C6-4A01-B04E-BC13888E066D}"/>
    <cellStyle name="AggOrange9 2 3 3 2 15" xfId="52805" xr:uid="{D3F281E5-EF7E-4FFA-9281-EA7E518D9900}"/>
    <cellStyle name="AggOrange9 2 3 3 2 2" xfId="1680" xr:uid="{70A1A1FA-A6EB-4BB2-B328-50D1167D65AD}"/>
    <cellStyle name="AggOrange9 2 3 3 2 2 10" xfId="36817" xr:uid="{00073799-2BB7-4B50-9757-14EB84BBD25D}"/>
    <cellStyle name="AggOrange9 2 3 3 2 2 11" xfId="26565" xr:uid="{0F76EAD2-5549-4B89-9923-5B610DCD9A25}"/>
    <cellStyle name="AggOrange9 2 3 3 2 2 12" xfId="43705" xr:uid="{2ADCA790-B111-48F5-9B02-2EF3BDD05277}"/>
    <cellStyle name="AggOrange9 2 3 3 2 2 13" xfId="47072" xr:uid="{C354043D-5B3D-458F-8ED7-97797A606BBD}"/>
    <cellStyle name="AggOrange9 2 3 3 2 2 2" xfId="6119" xr:uid="{F6672A96-532E-42B2-8955-5CD521C1300F}"/>
    <cellStyle name="AggOrange9 2 3 3 2 2 3" xfId="9696" xr:uid="{4D56DA63-C8E5-4219-B73D-06A8C954B7EA}"/>
    <cellStyle name="AggOrange9 2 3 3 2 2 4" xfId="16801" xr:uid="{D4871B7E-EBAF-43C3-9620-A4C10A4E1DF4}"/>
    <cellStyle name="AggOrange9 2 3 3 2 2 5" xfId="20788" xr:uid="{49A3A3C6-BE27-4D2E-B8E8-53E79DA999C4}"/>
    <cellStyle name="AggOrange9 2 3 3 2 2 6" xfId="23393" xr:uid="{722D62BF-B89E-46C1-AB17-27EE244616D5}"/>
    <cellStyle name="AggOrange9 2 3 3 2 2 7" xfId="27713" xr:uid="{6891A92D-9A43-48C1-96B6-6BA40803025F}"/>
    <cellStyle name="AggOrange9 2 3 3 2 2 8" xfId="30290" xr:uid="{F33EED5C-EAEB-4CB3-9652-3AD75EE33040}"/>
    <cellStyle name="AggOrange9 2 3 3 2 2 9" xfId="33263" xr:uid="{36EBB4EE-5CE3-4F50-B6CD-B61D9E63FEAA}"/>
    <cellStyle name="AggOrange9 2 3 3 2 3" xfId="1045" xr:uid="{F9BE810C-F29E-4392-9956-4D5E0D58F91A}"/>
    <cellStyle name="AggOrange9 2 3 3 2 3 10" xfId="32628" xr:uid="{A7F1BED5-C7F9-4BCB-9C0F-05A8BA3F9259}"/>
    <cellStyle name="AggOrange9 2 3 3 2 3 11" xfId="36243" xr:uid="{1C0FCF87-38E1-4F44-A147-F28F05E6D1DB}"/>
    <cellStyle name="AggOrange9 2 3 3 2 3 12" xfId="28373" xr:uid="{561801A2-1D16-4023-BB13-9C6D32F5FA8F}"/>
    <cellStyle name="AggOrange9 2 3 3 2 3 13" xfId="43070" xr:uid="{6DEDA2A8-D226-42AD-AB3A-4AD9651AC8C2}"/>
    <cellStyle name="AggOrange9 2 3 3 2 3 14" xfId="42510" xr:uid="{7741CD62-77EA-458B-B08C-1332BD6ECC16}"/>
    <cellStyle name="AggOrange9 2 3 3 2 3 2" xfId="5487" xr:uid="{94E9EEBF-EBD4-46FA-8D5A-56F51FC8BB2E}"/>
    <cellStyle name="AggOrange9 2 3 3 2 3 3" xfId="9061" xr:uid="{E2E6FFA9-3924-4607-A65F-53A52B315FC0}"/>
    <cellStyle name="AggOrange9 2 3 3 2 3 4" xfId="13023" xr:uid="{8A3F45B5-38A0-43BB-868B-F3B007731FAB}"/>
    <cellStyle name="AggOrange9 2 3 3 2 3 5" xfId="12877" xr:uid="{C5A6737E-B9AA-49AE-9632-3C2B0D4123B5}"/>
    <cellStyle name="AggOrange9 2 3 3 2 3 6" xfId="20153" xr:uid="{74911E9B-C7A3-4F14-8277-E74B50430B74}"/>
    <cellStyle name="AggOrange9 2 3 3 2 3 7" xfId="22943" xr:uid="{04544A19-79A5-4109-AD67-FFCEA7740542}"/>
    <cellStyle name="AggOrange9 2 3 3 2 3 8" xfId="27095" xr:uid="{5E9A9A71-EA0D-4284-9ECB-D7CF20DCE6E7}"/>
    <cellStyle name="AggOrange9 2 3 3 2 3 9" xfId="27392" xr:uid="{B71B74F4-D5C2-4C0A-B4AF-A89A1ABD6669}"/>
    <cellStyle name="AggOrange9 2 3 3 2 4" xfId="2348" xr:uid="{85206CF2-529B-4593-8ED9-1A502F294BE8}"/>
    <cellStyle name="AggOrange9 2 3 3 2 4 10" xfId="33927" xr:uid="{4C0BF5E4-D026-4FE5-B6AA-728D66AF8BAA}"/>
    <cellStyle name="AggOrange9 2 3 3 2 4 11" xfId="37419" xr:uid="{E492E854-221C-45D2-B016-4CF1A5077E27}"/>
    <cellStyle name="AggOrange9 2 3 3 2 4 12" xfId="40065" xr:uid="{9DD964EC-B2B3-48EC-A677-FF030A21DE1B}"/>
    <cellStyle name="AggOrange9 2 3 3 2 4 13" xfId="44371" xr:uid="{9004070E-293E-471A-A46A-183F4AEAA37E}"/>
    <cellStyle name="AggOrange9 2 3 3 2 4 14" xfId="47791" xr:uid="{FEF9F43D-7070-44CD-9C02-AA49678C8E24}"/>
    <cellStyle name="AggOrange9 2 3 3 2 4 2" xfId="6786" xr:uid="{93F21736-F1EF-4E45-968D-45B3F34E603D}"/>
    <cellStyle name="AggOrange9 2 3 3 2 4 3" xfId="10364" xr:uid="{ADBDD5C5-D53D-4538-9435-48267D7C330A}"/>
    <cellStyle name="AggOrange9 2 3 3 2 4 4" xfId="14263" xr:uid="{EE384AF0-3A99-4F5E-9D8B-FAEC4789D6DE}"/>
    <cellStyle name="AggOrange9 2 3 3 2 4 5" xfId="17464" xr:uid="{BCBA3C0B-3EB8-42B5-B7D6-8BBAC56048C4}"/>
    <cellStyle name="AggOrange9 2 3 3 2 4 6" xfId="21447" xr:uid="{B0E1D26E-69CC-4EEF-870D-CAB73DA5F89A}"/>
    <cellStyle name="AggOrange9 2 3 3 2 4 7" xfId="24034" xr:uid="{53EBFDC2-8273-4BD0-9684-8086BEE20125}"/>
    <cellStyle name="AggOrange9 2 3 3 2 4 8" xfId="28357" xr:uid="{BC11959A-FE22-4E3F-B98D-F08F6782438C}"/>
    <cellStyle name="AggOrange9 2 3 3 2 4 9" xfId="29690" xr:uid="{BBA95634-A11D-436F-A515-3C39B3A71083}"/>
    <cellStyle name="AggOrange9 2 3 3 2 5" xfId="2717" xr:uid="{29325924-1A8F-44B6-A3C7-283070DD17FA}"/>
    <cellStyle name="AggOrange9 2 3 3 2 5 10" xfId="34296" xr:uid="{43AE6E3E-F3DE-4D94-BEC7-0723ACB273D1}"/>
    <cellStyle name="AggOrange9 2 3 3 2 5 11" xfId="37743" xr:uid="{4B941FD2-0235-416F-8C66-FB0C82DFC6E0}"/>
    <cellStyle name="AggOrange9 2 3 3 2 5 12" xfId="40434" xr:uid="{C6C5185F-6000-46B1-A397-FC9D7449799E}"/>
    <cellStyle name="AggOrange9 2 3 3 2 5 13" xfId="44740" xr:uid="{B1A1A8B6-3064-4347-B4FA-1AB3869F1003}"/>
    <cellStyle name="AggOrange9 2 3 3 2 5 14" xfId="50141" xr:uid="{0EE4D3B1-A16A-404E-936B-DFDBD54D4A12}"/>
    <cellStyle name="AggOrange9 2 3 3 2 5 2" xfId="7153" xr:uid="{F42F992D-2CF8-423F-8457-4A6F2B6541BE}"/>
    <cellStyle name="AggOrange9 2 3 3 2 5 3" xfId="10733" xr:uid="{D8539B4D-CFC5-49A8-AEDA-E3C3EBFA5193}"/>
    <cellStyle name="AggOrange9 2 3 3 2 5 4" xfId="14632" xr:uid="{0414F378-B875-4165-901B-35989A34E717}"/>
    <cellStyle name="AggOrange9 2 3 3 2 5 5" xfId="17833" xr:uid="{E269C1A3-3567-4196-B35B-B963B9BA3F46}"/>
    <cellStyle name="AggOrange9 2 3 3 2 5 6" xfId="21816" xr:uid="{A36AEDEC-EA76-45FC-A0F5-ED9336306899}"/>
    <cellStyle name="AggOrange9 2 3 3 2 5 7" xfId="24380" xr:uid="{BD26BFC4-69AB-45ED-8734-BDDD79596144}"/>
    <cellStyle name="AggOrange9 2 3 3 2 5 8" xfId="28717" xr:uid="{FDB9F4BB-0D9D-417D-95E4-572C883AF76B}"/>
    <cellStyle name="AggOrange9 2 3 3 2 5 9" xfId="30689" xr:uid="{0952056F-C976-4861-9F1B-484CCBC4200D}"/>
    <cellStyle name="AggOrange9 2 3 3 2 6" xfId="3406" xr:uid="{A04EBB37-758B-4A26-87DA-2E4528DF838C}"/>
    <cellStyle name="AggOrange9 2 3 3 2 6 10" xfId="34983" xr:uid="{D395B598-7382-4E78-8E51-68286289A1A9}"/>
    <cellStyle name="AggOrange9 2 3 3 2 6 11" xfId="38428" xr:uid="{E22B23A1-4F5F-452F-A71F-22152059908A}"/>
    <cellStyle name="AggOrange9 2 3 3 2 6 12" xfId="41117" xr:uid="{BA7B33B0-F83A-47EB-8E3E-36E0A9F98195}"/>
    <cellStyle name="AggOrange9 2 3 3 2 6 13" xfId="45428" xr:uid="{2A10080C-E2D8-4C87-96C2-A4E998DF98ED}"/>
    <cellStyle name="AggOrange9 2 3 3 2 6 14" xfId="48819" xr:uid="{A8349A9E-FE88-4D45-9431-69E2F20D44BB}"/>
    <cellStyle name="AggOrange9 2 3 3 2 6 15" xfId="50824" xr:uid="{8DD53FFD-E4AD-4E0F-B63E-551EE46634F0}"/>
    <cellStyle name="AggOrange9 2 3 3 2 6 2" xfId="7841" xr:uid="{740F4B2E-D546-4C93-A5FE-36AB1C515FF1}"/>
    <cellStyle name="AggOrange9 2 3 3 2 6 3" xfId="11420" xr:uid="{4DE096D0-F615-4B55-8B61-4AB11108D435}"/>
    <cellStyle name="AggOrange9 2 3 3 2 6 4" xfId="15320" xr:uid="{190E9ECE-C5AF-4CC0-88DF-42E91CEAA2C2}"/>
    <cellStyle name="AggOrange9 2 3 3 2 6 5" xfId="18519" xr:uid="{9D55E9F4-4096-471B-AA8F-238194E930AE}"/>
    <cellStyle name="AggOrange9 2 3 3 2 6 6" xfId="22499" xr:uid="{5A0459AF-CBBB-48DB-97C1-EC9B48BDBD39}"/>
    <cellStyle name="AggOrange9 2 3 3 2 6 7" xfId="25061" xr:uid="{57BDBE30-267A-4A47-A3BF-180B514B31DB}"/>
    <cellStyle name="AggOrange9 2 3 3 2 6 8" xfId="29404" xr:uid="{E98CCA1F-E92E-4047-A311-BB8C15134244}"/>
    <cellStyle name="AggOrange9 2 3 3 2 6 9" xfId="31378" xr:uid="{3B4AA7ED-B0E1-40A4-A5E3-DADFAED34FE3}"/>
    <cellStyle name="AggOrange9 2 3 3 2 7" xfId="3002" xr:uid="{11595957-66EA-4BD0-B774-A41437CE8E54}"/>
    <cellStyle name="AggOrange9 2 3 3 2 7 10" xfId="34579" xr:uid="{4A600F55-E460-43E0-90B2-7B4DD3D32535}"/>
    <cellStyle name="AggOrange9 2 3 3 2 7 11" xfId="38024" xr:uid="{2FAA797C-ADA9-4A81-A1FB-B919C4BD2496}"/>
    <cellStyle name="AggOrange9 2 3 3 2 7 12" xfId="40713" xr:uid="{27C57DFF-0BFA-41A8-B1E7-B48C0A52B183}"/>
    <cellStyle name="AggOrange9 2 3 3 2 7 13" xfId="45024" xr:uid="{3012C883-DC1B-4F55-A49E-9F2127A590EB}"/>
    <cellStyle name="AggOrange9 2 3 3 2 7 14" xfId="48415" xr:uid="{87CCDC7E-14AC-48EA-A3DC-6B1368CD7AA2}"/>
    <cellStyle name="AggOrange9 2 3 3 2 7 15" xfId="50420" xr:uid="{9012D9DE-393D-40F6-9415-938A94876B66}"/>
    <cellStyle name="AggOrange9 2 3 3 2 7 2" xfId="7437" xr:uid="{609FD697-6A86-45FA-8857-FBEAD0055C17}"/>
    <cellStyle name="AggOrange9 2 3 3 2 7 3" xfId="11016" xr:uid="{449BF33F-49BB-40C0-A81A-211E8FFD4447}"/>
    <cellStyle name="AggOrange9 2 3 3 2 7 4" xfId="14916" xr:uid="{7B54E8B2-B05F-4A46-9606-2EAD1D5A7B21}"/>
    <cellStyle name="AggOrange9 2 3 3 2 7 5" xfId="18115" xr:uid="{8D621099-36A5-4D43-9C7B-FA595D0940CC}"/>
    <cellStyle name="AggOrange9 2 3 3 2 7 6" xfId="22095" xr:uid="{B54ADC20-525C-4BA6-BEF8-E665C42932B7}"/>
    <cellStyle name="AggOrange9 2 3 3 2 7 7" xfId="24657" xr:uid="{F9A70E48-840B-44A4-A949-6CDF271DFA75}"/>
    <cellStyle name="AggOrange9 2 3 3 2 7 8" xfId="29000" xr:uid="{ACFFE5D7-3610-4824-BED6-6ED565671022}"/>
    <cellStyle name="AggOrange9 2 3 3 2 7 9" xfId="30974" xr:uid="{026C7422-98F7-489D-8409-2D534EFB9D62}"/>
    <cellStyle name="AggOrange9 2 3 3 2 8" xfId="4358" xr:uid="{4EF70543-6AD7-4B55-B71B-62D7DF2C5F7A}"/>
    <cellStyle name="AggOrange9 2 3 3 2 8 10" xfId="42021" xr:uid="{97001A65-065A-4A73-A322-A0C8AA666ABD}"/>
    <cellStyle name="AggOrange9 2 3 3 2 8 11" xfId="46357" xr:uid="{1BDBC2AE-618E-481A-AE6E-5705CEC470D0}"/>
    <cellStyle name="AggOrange9 2 3 3 2 8 12" xfId="49761" xr:uid="{3EFAC691-8D62-471D-8FE7-857CCA16EB30}"/>
    <cellStyle name="AggOrange9 2 3 3 2 8 13" xfId="51728" xr:uid="{2CB0F2B1-358D-4F95-9521-497CBE9395EF}"/>
    <cellStyle name="AggOrange9 2 3 3 2 8 2" xfId="8791" xr:uid="{BD044D3C-A3BA-4A6B-BF9D-53F0AF9A9AD8}"/>
    <cellStyle name="AggOrange9 2 3 3 2 8 3" xfId="12362" xr:uid="{1B50FC50-815E-4FD1-9CCE-09B750246439}"/>
    <cellStyle name="AggOrange9 2 3 3 2 8 4" xfId="16265" xr:uid="{276273BB-BE16-46B8-A23B-C47A54080DD9}"/>
    <cellStyle name="AggOrange9 2 3 3 2 8 5" xfId="19446" xr:uid="{48A2F2F8-D7C3-4ABC-A92E-BE1A2F07FA9D}"/>
    <cellStyle name="AggOrange9 2 3 3 2 8 6" xfId="25965" xr:uid="{48B9082D-CE10-44D7-81B5-CE89AC32CED5}"/>
    <cellStyle name="AggOrange9 2 3 3 2 8 7" xfId="32313" xr:uid="{B94F2D76-AB8A-4595-B357-EA97E975D60A}"/>
    <cellStyle name="AggOrange9 2 3 3 2 8 8" xfId="35919" xr:uid="{6017AD6E-C735-49C0-A626-73E843239BB4}"/>
    <cellStyle name="AggOrange9 2 3 3 2 8 9" xfId="39371" xr:uid="{AF86C2DF-4A26-4514-BD6A-D147167EFFDD}"/>
    <cellStyle name="AggOrange9 2 3 3 2 9" xfId="4588" xr:uid="{14B4995A-475D-42B0-BE74-D4DCE57259FA}"/>
    <cellStyle name="AggOrange9 2 3 3 2 9 10" xfId="42251" xr:uid="{C2D4FFBE-745A-44BA-9C28-CFA48AD1F515}"/>
    <cellStyle name="AggOrange9 2 3 3 2 9 11" xfId="46587" xr:uid="{41CE97A6-B7F6-4DE0-8654-CA102FE376BE}"/>
    <cellStyle name="AggOrange9 2 3 3 2 9 12" xfId="49991" xr:uid="{6FE7876A-5E5D-48F2-A21E-53BBE9B3F86E}"/>
    <cellStyle name="AggOrange9 2 3 3 2 9 13" xfId="51958" xr:uid="{2DECD896-9395-4335-B401-D0A63F1A519A}"/>
    <cellStyle name="AggOrange9 2 3 3 2 9 2" xfId="9021" xr:uid="{6D371A1B-4ED6-4540-A72B-0A4158841EFB}"/>
    <cellStyle name="AggOrange9 2 3 3 2 9 3" xfId="12592" xr:uid="{4747008A-1081-477B-A495-CAB949D49C42}"/>
    <cellStyle name="AggOrange9 2 3 3 2 9 4" xfId="16495" xr:uid="{2DEB551D-7294-4CC9-BB91-BEDD3620C554}"/>
    <cellStyle name="AggOrange9 2 3 3 2 9 5" xfId="19676" xr:uid="{9CDF1C99-08F7-4052-83B3-78EF53C6F25E}"/>
    <cellStyle name="AggOrange9 2 3 3 2 9 6" xfId="26195" xr:uid="{8EAF2B4A-0182-4BD4-8C7B-BA7042D0918D}"/>
    <cellStyle name="AggOrange9 2 3 3 2 9 7" xfId="32543" xr:uid="{541F3BA8-5A35-4D03-888A-000A43E4478E}"/>
    <cellStyle name="AggOrange9 2 3 3 2 9 8" xfId="36149" xr:uid="{B04D6629-7F33-4A84-AD57-F8B070237660}"/>
    <cellStyle name="AggOrange9 2 3 3 2 9 9" xfId="39601" xr:uid="{934F0ABD-FB1A-4C93-A974-DAC909482763}"/>
    <cellStyle name="AggOrange9 2 3 3 3" xfId="1471" xr:uid="{02FD6936-4FAB-4A06-BCBD-6934D6F7CB61}"/>
    <cellStyle name="AggOrange9 2 3 3 3 10" xfId="36621" xr:uid="{09EAF48D-17F8-42F2-A22C-5F0B7FB73F15}"/>
    <cellStyle name="AggOrange9 2 3 3 3 11" xfId="36577" xr:uid="{49358945-7F39-463E-AD96-B47B69962196}"/>
    <cellStyle name="AggOrange9 2 3 3 3 12" xfId="43496" xr:uid="{C5D891F4-921E-418E-961B-DE7B5A218113}"/>
    <cellStyle name="AggOrange9 2 3 3 3 13" xfId="42284" xr:uid="{DA695328-BFB7-4018-AC50-3775EB30A2EB}"/>
    <cellStyle name="AggOrange9 2 3 3 3 2" xfId="5910" xr:uid="{E56BD88E-E69D-4B57-8C7E-5F2AD1539425}"/>
    <cellStyle name="AggOrange9 2 3 3 3 3" xfId="9487" xr:uid="{DD9924A7-ED1D-4536-A9A0-4CF8A6610744}"/>
    <cellStyle name="AggOrange9 2 3 3 3 4" xfId="16592" xr:uid="{1AD89964-E6E5-4E36-9C12-08A24CE1A2F6}"/>
    <cellStyle name="AggOrange9 2 3 3 3 5" xfId="20579" xr:uid="{5595D63A-4EA2-4854-8CEA-05A3BCC48035}"/>
    <cellStyle name="AggOrange9 2 3 3 3 6" xfId="23196" xr:uid="{29F5D196-EAD8-462A-AABC-D90E1B53E928}"/>
    <cellStyle name="AggOrange9 2 3 3 3 7" xfId="27507" xr:uid="{A63187FC-6BDA-48C7-96F3-A355123348DF}"/>
    <cellStyle name="AggOrange9 2 3 3 3 8" xfId="27608" xr:uid="{21CA6F34-64FB-4345-BE36-F396AD1B9C31}"/>
    <cellStyle name="AggOrange9 2 3 3 3 9" xfId="33054" xr:uid="{ACAB1DE0-D271-40AE-90E4-5A977F6E0041}"/>
    <cellStyle name="AggOrange9 2 3 3 4" xfId="1600" xr:uid="{FFB673F1-9368-44AC-A5B7-00EA5E56E1F7}"/>
    <cellStyle name="AggOrange9 2 3 3 4 10" xfId="33183" xr:uid="{981661D3-3906-43C4-9D9C-14CC75BFDF73}"/>
    <cellStyle name="AggOrange9 2 3 3 4 11" xfId="36740" xr:uid="{A8EF2323-E0A5-4731-ADE6-5C67B6B5C8B0}"/>
    <cellStyle name="AggOrange9 2 3 3 4 12" xfId="37525" xr:uid="{7D1ADBD1-2539-4C58-97BD-B3E00B7A9566}"/>
    <cellStyle name="AggOrange9 2 3 3 4 13" xfId="43625" xr:uid="{F9BE5A35-E201-46AA-AC28-538A49832E36}"/>
    <cellStyle name="AggOrange9 2 3 3 4 14" xfId="47553" xr:uid="{33D8C967-CF57-47DC-B219-1047085B6A55}"/>
    <cellStyle name="AggOrange9 2 3 3 4 2" xfId="6039" xr:uid="{F6F27D9C-BD9C-48C8-B0A1-C3F1090A517C}"/>
    <cellStyle name="AggOrange9 2 3 3 4 3" xfId="9616" xr:uid="{80EF697B-3527-4ACF-A5F2-77644ECA6844}"/>
    <cellStyle name="AggOrange9 2 3 3 4 4" xfId="13528" xr:uid="{2B432E05-FDC4-48AA-B5A8-B4F7D5052BD0}"/>
    <cellStyle name="AggOrange9 2 3 3 4 5" xfId="16721" xr:uid="{DB4992A0-E470-487A-8F85-847275E30ECB}"/>
    <cellStyle name="AggOrange9 2 3 3 4 6" xfId="20708" xr:uid="{DA83DD25-7FB6-4D80-BAE7-B2F3D7B0F54E}"/>
    <cellStyle name="AggOrange9 2 3 3 4 7" xfId="23316" xr:uid="{84369EAA-8FF6-4491-BAD0-94FB3BF5CD82}"/>
    <cellStyle name="AggOrange9 2 3 3 4 8" xfId="27634" xr:uid="{9E983CBB-B43E-4DD0-A256-AB6611058764}"/>
    <cellStyle name="AggOrange9 2 3 3 4 9" xfId="30124" xr:uid="{1E3D14B1-77FC-4E6A-AAB4-83998B0EA5E1}"/>
    <cellStyle name="AggOrange9 2 3 3 5" xfId="2166" xr:uid="{C46E8C54-D188-4BF6-A4C8-8B45523E245E}"/>
    <cellStyle name="AggOrange9 2 3 3 5 10" xfId="33745" xr:uid="{7A573F6C-1484-4210-B429-032374685D89}"/>
    <cellStyle name="AggOrange9 2 3 3 5 11" xfId="37248" xr:uid="{B6F03C34-FE79-4F00-9D98-F0D57258FC0C}"/>
    <cellStyle name="AggOrange9 2 3 3 5 12" xfId="39883" xr:uid="{76413425-12F2-4544-AB9F-1586EA734CF3}"/>
    <cellStyle name="AggOrange9 2 3 3 5 13" xfId="44189" xr:uid="{8AD6B00E-0642-4174-B135-59B7277E3488}"/>
    <cellStyle name="AggOrange9 2 3 3 5 14" xfId="46870" xr:uid="{9E57C8D2-7814-4519-8BB2-8CDFDF02952B}"/>
    <cellStyle name="AggOrange9 2 3 3 5 2" xfId="6604" xr:uid="{3E1E538B-3700-4CB1-922A-04C893EBA78F}"/>
    <cellStyle name="AggOrange9 2 3 3 5 3" xfId="10182" xr:uid="{A96E3699-76FE-401D-B60F-D188774C720F}"/>
    <cellStyle name="AggOrange9 2 3 3 5 4" xfId="14081" xr:uid="{06FFEC0A-A74C-4E15-AE24-2D07C36F160B}"/>
    <cellStyle name="AggOrange9 2 3 3 5 5" xfId="17282" xr:uid="{93D0C5FC-1BBD-4341-AE75-55EA04940460}"/>
    <cellStyle name="AggOrange9 2 3 3 5 6" xfId="21265" xr:uid="{072430D1-7A08-4076-BB46-8B17110D9108}"/>
    <cellStyle name="AggOrange9 2 3 3 5 7" xfId="23852" xr:uid="{247A839E-BA9B-4CC4-8B30-1BE1A5A32458}"/>
    <cellStyle name="AggOrange9 2 3 3 5 8" xfId="28181" xr:uid="{725D1709-C535-462B-B790-9218CDA67843}"/>
    <cellStyle name="AggOrange9 2 3 3 5 9" xfId="26862" xr:uid="{CC013F40-7847-41CC-8BAF-D5A49E9703C9}"/>
    <cellStyle name="AggOrange9 2 3 3 6" xfId="2511" xr:uid="{9C9FE1E3-8DCE-444A-A009-4FA65D67D53F}"/>
    <cellStyle name="AggOrange9 2 3 3 6 10" xfId="34090" xr:uid="{8F98E7C1-26D4-49D4-AD8C-4850E5EDF78C}"/>
    <cellStyle name="AggOrange9 2 3 3 6 11" xfId="37564" xr:uid="{E94B05A3-42A7-4A4A-B166-8C88014BA5F2}"/>
    <cellStyle name="AggOrange9 2 3 3 6 12" xfId="40228" xr:uid="{327A8257-E68D-4B28-81A3-CF43BC3AB2EE}"/>
    <cellStyle name="AggOrange9 2 3 3 6 13" xfId="44534" xr:uid="{AD6048D7-387F-4F02-BA37-755580C2FB6F}"/>
    <cellStyle name="AggOrange9 2 3 3 6 14" xfId="46890" xr:uid="{F2A467CA-6A25-41E5-9E85-68E0C5032723}"/>
    <cellStyle name="AggOrange9 2 3 3 6 2" xfId="6949" xr:uid="{33BBEF6A-B91C-4276-8328-57FCF6B13DC4}"/>
    <cellStyle name="AggOrange9 2 3 3 6 3" xfId="10527" xr:uid="{C6D2AC30-41E3-42FE-B7A6-A77D7637A555}"/>
    <cellStyle name="AggOrange9 2 3 3 6 4" xfId="14426" xr:uid="{F1A623CA-B802-4292-A192-8D5FA7DD17FF}"/>
    <cellStyle name="AggOrange9 2 3 3 6 5" xfId="17627" xr:uid="{FB1E7AE8-6DBA-4A97-AA89-5131950480DC}"/>
    <cellStyle name="AggOrange9 2 3 3 6 6" xfId="21610" xr:uid="{336923B5-D19F-4D9B-ACB4-FC436D5A5C0B}"/>
    <cellStyle name="AggOrange9 2 3 3 6 7" xfId="24189" xr:uid="{74E4C74B-0DF5-400E-BE30-FE6C6C43B631}"/>
    <cellStyle name="AggOrange9 2 3 3 6 8" xfId="28518" xr:uid="{2A8793B6-E14B-4074-B464-832C808BF54D}"/>
    <cellStyle name="AggOrange9 2 3 3 6 9" xfId="26326" xr:uid="{D6197B21-EED7-447A-99E4-B78ADC171809}"/>
    <cellStyle name="AggOrange9 2 3 3 7" xfId="3195" xr:uid="{BFB04C90-B379-4652-BC7F-43959826D722}"/>
    <cellStyle name="AggOrange9 2 3 3 7 10" xfId="34772" xr:uid="{88A67385-18E3-4CDD-BC87-C35770E57E11}"/>
    <cellStyle name="AggOrange9 2 3 3 7 11" xfId="38217" xr:uid="{73A15A8E-2B5E-4914-90FB-E454CAA6EC6E}"/>
    <cellStyle name="AggOrange9 2 3 3 7 12" xfId="40906" xr:uid="{F81E1CE0-C21C-40C3-AEB6-9DC3143075E5}"/>
    <cellStyle name="AggOrange9 2 3 3 7 13" xfId="45217" xr:uid="{E7025B0F-B52A-4914-9F16-6AB7F1614125}"/>
    <cellStyle name="AggOrange9 2 3 3 7 14" xfId="48608" xr:uid="{E4F39873-2B08-4EE6-867B-758C826FA0BE}"/>
    <cellStyle name="AggOrange9 2 3 3 7 15" xfId="50613" xr:uid="{6128DBF6-F96E-4738-8338-04AF63E8A35B}"/>
    <cellStyle name="AggOrange9 2 3 3 7 2" xfId="7630" xr:uid="{9D9DEBB3-A1BE-4976-85FF-FF90D0C3B111}"/>
    <cellStyle name="AggOrange9 2 3 3 7 3" xfId="11209" xr:uid="{3E2F4F7D-B153-4E2E-8A07-F3752D021FBC}"/>
    <cellStyle name="AggOrange9 2 3 3 7 4" xfId="15109" xr:uid="{C203DE6E-4E64-4967-BE35-07B4FED51C58}"/>
    <cellStyle name="AggOrange9 2 3 3 7 5" xfId="18308" xr:uid="{7624E051-1280-47EC-8326-80F17CC069E8}"/>
    <cellStyle name="AggOrange9 2 3 3 7 6" xfId="22288" xr:uid="{321717A8-EDD2-4AF3-B4B9-768A536921B0}"/>
    <cellStyle name="AggOrange9 2 3 3 7 7" xfId="24850" xr:uid="{553F09FA-9F38-44F3-A790-9395A6AD3035}"/>
    <cellStyle name="AggOrange9 2 3 3 7 8" xfId="29193" xr:uid="{76C0AAF0-75F5-4BF7-97B7-8EFDD6A9F486}"/>
    <cellStyle name="AggOrange9 2 3 3 7 9" xfId="31167" xr:uid="{0F485A87-687D-4FAC-84B6-4FF00D19E302}"/>
    <cellStyle name="AggOrange9 2 3 3 8" xfId="2861" xr:uid="{2A0FB9AB-25BD-41E0-97D9-2292C5D2559A}"/>
    <cellStyle name="AggOrange9 2 3 3 8 10" xfId="34438" xr:uid="{8CF764E5-AC84-4C9F-8F26-05C885730AF6}"/>
    <cellStyle name="AggOrange9 2 3 3 8 11" xfId="37883" xr:uid="{80F63D9B-FB9D-402A-8F70-CFE0078AFD9E}"/>
    <cellStyle name="AggOrange9 2 3 3 8 12" xfId="40572" xr:uid="{864077EE-8902-44C4-A014-883791E7E419}"/>
    <cellStyle name="AggOrange9 2 3 3 8 13" xfId="44883" xr:uid="{8332016F-7C24-42CC-9829-5250E3AE4DDA}"/>
    <cellStyle name="AggOrange9 2 3 3 8 14" xfId="48274" xr:uid="{4189C80B-0E2B-467B-A24D-9B114AD242F2}"/>
    <cellStyle name="AggOrange9 2 3 3 8 15" xfId="50279" xr:uid="{34B42DE9-7C91-4248-AEBC-2C09777C4899}"/>
    <cellStyle name="AggOrange9 2 3 3 8 2" xfId="7296" xr:uid="{4E0AF719-35C7-4BCB-8958-781B9520B2FE}"/>
    <cellStyle name="AggOrange9 2 3 3 8 3" xfId="10875" xr:uid="{AA10C14E-0C27-45FE-A5BB-15CC73FA0C8F}"/>
    <cellStyle name="AggOrange9 2 3 3 8 4" xfId="14775" xr:uid="{1B2E426F-FE7F-4D8C-81B6-690E33CD3D58}"/>
    <cellStyle name="AggOrange9 2 3 3 8 5" xfId="17974" xr:uid="{0E80ADF3-3D52-48A5-8B25-39DF807FA9A5}"/>
    <cellStyle name="AggOrange9 2 3 3 8 6" xfId="21954" xr:uid="{FA68ED8D-E1B4-448D-8CD0-FBD0BF98F25F}"/>
    <cellStyle name="AggOrange9 2 3 3 8 7" xfId="24516" xr:uid="{F49D508A-B306-4424-A4FA-EBBB998B5589}"/>
    <cellStyle name="AggOrange9 2 3 3 8 8" xfId="28859" xr:uid="{BA2F002B-3359-4E2E-8AD6-C8B10AC06EBB}"/>
    <cellStyle name="AggOrange9 2 3 3 8 9" xfId="30833" xr:uid="{9A257445-6629-44CB-AFEE-CBF9787B70C9}"/>
    <cellStyle name="AggOrange9 2 3 3 9" xfId="4149" xr:uid="{4C6983B4-C4DF-4AA6-952F-97F25A5107F7}"/>
    <cellStyle name="AggOrange9 2 3 3 9 10" xfId="41812" xr:uid="{8724FA6B-7311-47D7-B369-6FA51B0B9CAD}"/>
    <cellStyle name="AggOrange9 2 3 3 9 11" xfId="46148" xr:uid="{F5AA1767-A241-4E5D-860B-8BB3C09A0D51}"/>
    <cellStyle name="AggOrange9 2 3 3 9 12" xfId="49552" xr:uid="{3F92AAA4-A40F-4F9A-8F30-1BC2242ED097}"/>
    <cellStyle name="AggOrange9 2 3 3 9 13" xfId="51519" xr:uid="{F777159A-DDA2-4FE2-B136-5BD9658830EE}"/>
    <cellStyle name="AggOrange9 2 3 3 9 2" xfId="8582" xr:uid="{E616763D-F82A-43A8-B67C-3615244A1BA1}"/>
    <cellStyle name="AggOrange9 2 3 3 9 3" xfId="12153" xr:uid="{B5EC527C-FC4D-40D1-8737-197C86E704A8}"/>
    <cellStyle name="AggOrange9 2 3 3 9 4" xfId="16056" xr:uid="{94564DE6-5E02-44CF-AA67-E8F23302BF01}"/>
    <cellStyle name="AggOrange9 2 3 3 9 5" xfId="19237" xr:uid="{0208AFB0-D2C2-4522-B2BA-2403960E2FA1}"/>
    <cellStyle name="AggOrange9 2 3 3 9 6" xfId="25756" xr:uid="{09E05F8E-E303-4BD0-B147-A6811E38F5F1}"/>
    <cellStyle name="AggOrange9 2 3 3 9 7" xfId="32104" xr:uid="{B467FFCC-34E3-4B35-A9E5-4BCC5F87D31F}"/>
    <cellStyle name="AggOrange9 2 3 3 9 8" xfId="35710" xr:uid="{08230E3D-6667-4AB8-9DFA-5E1F929153C9}"/>
    <cellStyle name="AggOrange9 2 3 3 9 9" xfId="39162" xr:uid="{8B3D4741-2EBA-42C4-A401-8AE4EAA85F8A}"/>
    <cellStyle name="AggOrange9 2 3 4" xfId="741" xr:uid="{34D9058A-4170-42AE-8114-4538B547F821}"/>
    <cellStyle name="AggOrange9 2 3 4 10" xfId="4444" xr:uid="{5E24BA66-F361-4095-99DA-ABDF27ADB4CE}"/>
    <cellStyle name="AggOrange9 2 3 4 10 10" xfId="42107" xr:uid="{4F42B5EE-02AE-4CC7-A7A7-B2C3B81042CB}"/>
    <cellStyle name="AggOrange9 2 3 4 10 11" xfId="46443" xr:uid="{E33E3147-8554-4564-8338-92B350FF0A99}"/>
    <cellStyle name="AggOrange9 2 3 4 10 12" xfId="49847" xr:uid="{D29A6402-3667-4C5D-85AD-EDB455D71EC1}"/>
    <cellStyle name="AggOrange9 2 3 4 10 13" xfId="51814" xr:uid="{63403E86-4368-4842-8041-9A407F37E119}"/>
    <cellStyle name="AggOrange9 2 3 4 10 2" xfId="8877" xr:uid="{4AB7F298-0531-4B28-929C-B32E7F903E22}"/>
    <cellStyle name="AggOrange9 2 3 4 10 3" xfId="12448" xr:uid="{E7F28F65-FDC5-4F3E-86D2-AFCF6A6E908C}"/>
    <cellStyle name="AggOrange9 2 3 4 10 4" xfId="16351" xr:uid="{195D201B-DBF6-4728-AD52-04BCFCD4FEA1}"/>
    <cellStyle name="AggOrange9 2 3 4 10 5" xfId="19532" xr:uid="{922E4B7A-25B2-4BB3-9674-151F8D59BDD2}"/>
    <cellStyle name="AggOrange9 2 3 4 10 6" xfId="26051" xr:uid="{9D26DB0E-CBB0-4A36-B8D2-373F447318E8}"/>
    <cellStyle name="AggOrange9 2 3 4 10 7" xfId="32399" xr:uid="{0E8CBA8C-1C3C-47A2-B270-C5A91095E76E}"/>
    <cellStyle name="AggOrange9 2 3 4 10 8" xfId="36005" xr:uid="{3F257EAE-B364-4FCC-A366-013418DAC9D5}"/>
    <cellStyle name="AggOrange9 2 3 4 10 9" xfId="39457" xr:uid="{D55BFEFA-8E4E-471E-8C37-B795C7600240}"/>
    <cellStyle name="AggOrange9 2 3 4 11" xfId="4717" xr:uid="{5D562FD5-B460-4B25-BEFF-4BF3564BFF1A}"/>
    <cellStyle name="AggOrange9 2 3 4 12" xfId="12868" xr:uid="{9D6B2F82-A462-4B58-9EFC-0FED20CEFA09}"/>
    <cellStyle name="AggOrange9 2 3 4 13" xfId="19855" xr:uid="{ACE41606-C760-46D1-99BB-34349D430945}"/>
    <cellStyle name="AggOrange9 2 3 4 14" xfId="29856" xr:uid="{7EBDF5C9-A01B-42CD-B8A4-834733385822}"/>
    <cellStyle name="AggOrange9 2 3 4 15" xfId="42771" xr:uid="{B91E2A6D-1FBB-4A51-BF5A-6432BC5A12F2}"/>
    <cellStyle name="AggOrange9 2 3 4 16" xfId="52605" xr:uid="{868A548F-DED2-4881-B1A0-11052F995A16}"/>
    <cellStyle name="AggOrange9 2 3 4 2" xfId="956" xr:uid="{98FA7D0A-696C-4A16-A24A-D8493C3FF475}"/>
    <cellStyle name="AggOrange9 2 3 4 2 10" xfId="8136" xr:uid="{AEC5068A-7CC5-41F3-A5E9-EDF5AE0CE41B}"/>
    <cellStyle name="AggOrange9 2 3 4 2 11" xfId="12739" xr:uid="{AAEE7D0F-6D32-4FDC-AA85-41450E1292BC}"/>
    <cellStyle name="AggOrange9 2 3 4 2 12" xfId="20065" xr:uid="{99DE57BC-9E29-4E8D-A7FA-03D78AE3B760}"/>
    <cellStyle name="AggOrange9 2 3 4 2 13" xfId="35346" xr:uid="{2BCE81AB-451C-4C90-AF44-A08E6A2D67AA}"/>
    <cellStyle name="AggOrange9 2 3 4 2 14" xfId="42981" xr:uid="{6FF25075-E8CA-4110-A45D-2955B2717976}"/>
    <cellStyle name="AggOrange9 2 3 4 2 15" xfId="52819" xr:uid="{AADC34AC-4805-4E18-BFAD-4B772DAE99B1}"/>
    <cellStyle name="AggOrange9 2 3 4 2 2" xfId="1694" xr:uid="{EB9A3BA1-453A-48CB-BD94-076D8B834D2C}"/>
    <cellStyle name="AggOrange9 2 3 4 2 2 10" xfId="36831" xr:uid="{142A1DF2-7954-444B-A773-A8C88BEE8B9A}"/>
    <cellStyle name="AggOrange9 2 3 4 2 2 11" xfId="26424" xr:uid="{A5CFD3C9-8F9B-431F-B03F-F2B8A8CB0CBA}"/>
    <cellStyle name="AggOrange9 2 3 4 2 2 12" xfId="43719" xr:uid="{7361159E-8DAA-4F02-8BAA-070D39017965}"/>
    <cellStyle name="AggOrange9 2 3 4 2 2 13" xfId="47120" xr:uid="{B52D4D42-8E88-42AA-BCE6-FBAA84CFF3D6}"/>
    <cellStyle name="AggOrange9 2 3 4 2 2 2" xfId="6133" xr:uid="{78480CB1-8AEF-47B4-A9DB-A40DF438880C}"/>
    <cellStyle name="AggOrange9 2 3 4 2 2 3" xfId="9710" xr:uid="{7EE9FF30-1151-4122-AEF0-31758A48B111}"/>
    <cellStyle name="AggOrange9 2 3 4 2 2 4" xfId="16815" xr:uid="{F7A184C4-B74C-444B-8C50-1D8CB6E78F58}"/>
    <cellStyle name="AggOrange9 2 3 4 2 2 5" xfId="20802" xr:uid="{601643E0-A1C8-4D52-A13B-32F77ECB0AF1}"/>
    <cellStyle name="AggOrange9 2 3 4 2 2 6" xfId="23405" xr:uid="{C390ADCD-6763-42F1-99B4-77F2E4708A1D}"/>
    <cellStyle name="AggOrange9 2 3 4 2 2 7" xfId="27727" xr:uid="{FE58CA98-394A-4CC5-ADFA-CE0EAC246625}"/>
    <cellStyle name="AggOrange9 2 3 4 2 2 8" xfId="30187" xr:uid="{EC86F9D0-BAC2-485B-B3C5-2B78E3208B61}"/>
    <cellStyle name="AggOrange9 2 3 4 2 2 9" xfId="33277" xr:uid="{CB756C0C-5BC6-4240-809E-17D9EF96CF2E}"/>
    <cellStyle name="AggOrange9 2 3 4 2 3" xfId="1908" xr:uid="{3124EBB5-BE12-478E-8405-1A6166EAF487}"/>
    <cellStyle name="AggOrange9 2 3 4 2 3 10" xfId="33491" xr:uid="{A6006C58-6119-439B-B8D7-31717CDB0272}"/>
    <cellStyle name="AggOrange9 2 3 4 2 3 11" xfId="37016" xr:uid="{EA679F28-1A69-4876-B837-B380AFE9F07E}"/>
    <cellStyle name="AggOrange9 2 3 4 2 3 12" xfId="39634" xr:uid="{106D49D4-D7C4-416D-A7E8-35132D9F2E45}"/>
    <cellStyle name="AggOrange9 2 3 4 2 3 13" xfId="43933" xr:uid="{D3686D4B-05BD-421F-952F-909C5CDD617D}"/>
    <cellStyle name="AggOrange9 2 3 4 2 3 14" xfId="48086" xr:uid="{45D54A39-46CB-42E6-A777-ECE2C516D4E2}"/>
    <cellStyle name="AggOrange9 2 3 4 2 3 2" xfId="6346" xr:uid="{071631D0-430D-4A02-A503-0D6FDA5ED949}"/>
    <cellStyle name="AggOrange9 2 3 4 2 3 3" xfId="9924" xr:uid="{2228C3C9-55DE-43B6-96D7-58025CE8C470}"/>
    <cellStyle name="AggOrange9 2 3 4 2 3 4" xfId="13826" xr:uid="{BB2AE47D-27EC-4B5A-90B7-9093AC6E058A}"/>
    <cellStyle name="AggOrange9 2 3 4 2 3 5" xfId="17029" xr:uid="{55868C8A-3F71-4EA2-918E-24C84F7DE123}"/>
    <cellStyle name="AggOrange9 2 3 4 2 3 6" xfId="21016" xr:uid="{E84BE16C-B927-4005-8C38-6556312D290C}"/>
    <cellStyle name="AggOrange9 2 3 4 2 3 7" xfId="23607" xr:uid="{A4C69855-62E8-425A-A01E-561DE8C59502}"/>
    <cellStyle name="AggOrange9 2 3 4 2 3 8" xfId="27931" xr:uid="{0D0A60BF-C27B-425F-93EA-A585844654A1}"/>
    <cellStyle name="AggOrange9 2 3 4 2 3 9" xfId="26610" xr:uid="{9633D6FB-397D-4228-970C-64F629955AC4}"/>
    <cellStyle name="AggOrange9 2 3 4 2 4" xfId="2360" xr:uid="{4BEB8FF4-0C44-4A26-99D5-3C3D780553CF}"/>
    <cellStyle name="AggOrange9 2 3 4 2 4 10" xfId="33939" xr:uid="{F291BD51-D5AF-4050-B609-7C0A24CB22EC}"/>
    <cellStyle name="AggOrange9 2 3 4 2 4 11" xfId="37431" xr:uid="{620DE59A-A056-4849-8622-A0E33EABFCB1}"/>
    <cellStyle name="AggOrange9 2 3 4 2 4 12" xfId="40077" xr:uid="{AE233D06-1A3F-4EE0-B95F-4A81D2448698}"/>
    <cellStyle name="AggOrange9 2 3 4 2 4 13" xfId="44383" xr:uid="{9FFEEE32-A269-4EFD-A0C8-FA20979D5DD0}"/>
    <cellStyle name="AggOrange9 2 3 4 2 4 14" xfId="46809" xr:uid="{1466C39B-5CB1-445B-858A-866605EAF1B9}"/>
    <cellStyle name="AggOrange9 2 3 4 2 4 2" xfId="6798" xr:uid="{AD6DF143-AB53-4EC0-80C1-07FF2FB6C579}"/>
    <cellStyle name="AggOrange9 2 3 4 2 4 3" xfId="10376" xr:uid="{C8C8D5B5-D484-4DDF-8D0F-EA28683BF78C}"/>
    <cellStyle name="AggOrange9 2 3 4 2 4 4" xfId="14275" xr:uid="{51CC5E94-020F-4416-883A-A3AB03133AEA}"/>
    <cellStyle name="AggOrange9 2 3 4 2 4 5" xfId="17476" xr:uid="{E4931C14-3371-4619-92BE-31C1F1938D9D}"/>
    <cellStyle name="AggOrange9 2 3 4 2 4 6" xfId="21459" xr:uid="{C9AA79A7-E26E-4222-B0DE-F87CE3E42B7A}"/>
    <cellStyle name="AggOrange9 2 3 4 2 4 7" xfId="24046" xr:uid="{B5833422-3496-45D9-9975-0C8F59FEDDA4}"/>
    <cellStyle name="AggOrange9 2 3 4 2 4 8" xfId="28369" xr:uid="{4DBFD5C7-DA4A-43DD-9123-C521CFDBBB4C}"/>
    <cellStyle name="AggOrange9 2 3 4 2 4 9" xfId="29678" xr:uid="{77905FA1-4296-4575-9C20-20C78308B045}"/>
    <cellStyle name="AggOrange9 2 3 4 2 5" xfId="2731" xr:uid="{8D5E4233-AAAC-4B15-9F6F-A53A77AF4C03}"/>
    <cellStyle name="AggOrange9 2 3 4 2 5 10" xfId="34310" xr:uid="{C53304B9-26BB-4F95-9CD5-3150CC758AC9}"/>
    <cellStyle name="AggOrange9 2 3 4 2 5 11" xfId="37756" xr:uid="{DBB45B36-9673-4260-815C-85679E3E5C78}"/>
    <cellStyle name="AggOrange9 2 3 4 2 5 12" xfId="40448" xr:uid="{85D6C9F6-E933-45E2-9F15-B05F3AF66D9A}"/>
    <cellStyle name="AggOrange9 2 3 4 2 5 13" xfId="44754" xr:uid="{05440416-30B1-42EF-8EB2-41862B5034E6}"/>
    <cellStyle name="AggOrange9 2 3 4 2 5 14" xfId="50155" xr:uid="{51E44157-404E-43EA-9B3A-FF4A8A3FD175}"/>
    <cellStyle name="AggOrange9 2 3 4 2 5 2" xfId="7167" xr:uid="{EA5C8D92-D0AF-410B-81FC-51C258D34BCB}"/>
    <cellStyle name="AggOrange9 2 3 4 2 5 3" xfId="10747" xr:uid="{60D27601-B10E-4B42-9918-0B19E494FF4A}"/>
    <cellStyle name="AggOrange9 2 3 4 2 5 4" xfId="14646" xr:uid="{05D1E509-A9E3-426A-B8C9-238D4D87E2A0}"/>
    <cellStyle name="AggOrange9 2 3 4 2 5 5" xfId="17847" xr:uid="{CA89E14B-596F-482C-BC1A-0483FD416933}"/>
    <cellStyle name="AggOrange9 2 3 4 2 5 6" xfId="21830" xr:uid="{A461BC13-0D66-47DD-828F-8E87E06819FE}"/>
    <cellStyle name="AggOrange9 2 3 4 2 5 7" xfId="24392" xr:uid="{98339852-5D5D-4685-B2F1-6CF78BBBAB16}"/>
    <cellStyle name="AggOrange9 2 3 4 2 5 8" xfId="28731" xr:uid="{B934584C-646F-47B0-A90F-9B41CCC188A4}"/>
    <cellStyle name="AggOrange9 2 3 4 2 5 9" xfId="30703" xr:uid="{A3DF848E-7976-44C8-9A6B-62B3DAABD731}"/>
    <cellStyle name="AggOrange9 2 3 4 2 6" xfId="3420" xr:uid="{CD2E2035-A631-407B-A501-DC91A61122F9}"/>
    <cellStyle name="AggOrange9 2 3 4 2 6 10" xfId="34997" xr:uid="{A0DDF49E-AF7B-4C98-A26E-F61D4EECEA7B}"/>
    <cellStyle name="AggOrange9 2 3 4 2 6 11" xfId="38442" xr:uid="{7125A512-75DC-4C57-A2FC-5B00AA7E59A0}"/>
    <cellStyle name="AggOrange9 2 3 4 2 6 12" xfId="41131" xr:uid="{60D4128C-538D-4300-8B9D-EE3D7F0F15F1}"/>
    <cellStyle name="AggOrange9 2 3 4 2 6 13" xfId="45442" xr:uid="{53685F9B-2352-4CCF-8731-BFE519B54005}"/>
    <cellStyle name="AggOrange9 2 3 4 2 6 14" xfId="48833" xr:uid="{76C91FF8-0F48-4F45-885E-1AE2FB508D0B}"/>
    <cellStyle name="AggOrange9 2 3 4 2 6 15" xfId="50838" xr:uid="{F8DF3EB8-2AEB-4F2B-8DC2-092CDC44EED9}"/>
    <cellStyle name="AggOrange9 2 3 4 2 6 2" xfId="7855" xr:uid="{BA341EAA-59CC-4E06-A62E-F2553F359500}"/>
    <cellStyle name="AggOrange9 2 3 4 2 6 3" xfId="11434" xr:uid="{AB58764F-323B-4B86-BF3D-FA31E8427DD0}"/>
    <cellStyle name="AggOrange9 2 3 4 2 6 4" xfId="15334" xr:uid="{5A4AA61B-0671-4638-870D-05DCFC163180}"/>
    <cellStyle name="AggOrange9 2 3 4 2 6 5" xfId="18533" xr:uid="{37173B00-4314-46E4-BC07-9932BA0611CC}"/>
    <cellStyle name="AggOrange9 2 3 4 2 6 6" xfId="22513" xr:uid="{91141E23-9E15-49BE-91D8-F16C9722C56D}"/>
    <cellStyle name="AggOrange9 2 3 4 2 6 7" xfId="25075" xr:uid="{DCDBC25A-B001-48F2-BEB6-F65D605E41A0}"/>
    <cellStyle name="AggOrange9 2 3 4 2 6 8" xfId="29418" xr:uid="{A292D74D-A785-4BFA-B552-93D47F352D97}"/>
    <cellStyle name="AggOrange9 2 3 4 2 6 9" xfId="31392" xr:uid="{98B72948-CF8C-4E35-836C-FBE4FAFF0E71}"/>
    <cellStyle name="AggOrange9 2 3 4 2 7" xfId="3655" xr:uid="{0BA65784-BCD8-4EE7-9E58-6B1BCBBFFBF6}"/>
    <cellStyle name="AggOrange9 2 3 4 2 7 10" xfId="35232" xr:uid="{770547AF-8225-4BE7-99BB-8467525D7DF8}"/>
    <cellStyle name="AggOrange9 2 3 4 2 7 11" xfId="38677" xr:uid="{4CAF090A-6AA0-4A86-95F6-70061C5C36C8}"/>
    <cellStyle name="AggOrange9 2 3 4 2 7 12" xfId="41366" xr:uid="{6F707B48-5BD7-4B50-97FE-28DBFBF46EB7}"/>
    <cellStyle name="AggOrange9 2 3 4 2 7 13" xfId="45677" xr:uid="{8F2F0BCC-20B1-497A-87D2-58C1D05412CD}"/>
    <cellStyle name="AggOrange9 2 3 4 2 7 14" xfId="49068" xr:uid="{E1FB48D3-9514-4C95-8363-DB81E13C49CC}"/>
    <cellStyle name="AggOrange9 2 3 4 2 7 15" xfId="51073" xr:uid="{8444F658-3386-4AB1-B169-423C47E0EF5E}"/>
    <cellStyle name="AggOrange9 2 3 4 2 7 2" xfId="8090" xr:uid="{8BE8DCBE-AA42-4FE2-8EBF-8589FAA53C0F}"/>
    <cellStyle name="AggOrange9 2 3 4 2 7 3" xfId="11669" xr:uid="{A7CB93EC-5EB7-4941-8C9C-818B2EFF7752}"/>
    <cellStyle name="AggOrange9 2 3 4 2 7 4" xfId="15569" xr:uid="{3856E312-BC34-40C2-A4F1-82BD4BBAB898}"/>
    <cellStyle name="AggOrange9 2 3 4 2 7 5" xfId="18768" xr:uid="{29330542-E03D-41B9-96DC-A4C0844B585F}"/>
    <cellStyle name="AggOrange9 2 3 4 2 7 6" xfId="22748" xr:uid="{435D97C6-3229-41DE-8EEE-2F9760074FF1}"/>
    <cellStyle name="AggOrange9 2 3 4 2 7 7" xfId="25310" xr:uid="{159A93DA-BDD7-4068-B2DF-ABD70E3F470F}"/>
    <cellStyle name="AggOrange9 2 3 4 2 7 8" xfId="29653" xr:uid="{7239AABD-258D-4CFB-A0B0-B374BEAE306A}"/>
    <cellStyle name="AggOrange9 2 3 4 2 7 9" xfId="31627" xr:uid="{AE077B76-525A-49E7-83E6-3AE84C0E823E}"/>
    <cellStyle name="AggOrange9 2 3 4 2 8" xfId="4372" xr:uid="{BC2FB422-300C-4B7C-BA99-462BAFB6E1B7}"/>
    <cellStyle name="AggOrange9 2 3 4 2 8 10" xfId="42035" xr:uid="{BF6715CA-2A01-4B2C-A3BC-747A4FE28DC9}"/>
    <cellStyle name="AggOrange9 2 3 4 2 8 11" xfId="46371" xr:uid="{420F2DAD-5144-4F64-A8C5-D8EE6236DC99}"/>
    <cellStyle name="AggOrange9 2 3 4 2 8 12" xfId="49775" xr:uid="{E854CCC8-C9E7-4E3D-A8FE-E06F85E6C0C5}"/>
    <cellStyle name="AggOrange9 2 3 4 2 8 13" xfId="51742" xr:uid="{C0BC8DF1-D09C-4D07-8239-59D2188FDAD4}"/>
    <cellStyle name="AggOrange9 2 3 4 2 8 2" xfId="8805" xr:uid="{B2C998A7-8FEA-4504-85A0-75833710C08D}"/>
    <cellStyle name="AggOrange9 2 3 4 2 8 3" xfId="12376" xr:uid="{740A7464-3197-4B4D-89D5-734F4B4A0B8B}"/>
    <cellStyle name="AggOrange9 2 3 4 2 8 4" xfId="16279" xr:uid="{87C2060F-024C-4F2E-BD2C-1E2D38ADE2DA}"/>
    <cellStyle name="AggOrange9 2 3 4 2 8 5" xfId="19460" xr:uid="{06C70E12-4600-4D96-9D7C-BE5138E259CB}"/>
    <cellStyle name="AggOrange9 2 3 4 2 8 6" xfId="25979" xr:uid="{481A22F6-F123-4F42-B9A7-0B0648203B9A}"/>
    <cellStyle name="AggOrange9 2 3 4 2 8 7" xfId="32327" xr:uid="{E0691D28-4BDD-4C80-8094-85378B597ED4}"/>
    <cellStyle name="AggOrange9 2 3 4 2 8 8" xfId="35933" xr:uid="{E5BEF767-7224-474D-9498-0443C4495880}"/>
    <cellStyle name="AggOrange9 2 3 4 2 8 9" xfId="39385" xr:uid="{41E131AD-5011-45CE-9B0A-1F7A6D7152ED}"/>
    <cellStyle name="AggOrange9 2 3 4 2 9" xfId="4602" xr:uid="{ACA53B19-448A-4881-906D-15503A2BDF05}"/>
    <cellStyle name="AggOrange9 2 3 4 2 9 10" xfId="42265" xr:uid="{1C53ADEF-578E-4221-9F59-D656CB098C0D}"/>
    <cellStyle name="AggOrange9 2 3 4 2 9 11" xfId="46601" xr:uid="{5DB4FB28-03D0-4757-AC31-3283F4F77370}"/>
    <cellStyle name="AggOrange9 2 3 4 2 9 12" xfId="50005" xr:uid="{FE692211-B252-413E-9A96-0865104E56C3}"/>
    <cellStyle name="AggOrange9 2 3 4 2 9 13" xfId="51972" xr:uid="{E0CECD19-75E8-4D6B-9B6E-DB0AABDE5F4F}"/>
    <cellStyle name="AggOrange9 2 3 4 2 9 2" xfId="9035" xr:uid="{BCFD71A8-10E4-4679-AC26-A555CCF65E7C}"/>
    <cellStyle name="AggOrange9 2 3 4 2 9 3" xfId="12606" xr:uid="{B4D53A64-BB5E-4753-A68D-8675A1CF5173}"/>
    <cellStyle name="AggOrange9 2 3 4 2 9 4" xfId="16509" xr:uid="{6099465C-008F-4604-B886-C2F26EF12A05}"/>
    <cellStyle name="AggOrange9 2 3 4 2 9 5" xfId="19690" xr:uid="{D8AC448C-ED1C-48BD-B8CB-6370D3F808DF}"/>
    <cellStyle name="AggOrange9 2 3 4 2 9 6" xfId="26209" xr:uid="{D2180D6A-4400-4FAC-BAD5-E7376D582BE9}"/>
    <cellStyle name="AggOrange9 2 3 4 2 9 7" xfId="32557" xr:uid="{51BA54EB-740E-4D75-95DA-8C9BF25F7810}"/>
    <cellStyle name="AggOrange9 2 3 4 2 9 8" xfId="36163" xr:uid="{1D48B090-3A5E-48D4-B4FC-318447823B0F}"/>
    <cellStyle name="AggOrange9 2 3 4 2 9 9" xfId="39615" xr:uid="{A7AFC84C-013C-4EAC-B490-FEBC40A99D21}"/>
    <cellStyle name="AggOrange9 2 3 4 3" xfId="976" xr:uid="{7836F532-A809-4B41-A023-7B55D24F6B18}"/>
    <cellStyle name="AggOrange9 2 3 4 3 10" xfId="36176" xr:uid="{E1B80E07-1327-4FC3-8A26-61E67C43FE5B}"/>
    <cellStyle name="AggOrange9 2 3 4 3 11" xfId="30507" xr:uid="{EB58CD0C-FC16-43F0-860F-7C8A73A6FEE3}"/>
    <cellStyle name="AggOrange9 2 3 4 3 12" xfId="43001" xr:uid="{AF080322-1A60-43A3-8D7D-E119D2A68748}"/>
    <cellStyle name="AggOrange9 2 3 4 3 13" xfId="47720" xr:uid="{03AE1CB3-1E18-4AC6-9881-A8AABA1DE6F5}"/>
    <cellStyle name="AggOrange9 2 3 4 3 2" xfId="5418" xr:uid="{4B3D0FA1-BF6B-40FB-944B-6ED5B7B93783}"/>
    <cellStyle name="AggOrange9 2 3 4 3 3" xfId="4834" xr:uid="{988E3CF0-292F-412D-8FD4-AE796D4B0DE6}"/>
    <cellStyle name="AggOrange9 2 3 4 3 4" xfId="12709" xr:uid="{DE10FFEE-95DC-41B3-BD38-3C0751E123F4}"/>
    <cellStyle name="AggOrange9 2 3 4 3 5" xfId="20084" xr:uid="{05208C7F-19BB-427F-8149-D26C1521B5B2}"/>
    <cellStyle name="AggOrange9 2 3 4 3 6" xfId="22955" xr:uid="{51451CE8-FF93-4A15-816C-E7AC101DE965}"/>
    <cellStyle name="AggOrange9 2 3 4 3 7" xfId="27027" xr:uid="{EBE7F349-9E08-46DD-8856-8461DDB5264E}"/>
    <cellStyle name="AggOrange9 2 3 4 3 8" xfId="26973" xr:uid="{2DAEE31C-B73E-44DD-888D-62001C43D6B3}"/>
    <cellStyle name="AggOrange9 2 3 4 3 9" xfId="28103" xr:uid="{DF6073DE-4FCB-4B23-9A96-59E22388D7CE}"/>
    <cellStyle name="AggOrange9 2 3 4 4" xfId="1823" xr:uid="{53968A7D-5CF7-44F5-8A91-C6C1E450744C}"/>
    <cellStyle name="AggOrange9 2 3 4 4 10" xfId="33406" xr:uid="{820F226E-D8B9-489A-A3DA-A61685E380F9}"/>
    <cellStyle name="AggOrange9 2 3 4 4 11" xfId="36941" xr:uid="{B2CC832E-E76D-496C-A739-4501B30177A0}"/>
    <cellStyle name="AggOrange9 2 3 4 4 12" xfId="28097" xr:uid="{7D6D879E-AF1D-4E0D-9FFC-6F7AC775E2FE}"/>
    <cellStyle name="AggOrange9 2 3 4 4 13" xfId="43848" xr:uid="{AA101BEF-4F4F-445C-BC89-4EFABA123D7B}"/>
    <cellStyle name="AggOrange9 2 3 4 4 14" xfId="47281" xr:uid="{F5C816B1-3865-48B6-8378-A8055F3271CD}"/>
    <cellStyle name="AggOrange9 2 3 4 4 2" xfId="6261" xr:uid="{226E4B57-674F-4847-9A23-F386F5FF5FAE}"/>
    <cellStyle name="AggOrange9 2 3 4 4 3" xfId="9839" xr:uid="{A18FE8E3-61AC-4C25-B488-A9BDDF58AA25}"/>
    <cellStyle name="AggOrange9 2 3 4 4 4" xfId="13741" xr:uid="{1C170EE2-7EEB-4B45-AE50-4FA0B2999DD1}"/>
    <cellStyle name="AggOrange9 2 3 4 4 5" xfId="16944" xr:uid="{3A08E9E6-3A44-44EC-AB69-CC759CC4360B}"/>
    <cellStyle name="AggOrange9 2 3 4 4 6" xfId="20931" xr:uid="{DD4E29FD-FCED-48EC-BA6C-A8CC9EFE25ED}"/>
    <cellStyle name="AggOrange9 2 3 4 4 7" xfId="23528" xr:uid="{9AF7E6AF-4E06-4CB9-8CCC-30748B726E72}"/>
    <cellStyle name="AggOrange9 2 3 4 4 8" xfId="27849" xr:uid="{C8758D71-94FB-480B-897C-EB4D12AED14F}"/>
    <cellStyle name="AggOrange9 2 3 4 4 9" xfId="26851" xr:uid="{3B5E303A-9C71-40CF-B200-C43D35AAB495}"/>
    <cellStyle name="AggOrange9 2 3 4 5" xfId="2178" xr:uid="{BB410801-C223-406C-848A-A0B0A1FDE4EC}"/>
    <cellStyle name="AggOrange9 2 3 4 5 10" xfId="33757" xr:uid="{49C3827D-11FE-4924-A325-A79C4D466E6B}"/>
    <cellStyle name="AggOrange9 2 3 4 5 11" xfId="37260" xr:uid="{20F618A6-1AAC-4B67-A9DE-20C472D8CAE0}"/>
    <cellStyle name="AggOrange9 2 3 4 5 12" xfId="39895" xr:uid="{93F7BF24-C7B9-4255-9480-F59BD447D626}"/>
    <cellStyle name="AggOrange9 2 3 4 5 13" xfId="44201" xr:uid="{CF9B62BF-013D-47DA-869D-7559B544A5A2}"/>
    <cellStyle name="AggOrange9 2 3 4 5 14" xfId="47964" xr:uid="{9A682A35-F379-46CB-8F6A-8BBC0189F82D}"/>
    <cellStyle name="AggOrange9 2 3 4 5 2" xfId="6616" xr:uid="{0053D274-D8B0-4F50-9F7E-8A2779969E31}"/>
    <cellStyle name="AggOrange9 2 3 4 5 3" xfId="10194" xr:uid="{C3ABAA69-5E28-43FB-A887-CEBFAF7B9E9D}"/>
    <cellStyle name="AggOrange9 2 3 4 5 4" xfId="14093" xr:uid="{09FD0553-3498-4279-B0FA-DD40A54B5B55}"/>
    <cellStyle name="AggOrange9 2 3 4 5 5" xfId="17294" xr:uid="{63866E07-3349-403D-8C04-5655BD37D471}"/>
    <cellStyle name="AggOrange9 2 3 4 5 6" xfId="21277" xr:uid="{8CA82D57-28D8-4681-B118-4EA59166F955}"/>
    <cellStyle name="AggOrange9 2 3 4 5 7" xfId="23864" xr:uid="{72D15B71-7976-4B3E-9BD4-60CCDC0F8F21}"/>
    <cellStyle name="AggOrange9 2 3 4 5 8" xfId="28192" xr:uid="{8BE7FD44-78D5-4163-960F-07C7501A0E6B}"/>
    <cellStyle name="AggOrange9 2 3 4 5 9" xfId="26696" xr:uid="{F4B92B89-B258-4EFB-B1DB-30126BFA6884}"/>
    <cellStyle name="AggOrange9 2 3 4 6" xfId="2525" xr:uid="{0454DDE6-F444-4102-90B6-710FBBD10FAE}"/>
    <cellStyle name="AggOrange9 2 3 4 6 10" xfId="34104" xr:uid="{553A433E-F37F-4A54-875A-4B34E1798E1B}"/>
    <cellStyle name="AggOrange9 2 3 4 6 11" xfId="37577" xr:uid="{AF8249FD-15FA-4E5F-9262-51781701B2F0}"/>
    <cellStyle name="AggOrange9 2 3 4 6 12" xfId="40242" xr:uid="{2C9BFBC5-94DF-44B2-B0F0-EFB4752C109A}"/>
    <cellStyle name="AggOrange9 2 3 4 6 13" xfId="44548" xr:uid="{6043E6FF-8571-446C-B96E-0C19D32A1704}"/>
    <cellStyle name="AggOrange9 2 3 4 6 14" xfId="47405" xr:uid="{39E0EEFC-57F6-4E16-98C1-C0B9C66D6DB7}"/>
    <cellStyle name="AggOrange9 2 3 4 6 2" xfId="6962" xr:uid="{8621C263-0B67-45FE-BE2E-EF1A5B059176}"/>
    <cellStyle name="AggOrange9 2 3 4 6 3" xfId="10541" xr:uid="{1BB892E8-C068-4101-9925-5AC293FA23F5}"/>
    <cellStyle name="AggOrange9 2 3 4 6 4" xfId="14440" xr:uid="{4B258780-89B3-419C-B570-FA9D0D294343}"/>
    <cellStyle name="AggOrange9 2 3 4 6 5" xfId="17641" xr:uid="{BD09E28D-FCD5-495F-A1A1-95AD31660896}"/>
    <cellStyle name="AggOrange9 2 3 4 6 6" xfId="21624" xr:uid="{59C08E84-1BF7-4D51-9509-2265E8433785}"/>
    <cellStyle name="AggOrange9 2 3 4 6 7" xfId="24201" xr:uid="{C7455C2F-FAB7-4A5C-82A3-FD921292ECEB}"/>
    <cellStyle name="AggOrange9 2 3 4 6 8" xfId="28531" xr:uid="{86E8DCBA-30E8-4810-8AF8-7A5F40C60BE0}"/>
    <cellStyle name="AggOrange9 2 3 4 6 9" xfId="26426" xr:uid="{26F47BFB-C8F2-44C4-9052-78D4EF157EB6}"/>
    <cellStyle name="AggOrange9 2 3 4 7" xfId="3209" xr:uid="{7F60CD61-7964-45E6-810D-3408C00158EB}"/>
    <cellStyle name="AggOrange9 2 3 4 7 10" xfId="34786" xr:uid="{6232C531-792D-4647-A6A7-D1ED27A04BE1}"/>
    <cellStyle name="AggOrange9 2 3 4 7 11" xfId="38231" xr:uid="{2642A1AA-31B6-4195-AF50-2E466DEBA4BD}"/>
    <cellStyle name="AggOrange9 2 3 4 7 12" xfId="40920" xr:uid="{45CEE769-5772-40D2-B377-895C87F7927B}"/>
    <cellStyle name="AggOrange9 2 3 4 7 13" xfId="45231" xr:uid="{F6FB56F9-A07C-42C6-8226-A72F2300287F}"/>
    <cellStyle name="AggOrange9 2 3 4 7 14" xfId="48622" xr:uid="{16A151A3-E652-4205-AF20-24286035F86A}"/>
    <cellStyle name="AggOrange9 2 3 4 7 15" xfId="50627" xr:uid="{6AC27702-5D1C-4F0C-8CF5-76BDBB101465}"/>
    <cellStyle name="AggOrange9 2 3 4 7 2" xfId="7644" xr:uid="{B6867166-197B-4A9E-9D11-342839C9D76D}"/>
    <cellStyle name="AggOrange9 2 3 4 7 3" xfId="11223" xr:uid="{CC2C35FD-75B0-4DA7-BE9A-2F5CF6B0D9D7}"/>
    <cellStyle name="AggOrange9 2 3 4 7 4" xfId="15123" xr:uid="{144C27CF-B46A-4961-B879-561AFB757E47}"/>
    <cellStyle name="AggOrange9 2 3 4 7 5" xfId="18322" xr:uid="{AA6FEED1-BD29-4A8A-8093-E94C07E70C9C}"/>
    <cellStyle name="AggOrange9 2 3 4 7 6" xfId="22302" xr:uid="{8D972386-B911-4045-AE31-4F47F619A565}"/>
    <cellStyle name="AggOrange9 2 3 4 7 7" xfId="24864" xr:uid="{E0AF5800-0426-4A6D-A55C-8DEA99526584}"/>
    <cellStyle name="AggOrange9 2 3 4 7 8" xfId="29207" xr:uid="{62EAB9BF-A34D-488A-B157-819D22E562A0}"/>
    <cellStyle name="AggOrange9 2 3 4 7 9" xfId="31181" xr:uid="{CC7BC1FB-8A34-4E31-BE05-8121A05A3BF8}"/>
    <cellStyle name="AggOrange9 2 3 4 8" xfId="3569" xr:uid="{A91D7257-71CA-4035-8382-66960D2EAF1F}"/>
    <cellStyle name="AggOrange9 2 3 4 8 10" xfId="35146" xr:uid="{A82E8120-4E8D-415E-9D51-EC3569A47F11}"/>
    <cellStyle name="AggOrange9 2 3 4 8 11" xfId="38591" xr:uid="{D554928C-8B7B-440F-8A84-7D7DB1A62046}"/>
    <cellStyle name="AggOrange9 2 3 4 8 12" xfId="41280" xr:uid="{FDBA3ED5-9F5C-4F9B-AEEA-52DE152D378C}"/>
    <cellStyle name="AggOrange9 2 3 4 8 13" xfId="45591" xr:uid="{558D6FA8-B972-4254-B1B1-0EA48195D225}"/>
    <cellStyle name="AggOrange9 2 3 4 8 14" xfId="48982" xr:uid="{C0DCF45B-A368-41FE-A71B-4F92D7A0477A}"/>
    <cellStyle name="AggOrange9 2 3 4 8 15" xfId="50987" xr:uid="{D05935A8-73BC-40DF-BE2E-8D2484A05A77}"/>
    <cellStyle name="AggOrange9 2 3 4 8 2" xfId="8004" xr:uid="{56BE229E-780B-4805-A5C6-47D7A6F9832A}"/>
    <cellStyle name="AggOrange9 2 3 4 8 3" xfId="11583" xr:uid="{57F476BC-15C2-4143-A459-40D2A859D32A}"/>
    <cellStyle name="AggOrange9 2 3 4 8 4" xfId="15483" xr:uid="{97BCC51A-B72D-45A8-A057-41128CCBBEC8}"/>
    <cellStyle name="AggOrange9 2 3 4 8 5" xfId="18682" xr:uid="{BE2773BC-4B24-4495-A015-3DFBBB7BB962}"/>
    <cellStyle name="AggOrange9 2 3 4 8 6" xfId="22662" xr:uid="{419CB4AC-837D-4072-AD54-FD8994761443}"/>
    <cellStyle name="AggOrange9 2 3 4 8 7" xfId="25224" xr:uid="{0AF597AC-7F55-4E6B-B942-87E9040AD6B3}"/>
    <cellStyle name="AggOrange9 2 3 4 8 8" xfId="29567" xr:uid="{D861308B-F243-4B2C-8678-AE781674C19E}"/>
    <cellStyle name="AggOrange9 2 3 4 8 9" xfId="31541" xr:uid="{CE83163A-6003-4B16-996E-FB38AEA76594}"/>
    <cellStyle name="AggOrange9 2 3 4 9" xfId="4163" xr:uid="{5560354E-B85D-4331-A328-7DA21FC87D55}"/>
    <cellStyle name="AggOrange9 2 3 4 9 10" xfId="41826" xr:uid="{65DE5FF4-D23A-4614-83CA-F4ACB06C1FB1}"/>
    <cellStyle name="AggOrange9 2 3 4 9 11" xfId="46162" xr:uid="{B7E7C8B9-77E2-4474-BC82-09C208BF3AA5}"/>
    <cellStyle name="AggOrange9 2 3 4 9 12" xfId="49566" xr:uid="{A9031DEE-56CF-40E9-BA47-763A812E7DE3}"/>
    <cellStyle name="AggOrange9 2 3 4 9 13" xfId="51533" xr:uid="{250AE8E1-9452-4BEE-831A-E4C9CF21B624}"/>
    <cellStyle name="AggOrange9 2 3 4 9 2" xfId="8596" xr:uid="{0BCB8466-209D-44B8-9C2A-B79DF61586D2}"/>
    <cellStyle name="AggOrange9 2 3 4 9 3" xfId="12167" xr:uid="{581DB5B8-7BD9-4FFE-AEAE-F1B05685AF00}"/>
    <cellStyle name="AggOrange9 2 3 4 9 4" xfId="16070" xr:uid="{5F7225A3-613E-495D-8C0B-5DA1D1CD605E}"/>
    <cellStyle name="AggOrange9 2 3 4 9 5" xfId="19251" xr:uid="{712CAE83-F091-4BEA-AC27-982034D5B37D}"/>
    <cellStyle name="AggOrange9 2 3 4 9 6" xfId="25770" xr:uid="{4B1E472D-4BC3-4FCB-8886-C4BD12C1B75F}"/>
    <cellStyle name="AggOrange9 2 3 4 9 7" xfId="32118" xr:uid="{D0E3E49D-50DD-40CD-BC23-A689F23F1EAE}"/>
    <cellStyle name="AggOrange9 2 3 4 9 8" xfId="35724" xr:uid="{351CFCC5-47BA-4D1B-B5BB-66516DE1FE40}"/>
    <cellStyle name="AggOrange9 2 3 4 9 9" xfId="39176" xr:uid="{4E33495C-94F3-4697-94FA-1BBCB33FC051}"/>
    <cellStyle name="AggOrange9 2 3 5" xfId="1318" xr:uid="{E99053AC-EDEF-465E-8818-7320DF3F808F}"/>
    <cellStyle name="AggOrange9 2 3 5 10" xfId="36490" xr:uid="{B6049F55-237E-4124-BAA5-9F04C3C99B35}"/>
    <cellStyle name="AggOrange9 2 3 5 11" xfId="27109" xr:uid="{D1E8F763-2CA1-40DD-AE25-BBD450E5D3C8}"/>
    <cellStyle name="AggOrange9 2 3 5 12" xfId="43343" xr:uid="{46077316-F919-4F54-AA04-7D3371DDA374}"/>
    <cellStyle name="AggOrange9 2 3 5 13" xfId="48077" xr:uid="{DC9A5629-A0E4-44BA-92C9-1FD12188709C}"/>
    <cellStyle name="AggOrange9 2 3 5 2" xfId="5760" xr:uid="{389E3A15-C612-4BA2-BC8C-FD620615C756}"/>
    <cellStyle name="AggOrange9 2 3 5 3" xfId="9334" xr:uid="{1B79922E-646A-4979-882D-3CD35A18D997}"/>
    <cellStyle name="AggOrange9 2 3 5 4" xfId="4875" xr:uid="{A3A7F965-0B32-44F1-B389-26C1BB8BB688}"/>
    <cellStyle name="AggOrange9 2 3 5 5" xfId="20426" xr:uid="{AA8C0ABB-A31A-414C-B063-125E4EE3546D}"/>
    <cellStyle name="AggOrange9 2 3 5 6" xfId="13354" xr:uid="{EC6E5CCE-A575-47C0-945D-714BFF2B6AFD}"/>
    <cellStyle name="AggOrange9 2 3 5 7" xfId="27360" xr:uid="{031FA52F-BEC0-472D-914F-559B3C819996}"/>
    <cellStyle name="AggOrange9 2 3 5 8" xfId="27351" xr:uid="{7F7568C9-A6FC-42F5-B44A-7AE2FE674D20}"/>
    <cellStyle name="AggOrange9 2 3 5 9" xfId="32901" xr:uid="{9D32BA82-CBBA-4695-9EE6-8C0C32417E9F}"/>
    <cellStyle name="AggOrange9 2 3 6" xfId="1048" xr:uid="{C4A5D130-9C75-40C6-8229-6C75107E5036}"/>
    <cellStyle name="AggOrange9 2 3 6 10" xfId="32631" xr:uid="{38652004-0C0A-4659-8792-35D2FAF4BF2B}"/>
    <cellStyle name="AggOrange9 2 3 6 11" xfId="36246" xr:uid="{3D3EB2CC-B7D9-4ED2-8704-D850D26B7793}"/>
    <cellStyle name="AggOrange9 2 3 6 12" xfId="37268" xr:uid="{6CA90B2A-EB7B-48AC-8341-50BEFCDF0AFF}"/>
    <cellStyle name="AggOrange9 2 3 6 13" xfId="43073" xr:uid="{A50143DC-4054-42EB-BF01-C9029DFB5151}"/>
    <cellStyle name="AggOrange9 2 3 6 14" xfId="42550" xr:uid="{4401B858-61A7-4851-9E42-BFC002B95EFA}"/>
    <cellStyle name="AggOrange9 2 3 6 2" xfId="5490" xr:uid="{D97AE47A-1FE9-429E-A4A5-9B7847A7D665}"/>
    <cellStyle name="AggOrange9 2 3 6 3" xfId="9064" xr:uid="{A3EB0069-C03A-4EF5-95E9-4BE050CCF3CF}"/>
    <cellStyle name="AggOrange9 2 3 6 4" xfId="13026" xr:uid="{A4E2CCE7-D845-41E8-82E1-106D195A686D}"/>
    <cellStyle name="AggOrange9 2 3 6 5" xfId="13070" xr:uid="{5EBE2BBA-E0F1-4C19-911E-AB080AEE8F2F}"/>
    <cellStyle name="AggOrange9 2 3 6 6" xfId="20156" xr:uid="{3BACBD92-0FA2-439B-A6E3-A28E1E657F7E}"/>
    <cellStyle name="AggOrange9 2 3 6 7" xfId="23076" xr:uid="{D2DF9B41-5FA0-479C-853C-A30BCFEF6D95}"/>
    <cellStyle name="AggOrange9 2 3 6 8" xfId="27098" xr:uid="{98F7F483-3275-4990-B181-F88003CD96B9}"/>
    <cellStyle name="AggOrange9 2 3 6 9" xfId="30033" xr:uid="{A042F6BF-9951-413B-81C3-575DD9D51C7C}"/>
    <cellStyle name="AggOrange9 2 3 7" xfId="1993" xr:uid="{F29747DF-C841-4531-9D42-81E040949AC3}"/>
    <cellStyle name="AggOrange9 2 3 7 10" xfId="33572" xr:uid="{BA510B45-82F2-4072-84A8-AC323490F4C0}"/>
    <cellStyle name="AggOrange9 2 3 7 11" xfId="37091" xr:uid="{DE12401F-208B-4DD4-BB9C-AA30312AE086}"/>
    <cellStyle name="AggOrange9 2 3 7 12" xfId="39710" xr:uid="{127E7B1A-4DAF-4EC0-B779-BA1E62153AC5}"/>
    <cellStyle name="AggOrange9 2 3 7 13" xfId="44016" xr:uid="{DDEE7BB0-47EC-47BD-A861-032C38905357}"/>
    <cellStyle name="AggOrange9 2 3 7 14" xfId="47641" xr:uid="{76117196-F78A-494D-B326-73E5CA8C502C}"/>
    <cellStyle name="AggOrange9 2 3 7 2" xfId="6431" xr:uid="{5983DEB5-3E26-4FE4-A2EB-7735E7725C8D}"/>
    <cellStyle name="AggOrange9 2 3 7 3" xfId="10009" xr:uid="{08B29C07-E983-4065-AB28-0BCBDFADD412}"/>
    <cellStyle name="AggOrange9 2 3 7 4" xfId="13908" xr:uid="{19B3565C-09F5-4954-AD21-DD45AACF2825}"/>
    <cellStyle name="AggOrange9 2 3 7 5" xfId="17109" xr:uid="{7E7A3D45-E858-4F2E-9682-2D4CD7A738B2}"/>
    <cellStyle name="AggOrange9 2 3 7 6" xfId="21092" xr:uid="{6FF15465-E03E-4B60-AD80-5C1093338420}"/>
    <cellStyle name="AggOrange9 2 3 7 7" xfId="23680" xr:uid="{22485A6D-ECA1-40EB-A0CD-97B470BABA97}"/>
    <cellStyle name="AggOrange9 2 3 7 8" xfId="28012" xr:uid="{970848E2-2197-47E2-9299-94933EBFEBC9}"/>
    <cellStyle name="AggOrange9 2 3 7 9" xfId="26924" xr:uid="{4B5E3C59-AAFC-49D0-9F74-B2EBA982135F}"/>
    <cellStyle name="AggOrange9 2 3 8" xfId="2268" xr:uid="{1D7C36E6-9E7C-434F-9E33-F1912D7A9822}"/>
    <cellStyle name="AggOrange9 2 3 8 10" xfId="33847" xr:uid="{E59D595A-5B2B-468D-8193-3D4C8B08A160}"/>
    <cellStyle name="AggOrange9 2 3 8 11" xfId="37343" xr:uid="{F4F8F658-B142-4753-AF9A-3F477F47CA88}"/>
    <cellStyle name="AggOrange9 2 3 8 12" xfId="39985" xr:uid="{00001173-212C-48FF-90A1-52D47F6AC238}"/>
    <cellStyle name="AggOrange9 2 3 8 13" xfId="44291" xr:uid="{5E356EBE-607A-40CA-BDB1-0E75F62766F2}"/>
    <cellStyle name="AggOrange9 2 3 8 14" xfId="47356" xr:uid="{C17497A4-568A-4848-9A11-68CB6D91BA8B}"/>
    <cellStyle name="AggOrange9 2 3 8 2" xfId="6706" xr:uid="{34459EA7-82DB-4181-908A-D456DB803F2A}"/>
    <cellStyle name="AggOrange9 2 3 8 3" xfId="10284" xr:uid="{7B7CC133-D437-4094-8014-58D554FE0168}"/>
    <cellStyle name="AggOrange9 2 3 8 4" xfId="14183" xr:uid="{ABDD5379-06FD-4B10-A6C1-7BA436F09F27}"/>
    <cellStyle name="AggOrange9 2 3 8 5" xfId="17384" xr:uid="{17A1D842-41FF-4540-BF03-DC72182F0390}"/>
    <cellStyle name="AggOrange9 2 3 8 6" xfId="21367" xr:uid="{6EED0BEA-F7A2-4470-B3E9-47E80D5B78EC}"/>
    <cellStyle name="AggOrange9 2 3 8 7" xfId="23954" xr:uid="{67A2B5C1-F5A4-4C70-8337-3E00C61BA1FB}"/>
    <cellStyle name="AggOrange9 2 3 8 8" xfId="28278" xr:uid="{ABD6534E-B1A6-4676-81E4-5B011370EE5C}"/>
    <cellStyle name="AggOrange9 2 3 8 9" xfId="30381" xr:uid="{762595E5-5168-454E-B5E9-38E653860B5E}"/>
    <cellStyle name="AggOrange9 2 3 9" xfId="2904" xr:uid="{14EB7DF0-9CE4-40C8-9A29-A054E5E4867F}"/>
    <cellStyle name="AggOrange9 2 3 9 10" xfId="34481" xr:uid="{7894F127-773D-4C82-AEB6-50D54E645248}"/>
    <cellStyle name="AggOrange9 2 3 9 11" xfId="37926" xr:uid="{3E0B344E-695D-4D4C-BFD7-5386A1960484}"/>
    <cellStyle name="AggOrange9 2 3 9 12" xfId="40615" xr:uid="{198D4506-F01E-4870-8214-9924DF873348}"/>
    <cellStyle name="AggOrange9 2 3 9 13" xfId="44926" xr:uid="{D18CCB95-D127-468C-9F13-DF8AA20F2A07}"/>
    <cellStyle name="AggOrange9 2 3 9 14" xfId="48317" xr:uid="{14BBB363-864B-41AE-BD53-E0EE77E64C16}"/>
    <cellStyle name="AggOrange9 2 3 9 15" xfId="50322" xr:uid="{69D8F9E8-1D3B-4570-9223-2D545DE1F6B6}"/>
    <cellStyle name="AggOrange9 2 3 9 2" xfId="7339" xr:uid="{35605184-25BB-4D6B-A4D8-9F4279687E2D}"/>
    <cellStyle name="AggOrange9 2 3 9 3" xfId="10918" xr:uid="{67B5FD58-15E8-4574-B1B8-744FCC1A93CC}"/>
    <cellStyle name="AggOrange9 2 3 9 4" xfId="14818" xr:uid="{3695341C-8E40-4784-A019-61E2647CB857}"/>
    <cellStyle name="AggOrange9 2 3 9 5" xfId="18017" xr:uid="{DB677D46-8756-41CF-8198-70DCF5C447BD}"/>
    <cellStyle name="AggOrange9 2 3 9 6" xfId="21997" xr:uid="{5654995D-E738-4B91-9CE1-C98DE2AD14FC}"/>
    <cellStyle name="AggOrange9 2 3 9 7" xfId="24559" xr:uid="{E4869813-430A-4493-A291-B186433078BA}"/>
    <cellStyle name="AggOrange9 2 3 9 8" xfId="28902" xr:uid="{890F6BF7-B17A-4D55-BDB7-EF857064E246}"/>
    <cellStyle name="AggOrange9 2 3 9 9" xfId="30876" xr:uid="{6F65857D-35FE-4950-B63D-00F574744DC2}"/>
    <cellStyle name="AggOrange9 2 4" xfId="4714" xr:uid="{90E8EE24-093E-4AA7-8620-61F07DF2F3F7}"/>
    <cellStyle name="AggOrange9 2 5" xfId="26359" xr:uid="{C0585715-9BE1-4EB7-9FD6-32FDF1F314C6}"/>
    <cellStyle name="AggOrange9 2 6" xfId="52029" xr:uid="{75C605F7-4050-4D7F-A7D4-0F9802F1F243}"/>
    <cellStyle name="AggOrange9 3" xfId="483" xr:uid="{3D01F9E5-3AA4-47D1-818C-65F6D1F17CB6}"/>
    <cellStyle name="AggOrange9 3 2" xfId="672" xr:uid="{7A79F8F7-F51D-41B9-9D8E-0234D2AC0055}"/>
    <cellStyle name="AggOrange9 3 2 10" xfId="4530" xr:uid="{7EEF7E68-9E6A-4714-B486-783B9EE35A8A}"/>
    <cellStyle name="AggOrange9 3 2 10 10" xfId="42193" xr:uid="{525D2773-B58E-464B-804C-3A2E23640E26}"/>
    <cellStyle name="AggOrange9 3 2 10 11" xfId="46529" xr:uid="{9E92543E-AEAE-4EAE-9F3B-415DB2EFBED4}"/>
    <cellStyle name="AggOrange9 3 2 10 12" xfId="49933" xr:uid="{3A1AFC0F-1FF5-4942-874F-411B0D2B3BD7}"/>
    <cellStyle name="AggOrange9 3 2 10 13" xfId="51900" xr:uid="{63F9A8D8-C098-4597-94F9-98CF4591BFCE}"/>
    <cellStyle name="AggOrange9 3 2 10 2" xfId="8963" xr:uid="{F5D7558A-41AA-4127-8BAC-046E82EC3419}"/>
    <cellStyle name="AggOrange9 3 2 10 3" xfId="12534" xr:uid="{617B33B5-0EDD-48F7-B530-FDED6F65CFA9}"/>
    <cellStyle name="AggOrange9 3 2 10 4" xfId="16437" xr:uid="{326B9C43-A286-4986-B7E3-0A2B9F5B14F5}"/>
    <cellStyle name="AggOrange9 3 2 10 5" xfId="19618" xr:uid="{61D8F5BB-F865-492E-BDEC-896977A9914D}"/>
    <cellStyle name="AggOrange9 3 2 10 6" xfId="26137" xr:uid="{004AC6BB-731D-4DBB-9F9D-53C549507611}"/>
    <cellStyle name="AggOrange9 3 2 10 7" xfId="32485" xr:uid="{D915A3F2-EB5D-4C58-9BE6-A7751B363CD4}"/>
    <cellStyle name="AggOrange9 3 2 10 8" xfId="36091" xr:uid="{9402282C-36D3-42F2-A38B-61A7474A6E17}"/>
    <cellStyle name="AggOrange9 3 2 10 9" xfId="39543" xr:uid="{7313DD54-6B5D-4253-99A9-476D6C40ABA1}"/>
    <cellStyle name="AggOrange9 3 2 11" xfId="6958" xr:uid="{17D5E58C-9184-4D68-B498-CD00A482F2E2}"/>
    <cellStyle name="AggOrange9 3 2 12" xfId="12677" xr:uid="{8A9D1BC3-BD83-43F5-BD81-248BDFFF4C46}"/>
    <cellStyle name="AggOrange9 3 2 13" xfId="19786" xr:uid="{C03AE309-4365-4909-853E-E74293807840}"/>
    <cellStyle name="AggOrange9 3 2 14" xfId="37435" xr:uid="{DB79FF16-DC07-4712-80E7-89C219F1D78B}"/>
    <cellStyle name="AggOrange9 3 2 15" xfId="42702" xr:uid="{81A5505F-6B6C-41C5-8A7C-D851434F67B2}"/>
    <cellStyle name="AggOrange9 3 2 16" xfId="52536" xr:uid="{615FBCA9-A399-44D8-8E09-3BE796020AA3}"/>
    <cellStyle name="AggOrange9 3 2 2" xfId="887" xr:uid="{7DA58850-F4A1-44B6-BB7C-7E2303FE5AF0}"/>
    <cellStyle name="AggOrange9 3 2 2 10" xfId="4806" xr:uid="{0DA2C5A9-2343-4C3F-92A7-38FD8701F529}"/>
    <cellStyle name="AggOrange9 3 2 2 11" xfId="12654" xr:uid="{E241D665-E360-48D9-9230-32F8D4D9BC44}"/>
    <cellStyle name="AggOrange9 3 2 2 12" xfId="19996" xr:uid="{B9ECC012-6E97-4893-9341-E8D4576CD318}"/>
    <cellStyle name="AggOrange9 3 2 2 13" xfId="27569" xr:uid="{4476BC3D-A936-414E-8691-E28F81DC61F5}"/>
    <cellStyle name="AggOrange9 3 2 2 14" xfId="42912" xr:uid="{E983CC93-0DA4-415D-8D4E-D00DA0EFB019}"/>
    <cellStyle name="AggOrange9 3 2 2 15" xfId="52750" xr:uid="{4C975BBB-F114-4656-AC86-36EF7588C100}"/>
    <cellStyle name="AggOrange9 3 2 2 2" xfId="1625" xr:uid="{FA37B701-30C7-4B70-B1C5-89DACC7A56C5}"/>
    <cellStyle name="AggOrange9 3 2 2 2 10" xfId="36764" xr:uid="{68D91E1A-E88D-466D-B40A-4877774EACE0}"/>
    <cellStyle name="AggOrange9 3 2 2 2 11" xfId="28490" xr:uid="{4C29BF39-DC92-4595-948A-4228733CBE7F}"/>
    <cellStyle name="AggOrange9 3 2 2 2 12" xfId="43650" xr:uid="{7501448B-BFEA-48FB-98A0-8D6DB590D665}"/>
    <cellStyle name="AggOrange9 3 2 2 2 13" xfId="46797" xr:uid="{F64534FC-E271-4468-818D-7864181D6313}"/>
    <cellStyle name="AggOrange9 3 2 2 2 2" xfId="6064" xr:uid="{D29FC060-9E7C-4AE7-8E41-7F835FDA5C9E}"/>
    <cellStyle name="AggOrange9 3 2 2 2 3" xfId="9641" xr:uid="{54B9FA06-6CE2-4FA5-8E56-4A9E177B9D93}"/>
    <cellStyle name="AggOrange9 3 2 2 2 4" xfId="16746" xr:uid="{1BE5C708-F482-4AA4-9CC5-42BEB4850B7F}"/>
    <cellStyle name="AggOrange9 3 2 2 2 5" xfId="20733" xr:uid="{8E88D764-FFE0-4C00-8395-3B248E74A8A4}"/>
    <cellStyle name="AggOrange9 3 2 2 2 6" xfId="23341" xr:uid="{D59F87AC-6570-479D-B888-BF4709DAE5F3}"/>
    <cellStyle name="AggOrange9 3 2 2 2 7" xfId="27658" xr:uid="{EE474334-B50D-4454-86AF-55080C7B172D}"/>
    <cellStyle name="AggOrange9 3 2 2 2 8" xfId="29784" xr:uid="{B0A63C7C-8371-47BE-BD9C-DA614A9F43D1}"/>
    <cellStyle name="AggOrange9 3 2 2 2 9" xfId="33208" xr:uid="{94CA6486-85DC-4575-A0AE-CD3A7A29F997}"/>
    <cellStyle name="AggOrange9 3 2 2 3" xfId="1388" xr:uid="{3236FD94-B9AE-4641-88F4-FEEF03FC703E}"/>
    <cellStyle name="AggOrange9 3 2 2 3 10" xfId="32971" xr:uid="{1062893F-AE03-4A5F-9314-C854B31A3FC1}"/>
    <cellStyle name="AggOrange9 3 2 2 3 11" xfId="36553" xr:uid="{41E3279D-6037-4BAE-A771-F6BF1C077C3A}"/>
    <cellStyle name="AggOrange9 3 2 2 3 12" xfId="36678" xr:uid="{F035FCDE-24CA-4169-9975-2A79649B9320}"/>
    <cellStyle name="AggOrange9 3 2 2 3 13" xfId="43413" xr:uid="{7867397A-A96B-4AEE-BB25-F7D13F332C55}"/>
    <cellStyle name="AggOrange9 3 2 2 3 14" xfId="42401" xr:uid="{3B519D4A-4F62-4B9D-889B-986815CD83B6}"/>
    <cellStyle name="AggOrange9 3 2 2 3 2" xfId="5829" xr:uid="{81AA2F41-8627-4A20-8051-757F6386B722}"/>
    <cellStyle name="AggOrange9 3 2 2 3 3" xfId="9404" xr:uid="{7AE7FA0A-1711-4794-ADB3-745DB5B8FF23}"/>
    <cellStyle name="AggOrange9 3 2 2 3 4" xfId="13330" xr:uid="{18E814F7-DB69-43E5-9CD2-3FBA16FDE952}"/>
    <cellStyle name="AggOrange9 3 2 2 3 5" xfId="4886" xr:uid="{C8EB1878-8E44-4DB3-A477-0037A9B3783B}"/>
    <cellStyle name="AggOrange9 3 2 2 3 6" xfId="20496" xr:uid="{26BE9FF6-4BE5-4262-A4ED-C02BD1896CE7}"/>
    <cellStyle name="AggOrange9 3 2 2 3 7" xfId="12772" xr:uid="{A76F57E9-8D7F-4D04-850E-AA568814C98A}"/>
    <cellStyle name="AggOrange9 3 2 2 3 8" xfId="27428" xr:uid="{C0B79D78-CEAE-49A8-B314-BF5A47EA386A}"/>
    <cellStyle name="AggOrange9 3 2 2 3 9" xfId="28363" xr:uid="{2F650F0E-4D44-435F-A57D-7E10D3A17698}"/>
    <cellStyle name="AggOrange9 3 2 2 4" xfId="2297" xr:uid="{B4E8F689-D8C3-4A39-931B-F32AE7CD69B1}"/>
    <cellStyle name="AggOrange9 3 2 2 4 10" xfId="33876" xr:uid="{DE092FEE-95FC-4A8D-80AE-C09EFBB802F9}"/>
    <cellStyle name="AggOrange9 3 2 2 4 11" xfId="37369" xr:uid="{B8BB23C2-1B6F-4D8C-B274-59FAB1AA5F3B}"/>
    <cellStyle name="AggOrange9 3 2 2 4 12" xfId="40014" xr:uid="{547A3385-3FB0-40E8-B066-E824AFC0DC92}"/>
    <cellStyle name="AggOrange9 3 2 2 4 13" xfId="44320" xr:uid="{9F19FC4B-1117-429C-A679-0189D60DCAB5}"/>
    <cellStyle name="AggOrange9 3 2 2 4 14" xfId="47790" xr:uid="{89BD7C38-688E-4A1F-AD9D-516D19AC46E1}"/>
    <cellStyle name="AggOrange9 3 2 2 4 2" xfId="6735" xr:uid="{AF55FBDF-ED0E-4241-92E2-3A674A3D0183}"/>
    <cellStyle name="AggOrange9 3 2 2 4 3" xfId="10313" xr:uid="{0F82AFAA-9A0A-489E-AE9D-1C0DC7DAFC18}"/>
    <cellStyle name="AggOrange9 3 2 2 4 4" xfId="14212" xr:uid="{35F8E949-FCCA-4C1C-BA1A-D6CF9A4AE1E4}"/>
    <cellStyle name="AggOrange9 3 2 2 4 5" xfId="17413" xr:uid="{83CB0C25-7F58-4000-BF3C-948B7EB89802}"/>
    <cellStyle name="AggOrange9 3 2 2 4 6" xfId="21396" xr:uid="{11D40B75-6560-4E54-B0F4-F2DBBBCC80C1}"/>
    <cellStyle name="AggOrange9 3 2 2 4 7" xfId="23983" xr:uid="{36F83DCF-A61E-46D8-BC17-0C55196E78B2}"/>
    <cellStyle name="AggOrange9 3 2 2 4 8" xfId="28306" xr:uid="{5FDA3A5C-DEE0-40DD-86E9-E007B85E2C3E}"/>
    <cellStyle name="AggOrange9 3 2 2 4 9" xfId="27008" xr:uid="{56DDC7AF-A06B-4009-82AF-94ED88802026}"/>
    <cellStyle name="AggOrange9 3 2 2 5" xfId="2662" xr:uid="{0FE7EFED-6650-45BA-8359-BC954B443533}"/>
    <cellStyle name="AggOrange9 3 2 2 5 10" xfId="34241" xr:uid="{1F09EF60-28F8-4EED-ABA3-36315244D4CE}"/>
    <cellStyle name="AggOrange9 3 2 2 5 11" xfId="37692" xr:uid="{51C698B3-A7D6-43D0-94C8-03FA7170A540}"/>
    <cellStyle name="AggOrange9 3 2 2 5 12" xfId="40379" xr:uid="{FF6B584E-9617-4E77-B87A-7069149B8F14}"/>
    <cellStyle name="AggOrange9 3 2 2 5 13" xfId="44685" xr:uid="{1B039B27-E4B7-46B2-84BC-A6FA7AEE3295}"/>
    <cellStyle name="AggOrange9 3 2 2 5 14" xfId="50086" xr:uid="{7C22FDAF-542F-4936-B577-B46FFA32E441}"/>
    <cellStyle name="AggOrange9 3 2 2 5 2" xfId="7098" xr:uid="{88A3AC84-91FB-4B4D-B2D3-268F26F5945D}"/>
    <cellStyle name="AggOrange9 3 2 2 5 3" xfId="10678" xr:uid="{08A4C907-C7E8-4AEE-B967-D5E93C090492}"/>
    <cellStyle name="AggOrange9 3 2 2 5 4" xfId="14577" xr:uid="{4D044469-37C0-4B39-B468-4C922D6DEA16}"/>
    <cellStyle name="AggOrange9 3 2 2 5 5" xfId="17778" xr:uid="{E2C4CCE1-5976-434F-A1B4-887EFE176ADC}"/>
    <cellStyle name="AggOrange9 3 2 2 5 6" xfId="21761" xr:uid="{03F807E2-C6D9-4D28-8FC1-317B2829C0F1}"/>
    <cellStyle name="AggOrange9 3 2 2 5 7" xfId="24328" xr:uid="{B7187C98-4152-43CA-B45D-3FCF3632596B}"/>
    <cellStyle name="AggOrange9 3 2 2 5 8" xfId="28662" xr:uid="{36E42416-A248-4653-901E-A912B6DA4F94}"/>
    <cellStyle name="AggOrange9 3 2 2 5 9" xfId="30634" xr:uid="{9D02930F-DC2F-4E55-99B8-E387E425B517}"/>
    <cellStyle name="AggOrange9 3 2 2 6" xfId="3351" xr:uid="{087E9EFD-C9D5-4819-8339-4EDF5C1FB871}"/>
    <cellStyle name="AggOrange9 3 2 2 6 10" xfId="34928" xr:uid="{385B5C99-C096-40CF-8CE1-BE1C12C0AC91}"/>
    <cellStyle name="AggOrange9 3 2 2 6 11" xfId="38373" xr:uid="{1AC3DCDD-D2CD-4C0F-8EB3-4EE7B481F141}"/>
    <cellStyle name="AggOrange9 3 2 2 6 12" xfId="41062" xr:uid="{F0E09595-7080-447F-9191-4178B0FB543D}"/>
    <cellStyle name="AggOrange9 3 2 2 6 13" xfId="45373" xr:uid="{D460D780-AB77-47F2-BF17-4AE610D8573A}"/>
    <cellStyle name="AggOrange9 3 2 2 6 14" xfId="48764" xr:uid="{9DFE538B-7090-4CB8-AF0C-5FF372774677}"/>
    <cellStyle name="AggOrange9 3 2 2 6 15" xfId="50769" xr:uid="{5147A2A0-FF12-4F8A-A7BF-A1D34F50B687}"/>
    <cellStyle name="AggOrange9 3 2 2 6 2" xfId="7786" xr:uid="{C50C1FE0-B398-4DAE-9599-6DE5430A5348}"/>
    <cellStyle name="AggOrange9 3 2 2 6 3" xfId="11365" xr:uid="{F31BA1E8-2AA0-47DA-A527-DF3C3FB47B5D}"/>
    <cellStyle name="AggOrange9 3 2 2 6 4" xfId="15265" xr:uid="{39B66C85-0B55-4AD9-A4E9-2AAD718AD265}"/>
    <cellStyle name="AggOrange9 3 2 2 6 5" xfId="18464" xr:uid="{B43DAF8B-3D38-44B9-BBED-4F86754AC178}"/>
    <cellStyle name="AggOrange9 3 2 2 6 6" xfId="22444" xr:uid="{E8917643-67E7-4EA1-A7BD-D3DE64D855B6}"/>
    <cellStyle name="AggOrange9 3 2 2 6 7" xfId="25006" xr:uid="{5F67593E-3EE0-4B3D-AD83-E63E498B172B}"/>
    <cellStyle name="AggOrange9 3 2 2 6 8" xfId="29349" xr:uid="{5DA3875D-DECB-46DD-B6F9-E28BC5AA595B}"/>
    <cellStyle name="AggOrange9 3 2 2 6 9" xfId="31323" xr:uid="{CFFA4320-DBD5-4325-BFF0-90671B70BE49}"/>
    <cellStyle name="AggOrange9 3 2 2 7" xfId="2950" xr:uid="{B3EFF7B4-22D6-419D-AC9E-89496E78B688}"/>
    <cellStyle name="AggOrange9 3 2 2 7 10" xfId="34527" xr:uid="{81756366-F106-464E-9276-C9EE0002CDA1}"/>
    <cellStyle name="AggOrange9 3 2 2 7 11" xfId="37972" xr:uid="{4B2842B6-813C-4A15-A6C5-73E26351810F}"/>
    <cellStyle name="AggOrange9 3 2 2 7 12" xfId="40661" xr:uid="{D9340549-B5B4-49B9-A211-B1089D8A128C}"/>
    <cellStyle name="AggOrange9 3 2 2 7 13" xfId="44972" xr:uid="{A4D894FF-501C-488D-A076-B91220B743DB}"/>
    <cellStyle name="AggOrange9 3 2 2 7 14" xfId="48363" xr:uid="{9CFE3054-AAC2-47DF-8F87-E1FFCFFF9A56}"/>
    <cellStyle name="AggOrange9 3 2 2 7 15" xfId="50368" xr:uid="{B7DC5D3B-F1ED-4BC1-98A2-975A87265EBC}"/>
    <cellStyle name="AggOrange9 3 2 2 7 2" xfId="7385" xr:uid="{2F8100BA-B7B0-4E76-94F7-E577DED38E42}"/>
    <cellStyle name="AggOrange9 3 2 2 7 3" xfId="10964" xr:uid="{77AFD9EF-04D5-4145-87E5-320F77AD085D}"/>
    <cellStyle name="AggOrange9 3 2 2 7 4" xfId="14864" xr:uid="{22C8420D-A9A0-43B1-BE57-8E03844045BD}"/>
    <cellStyle name="AggOrange9 3 2 2 7 5" xfId="18063" xr:uid="{6BE80A8E-7059-4329-A41E-0F2612BC4FD9}"/>
    <cellStyle name="AggOrange9 3 2 2 7 6" xfId="22043" xr:uid="{DC5288FD-58C8-4CDE-843A-0F108BAB98DE}"/>
    <cellStyle name="AggOrange9 3 2 2 7 7" xfId="24605" xr:uid="{12EB01EE-AEA2-4332-A827-911ECBD4C8D2}"/>
    <cellStyle name="AggOrange9 3 2 2 7 8" xfId="28948" xr:uid="{091EEC68-1BC8-4638-8FDD-0CF7E826ED0C}"/>
    <cellStyle name="AggOrange9 3 2 2 7 9" xfId="30922" xr:uid="{991C6FE8-F604-4008-B8B1-44D0BBD80A72}"/>
    <cellStyle name="AggOrange9 3 2 2 8" xfId="4303" xr:uid="{9B1F5E16-54B1-4400-BD2C-A41F3681CE0B}"/>
    <cellStyle name="AggOrange9 3 2 2 8 10" xfId="41966" xr:uid="{E6AB0D07-F46A-459C-8973-1C8A919B4E04}"/>
    <cellStyle name="AggOrange9 3 2 2 8 11" xfId="46302" xr:uid="{957EBD96-E1FD-49DD-98E2-F14C0BA2D037}"/>
    <cellStyle name="AggOrange9 3 2 2 8 12" xfId="49706" xr:uid="{F527448A-F7CA-494A-BCDB-1111869B0E84}"/>
    <cellStyle name="AggOrange9 3 2 2 8 13" xfId="51673" xr:uid="{5E6BB0F6-5A15-4CE6-AC87-DABF8728C976}"/>
    <cellStyle name="AggOrange9 3 2 2 8 2" xfId="8736" xr:uid="{25C5B315-0138-4C4B-B8F9-6713B73B153A}"/>
    <cellStyle name="AggOrange9 3 2 2 8 3" xfId="12307" xr:uid="{A63CEDEC-A40D-4463-8FA9-A7A3883B56BB}"/>
    <cellStyle name="AggOrange9 3 2 2 8 4" xfId="16210" xr:uid="{83967F43-9444-469F-9C56-BD75CF7FA15A}"/>
    <cellStyle name="AggOrange9 3 2 2 8 5" xfId="19391" xr:uid="{EEFD91B9-F027-4336-A973-F96B51824C4A}"/>
    <cellStyle name="AggOrange9 3 2 2 8 6" xfId="25910" xr:uid="{F1374670-8C89-4442-8CE9-54C909374B7C}"/>
    <cellStyle name="AggOrange9 3 2 2 8 7" xfId="32258" xr:uid="{DE8D86B3-3C84-44A7-ACBA-111EA3BCB927}"/>
    <cellStyle name="AggOrange9 3 2 2 8 8" xfId="35864" xr:uid="{CCF0E6E3-0140-42C8-9E4A-B2278F94028B}"/>
    <cellStyle name="AggOrange9 3 2 2 8 9" xfId="39316" xr:uid="{046D0324-926E-4FB9-8206-C1BD2326D8FC}"/>
    <cellStyle name="AggOrange9 3 2 2 9" xfId="3930" xr:uid="{6462066C-82F8-4EC0-8714-21F1D44F2E08}"/>
    <cellStyle name="AggOrange9 3 2 2 9 10" xfId="41593" xr:uid="{1E9E1CF8-C553-4617-A05A-22A76468C0FF}"/>
    <cellStyle name="AggOrange9 3 2 2 9 11" xfId="45929" xr:uid="{F6A28DEF-F276-4DD8-87B9-3CC74A30C1EB}"/>
    <cellStyle name="AggOrange9 3 2 2 9 12" xfId="49333" xr:uid="{06FD3FDD-7520-40ED-88D2-A6113C09C1F1}"/>
    <cellStyle name="AggOrange9 3 2 2 9 13" xfId="51300" xr:uid="{81B0EB6F-A8D8-43B0-8383-1B7F130784D1}"/>
    <cellStyle name="AggOrange9 3 2 2 9 2" xfId="8363" xr:uid="{05E61876-01CD-449F-84C5-BC27517DD0F5}"/>
    <cellStyle name="AggOrange9 3 2 2 9 3" xfId="11934" xr:uid="{5359894D-4760-447C-8594-31ACDDAD852F}"/>
    <cellStyle name="AggOrange9 3 2 2 9 4" xfId="15837" xr:uid="{6C6E314B-B1DF-45CE-9538-E054544A76F1}"/>
    <cellStyle name="AggOrange9 3 2 2 9 5" xfId="19018" xr:uid="{D139A892-006D-44C9-859F-CDFB67712AD8}"/>
    <cellStyle name="AggOrange9 3 2 2 9 6" xfId="25537" xr:uid="{2BA69AAD-A5D4-498D-83B3-DEA21A360386}"/>
    <cellStyle name="AggOrange9 3 2 2 9 7" xfId="31885" xr:uid="{1B6C08DF-9491-4790-A06A-858345E139AC}"/>
    <cellStyle name="AggOrange9 3 2 2 9 8" xfId="35491" xr:uid="{3CC874E2-4A71-4107-AA00-59D506EE8B00}"/>
    <cellStyle name="AggOrange9 3 2 2 9 9" xfId="38943" xr:uid="{C8F53FA0-E90A-48E3-BDFB-4F9F0AC3909E}"/>
    <cellStyle name="AggOrange9 3 2 3" xfId="1541" xr:uid="{02306B4D-0103-41C1-A5FD-5F4DCAC3AB56}"/>
    <cellStyle name="AggOrange9 3 2 3 10" xfId="36684" xr:uid="{A7E11935-F3A2-4C73-8255-7AA963C33947}"/>
    <cellStyle name="AggOrange9 3 2 3 11" xfId="36491" xr:uid="{785A0BEB-24EC-4821-A56F-A2E6B94DE4C3}"/>
    <cellStyle name="AggOrange9 3 2 3 12" xfId="43566" xr:uid="{B7BBD7C7-32C1-4AA9-8680-9B56913B4DA6}"/>
    <cellStyle name="AggOrange9 3 2 3 13" xfId="47690" xr:uid="{D24274D1-21C7-4627-B140-12A8A6A75E2F}"/>
    <cellStyle name="AggOrange9 3 2 3 2" xfId="5980" xr:uid="{17A21083-FBF3-4B35-A842-165311E8591E}"/>
    <cellStyle name="AggOrange9 3 2 3 3" xfId="9557" xr:uid="{5DBBA982-2194-420D-9F4D-8CA5B37D2FB6}"/>
    <cellStyle name="AggOrange9 3 2 3 4" xfId="16662" xr:uid="{7C273628-3273-46D8-90DC-C2686D3242CB}"/>
    <cellStyle name="AggOrange9 3 2 3 5" xfId="20649" xr:uid="{B5C5F62C-50BA-494A-937D-E92BBB8B88EA}"/>
    <cellStyle name="AggOrange9 3 2 3 6" xfId="23261" xr:uid="{16A80779-E406-421A-A06F-3698FBDEFF4B}"/>
    <cellStyle name="AggOrange9 3 2 3 7" xfId="27575" xr:uid="{7DE18DB6-60E8-4E2A-A880-F18FC803697B}"/>
    <cellStyle name="AggOrange9 3 2 3 8" xfId="27036" xr:uid="{B101C348-3383-4848-8638-5ACF1150A884}"/>
    <cellStyle name="AggOrange9 3 2 3 9" xfId="33124" xr:uid="{DF74552A-255F-441F-B995-1A0C91848BB4}"/>
    <cellStyle name="AggOrange9 3 2 4" xfId="1575" xr:uid="{D9DA7BAB-66CB-4B84-A89E-C5BBC7EA8822}"/>
    <cellStyle name="AggOrange9 3 2 4 10" xfId="33158" xr:uid="{7521D043-9386-4943-B715-6824EAB4B2E3}"/>
    <cellStyle name="AggOrange9 3 2 4 11" xfId="36717" xr:uid="{75D1DAE0-93BC-4231-9282-6E9BECBA5261}"/>
    <cellStyle name="AggOrange9 3 2 4 12" xfId="37322" xr:uid="{BC305A18-220F-435F-9E31-850103830C2A}"/>
    <cellStyle name="AggOrange9 3 2 4 13" xfId="43600" xr:uid="{3D2D8090-81C9-41DB-A7C6-C5997B9A741D}"/>
    <cellStyle name="AggOrange9 3 2 4 14" xfId="42560" xr:uid="{94DCB326-9859-42BF-AEEC-BD26F042A3BB}"/>
    <cellStyle name="AggOrange9 3 2 4 2" xfId="6014" xr:uid="{E8497590-2E0F-4D9D-809D-35887DD97AD3}"/>
    <cellStyle name="AggOrange9 3 2 4 3" xfId="9591" xr:uid="{BACC62F2-1E9F-484F-8B00-190EA2957080}"/>
    <cellStyle name="AggOrange9 3 2 4 4" xfId="13503" xr:uid="{2053AE96-528E-4F4A-948E-9BB240E8EC5C}"/>
    <cellStyle name="AggOrange9 3 2 4 5" xfId="16696" xr:uid="{53EF0304-9845-47D8-BFCE-CF1161B2071F}"/>
    <cellStyle name="AggOrange9 3 2 4 6" xfId="20683" xr:uid="{D26F78C4-D2FF-47D7-9346-C55FBD106DF0}"/>
    <cellStyle name="AggOrange9 3 2 4 7" xfId="23292" xr:uid="{A167A77A-EB5B-40B4-A61C-630BA1914D28}"/>
    <cellStyle name="AggOrange9 3 2 4 8" xfId="27609" xr:uid="{28519C93-84F6-481E-9E22-964D7AA51DA3}"/>
    <cellStyle name="AggOrange9 3 2 4 9" xfId="26925" xr:uid="{FD96ECA5-E36A-4E48-8EA2-8C6CD4BBE044}"/>
    <cellStyle name="AggOrange9 3 2 5" xfId="2116" xr:uid="{FBD16BA2-B9B7-46D3-AE66-989C6225F8ED}"/>
    <cellStyle name="AggOrange9 3 2 5 10" xfId="33695" xr:uid="{94DFBA11-857C-488A-BF02-12591443D297}"/>
    <cellStyle name="AggOrange9 3 2 5 11" xfId="37200" xr:uid="{9FE0ABEB-E40E-414D-8A64-4F765EEAFCC5}"/>
    <cellStyle name="AggOrange9 3 2 5 12" xfId="39833" xr:uid="{F9721631-9406-4AA1-BF0F-C65CE392F8F1}"/>
    <cellStyle name="AggOrange9 3 2 5 13" xfId="44139" xr:uid="{296F7AD4-6609-4762-A6B9-2E4433D494F9}"/>
    <cellStyle name="AggOrange9 3 2 5 14" xfId="47273" xr:uid="{75300F0A-B45F-413E-8990-D3F032B6DC7A}"/>
    <cellStyle name="AggOrange9 3 2 5 2" xfId="6554" xr:uid="{711A1B56-C2CA-42DE-8EB2-AE4CE8365374}"/>
    <cellStyle name="AggOrange9 3 2 5 3" xfId="10132" xr:uid="{41C70614-C5B4-4CEA-BC3B-DF8DCF85053C}"/>
    <cellStyle name="AggOrange9 3 2 5 4" xfId="14031" xr:uid="{B8804171-AB7F-4664-9299-736314068250}"/>
    <cellStyle name="AggOrange9 3 2 5 5" xfId="17232" xr:uid="{193A62E4-DF23-414F-9445-9CBE36124491}"/>
    <cellStyle name="AggOrange9 3 2 5 6" xfId="21215" xr:uid="{53BD0730-0910-4825-ABE2-8A786650AB67}"/>
    <cellStyle name="AggOrange9 3 2 5 7" xfId="23802" xr:uid="{8D844AD1-9CAB-4312-BD97-0F35549F8887}"/>
    <cellStyle name="AggOrange9 3 2 5 8" xfId="28131" xr:uid="{A6C6B0E6-901C-4C33-9C8E-14550CDEB910}"/>
    <cellStyle name="AggOrange9 3 2 5 9" xfId="30361" xr:uid="{068C5C94-94FB-46F5-B233-889272895B44}"/>
    <cellStyle name="AggOrange9 3 2 6" xfId="2456" xr:uid="{15A39C24-501D-4126-A017-2613DAA36EE5}"/>
    <cellStyle name="AggOrange9 3 2 6 10" xfId="34035" xr:uid="{0670FF9B-B40A-4A5B-8623-33F4EBCB98C9}"/>
    <cellStyle name="AggOrange9 3 2 6 11" xfId="37514" xr:uid="{520E20C9-8151-4053-8C98-1E0627EBF0EB}"/>
    <cellStyle name="AggOrange9 3 2 6 12" xfId="40173" xr:uid="{A510D928-2BC6-41CE-B61C-DD851FB3BA08}"/>
    <cellStyle name="AggOrange9 3 2 6 13" xfId="44479" xr:uid="{049FA3A3-4038-4A9D-A881-711B8A68D9A2}"/>
    <cellStyle name="AggOrange9 3 2 6 14" xfId="46811" xr:uid="{5276977F-95F7-4FD1-93AA-4982139F1E3B}"/>
    <cellStyle name="AggOrange9 3 2 6 2" xfId="6894" xr:uid="{40D15291-8E4D-48E1-A052-505F69CCBEC8}"/>
    <cellStyle name="AggOrange9 3 2 6 3" xfId="10472" xr:uid="{D7F308BA-9105-47DE-A9B5-AF278E8886A5}"/>
    <cellStyle name="AggOrange9 3 2 6 4" xfId="14371" xr:uid="{024177DD-6FF1-4652-B80D-F4A533738A23}"/>
    <cellStyle name="AggOrange9 3 2 6 5" xfId="17572" xr:uid="{51C537FC-5D3B-4D5E-96C8-CB05D8B3A6B9}"/>
    <cellStyle name="AggOrange9 3 2 6 6" xfId="21555" xr:uid="{A572FC03-4293-4BB7-AE99-926DB928ED34}"/>
    <cellStyle name="AggOrange9 3 2 6 7" xfId="24137" xr:uid="{6D8369F9-B2C3-451F-AF2A-AA796AB33892}"/>
    <cellStyle name="AggOrange9 3 2 6 8" xfId="28463" xr:uid="{99EBEBDF-6148-4194-84BB-FFCF8032D502}"/>
    <cellStyle name="AggOrange9 3 2 6 9" xfId="26434" xr:uid="{6711482D-B9D0-4488-8A4B-270E8328E68C}"/>
    <cellStyle name="AggOrange9 3 2 7" xfId="3140" xr:uid="{4FEAF260-462F-4369-B1E8-E62560EA0132}"/>
    <cellStyle name="AggOrange9 3 2 7 10" xfId="34717" xr:uid="{CCC618FE-2AC0-4BF6-BE9A-78F2F630EA05}"/>
    <cellStyle name="AggOrange9 3 2 7 11" xfId="38162" xr:uid="{964D8E24-934E-4FB7-91F0-E82A559C9073}"/>
    <cellStyle name="AggOrange9 3 2 7 12" xfId="40851" xr:uid="{170B7080-7E7F-4584-B2B6-D6450DEAB509}"/>
    <cellStyle name="AggOrange9 3 2 7 13" xfId="45162" xr:uid="{0058B2FC-B475-4D35-89CB-46273F6FBA73}"/>
    <cellStyle name="AggOrange9 3 2 7 14" xfId="48553" xr:uid="{C87152AF-854E-456C-90AF-DD8DEF51495E}"/>
    <cellStyle name="AggOrange9 3 2 7 15" xfId="50558" xr:uid="{92B07A76-3CA8-4BAC-9BE8-19AA93CC5511}"/>
    <cellStyle name="AggOrange9 3 2 7 2" xfId="7575" xr:uid="{61D67F84-1464-4886-8FEB-B9DD01DF948B}"/>
    <cellStyle name="AggOrange9 3 2 7 3" xfId="11154" xr:uid="{6F31B500-CA99-42BA-9716-27B40856CC3D}"/>
    <cellStyle name="AggOrange9 3 2 7 4" xfId="15054" xr:uid="{394EF72C-C564-4663-ABF1-0714A7EB50DE}"/>
    <cellStyle name="AggOrange9 3 2 7 5" xfId="18253" xr:uid="{8EADB755-1028-447C-A48E-A221ADE73FC7}"/>
    <cellStyle name="AggOrange9 3 2 7 6" xfId="22233" xr:uid="{EBF75ED5-0E5D-46C7-BF85-E23551422CF3}"/>
    <cellStyle name="AggOrange9 3 2 7 7" xfId="24795" xr:uid="{41BB5268-DD28-41F8-9A56-414BAD00EFBE}"/>
    <cellStyle name="AggOrange9 3 2 7 8" xfId="29138" xr:uid="{09F26CB9-83F5-4D94-B618-2A8430663162}"/>
    <cellStyle name="AggOrange9 3 2 7 9" xfId="31112" xr:uid="{CFFD6DFD-F77D-45A8-90FB-796DD794155B}"/>
    <cellStyle name="AggOrange9 3 2 8" xfId="3435" xr:uid="{F8F6B79A-41D0-4115-A7D2-7B4712154956}"/>
    <cellStyle name="AggOrange9 3 2 8 10" xfId="35012" xr:uid="{209CCBBA-A4B9-440B-82F6-6A79766B98D9}"/>
    <cellStyle name="AggOrange9 3 2 8 11" xfId="38457" xr:uid="{1F9A2254-D8F9-415E-8212-C101164A32FE}"/>
    <cellStyle name="AggOrange9 3 2 8 12" xfId="41146" xr:uid="{3F002926-D6D5-4259-8A4F-2C32AB0194C4}"/>
    <cellStyle name="AggOrange9 3 2 8 13" xfId="45457" xr:uid="{D1F4F375-D5F2-485E-8F76-E4B932B42A5F}"/>
    <cellStyle name="AggOrange9 3 2 8 14" xfId="48848" xr:uid="{5F22601D-8431-406C-9C74-5548B9C88FCE}"/>
    <cellStyle name="AggOrange9 3 2 8 15" xfId="50853" xr:uid="{8106E35B-68B4-426B-B34E-890B409243B8}"/>
    <cellStyle name="AggOrange9 3 2 8 2" xfId="7870" xr:uid="{92F7DC7E-F652-4D23-A836-5504364C25E0}"/>
    <cellStyle name="AggOrange9 3 2 8 3" xfId="11449" xr:uid="{D96AEC9A-6177-403C-9999-B88D625F2365}"/>
    <cellStyle name="AggOrange9 3 2 8 4" xfId="15349" xr:uid="{D06CA681-5250-4BD5-95A8-B5E7930091C3}"/>
    <cellStyle name="AggOrange9 3 2 8 5" xfId="18548" xr:uid="{21F03740-48CE-4193-96F3-D91074CB62FF}"/>
    <cellStyle name="AggOrange9 3 2 8 6" xfId="22528" xr:uid="{A53CAAC8-D8C0-49B4-9F42-1B9B80A908FB}"/>
    <cellStyle name="AggOrange9 3 2 8 7" xfId="25090" xr:uid="{F6BACAF1-177D-4711-91AA-BDB8AB17332E}"/>
    <cellStyle name="AggOrange9 3 2 8 8" xfId="29433" xr:uid="{FD05818A-CA5E-4543-8773-878EF63E55A4}"/>
    <cellStyle name="AggOrange9 3 2 8 9" xfId="31407" xr:uid="{B64740C1-572E-48BE-9421-044A0AE11415}"/>
    <cellStyle name="AggOrange9 3 2 9" xfId="4094" xr:uid="{764798A9-C120-4809-9663-12EF6043F8C7}"/>
    <cellStyle name="AggOrange9 3 2 9 10" xfId="41757" xr:uid="{3A2871C7-4729-4127-B987-B6F53CE2BEBD}"/>
    <cellStyle name="AggOrange9 3 2 9 11" xfId="46093" xr:uid="{5B2D5CD9-6426-48AA-9A16-64DAD5B64D30}"/>
    <cellStyle name="AggOrange9 3 2 9 12" xfId="49497" xr:uid="{736F7D63-B127-424E-87E8-3CD3AD8CF901}"/>
    <cellStyle name="AggOrange9 3 2 9 13" xfId="51464" xr:uid="{075D14F5-D2F6-44E5-8DF9-7E2624560B7D}"/>
    <cellStyle name="AggOrange9 3 2 9 2" xfId="8527" xr:uid="{7A429DE9-4088-46C1-ACBB-B962591C0CE2}"/>
    <cellStyle name="AggOrange9 3 2 9 3" xfId="12098" xr:uid="{B4D5598D-D96D-451B-B43D-5F787B3768A9}"/>
    <cellStyle name="AggOrange9 3 2 9 4" xfId="16001" xr:uid="{59C8D0CF-DB24-41BE-BDCE-1FCCBED1086D}"/>
    <cellStyle name="AggOrange9 3 2 9 5" xfId="19182" xr:uid="{E5BE56B9-D0BC-4271-A45C-64B37DC0F5DB}"/>
    <cellStyle name="AggOrange9 3 2 9 6" xfId="25701" xr:uid="{D63FFFCB-35C5-4FFD-8379-5B7193A1E5E2}"/>
    <cellStyle name="AggOrange9 3 2 9 7" xfId="32049" xr:uid="{D9E018CB-4312-4A60-B38E-B10F0741BADE}"/>
    <cellStyle name="AggOrange9 3 2 9 8" xfId="35655" xr:uid="{2D863CD0-3591-428F-9DAF-1862504116FC}"/>
    <cellStyle name="AggOrange9 3 2 9 9" xfId="39107" xr:uid="{AF72EE80-1A03-4FF6-8529-0CE7F96C8F21}"/>
    <cellStyle name="AggOrange9 3 3" xfId="790" xr:uid="{41ECA87D-9F6F-452A-BAEF-DF5BEEFFBF9C}"/>
    <cellStyle name="AggOrange9 3 3 10" xfId="4616" xr:uid="{85FCC90B-9439-4C31-8BD5-B98CE64E7571}"/>
    <cellStyle name="AggOrange9 3 3 11" xfId="12846" xr:uid="{CF1485B2-071C-4D6D-8103-95EDC7CE93F4}"/>
    <cellStyle name="AggOrange9 3 3 12" xfId="19899" xr:uid="{D2BC8048-D152-4168-94B2-AC82BCCB6CED}"/>
    <cellStyle name="AggOrange9 3 3 13" xfId="37115" xr:uid="{1F712B3F-D684-4F6A-8717-565B54BD6B9A}"/>
    <cellStyle name="AggOrange9 3 3 14" xfId="42815" xr:uid="{0F4174E0-63FA-4A1A-8557-7AF15EC43B8E}"/>
    <cellStyle name="AggOrange9 3 3 15" xfId="52653" xr:uid="{C2EBE93C-9F6C-429B-BA8E-DEDDB0BE2860}"/>
    <cellStyle name="AggOrange9 3 3 2" xfId="1115" xr:uid="{57B5DD01-7ECB-4D4B-9B51-53582F61253C}"/>
    <cellStyle name="AggOrange9 3 3 2 10" xfId="36306" xr:uid="{8D197580-50BA-4DB1-85A6-7865280830E6}"/>
    <cellStyle name="AggOrange9 3 3 2 11" xfId="37674" xr:uid="{CED8D1D1-8F5F-4F35-AB27-D59515E1C5B5}"/>
    <cellStyle name="AggOrange9 3 3 2 12" xfId="43140" xr:uid="{59EBFD2E-1C5B-4849-AA44-9A486203E9BA}"/>
    <cellStyle name="AggOrange9 3 3 2 13" xfId="46840" xr:uid="{AAA7D638-AF6E-4C35-8444-DAC42A505C08}"/>
    <cellStyle name="AggOrange9 3 3 2 2" xfId="5557" xr:uid="{5B7A5E5D-05D8-492B-B7B2-710916BD0C31}"/>
    <cellStyle name="AggOrange9 3 3 2 3" xfId="9131" xr:uid="{D5E9F854-F391-45E7-B2E1-36714CACF12C}"/>
    <cellStyle name="AggOrange9 3 3 2 4" xfId="13390" xr:uid="{E98B7352-E1C7-4433-87E3-8E05FF074872}"/>
    <cellStyle name="AggOrange9 3 3 2 5" xfId="20223" xr:uid="{98042FBB-971F-4143-B62B-398B3B3B25F0}"/>
    <cellStyle name="AggOrange9 3 3 2 6" xfId="23032" xr:uid="{1A4B186D-98AD-491C-99F1-B5189C63C206}"/>
    <cellStyle name="AggOrange9 3 3 2 7" xfId="27163" xr:uid="{AB5C3157-793A-4962-82A9-EC2463D66BC4}"/>
    <cellStyle name="AggOrange9 3 3 2 8" xfId="28694" xr:uid="{EEC96EDB-C0B7-435D-80ED-66C689B0FF9A}"/>
    <cellStyle name="AggOrange9 3 3 2 9" xfId="32698" xr:uid="{721C4892-4D17-4F2F-A98A-F538DAFC1E4A}"/>
    <cellStyle name="AggOrange9 3 3 3" xfId="1826" xr:uid="{A0B582F6-D21D-4886-8719-54670D12A891}"/>
    <cellStyle name="AggOrange9 3 3 3 10" xfId="33409" xr:uid="{397B0374-8F7C-41C9-AE6F-A6F4B5104E20}"/>
    <cellStyle name="AggOrange9 3 3 3 11" xfId="36944" xr:uid="{4AE8FAC9-7B62-4286-9539-92445F8FEC28}"/>
    <cellStyle name="AggOrange9 3 3 3 12" xfId="27686" xr:uid="{39DA6E37-973D-4173-8EFD-8A00573FA534}"/>
    <cellStyle name="AggOrange9 3 3 3 13" xfId="43851" xr:uid="{6DF13DCE-851C-475F-8467-C6C95CFA96AF}"/>
    <cellStyle name="AggOrange9 3 3 3 14" xfId="46651" xr:uid="{2A3ACFE6-57E3-4377-9EA9-7FF82121AAB8}"/>
    <cellStyle name="AggOrange9 3 3 3 2" xfId="6264" xr:uid="{32EAC983-E78E-4988-B889-832DD7294E4A}"/>
    <cellStyle name="AggOrange9 3 3 3 3" xfId="9842" xr:uid="{4F9CAF0D-854F-4544-99D3-393DF8BA1DC2}"/>
    <cellStyle name="AggOrange9 3 3 3 4" xfId="13744" xr:uid="{6E923936-97E3-4261-B9F3-0D08052E6354}"/>
    <cellStyle name="AggOrange9 3 3 3 5" xfId="16947" xr:uid="{33CC46D0-FB91-4D8D-BFD0-187AA10C2AE5}"/>
    <cellStyle name="AggOrange9 3 3 3 6" xfId="20934" xr:uid="{96FDD4F4-770E-47B7-9320-2B8E97825E21}"/>
    <cellStyle name="AggOrange9 3 3 3 7" xfId="23531" xr:uid="{A531EFC3-E342-4191-9527-80F88CDF4CF4}"/>
    <cellStyle name="AggOrange9 3 3 3 8" xfId="27852" xr:uid="{D00DE7CC-8A77-44EE-8C11-1A3D6179971D}"/>
    <cellStyle name="AggOrange9 3 3 3 9" xfId="26967" xr:uid="{CE5DD3BC-1AA0-4BE4-9D9B-6CF3717D00C3}"/>
    <cellStyle name="AggOrange9 3 3 4" xfId="2210" xr:uid="{D73A0EC2-9B9F-4868-9951-7BD4D55A8719}"/>
    <cellStyle name="AggOrange9 3 3 4 10" xfId="33789" xr:uid="{907DD683-A446-4943-B1E9-E99693C85183}"/>
    <cellStyle name="AggOrange9 3 3 4 11" xfId="37289" xr:uid="{1FBEAC97-0A35-4DC2-9072-6C00CCB55CA0}"/>
    <cellStyle name="AggOrange9 3 3 4 12" xfId="39927" xr:uid="{C32E659B-0364-4FE9-BAE0-D9B807514D6D}"/>
    <cellStyle name="AggOrange9 3 3 4 13" xfId="44233" xr:uid="{F097420A-8D31-4A78-9C15-A33B3013BB48}"/>
    <cellStyle name="AggOrange9 3 3 4 14" xfId="47745" xr:uid="{BA802ADD-FDB5-434E-A364-68FBC9989844}"/>
    <cellStyle name="AggOrange9 3 3 4 2" xfId="6648" xr:uid="{50B29D5F-4F3B-44E9-A76C-569F184593BC}"/>
    <cellStyle name="AggOrange9 3 3 4 3" xfId="10226" xr:uid="{7A8C84E9-8B88-452C-9A6A-91B64B3C005D}"/>
    <cellStyle name="AggOrange9 3 3 4 4" xfId="14125" xr:uid="{C01693B2-2B76-4958-BC59-B419F796553A}"/>
    <cellStyle name="AggOrange9 3 3 4 5" xfId="17326" xr:uid="{48644B57-8D93-4162-BD14-66C3C4D9D0CA}"/>
    <cellStyle name="AggOrange9 3 3 4 6" xfId="21309" xr:uid="{FA477FF8-F492-440E-8FD0-A06A9B981CB2}"/>
    <cellStyle name="AggOrange9 3 3 4 7" xfId="23896" xr:uid="{5E600836-5B40-4ABA-84ED-E9B842F112AB}"/>
    <cellStyle name="AggOrange9 3 3 4 8" xfId="28221" xr:uid="{CB9403EE-6182-47BA-A9C7-41D516F2EE71}"/>
    <cellStyle name="AggOrange9 3 3 4 9" xfId="30492" xr:uid="{1663B095-C916-4836-83F3-717BB07B85D0}"/>
    <cellStyle name="AggOrange9 3 3 5" xfId="2565" xr:uid="{756003B4-1C07-432E-A5B7-37DC09140B47}"/>
    <cellStyle name="AggOrange9 3 3 5 10" xfId="34144" xr:uid="{DA032AA8-399C-4421-9467-ABD5C89A1EFD}"/>
    <cellStyle name="AggOrange9 3 3 5 11" xfId="37609" xr:uid="{724A6D9F-15CF-4406-8F48-84DAC421782A}"/>
    <cellStyle name="AggOrange9 3 3 5 12" xfId="40282" xr:uid="{FA054692-163B-4A85-B9DE-F963EA2CB670}"/>
    <cellStyle name="AggOrange9 3 3 5 13" xfId="44588" xr:uid="{10077AD2-3F8A-4869-BB9A-B7E5E6389B70}"/>
    <cellStyle name="AggOrange9 3 3 5 14" xfId="42565" xr:uid="{F03D7077-2007-42E5-8D00-AA927E3C470C}"/>
    <cellStyle name="AggOrange9 3 3 5 2" xfId="7002" xr:uid="{6F066FC1-C81B-41EE-852B-56AFEEA6D2EE}"/>
    <cellStyle name="AggOrange9 3 3 5 3" xfId="10581" xr:uid="{16B52556-BA1A-47FD-8A83-A8F5B4D088F3}"/>
    <cellStyle name="AggOrange9 3 3 5 4" xfId="14480" xr:uid="{DFE13759-AA1D-4665-8465-59187BD60413}"/>
    <cellStyle name="AggOrange9 3 3 5 5" xfId="17681" xr:uid="{96B9FE21-98F3-4050-AFFF-6A8A206B7A75}"/>
    <cellStyle name="AggOrange9 3 3 5 6" xfId="21664" xr:uid="{E8908CA6-7CB3-433D-82A6-788222C705DC}"/>
    <cellStyle name="AggOrange9 3 3 5 7" xfId="24236" xr:uid="{4C709296-D037-41E6-9CAC-6115EFB7AE5F}"/>
    <cellStyle name="AggOrange9 3 3 5 8" xfId="28570" xr:uid="{6F90F4A4-25E8-43A5-9F2E-E59F3AB62BC6}"/>
    <cellStyle name="AggOrange9 3 3 5 9" xfId="30537" xr:uid="{043AC32A-C7C1-4613-AD92-671A38325AAF}"/>
    <cellStyle name="AggOrange9 3 3 6" xfId="3254" xr:uid="{6C477311-047B-4F97-8E36-AA31DFBCF2F1}"/>
    <cellStyle name="AggOrange9 3 3 6 10" xfId="34831" xr:uid="{89EDD36C-A149-44C3-9A40-C9FAAE00484C}"/>
    <cellStyle name="AggOrange9 3 3 6 11" xfId="38276" xr:uid="{47A32D86-2C7E-4A8E-93C9-A5C27D16082D}"/>
    <cellStyle name="AggOrange9 3 3 6 12" xfId="40965" xr:uid="{57ADC232-89EC-4E4B-B2BF-FF2F6053A7BE}"/>
    <cellStyle name="AggOrange9 3 3 6 13" xfId="45276" xr:uid="{CEBDE960-CF6D-4324-B67C-4FB5D9AC6A85}"/>
    <cellStyle name="AggOrange9 3 3 6 14" xfId="48667" xr:uid="{88E8D93C-8912-4AEC-AC1F-E133F16F1494}"/>
    <cellStyle name="AggOrange9 3 3 6 15" xfId="50672" xr:uid="{949A81A0-F137-4872-B231-A0ABB126B6A1}"/>
    <cellStyle name="AggOrange9 3 3 6 2" xfId="7689" xr:uid="{A172507B-6150-407F-8930-0BCC44812E8A}"/>
    <cellStyle name="AggOrange9 3 3 6 3" xfId="11268" xr:uid="{BD48E331-F1AA-4A63-BAF7-AD08922DED75}"/>
    <cellStyle name="AggOrange9 3 3 6 4" xfId="15168" xr:uid="{8C7090D4-CF11-4FF3-80EF-45C247A23B3D}"/>
    <cellStyle name="AggOrange9 3 3 6 5" xfId="18367" xr:uid="{FC752B7A-8C6E-41EF-AD9E-B9E7579656FF}"/>
    <cellStyle name="AggOrange9 3 3 6 6" xfId="22347" xr:uid="{15949EE9-DA49-4081-9CD1-464F9C60583B}"/>
    <cellStyle name="AggOrange9 3 3 6 7" xfId="24909" xr:uid="{303D5C52-6D39-4A72-BD51-3B7AEDFC0969}"/>
    <cellStyle name="AggOrange9 3 3 6 8" xfId="29252" xr:uid="{A10C718B-632E-4DDD-A286-B14196EA5D20}"/>
    <cellStyle name="AggOrange9 3 3 6 9" xfId="31226" xr:uid="{9E017D99-A702-46BA-BC63-83EE2690B902}"/>
    <cellStyle name="AggOrange9 3 3 7" xfId="3572" xr:uid="{E92B28B8-FF01-4121-A2B9-C16D255F1621}"/>
    <cellStyle name="AggOrange9 3 3 7 10" xfId="35149" xr:uid="{A8B24395-CED3-419A-A91A-32B56CB5837A}"/>
    <cellStyle name="AggOrange9 3 3 7 11" xfId="38594" xr:uid="{916F0DCF-B9A2-4B9F-93A4-7429B9831ABF}"/>
    <cellStyle name="AggOrange9 3 3 7 12" xfId="41283" xr:uid="{0403D54A-AB9E-40DD-B97C-6D32E80D21AE}"/>
    <cellStyle name="AggOrange9 3 3 7 13" xfId="45594" xr:uid="{15C25E38-947E-46F6-8047-A2DCD2328A1C}"/>
    <cellStyle name="AggOrange9 3 3 7 14" xfId="48985" xr:uid="{6DF227CA-E977-4EE8-A270-66CD42F0F816}"/>
    <cellStyle name="AggOrange9 3 3 7 15" xfId="50990" xr:uid="{073642E4-163A-4F8D-A9BD-FD2D8E394386}"/>
    <cellStyle name="AggOrange9 3 3 7 2" xfId="8007" xr:uid="{3F74DB77-7EC9-48C4-9F39-F5AC58793E5C}"/>
    <cellStyle name="AggOrange9 3 3 7 3" xfId="11586" xr:uid="{4A775D63-1002-4CF9-B37F-1A8FDAC57027}"/>
    <cellStyle name="AggOrange9 3 3 7 4" xfId="15486" xr:uid="{9D86CA07-E863-453B-A7C1-53A46EA532F3}"/>
    <cellStyle name="AggOrange9 3 3 7 5" xfId="18685" xr:uid="{ECF8A1CA-6A34-43CE-85F4-54D7DB1DB1E3}"/>
    <cellStyle name="AggOrange9 3 3 7 6" xfId="22665" xr:uid="{6B82178A-766A-4DC1-974B-2CAF276393CC}"/>
    <cellStyle name="AggOrange9 3 3 7 7" xfId="25227" xr:uid="{89EBF45B-C5D0-4D46-B076-8CAEB0DABBAD}"/>
    <cellStyle name="AggOrange9 3 3 7 8" xfId="29570" xr:uid="{0FFA118C-672C-4077-964C-B2C17BC96F74}"/>
    <cellStyle name="AggOrange9 3 3 7 9" xfId="31544" xr:uid="{2C81B929-82F9-4F6B-AC1E-8422FDEAE35D}"/>
    <cellStyle name="AggOrange9 3 3 8" xfId="4206" xr:uid="{14610C03-0803-49EB-A948-872DEF18AB68}"/>
    <cellStyle name="AggOrange9 3 3 8 10" xfId="41869" xr:uid="{A83AB975-6470-46C6-BF1B-7715A8CA21D3}"/>
    <cellStyle name="AggOrange9 3 3 8 11" xfId="46205" xr:uid="{20131436-0760-485C-A8B0-3C76D14E4238}"/>
    <cellStyle name="AggOrange9 3 3 8 12" xfId="49609" xr:uid="{1B5FDE4B-4B5F-4C37-AC6E-74C949C665F1}"/>
    <cellStyle name="AggOrange9 3 3 8 13" xfId="51576" xr:uid="{33B33C60-611E-44B8-BD8B-049BC5563BE1}"/>
    <cellStyle name="AggOrange9 3 3 8 2" xfId="8639" xr:uid="{93A05497-830F-4261-9C2C-4B8168CC9184}"/>
    <cellStyle name="AggOrange9 3 3 8 3" xfId="12210" xr:uid="{C77CBDCB-18F6-4369-B970-6FB8C8F4ADBD}"/>
    <cellStyle name="AggOrange9 3 3 8 4" xfId="16113" xr:uid="{5A2F435C-0EE8-4CAF-8942-9BFFD6B2A0EA}"/>
    <cellStyle name="AggOrange9 3 3 8 5" xfId="19294" xr:uid="{852A8F68-C1E0-4FD5-AA97-13FB9619C265}"/>
    <cellStyle name="AggOrange9 3 3 8 6" xfId="25813" xr:uid="{55E51A28-B5A3-46E2-857F-92B05B87E030}"/>
    <cellStyle name="AggOrange9 3 3 8 7" xfId="32161" xr:uid="{5A3236B4-401A-4B5A-B4FA-5BE4338E5E80}"/>
    <cellStyle name="AggOrange9 3 3 8 8" xfId="35767" xr:uid="{69C4162D-02D0-4DCB-AD4B-3155C4223A25}"/>
    <cellStyle name="AggOrange9 3 3 8 9" xfId="39219" xr:uid="{380838D3-1A88-46F3-BDDE-C0E6F16CCF0B}"/>
    <cellStyle name="AggOrange9 3 3 9" xfId="4581" xr:uid="{74FDF4F5-6489-4FB2-A2A2-DC02D0826588}"/>
    <cellStyle name="AggOrange9 3 3 9 10" xfId="42244" xr:uid="{86748508-9A0B-44EE-A8F6-3AD902FE99ED}"/>
    <cellStyle name="AggOrange9 3 3 9 11" xfId="46580" xr:uid="{9B8FA9B9-C5E3-4A97-9A9A-C12A43B49DA0}"/>
    <cellStyle name="AggOrange9 3 3 9 12" xfId="49984" xr:uid="{7B813F2F-DE9B-407A-A1EE-A93417471C37}"/>
    <cellStyle name="AggOrange9 3 3 9 13" xfId="51951" xr:uid="{72378C37-3A22-498B-9FA5-477BA760BC78}"/>
    <cellStyle name="AggOrange9 3 3 9 2" xfId="9014" xr:uid="{B1D0AF00-72C3-4458-B3DD-725869DDE82F}"/>
    <cellStyle name="AggOrange9 3 3 9 3" xfId="12585" xr:uid="{8D85D73C-25EB-490A-A705-A7AF2803B36F}"/>
    <cellStyle name="AggOrange9 3 3 9 4" xfId="16488" xr:uid="{6944B459-B7F0-4304-919A-8A2C14424457}"/>
    <cellStyle name="AggOrange9 3 3 9 5" xfId="19669" xr:uid="{1CDFC9AA-7A7D-4B8F-8F78-15FD38653C05}"/>
    <cellStyle name="AggOrange9 3 3 9 6" xfId="26188" xr:uid="{F30CD32F-1A16-4440-8789-3AB84CB0770A}"/>
    <cellStyle name="AggOrange9 3 3 9 7" xfId="32536" xr:uid="{70B0FC05-DC3D-40D9-90BC-B2FEA52C9FEA}"/>
    <cellStyle name="AggOrange9 3 3 9 8" xfId="36142" xr:uid="{901CE969-6EE8-4446-AD88-48158231CFFE}"/>
    <cellStyle name="AggOrange9 3 3 9 9" xfId="39594" xr:uid="{F5657C99-A07F-4223-B922-F7F3A262C205}"/>
    <cellStyle name="AggOrange9 3 4" xfId="4976" xr:uid="{AC3BE75A-5A46-4256-936F-AEBDED75D546}"/>
    <cellStyle name="AggOrange9 3 5" xfId="26606" xr:uid="{D750F5FA-3626-438D-BF72-2B4B973CB315}"/>
    <cellStyle name="AggOrange9 3 6" xfId="52114" xr:uid="{754C9D35-2E39-4440-B2DF-9433B27D4C31}"/>
    <cellStyle name="AggOrange9 4" xfId="341" xr:uid="{27355C06-B464-42B8-95B9-89AE8C80BB52}"/>
    <cellStyle name="AggOrange9 4 10" xfId="3447" xr:uid="{1D17B969-114A-45BE-A3EF-B538EC16E1F0}"/>
    <cellStyle name="AggOrange9 4 10 10" xfId="35024" xr:uid="{3C5412CE-11B6-4544-B959-1636C015A8D4}"/>
    <cellStyle name="AggOrange9 4 10 11" xfId="38469" xr:uid="{B8120162-32CD-4402-908A-D25E7F10D5CE}"/>
    <cellStyle name="AggOrange9 4 10 12" xfId="41158" xr:uid="{B1B02D8C-C509-4D70-9D0B-266A1D34BED4}"/>
    <cellStyle name="AggOrange9 4 10 13" xfId="45469" xr:uid="{35F1BEF3-DE9E-442D-8EC8-45B9D8D7E4FA}"/>
    <cellStyle name="AggOrange9 4 10 14" xfId="48860" xr:uid="{51B4583C-7C6C-4723-887B-B0AB2F1634EA}"/>
    <cellStyle name="AggOrange9 4 10 15" xfId="50865" xr:uid="{54C6FCF1-3C8C-4C93-B5FF-3CFA022EB8BC}"/>
    <cellStyle name="AggOrange9 4 10 2" xfId="7882" xr:uid="{EF0DA6BA-B3B6-4F15-A254-F6A7F1C26872}"/>
    <cellStyle name="AggOrange9 4 10 3" xfId="11461" xr:uid="{19FDC1EF-A15B-444D-9B58-A7AD07A68BED}"/>
    <cellStyle name="AggOrange9 4 10 4" xfId="15361" xr:uid="{536EB8A2-BABD-4AF3-A8FC-D66A10D9F530}"/>
    <cellStyle name="AggOrange9 4 10 5" xfId="18560" xr:uid="{E8D5FA87-D35F-42C9-9F68-F6AF637A91C4}"/>
    <cellStyle name="AggOrange9 4 10 6" xfId="22540" xr:uid="{0B64A455-BE9A-4C9D-B0D0-631D9A2DEDB1}"/>
    <cellStyle name="AggOrange9 4 10 7" xfId="25102" xr:uid="{7C168D5B-7446-4E86-A2ED-D208AE49967D}"/>
    <cellStyle name="AggOrange9 4 10 8" xfId="29445" xr:uid="{32DA586B-9D1D-45A3-9AC0-BCF9B7D96C58}"/>
    <cellStyle name="AggOrange9 4 10 9" xfId="31419" xr:uid="{14EEDE21-6BFE-4A9B-BF4E-FD515216E6B1}"/>
    <cellStyle name="AggOrange9 4 11" xfId="3859" xr:uid="{F08003BC-CB0D-4FC2-A44E-8526CA9CFF30}"/>
    <cellStyle name="AggOrange9 4 11 10" xfId="41522" xr:uid="{C6211C1D-9E92-4C82-BB9A-D0754AAF3F8C}"/>
    <cellStyle name="AggOrange9 4 11 11" xfId="45858" xr:uid="{3B68C7A0-4AB8-4C76-8EC6-FB136E836074}"/>
    <cellStyle name="AggOrange9 4 11 12" xfId="49262" xr:uid="{3E20DF0D-9776-4BD7-B177-3F08D154A879}"/>
    <cellStyle name="AggOrange9 4 11 13" xfId="51229" xr:uid="{379B4BA8-CEBE-4E38-99BD-DF13FABE7DAA}"/>
    <cellStyle name="AggOrange9 4 11 2" xfId="8292" xr:uid="{A3483705-A560-4A21-875D-222EDF490244}"/>
    <cellStyle name="AggOrange9 4 11 3" xfId="11863" xr:uid="{3A7850C9-7F80-4CD8-943D-14159C79DDF3}"/>
    <cellStyle name="AggOrange9 4 11 4" xfId="15766" xr:uid="{475C8CDC-161E-4D6F-92FB-2D99BB5FF8AF}"/>
    <cellStyle name="AggOrange9 4 11 5" xfId="18947" xr:uid="{61571131-5C44-46A1-B22C-E1D833A10641}"/>
    <cellStyle name="AggOrange9 4 11 6" xfId="25466" xr:uid="{3AEFC35A-3E3F-4387-9225-79422ADA0CE4}"/>
    <cellStyle name="AggOrange9 4 11 7" xfId="31814" xr:uid="{F33EF9D0-202D-44B7-9DDA-F963BD7D638C}"/>
    <cellStyle name="AggOrange9 4 11 8" xfId="35420" xr:uid="{B623CD19-3CEC-4E8A-8507-77A9F1CDC2C7}"/>
    <cellStyle name="AggOrange9 4 11 9" xfId="38872" xr:uid="{D9E50673-7963-4981-8B8B-58F225398B3B}"/>
    <cellStyle name="AggOrange9 4 12" xfId="4394" xr:uid="{82175372-5A5D-4798-9BAB-9ADF40A287C3}"/>
    <cellStyle name="AggOrange9 4 12 10" xfId="42057" xr:uid="{BC6DA6A4-92F5-46A5-A23B-A3E254D241BA}"/>
    <cellStyle name="AggOrange9 4 12 11" xfId="46393" xr:uid="{CE1A1B63-6297-4DA6-83C9-21FF12A7B1DD}"/>
    <cellStyle name="AggOrange9 4 12 12" xfId="49797" xr:uid="{476EA817-4981-449B-9884-1D53638574D1}"/>
    <cellStyle name="AggOrange9 4 12 13" xfId="51764" xr:uid="{176AFA71-B8A3-41B8-BC49-E382E06FD8CA}"/>
    <cellStyle name="AggOrange9 4 12 2" xfId="8827" xr:uid="{CC8971A9-378D-45AB-934D-0B21BA79C755}"/>
    <cellStyle name="AggOrange9 4 12 3" xfId="12398" xr:uid="{DE356731-F473-477B-8A75-C9193C4DCB75}"/>
    <cellStyle name="AggOrange9 4 12 4" xfId="16301" xr:uid="{24946F08-A634-4E11-AFC3-3F63E15DC24E}"/>
    <cellStyle name="AggOrange9 4 12 5" xfId="19482" xr:uid="{935A35FA-9E5B-4F0F-97A1-ECDA40C41954}"/>
    <cellStyle name="AggOrange9 4 12 6" xfId="26001" xr:uid="{569322C6-675C-4102-8A86-19CE0243570B}"/>
    <cellStyle name="AggOrange9 4 12 7" xfId="32349" xr:uid="{42F65066-EBFD-498B-94CA-E55517752D15}"/>
    <cellStyle name="AggOrange9 4 12 8" xfId="35955" xr:uid="{AA656FAC-1634-4779-A27B-3203426CB1F5}"/>
    <cellStyle name="AggOrange9 4 12 9" xfId="39407" xr:uid="{B810FC4D-BC18-433A-987E-C30A7C9730C0}"/>
    <cellStyle name="AggOrange9 4 13" xfId="8143" xr:uid="{D26641A4-44F6-4A18-A2F8-643C7D4EF4C7}"/>
    <cellStyle name="AggOrange9 4 14" xfId="7065" xr:uid="{A7EB326E-EE74-4E49-ADBA-56E13C7B91B2}"/>
    <cellStyle name="AggOrange9 4 15" xfId="13605" xr:uid="{222D7542-3ADA-4D6A-9301-FB65E097BC22}"/>
    <cellStyle name="AggOrange9 4 16" xfId="37486" xr:uid="{3B52145B-6665-44AA-B691-02C8DCCA2B1E}"/>
    <cellStyle name="AggOrange9 4 17" xfId="42450" xr:uid="{5816A08F-384A-4C8E-A89F-B537DC617089}"/>
    <cellStyle name="AggOrange9 4 18" xfId="52277" xr:uid="{35B5C0E7-D238-4866-9AC3-2F0C5B1814E9}"/>
    <cellStyle name="AggOrange9 4 2" xfId="680" xr:uid="{6B93F366-9C8C-4FA9-8B0F-5A4A2CA027BF}"/>
    <cellStyle name="AggOrange9 4 2 10" xfId="4485" xr:uid="{7C4D9262-6ECD-4649-9489-8FC3A310894B}"/>
    <cellStyle name="AggOrange9 4 2 10 10" xfId="42148" xr:uid="{F8DD65C9-9890-4EA5-852B-69EB0FD27D40}"/>
    <cellStyle name="AggOrange9 4 2 10 11" xfId="46484" xr:uid="{4ECD3DEA-6D4B-4BC4-84DE-C814E8CFA069}"/>
    <cellStyle name="AggOrange9 4 2 10 12" xfId="49888" xr:uid="{A414A563-8CC9-4979-BB2B-67FB103326DC}"/>
    <cellStyle name="AggOrange9 4 2 10 13" xfId="51855" xr:uid="{94EC3249-0EB2-4456-924F-A81983801860}"/>
    <cellStyle name="AggOrange9 4 2 10 2" xfId="8918" xr:uid="{8E7800E1-8421-4FFB-91EF-D47B1CAE4888}"/>
    <cellStyle name="AggOrange9 4 2 10 3" xfId="12489" xr:uid="{0658BEF1-F326-4C40-91CB-12ED98825D47}"/>
    <cellStyle name="AggOrange9 4 2 10 4" xfId="16392" xr:uid="{68EF3FD5-01D8-44E9-A2DA-C628C8F5E220}"/>
    <cellStyle name="AggOrange9 4 2 10 5" xfId="19573" xr:uid="{D448E6EC-FAD2-40E3-B247-7384A1AB5BA6}"/>
    <cellStyle name="AggOrange9 4 2 10 6" xfId="26092" xr:uid="{F2F19CDE-6F29-421A-BE6E-BF6484BB7DA6}"/>
    <cellStyle name="AggOrange9 4 2 10 7" xfId="32440" xr:uid="{57F56043-36C6-4087-B04E-D2E3DA85E205}"/>
    <cellStyle name="AggOrange9 4 2 10 8" xfId="36046" xr:uid="{87D8C56C-D724-417D-A56A-567CA47F70BC}"/>
    <cellStyle name="AggOrange9 4 2 10 9" xfId="39498" xr:uid="{AB997C35-59A2-405D-B1AF-FB5EA0ED6F71}"/>
    <cellStyle name="AggOrange9 4 2 11" xfId="6840" xr:uid="{BB670F33-8C93-4078-AD17-C140837A1759}"/>
    <cellStyle name="AggOrange9 4 2 12" xfId="12741" xr:uid="{1A2A932F-25BE-490A-9084-DB46D6A6A440}"/>
    <cellStyle name="AggOrange9 4 2 13" xfId="19794" xr:uid="{4FA40E14-8795-4B8B-8005-0C6A14E7E100}"/>
    <cellStyle name="AggOrange9 4 2 14" xfId="36595" xr:uid="{A0FA5D5A-010F-4F1A-ADA7-8F3909869D7B}"/>
    <cellStyle name="AggOrange9 4 2 15" xfId="42710" xr:uid="{007BD4B0-9A6C-429D-811B-4D2A82FC7EAA}"/>
    <cellStyle name="AggOrange9 4 2 16" xfId="52544" xr:uid="{41BB7ACB-1D4F-4543-B1D0-4ED8E9CC584D}"/>
    <cellStyle name="AggOrange9 4 2 2" xfId="895" xr:uid="{A7F21572-917C-486A-A2DA-5F4C19290544}"/>
    <cellStyle name="AggOrange9 4 2 2 10" xfId="4804" xr:uid="{09B9FC38-34A5-4273-BBC1-7FAC7F096FE3}"/>
    <cellStyle name="AggOrange9 4 2 2 11" xfId="13253" xr:uid="{A71EE408-1269-4FFB-8FA5-48F2C032637D}"/>
    <cellStyle name="AggOrange9 4 2 2 12" xfId="20004" xr:uid="{D340E449-F23C-4480-86D3-F6484C1AA092}"/>
    <cellStyle name="AggOrange9 4 2 2 13" xfId="36782" xr:uid="{01F4ADC3-A2B9-4EFD-A4BF-6437465071B4}"/>
    <cellStyle name="AggOrange9 4 2 2 14" xfId="42920" xr:uid="{935AC94A-6199-4C59-AB1F-F191DABF46AE}"/>
    <cellStyle name="AggOrange9 4 2 2 15" xfId="52758" xr:uid="{1BA3E39A-0AFF-4CEE-A8C6-D17C38FDAE4D}"/>
    <cellStyle name="AggOrange9 4 2 2 2" xfId="1633" xr:uid="{37E296E9-81F4-46A3-84FC-4FF07785F6FA}"/>
    <cellStyle name="AggOrange9 4 2 2 2 10" xfId="36772" xr:uid="{4991B9DD-86D6-443C-A852-EF5C45C644DE}"/>
    <cellStyle name="AggOrange9 4 2 2 2 11" xfId="27744" xr:uid="{6B9BD437-322E-409E-BCFB-D58BEE0A6A9E}"/>
    <cellStyle name="AggOrange9 4 2 2 2 12" xfId="43658" xr:uid="{1D833168-FAEF-4E05-8D0B-E35A6FDF6FA1}"/>
    <cellStyle name="AggOrange9 4 2 2 2 13" xfId="47216" xr:uid="{A2E30E9D-1615-45DA-88E0-BED377FD947E}"/>
    <cellStyle name="AggOrange9 4 2 2 2 2" xfId="6072" xr:uid="{2D225751-53E0-4DB0-8805-F8E3E325D565}"/>
    <cellStyle name="AggOrange9 4 2 2 2 3" xfId="9649" xr:uid="{A1359885-1E69-43C0-BC0A-9011B116DC60}"/>
    <cellStyle name="AggOrange9 4 2 2 2 4" xfId="16754" xr:uid="{76534D5C-27B8-493C-9BEC-023DE494F23D}"/>
    <cellStyle name="AggOrange9 4 2 2 2 5" xfId="20741" xr:uid="{9147E950-D8A8-4618-88E3-03B1B61F6AD1}"/>
    <cellStyle name="AggOrange9 4 2 2 2 6" xfId="23349" xr:uid="{0413B499-BC32-4493-92B7-4E1ADDB5B885}"/>
    <cellStyle name="AggOrange9 4 2 2 2 7" xfId="27666" xr:uid="{407EAE47-E543-4745-BCC4-2B98D1E37AFB}"/>
    <cellStyle name="AggOrange9 4 2 2 2 8" xfId="26787" xr:uid="{42C64AF7-FA54-465C-9407-3F4BD66BA71A}"/>
    <cellStyle name="AggOrange9 4 2 2 2 9" xfId="33216" xr:uid="{3B8ECE20-6877-49AE-BC86-927F45C40A6D}"/>
    <cellStyle name="AggOrange9 4 2 2 3" xfId="1532" xr:uid="{B99BD120-6E26-42E7-84D0-E0F49F8C85BF}"/>
    <cellStyle name="AggOrange9 4 2 2 3 10" xfId="33115" xr:uid="{63E10D27-0273-47E1-B785-91F5214070ED}"/>
    <cellStyle name="AggOrange9 4 2 2 3 11" xfId="36676" xr:uid="{159E4408-FE8F-4D43-8A0D-26EB62AA852F}"/>
    <cellStyle name="AggOrange9 4 2 2 3 12" xfId="26273" xr:uid="{9782F5C3-DD9E-42BA-9D09-657D3A87579D}"/>
    <cellStyle name="AggOrange9 4 2 2 3 13" xfId="43557" xr:uid="{CD86CA0A-B9B1-4B17-B715-C90D66CE5566}"/>
    <cellStyle name="AggOrange9 4 2 2 3 14" xfId="47617" xr:uid="{1887AB81-6769-4825-8B3D-64BBBBCA4666}"/>
    <cellStyle name="AggOrange9 4 2 2 3 2" xfId="5971" xr:uid="{72CAEBA4-31D7-42F3-B85D-919F70A98D1C}"/>
    <cellStyle name="AggOrange9 4 2 2 3 3" xfId="9548" xr:uid="{55DD89BF-5807-4579-98EB-9F13C85925EB}"/>
    <cellStyle name="AggOrange9 4 2 2 3 4" xfId="13460" xr:uid="{C5CC662A-1D95-423B-B576-B9C5BFF1FC35}"/>
    <cellStyle name="AggOrange9 4 2 2 3 5" xfId="16653" xr:uid="{1F9FFF3C-EFDF-4283-8FDA-90664614C3F4}"/>
    <cellStyle name="AggOrange9 4 2 2 3 6" xfId="20640" xr:uid="{CD874399-DA61-4EB9-AE7C-6E0260FF2F1D}"/>
    <cellStyle name="AggOrange9 4 2 2 3 7" xfId="23253" xr:uid="{DE96C5CF-847D-443A-BFEE-19B3C44C8733}"/>
    <cellStyle name="AggOrange9 4 2 2 3 8" xfId="27567" xr:uid="{BCC36B62-AEF8-47D9-8ACB-36B142782A38}"/>
    <cellStyle name="AggOrange9 4 2 2 3 9" xfId="28832" xr:uid="{359C4D78-5D3E-4EC4-8B8D-21D553B9E9B0}"/>
    <cellStyle name="AggOrange9 4 2 2 4" xfId="2305" xr:uid="{BAF3825C-B831-4542-A49D-8DA2EBDBDE9F}"/>
    <cellStyle name="AggOrange9 4 2 2 4 10" xfId="33884" xr:uid="{BF5B4515-82EE-4756-9017-4D7400411010}"/>
    <cellStyle name="AggOrange9 4 2 2 4 11" xfId="37377" xr:uid="{A6F9E504-0929-448F-B798-9A0FBEE72963}"/>
    <cellStyle name="AggOrange9 4 2 2 4 12" xfId="40022" xr:uid="{7460AABF-20DD-4E8D-814D-95DE73618C60}"/>
    <cellStyle name="AggOrange9 4 2 2 4 13" xfId="44328" xr:uid="{252625D7-9B89-4ED4-92AD-F8CA0A4D8386}"/>
    <cellStyle name="AggOrange9 4 2 2 4 14" xfId="48055" xr:uid="{27F42067-FD1D-4368-AAE9-59E73DAFD2E7}"/>
    <cellStyle name="AggOrange9 4 2 2 4 2" xfId="6743" xr:uid="{BF9B5326-4288-4FBF-8C81-5808C4045B9E}"/>
    <cellStyle name="AggOrange9 4 2 2 4 3" xfId="10321" xr:uid="{B92CF055-7B8F-469C-A314-A439BD83CCD1}"/>
    <cellStyle name="AggOrange9 4 2 2 4 4" xfId="14220" xr:uid="{01DD0345-2DFE-40F3-9941-607598134BAD}"/>
    <cellStyle name="AggOrange9 4 2 2 4 5" xfId="17421" xr:uid="{BDE91B4A-8805-40BC-8A39-D46D47F86DCA}"/>
    <cellStyle name="AggOrange9 4 2 2 4 6" xfId="21404" xr:uid="{26915B41-E0F1-43FF-AF99-90ED88177037}"/>
    <cellStyle name="AggOrange9 4 2 2 4 7" xfId="23991" xr:uid="{E96636C0-3134-43F9-9E26-092E4833C528}"/>
    <cellStyle name="AggOrange9 4 2 2 4 8" xfId="28314" xr:uid="{8F9C0143-2894-4473-8FF9-6DC70CB75C90}"/>
    <cellStyle name="AggOrange9 4 2 2 4 9" xfId="26822" xr:uid="{06CB654F-EAB3-402F-B7E6-23866FCCFF36}"/>
    <cellStyle name="AggOrange9 4 2 2 5" xfId="2670" xr:uid="{984A15CC-E3D1-4C30-9825-72CE7CBE4EDB}"/>
    <cellStyle name="AggOrange9 4 2 2 5 10" xfId="34249" xr:uid="{C813D199-C056-4EED-B807-57267855755D}"/>
    <cellStyle name="AggOrange9 4 2 2 5 11" xfId="37700" xr:uid="{72E89FBD-B6FD-4181-B4E6-219F71A1851A}"/>
    <cellStyle name="AggOrange9 4 2 2 5 12" xfId="40387" xr:uid="{644B39D4-EE50-4490-BC83-337741E2D42A}"/>
    <cellStyle name="AggOrange9 4 2 2 5 13" xfId="44693" xr:uid="{6F4F96FB-958E-44ED-9D16-9B3BD37F9768}"/>
    <cellStyle name="AggOrange9 4 2 2 5 14" xfId="50094" xr:uid="{B9700959-D70E-46E1-87BB-446A45D9F717}"/>
    <cellStyle name="AggOrange9 4 2 2 5 2" xfId="7106" xr:uid="{A7784122-5769-4308-8861-5C5E4819FFA4}"/>
    <cellStyle name="AggOrange9 4 2 2 5 3" xfId="10686" xr:uid="{AF3D4EDC-FA9E-4FA2-8D31-416B464FBF4A}"/>
    <cellStyle name="AggOrange9 4 2 2 5 4" xfId="14585" xr:uid="{7F0C8B82-08D3-40E0-A29D-A83B29C075C3}"/>
    <cellStyle name="AggOrange9 4 2 2 5 5" xfId="17786" xr:uid="{4AF0DBEC-A416-4BAD-B26D-B7F3D481CB3B}"/>
    <cellStyle name="AggOrange9 4 2 2 5 6" xfId="21769" xr:uid="{1A3203EB-85EC-46B0-B25F-B1C8DB4C1C9C}"/>
    <cellStyle name="AggOrange9 4 2 2 5 7" xfId="24336" xr:uid="{30B8FA09-47B2-4F1F-A6CD-C26129AB8A98}"/>
    <cellStyle name="AggOrange9 4 2 2 5 8" xfId="28670" xr:uid="{658D5D7A-1EF3-41F8-ABB4-074B9B4C05D7}"/>
    <cellStyle name="AggOrange9 4 2 2 5 9" xfId="30642" xr:uid="{B4B4AD26-6EE8-43E2-B89C-DE3779E741CC}"/>
    <cellStyle name="AggOrange9 4 2 2 6" xfId="3359" xr:uid="{C9DE3738-6D2C-4107-B61C-CD8B5AD55D78}"/>
    <cellStyle name="AggOrange9 4 2 2 6 10" xfId="34936" xr:uid="{EA4636FF-3694-4340-9DBE-B6100F933C46}"/>
    <cellStyle name="AggOrange9 4 2 2 6 11" xfId="38381" xr:uid="{A0610C4F-CB28-4223-9367-93D57A80B6A7}"/>
    <cellStyle name="AggOrange9 4 2 2 6 12" xfId="41070" xr:uid="{0A95618D-CBFB-4587-BB30-593316D0DF0C}"/>
    <cellStyle name="AggOrange9 4 2 2 6 13" xfId="45381" xr:uid="{E859BACC-FC65-401B-A8FB-E75C689CC3EC}"/>
    <cellStyle name="AggOrange9 4 2 2 6 14" xfId="48772" xr:uid="{08FEEA74-0AC9-444E-A9F3-15D4E5B1AC69}"/>
    <cellStyle name="AggOrange9 4 2 2 6 15" xfId="50777" xr:uid="{73CAE053-F004-49E3-8EDB-1668614834AD}"/>
    <cellStyle name="AggOrange9 4 2 2 6 2" xfId="7794" xr:uid="{12447E05-27FD-46B7-916C-38BD57DFA584}"/>
    <cellStyle name="AggOrange9 4 2 2 6 3" xfId="11373" xr:uid="{BBC90EDB-9A30-4BD0-A50A-07076A7E0508}"/>
    <cellStyle name="AggOrange9 4 2 2 6 4" xfId="15273" xr:uid="{56ED073C-683C-40BC-8BE3-6FC99B601FED}"/>
    <cellStyle name="AggOrange9 4 2 2 6 5" xfId="18472" xr:uid="{1D9C8CFC-1340-4EFB-9E81-A35E57A9F4C9}"/>
    <cellStyle name="AggOrange9 4 2 2 6 6" xfId="22452" xr:uid="{FFA5D9B4-CEBA-4B7E-A2A6-44F863811EF4}"/>
    <cellStyle name="AggOrange9 4 2 2 6 7" xfId="25014" xr:uid="{CBB0AB3F-0842-4C8F-AB51-60AEAE7EF806}"/>
    <cellStyle name="AggOrange9 4 2 2 6 8" xfId="29357" xr:uid="{835C7353-AF1B-49EF-958A-1B623ABF900E}"/>
    <cellStyle name="AggOrange9 4 2 2 6 9" xfId="31331" xr:uid="{4A4D8A34-8837-4795-8C7F-4186D8BA6FAF}"/>
    <cellStyle name="AggOrange9 4 2 2 7" xfId="2869" xr:uid="{66D06DF1-5A33-4112-894A-6ED5F42B9A5D}"/>
    <cellStyle name="AggOrange9 4 2 2 7 10" xfId="34446" xr:uid="{D7491A11-5E84-4341-9BDB-6A2FE2B126A9}"/>
    <cellStyle name="AggOrange9 4 2 2 7 11" xfId="37891" xr:uid="{0B62AD10-DA77-41AD-8A7A-CD4598ED295B}"/>
    <cellStyle name="AggOrange9 4 2 2 7 12" xfId="40580" xr:uid="{20917201-436C-40C1-9F0C-D95F8AD0810E}"/>
    <cellStyle name="AggOrange9 4 2 2 7 13" xfId="44891" xr:uid="{191E4161-B0AC-49B3-8654-9F90215F367F}"/>
    <cellStyle name="AggOrange9 4 2 2 7 14" xfId="48282" xr:uid="{8B94EFBA-0961-4E0F-B755-D92A0A9886DA}"/>
    <cellStyle name="AggOrange9 4 2 2 7 15" xfId="50287" xr:uid="{EABDF12D-B3E8-4251-9AA4-3411DC68E6EC}"/>
    <cellStyle name="AggOrange9 4 2 2 7 2" xfId="7304" xr:uid="{09D5650D-7EBA-4086-A042-3D69DE873C43}"/>
    <cellStyle name="AggOrange9 4 2 2 7 3" xfId="10883" xr:uid="{1892D3CC-9A65-478E-AB8C-8B8878033D02}"/>
    <cellStyle name="AggOrange9 4 2 2 7 4" xfId="14783" xr:uid="{B8ECF51D-0198-446F-B280-AF23C3C7A871}"/>
    <cellStyle name="AggOrange9 4 2 2 7 5" xfId="17982" xr:uid="{16A53C01-A8F5-4994-880F-30103601382B}"/>
    <cellStyle name="AggOrange9 4 2 2 7 6" xfId="21962" xr:uid="{EAF761F0-5DE3-40A7-BBEA-35B3BEB3E370}"/>
    <cellStyle name="AggOrange9 4 2 2 7 7" xfId="24524" xr:uid="{397C67AF-447F-400C-9588-7C2E707CFEBF}"/>
    <cellStyle name="AggOrange9 4 2 2 7 8" xfId="28867" xr:uid="{3DF53B28-D5B6-4F2A-A9F2-883D46822A76}"/>
    <cellStyle name="AggOrange9 4 2 2 7 9" xfId="30841" xr:uid="{A38E1CE3-6C02-48C1-A421-8CAF988D29FD}"/>
    <cellStyle name="AggOrange9 4 2 2 8" xfId="4311" xr:uid="{D7769ACB-31CE-44A1-92A0-337C93884927}"/>
    <cellStyle name="AggOrange9 4 2 2 8 10" xfId="41974" xr:uid="{EE8611DD-9950-4831-A72E-30303913FE6B}"/>
    <cellStyle name="AggOrange9 4 2 2 8 11" xfId="46310" xr:uid="{B98F726A-4657-4970-9922-99DB241A1608}"/>
    <cellStyle name="AggOrange9 4 2 2 8 12" xfId="49714" xr:uid="{32005128-6402-4BEA-9185-631C21A50B59}"/>
    <cellStyle name="AggOrange9 4 2 2 8 13" xfId="51681" xr:uid="{C71F0407-282C-484D-B819-0221317A1F06}"/>
    <cellStyle name="AggOrange9 4 2 2 8 2" xfId="8744" xr:uid="{D31E6213-0BF7-48A5-9F57-D91B0128B601}"/>
    <cellStyle name="AggOrange9 4 2 2 8 3" xfId="12315" xr:uid="{EB9EA7C9-8C37-47B3-9386-475A8D55483F}"/>
    <cellStyle name="AggOrange9 4 2 2 8 4" xfId="16218" xr:uid="{3553FD3B-69ED-493E-927E-F1696301A940}"/>
    <cellStyle name="AggOrange9 4 2 2 8 5" xfId="19399" xr:uid="{621E4318-93E1-4F5A-9335-37307D596866}"/>
    <cellStyle name="AggOrange9 4 2 2 8 6" xfId="25918" xr:uid="{72D6ED41-B0C7-488D-9120-06C81EF10B7B}"/>
    <cellStyle name="AggOrange9 4 2 2 8 7" xfId="32266" xr:uid="{54D2133D-E96E-4987-B847-D400951E1F86}"/>
    <cellStyle name="AggOrange9 4 2 2 8 8" xfId="35872" xr:uid="{B0A15ED3-2BE0-488B-987B-3766CC3FAB96}"/>
    <cellStyle name="AggOrange9 4 2 2 8 9" xfId="39324" xr:uid="{4F96B66F-78D5-443F-8D5F-35D62896EE61}"/>
    <cellStyle name="AggOrange9 4 2 2 9" xfId="3838" xr:uid="{C82B46A3-A080-449A-A0A8-9EC725F9C243}"/>
    <cellStyle name="AggOrange9 4 2 2 9 10" xfId="41501" xr:uid="{C3DE48F4-1289-427D-881E-41B3275570D1}"/>
    <cellStyle name="AggOrange9 4 2 2 9 11" xfId="45837" xr:uid="{47DF0FE1-B724-43E8-A614-B7381FC0211A}"/>
    <cellStyle name="AggOrange9 4 2 2 9 12" xfId="49241" xr:uid="{F9A7A0B0-4DA1-458D-BC52-74C2EBA1EF4F}"/>
    <cellStyle name="AggOrange9 4 2 2 9 13" xfId="51208" xr:uid="{439BE32D-96A0-4BF8-B125-E1E42731F014}"/>
    <cellStyle name="AggOrange9 4 2 2 9 2" xfId="8271" xr:uid="{2FE2550B-0D14-4D69-87BD-2F5E71FDE31E}"/>
    <cellStyle name="AggOrange9 4 2 2 9 3" xfId="11842" xr:uid="{2DC00E85-9B4B-4F66-A7F7-90CAFF395D08}"/>
    <cellStyle name="AggOrange9 4 2 2 9 4" xfId="15745" xr:uid="{2EDC42CD-4180-49A7-AE37-4012A755BB09}"/>
    <cellStyle name="AggOrange9 4 2 2 9 5" xfId="18926" xr:uid="{DD068D89-5D10-4E81-BAE0-02E9AD7BFA9A}"/>
    <cellStyle name="AggOrange9 4 2 2 9 6" xfId="25445" xr:uid="{1717E9D7-6F42-4A48-8E0C-41F525813820}"/>
    <cellStyle name="AggOrange9 4 2 2 9 7" xfId="31793" xr:uid="{6D8A4711-AC9F-47FA-8165-53C1EB5A03B6}"/>
    <cellStyle name="AggOrange9 4 2 2 9 8" xfId="35399" xr:uid="{BB119AFC-664B-4F32-8048-4C6F13E039E0}"/>
    <cellStyle name="AggOrange9 4 2 2 9 9" xfId="38851" xr:uid="{F241CEC8-41C2-4EF3-A343-5A6268F2FBE1}"/>
    <cellStyle name="AggOrange9 4 2 3" xfId="1065" xr:uid="{C589CF35-0887-4D76-9F1A-0CD72DE6610F}"/>
    <cellStyle name="AggOrange9 4 2 3 10" xfId="36261" xr:uid="{9A1B0A9C-0E74-4E23-BE4F-05FD87D70997}"/>
    <cellStyle name="AggOrange9 4 2 3 11" xfId="26230" xr:uid="{8262B162-4EE2-4944-8EA7-0CB8AFEA1665}"/>
    <cellStyle name="AggOrange9 4 2 3 12" xfId="43090" xr:uid="{8055B8B3-2EA6-489F-9672-FA1520E5A71A}"/>
    <cellStyle name="AggOrange9 4 2 3 13" xfId="48126" xr:uid="{B0DCA7A8-F3E2-468E-A453-28FF4F03317A}"/>
    <cellStyle name="AggOrange9 4 2 3 2" xfId="5507" xr:uid="{1764D627-F6B7-491C-BF9E-130F8D8649A1}"/>
    <cellStyle name="AggOrange9 4 2 3 3" xfId="9081" xr:uid="{070562F3-1AE3-42A3-B429-E7A0134BAA1A}"/>
    <cellStyle name="AggOrange9 4 2 3 4" xfId="13612" xr:uid="{FD20C59B-C225-491D-9ABA-4C6913B76AB4}"/>
    <cellStyle name="AggOrange9 4 2 3 5" xfId="20173" xr:uid="{1BE4CEF9-E6FD-41EE-902A-4CEF9E302AF0}"/>
    <cellStyle name="AggOrange9 4 2 3 6" xfId="23100" xr:uid="{C544012D-A310-4432-BD95-9EE276897A2B}"/>
    <cellStyle name="AggOrange9 4 2 3 7" xfId="27114" xr:uid="{00689231-18F9-4C9B-BBC0-6EF5F5FB0DC9}"/>
    <cellStyle name="AggOrange9 4 2 3 8" xfId="30220" xr:uid="{E1AFBBBC-45D3-45BA-A0BB-87D9F679E59C}"/>
    <cellStyle name="AggOrange9 4 2 3 9" xfId="32648" xr:uid="{1C110BB5-D4A5-4D74-9987-CD50603E50C5}"/>
    <cellStyle name="AggOrange9 4 2 4" xfId="1733" xr:uid="{EE3FA8D6-687E-4915-AFA9-3B62C445E3E1}"/>
    <cellStyle name="AggOrange9 4 2 4 10" xfId="33316" xr:uid="{53ABD33D-4A4A-44FC-983A-3C4603FA2D24}"/>
    <cellStyle name="AggOrange9 4 2 4 11" xfId="36863" xr:uid="{24287B69-254C-49AD-A9FE-AB04A4755B9E}"/>
    <cellStyle name="AggOrange9 4 2 4 12" xfId="38716" xr:uid="{2B03AC8B-9E03-4B43-879B-7B887513928F}"/>
    <cellStyle name="AggOrange9 4 2 4 13" xfId="43758" xr:uid="{C9C4F915-7709-4B61-8725-84AEB6341C43}"/>
    <cellStyle name="AggOrange9 4 2 4 14" xfId="46839" xr:uid="{E556BC35-95D9-48D2-8DC1-EA7364E93FCE}"/>
    <cellStyle name="AggOrange9 4 2 4 2" xfId="6171" xr:uid="{557B489D-4527-4A76-AB65-965D7F5A15B6}"/>
    <cellStyle name="AggOrange9 4 2 4 3" xfId="9749" xr:uid="{1CC7D772-F4A1-416C-8E8E-97AD39A25F59}"/>
    <cellStyle name="AggOrange9 4 2 4 4" xfId="13651" xr:uid="{D29EC777-4643-4506-91B4-04812CA056D9}"/>
    <cellStyle name="AggOrange9 4 2 4 5" xfId="16854" xr:uid="{903261D5-CB35-4335-A714-C98064441776}"/>
    <cellStyle name="AggOrange9 4 2 4 6" xfId="20841" xr:uid="{237663C6-7C70-4C98-B647-AB630B7863B6}"/>
    <cellStyle name="AggOrange9 4 2 4 7" xfId="23441" xr:uid="{6EDCCF89-13A7-4BEB-B6F8-2121C18ECB70}"/>
    <cellStyle name="AggOrange9 4 2 4 8" xfId="27764" xr:uid="{92E1561A-00A9-4025-A419-C850F76310E1}"/>
    <cellStyle name="AggOrange9 4 2 4 9" xfId="30190" xr:uid="{81B4C9F3-6249-4632-8D00-79CDF230A86B}"/>
    <cellStyle name="AggOrange9 4 2 5" xfId="2124" xr:uid="{A2BA4276-7A50-4B23-AB6C-1BEF77611D9A}"/>
    <cellStyle name="AggOrange9 4 2 5 10" xfId="33703" xr:uid="{1565D045-F7F2-4918-A200-273548EE389F}"/>
    <cellStyle name="AggOrange9 4 2 5 11" xfId="37208" xr:uid="{5F87B7A7-BC3A-454B-934F-7EF0B58C8075}"/>
    <cellStyle name="AggOrange9 4 2 5 12" xfId="39841" xr:uid="{954EE996-C33E-4EB0-A15C-D7203E9F151F}"/>
    <cellStyle name="AggOrange9 4 2 5 13" xfId="44147" xr:uid="{F81EF8C1-AFFC-4C54-8648-25D9100346CC}"/>
    <cellStyle name="AggOrange9 4 2 5 14" xfId="47730" xr:uid="{B7F5F4CD-447C-4A5C-A494-56E999199AB8}"/>
    <cellStyle name="AggOrange9 4 2 5 2" xfId="6562" xr:uid="{021FE1B3-4954-4D96-8815-9BAA619124AE}"/>
    <cellStyle name="AggOrange9 4 2 5 3" xfId="10140" xr:uid="{C40A02CB-891D-4192-9B9A-011290C64790}"/>
    <cellStyle name="AggOrange9 4 2 5 4" xfId="14039" xr:uid="{A373BFCB-A5F6-4E01-8ED8-03911ECFA604}"/>
    <cellStyle name="AggOrange9 4 2 5 5" xfId="17240" xr:uid="{353CADE1-4D14-420A-B5D1-C28D8F2B53B9}"/>
    <cellStyle name="AggOrange9 4 2 5 6" xfId="21223" xr:uid="{50D94ACC-CB65-4F2F-BF51-9B064093A1B7}"/>
    <cellStyle name="AggOrange9 4 2 5 7" xfId="23810" xr:uid="{668B27EA-A63B-4F1E-BDDB-8ACA9CAEE487}"/>
    <cellStyle name="AggOrange9 4 2 5 8" xfId="28139" xr:uid="{8C513907-46B2-4A74-A214-0F196F66A62A}"/>
    <cellStyle name="AggOrange9 4 2 5 9" xfId="30060" xr:uid="{D37F2E01-9233-407E-8AA5-8E8B40EED0D8}"/>
    <cellStyle name="AggOrange9 4 2 6" xfId="2464" xr:uid="{CFCBCC0F-5A78-4555-81CC-4E8E17FBFE10}"/>
    <cellStyle name="AggOrange9 4 2 6 10" xfId="34043" xr:uid="{2ABC82B2-04F3-48DE-8389-85B9BC104313}"/>
    <cellStyle name="AggOrange9 4 2 6 11" xfId="37522" xr:uid="{995D8E5E-A348-4EEF-A96F-1AA2D3B5724E}"/>
    <cellStyle name="AggOrange9 4 2 6 12" xfId="40181" xr:uid="{00534385-950F-480A-82BD-768D44C80713}"/>
    <cellStyle name="AggOrange9 4 2 6 13" xfId="44487" xr:uid="{D84BB887-9293-4441-A55F-9758D0E20D11}"/>
    <cellStyle name="AggOrange9 4 2 6 14" xfId="47033" xr:uid="{2779302D-FAB1-4E0A-8C31-6605104B76BD}"/>
    <cellStyle name="AggOrange9 4 2 6 2" xfId="6902" xr:uid="{620FBBE8-745B-40BF-81CB-185222021717}"/>
    <cellStyle name="AggOrange9 4 2 6 3" xfId="10480" xr:uid="{45EE7BAE-1AB9-4B2B-B5FC-101755060447}"/>
    <cellStyle name="AggOrange9 4 2 6 4" xfId="14379" xr:uid="{58D3CEE1-74D3-4A7A-BF82-AF2A0EB705BA}"/>
    <cellStyle name="AggOrange9 4 2 6 5" xfId="17580" xr:uid="{6BCA52A9-7F6D-422F-BFAB-C3FCA02A59B5}"/>
    <cellStyle name="AggOrange9 4 2 6 6" xfId="21563" xr:uid="{E8BD5440-88D2-4449-9B42-056D812CF2B2}"/>
    <cellStyle name="AggOrange9 4 2 6 7" xfId="24145" xr:uid="{50F031E8-380D-48C9-80C6-25ECAAE94C69}"/>
    <cellStyle name="AggOrange9 4 2 6 8" xfId="28471" xr:uid="{E2017733-86BB-435A-9DB8-F29DB14F8904}"/>
    <cellStyle name="AggOrange9 4 2 6 9" xfId="29680" xr:uid="{8EA2379D-925B-44D5-9B5E-6150228830C1}"/>
    <cellStyle name="AggOrange9 4 2 7" xfId="3148" xr:uid="{038AAD1E-EA35-4450-8DCA-DF72A13D6775}"/>
    <cellStyle name="AggOrange9 4 2 7 10" xfId="34725" xr:uid="{4914B910-C788-4A0D-BF5C-F67D17515676}"/>
    <cellStyle name="AggOrange9 4 2 7 11" xfId="38170" xr:uid="{C1F3EFBD-AF9B-4338-9555-AC072719DCD6}"/>
    <cellStyle name="AggOrange9 4 2 7 12" xfId="40859" xr:uid="{F63D0AC8-16EA-403F-972E-B98B716C32CA}"/>
    <cellStyle name="AggOrange9 4 2 7 13" xfId="45170" xr:uid="{9CCC96BF-C902-4D8D-BA1E-BB5E2552CC24}"/>
    <cellStyle name="AggOrange9 4 2 7 14" xfId="48561" xr:uid="{B71C6087-F54F-4DCF-831B-292A6EBD0452}"/>
    <cellStyle name="AggOrange9 4 2 7 15" xfId="50566" xr:uid="{A98FA57B-102F-43AB-9BAC-A52C59523D04}"/>
    <cellStyle name="AggOrange9 4 2 7 2" xfId="7583" xr:uid="{49AA3459-20EC-45B9-88A0-34337BE40F44}"/>
    <cellStyle name="AggOrange9 4 2 7 3" xfId="11162" xr:uid="{016BEC4F-987C-4613-B918-9CC393A1CEFD}"/>
    <cellStyle name="AggOrange9 4 2 7 4" xfId="15062" xr:uid="{D8504AE3-0B92-4BFE-8C1B-3BBB2776357D}"/>
    <cellStyle name="AggOrange9 4 2 7 5" xfId="18261" xr:uid="{FFBA7992-93EF-4354-A53B-6FCA668E2350}"/>
    <cellStyle name="AggOrange9 4 2 7 6" xfId="22241" xr:uid="{6EFAA7D3-48AB-40B3-8CFF-EB1B988E6298}"/>
    <cellStyle name="AggOrange9 4 2 7 7" xfId="24803" xr:uid="{40EA94D4-E14B-44A0-862E-92761560C539}"/>
    <cellStyle name="AggOrange9 4 2 7 8" xfId="29146" xr:uid="{470A12F5-C7F9-400F-8E0F-52C6D2D5C1CD}"/>
    <cellStyle name="AggOrange9 4 2 7 9" xfId="31120" xr:uid="{B67610F0-53DC-46D7-88BA-E5EC67630987}"/>
    <cellStyle name="AggOrange9 4 2 8" xfId="3476" xr:uid="{1D8FCFAA-3AEC-44AC-905F-1F15F4C8EA09}"/>
    <cellStyle name="AggOrange9 4 2 8 10" xfId="35053" xr:uid="{0562A3D2-B7A2-4EBA-B780-9EB460D15007}"/>
    <cellStyle name="AggOrange9 4 2 8 11" xfId="38498" xr:uid="{FE130B4E-9392-4617-8899-7261F2DE9D9E}"/>
    <cellStyle name="AggOrange9 4 2 8 12" xfId="41187" xr:uid="{94934220-98A0-430F-97DB-3A36E60BB766}"/>
    <cellStyle name="AggOrange9 4 2 8 13" xfId="45498" xr:uid="{F974D334-63AE-41AF-B48C-F614C93BB1D8}"/>
    <cellStyle name="AggOrange9 4 2 8 14" xfId="48889" xr:uid="{128F9EAA-9E61-4014-944E-7AE72AFDD58C}"/>
    <cellStyle name="AggOrange9 4 2 8 15" xfId="50894" xr:uid="{6BDD8ADC-7A63-4F56-B7B4-51440B52D2DE}"/>
    <cellStyle name="AggOrange9 4 2 8 2" xfId="7911" xr:uid="{7CF33FFD-77F2-4E17-BD3A-77308D155931}"/>
    <cellStyle name="AggOrange9 4 2 8 3" xfId="11490" xr:uid="{6FF622B3-0779-4CE6-BDAF-646C6D56FA55}"/>
    <cellStyle name="AggOrange9 4 2 8 4" xfId="15390" xr:uid="{18C56F01-1AA0-44B5-BFF3-5837E05ACEA6}"/>
    <cellStyle name="AggOrange9 4 2 8 5" xfId="18589" xr:uid="{0E5F9D1F-5369-46EB-AD17-C34115D7476E}"/>
    <cellStyle name="AggOrange9 4 2 8 6" xfId="22569" xr:uid="{E5A8360E-E49C-4BF9-88F5-707A523D1C29}"/>
    <cellStyle name="AggOrange9 4 2 8 7" xfId="25131" xr:uid="{F2122A95-5A60-4AC6-8E59-EC4A1DD6D9F8}"/>
    <cellStyle name="AggOrange9 4 2 8 8" xfId="29474" xr:uid="{FF68E1D1-5C77-4EC8-B1F7-4B5DBD9338DE}"/>
    <cellStyle name="AggOrange9 4 2 8 9" xfId="31448" xr:uid="{9A8085CB-3C0A-4A1C-AFBC-2998A35B399E}"/>
    <cellStyle name="AggOrange9 4 2 9" xfId="4102" xr:uid="{4CC985B2-8B31-49ED-9682-3BAADB27FE77}"/>
    <cellStyle name="AggOrange9 4 2 9 10" xfId="41765" xr:uid="{776B0804-ED3E-4DF9-9B83-405FCF16CC9E}"/>
    <cellStyle name="AggOrange9 4 2 9 11" xfId="46101" xr:uid="{EDFD3208-2F4A-4A17-BFA5-E6DB5D581547}"/>
    <cellStyle name="AggOrange9 4 2 9 12" xfId="49505" xr:uid="{D8C8FE65-9DC3-4F23-B9A8-54F7DF348420}"/>
    <cellStyle name="AggOrange9 4 2 9 13" xfId="51472" xr:uid="{A40522C9-618B-4EBB-88A4-D22EA912DB88}"/>
    <cellStyle name="AggOrange9 4 2 9 2" xfId="8535" xr:uid="{EA4C744F-3225-4E2F-8E03-830E09D83DCB}"/>
    <cellStyle name="AggOrange9 4 2 9 3" xfId="12106" xr:uid="{3F9D485F-BEE8-4441-A1C2-681D8064CBA3}"/>
    <cellStyle name="AggOrange9 4 2 9 4" xfId="16009" xr:uid="{0F929BED-2253-4930-893D-3754D5799DE3}"/>
    <cellStyle name="AggOrange9 4 2 9 5" xfId="19190" xr:uid="{5558592F-618D-4DE9-BD5C-D51FB40C0443}"/>
    <cellStyle name="AggOrange9 4 2 9 6" xfId="25709" xr:uid="{1B4CA28B-54B1-46D9-A84D-C6D0B551BE45}"/>
    <cellStyle name="AggOrange9 4 2 9 7" xfId="32057" xr:uid="{7666EA14-F591-47DB-B101-DB889541C22D}"/>
    <cellStyle name="AggOrange9 4 2 9 8" xfId="35663" xr:uid="{65EF641F-FA34-44BE-890E-1FE418CBE1F3}"/>
    <cellStyle name="AggOrange9 4 2 9 9" xfId="39115" xr:uid="{0B0254D4-5E1C-45C9-AD3B-08241AAC184A}"/>
    <cellStyle name="AggOrange9 4 3" xfId="625" xr:uid="{4F728472-6955-4B23-A545-BC7A5C30A8CC}"/>
    <cellStyle name="AggOrange9 4 3 10" xfId="4489" xr:uid="{2DA970FB-9463-400F-A4F2-248D01BAA279}"/>
    <cellStyle name="AggOrange9 4 3 10 10" xfId="42152" xr:uid="{8CA8A0B9-1618-4499-8996-DB55D457B208}"/>
    <cellStyle name="AggOrange9 4 3 10 11" xfId="46488" xr:uid="{709A5ACB-B031-4C3E-9018-491D88FCFCB3}"/>
    <cellStyle name="AggOrange9 4 3 10 12" xfId="49892" xr:uid="{63804A2E-9791-4935-B3E7-9FE8AAA83997}"/>
    <cellStyle name="AggOrange9 4 3 10 13" xfId="51859" xr:uid="{03F044EF-61A5-4838-97C7-4F1305663277}"/>
    <cellStyle name="AggOrange9 4 3 10 2" xfId="8922" xr:uid="{72524EDF-3FFE-4785-AF19-A29BABFC867A}"/>
    <cellStyle name="AggOrange9 4 3 10 3" xfId="12493" xr:uid="{94BCB49F-2271-4648-958B-22D1B19E949C}"/>
    <cellStyle name="AggOrange9 4 3 10 4" xfId="16396" xr:uid="{84F729DB-4BB7-4D04-AA8A-DE788BEB7539}"/>
    <cellStyle name="AggOrange9 4 3 10 5" xfId="19577" xr:uid="{7319532F-4FB4-420C-85CC-C85048E9A4F9}"/>
    <cellStyle name="AggOrange9 4 3 10 6" xfId="26096" xr:uid="{898622AE-9948-4B0C-8381-236C0563DBB1}"/>
    <cellStyle name="AggOrange9 4 3 10 7" xfId="32444" xr:uid="{65C2AC47-C037-4D85-8AB2-8D95931FC644}"/>
    <cellStyle name="AggOrange9 4 3 10 8" xfId="36050" xr:uid="{186F7850-3C09-4833-B44C-C19531A5E4A5}"/>
    <cellStyle name="AggOrange9 4 3 10 9" xfId="39502" xr:uid="{7DB774BE-C6F1-462C-B119-76C12F534F3F}"/>
    <cellStyle name="AggOrange9 4 3 11" xfId="5196" xr:uid="{3ACEDB7B-DBDF-4F67-A83F-0C889534DF41}"/>
    <cellStyle name="AggOrange9 4 3 12" xfId="15579" xr:uid="{1C3FE41C-0264-41DE-BCF8-C67E6582ED8D}"/>
    <cellStyle name="AggOrange9 4 3 13" xfId="19739" xr:uid="{977DF787-B15E-4EFF-B389-A2486A474EFC}"/>
    <cellStyle name="AggOrange9 4 3 14" xfId="36401" xr:uid="{4DDE5798-AFB1-4B06-B622-A230D600F216}"/>
    <cellStyle name="AggOrange9 4 3 15" xfId="42655" xr:uid="{46D1A4AC-2AC7-4CCD-8AF2-179A768D3B93}"/>
    <cellStyle name="AggOrange9 4 3 16" xfId="52489" xr:uid="{6972C759-EAE9-40B6-B996-FBB7006EBF9A}"/>
    <cellStyle name="AggOrange9 4 3 2" xfId="840" xr:uid="{4DC0EAE0-92EE-44FB-86EC-802F49F8E477}"/>
    <cellStyle name="AggOrange9 4 3 2 10" xfId="5277" xr:uid="{86C569C9-A45B-4647-9A9B-E9773E6A1A8F}"/>
    <cellStyle name="AggOrange9 4 3 2 11" xfId="13227" xr:uid="{BE17C8EF-0F02-4DAD-8B5E-0D73A465E72A}"/>
    <cellStyle name="AggOrange9 4 3 2 12" xfId="19949" xr:uid="{7AF6A87C-F9BB-46AB-AB15-B138BBCA48D9}"/>
    <cellStyle name="AggOrange9 4 3 2 13" xfId="37228" xr:uid="{1099A56A-635C-4F51-904B-CA25262FF3E7}"/>
    <cellStyle name="AggOrange9 4 3 2 14" xfId="42865" xr:uid="{99CB877B-DD72-43C3-B967-F87CA909A804}"/>
    <cellStyle name="AggOrange9 4 3 2 15" xfId="52703" xr:uid="{F43ECBE1-9FFF-48A7-8E07-370D54EF9B49}"/>
    <cellStyle name="AggOrange9 4 3 2 2" xfId="1097" xr:uid="{7A33A07E-E687-45E8-9F28-378C31C0DDA8}"/>
    <cellStyle name="AggOrange9 4 3 2 2 10" xfId="36289" xr:uid="{64E3B5D5-E30D-4B32-8328-55648C671927}"/>
    <cellStyle name="AggOrange9 4 3 2 2 11" xfId="37079" xr:uid="{F57A989C-66EF-4410-BA1C-4656D9E57962}"/>
    <cellStyle name="AggOrange9 4 3 2 2 12" xfId="43122" xr:uid="{DB7A8677-E4DD-42F1-BC6F-1076E0CD82DB}"/>
    <cellStyle name="AggOrange9 4 3 2 2 13" xfId="47164" xr:uid="{C5EC86F5-B046-4F0F-96DE-CDB68802CDD0}"/>
    <cellStyle name="AggOrange9 4 3 2 2 2" xfId="5539" xr:uid="{D9504439-5E24-42EA-8C5C-64CA67613F0C}"/>
    <cellStyle name="AggOrange9 4 3 2 2 3" xfId="9113" xr:uid="{3F336DD7-3A51-483F-B390-8E20930CD6D8}"/>
    <cellStyle name="AggOrange9 4 3 2 2 4" xfId="13209" xr:uid="{F0072391-5808-4030-8C4B-FEBD48934F4A}"/>
    <cellStyle name="AggOrange9 4 3 2 2 5" xfId="20205" xr:uid="{0501616F-F4D3-48A2-A8E3-9DA848D8B800}"/>
    <cellStyle name="AggOrange9 4 3 2 2 6" xfId="22969" xr:uid="{9FAEA1C1-F528-4B29-91D1-B7950F83A0D5}"/>
    <cellStyle name="AggOrange9 4 3 2 2 7" xfId="27145" xr:uid="{9897433A-5E80-4F71-BC44-7A2C4436DB6C}"/>
    <cellStyle name="AggOrange9 4 3 2 2 8" xfId="27654" xr:uid="{35F6CE7F-5B27-4CA7-8A19-7C40781F36AC}"/>
    <cellStyle name="AggOrange9 4 3 2 2 9" xfId="32680" xr:uid="{294EBADE-A2A7-4C2C-AB9E-5FA9DAD2B265}"/>
    <cellStyle name="AggOrange9 4 3 2 3" xfId="1243" xr:uid="{CC224BA4-A66E-4C26-99D2-42E0A24297D8}"/>
    <cellStyle name="AggOrange9 4 3 2 3 10" xfId="32826" xr:uid="{DFB41758-7F82-4FD8-8280-0E9C70C5867A}"/>
    <cellStyle name="AggOrange9 4 3 2 3 11" xfId="36421" xr:uid="{12CBFCB4-2F39-40F7-B541-A4233AFEFB29}"/>
    <cellStyle name="AggOrange9 4 3 2 3 12" xfId="38695" xr:uid="{D571D836-FE75-4BB1-B49A-66B0E78995E8}"/>
    <cellStyle name="AggOrange9 4 3 2 3 13" xfId="43268" xr:uid="{8A746FDC-4953-4096-AB8B-E46A428D4EA8}"/>
    <cellStyle name="AggOrange9 4 3 2 3 14" xfId="47303" xr:uid="{BC12A2DC-819D-4136-9F72-05AD548B6AD5}"/>
    <cellStyle name="AggOrange9 4 3 2 3 2" xfId="5685" xr:uid="{4A12908B-44DB-482D-AF7F-B800DB2A6313}"/>
    <cellStyle name="AggOrange9 4 3 2 3 3" xfId="9259" xr:uid="{CEE88927-1110-4E7D-9F31-2CCFD2C01BF8}"/>
    <cellStyle name="AggOrange9 4 3 2 3 4" xfId="13199" xr:uid="{9DDAD970-82E1-46EF-8968-0CF738E5B75B}"/>
    <cellStyle name="AggOrange9 4 3 2 3 5" xfId="15609" xr:uid="{C38B1052-E9DE-4E50-B566-6A0024BE42C3}"/>
    <cellStyle name="AggOrange9 4 3 2 3 6" xfId="20351" xr:uid="{096E57C3-BA99-4FD1-A08C-F3CA2C294232}"/>
    <cellStyle name="AggOrange9 4 3 2 3 7" xfId="22765" xr:uid="{5E53A446-B917-4C98-83F7-D168DAFEC92C}"/>
    <cellStyle name="AggOrange9 4 3 2 3 8" xfId="27287" xr:uid="{78CA50C0-C89D-407B-8EF6-0A6933669D6D}"/>
    <cellStyle name="AggOrange9 4 3 2 3 9" xfId="30451" xr:uid="{EB379A62-7797-4A73-AC28-D58669ECC473}"/>
    <cellStyle name="AggOrange9 4 3 2 4" xfId="2256" xr:uid="{495071DF-3FCD-4610-8A3F-661BDCC4C771}"/>
    <cellStyle name="AggOrange9 4 3 2 4 10" xfId="33835" xr:uid="{1112AB74-E6FD-4844-A915-D802F755D4E6}"/>
    <cellStyle name="AggOrange9 4 3 2 4 11" xfId="37333" xr:uid="{A0939928-4756-4438-827B-994D1569BC70}"/>
    <cellStyle name="AggOrange9 4 3 2 4 12" xfId="39973" xr:uid="{0132CEE2-2643-48F1-BAE8-ED41ADD5D184}"/>
    <cellStyle name="AggOrange9 4 3 2 4 13" xfId="44279" xr:uid="{F64252B8-4FE9-4303-87CE-1BD67E78C1CF}"/>
    <cellStyle name="AggOrange9 4 3 2 4 14" xfId="42473" xr:uid="{884B70D2-4AB1-40B9-873C-0EB1A996B4AC}"/>
    <cellStyle name="AggOrange9 4 3 2 4 2" xfId="6694" xr:uid="{E285508A-D213-4144-A0F8-448C93772934}"/>
    <cellStyle name="AggOrange9 4 3 2 4 3" xfId="10272" xr:uid="{67DFB1E8-911C-4D16-A5F1-B83EA58830F5}"/>
    <cellStyle name="AggOrange9 4 3 2 4 4" xfId="14171" xr:uid="{4C1E8236-DA23-426B-BB54-4A101E520E39}"/>
    <cellStyle name="AggOrange9 4 3 2 4 5" xfId="17372" xr:uid="{B04CB654-ACD1-4867-854B-9E8F346B2A7A}"/>
    <cellStyle name="AggOrange9 4 3 2 4 6" xfId="21355" xr:uid="{1D318E49-1650-4E24-A5AF-F9C4F9F741AD}"/>
    <cellStyle name="AggOrange9 4 3 2 4 7" xfId="23942" xr:uid="{4C99D822-2D17-422F-83E2-2FC3679003DC}"/>
    <cellStyle name="AggOrange9 4 3 2 4 8" xfId="28266" xr:uid="{9F7A2E67-67A2-42D5-877B-9C8AEBAFAA3F}"/>
    <cellStyle name="AggOrange9 4 3 2 4 9" xfId="26861" xr:uid="{2902E04D-B4AD-46B9-B868-6A75EF3CF7FD}"/>
    <cellStyle name="AggOrange9 4 3 2 5" xfId="2615" xr:uid="{6C7EF25D-7C2A-4D84-BA3B-1B5A992BF1B9}"/>
    <cellStyle name="AggOrange9 4 3 2 5 10" xfId="34194" xr:uid="{33B8DAB3-1532-4719-A2C7-E88030AE5F86}"/>
    <cellStyle name="AggOrange9 4 3 2 5 11" xfId="37657" xr:uid="{ED55AE40-80BA-4C6A-A46D-47BB16CB260A}"/>
    <cellStyle name="AggOrange9 4 3 2 5 12" xfId="40332" xr:uid="{4302FBBA-054D-4DC0-BA04-8F5A37D8BAB3}"/>
    <cellStyle name="AggOrange9 4 3 2 5 13" xfId="44638" xr:uid="{55E66420-CFFD-4655-BE02-276C168FF7A1}"/>
    <cellStyle name="AggOrange9 4 3 2 5 14" xfId="50039" xr:uid="{336BE43A-5B4D-4F4D-8AEF-10977B36BAD2}"/>
    <cellStyle name="AggOrange9 4 3 2 5 2" xfId="7052" xr:uid="{60E7D53F-A9A7-418D-BA9E-2227CF5A9723}"/>
    <cellStyle name="AggOrange9 4 3 2 5 3" xfId="10631" xr:uid="{CA5202BD-1957-4277-B115-25981B4B3C7A}"/>
    <cellStyle name="AggOrange9 4 3 2 5 4" xfId="14530" xr:uid="{3E91790A-BDB2-42E1-B1E1-6C80AEAADB86}"/>
    <cellStyle name="AggOrange9 4 3 2 5 5" xfId="17731" xr:uid="{8A3A03A4-5606-4F63-8C15-0AECC3F3ECBD}"/>
    <cellStyle name="AggOrange9 4 3 2 5 6" xfId="21714" xr:uid="{78D089A7-FD39-44CD-871B-8419D79EC588}"/>
    <cellStyle name="AggOrange9 4 3 2 5 7" xfId="24283" xr:uid="{A7407048-3575-4AD4-86C0-C53B71F4C558}"/>
    <cellStyle name="AggOrange9 4 3 2 5 8" xfId="28619" xr:uid="{78E2E093-0B12-4C2B-9266-2CC5553F278E}"/>
    <cellStyle name="AggOrange9 4 3 2 5 9" xfId="30587" xr:uid="{B8B19002-F899-4178-ACCE-CAA2CABE2941}"/>
    <cellStyle name="AggOrange9 4 3 2 6" xfId="3304" xr:uid="{D27AB2A8-1CA4-4B7A-8EFF-E6A7FB92D97C}"/>
    <cellStyle name="AggOrange9 4 3 2 6 10" xfId="34881" xr:uid="{00A82D38-4E19-448D-BABA-FE89122DDD41}"/>
    <cellStyle name="AggOrange9 4 3 2 6 11" xfId="38326" xr:uid="{81EC214E-3BC1-43ED-B57D-FCEFD5060EF1}"/>
    <cellStyle name="AggOrange9 4 3 2 6 12" xfId="41015" xr:uid="{D2D21237-0E1B-4D2E-BF6D-828A3C8CACBB}"/>
    <cellStyle name="AggOrange9 4 3 2 6 13" xfId="45326" xr:uid="{323CDD64-4166-4F53-B872-FFE813CA0404}"/>
    <cellStyle name="AggOrange9 4 3 2 6 14" xfId="48717" xr:uid="{B233CB7F-4ECB-406B-ABE8-832C9321474D}"/>
    <cellStyle name="AggOrange9 4 3 2 6 15" xfId="50722" xr:uid="{730CC003-0F4E-4177-BDBA-7D1D4EFBE071}"/>
    <cellStyle name="AggOrange9 4 3 2 6 2" xfId="7739" xr:uid="{7DFBC435-35DA-470D-BD25-E0956DCAFD7F}"/>
    <cellStyle name="AggOrange9 4 3 2 6 3" xfId="11318" xr:uid="{C29BD0BF-8186-499C-BFF7-6B3E62E33D0A}"/>
    <cellStyle name="AggOrange9 4 3 2 6 4" xfId="15218" xr:uid="{12A8C184-5155-40CC-BCC2-5B44A727B3CC}"/>
    <cellStyle name="AggOrange9 4 3 2 6 5" xfId="18417" xr:uid="{22DE3F69-2B38-4192-AACD-F765CD84E232}"/>
    <cellStyle name="AggOrange9 4 3 2 6 6" xfId="22397" xr:uid="{364BD178-0693-483A-8065-AC35DCA7F510}"/>
    <cellStyle name="AggOrange9 4 3 2 6 7" xfId="24959" xr:uid="{9F84EBEF-6D93-4755-9EBB-48DFE945CFAE}"/>
    <cellStyle name="AggOrange9 4 3 2 6 8" xfId="29302" xr:uid="{9DDA0862-1B79-46DD-80C7-831A7CB58D77}"/>
    <cellStyle name="AggOrange9 4 3 2 6 9" xfId="31276" xr:uid="{3AF83A40-660E-4B7A-8683-36E072B6C3A5}"/>
    <cellStyle name="AggOrange9 4 3 2 7" xfId="2879" xr:uid="{F5C0AFA3-908D-4FC6-90B8-B3D96D97C364}"/>
    <cellStyle name="AggOrange9 4 3 2 7 10" xfId="34456" xr:uid="{A9AD3178-6ECD-4DAB-93BD-1E0578A67FD8}"/>
    <cellStyle name="AggOrange9 4 3 2 7 11" xfId="37901" xr:uid="{DDC152EB-A397-4AC9-9627-6BC216C85269}"/>
    <cellStyle name="AggOrange9 4 3 2 7 12" xfId="40590" xr:uid="{6425B3E9-0A13-46AC-966E-9035A6E133D2}"/>
    <cellStyle name="AggOrange9 4 3 2 7 13" xfId="44901" xr:uid="{232CFDE1-2747-414A-92BF-07FC00A61FD9}"/>
    <cellStyle name="AggOrange9 4 3 2 7 14" xfId="48292" xr:uid="{12760F50-7A79-4D8E-AD56-072574157BAC}"/>
    <cellStyle name="AggOrange9 4 3 2 7 15" xfId="50297" xr:uid="{6EF6A353-2223-472A-B691-B8E70AEED868}"/>
    <cellStyle name="AggOrange9 4 3 2 7 2" xfId="7314" xr:uid="{4D6A4139-B1BE-412D-AFAB-3E40646EC20A}"/>
    <cellStyle name="AggOrange9 4 3 2 7 3" xfId="10893" xr:uid="{DE98ACE7-231E-4B6D-B8E7-CDCFAE9117FE}"/>
    <cellStyle name="AggOrange9 4 3 2 7 4" xfId="14793" xr:uid="{6EFF4D24-FE5E-42DB-897B-7519E44C4478}"/>
    <cellStyle name="AggOrange9 4 3 2 7 5" xfId="17992" xr:uid="{248ED496-1917-4B2A-9285-6AB1D1E23D97}"/>
    <cellStyle name="AggOrange9 4 3 2 7 6" xfId="21972" xr:uid="{CF9CB75F-089B-43BD-B23A-213D85514B80}"/>
    <cellStyle name="AggOrange9 4 3 2 7 7" xfId="24534" xr:uid="{52525F00-99DF-4A28-8F5B-37296ABC836D}"/>
    <cellStyle name="AggOrange9 4 3 2 7 8" xfId="28877" xr:uid="{6CB6BA2D-190E-4A77-939A-AEA628EAA6D0}"/>
    <cellStyle name="AggOrange9 4 3 2 7 9" xfId="30851" xr:uid="{B898048E-AF43-4093-8331-F758B6E4BED5}"/>
    <cellStyle name="AggOrange9 4 3 2 8" xfId="4256" xr:uid="{C1DD8455-BECC-458F-B448-189D27EF4F3F}"/>
    <cellStyle name="AggOrange9 4 3 2 8 10" xfId="41919" xr:uid="{16695F80-9FD1-4FE4-B79E-E38FC41E7656}"/>
    <cellStyle name="AggOrange9 4 3 2 8 11" xfId="46255" xr:uid="{6AED0977-6CE8-418C-B108-606E64388188}"/>
    <cellStyle name="AggOrange9 4 3 2 8 12" xfId="49659" xr:uid="{8ADF82A5-28A2-4A03-A084-42022D94DB0E}"/>
    <cellStyle name="AggOrange9 4 3 2 8 13" xfId="51626" xr:uid="{3664BF3A-FC40-4C26-AF5D-C1E567DB3427}"/>
    <cellStyle name="AggOrange9 4 3 2 8 2" xfId="8689" xr:uid="{6FDE2C97-0F4B-4C8A-A5A5-80BEC1EDAD2C}"/>
    <cellStyle name="AggOrange9 4 3 2 8 3" xfId="12260" xr:uid="{728E35AE-F58B-4C0A-93E1-F19EB493F8EB}"/>
    <cellStyle name="AggOrange9 4 3 2 8 4" xfId="16163" xr:uid="{0CAD67B9-684A-4173-AA25-3443141E7341}"/>
    <cellStyle name="AggOrange9 4 3 2 8 5" xfId="19344" xr:uid="{28DAA794-1AF8-429A-8CC1-B24E35E23EDE}"/>
    <cellStyle name="AggOrange9 4 3 2 8 6" xfId="25863" xr:uid="{816C942A-3872-4481-8218-86F2207D0D23}"/>
    <cellStyle name="AggOrange9 4 3 2 8 7" xfId="32211" xr:uid="{F09386B2-374E-4752-81D0-D1B89FEFACBC}"/>
    <cellStyle name="AggOrange9 4 3 2 8 8" xfId="35817" xr:uid="{3A5556F6-895A-4FDF-8188-3FC8FDD91CC9}"/>
    <cellStyle name="AggOrange9 4 3 2 8 9" xfId="39269" xr:uid="{093943AA-BBE6-4BE8-8EDE-585500461CC2}"/>
    <cellStyle name="AggOrange9 4 3 2 9" xfId="3984" xr:uid="{BA6BF186-8883-4F8D-BA7A-03AA0C7C7416}"/>
    <cellStyle name="AggOrange9 4 3 2 9 10" xfId="41647" xr:uid="{9212E33D-F22C-44D5-903E-ECD22E080C40}"/>
    <cellStyle name="AggOrange9 4 3 2 9 11" xfId="45983" xr:uid="{9089256A-4897-4A5B-A1C1-B7147573D0CC}"/>
    <cellStyle name="AggOrange9 4 3 2 9 12" xfId="49387" xr:uid="{2998B53B-52F2-4FCF-B4EF-115C54C07074}"/>
    <cellStyle name="AggOrange9 4 3 2 9 13" xfId="51354" xr:uid="{04715D41-CFAC-46C9-BC51-2381FCFC48BE}"/>
    <cellStyle name="AggOrange9 4 3 2 9 2" xfId="8417" xr:uid="{AF526349-BABD-4404-BB40-0707D695F6EC}"/>
    <cellStyle name="AggOrange9 4 3 2 9 3" xfId="11988" xr:uid="{0BD96978-0719-4789-AA52-AB05B3A82C28}"/>
    <cellStyle name="AggOrange9 4 3 2 9 4" xfId="15891" xr:uid="{AD34BE42-9A64-4E65-A45A-A26E0EBE60CB}"/>
    <cellStyle name="AggOrange9 4 3 2 9 5" xfId="19072" xr:uid="{7FAE5CB6-D1BD-4E11-AD3E-B004E30C6589}"/>
    <cellStyle name="AggOrange9 4 3 2 9 6" xfId="25591" xr:uid="{2451891F-B884-42CB-951B-1D57B6CA7985}"/>
    <cellStyle name="AggOrange9 4 3 2 9 7" xfId="31939" xr:uid="{88FFEFB0-14CA-406A-9495-81525E9C68F3}"/>
    <cellStyle name="AggOrange9 4 3 2 9 8" xfId="35545" xr:uid="{A661B398-C879-43D4-8668-DC3BF0E3CDCC}"/>
    <cellStyle name="AggOrange9 4 3 2 9 9" xfId="38997" xr:uid="{8CDC60DA-4389-4622-81E2-EA8547FA8426}"/>
    <cellStyle name="AggOrange9 4 3 3" xfId="1164" xr:uid="{5310C7AE-FBC1-407C-99D8-9AAA67782241}"/>
    <cellStyle name="AggOrange9 4 3 3 10" xfId="36348" xr:uid="{FEB033EF-4D5F-4D53-8C66-FC53F2030FC3}"/>
    <cellStyle name="AggOrange9 4 3 3 11" xfId="37081" xr:uid="{059E3F9B-CAEE-4EDA-BC14-12CF3CDCC88F}"/>
    <cellStyle name="AggOrange9 4 3 3 12" xfId="43189" xr:uid="{764853C2-ABD8-4542-8B8B-F80B167E04F4}"/>
    <cellStyle name="AggOrange9 4 3 3 13" xfId="47431" xr:uid="{F4FAF011-1851-4689-A09B-AE9D65902F82}"/>
    <cellStyle name="AggOrange9 4 3 3 2" xfId="5606" xr:uid="{7070A651-98F7-41C0-8BC3-519CD8B6F0AE}"/>
    <cellStyle name="AggOrange9 4 3 3 3" xfId="9180" xr:uid="{649B3D3D-75D5-42E7-8D21-7E296C0C5FC0}"/>
    <cellStyle name="AggOrange9 4 3 3 4" xfId="13555" xr:uid="{2379E404-BDCE-4875-8993-C3BEE1BA559E}"/>
    <cellStyle name="AggOrange9 4 3 3 5" xfId="20272" xr:uid="{73B97F87-5059-4214-9EE6-3FD127B61D4E}"/>
    <cellStyle name="AggOrange9 4 3 3 6" xfId="22838" xr:uid="{75C7AA8B-1818-4C72-8A4F-6B20171F6735}"/>
    <cellStyle name="AggOrange9 4 3 3 7" xfId="27209" xr:uid="{34BF6B91-3DF7-4875-B47E-6DF0EC363591}"/>
    <cellStyle name="AggOrange9 4 3 3 8" xfId="27845" xr:uid="{1D7937F6-3F88-4DAF-BE8A-3B01233D689D}"/>
    <cellStyle name="AggOrange9 4 3 3 9" xfId="32747" xr:uid="{40FA9A78-9093-41DD-9700-179F909BD157}"/>
    <cellStyle name="AggOrange9 4 3 4" xfId="1795" xr:uid="{F92AF6F7-4A78-490A-BFF4-E4EA565AE6C0}"/>
    <cellStyle name="AggOrange9 4 3 4 10" xfId="33378" xr:uid="{43F7E6C2-EDF9-400F-8ACC-D3A9757F6389}"/>
    <cellStyle name="AggOrange9 4 3 4 11" xfId="36918" xr:uid="{AFB786B1-C8A1-4A2B-9BFE-CF0877723C92}"/>
    <cellStyle name="AggOrange9 4 3 4 12" xfId="27491" xr:uid="{1C8F5BCB-1641-406F-8B4C-A42D94679F62}"/>
    <cellStyle name="AggOrange9 4 3 4 13" xfId="43820" xr:uid="{198EA037-8059-4C26-9DBD-255D872F2F8A}"/>
    <cellStyle name="AggOrange9 4 3 4 14" xfId="47862" xr:uid="{C6577085-F3B7-48DE-8B9E-2BBD34B840BF}"/>
    <cellStyle name="AggOrange9 4 3 4 2" xfId="6233" xr:uid="{0F9649A1-6495-4095-88F3-16A62A4BC6FE}"/>
    <cellStyle name="AggOrange9 4 3 4 3" xfId="9811" xr:uid="{11C6C85D-084F-43B1-B43F-FFEDD068DC78}"/>
    <cellStyle name="AggOrange9 4 3 4 4" xfId="13713" xr:uid="{E275760F-602F-41A2-BD20-6861A2AC4F07}"/>
    <cellStyle name="AggOrange9 4 3 4 5" xfId="16916" xr:uid="{8672EF71-228A-4863-9A96-650F6465CB95}"/>
    <cellStyle name="AggOrange9 4 3 4 6" xfId="20903" xr:uid="{6403DA47-EFE2-41DC-BA71-8CFBCDBCDD22}"/>
    <cellStyle name="AggOrange9 4 3 4 7" xfId="23503" xr:uid="{4B0B9040-F85B-4D3A-8C69-70A030C578F9}"/>
    <cellStyle name="AggOrange9 4 3 4 8" xfId="27823" xr:uid="{48E618E7-F291-4D9B-B7D2-D162F83EDF20}"/>
    <cellStyle name="AggOrange9 4 3 4 9" xfId="30462" xr:uid="{C6692C9B-813C-43FC-868F-280CE557C8E8}"/>
    <cellStyle name="AggOrange9 4 3 5" xfId="2076" xr:uid="{0ABD80FB-C060-4C0B-BC01-67A185E65F2E}"/>
    <cellStyle name="AggOrange9 4 3 5 10" xfId="33655" xr:uid="{45F72729-E44E-4444-9999-DC4E8E1011C7}"/>
    <cellStyle name="AggOrange9 4 3 5 11" xfId="37166" xr:uid="{6CDA2D2A-820B-40DD-A6FC-8021C9C42DA6}"/>
    <cellStyle name="AggOrange9 4 3 5 12" xfId="39793" xr:uid="{9B5457A3-D10E-4B8A-B781-ECEB1A00CC2F}"/>
    <cellStyle name="AggOrange9 4 3 5 13" xfId="44099" xr:uid="{FBD8D186-648F-451F-A447-39B657C8551E}"/>
    <cellStyle name="AggOrange9 4 3 5 14" xfId="48105" xr:uid="{527CA677-CFF3-40B0-AC8D-A54FF0BCA920}"/>
    <cellStyle name="AggOrange9 4 3 5 2" xfId="6514" xr:uid="{5395C927-6268-4D9A-BDB0-564C0FA1962D}"/>
    <cellStyle name="AggOrange9 4 3 5 3" xfId="10092" xr:uid="{C6C14ACA-72C5-4B36-9C91-118376B8C8D9}"/>
    <cellStyle name="AggOrange9 4 3 5 4" xfId="13991" xr:uid="{964AE8DE-EAAD-4DB5-80D9-82D4FC7D94DD}"/>
    <cellStyle name="AggOrange9 4 3 5 5" xfId="17192" xr:uid="{A362C144-F23E-455A-A5A9-096795CEE362}"/>
    <cellStyle name="AggOrange9 4 3 5 6" xfId="21175" xr:uid="{F6364508-5B97-4749-9178-28D099320C29}"/>
    <cellStyle name="AggOrange9 4 3 5 7" xfId="23762" xr:uid="{FF4CDEB6-A922-4E2D-8CCA-B98A54397CFD}"/>
    <cellStyle name="AggOrange9 4 3 5 8" xfId="28093" xr:uid="{6EAC6417-2A1E-47B7-8227-6CAE84F51B8F}"/>
    <cellStyle name="AggOrange9 4 3 5 9" xfId="29842" xr:uid="{78297E3B-D3F8-4993-B4E4-8742402E44D8}"/>
    <cellStyle name="AggOrange9 4 3 6" xfId="2409" xr:uid="{58E083C2-C945-44E5-A8F8-EC46A8FC54A8}"/>
    <cellStyle name="AggOrange9 4 3 6 10" xfId="33988" xr:uid="{F0D43218-4ACD-4965-B783-D0B77714B214}"/>
    <cellStyle name="AggOrange9 4 3 6 11" xfId="37477" xr:uid="{5C2EDF7B-7616-49D7-BC60-5781F6253473}"/>
    <cellStyle name="AggOrange9 4 3 6 12" xfId="40126" xr:uid="{2811BA9F-5335-4CA0-904A-3D5E68B6CB5F}"/>
    <cellStyle name="AggOrange9 4 3 6 13" xfId="44432" xr:uid="{49E5C170-BBDA-44BA-8558-50113420B83A}"/>
    <cellStyle name="AggOrange9 4 3 6 14" xfId="42579" xr:uid="{DC058A19-97C6-42D4-8323-D33BE42DD89A}"/>
    <cellStyle name="AggOrange9 4 3 6 2" xfId="6847" xr:uid="{88C68C89-8168-4C7C-8A0E-59A8B243EFB3}"/>
    <cellStyle name="AggOrange9 4 3 6 3" xfId="10425" xr:uid="{2DE31412-20E2-46AD-BED6-21DB6C60F015}"/>
    <cellStyle name="AggOrange9 4 3 6 4" xfId="14324" xr:uid="{052074C6-1CAD-4722-8B13-6CE9F41E5847}"/>
    <cellStyle name="AggOrange9 4 3 6 5" xfId="17525" xr:uid="{F24EA740-EB50-4FD4-8DA5-813A0FD5BDC0}"/>
    <cellStyle name="AggOrange9 4 3 6 6" xfId="21508" xr:uid="{44EFA64A-34B3-4DD2-B5DF-141F339D9D77}"/>
    <cellStyle name="AggOrange9 4 3 6 7" xfId="24092" xr:uid="{2BA6DB04-C948-4058-BE74-6913CC3C4E55}"/>
    <cellStyle name="AggOrange9 4 3 6 8" xfId="28418" xr:uid="{3E5FB03D-3009-47FE-9D76-98AC63B69C58}"/>
    <cellStyle name="AggOrange9 4 3 6 9" xfId="29713" xr:uid="{57BCE324-8252-48A0-9902-DFA3CB3DD78E}"/>
    <cellStyle name="AggOrange9 4 3 7" xfId="3093" xr:uid="{BAB00EA3-14A2-47DB-9CDC-0790D8A63E40}"/>
    <cellStyle name="AggOrange9 4 3 7 10" xfId="34670" xr:uid="{A962B4A7-8D2A-41DD-82AE-0CA6867B592D}"/>
    <cellStyle name="AggOrange9 4 3 7 11" xfId="38115" xr:uid="{E2EC444F-EE17-4A8B-8C76-563A315ED7A7}"/>
    <cellStyle name="AggOrange9 4 3 7 12" xfId="40804" xr:uid="{E6C2DD70-5F36-4133-A025-464ACC85F5EA}"/>
    <cellStyle name="AggOrange9 4 3 7 13" xfId="45115" xr:uid="{F5A64253-397E-49E8-9746-496EEFCC1E44}"/>
    <cellStyle name="AggOrange9 4 3 7 14" xfId="48506" xr:uid="{1E095329-B6D6-4AE4-B9EE-3E13059C4CCB}"/>
    <cellStyle name="AggOrange9 4 3 7 15" xfId="50511" xr:uid="{628655AB-8B9A-4E2B-9F24-7B1909E6C078}"/>
    <cellStyle name="AggOrange9 4 3 7 2" xfId="7528" xr:uid="{8C86FBE1-5480-431C-BB8A-DECBDE67F2E2}"/>
    <cellStyle name="AggOrange9 4 3 7 3" xfId="11107" xr:uid="{D53479E9-FD1A-4ED7-8A7C-E7BA4FC78217}"/>
    <cellStyle name="AggOrange9 4 3 7 4" xfId="15007" xr:uid="{EDA2CAC6-137F-4794-B4FC-B02D8774E615}"/>
    <cellStyle name="AggOrange9 4 3 7 5" xfId="18206" xr:uid="{19831889-765E-43F1-B923-07A51D14A20B}"/>
    <cellStyle name="AggOrange9 4 3 7 6" xfId="22186" xr:uid="{34314148-3B35-419D-B997-C3440C4AE00C}"/>
    <cellStyle name="AggOrange9 4 3 7 7" xfId="24748" xr:uid="{85D72B47-630B-4E2A-86B4-C71B72EA0884}"/>
    <cellStyle name="AggOrange9 4 3 7 8" xfId="29091" xr:uid="{737C11E9-4C95-4508-988E-AB5A27CAD840}"/>
    <cellStyle name="AggOrange9 4 3 7 9" xfId="31065" xr:uid="{F309CBFD-E06C-4C75-A5A3-8C9933A2AD3E}"/>
    <cellStyle name="AggOrange9 4 3 8" xfId="3539" xr:uid="{7D0CD678-038D-4A76-8116-69AA8350BB79}"/>
    <cellStyle name="AggOrange9 4 3 8 10" xfId="35116" xr:uid="{5C2DC8DC-4DE1-42F2-8FE3-D23827894B9E}"/>
    <cellStyle name="AggOrange9 4 3 8 11" xfId="38561" xr:uid="{02058D51-9FA2-443D-8F18-B9FA46B63698}"/>
    <cellStyle name="AggOrange9 4 3 8 12" xfId="41250" xr:uid="{1D6EBA82-BB0F-44EF-AE57-9F4811F7C019}"/>
    <cellStyle name="AggOrange9 4 3 8 13" xfId="45561" xr:uid="{6D1515AB-7F35-48F9-84AD-76138E928A29}"/>
    <cellStyle name="AggOrange9 4 3 8 14" xfId="48952" xr:uid="{16AB8478-0D00-44F5-A630-03379BC4F886}"/>
    <cellStyle name="AggOrange9 4 3 8 15" xfId="50957" xr:uid="{FAD862DD-6101-417C-8DE9-AE2A70CCB726}"/>
    <cellStyle name="AggOrange9 4 3 8 2" xfId="7974" xr:uid="{D0F021C2-C75D-44E6-84AB-74E0158624D0}"/>
    <cellStyle name="AggOrange9 4 3 8 3" xfId="11553" xr:uid="{B55BC6B6-8A51-4964-93B8-C46AF30B9E3A}"/>
    <cellStyle name="AggOrange9 4 3 8 4" xfId="15453" xr:uid="{55ABE1BB-DF1C-4B67-B39B-A28E9889039A}"/>
    <cellStyle name="AggOrange9 4 3 8 5" xfId="18652" xr:uid="{BA9B99E3-9FD9-45DB-9469-89A9718CE0D7}"/>
    <cellStyle name="AggOrange9 4 3 8 6" xfId="22632" xr:uid="{AFFE6E1F-0CEC-42F2-8EBC-D9A110247171}"/>
    <cellStyle name="AggOrange9 4 3 8 7" xfId="25194" xr:uid="{D760C408-D9C9-4491-BE9E-E8DBC8E0C2D7}"/>
    <cellStyle name="AggOrange9 4 3 8 8" xfId="29537" xr:uid="{21B24553-160F-49C9-BEF9-8AC40FAB199E}"/>
    <cellStyle name="AggOrange9 4 3 8 9" xfId="31511" xr:uid="{4F872D57-5444-403F-B6DC-5806C7399B93}"/>
    <cellStyle name="AggOrange9 4 3 9" xfId="4047" xr:uid="{365BE1EB-AB77-4FFF-923C-0433C0A56F03}"/>
    <cellStyle name="AggOrange9 4 3 9 10" xfId="41710" xr:uid="{9B4822DF-A899-4006-AF42-DC5D204F6848}"/>
    <cellStyle name="AggOrange9 4 3 9 11" xfId="46046" xr:uid="{E8B7D9BC-3DD9-4368-BAF6-40EB1957782B}"/>
    <cellStyle name="AggOrange9 4 3 9 12" xfId="49450" xr:uid="{B457CF0E-33F5-4EEC-B82C-D24250A1A247}"/>
    <cellStyle name="AggOrange9 4 3 9 13" xfId="51417" xr:uid="{FBC46EE9-60EA-40B2-9187-84E53C154432}"/>
    <cellStyle name="AggOrange9 4 3 9 2" xfId="8480" xr:uid="{0CB6D9EF-7D2A-4710-8962-52E8217D8676}"/>
    <cellStyle name="AggOrange9 4 3 9 3" xfId="12051" xr:uid="{92C523F3-B4D2-450C-A653-40E087B46ED9}"/>
    <cellStyle name="AggOrange9 4 3 9 4" xfId="15954" xr:uid="{DCC5E52D-40CB-4F4B-A60D-EEB9EAE85A29}"/>
    <cellStyle name="AggOrange9 4 3 9 5" xfId="19135" xr:uid="{55468432-A693-4764-AF8B-3D9DFC0BAD37}"/>
    <cellStyle name="AggOrange9 4 3 9 6" xfId="25654" xr:uid="{6E6E56AE-5F9D-4F36-99A2-07ECD788645B}"/>
    <cellStyle name="AggOrange9 4 3 9 7" xfId="32002" xr:uid="{BD3CAB91-A8E9-4CDA-AC70-651C0190200F}"/>
    <cellStyle name="AggOrange9 4 3 9 8" xfId="35608" xr:uid="{2284E544-2A6E-44A0-906A-932F3E72A1E2}"/>
    <cellStyle name="AggOrange9 4 3 9 9" xfId="39060" xr:uid="{863E7D5B-D4A8-45FF-8936-4A13A1B016D2}"/>
    <cellStyle name="AggOrange9 4 4" xfId="671" xr:uid="{008C824E-5450-47DE-8F7F-D1724789E3D5}"/>
    <cellStyle name="AggOrange9 4 4 10" xfId="4484" xr:uid="{4FD8BA32-D004-4A8A-A0B2-06B3E3E6F83F}"/>
    <cellStyle name="AggOrange9 4 4 10 10" xfId="42147" xr:uid="{D371FF87-E4AC-4818-8A49-844F010D4498}"/>
    <cellStyle name="AggOrange9 4 4 10 11" xfId="46483" xr:uid="{B391F97E-6C2C-4FB2-81B4-A0004E0F7DBB}"/>
    <cellStyle name="AggOrange9 4 4 10 12" xfId="49887" xr:uid="{8060C31E-5C37-4147-928A-32174A2669D3}"/>
    <cellStyle name="AggOrange9 4 4 10 13" xfId="51854" xr:uid="{0FCF8911-9537-428E-8746-6949933BE553}"/>
    <cellStyle name="AggOrange9 4 4 10 2" xfId="8917" xr:uid="{83AE5454-BAED-4A5D-8820-689F0C6959F9}"/>
    <cellStyle name="AggOrange9 4 4 10 3" xfId="12488" xr:uid="{92C849BD-39E8-4ECD-8FCF-D7050E3758CA}"/>
    <cellStyle name="AggOrange9 4 4 10 4" xfId="16391" xr:uid="{A52CA4C8-E883-4DAD-9866-8922CC24624C}"/>
    <cellStyle name="AggOrange9 4 4 10 5" xfId="19572" xr:uid="{F0655078-1B10-4E53-9F66-D93C6A28616D}"/>
    <cellStyle name="AggOrange9 4 4 10 6" xfId="26091" xr:uid="{F2FCE9FB-E260-4D09-8E60-5D2D684C3C94}"/>
    <cellStyle name="AggOrange9 4 4 10 7" xfId="32439" xr:uid="{8266593B-876B-44B1-95AD-0E2E1D87A38A}"/>
    <cellStyle name="AggOrange9 4 4 10 8" xfId="36045" xr:uid="{97EBF60B-F37D-4EF3-8E2F-95DE1B121478}"/>
    <cellStyle name="AggOrange9 4 4 10 9" xfId="39497" xr:uid="{0E3ADD42-34D2-4C84-AC69-187439FB8F9D}"/>
    <cellStyle name="AggOrange9 4 4 11" xfId="5217" xr:uid="{91FFCEDF-FAC3-4C90-867F-CD486F2A84E3}"/>
    <cellStyle name="AggOrange9 4 4 12" xfId="12857" xr:uid="{E78D588D-1D61-4238-8F99-2BE2BDD070FC}"/>
    <cellStyle name="AggOrange9 4 4 13" xfId="19785" xr:uid="{5B54C3BB-1263-4749-BA9F-DF7948BFB377}"/>
    <cellStyle name="AggOrange9 4 4 14" xfId="37760" xr:uid="{152235D1-FD50-47C8-886A-0497D936E070}"/>
    <cellStyle name="AggOrange9 4 4 15" xfId="42701" xr:uid="{27DAE18F-E34C-4FD5-B67F-40B66B2E98FA}"/>
    <cellStyle name="AggOrange9 4 4 16" xfId="52535" xr:uid="{69D4A7D1-3347-4197-B422-B2030C890B70}"/>
    <cellStyle name="AggOrange9 4 4 2" xfId="886" xr:uid="{970151FC-4540-4E90-9024-B8CEF2B1B702}"/>
    <cellStyle name="AggOrange9 4 4 2 10" xfId="4929" xr:uid="{E632EE86-5C5D-4D23-927C-DDB7EE5A7763}"/>
    <cellStyle name="AggOrange9 4 4 2 11" xfId="12833" xr:uid="{5136458B-7DF3-43FA-969C-6421E1901268}"/>
    <cellStyle name="AggOrange9 4 4 2 12" xfId="19995" xr:uid="{8FAF6A11-176C-4566-848E-38C0D3B12027}"/>
    <cellStyle name="AggOrange9 4 4 2 13" xfId="30421" xr:uid="{6B726ED3-BFA0-4184-92C4-22ECE6EEAA1E}"/>
    <cellStyle name="AggOrange9 4 4 2 14" xfId="42911" xr:uid="{FB8A0FF2-0EF6-476C-A65D-91C083A0E7B6}"/>
    <cellStyle name="AggOrange9 4 4 2 15" xfId="52749" xr:uid="{5C5C3A19-CD9F-4141-9F7A-D6E558EDB47E}"/>
    <cellStyle name="AggOrange9 4 4 2 2" xfId="1624" xr:uid="{2313BACD-08DE-4BB8-B874-35CEEECF1582}"/>
    <cellStyle name="AggOrange9 4 4 2 2 10" xfId="36763" xr:uid="{B5CA97E4-07C4-4867-BC95-FAD59918CE26}"/>
    <cellStyle name="AggOrange9 4 4 2 2 11" xfId="26412" xr:uid="{DE0EBB3D-6BF5-4613-BCA0-48A344F1E314}"/>
    <cellStyle name="AggOrange9 4 4 2 2 12" xfId="43649" xr:uid="{1128C5C2-E631-4F81-954E-AD08CA107A65}"/>
    <cellStyle name="AggOrange9 4 4 2 2 13" xfId="47026" xr:uid="{2D526074-C26F-4E54-83A9-F3FE62B7207C}"/>
    <cellStyle name="AggOrange9 4 4 2 2 2" xfId="6063" xr:uid="{30BF3AAF-3F70-4C9D-98F2-2FB54CD8D911}"/>
    <cellStyle name="AggOrange9 4 4 2 2 3" xfId="9640" xr:uid="{0BD1114C-B27E-4A2F-9C9F-2C895E3FBA9F}"/>
    <cellStyle name="AggOrange9 4 4 2 2 4" xfId="16745" xr:uid="{826D08BB-E4F6-4CAA-AAD4-5780EB2E06A5}"/>
    <cellStyle name="AggOrange9 4 4 2 2 5" xfId="20732" xr:uid="{022A1A1B-CC76-4177-9951-C4CA9C35F15F}"/>
    <cellStyle name="AggOrange9 4 4 2 2 6" xfId="23340" xr:uid="{7C37FDD4-2C9F-4ED0-8880-67BA2024AFAE}"/>
    <cellStyle name="AggOrange9 4 4 2 2 7" xfId="27657" xr:uid="{999321F4-E96D-4CC3-90C2-B02D228A22B2}"/>
    <cellStyle name="AggOrange9 4 4 2 2 8" xfId="27423" xr:uid="{ACCD8F04-77A8-4A44-95B0-66CB7E0C7100}"/>
    <cellStyle name="AggOrange9 4 4 2 2 9" xfId="33207" xr:uid="{3F79E53D-BECA-4301-B966-1238D16555B1}"/>
    <cellStyle name="AggOrange9 4 4 2 3" xfId="1506" xr:uid="{0F49BB24-D2DB-48E2-B247-DB20770F64A4}"/>
    <cellStyle name="AggOrange9 4 4 2 3 10" xfId="33089" xr:uid="{756000AC-C18D-48AE-BE40-94EAEEFA1C0C}"/>
    <cellStyle name="AggOrange9 4 4 2 3 11" xfId="36653" xr:uid="{E93255D2-594A-4280-97F3-707215AF2783}"/>
    <cellStyle name="AggOrange9 4 4 2 3 12" xfId="36575" xr:uid="{F2370BAA-2E2D-4677-B356-DEB324E10AAE}"/>
    <cellStyle name="AggOrange9 4 4 2 3 13" xfId="43531" xr:uid="{93F65473-61AE-4249-9399-0F3DB24DED40}"/>
    <cellStyle name="AggOrange9 4 4 2 3 14" xfId="47563" xr:uid="{0F1EDA64-D05A-4A78-A603-B37AFBD83D18}"/>
    <cellStyle name="AggOrange9 4 4 2 3 2" xfId="5945" xr:uid="{B01EC881-84A3-457A-94A0-1D390219BF22}"/>
    <cellStyle name="AggOrange9 4 4 2 3 3" xfId="9522" xr:uid="{9BC2081E-5923-4925-9563-14928B831D02}"/>
    <cellStyle name="AggOrange9 4 4 2 3 4" xfId="13436" xr:uid="{7B4C0FE9-4906-4115-A0E5-3D16D71657DB}"/>
    <cellStyle name="AggOrange9 4 4 2 3 5" xfId="16627" xr:uid="{DB644980-4DAF-4475-984C-0B8DA19A018A}"/>
    <cellStyle name="AggOrange9 4 4 2 3 6" xfId="20614" xr:uid="{A7CD9421-05E4-4195-AD9A-1EDF2087E268}"/>
    <cellStyle name="AggOrange9 4 4 2 3 7" xfId="23229" xr:uid="{2C312E10-3AF4-4ACC-9CBE-17CD20B5707D}"/>
    <cellStyle name="AggOrange9 4 4 2 3 8" xfId="27541" xr:uid="{F3226B54-6984-46FA-A2F3-5F49DB5F0157}"/>
    <cellStyle name="AggOrange9 4 4 2 3 9" xfId="27718" xr:uid="{9791FD9E-1E2A-415D-B598-B817DC392374}"/>
    <cellStyle name="AggOrange9 4 4 2 4" xfId="2296" xr:uid="{796154C4-6561-46BF-9393-7C21E94BD4EB}"/>
    <cellStyle name="AggOrange9 4 4 2 4 10" xfId="33875" xr:uid="{A96D35F3-B7AE-44E8-91D1-D8D58051CA26}"/>
    <cellStyle name="AggOrange9 4 4 2 4 11" xfId="37368" xr:uid="{B9BCD4B4-C8B3-4E1B-9BB8-9A8F4A8B5918}"/>
    <cellStyle name="AggOrange9 4 4 2 4 12" xfId="40013" xr:uid="{C232E31F-8D8D-4DAE-876D-C51735A6D0ED}"/>
    <cellStyle name="AggOrange9 4 4 2 4 13" xfId="44319" xr:uid="{D6DF857F-06D2-4514-A129-577867D9CBCC}"/>
    <cellStyle name="AggOrange9 4 4 2 4 14" xfId="48035" xr:uid="{755C1D50-002C-4843-BB89-796F65F1C728}"/>
    <cellStyle name="AggOrange9 4 4 2 4 2" xfId="6734" xr:uid="{7B455D84-C441-4BA4-9149-C2D7AE75DBAA}"/>
    <cellStyle name="AggOrange9 4 4 2 4 3" xfId="10312" xr:uid="{09AE38F0-2B83-497E-88F3-AD7630BFFFEB}"/>
    <cellStyle name="AggOrange9 4 4 2 4 4" xfId="14211" xr:uid="{232E143E-C43F-47D3-B8BE-110E0564997B}"/>
    <cellStyle name="AggOrange9 4 4 2 4 5" xfId="17412" xr:uid="{23B45A03-45F0-4FEF-B926-0E6E3330EC5B}"/>
    <cellStyle name="AggOrange9 4 4 2 4 6" xfId="21395" xr:uid="{AF99E1CD-A2D2-45EE-AA39-17AF8EB6ABD6}"/>
    <cellStyle name="AggOrange9 4 4 2 4 7" xfId="23982" xr:uid="{9D192024-28FA-4152-BCF9-8CAAE7F36958}"/>
    <cellStyle name="AggOrange9 4 4 2 4 8" xfId="28305" xr:uid="{9B901658-DE25-432B-9FAE-5808E6040F8E}"/>
    <cellStyle name="AggOrange9 4 4 2 4 9" xfId="30294" xr:uid="{1560FAFC-66D4-40A1-B88E-DDD9EA1BD265}"/>
    <cellStyle name="AggOrange9 4 4 2 5" xfId="2661" xr:uid="{2661863B-4295-4035-B780-EED9227BAE56}"/>
    <cellStyle name="AggOrange9 4 4 2 5 10" xfId="34240" xr:uid="{8A8E62F1-37A6-4ADE-8F03-AE676FC2AFC8}"/>
    <cellStyle name="AggOrange9 4 4 2 5 11" xfId="37691" xr:uid="{B1AE40E6-FB45-4B0E-BC44-A0C08D848332}"/>
    <cellStyle name="AggOrange9 4 4 2 5 12" xfId="40378" xr:uid="{7E3FC5D4-B8C9-47F3-8770-6175F612B616}"/>
    <cellStyle name="AggOrange9 4 4 2 5 13" xfId="44684" xr:uid="{F4FB617F-B8B4-4719-8CA1-50E5C217E64B}"/>
    <cellStyle name="AggOrange9 4 4 2 5 14" xfId="50085" xr:uid="{CA479ABA-B72E-47E1-A164-A70EA57426F4}"/>
    <cellStyle name="AggOrange9 4 4 2 5 2" xfId="7097" xr:uid="{13D2E766-BF70-4DFB-A55F-E36F69C75C06}"/>
    <cellStyle name="AggOrange9 4 4 2 5 3" xfId="10677" xr:uid="{A8F6A5C0-DB18-4395-BB02-F3E778EE5E9B}"/>
    <cellStyle name="AggOrange9 4 4 2 5 4" xfId="14576" xr:uid="{40D948B6-A193-4E52-B14E-5F46ABDE90C2}"/>
    <cellStyle name="AggOrange9 4 4 2 5 5" xfId="17777" xr:uid="{87C9EAFA-889E-4BAC-A6C3-C0075A2AD803}"/>
    <cellStyle name="AggOrange9 4 4 2 5 6" xfId="21760" xr:uid="{D1DB1C76-0DB9-435D-8A37-0F68DA4433A1}"/>
    <cellStyle name="AggOrange9 4 4 2 5 7" xfId="24327" xr:uid="{9AFCB327-AE19-4E66-84CA-BC24914AD782}"/>
    <cellStyle name="AggOrange9 4 4 2 5 8" xfId="28661" xr:uid="{FC5E0EB5-B997-4E74-A967-D5A62611CCD8}"/>
    <cellStyle name="AggOrange9 4 4 2 5 9" xfId="30633" xr:uid="{2C17A707-77F5-4D05-A163-2AFEC7DB7C4A}"/>
    <cellStyle name="AggOrange9 4 4 2 6" xfId="3350" xr:uid="{CADAD9B5-0767-40A1-AD5E-A9D4851F05CB}"/>
    <cellStyle name="AggOrange9 4 4 2 6 10" xfId="34927" xr:uid="{D3BDE103-92D5-48EF-B128-8CC47C17DC41}"/>
    <cellStyle name="AggOrange9 4 4 2 6 11" xfId="38372" xr:uid="{FC937BB8-8D93-4732-8455-F07010199E94}"/>
    <cellStyle name="AggOrange9 4 4 2 6 12" xfId="41061" xr:uid="{5AC51FF9-C4F3-47D4-8522-1B606E1E319F}"/>
    <cellStyle name="AggOrange9 4 4 2 6 13" xfId="45372" xr:uid="{A2210403-B138-4962-A081-076286954D30}"/>
    <cellStyle name="AggOrange9 4 4 2 6 14" xfId="48763" xr:uid="{DACCCB0E-7E2E-4A9A-805D-BF87990F0BE7}"/>
    <cellStyle name="AggOrange9 4 4 2 6 15" xfId="50768" xr:uid="{57B2CBBC-C046-4EC7-BEFC-90A9FBD44627}"/>
    <cellStyle name="AggOrange9 4 4 2 6 2" xfId="7785" xr:uid="{E105E09A-54D3-4A77-89CB-8C3A9070E2B9}"/>
    <cellStyle name="AggOrange9 4 4 2 6 3" xfId="11364" xr:uid="{A970C17B-5E3E-4F63-87C5-CA25AD1D95DC}"/>
    <cellStyle name="AggOrange9 4 4 2 6 4" xfId="15264" xr:uid="{C9FEBEC7-9C0C-49F5-80AD-B96F04988CE2}"/>
    <cellStyle name="AggOrange9 4 4 2 6 5" xfId="18463" xr:uid="{AB88E641-0569-43B2-A6F2-8DD99F34184C}"/>
    <cellStyle name="AggOrange9 4 4 2 6 6" xfId="22443" xr:uid="{CBC9B54A-FAEF-40A3-B047-0D3E00809ADA}"/>
    <cellStyle name="AggOrange9 4 4 2 6 7" xfId="25005" xr:uid="{4ECEB435-53CA-4B1F-99C2-DACF2F4BA754}"/>
    <cellStyle name="AggOrange9 4 4 2 6 8" xfId="29348" xr:uid="{6728369C-D24F-4379-8D68-A2C8F2A1DF45}"/>
    <cellStyle name="AggOrange9 4 4 2 6 9" xfId="31322" xr:uid="{E19F144A-379A-4570-A7D7-B61BC7AAE6AC}"/>
    <cellStyle name="AggOrange9 4 4 2 7" xfId="2882" xr:uid="{64969F71-342D-4378-998E-2B4A4D4497DA}"/>
    <cellStyle name="AggOrange9 4 4 2 7 10" xfId="34459" xr:uid="{57F834D5-0EA8-499F-87F6-978CD3649DF7}"/>
    <cellStyle name="AggOrange9 4 4 2 7 11" xfId="37904" xr:uid="{91C572F1-408C-46A9-AA8D-0B28FF9CBB78}"/>
    <cellStyle name="AggOrange9 4 4 2 7 12" xfId="40593" xr:uid="{89D3BB7B-174D-4602-814B-578252D44327}"/>
    <cellStyle name="AggOrange9 4 4 2 7 13" xfId="44904" xr:uid="{A364544B-06F1-4533-9063-3A17FB4C5DEB}"/>
    <cellStyle name="AggOrange9 4 4 2 7 14" xfId="48295" xr:uid="{623EA915-81E4-46D0-925F-AE8C611BE786}"/>
    <cellStyle name="AggOrange9 4 4 2 7 15" xfId="50300" xr:uid="{31D63B94-F261-4660-85B3-2FB172FE1164}"/>
    <cellStyle name="AggOrange9 4 4 2 7 2" xfId="7317" xr:uid="{CABA395B-091A-4759-9EF2-1D89C2C84DEF}"/>
    <cellStyle name="AggOrange9 4 4 2 7 3" xfId="10896" xr:uid="{0EBD748E-FFC1-4310-B4D9-5311CB714575}"/>
    <cellStyle name="AggOrange9 4 4 2 7 4" xfId="14796" xr:uid="{4C775490-CC82-419C-B78D-F859385C1D96}"/>
    <cellStyle name="AggOrange9 4 4 2 7 5" xfId="17995" xr:uid="{7D53D11D-87BC-44E2-81F9-93BAEBBB5BF2}"/>
    <cellStyle name="AggOrange9 4 4 2 7 6" xfId="21975" xr:uid="{126A2430-3639-464B-AD94-8B8318494E18}"/>
    <cellStyle name="AggOrange9 4 4 2 7 7" xfId="24537" xr:uid="{A8588BC6-ABF9-4C37-BE3C-AD2208FC4F96}"/>
    <cellStyle name="AggOrange9 4 4 2 7 8" xfId="28880" xr:uid="{B62D4C3E-4744-432D-8203-B254367F2BDF}"/>
    <cellStyle name="AggOrange9 4 4 2 7 9" xfId="30854" xr:uid="{BD67DA05-F772-4E49-BAB6-41E3287145FC}"/>
    <cellStyle name="AggOrange9 4 4 2 8" xfId="4302" xr:uid="{2590944C-C12A-4DF6-BA0F-33E71441D795}"/>
    <cellStyle name="AggOrange9 4 4 2 8 10" xfId="41965" xr:uid="{8E8258FC-9451-4055-97B5-50A14B9BBE94}"/>
    <cellStyle name="AggOrange9 4 4 2 8 11" xfId="46301" xr:uid="{E5D5381B-69D5-48FD-97B2-A8D25319C8E1}"/>
    <cellStyle name="AggOrange9 4 4 2 8 12" xfId="49705" xr:uid="{9DFB574C-32B4-49F2-8CDA-A3A41AD66C9D}"/>
    <cellStyle name="AggOrange9 4 4 2 8 13" xfId="51672" xr:uid="{6C4D7C4C-0611-4311-8A2B-F59C11ABD8B0}"/>
    <cellStyle name="AggOrange9 4 4 2 8 2" xfId="8735" xr:uid="{0832E1A3-A581-414B-81CF-DDE0D129EB69}"/>
    <cellStyle name="AggOrange9 4 4 2 8 3" xfId="12306" xr:uid="{66599046-B603-443B-A985-AEC333237821}"/>
    <cellStyle name="AggOrange9 4 4 2 8 4" xfId="16209" xr:uid="{C9418D9F-BAEC-4F35-9A25-E215EE1C0E4D}"/>
    <cellStyle name="AggOrange9 4 4 2 8 5" xfId="19390" xr:uid="{D804A8ED-4ECB-412C-A0FA-9A392F479596}"/>
    <cellStyle name="AggOrange9 4 4 2 8 6" xfId="25909" xr:uid="{B402EBDF-D84C-485D-A001-FE84B86B5BF6}"/>
    <cellStyle name="AggOrange9 4 4 2 8 7" xfId="32257" xr:uid="{5893B24B-2232-492E-88CF-C18D3DDBDC8A}"/>
    <cellStyle name="AggOrange9 4 4 2 8 8" xfId="35863" xr:uid="{65E3C4A3-17EB-42D5-85F0-8CC5AE94DEA4}"/>
    <cellStyle name="AggOrange9 4 4 2 8 9" xfId="39315" xr:uid="{3171E15F-263C-4C96-89F3-6E97C35FEA99}"/>
    <cellStyle name="AggOrange9 4 4 2 9" xfId="3938" xr:uid="{5C41BA13-C6E7-43D0-9FC8-DA7FAA6C143C}"/>
    <cellStyle name="AggOrange9 4 4 2 9 10" xfId="41601" xr:uid="{EDDB8EC7-2602-4E1C-A3BE-44673891FF94}"/>
    <cellStyle name="AggOrange9 4 4 2 9 11" xfId="45937" xr:uid="{755E5E65-CAE0-4824-ADB9-6557910227C2}"/>
    <cellStyle name="AggOrange9 4 4 2 9 12" xfId="49341" xr:uid="{AE99A925-AD0E-4B39-A17E-87693BA3BE6C}"/>
    <cellStyle name="AggOrange9 4 4 2 9 13" xfId="51308" xr:uid="{8570E3A0-6B5D-4752-AA50-320383A2A333}"/>
    <cellStyle name="AggOrange9 4 4 2 9 2" xfId="8371" xr:uid="{6CF94797-E6D7-4A0E-8863-E68BFD5D930C}"/>
    <cellStyle name="AggOrange9 4 4 2 9 3" xfId="11942" xr:uid="{EC7BB33B-EF8E-4F5D-B95C-8612003227DF}"/>
    <cellStyle name="AggOrange9 4 4 2 9 4" xfId="15845" xr:uid="{139BF3F7-5F5B-408F-BD68-3A055A9D3A06}"/>
    <cellStyle name="AggOrange9 4 4 2 9 5" xfId="19026" xr:uid="{683A8F9F-1CE4-452D-9990-8C9CCC88D35F}"/>
    <cellStyle name="AggOrange9 4 4 2 9 6" xfId="25545" xr:uid="{65595928-1AC1-436A-B106-EEE2747ED331}"/>
    <cellStyle name="AggOrange9 4 4 2 9 7" xfId="31893" xr:uid="{2F870629-4BC2-42AE-A63E-C2C1988FD029}"/>
    <cellStyle name="AggOrange9 4 4 2 9 8" xfId="35499" xr:uid="{3A3B5F39-5D1D-4B77-B81D-90FC96BD3AFD}"/>
    <cellStyle name="AggOrange9 4 4 2 9 9" xfId="38951" xr:uid="{8AF9CDED-EAC8-4BAE-B7FA-2A57E38CBC35}"/>
    <cellStyle name="AggOrange9 4 4 3" xfId="1051" xr:uid="{CCC0D8AC-0B93-4CAE-A155-31EB07600883}"/>
    <cellStyle name="AggOrange9 4 4 3 10" xfId="36249" xr:uid="{004295B1-540B-40B5-A4D4-25E6EBD0DFC8}"/>
    <cellStyle name="AggOrange9 4 4 3 11" xfId="37763" xr:uid="{150624B3-74ED-4989-999B-1F65DCF2E1F3}"/>
    <cellStyle name="AggOrange9 4 4 3 12" xfId="43076" xr:uid="{01BEA832-94B5-4181-A8CE-F47FBF08C6D3}"/>
    <cellStyle name="AggOrange9 4 4 3 13" xfId="42569" xr:uid="{1243F4E0-77A4-4D6C-8F0D-5D1F6162AFE6}"/>
    <cellStyle name="AggOrange9 4 4 3 2" xfId="5493" xr:uid="{37ACC15F-484A-46E6-8403-DB7D57E00BAC}"/>
    <cellStyle name="AggOrange9 4 4 3 3" xfId="9067" xr:uid="{DDFE7C49-61C2-4122-9C58-798F288D68C6}"/>
    <cellStyle name="AggOrange9 4 4 3 4" xfId="13043" xr:uid="{3E2E433B-45B0-4731-8728-7D345FBA7574}"/>
    <cellStyle name="AggOrange9 4 4 3 5" xfId="20159" xr:uid="{F4A19C96-29B2-49C5-B94D-0B99EBFB3E3D}"/>
    <cellStyle name="AggOrange9 4 4 3 6" xfId="23114" xr:uid="{DA0BCED2-E92F-48F0-84C0-59EA1943A641}"/>
    <cellStyle name="AggOrange9 4 4 3 7" xfId="27101" xr:uid="{7147456A-8B48-479A-9D27-63ACC5E4156B}"/>
    <cellStyle name="AggOrange9 4 4 3 8" xfId="27590" xr:uid="{A1B04CA1-DADD-49BA-8F86-9214FA4E14E9}"/>
    <cellStyle name="AggOrange9 4 4 3 9" xfId="32634" xr:uid="{4C4D41C9-7492-46CF-B0CC-C5F99F5289DB}"/>
    <cellStyle name="AggOrange9 4 4 4" xfId="1717" xr:uid="{CA0A0271-34F9-4731-8BA8-01A31BE4AAA8}"/>
    <cellStyle name="AggOrange9 4 4 4 10" xfId="33300" xr:uid="{E21E234E-E1C2-4A7C-A74D-2E9D19F47AA1}"/>
    <cellStyle name="AggOrange9 4 4 4 11" xfId="36850" xr:uid="{CBD697C8-4984-49DA-9EA6-060A40CE94BD}"/>
    <cellStyle name="AggOrange9 4 4 4 12" xfId="31656" xr:uid="{F0DD098B-6A07-4DF1-AE7D-8AEFF9B674AF}"/>
    <cellStyle name="AggOrange9 4 4 4 13" xfId="43742" xr:uid="{39F4A68E-C4CA-4D29-A407-5DEF46E82D25}"/>
    <cellStyle name="AggOrange9 4 4 4 14" xfId="47004" xr:uid="{04270EFF-8296-4F53-B5C2-BAC304683145}"/>
    <cellStyle name="AggOrange9 4 4 4 2" xfId="6156" xr:uid="{5F8DEAF9-006B-4267-AF99-9899D9FD87E7}"/>
    <cellStyle name="AggOrange9 4 4 4 3" xfId="9733" xr:uid="{50353FAC-D927-45DC-9101-625E296E4DE8}"/>
    <cellStyle name="AggOrange9 4 4 4 4" xfId="13635" xr:uid="{A132D1EC-A361-41E6-93E2-CC24E65235F5}"/>
    <cellStyle name="AggOrange9 4 4 4 5" xfId="16838" xr:uid="{059B1AF3-8CA1-4F55-A2B4-70E4A391E09E}"/>
    <cellStyle name="AggOrange9 4 4 4 6" xfId="20825" xr:uid="{85533C4E-C5FD-442C-A775-B11971936DA5}"/>
    <cellStyle name="AggOrange9 4 4 4 7" xfId="23426" xr:uid="{54630F1E-0C77-4607-8757-723F5B66128A}"/>
    <cellStyle name="AggOrange9 4 4 4 8" xfId="27748" xr:uid="{DE33EC95-A023-4E44-B482-6BF71B2A512B}"/>
    <cellStyle name="AggOrange9 4 4 4 9" xfId="27583" xr:uid="{B0BD9888-B8CA-46B0-A7E4-783EA9F85492}"/>
    <cellStyle name="AggOrange9 4 4 5" xfId="2115" xr:uid="{27BDCD61-2F6D-4C54-8FCF-A51527123828}"/>
    <cellStyle name="AggOrange9 4 4 5 10" xfId="33694" xr:uid="{AA29E46A-2367-4443-977F-2DA8855C4CD9}"/>
    <cellStyle name="AggOrange9 4 4 5 11" xfId="37199" xr:uid="{0E913D54-C7C5-43C4-A597-1E79C6504EDE}"/>
    <cellStyle name="AggOrange9 4 4 5 12" xfId="39832" xr:uid="{8E058824-A896-4F8B-B130-8373E56D159F}"/>
    <cellStyle name="AggOrange9 4 4 5 13" xfId="44138" xr:uid="{E56E8CF7-67D1-4510-9308-9FEABE45447B}"/>
    <cellStyle name="AggOrange9 4 4 5 14" xfId="47456" xr:uid="{5DC15C44-B167-49EA-AD1F-5566B7917DEF}"/>
    <cellStyle name="AggOrange9 4 4 5 2" xfId="6553" xr:uid="{5C6BD6FF-FB9E-4A72-B58A-3EADD54E5321}"/>
    <cellStyle name="AggOrange9 4 4 5 3" xfId="10131" xr:uid="{6BE4ABDD-931E-40F8-852A-FDA2207267B9}"/>
    <cellStyle name="AggOrange9 4 4 5 4" xfId="14030" xr:uid="{317427F0-7192-45BB-A80B-0BBF579C564E}"/>
    <cellStyle name="AggOrange9 4 4 5 5" xfId="17231" xr:uid="{8EBA54E5-ABB9-4AE7-8BDB-B59B51A94EA1}"/>
    <cellStyle name="AggOrange9 4 4 5 6" xfId="21214" xr:uid="{3EC47750-20A5-4467-954D-06A4C3DD2EF6}"/>
    <cellStyle name="AggOrange9 4 4 5 7" xfId="23801" xr:uid="{40312514-6177-44D2-954E-7698A882D571}"/>
    <cellStyle name="AggOrange9 4 4 5 8" xfId="28130" xr:uid="{3355A180-916E-49CC-8368-49C962A760E0}"/>
    <cellStyle name="AggOrange9 4 4 5 9" xfId="27009" xr:uid="{39FF46D3-BAD5-4BE3-9886-3A3406A9E0E1}"/>
    <cellStyle name="AggOrange9 4 4 6" xfId="2455" xr:uid="{6737CF01-3793-474D-B0A1-D79C33CE29F0}"/>
    <cellStyle name="AggOrange9 4 4 6 10" xfId="34034" xr:uid="{6A3C2D89-C9F2-43CE-A632-CD9B8B6B9078}"/>
    <cellStyle name="AggOrange9 4 4 6 11" xfId="37513" xr:uid="{BEE350A8-B079-4241-8262-B8BF3DBA502F}"/>
    <cellStyle name="AggOrange9 4 4 6 12" xfId="40172" xr:uid="{59EE5371-2CF6-46D0-BE94-1BB19EFE3BB8}"/>
    <cellStyle name="AggOrange9 4 4 6 13" xfId="44478" xr:uid="{193EE2C0-32A0-4EDB-BF9F-7E476EBFDF8E}"/>
    <cellStyle name="AggOrange9 4 4 6 14" xfId="47350" xr:uid="{F90332BB-DBCA-4A53-A7E5-5B42C93170DD}"/>
    <cellStyle name="AggOrange9 4 4 6 2" xfId="6893" xr:uid="{BC7911C0-7689-432B-BF76-896AC4E9F760}"/>
    <cellStyle name="AggOrange9 4 4 6 3" xfId="10471" xr:uid="{6F595C8A-5F97-424F-B50C-E49274AFF257}"/>
    <cellStyle name="AggOrange9 4 4 6 4" xfId="14370" xr:uid="{3409EFF8-BFC9-4F1B-8B46-9BB2C4AA0548}"/>
    <cellStyle name="AggOrange9 4 4 6 5" xfId="17571" xr:uid="{CF4FE3A7-CFAC-462B-BEE8-1C833A25D463}"/>
    <cellStyle name="AggOrange9 4 4 6 6" xfId="21554" xr:uid="{9B3810F6-2A87-4EE8-8269-27B60CCA1DFA}"/>
    <cellStyle name="AggOrange9 4 4 6 7" xfId="24136" xr:uid="{808A96B0-D345-4725-8B6C-AE97ABEA98D8}"/>
    <cellStyle name="AggOrange9 4 4 6 8" xfId="28462" xr:uid="{B7217C5F-D3C0-43A9-9102-AE4759D5AE0A}"/>
    <cellStyle name="AggOrange9 4 4 6 9" xfId="29692" xr:uid="{8681D1AD-B6FF-49F1-9D84-F1705DA146E4}"/>
    <cellStyle name="AggOrange9 4 4 7" xfId="3139" xr:uid="{7F95AD65-BAFB-415E-96A4-43E62EE20FC6}"/>
    <cellStyle name="AggOrange9 4 4 7 10" xfId="34716" xr:uid="{B34AF9B9-3E47-4BDB-B8DB-8233F0993F91}"/>
    <cellStyle name="AggOrange9 4 4 7 11" xfId="38161" xr:uid="{B7D47F55-F82F-4AD5-8217-D4B715D9E83D}"/>
    <cellStyle name="AggOrange9 4 4 7 12" xfId="40850" xr:uid="{296F23EC-3B61-4400-BD20-C2AECCCBB422}"/>
    <cellStyle name="AggOrange9 4 4 7 13" xfId="45161" xr:uid="{415EC3F5-9601-41BD-A102-706D4AAC7AB5}"/>
    <cellStyle name="AggOrange9 4 4 7 14" xfId="48552" xr:uid="{F02076FD-5E73-4597-B0AD-BFA12FFEB7CB}"/>
    <cellStyle name="AggOrange9 4 4 7 15" xfId="50557" xr:uid="{B530F800-62BF-495B-B01E-0600E066E566}"/>
    <cellStyle name="AggOrange9 4 4 7 2" xfId="7574" xr:uid="{9DA8B8DA-53A9-4A8A-8229-C74C57D80843}"/>
    <cellStyle name="AggOrange9 4 4 7 3" xfId="11153" xr:uid="{A5B7A718-F00D-4585-BB01-A9CA00F4E8C0}"/>
    <cellStyle name="AggOrange9 4 4 7 4" xfId="15053" xr:uid="{6AD3B69E-98EB-4BB2-BE2C-7DB461FB7A50}"/>
    <cellStyle name="AggOrange9 4 4 7 5" xfId="18252" xr:uid="{161948C5-82AA-4351-9FA4-9EF79B7E718C}"/>
    <cellStyle name="AggOrange9 4 4 7 6" xfId="22232" xr:uid="{EFCBD710-F8A6-4A38-A126-1587112262DB}"/>
    <cellStyle name="AggOrange9 4 4 7 7" xfId="24794" xr:uid="{3EAAAE75-6044-40B7-9BB8-18A1414E42D2}"/>
    <cellStyle name="AggOrange9 4 4 7 8" xfId="29137" xr:uid="{F394F44A-509D-4485-A98D-060C84D09DD6}"/>
    <cellStyle name="AggOrange9 4 4 7 9" xfId="31111" xr:uid="{B89F1E15-A667-4442-ADE4-C234AFB798E3}"/>
    <cellStyle name="AggOrange9 4 4 8" xfId="3458" xr:uid="{9F8A22D3-7183-4EDA-9E81-39389CA41996}"/>
    <cellStyle name="AggOrange9 4 4 8 10" xfId="35035" xr:uid="{9F6294F5-184E-4335-8B08-96039EE88E72}"/>
    <cellStyle name="AggOrange9 4 4 8 11" xfId="38480" xr:uid="{DB2D0DFC-B924-4491-8320-63BC15FB13A2}"/>
    <cellStyle name="AggOrange9 4 4 8 12" xfId="41169" xr:uid="{250241B2-6E75-4883-A528-3DF761428E93}"/>
    <cellStyle name="AggOrange9 4 4 8 13" xfId="45480" xr:uid="{FADCEFCA-0FF8-4601-AC6C-34154A8441C4}"/>
    <cellStyle name="AggOrange9 4 4 8 14" xfId="48871" xr:uid="{C37FCF78-F694-496B-ACBC-B8E1610ADE94}"/>
    <cellStyle name="AggOrange9 4 4 8 15" xfId="50876" xr:uid="{0A439710-7930-4018-9077-FDEDD2614133}"/>
    <cellStyle name="AggOrange9 4 4 8 2" xfId="7893" xr:uid="{BE3B7DB9-E9DB-4D98-94BF-03FFA053CAEC}"/>
    <cellStyle name="AggOrange9 4 4 8 3" xfId="11472" xr:uid="{48717D13-CF82-453A-9732-93230A21AB21}"/>
    <cellStyle name="AggOrange9 4 4 8 4" xfId="15372" xr:uid="{4CB8C5BA-DA80-459F-A670-731BCA74A411}"/>
    <cellStyle name="AggOrange9 4 4 8 5" xfId="18571" xr:uid="{0ABCF38D-00AD-4367-BB67-C4F92472F719}"/>
    <cellStyle name="AggOrange9 4 4 8 6" xfId="22551" xr:uid="{989F5AC5-D222-471B-B0A0-AEDC70B6D6F7}"/>
    <cellStyle name="AggOrange9 4 4 8 7" xfId="25113" xr:uid="{77550472-7B50-44E3-A767-1BE3A0E443EB}"/>
    <cellStyle name="AggOrange9 4 4 8 8" xfId="29456" xr:uid="{56F2C586-66F0-46B6-97D4-1B191833DB2A}"/>
    <cellStyle name="AggOrange9 4 4 8 9" xfId="31430" xr:uid="{AAF237F9-8D4D-4DD4-AF57-7BA674BAEAD3}"/>
    <cellStyle name="AggOrange9 4 4 9" xfId="4093" xr:uid="{2F0F5DE8-6911-4276-8AA8-9F7A8A138253}"/>
    <cellStyle name="AggOrange9 4 4 9 10" xfId="41756" xr:uid="{604D24FA-8AFF-4461-966C-3C08A1291175}"/>
    <cellStyle name="AggOrange9 4 4 9 11" xfId="46092" xr:uid="{4CCBFBD2-D444-401F-8722-A1020B78B74F}"/>
    <cellStyle name="AggOrange9 4 4 9 12" xfId="49496" xr:uid="{79575EE6-9A4E-4876-8982-9BE903E1769A}"/>
    <cellStyle name="AggOrange9 4 4 9 13" xfId="51463" xr:uid="{D7A7EC26-1E63-428A-98B5-675F9C2AE99F}"/>
    <cellStyle name="AggOrange9 4 4 9 2" xfId="8526" xr:uid="{402CFA94-2C78-479A-BF36-56A6A09BD3E3}"/>
    <cellStyle name="AggOrange9 4 4 9 3" xfId="12097" xr:uid="{89CCD382-0761-4720-96D7-5D06C6DBD80D}"/>
    <cellStyle name="AggOrange9 4 4 9 4" xfId="16000" xr:uid="{0A6CD2A1-9B9C-42C8-8E5B-23079EBF3EC8}"/>
    <cellStyle name="AggOrange9 4 4 9 5" xfId="19181" xr:uid="{6443F806-E8EA-4A6A-AB90-EA8C7EA5B6C3}"/>
    <cellStyle name="AggOrange9 4 4 9 6" xfId="25700" xr:uid="{2B048DAE-2E74-4030-A571-C1FCDC186991}"/>
    <cellStyle name="AggOrange9 4 4 9 7" xfId="32048" xr:uid="{4573A02D-855A-4FA8-AB91-E0EE573A01EE}"/>
    <cellStyle name="AggOrange9 4 4 9 8" xfId="35654" xr:uid="{107F8F0D-30E7-43AF-8690-289E3FEDE791}"/>
    <cellStyle name="AggOrange9 4 4 9 9" xfId="39106" xr:uid="{A0D459E2-1E2C-42F2-B349-1879ECB1F70F}"/>
    <cellStyle name="AggOrange9 4 5" xfId="1433" xr:uid="{5B2E07A5-6914-42CA-A926-8C6BB0F541F1}"/>
    <cellStyle name="AggOrange9 4 5 10" xfId="36591" xr:uid="{E7CCBE37-25CD-4C02-ADE1-8FB6ED5E594A}"/>
    <cellStyle name="AggOrange9 4 5 11" xfId="27736" xr:uid="{84479384-F503-42DF-BE9D-917278379D32}"/>
    <cellStyle name="AggOrange9 4 5 12" xfId="43458" xr:uid="{71FD1938-41E1-4C1C-A446-17960D8112FC}"/>
    <cellStyle name="AggOrange9 4 5 13" xfId="48159" xr:uid="{763FC278-D195-4A5C-8FDA-ACF9B7C3597B}"/>
    <cellStyle name="AggOrange9 4 5 2" xfId="5872" xr:uid="{43FB95DE-0AB8-4D56-A930-46BB82C6E8DC}"/>
    <cellStyle name="AggOrange9 4 5 3" xfId="9449" xr:uid="{D35285BD-399D-4236-BCD7-1A356A3A9AA6}"/>
    <cellStyle name="AggOrange9 4 5 4" xfId="16554" xr:uid="{DF8F1E6C-CE37-48C5-8EB3-FD5C9E14B477}"/>
    <cellStyle name="AggOrange9 4 5 5" xfId="20541" xr:uid="{618C044F-6ADD-498A-9EB7-50D567394E11}"/>
    <cellStyle name="AggOrange9 4 5 6" xfId="23162" xr:uid="{69053A68-BC9D-4EE1-B6BB-0E0A341048E4}"/>
    <cellStyle name="AggOrange9 4 5 7" xfId="27471" xr:uid="{36B24FA0-F19A-4338-A6A0-6C05E108DAA9}"/>
    <cellStyle name="AggOrange9 4 5 8" xfId="30008" xr:uid="{5CB82DC9-8D13-4F7B-9740-9C151FD84651}"/>
    <cellStyle name="AggOrange9 4 5 9" xfId="33016" xr:uid="{F6AD4038-40D2-4528-A8D2-EC72BCFF510E}"/>
    <cellStyle name="AggOrange9 4 6" xfId="1707" xr:uid="{108C641B-748F-4388-8F21-FAEDAF2DA9C8}"/>
    <cellStyle name="AggOrange9 4 6 10" xfId="33290" xr:uid="{24347947-667A-4DBD-8A22-B7D1E8BEA9B0}"/>
    <cellStyle name="AggOrange9 4 6 11" xfId="36843" xr:uid="{2139F129-CC13-456F-95F2-FC6A67493130}"/>
    <cellStyle name="AggOrange9 4 6 12" xfId="29783" xr:uid="{8322BC52-9326-490E-B417-69A7E63FD03D}"/>
    <cellStyle name="AggOrange9 4 6 13" xfId="43732" xr:uid="{18954240-7832-42CB-9976-ECF6ECD38378}"/>
    <cellStyle name="AggOrange9 4 6 14" xfId="48064" xr:uid="{E3BBC703-C250-4D01-9908-629B3BD7944E}"/>
    <cellStyle name="AggOrange9 4 6 2" xfId="6146" xr:uid="{B1F21BD1-CC0E-495E-9EE1-0BBE2B1522E9}"/>
    <cellStyle name="AggOrange9 4 6 3" xfId="9723" xr:uid="{084BDE23-2A32-4DCF-A4F5-14F85F429F32}"/>
    <cellStyle name="AggOrange9 4 6 4" xfId="13625" xr:uid="{28D2DD67-DC9A-4B79-9F84-876B190ACE75}"/>
    <cellStyle name="AggOrange9 4 6 5" xfId="16828" xr:uid="{C6204BA1-B393-40AD-8CCE-6D6B0C6FE6C6}"/>
    <cellStyle name="AggOrange9 4 6 6" xfId="20815" xr:uid="{B5850DCE-B9F7-45B8-B584-2DC2E3BD085F}"/>
    <cellStyle name="AggOrange9 4 6 7" xfId="23418" xr:uid="{8A7F55EF-E913-4FBE-BD7C-4B8BAFC79DE5}"/>
    <cellStyle name="AggOrange9 4 6 8" xfId="27739" xr:uid="{0760AC10-948F-4127-9358-D1E53D85FA8F}"/>
    <cellStyle name="AggOrange9 4 6 9" xfId="30134" xr:uid="{44BAEE01-2E54-4659-91E3-5FC071138F47}"/>
    <cellStyle name="AggOrange9 4 7" xfId="1992" xr:uid="{64801A80-C2F2-450C-8290-909605771286}"/>
    <cellStyle name="AggOrange9 4 7 10" xfId="33571" xr:uid="{264C553D-3408-4C4A-AF93-00D6C14D4118}"/>
    <cellStyle name="AggOrange9 4 7 11" xfId="37090" xr:uid="{47420EC7-6611-4658-B743-10A96E10B474}"/>
    <cellStyle name="AggOrange9 4 7 12" xfId="39709" xr:uid="{B74EE486-A9AA-4355-B347-95E70694CABF}"/>
    <cellStyle name="AggOrange9 4 7 13" xfId="44015" xr:uid="{C1756A1D-0250-438B-9BD8-121E3C8B23EB}"/>
    <cellStyle name="AggOrange9 4 7 14" xfId="47831" xr:uid="{B9DC6E05-D799-49B5-AB19-E64517B7FB3F}"/>
    <cellStyle name="AggOrange9 4 7 2" xfId="6430" xr:uid="{79B8AC87-31E8-4F60-B251-AC675FE52F7A}"/>
    <cellStyle name="AggOrange9 4 7 3" xfId="10008" xr:uid="{5520BBBD-FA40-4CEB-8E05-43139DB9974D}"/>
    <cellStyle name="AggOrange9 4 7 4" xfId="13907" xr:uid="{0F4978AC-BC70-4B1C-AFBD-A850BD1E078B}"/>
    <cellStyle name="AggOrange9 4 7 5" xfId="17108" xr:uid="{48AD7193-DCE8-484F-844D-3F930D5BEE66}"/>
    <cellStyle name="AggOrange9 4 7 6" xfId="21091" xr:uid="{117B4714-7422-4D78-97E8-871B9FC99AC0}"/>
    <cellStyle name="AggOrange9 4 7 7" xfId="23679" xr:uid="{2E61D37A-2312-42B5-8686-DC79C4EE7BA2}"/>
    <cellStyle name="AggOrange9 4 7 8" xfId="28011" xr:uid="{654E8218-0CA3-4F3E-A3AD-5F936E08C007}"/>
    <cellStyle name="AggOrange9 4 7 9" xfId="27539" xr:uid="{B6937B04-966F-4702-9611-6ECCBBCFAFC1}"/>
    <cellStyle name="AggOrange9 4 8" xfId="2200" xr:uid="{8D794A04-C13F-4975-B6DF-4BD50F70CDAD}"/>
    <cellStyle name="AggOrange9 4 8 10" xfId="33779" xr:uid="{02B16290-C10A-4EC9-88A0-10EB5D0C7581}"/>
    <cellStyle name="AggOrange9 4 8 11" xfId="37279" xr:uid="{CAF288F8-8C03-423D-BF23-981B0BAB8602}"/>
    <cellStyle name="AggOrange9 4 8 12" xfId="39917" xr:uid="{8B0CE8EF-F287-46AB-A13C-9727B97DC3D5}"/>
    <cellStyle name="AggOrange9 4 8 13" xfId="44223" xr:uid="{4DD7741D-FEA4-453E-AC42-12A8086BF8CA}"/>
    <cellStyle name="AggOrange9 4 8 14" xfId="47291" xr:uid="{F10732BE-BE4C-43F7-8BD5-87A93AF28A77}"/>
    <cellStyle name="AggOrange9 4 8 2" xfId="6638" xr:uid="{A03A58B0-A677-4379-90FD-5E96FB709C4C}"/>
    <cellStyle name="AggOrange9 4 8 3" xfId="10216" xr:uid="{F77968AC-9307-44A6-8A33-B9EBDAF69911}"/>
    <cellStyle name="AggOrange9 4 8 4" xfId="14115" xr:uid="{B7AFEB22-8731-4A49-8671-D751A4EB67EA}"/>
    <cellStyle name="AggOrange9 4 8 5" xfId="17316" xr:uid="{A7A60C67-80A1-47D5-B564-FBFEF3F5F12D}"/>
    <cellStyle name="AggOrange9 4 8 6" xfId="21299" xr:uid="{F1CFE5C0-DAA6-4045-A10B-FD7F5CB331C5}"/>
    <cellStyle name="AggOrange9 4 8 7" xfId="23886" xr:uid="{125680AA-DBA7-4D89-817D-406142A232BD}"/>
    <cellStyle name="AggOrange9 4 8 8" xfId="28211" xr:uid="{B628D837-9AB9-496C-A0B4-A6CAD8CA3183}"/>
    <cellStyle name="AggOrange9 4 8 9" xfId="26885" xr:uid="{56769196-2431-47A8-9F0A-67C8E5C57A10}"/>
    <cellStyle name="AggOrange9 4 9" xfId="2903" xr:uid="{F37FE3D1-5CA7-400B-B3AA-D127F041B23B}"/>
    <cellStyle name="AggOrange9 4 9 10" xfId="34480" xr:uid="{30CDB708-AD7F-40E8-97FD-8FDD54FCE9E3}"/>
    <cellStyle name="AggOrange9 4 9 11" xfId="37925" xr:uid="{762A68B6-3789-4DBD-B684-6D574C4E2465}"/>
    <cellStyle name="AggOrange9 4 9 12" xfId="40614" xr:uid="{0A3CD7CC-FE42-4793-84CE-09B340AE0C3F}"/>
    <cellStyle name="AggOrange9 4 9 13" xfId="44925" xr:uid="{AFFC844E-508D-4B9B-A47E-E35AD87B9105}"/>
    <cellStyle name="AggOrange9 4 9 14" xfId="48316" xr:uid="{9E679E12-5098-4332-A177-86D8FE249FB5}"/>
    <cellStyle name="AggOrange9 4 9 15" xfId="50321" xr:uid="{1B61D5A1-D639-4617-89A4-727B227A57A2}"/>
    <cellStyle name="AggOrange9 4 9 2" xfId="7338" xr:uid="{6EF9A5B2-4759-4504-B38E-B6A6474E0426}"/>
    <cellStyle name="AggOrange9 4 9 3" xfId="10917" xr:uid="{703E8FB4-5EAA-4323-A302-213A58E5C5D1}"/>
    <cellStyle name="AggOrange9 4 9 4" xfId="14817" xr:uid="{AB60CDFD-637D-40B4-B3EE-4CF13B44778E}"/>
    <cellStyle name="AggOrange9 4 9 5" xfId="18016" xr:uid="{BCA72FCD-BE27-47E8-AF0F-24A389868643}"/>
    <cellStyle name="AggOrange9 4 9 6" xfId="21996" xr:uid="{734951E2-71FF-4F31-879F-A5825C5CB800}"/>
    <cellStyle name="AggOrange9 4 9 7" xfId="24558" xr:uid="{A846CE6C-344A-4F58-9A91-E8AD7247AEBD}"/>
    <cellStyle name="AggOrange9 4 9 8" xfId="28901" xr:uid="{A798EC5F-1BA0-4C47-9EFF-5B220B72153F}"/>
    <cellStyle name="AggOrange9 4 9 9" xfId="30875" xr:uid="{52722067-9E00-4BD8-9D4D-97F4741D92B1}"/>
    <cellStyle name="AggOrange9 5" xfId="144" xr:uid="{4B23ED7F-F93F-4B5F-97C6-DC5D94EA5CAE}"/>
    <cellStyle name="AggOrange9 5 10" xfId="52019" xr:uid="{E1ABF401-D912-496E-9435-BAD53E93E326}"/>
    <cellStyle name="AggOrange9 5 2" xfId="2793" xr:uid="{F2935673-492E-482C-97DE-FBCDE9624A24}"/>
    <cellStyle name="AggOrange9 5 2 10" xfId="34372" xr:uid="{DF9C5E26-B77E-4BE9-B5FF-425D7A81AB1F}"/>
    <cellStyle name="AggOrange9 5 2 11" xfId="37817" xr:uid="{CBEC3677-9E20-4D0E-9506-167D16C56723}"/>
    <cellStyle name="AggOrange9 5 2 12" xfId="40510" xr:uid="{DCCED73D-A692-427D-86AE-671FBE5F6F80}"/>
    <cellStyle name="AggOrange9 5 2 13" xfId="44816" xr:uid="{11189368-CC85-4B7E-AFBF-3B30589E0FFF}"/>
    <cellStyle name="AggOrange9 5 2 14" xfId="50217" xr:uid="{0DA25E68-B23D-4914-9E92-DA10BD8DF7A8}"/>
    <cellStyle name="AggOrange9 5 2 2" xfId="7229" xr:uid="{FD96BB4B-01C7-4B11-9B0F-6018823222AE}"/>
    <cellStyle name="AggOrange9 5 2 3" xfId="10809" xr:uid="{E37E6F5D-0707-4F75-A110-F3A9E12F35A6}"/>
    <cellStyle name="AggOrange9 5 2 4" xfId="14708" xr:uid="{CD941387-756E-4082-B794-B132E7F83B5B}"/>
    <cellStyle name="AggOrange9 5 2 5" xfId="17909" xr:uid="{81888C18-071B-40B5-818C-23FFE573E467}"/>
    <cellStyle name="AggOrange9 5 2 6" xfId="21892" xr:uid="{9CB702BD-859E-4887-840E-82167A2215E2}"/>
    <cellStyle name="AggOrange9 5 2 7" xfId="24454" xr:uid="{2EBB58DA-E623-4421-A6DA-65DA2A8FD49F}"/>
    <cellStyle name="AggOrange9 5 2 8" xfId="28792" xr:uid="{E464C0F2-7A1E-462D-B2DB-5890FBE84B6A}"/>
    <cellStyle name="AggOrange9 5 2 9" xfId="30765" xr:uid="{38681328-3B77-4CF7-89B6-3D8020081895}"/>
    <cellStyle name="AggOrange9 5 3" xfId="4666" xr:uid="{64983A5E-633B-487B-86A9-9A88898B4C15}"/>
    <cellStyle name="AggOrange9 5 4" xfId="13425" xr:uid="{24F9CBAC-D007-4408-BFA1-2FEE24897E92}"/>
    <cellStyle name="AggOrange9 5 5" xfId="5358" xr:uid="{7ED68BBB-11C2-46CE-A8D4-379A47BDCD0E}"/>
    <cellStyle name="AggOrange9 5 6" xfId="26311" xr:uid="{466E868C-DA8B-4BAE-AE05-4FE48805594A}"/>
    <cellStyle name="AggOrange9 5 7" xfId="30152" xr:uid="{28FDB771-6960-4E38-93C2-A7616645ECAB}"/>
    <cellStyle name="AggOrange9 5 8" xfId="26543" xr:uid="{BFE6C949-8A93-45F7-A067-6D77DA66048A}"/>
    <cellStyle name="AggOrange9 5 9" xfId="47676" xr:uid="{DE8B3582-F59A-41EC-89A8-1AEC2120EE83}"/>
    <cellStyle name="AggOrange9 6" xfId="3702" xr:uid="{CB3128F3-AFF1-4984-AA73-F5638B8DF714}"/>
    <cellStyle name="AggOrange9 7" xfId="26249" xr:uid="{163FF86A-34BD-4DC0-B787-CE959EC10B94}"/>
    <cellStyle name="AggOrange9 8" xfId="51985" xr:uid="{8800CE61-374A-40BF-8657-AE7A68F71F03}"/>
    <cellStyle name="AggOrangeLB_2x" xfId="91" xr:uid="{9ECBECED-C7FB-4529-81E6-DCA4951CA719}"/>
    <cellStyle name="AggOrangeLBorder" xfId="93" xr:uid="{A7675511-8CDF-468E-8960-5FA9EF161278}"/>
    <cellStyle name="AggOrangeLBorder 2" xfId="193" xr:uid="{00166494-F454-41B0-923B-8D00263FF852}"/>
    <cellStyle name="AggOrangeLBorder 2 2" xfId="486" xr:uid="{1D54F9B8-C1E8-48AB-B1C2-E62BB6FFAFCE}"/>
    <cellStyle name="AggOrangeLBorder 2 2 2" xfId="52371" xr:uid="{2CDEF4A7-5EF0-4779-99FD-E67550E3C4F1}"/>
    <cellStyle name="AggOrangeLBorder 2 3" xfId="344" xr:uid="{54166C5F-4E43-4B83-83F4-380AC6DD4AEA}"/>
    <cellStyle name="AggOrangeLBorder 2 3 10" xfId="2906" xr:uid="{4287D59F-FFE9-4B89-B37C-D3540586434E}"/>
    <cellStyle name="AggOrangeLBorder 2 3 10 10" xfId="34483" xr:uid="{D9071C0F-9DAE-4B18-83D8-74D95C395F28}"/>
    <cellStyle name="AggOrangeLBorder 2 3 10 11" xfId="37928" xr:uid="{ABE8169C-9A51-451F-938F-38A0C45D2142}"/>
    <cellStyle name="AggOrangeLBorder 2 3 10 12" xfId="40617" xr:uid="{C8215D7F-E3E4-44B8-AD73-80AC74F769F7}"/>
    <cellStyle name="AggOrangeLBorder 2 3 10 13" xfId="44928" xr:uid="{44CECBF6-D52A-458D-BBE4-7EF440CC6909}"/>
    <cellStyle name="AggOrangeLBorder 2 3 10 14" xfId="48319" xr:uid="{56F66BE1-0F16-42C5-8C75-001DA293BC4D}"/>
    <cellStyle name="AggOrangeLBorder 2 3 10 15" xfId="50324" xr:uid="{676B1AF7-C3AB-4A62-9265-F0754087EAF2}"/>
    <cellStyle name="AggOrangeLBorder 2 3 10 2" xfId="7341" xr:uid="{8B4A5BF3-4FA1-4397-AF1C-54F20DA85C1B}"/>
    <cellStyle name="AggOrangeLBorder 2 3 10 3" xfId="10920" xr:uid="{77611EF7-9862-4824-82ED-15CBAF36B73A}"/>
    <cellStyle name="AggOrangeLBorder 2 3 10 4" xfId="14820" xr:uid="{1ED3C853-DB56-431F-8124-BC202FD0604C}"/>
    <cellStyle name="AggOrangeLBorder 2 3 10 5" xfId="18019" xr:uid="{77BBD605-5EA8-49CE-90D6-51AA268725DA}"/>
    <cellStyle name="AggOrangeLBorder 2 3 10 6" xfId="21999" xr:uid="{A319B382-3282-4AA6-91F7-DD3F85A9ECF7}"/>
    <cellStyle name="AggOrangeLBorder 2 3 10 7" xfId="24561" xr:uid="{F1985583-4D1F-4EE2-8FB5-3690363A26D3}"/>
    <cellStyle name="AggOrangeLBorder 2 3 10 8" xfId="28904" xr:uid="{1344C3A6-509E-41CF-873C-4880673ED559}"/>
    <cellStyle name="AggOrangeLBorder 2 3 10 9" xfId="30878" xr:uid="{204A197D-3FF7-446B-B97B-CDADC15AAD91}"/>
    <cellStyle name="AggOrangeLBorder 2 3 11" xfId="2863" xr:uid="{1E623553-E21B-414D-9474-8A6ED8045CAB}"/>
    <cellStyle name="AggOrangeLBorder 2 3 11 10" xfId="34440" xr:uid="{E7C44E42-283D-4BD0-8AF0-69BB91F7FE66}"/>
    <cellStyle name="AggOrangeLBorder 2 3 11 11" xfId="37885" xr:uid="{ECDEB532-55E1-4642-854B-F76B4C6AAF98}"/>
    <cellStyle name="AggOrangeLBorder 2 3 11 12" xfId="40574" xr:uid="{C6AD7AB8-F7CC-49D2-A1EE-0EE8A38E8A3A}"/>
    <cellStyle name="AggOrangeLBorder 2 3 11 13" xfId="44885" xr:uid="{B6CC7FF3-6F91-4699-BFF6-851C096F8D9D}"/>
    <cellStyle name="AggOrangeLBorder 2 3 11 14" xfId="48276" xr:uid="{1F9BD347-E2D5-464B-994C-F8C4C3467DB9}"/>
    <cellStyle name="AggOrangeLBorder 2 3 11 15" xfId="50281" xr:uid="{785367DE-2AD4-48E0-B9F9-776427B1F0B8}"/>
    <cellStyle name="AggOrangeLBorder 2 3 11 2" xfId="7298" xr:uid="{783749CB-44EB-4D22-B67D-603A7CAF1108}"/>
    <cellStyle name="AggOrangeLBorder 2 3 11 3" xfId="10877" xr:uid="{F21195E7-6B1A-4E13-9AA2-9BE6750C0F35}"/>
    <cellStyle name="AggOrangeLBorder 2 3 11 4" xfId="14777" xr:uid="{AAC74038-ADD6-4FD7-B841-2CCDF11FF660}"/>
    <cellStyle name="AggOrangeLBorder 2 3 11 5" xfId="17976" xr:uid="{B8BFAE14-572F-489A-9E9F-CDCF69A7F443}"/>
    <cellStyle name="AggOrangeLBorder 2 3 11 6" xfId="21956" xr:uid="{66D94A23-A1DB-44E9-842F-F213553AD418}"/>
    <cellStyle name="AggOrangeLBorder 2 3 11 7" xfId="24518" xr:uid="{DC3C1722-3202-49B5-99C4-5B19EE13554D}"/>
    <cellStyle name="AggOrangeLBorder 2 3 11 8" xfId="28861" xr:uid="{6446DF92-D65C-4A09-ACCB-618F08C3C132}"/>
    <cellStyle name="AggOrangeLBorder 2 3 11 9" xfId="30835" xr:uid="{5669867A-D22D-4DEC-9A11-9034003EBF44}"/>
    <cellStyle name="AggOrangeLBorder 2 3 12" xfId="3862" xr:uid="{D6CA2C15-80C5-4618-A616-077A6DF65D39}"/>
    <cellStyle name="AggOrangeLBorder 2 3 12 10" xfId="41525" xr:uid="{366F0C8F-2FBB-42F8-92F7-828881BDFEA1}"/>
    <cellStyle name="AggOrangeLBorder 2 3 12 11" xfId="45861" xr:uid="{16710A75-1562-48B9-A8E9-04E649866A4F}"/>
    <cellStyle name="AggOrangeLBorder 2 3 12 12" xfId="49265" xr:uid="{C32FEFBC-E883-4EF9-A2D0-BE90F5B8945F}"/>
    <cellStyle name="AggOrangeLBorder 2 3 12 13" xfId="51232" xr:uid="{8657A6BF-BC3A-47F7-8FEB-E85F9FBDCFD6}"/>
    <cellStyle name="AggOrangeLBorder 2 3 12 2" xfId="8295" xr:uid="{F1AB69CD-39EB-4003-B4C5-745E6D6B8C51}"/>
    <cellStyle name="AggOrangeLBorder 2 3 12 3" xfId="11866" xr:uid="{267AEF11-842D-4B07-AD90-EDE521E0A660}"/>
    <cellStyle name="AggOrangeLBorder 2 3 12 4" xfId="15769" xr:uid="{2701120F-0181-4FD3-AAA0-C7FD5E917B82}"/>
    <cellStyle name="AggOrangeLBorder 2 3 12 5" xfId="18950" xr:uid="{1F90AC0C-AE86-49B8-B7CB-CDE9546522B5}"/>
    <cellStyle name="AggOrangeLBorder 2 3 12 6" xfId="25469" xr:uid="{53B1BA7E-7F69-4922-A0DF-6611C79EBEA7}"/>
    <cellStyle name="AggOrangeLBorder 2 3 12 7" xfId="31817" xr:uid="{0947F896-3C88-431E-B606-F0C530E108D0}"/>
    <cellStyle name="AggOrangeLBorder 2 3 12 8" xfId="35423" xr:uid="{4988A117-CB1B-4D13-8C12-B35A8785E06D}"/>
    <cellStyle name="AggOrangeLBorder 2 3 12 9" xfId="38875" xr:uid="{2BE19165-02D5-444F-A823-7FD693024A44}"/>
    <cellStyle name="AggOrangeLBorder 2 3 13" xfId="3721" xr:uid="{485D882F-EA91-4807-B387-38813032AEBF}"/>
    <cellStyle name="AggOrangeLBorder 2 3 13 10" xfId="41386" xr:uid="{620E62A0-97D6-4866-88C9-67FA61804D57}"/>
    <cellStyle name="AggOrangeLBorder 2 3 13 11" xfId="45720" xr:uid="{DD20C5A8-F558-4690-A32B-2F9BCFBD38AF}"/>
    <cellStyle name="AggOrangeLBorder 2 3 13 12" xfId="49124" xr:uid="{6FEABFE1-AEFF-4006-8006-1257DD3FC907}"/>
    <cellStyle name="AggOrangeLBorder 2 3 13 13" xfId="51093" xr:uid="{59A1AF3B-C388-45EC-8D96-CC2DD4262958}"/>
    <cellStyle name="AggOrangeLBorder 2 3 13 2" xfId="8154" xr:uid="{1AA4F192-275C-429F-98FA-94CF3D1C34A7}"/>
    <cellStyle name="AggOrangeLBorder 2 3 13 3" xfId="11726" xr:uid="{133E737F-13A5-4D85-ADA3-A97434CF8C45}"/>
    <cellStyle name="AggOrangeLBorder 2 3 13 4" xfId="15628" xr:uid="{47D5E44D-3D47-4C43-BE0E-F092A0BD5969}"/>
    <cellStyle name="AggOrangeLBorder 2 3 13 5" xfId="18809" xr:uid="{0FA7EFA9-0003-487D-946D-A6A04E35F873}"/>
    <cellStyle name="AggOrangeLBorder 2 3 13 6" xfId="25330" xr:uid="{B4B3305D-EA13-4268-AF47-ACF3CE1AD360}"/>
    <cellStyle name="AggOrangeLBorder 2 3 13 7" xfId="31677" xr:uid="{166AC3A6-927A-4D43-8468-0FCE589FDAAE}"/>
    <cellStyle name="AggOrangeLBorder 2 3 13 8" xfId="35282" xr:uid="{ABD8F6E2-A00D-4E6B-8F95-677D5D5B2490}"/>
    <cellStyle name="AggOrangeLBorder 2 3 13 9" xfId="38734" xr:uid="{74A16A59-85B3-4952-9E63-D9A462EA699D}"/>
    <cellStyle name="AggOrangeLBorder 2 3 14" xfId="4992" xr:uid="{B3671954-B548-482A-A698-A39F3723BAFC}"/>
    <cellStyle name="AggOrangeLBorder 2 3 15" xfId="4920" xr:uid="{F8CE100E-51F1-4962-9F80-C792A9149E0E}"/>
    <cellStyle name="AggOrangeLBorder 2 3 16" xfId="12815" xr:uid="{37FE0F95-D1B4-400B-8D37-7A97F14400F1}"/>
    <cellStyle name="AggOrangeLBorder 2 3 17" xfId="36231" xr:uid="{5BE9AD2C-FCAA-48C5-B069-71810EAC1792}"/>
    <cellStyle name="AggOrangeLBorder 2 3 18" xfId="42453" xr:uid="{201E8312-A21F-4B90-AD34-F4805D72A133}"/>
    <cellStyle name="AggOrangeLBorder 2 3 19" xfId="52280" xr:uid="{816BDED8-104F-429D-AC1C-F5CC320776F5}"/>
    <cellStyle name="AggOrangeLBorder 2 3 2" xfId="683" xr:uid="{C9930CCF-0274-4F5E-8BCC-E345F25BD43C}"/>
    <cellStyle name="AggOrangeLBorder 2 3 2 10" xfId="4520" xr:uid="{F7AC08C2-066D-436F-96C3-87B3D54B219A}"/>
    <cellStyle name="AggOrangeLBorder 2 3 2 10 10" xfId="42183" xr:uid="{AC22FE1B-563B-44DF-BD2A-4996AA2BE710}"/>
    <cellStyle name="AggOrangeLBorder 2 3 2 10 11" xfId="46519" xr:uid="{9B8D01A5-CE0F-4C39-BF0B-A75979361A8F}"/>
    <cellStyle name="AggOrangeLBorder 2 3 2 10 12" xfId="49923" xr:uid="{3D10B74D-2F6B-475F-AACB-6B27049662A3}"/>
    <cellStyle name="AggOrangeLBorder 2 3 2 10 13" xfId="51890" xr:uid="{F627E698-50EC-4624-8ED8-AEFA42FC683F}"/>
    <cellStyle name="AggOrangeLBorder 2 3 2 10 2" xfId="8953" xr:uid="{16A85D7E-0F92-4BCE-BE0B-2E21F35A6749}"/>
    <cellStyle name="AggOrangeLBorder 2 3 2 10 3" xfId="12524" xr:uid="{5A1A36AC-B164-4E82-851C-B3C80D28C7A1}"/>
    <cellStyle name="AggOrangeLBorder 2 3 2 10 4" xfId="16427" xr:uid="{CAD4E557-274C-48A5-A13A-55EA214E53FB}"/>
    <cellStyle name="AggOrangeLBorder 2 3 2 10 5" xfId="19608" xr:uid="{7D8D0AFC-DD3E-4CAC-9CC3-3727AEB71654}"/>
    <cellStyle name="AggOrangeLBorder 2 3 2 10 6" xfId="26127" xr:uid="{2F11DA79-ACCC-4577-9369-B3F572B77F71}"/>
    <cellStyle name="AggOrangeLBorder 2 3 2 10 7" xfId="32475" xr:uid="{EAD67245-9000-4081-99BA-5686027C9671}"/>
    <cellStyle name="AggOrangeLBorder 2 3 2 10 8" xfId="36081" xr:uid="{8FA3588E-07EE-4DB9-B7EA-810CDB57FA06}"/>
    <cellStyle name="AggOrangeLBorder 2 3 2 10 9" xfId="39533" xr:uid="{87F12859-9265-475C-A7C3-39EA13A91A64}"/>
    <cellStyle name="AggOrangeLBorder 2 3 2 11" xfId="7045" xr:uid="{5998248E-E4B8-426A-A41B-BFBD1B1FC8EF}"/>
    <cellStyle name="AggOrangeLBorder 2 3 2 12" xfId="5053" xr:uid="{5707EB73-9CEC-47D9-8FDF-7F0CBD94FF05}"/>
    <cellStyle name="AggOrangeLBorder 2 3 2 13" xfId="19797" xr:uid="{615468CE-4DF3-473C-9298-B7CD71B2AD2A}"/>
    <cellStyle name="AggOrangeLBorder 2 3 2 14" xfId="37010" xr:uid="{EB6E21B9-F12B-44A2-8662-744AC01F386D}"/>
    <cellStyle name="AggOrangeLBorder 2 3 2 15" xfId="42713" xr:uid="{A16866EB-BE9C-4B00-836B-CBDFBE7C40E2}"/>
    <cellStyle name="AggOrangeLBorder 2 3 2 16" xfId="52547" xr:uid="{B517797F-52BB-4B5E-84A6-59CF71E8D910}"/>
    <cellStyle name="AggOrangeLBorder 2 3 2 2" xfId="898" xr:uid="{D0F168CD-7068-4F0A-8304-5695D4E050B6}"/>
    <cellStyle name="AggOrangeLBorder 2 3 2 2 10" xfId="4926" xr:uid="{5904D616-9322-4DD3-A071-DA01CDE2EC87}"/>
    <cellStyle name="AggOrangeLBorder 2 3 2 2 11" xfId="12657" xr:uid="{19AB47C0-4141-46BD-9002-545803A1AFBE}"/>
    <cellStyle name="AggOrangeLBorder 2 3 2 2 12" xfId="20007" xr:uid="{22D05352-2C52-45EB-A086-6D12F5EF4D2C}"/>
    <cellStyle name="AggOrangeLBorder 2 3 2 2 13" xfId="26516" xr:uid="{C84C398A-FC4D-4ADE-A6C2-B7B75CCA7B8B}"/>
    <cellStyle name="AggOrangeLBorder 2 3 2 2 14" xfId="42923" xr:uid="{C3BBFFE1-28E7-407A-8653-8F1156C075D9}"/>
    <cellStyle name="AggOrangeLBorder 2 3 2 2 15" xfId="52761" xr:uid="{1D8237D3-FBF5-4B72-81B0-E9CCAB83709B}"/>
    <cellStyle name="AggOrangeLBorder 2 3 2 2 2" xfId="1636" xr:uid="{E475F43E-889D-4A3E-A8BA-9DC06B40AAD0}"/>
    <cellStyle name="AggOrangeLBorder 2 3 2 2 2 10" xfId="43661" xr:uid="{691D78E2-2EF2-40D9-A60E-48C73104ABE7}"/>
    <cellStyle name="AggOrangeLBorder 2 3 2 2 2 11" xfId="46638" xr:uid="{9181552F-8FB9-4EEB-A4B4-A8C9813D6943}"/>
    <cellStyle name="AggOrangeLBorder 2 3 2 2 2 2" xfId="6075" xr:uid="{FEB2E2EC-0B4A-49BF-88D0-490F5B1C92FF}"/>
    <cellStyle name="AggOrangeLBorder 2 3 2 2 2 3" xfId="9652" xr:uid="{90FD6519-769C-46EB-96C1-FF35D997F10C}"/>
    <cellStyle name="AggOrangeLBorder 2 3 2 2 2 4" xfId="16757" xr:uid="{62A39EC1-F05C-4BDF-94C6-9F8A8F3CA1A9}"/>
    <cellStyle name="AggOrangeLBorder 2 3 2 2 2 5" xfId="20744" xr:uid="{3A02DA6D-2680-4698-9CDC-E2CF888E4358}"/>
    <cellStyle name="AggOrangeLBorder 2 3 2 2 2 6" xfId="23352" xr:uid="{C797ED25-2A5C-440D-B860-ADFBD5F59C11}"/>
    <cellStyle name="AggOrangeLBorder 2 3 2 2 2 7" xfId="28089" xr:uid="{E1CBD89A-32B1-4E91-80A6-CE8C3B9D520B}"/>
    <cellStyle name="AggOrangeLBorder 2 3 2 2 2 8" xfId="33219" xr:uid="{6C7A2FD7-AC91-44C5-9BC6-D6DCA77B81C0}"/>
    <cellStyle name="AggOrangeLBorder 2 3 2 2 2 9" xfId="26499" xr:uid="{BA292F5A-E054-477A-9E9E-11AE6978F1FA}"/>
    <cellStyle name="AggOrangeLBorder 2 3 2 2 3" xfId="1360" xr:uid="{5AC07541-EB5C-47CE-8295-6ABC5FEA26F5}"/>
    <cellStyle name="AggOrangeLBorder 2 3 2 2 3 10" xfId="29794" xr:uid="{EC32212E-DA3B-4689-871F-7EFBF26FD5F2}"/>
    <cellStyle name="AggOrangeLBorder 2 3 2 2 3 11" xfId="43385" xr:uid="{13C71DD9-6DA0-4A48-9304-3BDFD7C7D219}"/>
    <cellStyle name="AggOrangeLBorder 2 3 2 2 3 12" xfId="47806" xr:uid="{29FECE38-C8F4-4D1A-8381-66F93DA50C48}"/>
    <cellStyle name="AggOrangeLBorder 2 3 2 2 3 2" xfId="5801" xr:uid="{B6C882D6-2150-4940-9DAA-E4664CEA405D}"/>
    <cellStyle name="AggOrangeLBorder 2 3 2 2 3 3" xfId="9376" xr:uid="{063F5EE6-1AD8-4B97-B253-48CCD06B795A}"/>
    <cellStyle name="AggOrangeLBorder 2 3 2 2 3 4" xfId="13302" xr:uid="{C0E14EF4-CFAC-4574-A0A4-A0E91ED595FD}"/>
    <cellStyle name="AggOrangeLBorder 2 3 2 2 3 5" xfId="12643" xr:uid="{842C0F45-C6A8-48CA-AF76-09CE86527427}"/>
    <cellStyle name="AggOrangeLBorder 2 3 2 2 3 6" xfId="20468" xr:uid="{9E7A272F-CDC2-4575-A0D9-E61836CE2466}"/>
    <cellStyle name="AggOrangeLBorder 2 3 2 2 3 7" xfId="22777" xr:uid="{60A17A01-98AC-4C75-A427-8C42F39AF583}"/>
    <cellStyle name="AggOrangeLBorder 2 3 2 2 3 8" xfId="28201" xr:uid="{27B4FC7E-A14F-42EE-B0E1-1EFD046B7425}"/>
    <cellStyle name="AggOrangeLBorder 2 3 2 2 3 9" xfId="32943" xr:uid="{A3AFC771-8C0C-4D70-A483-0F60D79D4219}"/>
    <cellStyle name="AggOrangeLBorder 2 3 2 2 4" xfId="2308" xr:uid="{10342289-6ABF-41B0-ADEE-87AED6AC40BA}"/>
    <cellStyle name="AggOrangeLBorder 2 3 2 2 4 10" xfId="40025" xr:uid="{8A8FBA1F-1FA4-47BB-BC3F-940903BBF500}"/>
    <cellStyle name="AggOrangeLBorder 2 3 2 2 4 11" xfId="44331" xr:uid="{2798F165-87C2-4962-8721-69C1E4B56C71}"/>
    <cellStyle name="AggOrangeLBorder 2 3 2 2 4 12" xfId="46995" xr:uid="{22D31565-47C5-4271-83DB-CE3DDDAEAB3A}"/>
    <cellStyle name="AggOrangeLBorder 2 3 2 2 4 2" xfId="6746" xr:uid="{AF45EBB4-6EFB-4AB4-963F-AAA0F88C49C1}"/>
    <cellStyle name="AggOrangeLBorder 2 3 2 2 4 3" xfId="10324" xr:uid="{C25BC379-A999-4D07-AB27-B63416C7B3E0}"/>
    <cellStyle name="AggOrangeLBorder 2 3 2 2 4 4" xfId="14223" xr:uid="{DED40C70-3608-41D5-9D0E-28E8246F8FA4}"/>
    <cellStyle name="AggOrangeLBorder 2 3 2 2 4 5" xfId="17424" xr:uid="{DB3E6D55-5017-4594-B0F9-538A98877C66}"/>
    <cellStyle name="AggOrangeLBorder 2 3 2 2 4 6" xfId="21407" xr:uid="{21CB3A94-E09D-48AD-921E-1A2A745BD0FF}"/>
    <cellStyle name="AggOrangeLBorder 2 3 2 2 4 7" xfId="23994" xr:uid="{4F69EFA6-A388-4ECC-9A4E-03084405EA5C}"/>
    <cellStyle name="AggOrangeLBorder 2 3 2 2 4 8" xfId="30235" xr:uid="{E3486F1B-75E6-429E-AC83-ECC0296335F4}"/>
    <cellStyle name="AggOrangeLBorder 2 3 2 2 4 9" xfId="33887" xr:uid="{73B20635-5562-42E0-BB6C-7C5ED544702C}"/>
    <cellStyle name="AggOrangeLBorder 2 3 2 2 5" xfId="2673" xr:uid="{1D3D1DDB-8590-475E-92C9-AAFF7285BE23}"/>
    <cellStyle name="AggOrangeLBorder 2 3 2 2 5 10" xfId="40390" xr:uid="{C911DFEC-9BF0-4366-83E1-76F1E41118C8}"/>
    <cellStyle name="AggOrangeLBorder 2 3 2 2 5 11" xfId="44696" xr:uid="{BA2F3386-ADDA-4757-BA5E-5F5D66375A23}"/>
    <cellStyle name="AggOrangeLBorder 2 3 2 2 5 12" xfId="50097" xr:uid="{38A35C4E-70C0-4F45-9CAC-E6C4F49783FC}"/>
    <cellStyle name="AggOrangeLBorder 2 3 2 2 5 2" xfId="7109" xr:uid="{1F1D13EE-95A2-4645-9BB7-F5D3177E2727}"/>
    <cellStyle name="AggOrangeLBorder 2 3 2 2 5 3" xfId="10689" xr:uid="{3A945686-F143-41E7-96E8-0661414596CB}"/>
    <cellStyle name="AggOrangeLBorder 2 3 2 2 5 4" xfId="14588" xr:uid="{4AD97C71-5824-47BA-B1F8-B5CE8F7E3700}"/>
    <cellStyle name="AggOrangeLBorder 2 3 2 2 5 5" xfId="17789" xr:uid="{B3F8EFC8-B1C0-4AFB-B4AE-AB37E8D5CF66}"/>
    <cellStyle name="AggOrangeLBorder 2 3 2 2 5 6" xfId="21772" xr:uid="{03859B5A-0727-4231-A2D8-7116C67558E9}"/>
    <cellStyle name="AggOrangeLBorder 2 3 2 2 5 7" xfId="24339" xr:uid="{1E53C747-4E2C-488E-972D-1B61A817B39C}"/>
    <cellStyle name="AggOrangeLBorder 2 3 2 2 5 8" xfId="30645" xr:uid="{683991E9-859F-4925-99FD-BDF715A738D7}"/>
    <cellStyle name="AggOrangeLBorder 2 3 2 2 5 9" xfId="34252" xr:uid="{1E46EFA2-E94B-4AAB-9BD9-5960D5E7F96D}"/>
    <cellStyle name="AggOrangeLBorder 2 3 2 2 6" xfId="3362" xr:uid="{C896D52B-DCDC-44A5-B928-25EF9D8F8F86}"/>
    <cellStyle name="AggOrangeLBorder 2 3 2 2 6 10" xfId="34939" xr:uid="{399F23AF-8A81-42A1-97B9-F29669E3C166}"/>
    <cellStyle name="AggOrangeLBorder 2 3 2 2 6 11" xfId="38384" xr:uid="{12F924E3-8B7D-44AA-80C7-2DD5F3966337}"/>
    <cellStyle name="AggOrangeLBorder 2 3 2 2 6 12" xfId="41073" xr:uid="{728449CC-2F16-43E2-ABDD-474CE02F8F4D}"/>
    <cellStyle name="AggOrangeLBorder 2 3 2 2 6 13" xfId="45384" xr:uid="{68ECF506-481E-4F16-A0C7-6E5CC0D20E66}"/>
    <cellStyle name="AggOrangeLBorder 2 3 2 2 6 14" xfId="48775" xr:uid="{0ACE1AFB-6E97-420F-9C32-92A8C1A8AE51}"/>
    <cellStyle name="AggOrangeLBorder 2 3 2 2 6 15" xfId="50780" xr:uid="{983D1ED3-00E6-4A0B-9F6A-6A8913D2A2D7}"/>
    <cellStyle name="AggOrangeLBorder 2 3 2 2 6 2" xfId="7797" xr:uid="{F790F158-26BB-4E4B-9C26-3E6A474F9433}"/>
    <cellStyle name="AggOrangeLBorder 2 3 2 2 6 3" xfId="11376" xr:uid="{B4D9D8EF-002A-47D1-BC88-16036F1E124A}"/>
    <cellStyle name="AggOrangeLBorder 2 3 2 2 6 4" xfId="15276" xr:uid="{AFC6E829-B96B-4D86-8327-8477FC3A172E}"/>
    <cellStyle name="AggOrangeLBorder 2 3 2 2 6 5" xfId="18475" xr:uid="{D1233B49-3704-460E-A6DB-ABFD9642F4E2}"/>
    <cellStyle name="AggOrangeLBorder 2 3 2 2 6 6" xfId="22455" xr:uid="{538391B2-FC06-49FF-8390-B7D7E5090AEE}"/>
    <cellStyle name="AggOrangeLBorder 2 3 2 2 6 7" xfId="25017" xr:uid="{33730DE8-4368-414E-B4C2-2C567D588FC5}"/>
    <cellStyle name="AggOrangeLBorder 2 3 2 2 6 8" xfId="29360" xr:uid="{A938F064-EC74-4E77-A8EE-06799DABB0D9}"/>
    <cellStyle name="AggOrangeLBorder 2 3 2 2 6 9" xfId="31334" xr:uid="{C5C8EF34-0EDB-4C25-A581-E41F2E24F45E}"/>
    <cellStyle name="AggOrangeLBorder 2 3 2 2 7" xfId="2828" xr:uid="{7063197C-4306-43E7-B7EB-616317AA75F4}"/>
    <cellStyle name="AggOrangeLBorder 2 3 2 2 7 10" xfId="34407" xr:uid="{ACE376AE-CF98-4142-8CC6-E4EA99E81880}"/>
    <cellStyle name="AggOrangeLBorder 2 3 2 2 7 11" xfId="37852" xr:uid="{E9231799-EE47-4F90-A038-31A0F1948B11}"/>
    <cellStyle name="AggOrangeLBorder 2 3 2 2 7 12" xfId="40545" xr:uid="{B7AF4BCD-B473-467A-B5B2-9256CE6B03ED}"/>
    <cellStyle name="AggOrangeLBorder 2 3 2 2 7 13" xfId="44851" xr:uid="{A9A0DD7B-0AE0-4C90-89E9-B69FA4334E0A}"/>
    <cellStyle name="AggOrangeLBorder 2 3 2 2 7 14" xfId="48245" xr:uid="{9B9CD52F-7326-42A9-BBD1-F5A75CB29582}"/>
    <cellStyle name="AggOrangeLBorder 2 3 2 2 7 15" xfId="50252" xr:uid="{382C1849-2BF4-40D2-9748-2CE3D775A14E}"/>
    <cellStyle name="AggOrangeLBorder 2 3 2 2 7 2" xfId="7264" xr:uid="{8A60BB6B-AEE7-4BAA-A0C1-741FA918DCC9}"/>
    <cellStyle name="AggOrangeLBorder 2 3 2 2 7 3" xfId="10844" xr:uid="{E4316610-C2A7-429B-8ACC-E805B8C51273}"/>
    <cellStyle name="AggOrangeLBorder 2 3 2 2 7 4" xfId="14743" xr:uid="{B4778231-2E9F-4F9E-9932-27802972A09C}"/>
    <cellStyle name="AggOrangeLBorder 2 3 2 2 7 5" xfId="17944" xr:uid="{2D247B88-C0A1-409F-A38E-6A4A22291B99}"/>
    <cellStyle name="AggOrangeLBorder 2 3 2 2 7 6" xfId="21927" xr:uid="{B8047FAB-B33E-4939-86D1-A9167814635F}"/>
    <cellStyle name="AggOrangeLBorder 2 3 2 2 7 7" xfId="24489" xr:uid="{9535AE1B-635D-4B14-9862-BC9AC7DDEBA2}"/>
    <cellStyle name="AggOrangeLBorder 2 3 2 2 7 8" xfId="28827" xr:uid="{A3E65ACB-21CD-403B-8369-DCC6F90740E9}"/>
    <cellStyle name="AggOrangeLBorder 2 3 2 2 7 9" xfId="30800" xr:uid="{4F8EE6FA-3FB8-466C-B85F-84DDAE3D14BC}"/>
    <cellStyle name="AggOrangeLBorder 2 3 2 2 8" xfId="4314" xr:uid="{049FE36A-8D1B-4E8E-8A7A-3E0B39BAE3BA}"/>
    <cellStyle name="AggOrangeLBorder 2 3 2 2 8 10" xfId="41977" xr:uid="{44AD7008-FB9B-479C-BD30-709242AC4324}"/>
    <cellStyle name="AggOrangeLBorder 2 3 2 2 8 11" xfId="46313" xr:uid="{42B05C60-D676-4390-8FF1-B3BB47E1F594}"/>
    <cellStyle name="AggOrangeLBorder 2 3 2 2 8 12" xfId="49717" xr:uid="{67904BA6-F8A9-43DD-BC00-A57C86A0B7A6}"/>
    <cellStyle name="AggOrangeLBorder 2 3 2 2 8 13" xfId="51684" xr:uid="{F12E4DF5-2163-4749-B234-E2497848E78A}"/>
    <cellStyle name="AggOrangeLBorder 2 3 2 2 8 2" xfId="8747" xr:uid="{4E5E9FB0-44B6-4BD4-86E9-8232A6DA8508}"/>
    <cellStyle name="AggOrangeLBorder 2 3 2 2 8 3" xfId="12318" xr:uid="{BDC6764D-5141-4F2E-876F-BE3BBF782905}"/>
    <cellStyle name="AggOrangeLBorder 2 3 2 2 8 4" xfId="16221" xr:uid="{EF507423-2A26-40D2-883F-13E45E7492DC}"/>
    <cellStyle name="AggOrangeLBorder 2 3 2 2 8 5" xfId="19402" xr:uid="{31471281-DC0D-4832-A63A-EE29C4AD6EAC}"/>
    <cellStyle name="AggOrangeLBorder 2 3 2 2 8 6" xfId="25921" xr:uid="{ED2DC7D6-623D-4B50-85B6-77E57392B07D}"/>
    <cellStyle name="AggOrangeLBorder 2 3 2 2 8 7" xfId="32269" xr:uid="{B3F385B2-F99A-4819-9026-5B6DE6FE2FE4}"/>
    <cellStyle name="AggOrangeLBorder 2 3 2 2 8 8" xfId="35875" xr:uid="{3E3E00CB-0DD6-43C9-8C83-D8412D1FAADD}"/>
    <cellStyle name="AggOrangeLBorder 2 3 2 2 8 9" xfId="39327" xr:uid="{F5FFDE65-128B-4067-9C41-DD9D6593E99D}"/>
    <cellStyle name="AggOrangeLBorder 2 3 2 2 9" xfId="4412" xr:uid="{2474AEFE-BBBD-4582-8B6E-D47AB4E98DD7}"/>
    <cellStyle name="AggOrangeLBorder 2 3 2 2 9 10" xfId="42075" xr:uid="{F63D2983-FDD5-420C-9B31-76497F9BC71D}"/>
    <cellStyle name="AggOrangeLBorder 2 3 2 2 9 11" xfId="46411" xr:uid="{1A14E6C0-C8F0-4EDB-A939-664A2F8140CE}"/>
    <cellStyle name="AggOrangeLBorder 2 3 2 2 9 12" xfId="49815" xr:uid="{3F6B70F4-D6EF-4C15-9839-881BD15A7E67}"/>
    <cellStyle name="AggOrangeLBorder 2 3 2 2 9 13" xfId="51782" xr:uid="{1770550C-BCFE-4CA0-8FF4-601C4D443E52}"/>
    <cellStyle name="AggOrangeLBorder 2 3 2 2 9 2" xfId="8845" xr:uid="{70F2432E-CB91-4C12-B55E-66114DA85F4E}"/>
    <cellStyle name="AggOrangeLBorder 2 3 2 2 9 3" xfId="12416" xr:uid="{91A546DA-6F35-464D-BD06-A1CF04748D70}"/>
    <cellStyle name="AggOrangeLBorder 2 3 2 2 9 4" xfId="16319" xr:uid="{533BD82F-7B1F-4C97-8C69-D7DB6B5D6239}"/>
    <cellStyle name="AggOrangeLBorder 2 3 2 2 9 5" xfId="19500" xr:uid="{31726627-97CF-41B1-8C65-547C63EB44D1}"/>
    <cellStyle name="AggOrangeLBorder 2 3 2 2 9 6" xfId="26019" xr:uid="{64B69B1E-253E-4C42-89B3-6B46C7EEAA35}"/>
    <cellStyle name="AggOrangeLBorder 2 3 2 2 9 7" xfId="32367" xr:uid="{94F72D33-5DED-4F91-A4D7-8861ABF0A201}"/>
    <cellStyle name="AggOrangeLBorder 2 3 2 2 9 8" xfId="35973" xr:uid="{7BC68B9E-5739-4062-824A-6F4655E4B8CD}"/>
    <cellStyle name="AggOrangeLBorder 2 3 2 2 9 9" xfId="39425" xr:uid="{AF4D7D02-8C9E-4966-9024-DE69B3E56354}"/>
    <cellStyle name="AggOrangeLBorder 2 3 2 3" xfId="1141" xr:uid="{E359B5B6-6AE7-4E6D-9D57-C73665CC606F}"/>
    <cellStyle name="AggOrangeLBorder 2 3 2 3 10" xfId="43166" xr:uid="{972CDE16-7F9B-4723-8528-EF35A7257AA3}"/>
    <cellStyle name="AggOrangeLBorder 2 3 2 3 11" xfId="47997" xr:uid="{E6556416-DA55-45B0-915B-8D9914B69568}"/>
    <cellStyle name="AggOrangeLBorder 2 3 2 3 2" xfId="5583" xr:uid="{2F75C450-F9FA-4C4E-A121-DBB53DA463E6}"/>
    <cellStyle name="AggOrangeLBorder 2 3 2 3 3" xfId="9157" xr:uid="{7B57B86F-FCE9-4A46-A686-B32BC6027EF7}"/>
    <cellStyle name="AggOrangeLBorder 2 3 2 3 4" xfId="12745" xr:uid="{FB843CA5-0274-4588-83DA-6C7B04D41CC3}"/>
    <cellStyle name="AggOrangeLBorder 2 3 2 3 5" xfId="20249" xr:uid="{A48DCA3F-D091-489A-A1F2-AD75363F095D}"/>
    <cellStyle name="AggOrangeLBorder 2 3 2 3 6" xfId="22967" xr:uid="{89C86958-AFCA-4BD4-B0A2-14CF41A74BF0}"/>
    <cellStyle name="AggOrangeLBorder 2 3 2 3 7" xfId="30136" xr:uid="{5457A564-D714-4959-9F5D-A599217D2B83}"/>
    <cellStyle name="AggOrangeLBorder 2 3 2 3 8" xfId="32724" xr:uid="{120B525F-4E3D-4995-BCC5-3055D5FAF83E}"/>
    <cellStyle name="AggOrangeLBorder 2 3 2 3 9" xfId="26897" xr:uid="{E6AECDE2-82BC-4862-972D-13AEE71045C1}"/>
    <cellStyle name="AggOrangeLBorder 2 3 2 4" xfId="1381" xr:uid="{CD9EEFFD-7F33-4E99-990C-2B8E967A510C}"/>
    <cellStyle name="AggOrangeLBorder 2 3 2 4 10" xfId="36339" xr:uid="{C3DA13EB-FA08-4CC8-A4EE-A67B96D5AD75}"/>
    <cellStyle name="AggOrangeLBorder 2 3 2 4 11" xfId="43406" xr:uid="{F6CD3564-2D16-4316-8E14-95CE8E4982D9}"/>
    <cellStyle name="AggOrangeLBorder 2 3 2 4 12" xfId="47579" xr:uid="{67352889-9545-469B-A03F-338EA7647A2A}"/>
    <cellStyle name="AggOrangeLBorder 2 3 2 4 2" xfId="5822" xr:uid="{7ECC806D-53A7-4625-8CBB-9D0F5E0E8EBF}"/>
    <cellStyle name="AggOrangeLBorder 2 3 2 4 3" xfId="9397" xr:uid="{252B21EA-AA80-45C0-84BD-E185494B849A}"/>
    <cellStyle name="AggOrangeLBorder 2 3 2 4 4" xfId="13323" xr:uid="{541E5673-49F0-4852-B81F-EE615BEF55B3}"/>
    <cellStyle name="AggOrangeLBorder 2 3 2 4 5" xfId="9934" xr:uid="{9105751B-7476-4172-BAEC-6C3C2751499D}"/>
    <cellStyle name="AggOrangeLBorder 2 3 2 4 6" xfId="20489" xr:uid="{435ECDD7-0933-43FD-896E-2E89A5CAD93B}"/>
    <cellStyle name="AggOrangeLBorder 2 3 2 4 7" xfId="18789" xr:uid="{82609FDF-A4CD-4BD2-A1F6-E44E86EB3266}"/>
    <cellStyle name="AggOrangeLBorder 2 3 2 4 8" xfId="28524" xr:uid="{15073060-8C23-42EC-8EA8-69CC733E4CBA}"/>
    <cellStyle name="AggOrangeLBorder 2 3 2 4 9" xfId="32964" xr:uid="{1EC42935-801E-463E-BFDF-C7815EBA5A1D}"/>
    <cellStyle name="AggOrangeLBorder 2 3 2 5" xfId="2127" xr:uid="{D875A6B3-2626-4988-B505-D4B92F4793C7}"/>
    <cellStyle name="AggOrangeLBorder 2 3 2 5 10" xfId="39844" xr:uid="{41EE66A1-4B2C-4A3E-8039-3F4DDB9650FE}"/>
    <cellStyle name="AggOrangeLBorder 2 3 2 5 11" xfId="44150" xr:uid="{85D8CC5A-C62F-4912-96FA-57542566D021}"/>
    <cellStyle name="AggOrangeLBorder 2 3 2 5 12" xfId="48106" xr:uid="{688EE0EA-2B74-4BAB-B2D9-BD0F63B5CBAA}"/>
    <cellStyle name="AggOrangeLBorder 2 3 2 5 2" xfId="6565" xr:uid="{C25C54F1-0E98-4D11-B0D9-92448D39C643}"/>
    <cellStyle name="AggOrangeLBorder 2 3 2 5 3" xfId="10143" xr:uid="{ED6286B8-4F66-4FE8-8C45-44048F450938}"/>
    <cellStyle name="AggOrangeLBorder 2 3 2 5 4" xfId="14042" xr:uid="{784827E8-0CE9-45D0-9ABA-28F83ADCAC69}"/>
    <cellStyle name="AggOrangeLBorder 2 3 2 5 5" xfId="17243" xr:uid="{F339B5F5-C526-4AC1-85C5-498429F7A756}"/>
    <cellStyle name="AggOrangeLBorder 2 3 2 5 6" xfId="21226" xr:uid="{8968ABC7-E8EA-4E1E-8D10-A7656225E9BA}"/>
    <cellStyle name="AggOrangeLBorder 2 3 2 5 7" xfId="23813" xr:uid="{48FDD5F0-0A18-424C-A43B-FE9F14E4B29D}"/>
    <cellStyle name="AggOrangeLBorder 2 3 2 5 8" xfId="26957" xr:uid="{CCEA4C63-6775-4E24-A3C2-9B92EBDADEFC}"/>
    <cellStyle name="AggOrangeLBorder 2 3 2 5 9" xfId="33706" xr:uid="{E9F8FF33-E02E-43F6-BF03-00C47B43F9F6}"/>
    <cellStyle name="AggOrangeLBorder 2 3 2 6" xfId="2467" xr:uid="{A655ED23-19D7-4FEF-A579-57AAA93086E3}"/>
    <cellStyle name="AggOrangeLBorder 2 3 2 6 10" xfId="40184" xr:uid="{7D3FEF18-204A-4D76-903F-E12F443B35E9}"/>
    <cellStyle name="AggOrangeLBorder 2 3 2 6 11" xfId="44490" xr:uid="{66F3F06D-5B2E-4AC9-8EDD-C18F742EF870}"/>
    <cellStyle name="AggOrangeLBorder 2 3 2 6 12" xfId="46698" xr:uid="{87C6476A-FF50-40C2-AECC-D69D42D9EF90}"/>
    <cellStyle name="AggOrangeLBorder 2 3 2 6 2" xfId="6905" xr:uid="{4CC67667-9C7E-40A3-BAF2-7A05CCA93D34}"/>
    <cellStyle name="AggOrangeLBorder 2 3 2 6 3" xfId="10483" xr:uid="{6FC7D8C1-9CB1-46F0-A749-BF85DCE11079}"/>
    <cellStyle name="AggOrangeLBorder 2 3 2 6 4" xfId="14382" xr:uid="{F0DB2962-2193-44D1-9FF1-660B101E8D21}"/>
    <cellStyle name="AggOrangeLBorder 2 3 2 6 5" xfId="17583" xr:uid="{FF31AE4B-F24E-468B-B16B-F9E1D22033B4}"/>
    <cellStyle name="AggOrangeLBorder 2 3 2 6 6" xfId="21566" xr:uid="{0B0C54AA-D6A4-45DF-A2E0-32876F304E93}"/>
    <cellStyle name="AggOrangeLBorder 2 3 2 6 7" xfId="24148" xr:uid="{9C468732-CCC9-4EAB-9D6A-D156C435DEED}"/>
    <cellStyle name="AggOrangeLBorder 2 3 2 6 8" xfId="26473" xr:uid="{0F7EF9B1-700A-4C44-92BC-48EB39CD3DD2}"/>
    <cellStyle name="AggOrangeLBorder 2 3 2 6 9" xfId="34046" xr:uid="{A50A5AEC-3516-452B-9E88-BBAD46145491}"/>
    <cellStyle name="AggOrangeLBorder 2 3 2 7" xfId="3151" xr:uid="{7ADC6978-89DE-46F0-B5D6-20CE768D28F2}"/>
    <cellStyle name="AggOrangeLBorder 2 3 2 7 10" xfId="34728" xr:uid="{A8B42ACE-6298-4122-A50B-22019AB38AC5}"/>
    <cellStyle name="AggOrangeLBorder 2 3 2 7 11" xfId="38173" xr:uid="{3C22AEB5-3443-437B-A7FB-2F776F54FCA4}"/>
    <cellStyle name="AggOrangeLBorder 2 3 2 7 12" xfId="40862" xr:uid="{967EA644-A6EB-4EFC-A5A8-9C69217B1059}"/>
    <cellStyle name="AggOrangeLBorder 2 3 2 7 13" xfId="45173" xr:uid="{D6167437-5BD1-4743-BB01-57F9EB765DCC}"/>
    <cellStyle name="AggOrangeLBorder 2 3 2 7 14" xfId="48564" xr:uid="{CDFBDA9B-8E2E-419F-8B5B-363CFC21048A}"/>
    <cellStyle name="AggOrangeLBorder 2 3 2 7 15" xfId="50569" xr:uid="{E6EC1264-E636-48C0-ACE8-317B58DC0770}"/>
    <cellStyle name="AggOrangeLBorder 2 3 2 7 2" xfId="7586" xr:uid="{B066E7CD-42D1-486D-953D-2047AFA80384}"/>
    <cellStyle name="AggOrangeLBorder 2 3 2 7 3" xfId="11165" xr:uid="{E9D5CECB-8309-4962-8FC7-5751EFE04AC9}"/>
    <cellStyle name="AggOrangeLBorder 2 3 2 7 4" xfId="15065" xr:uid="{40044A2A-7694-435E-99AA-0EC88F63335A}"/>
    <cellStyle name="AggOrangeLBorder 2 3 2 7 5" xfId="18264" xr:uid="{3D4A9B11-753E-4496-B232-13CB8F70869E}"/>
    <cellStyle name="AggOrangeLBorder 2 3 2 7 6" xfId="22244" xr:uid="{9A0222A3-BE59-4469-9DCE-850A5A7F9C76}"/>
    <cellStyle name="AggOrangeLBorder 2 3 2 7 7" xfId="24806" xr:uid="{157CE9C3-ECDE-445E-8A4D-A2BD752AB5FC}"/>
    <cellStyle name="AggOrangeLBorder 2 3 2 7 8" xfId="29149" xr:uid="{03264D84-D828-4EB5-88B0-E4E5877A38F2}"/>
    <cellStyle name="AggOrangeLBorder 2 3 2 7 9" xfId="31123" xr:uid="{4BBDFBCB-85AD-4A8E-AB12-C09B0E379868}"/>
    <cellStyle name="AggOrangeLBorder 2 3 2 8" xfId="3236" xr:uid="{832C27B2-90F7-46B1-85E1-36766D5C4F25}"/>
    <cellStyle name="AggOrangeLBorder 2 3 2 8 10" xfId="34813" xr:uid="{75A984B3-FB6D-4CF7-A7BA-9E7CD41F897B}"/>
    <cellStyle name="AggOrangeLBorder 2 3 2 8 11" xfId="38258" xr:uid="{C54681BB-1CA4-4A52-832C-21AC4E192A43}"/>
    <cellStyle name="AggOrangeLBorder 2 3 2 8 12" xfId="40947" xr:uid="{4DD4189F-2903-4BDE-907A-642DC5562287}"/>
    <cellStyle name="AggOrangeLBorder 2 3 2 8 13" xfId="45258" xr:uid="{E26B1540-CA82-45D0-9BF1-66776E24A6AC}"/>
    <cellStyle name="AggOrangeLBorder 2 3 2 8 14" xfId="48649" xr:uid="{C1DA762A-337A-40A7-BB86-0B080DE80BC0}"/>
    <cellStyle name="AggOrangeLBorder 2 3 2 8 15" xfId="50654" xr:uid="{751F8B10-7661-47F7-893F-A9280536BAD7}"/>
    <cellStyle name="AggOrangeLBorder 2 3 2 8 2" xfId="7671" xr:uid="{6A1E7741-771F-43C9-92F3-D244080DCD58}"/>
    <cellStyle name="AggOrangeLBorder 2 3 2 8 3" xfId="11250" xr:uid="{674CDEF2-38A9-4C69-A24D-72BC78EC0B27}"/>
    <cellStyle name="AggOrangeLBorder 2 3 2 8 4" xfId="15150" xr:uid="{E47ADC95-295E-4399-B8A2-FA564BA27BD8}"/>
    <cellStyle name="AggOrangeLBorder 2 3 2 8 5" xfId="18349" xr:uid="{14DD3A10-C5D4-4C1C-BFB2-B8E0E73B36CC}"/>
    <cellStyle name="AggOrangeLBorder 2 3 2 8 6" xfId="22329" xr:uid="{16BB4C22-7E8B-4E7C-B90F-5794C51DC391}"/>
    <cellStyle name="AggOrangeLBorder 2 3 2 8 7" xfId="24891" xr:uid="{79A94319-AEBD-40F5-945D-7CB7EB6D4F2B}"/>
    <cellStyle name="AggOrangeLBorder 2 3 2 8 8" xfId="29234" xr:uid="{AE64D885-01FB-449D-BE07-EE7DE1B1C603}"/>
    <cellStyle name="AggOrangeLBorder 2 3 2 8 9" xfId="31208" xr:uid="{BDBCE1EC-23C0-46E8-9495-742EA622BF9F}"/>
    <cellStyle name="AggOrangeLBorder 2 3 2 9" xfId="4105" xr:uid="{E4D51ADD-61EB-4DFB-A656-1EFFFD0A0558}"/>
    <cellStyle name="AggOrangeLBorder 2 3 2 9 10" xfId="41768" xr:uid="{C41E09D2-1BA9-44E7-BB4D-28EB99CBC8E1}"/>
    <cellStyle name="AggOrangeLBorder 2 3 2 9 11" xfId="46104" xr:uid="{6949D12F-E1BE-449E-B547-5043C7FA2A64}"/>
    <cellStyle name="AggOrangeLBorder 2 3 2 9 12" xfId="49508" xr:uid="{46573988-0A3B-47AA-8107-D1377BA34A86}"/>
    <cellStyle name="AggOrangeLBorder 2 3 2 9 13" xfId="51475" xr:uid="{027A5008-C163-4FD7-A2F3-07DE8BE33F8F}"/>
    <cellStyle name="AggOrangeLBorder 2 3 2 9 2" xfId="8538" xr:uid="{6AA97B66-C48A-455D-AB95-51247DAECF58}"/>
    <cellStyle name="AggOrangeLBorder 2 3 2 9 3" xfId="12109" xr:uid="{80EA8700-BF62-45D6-8931-5DB90512DF4C}"/>
    <cellStyle name="AggOrangeLBorder 2 3 2 9 4" xfId="16012" xr:uid="{3163FA9F-0E3D-41F0-BB0C-1E59180080B1}"/>
    <cellStyle name="AggOrangeLBorder 2 3 2 9 5" xfId="19193" xr:uid="{03D402AD-D8B0-4A33-9EE9-7A39C781DC9C}"/>
    <cellStyle name="AggOrangeLBorder 2 3 2 9 6" xfId="25712" xr:uid="{7607F814-6676-4C8F-8B09-B5BE6327E604}"/>
    <cellStyle name="AggOrangeLBorder 2 3 2 9 7" xfId="32060" xr:uid="{DA2EB3D9-49DB-4B64-A660-32D339BA1463}"/>
    <cellStyle name="AggOrangeLBorder 2 3 2 9 8" xfId="35666" xr:uid="{ABD080B4-1844-4B8D-B9E5-C8A46DFC13F5}"/>
    <cellStyle name="AggOrangeLBorder 2 3 2 9 9" xfId="39118" xr:uid="{FE21CD4A-A9A2-4122-8568-B9B19AE1A014}"/>
    <cellStyle name="AggOrangeLBorder 2 3 3" xfId="623" xr:uid="{8B3DF27A-5C12-4137-A984-75B838F3C423}"/>
    <cellStyle name="AggOrangeLBorder 2 3 3 10" xfId="4516" xr:uid="{7C290F75-EAA0-432B-B6D8-5224B165C370}"/>
    <cellStyle name="AggOrangeLBorder 2 3 3 10 10" xfId="42179" xr:uid="{B7A8135A-A3BD-406A-9761-2730E0730989}"/>
    <cellStyle name="AggOrangeLBorder 2 3 3 10 11" xfId="46515" xr:uid="{417C42E6-2300-43A2-994A-C09537991B4C}"/>
    <cellStyle name="AggOrangeLBorder 2 3 3 10 12" xfId="49919" xr:uid="{E867D03C-F3F8-48E6-BFC4-8DD7AC36118D}"/>
    <cellStyle name="AggOrangeLBorder 2 3 3 10 13" xfId="51886" xr:uid="{62114B8E-21F4-4A25-9BB1-8A3053830BDB}"/>
    <cellStyle name="AggOrangeLBorder 2 3 3 10 2" xfId="8949" xr:uid="{995107C6-8E06-46C8-A400-1FA773D4AA8D}"/>
    <cellStyle name="AggOrangeLBorder 2 3 3 10 3" xfId="12520" xr:uid="{38B69338-B11A-4330-9DC8-06C98E9622A8}"/>
    <cellStyle name="AggOrangeLBorder 2 3 3 10 4" xfId="16423" xr:uid="{C8E6EE8B-1B9C-4B1F-AFC8-7D611A88A326}"/>
    <cellStyle name="AggOrangeLBorder 2 3 3 10 5" xfId="19604" xr:uid="{9387D258-20B3-4767-B082-9F8749743D58}"/>
    <cellStyle name="AggOrangeLBorder 2 3 3 10 6" xfId="26123" xr:uid="{7F4974C8-96A4-4FC4-B678-6BFB10BD08BA}"/>
    <cellStyle name="AggOrangeLBorder 2 3 3 10 7" xfId="32471" xr:uid="{A7E0219C-E100-44A0-BEB3-560A8E7D1446}"/>
    <cellStyle name="AggOrangeLBorder 2 3 3 10 8" xfId="36077" xr:uid="{6EB657CE-6B13-4EC2-905C-D6CAD5A89BE3}"/>
    <cellStyle name="AggOrangeLBorder 2 3 3 10 9" xfId="39529" xr:uid="{C7322835-0FC9-4D01-9C96-4CC4CC1A9DAD}"/>
    <cellStyle name="AggOrangeLBorder 2 3 3 11" xfId="5225" xr:uid="{12A7A20A-965B-49F7-A8A6-AD6FFB2494FC}"/>
    <cellStyle name="AggOrangeLBorder 2 3 3 12" xfId="5256" xr:uid="{30D0A62D-055B-4762-8C91-D6ABD31E4132}"/>
    <cellStyle name="AggOrangeLBorder 2 3 3 13" xfId="19737" xr:uid="{7819D4F8-35BA-42C7-9406-A364CA9FF6B3}"/>
    <cellStyle name="AggOrangeLBorder 2 3 3 14" xfId="37276" xr:uid="{1B589385-1C3C-4CDA-ADC6-662B1869EF4A}"/>
    <cellStyle name="AggOrangeLBorder 2 3 3 15" xfId="42653" xr:uid="{70B9AEA7-95AD-437E-A484-5A923DBC8D18}"/>
    <cellStyle name="AggOrangeLBorder 2 3 3 16" xfId="52487" xr:uid="{1565DF81-0ED6-4DB3-B1E7-8EE2398EE1F9}"/>
    <cellStyle name="AggOrangeLBorder 2 3 3 2" xfId="838" xr:uid="{BB887C14-3FC5-4C6B-8C9F-01E5C7F4FEA4}"/>
    <cellStyle name="AggOrangeLBorder 2 3 3 2 10" xfId="4845" xr:uid="{DC9B0484-840F-4E38-BAB6-FD2CDBBFC928}"/>
    <cellStyle name="AggOrangeLBorder 2 3 3 2 11" xfId="5091" xr:uid="{5A15C0B8-67E3-4FF9-9D1A-3119F2A0469E}"/>
    <cellStyle name="AggOrangeLBorder 2 3 3 2 12" xfId="19947" xr:uid="{761C93C6-20CB-42BB-B902-BCEA3B927701}"/>
    <cellStyle name="AggOrangeLBorder 2 3 3 2 13" xfId="29978" xr:uid="{F6B2828F-6B51-4C19-A513-4519BF1BEA0F}"/>
    <cellStyle name="AggOrangeLBorder 2 3 3 2 14" xfId="42863" xr:uid="{9FD68CAD-26CB-4069-8B54-A964FA027F68}"/>
    <cellStyle name="AggOrangeLBorder 2 3 3 2 15" xfId="52701" xr:uid="{416E83A7-AFFD-46B1-9513-88805180BD36}"/>
    <cellStyle name="AggOrangeLBorder 2 3 3 2 2" xfId="1150" xr:uid="{6ECD7591-54A9-4810-A3A1-8F8FBB1340E6}"/>
    <cellStyle name="AggOrangeLBorder 2 3 3 2 2 10" xfId="43175" xr:uid="{770D370F-4301-4B12-9CBE-FC675C7D925A}"/>
    <cellStyle name="AggOrangeLBorder 2 3 3 2 2 11" xfId="42398" xr:uid="{EAD0917B-C9B1-4F16-9B8D-93A12CF456EE}"/>
    <cellStyle name="AggOrangeLBorder 2 3 3 2 2 2" xfId="5592" xr:uid="{1BF3A432-58BD-4329-A6E6-C9E64D3CDE46}"/>
    <cellStyle name="AggOrangeLBorder 2 3 3 2 2 3" xfId="9166" xr:uid="{FD59CCC3-6522-4F62-AE2C-6FDDAD7ED6D1}"/>
    <cellStyle name="AggOrangeLBorder 2 3 3 2 2 4" xfId="13010" xr:uid="{813F22C5-3AD5-4EF4-89C5-FAE3409C6DCC}"/>
    <cellStyle name="AggOrangeLBorder 2 3 3 2 2 5" xfId="20258" xr:uid="{E2344D7C-9548-4F60-B742-B43DF681C25C}"/>
    <cellStyle name="AggOrangeLBorder 2 3 3 2 2 6" xfId="23111" xr:uid="{25660C80-2972-4D39-85F3-0D66EDD7A193}"/>
    <cellStyle name="AggOrangeLBorder 2 3 3 2 2 7" xfId="27894" xr:uid="{F1094A9E-B126-4694-96C5-A74A81EBB3DA}"/>
    <cellStyle name="AggOrangeLBorder 2 3 3 2 2 8" xfId="32733" xr:uid="{DC4AC8AB-BBE0-43C6-913E-881CBCB2B5FE}"/>
    <cellStyle name="AggOrangeLBorder 2 3 3 2 2 9" xfId="26513" xr:uid="{8CB8FC57-9CDE-41E9-A33C-ED6C3448EB69}"/>
    <cellStyle name="AggOrangeLBorder 2 3 3 2 3" xfId="995" xr:uid="{36B1FED5-5539-4D10-B36B-8123D0F61107}"/>
    <cellStyle name="AggOrangeLBorder 2 3 3 2 3 10" xfId="27630" xr:uid="{4C9565CE-8BB3-4300-99F8-E35B0C504088}"/>
    <cellStyle name="AggOrangeLBorder 2 3 3 2 3 11" xfId="43020" xr:uid="{FB8CCA17-BA42-4D2F-9BED-EA5D2C409137}"/>
    <cellStyle name="AggOrangeLBorder 2 3 3 2 3 12" xfId="48013" xr:uid="{843EC9FE-6D2E-4A9D-9245-E0EFA5BF79AE}"/>
    <cellStyle name="AggOrangeLBorder 2 3 3 2 3 2" xfId="5437" xr:uid="{427B05F6-284A-4C70-82AB-C970BF9756A0}"/>
    <cellStyle name="AggOrangeLBorder 2 3 3 2 3 3" xfId="4682" xr:uid="{382C1EBE-BECD-4BE1-ABC0-4A97DE05825D}"/>
    <cellStyle name="AggOrangeLBorder 2 3 3 2 3 4" xfId="12973" xr:uid="{7D7646A8-D199-4165-9326-40563D215978}"/>
    <cellStyle name="AggOrangeLBorder 2 3 3 2 3 5" xfId="12891" xr:uid="{0B0B2264-B54B-4420-8C13-A581D7383534}"/>
    <cellStyle name="AggOrangeLBorder 2 3 3 2 3 6" xfId="20103" xr:uid="{B287E510-37E9-4CF8-B3F7-DDC978070856}"/>
    <cellStyle name="AggOrangeLBorder 2 3 3 2 3 7" xfId="22894" xr:uid="{30721F87-E71B-4BC7-B79E-F01BBC8F46C3}"/>
    <cellStyle name="AggOrangeLBorder 2 3 3 2 3 8" xfId="28559" xr:uid="{7F5BFF4E-2698-4151-BBFF-62539D2A2053}"/>
    <cellStyle name="AggOrangeLBorder 2 3 3 2 3 9" xfId="32578" xr:uid="{B3771982-C8EC-46C3-9839-2320BD788DCA}"/>
    <cellStyle name="AggOrangeLBorder 2 3 3 2 4" xfId="2254" xr:uid="{ABDE4981-33D9-49A3-84C4-96D59BA8950D}"/>
    <cellStyle name="AggOrangeLBorder 2 3 3 2 4 10" xfId="39971" xr:uid="{40BAB219-0D5F-4154-9887-BFA6936C24DF}"/>
    <cellStyle name="AggOrangeLBorder 2 3 3 2 4 11" xfId="44277" xr:uid="{8DBCE996-7816-4BF7-9469-91F3647D805F}"/>
    <cellStyle name="AggOrangeLBorder 2 3 3 2 4 12" xfId="46670" xr:uid="{A911DDFF-91C7-473B-AECD-B9A86F25DF3C}"/>
    <cellStyle name="AggOrangeLBorder 2 3 3 2 4 2" xfId="6692" xr:uid="{2805979F-E3F1-4C2B-B4D1-4642BFA46960}"/>
    <cellStyle name="AggOrangeLBorder 2 3 3 2 4 3" xfId="10270" xr:uid="{BAC806CA-84ED-4C2A-88B2-61CC91F1B553}"/>
    <cellStyle name="AggOrangeLBorder 2 3 3 2 4 4" xfId="14169" xr:uid="{2FC6E885-459D-46B9-83C8-9BD4FAB8FD3F}"/>
    <cellStyle name="AggOrangeLBorder 2 3 3 2 4 5" xfId="17370" xr:uid="{DB96E96B-73CB-4B1E-AFB3-ACE465F1D14E}"/>
    <cellStyle name="AggOrangeLBorder 2 3 3 2 4 6" xfId="21353" xr:uid="{92FFE1C5-6A99-4B0B-9C5D-0C4645E67A2E}"/>
    <cellStyle name="AggOrangeLBorder 2 3 3 2 4 7" xfId="23940" xr:uid="{36A8873C-B2F4-418D-B367-A5E1E5748322}"/>
    <cellStyle name="AggOrangeLBorder 2 3 3 2 4 8" xfId="29803" xr:uid="{5A85F3A7-0639-4353-828E-3F6B1D126748}"/>
    <cellStyle name="AggOrangeLBorder 2 3 3 2 4 9" xfId="33833" xr:uid="{51EC7A0F-97FC-43D4-8C32-710F0CB445C6}"/>
    <cellStyle name="AggOrangeLBorder 2 3 3 2 5" xfId="2613" xr:uid="{F3A948B2-7A30-432C-BCB8-97EF302B9301}"/>
    <cellStyle name="AggOrangeLBorder 2 3 3 2 5 10" xfId="40330" xr:uid="{05690CBA-6DFF-4283-8C1F-4627A1248F3A}"/>
    <cellStyle name="AggOrangeLBorder 2 3 3 2 5 11" xfId="44636" xr:uid="{C285CFF6-EC8D-4DAA-A820-00D7A4E88632}"/>
    <cellStyle name="AggOrangeLBorder 2 3 3 2 5 12" xfId="50037" xr:uid="{529E9B70-87AC-4888-920A-9C03A3B030BF}"/>
    <cellStyle name="AggOrangeLBorder 2 3 3 2 5 2" xfId="7050" xr:uid="{B88C20C1-9587-409A-81EA-25D3970A7838}"/>
    <cellStyle name="AggOrangeLBorder 2 3 3 2 5 3" xfId="10629" xr:uid="{953E603C-5C55-439B-AB88-86CCB69FFE4C}"/>
    <cellStyle name="AggOrangeLBorder 2 3 3 2 5 4" xfId="14528" xr:uid="{B27A9CE4-B2B2-4C6D-943B-0A760EABC1EC}"/>
    <cellStyle name="AggOrangeLBorder 2 3 3 2 5 5" xfId="17729" xr:uid="{2141FE98-8867-4DFB-8E70-5CF59520E5C9}"/>
    <cellStyle name="AggOrangeLBorder 2 3 3 2 5 6" xfId="21712" xr:uid="{9745F095-7F0A-4187-9513-42A2DA1211CE}"/>
    <cellStyle name="AggOrangeLBorder 2 3 3 2 5 7" xfId="24281" xr:uid="{6CBFF687-25AA-447A-8341-834E9E2796D6}"/>
    <cellStyle name="AggOrangeLBorder 2 3 3 2 5 8" xfId="30585" xr:uid="{EDFF678D-2EDF-46F2-B612-F8F7CF3A314D}"/>
    <cellStyle name="AggOrangeLBorder 2 3 3 2 5 9" xfId="34192" xr:uid="{F6204390-CA15-4AF5-B6BF-31127D69DD14}"/>
    <cellStyle name="AggOrangeLBorder 2 3 3 2 6" xfId="3302" xr:uid="{5C8CDB62-0BFC-47B2-9BE7-2055D51C3631}"/>
    <cellStyle name="AggOrangeLBorder 2 3 3 2 6 10" xfId="34879" xr:uid="{37E7087D-6C8B-471B-929F-7EC3FB1E69FE}"/>
    <cellStyle name="AggOrangeLBorder 2 3 3 2 6 11" xfId="38324" xr:uid="{C3EE7786-E0FB-4F6E-BDD7-60ED592E9F7A}"/>
    <cellStyle name="AggOrangeLBorder 2 3 3 2 6 12" xfId="41013" xr:uid="{FA1B7B65-72F1-45A3-89A2-EEE4B475B0E1}"/>
    <cellStyle name="AggOrangeLBorder 2 3 3 2 6 13" xfId="45324" xr:uid="{7B0923EA-1079-436C-B562-81C4E15CA474}"/>
    <cellStyle name="AggOrangeLBorder 2 3 3 2 6 14" xfId="48715" xr:uid="{253B9B86-3379-41AE-BF84-246705A592BE}"/>
    <cellStyle name="AggOrangeLBorder 2 3 3 2 6 15" xfId="50720" xr:uid="{C9ACE877-B163-4F0E-A582-1AE441038F7A}"/>
    <cellStyle name="AggOrangeLBorder 2 3 3 2 6 2" xfId="7737" xr:uid="{FD4BB92F-4F8C-4F11-83D1-80A08C37B529}"/>
    <cellStyle name="AggOrangeLBorder 2 3 3 2 6 3" xfId="11316" xr:uid="{F6052E12-9F3A-4859-B3AF-95552BCE7257}"/>
    <cellStyle name="AggOrangeLBorder 2 3 3 2 6 4" xfId="15216" xr:uid="{C7F91556-5ED3-468E-A6BA-1DA38319E198}"/>
    <cellStyle name="AggOrangeLBorder 2 3 3 2 6 5" xfId="18415" xr:uid="{49C930DC-699D-428C-A5D1-D7EF5DBCE1F4}"/>
    <cellStyle name="AggOrangeLBorder 2 3 3 2 6 6" xfId="22395" xr:uid="{6B07A1A1-DB3C-4B06-A371-8995F8160BC4}"/>
    <cellStyle name="AggOrangeLBorder 2 3 3 2 6 7" xfId="24957" xr:uid="{91C6B5B5-A038-41B4-94B7-280E24A36698}"/>
    <cellStyle name="AggOrangeLBorder 2 3 3 2 6 8" xfId="29300" xr:uid="{B8D7204D-06FB-49CA-922E-CFBF218FF48B}"/>
    <cellStyle name="AggOrangeLBorder 2 3 3 2 6 9" xfId="31274" xr:uid="{079D50CA-A88F-49E6-8828-7E370D51389E}"/>
    <cellStyle name="AggOrangeLBorder 2 3 3 2 7" xfId="2836" xr:uid="{9C0FD507-D662-4857-8743-2CF8BA81AF37}"/>
    <cellStyle name="AggOrangeLBorder 2 3 3 2 7 10" xfId="34414" xr:uid="{A58EE166-B354-4AC6-A84F-2802AA67DF5B}"/>
    <cellStyle name="AggOrangeLBorder 2 3 3 2 7 11" xfId="37860" xr:uid="{0F31425D-93DF-4003-ADE0-7835EC211A26}"/>
    <cellStyle name="AggOrangeLBorder 2 3 3 2 7 12" xfId="40550" xr:uid="{9EEE57D5-E68D-4F58-BB91-D811B89ED376}"/>
    <cellStyle name="AggOrangeLBorder 2 3 3 2 7 13" xfId="44858" xr:uid="{216A11A8-105F-446A-BB52-3AFCA99EEE29}"/>
    <cellStyle name="AggOrangeLBorder 2 3 3 2 7 14" xfId="48253" xr:uid="{B800D538-2761-4E60-B7EE-507BD592F7C6}"/>
    <cellStyle name="AggOrangeLBorder 2 3 3 2 7 15" xfId="50257" xr:uid="{5AB4F7D6-6D45-49E6-91AD-BE2BFE711895}"/>
    <cellStyle name="AggOrangeLBorder 2 3 3 2 7 2" xfId="7272" xr:uid="{DF303BE1-F4BE-431F-BBE0-BC5880B3E3A6}"/>
    <cellStyle name="AggOrangeLBorder 2 3 3 2 7 3" xfId="10850" xr:uid="{3302F87E-C97C-45DF-93C2-114E67B48065}"/>
    <cellStyle name="AggOrangeLBorder 2 3 3 2 7 4" xfId="14751" xr:uid="{A8E2C9F4-3A22-41AB-8A6C-17AB2237A386}"/>
    <cellStyle name="AggOrangeLBorder 2 3 3 2 7 5" xfId="17951" xr:uid="{0BC1A63C-3C7B-4266-A80D-A1A47D1CC72F}"/>
    <cellStyle name="AggOrangeLBorder 2 3 3 2 7 6" xfId="21932" xr:uid="{99EF0C0B-4B7C-4FFA-B77D-8E15B4AC9BDE}"/>
    <cellStyle name="AggOrangeLBorder 2 3 3 2 7 7" xfId="24494" xr:uid="{CA4346A3-A0F9-4298-BF36-25BB79FB110D}"/>
    <cellStyle name="AggOrangeLBorder 2 3 3 2 7 8" xfId="28835" xr:uid="{36FDD98A-04D6-482B-8F02-D194159D0A6C}"/>
    <cellStyle name="AggOrangeLBorder 2 3 3 2 7 9" xfId="30808" xr:uid="{3B30EE2E-276E-4E3D-BF41-388F13E5C7BF}"/>
    <cellStyle name="AggOrangeLBorder 2 3 3 2 8" xfId="4254" xr:uid="{3868BDBD-C953-4388-834D-EB6847ABAE17}"/>
    <cellStyle name="AggOrangeLBorder 2 3 3 2 8 10" xfId="41917" xr:uid="{67D3C1CF-AF97-48E3-BAA5-DB9BCF10832C}"/>
    <cellStyle name="AggOrangeLBorder 2 3 3 2 8 11" xfId="46253" xr:uid="{BC9FC00D-22EA-4A45-B7D6-017493D170D1}"/>
    <cellStyle name="AggOrangeLBorder 2 3 3 2 8 12" xfId="49657" xr:uid="{9048AEF7-1D67-46D1-963F-5628E1804F79}"/>
    <cellStyle name="AggOrangeLBorder 2 3 3 2 8 13" xfId="51624" xr:uid="{774B48B3-BBAA-44F5-8237-460FDE789E05}"/>
    <cellStyle name="AggOrangeLBorder 2 3 3 2 8 2" xfId="8687" xr:uid="{1513C109-B3D1-459D-9A9D-0C58DA860BDA}"/>
    <cellStyle name="AggOrangeLBorder 2 3 3 2 8 3" xfId="12258" xr:uid="{6FC459AB-10DF-43E9-90EF-67D27AF4CB3D}"/>
    <cellStyle name="AggOrangeLBorder 2 3 3 2 8 4" xfId="16161" xr:uid="{D1C520AA-7589-4B10-9F97-846942EDBB39}"/>
    <cellStyle name="AggOrangeLBorder 2 3 3 2 8 5" xfId="19342" xr:uid="{F5B3A2A7-9A90-4019-BC6C-2762C8BE02EF}"/>
    <cellStyle name="AggOrangeLBorder 2 3 3 2 8 6" xfId="25861" xr:uid="{1828D44B-CC00-40C9-91ED-9D790E0102C1}"/>
    <cellStyle name="AggOrangeLBorder 2 3 3 2 8 7" xfId="32209" xr:uid="{326A5D05-7D66-4E66-8AD1-649855CDC26F}"/>
    <cellStyle name="AggOrangeLBorder 2 3 3 2 8 8" xfId="35815" xr:uid="{4993D4B3-38D3-4D48-9CF4-D9FE7D39DEE0}"/>
    <cellStyle name="AggOrangeLBorder 2 3 3 2 8 9" xfId="39267" xr:uid="{0050CBBA-14FC-430B-AEFC-3E94CCF5431A}"/>
    <cellStyle name="AggOrangeLBorder 2 3 3 2 9" xfId="3904" xr:uid="{2D37FF3F-D753-4BE5-88A0-AE21F9CB00E0}"/>
    <cellStyle name="AggOrangeLBorder 2 3 3 2 9 10" xfId="41567" xr:uid="{CD2E7660-EFC0-403E-865E-1262D868869E}"/>
    <cellStyle name="AggOrangeLBorder 2 3 3 2 9 11" xfId="45903" xr:uid="{46B33C04-123F-4E37-A0E7-BD87AB844B93}"/>
    <cellStyle name="AggOrangeLBorder 2 3 3 2 9 12" xfId="49307" xr:uid="{1EE03FF4-22A1-453D-8C36-8FDA6CB68E26}"/>
    <cellStyle name="AggOrangeLBorder 2 3 3 2 9 13" xfId="51274" xr:uid="{75E72572-EAE6-4EC9-8FB5-23C5DC79663C}"/>
    <cellStyle name="AggOrangeLBorder 2 3 3 2 9 2" xfId="8337" xr:uid="{570A534F-DAD4-467E-9715-6ADD05084D43}"/>
    <cellStyle name="AggOrangeLBorder 2 3 3 2 9 3" xfId="11908" xr:uid="{D138EA11-D04D-4EA4-8090-7C2311D78C5E}"/>
    <cellStyle name="AggOrangeLBorder 2 3 3 2 9 4" xfId="15811" xr:uid="{DDE92883-0CCC-4B8B-8ECD-7BE589D5D09D}"/>
    <cellStyle name="AggOrangeLBorder 2 3 3 2 9 5" xfId="18992" xr:uid="{CBB8A5B9-D6D3-480D-AF91-C1CA0EAF873F}"/>
    <cellStyle name="AggOrangeLBorder 2 3 3 2 9 6" xfId="25511" xr:uid="{DF72B774-B108-4112-9081-50F1BD53C286}"/>
    <cellStyle name="AggOrangeLBorder 2 3 3 2 9 7" xfId="31859" xr:uid="{F973B9F2-37E7-4ED1-B81F-03A45654D5DE}"/>
    <cellStyle name="AggOrangeLBorder 2 3 3 2 9 8" xfId="35465" xr:uid="{340F928B-491A-471B-BAE4-E1EF245C5D58}"/>
    <cellStyle name="AggOrangeLBorder 2 3 3 2 9 9" xfId="38917" xr:uid="{E40CB625-8349-4499-AD1B-577B5762A46F}"/>
    <cellStyle name="AggOrangeLBorder 2 3 3 3" xfId="1303" xr:uid="{895121A4-DC5F-4F2A-B197-7837AABCAD57}"/>
    <cellStyle name="AggOrangeLBorder 2 3 3 3 10" xfId="43328" xr:uid="{5811FDF2-700D-4AF0-9386-1834F61F1548}"/>
    <cellStyle name="AggOrangeLBorder 2 3 3 3 11" xfId="46837" xr:uid="{C0C94152-42CD-4EE9-8C59-852993FD3298}"/>
    <cellStyle name="AggOrangeLBorder 2 3 3 3 2" xfId="5745" xr:uid="{D964ADAF-6651-4F05-BDDF-7084B21B1EBA}"/>
    <cellStyle name="AggOrangeLBorder 2 3 3 3 3" xfId="9319" xr:uid="{37F26C5D-8B85-41F5-B7EE-C082254A0CCB}"/>
    <cellStyle name="AggOrangeLBorder 2 3 3 3 4" xfId="12910" xr:uid="{EBD91D32-6BB9-4D46-A3BD-F2DBD7B1A402}"/>
    <cellStyle name="AggOrangeLBorder 2 3 3 3 5" xfId="20411" xr:uid="{E037F798-8E6E-4A8C-8864-0C3CCF69798B}"/>
    <cellStyle name="AggOrangeLBorder 2 3 3 3 6" xfId="5024" xr:uid="{67F2C321-40A2-4453-9099-2A4375CF001E}"/>
    <cellStyle name="AggOrangeLBorder 2 3 3 3 7" xfId="26313" xr:uid="{53DB5122-3887-4DCC-8B38-331EC4FC0D29}"/>
    <cellStyle name="AggOrangeLBorder 2 3 3 3 8" xfId="32886" xr:uid="{9BFAA1B8-4549-4E20-912E-4A3594FB3E5E}"/>
    <cellStyle name="AggOrangeLBorder 2 3 3 3 9" xfId="37654" xr:uid="{71F8D6D7-3F2A-41BC-8216-1BEC505B6F64}"/>
    <cellStyle name="AggOrangeLBorder 2 3 3 4" xfId="1056" xr:uid="{5256474C-7E84-4603-993F-30C9B942BAE9}"/>
    <cellStyle name="AggOrangeLBorder 2 3 3 4 10" xfId="26403" xr:uid="{2041841B-5D39-477B-85C3-7BB7445377EF}"/>
    <cellStyle name="AggOrangeLBorder 2 3 3 4 11" xfId="43081" xr:uid="{A67EBBBC-9FFB-4456-8281-C211FE20ECFF}"/>
    <cellStyle name="AggOrangeLBorder 2 3 3 4 12" xfId="42544" xr:uid="{10AD12D8-E48C-49A7-BD71-C2315E473650}"/>
    <cellStyle name="AggOrangeLBorder 2 3 3 4 2" xfId="5498" xr:uid="{92A572D5-3F4C-4CC6-9241-533B5D088E17}"/>
    <cellStyle name="AggOrangeLBorder 2 3 3 4 3" xfId="9072" xr:uid="{06726885-9A54-46AD-99FE-828EE8AA3078}"/>
    <cellStyle name="AggOrangeLBorder 2 3 3 4 4" xfId="13034" xr:uid="{2744688D-3102-443F-9AB9-0FF0543F32FF}"/>
    <cellStyle name="AggOrangeLBorder 2 3 3 4 5" xfId="13086" xr:uid="{A8861164-5C67-439C-99A7-255A7019BD8A}"/>
    <cellStyle name="AggOrangeLBorder 2 3 3 4 6" xfId="20164" xr:uid="{CEBA89EA-F729-4A51-B771-F72891F77967}"/>
    <cellStyle name="AggOrangeLBorder 2 3 3 4 7" xfId="23098" xr:uid="{A290514E-E6EA-4117-8D16-43C6B874A9E8}"/>
    <cellStyle name="AggOrangeLBorder 2 3 3 4 8" xfId="27021" xr:uid="{4EC9B848-571F-4FC2-BC81-0DFCFBD24E21}"/>
    <cellStyle name="AggOrangeLBorder 2 3 3 4 9" xfId="32639" xr:uid="{523F1CCF-27E6-4391-B9B3-E5DA72FA8C0A}"/>
    <cellStyle name="AggOrangeLBorder 2 3 3 5" xfId="2074" xr:uid="{31798151-5772-425A-826D-E89FC35F5B52}"/>
    <cellStyle name="AggOrangeLBorder 2 3 3 5 10" xfId="39791" xr:uid="{575290E0-F818-49C9-B91C-C790F78E61A3}"/>
    <cellStyle name="AggOrangeLBorder 2 3 3 5 11" xfId="44097" xr:uid="{1CA63CA1-372B-4425-8B22-183575E6B27A}"/>
    <cellStyle name="AggOrangeLBorder 2 3 3 5 12" xfId="47455" xr:uid="{1434B94D-BB45-4A2B-A853-238F423FCFC2}"/>
    <cellStyle name="AggOrangeLBorder 2 3 3 5 2" xfId="6512" xr:uid="{88C46354-0CF1-4AED-AFAE-2B83F78DCDC9}"/>
    <cellStyle name="AggOrangeLBorder 2 3 3 5 3" xfId="10090" xr:uid="{9479CE2D-8E36-4C65-BBE0-A35EFBF6E364}"/>
    <cellStyle name="AggOrangeLBorder 2 3 3 5 4" xfId="13989" xr:uid="{5A992A6A-5D56-43F1-9487-B2C8C6DF86A0}"/>
    <cellStyle name="AggOrangeLBorder 2 3 3 5 5" xfId="17190" xr:uid="{42EBC3E5-3BAA-4AFA-9DA4-E01CD5922415}"/>
    <cellStyle name="AggOrangeLBorder 2 3 3 5 6" xfId="21173" xr:uid="{BCBE6976-F23F-4CE1-8DB8-4F7EA319525C}"/>
    <cellStyle name="AggOrangeLBorder 2 3 3 5 7" xfId="23760" xr:uid="{479147DF-A007-4DDF-9EF7-1A8F95E47130}"/>
    <cellStyle name="AggOrangeLBorder 2 3 3 5 8" xfId="26769" xr:uid="{14AF60EE-61E7-4793-B45B-C77BF9C0F1F4}"/>
    <cellStyle name="AggOrangeLBorder 2 3 3 5 9" xfId="33653" xr:uid="{F355D26B-FD00-4CC2-9E61-1AFC87D3C58F}"/>
    <cellStyle name="AggOrangeLBorder 2 3 3 6" xfId="2407" xr:uid="{935AB3A5-D458-4146-98B4-00E2E7A14ADA}"/>
    <cellStyle name="AggOrangeLBorder 2 3 3 6 10" xfId="40124" xr:uid="{90D1787B-87B1-4699-8239-22D4C4F83B30}"/>
    <cellStyle name="AggOrangeLBorder 2 3 3 6 11" xfId="44430" xr:uid="{A870A56D-A41A-49C5-93CD-B5F7E63D41CC}"/>
    <cellStyle name="AggOrangeLBorder 2 3 3 6 12" xfId="49109" xr:uid="{EDCEC9EB-6CFF-4BF6-9376-01789F29782D}"/>
    <cellStyle name="AggOrangeLBorder 2 3 3 6 2" xfId="6845" xr:uid="{7431A71A-B7F8-44A0-BB6A-A86EB293BD52}"/>
    <cellStyle name="AggOrangeLBorder 2 3 3 6 3" xfId="10423" xr:uid="{A7638544-ECE9-4D27-ABF1-721DCD27B7D5}"/>
    <cellStyle name="AggOrangeLBorder 2 3 3 6 4" xfId="14322" xr:uid="{2F24C1A3-CB46-4A8F-9C08-3BF4CCA1DB8F}"/>
    <cellStyle name="AggOrangeLBorder 2 3 3 6 5" xfId="17523" xr:uid="{09E90858-F35C-4BA4-AA72-42C2FDB51F17}"/>
    <cellStyle name="AggOrangeLBorder 2 3 3 6 6" xfId="21506" xr:uid="{52EF0B08-7067-414B-A642-9A46057F4093}"/>
    <cellStyle name="AggOrangeLBorder 2 3 3 6 7" xfId="24090" xr:uid="{E1C894B5-85DE-45B5-9555-E62BD2B1D363}"/>
    <cellStyle name="AggOrangeLBorder 2 3 3 6 8" xfId="27728" xr:uid="{16C0B32E-9E00-42A0-9695-4602CC545773}"/>
    <cellStyle name="AggOrangeLBorder 2 3 3 6 9" xfId="33986" xr:uid="{ADF6E43C-50A8-4BDA-9E2A-0830E50A9EB2}"/>
    <cellStyle name="AggOrangeLBorder 2 3 3 7" xfId="3091" xr:uid="{3D2AD66F-4F7D-477D-97E7-DB5929DA33EF}"/>
    <cellStyle name="AggOrangeLBorder 2 3 3 7 10" xfId="34668" xr:uid="{63075D1A-A761-4F4B-9193-2F3B6407D3CF}"/>
    <cellStyle name="AggOrangeLBorder 2 3 3 7 11" xfId="38113" xr:uid="{DA5DF12C-323C-4857-A6B3-E4DE2C2AD6DF}"/>
    <cellStyle name="AggOrangeLBorder 2 3 3 7 12" xfId="40802" xr:uid="{4C5BD4DD-8264-436A-BD21-9E6C01F1B4FD}"/>
    <cellStyle name="AggOrangeLBorder 2 3 3 7 13" xfId="45113" xr:uid="{35292290-B021-44AC-9ECD-92EE6F577363}"/>
    <cellStyle name="AggOrangeLBorder 2 3 3 7 14" xfId="48504" xr:uid="{064423CA-A80B-4AA7-B885-B1902E233F7E}"/>
    <cellStyle name="AggOrangeLBorder 2 3 3 7 15" xfId="50509" xr:uid="{77DF0CC1-1C58-4166-9DD8-1AC7D7B57CEF}"/>
    <cellStyle name="AggOrangeLBorder 2 3 3 7 2" xfId="7526" xr:uid="{74744C7E-BD63-4125-899F-DED97C71892B}"/>
    <cellStyle name="AggOrangeLBorder 2 3 3 7 3" xfId="11105" xr:uid="{6E52EB17-F7F3-4071-960B-F749850517B4}"/>
    <cellStyle name="AggOrangeLBorder 2 3 3 7 4" xfId="15005" xr:uid="{FA00460A-82A8-49F8-AB77-C7F690121585}"/>
    <cellStyle name="AggOrangeLBorder 2 3 3 7 5" xfId="18204" xr:uid="{115C004A-2C79-43DC-A7A5-90CB820E39F9}"/>
    <cellStyle name="AggOrangeLBorder 2 3 3 7 6" xfId="22184" xr:uid="{9DE30999-5C6C-48D7-92F6-974989449AEA}"/>
    <cellStyle name="AggOrangeLBorder 2 3 3 7 7" xfId="24746" xr:uid="{484545CF-73C2-43A7-99B1-56299C42C36D}"/>
    <cellStyle name="AggOrangeLBorder 2 3 3 7 8" xfId="29089" xr:uid="{77E5079B-1DB6-495F-A73A-F01E13325908}"/>
    <cellStyle name="AggOrangeLBorder 2 3 3 7 9" xfId="31063" xr:uid="{0907814F-0405-45E6-90D8-D80920F3AD05}"/>
    <cellStyle name="AggOrangeLBorder 2 3 3 8" xfId="2750" xr:uid="{E3C37907-95D5-4854-AF68-29A6326CCDB8}"/>
    <cellStyle name="AggOrangeLBorder 2 3 3 8 10" xfId="34329" xr:uid="{45AB49BB-9143-42FC-836B-C7F6300E9154}"/>
    <cellStyle name="AggOrangeLBorder 2 3 3 8 11" xfId="37774" xr:uid="{F506B672-F82A-46BA-BBF5-5C6D25F67FC0}"/>
    <cellStyle name="AggOrangeLBorder 2 3 3 8 12" xfId="40467" xr:uid="{1A0C69B9-DA60-474B-A46D-22A88DDCC5A2}"/>
    <cellStyle name="AggOrangeLBorder 2 3 3 8 13" xfId="44773" xr:uid="{979C0155-978D-4425-8C92-61DA7B3891B2}"/>
    <cellStyle name="AggOrangeLBorder 2 3 3 8 14" xfId="48169" xr:uid="{57A0A6EE-A833-4280-9AD8-A9A9465F2C3E}"/>
    <cellStyle name="AggOrangeLBorder 2 3 3 8 15" xfId="50174" xr:uid="{1B620E13-C2CA-445A-AAA8-45F1B2458677}"/>
    <cellStyle name="AggOrangeLBorder 2 3 3 8 2" xfId="7186" xr:uid="{03293047-E3E8-4C43-BE9A-5BF54F06DBF8}"/>
    <cellStyle name="AggOrangeLBorder 2 3 3 8 3" xfId="10766" xr:uid="{7DF76DDC-4DB9-4ACA-B0AB-A1E3B65C37B5}"/>
    <cellStyle name="AggOrangeLBorder 2 3 3 8 4" xfId="14665" xr:uid="{A7A48008-94F3-49E7-BB9E-0C5B5F8EDD99}"/>
    <cellStyle name="AggOrangeLBorder 2 3 3 8 5" xfId="17866" xr:uid="{559B588B-261A-4E33-A16C-324228E055C5}"/>
    <cellStyle name="AggOrangeLBorder 2 3 3 8 6" xfId="21849" xr:uid="{F6BF99B7-8DB9-48D9-B429-9425420EA9EE}"/>
    <cellStyle name="AggOrangeLBorder 2 3 3 8 7" xfId="24411" xr:uid="{AA29AFF4-1DE6-4DC8-A7A8-C10218B88DB0}"/>
    <cellStyle name="AggOrangeLBorder 2 3 3 8 8" xfId="28749" xr:uid="{29F03BF9-6CCF-4865-A4CA-CA663B8270E2}"/>
    <cellStyle name="AggOrangeLBorder 2 3 3 8 9" xfId="30722" xr:uid="{8AFFB602-8882-4517-9BC7-0886BCF273B4}"/>
    <cellStyle name="AggOrangeLBorder 2 3 3 9" xfId="4045" xr:uid="{F90218AE-C378-4DFD-8E78-9B97FEDB8616}"/>
    <cellStyle name="AggOrangeLBorder 2 3 3 9 10" xfId="41708" xr:uid="{8E2DD13D-838D-4C5B-BEFA-76ECE2FBDC0F}"/>
    <cellStyle name="AggOrangeLBorder 2 3 3 9 11" xfId="46044" xr:uid="{82F3FA17-FBA1-4E6E-9E50-76FCFFEF44DA}"/>
    <cellStyle name="AggOrangeLBorder 2 3 3 9 12" xfId="49448" xr:uid="{F2139344-5B07-4946-A910-94D7380B00A5}"/>
    <cellStyle name="AggOrangeLBorder 2 3 3 9 13" xfId="51415" xr:uid="{1AB40A2D-1C3D-4CC3-9EB2-5B842557F2DF}"/>
    <cellStyle name="AggOrangeLBorder 2 3 3 9 2" xfId="8478" xr:uid="{C486B9EE-81A9-436B-9FEB-D8C7113CEE3E}"/>
    <cellStyle name="AggOrangeLBorder 2 3 3 9 3" xfId="12049" xr:uid="{E5A46B7B-7D48-408C-A52C-E77A888140B2}"/>
    <cellStyle name="AggOrangeLBorder 2 3 3 9 4" xfId="15952" xr:uid="{6C0D2B18-19C0-4230-AB9D-5CBD8892DB6E}"/>
    <cellStyle name="AggOrangeLBorder 2 3 3 9 5" xfId="19133" xr:uid="{3E02BE65-D452-4CDA-BACC-7622479B3A5F}"/>
    <cellStyle name="AggOrangeLBorder 2 3 3 9 6" xfId="25652" xr:uid="{82FE7D54-3938-427F-8AD9-72A5F66268F6}"/>
    <cellStyle name="AggOrangeLBorder 2 3 3 9 7" xfId="32000" xr:uid="{36036E1F-F948-4C4B-9CF5-B682F0750C3D}"/>
    <cellStyle name="AggOrangeLBorder 2 3 3 9 8" xfId="35606" xr:uid="{71F9D110-C2F2-46EB-9704-66D1D5792092}"/>
    <cellStyle name="AggOrangeLBorder 2 3 3 9 9" xfId="39058" xr:uid="{CD7E46B2-2445-452C-B94E-A9C8A7A8BCBA}"/>
    <cellStyle name="AggOrangeLBorder 2 3 4" xfId="649" xr:uid="{541A2D4C-4AE1-4C9A-9A66-D9EBAF7F9A44}"/>
    <cellStyle name="AggOrangeLBorder 2 3 4 10" xfId="4462" xr:uid="{94C7AD91-D6D8-4A2C-A45F-5DD26AD6BD1C}"/>
    <cellStyle name="AggOrangeLBorder 2 3 4 10 10" xfId="42125" xr:uid="{3E60F06B-4D82-4FD5-B05D-3B898534C702}"/>
    <cellStyle name="AggOrangeLBorder 2 3 4 10 11" xfId="46461" xr:uid="{ADC9B5D0-62F8-483F-BC3C-10BA83534CDD}"/>
    <cellStyle name="AggOrangeLBorder 2 3 4 10 12" xfId="49865" xr:uid="{E4A73283-1393-43FF-A870-F1FD8CD8009E}"/>
    <cellStyle name="AggOrangeLBorder 2 3 4 10 13" xfId="51832" xr:uid="{2547B853-E0EC-4EAE-8904-5D057DD0842D}"/>
    <cellStyle name="AggOrangeLBorder 2 3 4 10 2" xfId="8895" xr:uid="{EC89FB1A-F1B7-4196-BC50-2E1C19A09C91}"/>
    <cellStyle name="AggOrangeLBorder 2 3 4 10 3" xfId="12466" xr:uid="{43A87688-4EFE-42C1-B720-F78EB74B5232}"/>
    <cellStyle name="AggOrangeLBorder 2 3 4 10 4" xfId="16369" xr:uid="{531D3DD1-690C-48AC-85B3-42AD5699464D}"/>
    <cellStyle name="AggOrangeLBorder 2 3 4 10 5" xfId="19550" xr:uid="{25689C93-561F-423B-9942-E571A880A2F0}"/>
    <cellStyle name="AggOrangeLBorder 2 3 4 10 6" xfId="26069" xr:uid="{24D1A9F2-CB5B-4AD5-A179-7D9E947D9A57}"/>
    <cellStyle name="AggOrangeLBorder 2 3 4 10 7" xfId="32417" xr:uid="{831B192C-1117-4253-9B13-F744EFF91490}"/>
    <cellStyle name="AggOrangeLBorder 2 3 4 10 8" xfId="36023" xr:uid="{B1ABD6E9-C8B0-4D04-B396-C9A62D6BDB63}"/>
    <cellStyle name="AggOrangeLBorder 2 3 4 10 9" xfId="39475" xr:uid="{CE0DAF54-073E-4FF6-B3C7-51305797A380}"/>
    <cellStyle name="AggOrangeLBorder 2 3 4 11" xfId="5305" xr:uid="{E483DC80-9443-40CB-9369-C98081B67C50}"/>
    <cellStyle name="AggOrangeLBorder 2 3 4 12" xfId="12663" xr:uid="{903D907D-59D6-4734-9B99-E1D6E0BDD2F5}"/>
    <cellStyle name="AggOrangeLBorder 2 3 4 13" xfId="19763" xr:uid="{44455F7B-6F88-427D-A104-487CF2AF4570}"/>
    <cellStyle name="AggOrangeLBorder 2 3 4 14" xfId="36957" xr:uid="{A2F8C8F4-871C-40E6-A01C-8BEDA58639BD}"/>
    <cellStyle name="AggOrangeLBorder 2 3 4 15" xfId="42679" xr:uid="{A2D1029E-3B34-4D8A-932F-B0163E01754F}"/>
    <cellStyle name="AggOrangeLBorder 2 3 4 16" xfId="52513" xr:uid="{48B6F6CE-EDF1-4634-BE3A-4BB5B16D39A1}"/>
    <cellStyle name="AggOrangeLBorder 2 3 4 2" xfId="864" xr:uid="{C050E21B-7B9B-4F42-B40C-1ED2F45F8D28}"/>
    <cellStyle name="AggOrangeLBorder 2 3 4 2 10" xfId="5206" xr:uid="{854A63C0-231F-4206-BBA6-D98D77E630B8}"/>
    <cellStyle name="AggOrangeLBorder 2 3 4 2 11" xfId="13580" xr:uid="{DB4C4D81-7D35-4976-987A-5091E0416E47}"/>
    <cellStyle name="AggOrangeLBorder 2 3 4 2 12" xfId="19973" xr:uid="{7D2132E2-76B7-409B-8224-5FC2182ABEFA}"/>
    <cellStyle name="AggOrangeLBorder 2 3 4 2 13" xfId="37278" xr:uid="{855AC8B5-16B3-4D12-9251-A905CB84308C}"/>
    <cellStyle name="AggOrangeLBorder 2 3 4 2 14" xfId="42889" xr:uid="{34D0B3BF-CADF-42ED-8A5C-AAB2E8C08723}"/>
    <cellStyle name="AggOrangeLBorder 2 3 4 2 15" xfId="52727" xr:uid="{426F2DBA-7D6C-44B8-ABB3-100CBA4CBCB8}"/>
    <cellStyle name="AggOrangeLBorder 2 3 4 2 2" xfId="1554" xr:uid="{16ECFDC9-DB04-40C6-8946-426D72A7EE0A}"/>
    <cellStyle name="AggOrangeLBorder 2 3 4 2 2 10" xfId="43579" xr:uid="{55FB5F78-063B-4E14-BC3D-62C2E17D2B0F}"/>
    <cellStyle name="AggOrangeLBorder 2 3 4 2 2 11" xfId="48123" xr:uid="{8EB8F2A0-D770-4DD6-A592-2A2BED4D9109}"/>
    <cellStyle name="AggOrangeLBorder 2 3 4 2 2 2" xfId="5993" xr:uid="{6DF94285-96D2-4B9E-8552-2A550907D3A4}"/>
    <cellStyle name="AggOrangeLBorder 2 3 4 2 2 3" xfId="9570" xr:uid="{D8B9F5AF-4150-4A2C-812D-5B968B54F530}"/>
    <cellStyle name="AggOrangeLBorder 2 3 4 2 2 4" xfId="16675" xr:uid="{F19AE2BB-2117-4884-898E-2154EF197D95}"/>
    <cellStyle name="AggOrangeLBorder 2 3 4 2 2 5" xfId="20662" xr:uid="{80755EBB-08A5-41F6-A06B-87411DB7BEBC}"/>
    <cellStyle name="AggOrangeLBorder 2 3 4 2 2 6" xfId="23273" xr:uid="{5A748178-1686-48DF-BC69-3B52D45B3C2E}"/>
    <cellStyle name="AggOrangeLBorder 2 3 4 2 2 7" xfId="27447" xr:uid="{B973D785-F307-4623-BDE3-38C54C606EA3}"/>
    <cellStyle name="AggOrangeLBorder 2 3 4 2 2 8" xfId="33137" xr:uid="{0FF04B86-1F4A-43F4-B5F7-7107778370B1}"/>
    <cellStyle name="AggOrangeLBorder 2 3 4 2 2 9" xfId="37165" xr:uid="{E3BD2FC6-0C37-4367-8E2A-D5E42C5926C1}"/>
    <cellStyle name="AggOrangeLBorder 2 3 4 2 3" xfId="1172" xr:uid="{D70940B2-4CCE-4391-B954-909084893686}"/>
    <cellStyle name="AggOrangeLBorder 2 3 4 2 3 10" xfId="37567" xr:uid="{5A7D7A35-E97C-4427-8493-BE0C3BA6A0D1}"/>
    <cellStyle name="AggOrangeLBorder 2 3 4 2 3 11" xfId="43197" xr:uid="{EA980C50-8963-4AFB-A79A-A3B33CB00D80}"/>
    <cellStyle name="AggOrangeLBorder 2 3 4 2 3 12" xfId="47871" xr:uid="{CA4C2F59-6812-40B3-97CC-D18B5DE3F200}"/>
    <cellStyle name="AggOrangeLBorder 2 3 4 2 3 2" xfId="5614" xr:uid="{B89B1040-6740-4FB3-8789-6235D2147A0D}"/>
    <cellStyle name="AggOrangeLBorder 2 3 4 2 3 3" xfId="9188" xr:uid="{B7EE7B5B-CEAF-4E2A-9AF7-D5183480B865}"/>
    <cellStyle name="AggOrangeLBorder 2 3 4 2 3 4" xfId="13139" xr:uid="{B25AF01B-84A3-475B-BE42-9C6CEC5843DB}"/>
    <cellStyle name="AggOrangeLBorder 2 3 4 2 3 5" xfId="12879" xr:uid="{79F7E57A-C2FD-4783-A171-CADD5D5A9148}"/>
    <cellStyle name="AggOrangeLBorder 2 3 4 2 3 6" xfId="20280" xr:uid="{8002BF67-5FCB-4337-9499-A4184B9465FF}"/>
    <cellStyle name="AggOrangeLBorder 2 3 4 2 3 7" xfId="22890" xr:uid="{B625B4A0-F9A4-4774-BA07-1E77093B4650}"/>
    <cellStyle name="AggOrangeLBorder 2 3 4 2 3 8" xfId="26898" xr:uid="{5EE85055-0F54-4EB7-A41D-4E64036797C0}"/>
    <cellStyle name="AggOrangeLBorder 2 3 4 2 3 9" xfId="32755" xr:uid="{713F219D-682F-4D77-9143-2EE13C0F88E8}"/>
    <cellStyle name="AggOrangeLBorder 2 3 4 2 4" xfId="2277" xr:uid="{B666248A-4CC8-4B6E-BDD8-A62CBF2600EF}"/>
    <cellStyle name="AggOrangeLBorder 2 3 4 2 4 10" xfId="39994" xr:uid="{00FAECDC-FA81-4736-9E29-7228EA128BEB}"/>
    <cellStyle name="AggOrangeLBorder 2 3 4 2 4 11" xfId="44300" xr:uid="{BD73EDB3-170F-47C5-9298-37BA31F6E15C}"/>
    <cellStyle name="AggOrangeLBorder 2 3 4 2 4 12" xfId="42613" xr:uid="{EAFDC4DD-9869-45BE-8828-362FDC1A677E}"/>
    <cellStyle name="AggOrangeLBorder 2 3 4 2 4 2" xfId="6715" xr:uid="{46125AE3-A65D-4489-AC75-7E3A93648127}"/>
    <cellStyle name="AggOrangeLBorder 2 3 4 2 4 3" xfId="10293" xr:uid="{B7472B58-7758-4B55-AC58-4A78BDA0FE7A}"/>
    <cellStyle name="AggOrangeLBorder 2 3 4 2 4 4" xfId="14192" xr:uid="{06F47603-85B6-488D-BA8F-4FAC2DF7E392}"/>
    <cellStyle name="AggOrangeLBorder 2 3 4 2 4 5" xfId="17393" xr:uid="{F52F25D8-4F88-4316-B1EA-798EE816B799}"/>
    <cellStyle name="AggOrangeLBorder 2 3 4 2 4 6" xfId="21376" xr:uid="{2FD91776-A522-4D8B-B7EC-5D40E3F1A8B8}"/>
    <cellStyle name="AggOrangeLBorder 2 3 4 2 4 7" xfId="23963" xr:uid="{DE3813B6-43A0-414F-9D96-451EEDE80108}"/>
    <cellStyle name="AggOrangeLBorder 2 3 4 2 4 8" xfId="29774" xr:uid="{BD8C4177-2B91-4E7C-86D0-F99AD8C69A39}"/>
    <cellStyle name="AggOrangeLBorder 2 3 4 2 4 9" xfId="33856" xr:uid="{99A7E882-BDDE-4AC8-A7EC-44D10CD9AED3}"/>
    <cellStyle name="AggOrangeLBorder 2 3 4 2 5" xfId="2639" xr:uid="{20689C15-7EAF-4803-87F9-078309104057}"/>
    <cellStyle name="AggOrangeLBorder 2 3 4 2 5 10" xfId="40356" xr:uid="{585532C0-6152-4B98-889E-1B4408B8492D}"/>
    <cellStyle name="AggOrangeLBorder 2 3 4 2 5 11" xfId="44662" xr:uid="{5048BD9F-A486-4088-AD77-9E84508C3BEC}"/>
    <cellStyle name="AggOrangeLBorder 2 3 4 2 5 12" xfId="50063" xr:uid="{0E02536E-3C2D-4CA3-A989-56677F929CF4}"/>
    <cellStyle name="AggOrangeLBorder 2 3 4 2 5 2" xfId="7076" xr:uid="{7A4CA560-63B2-42EC-87FE-2BA9763173FB}"/>
    <cellStyle name="AggOrangeLBorder 2 3 4 2 5 3" xfId="10655" xr:uid="{7DB7D366-082F-4503-8430-B44D59524BD4}"/>
    <cellStyle name="AggOrangeLBorder 2 3 4 2 5 4" xfId="14554" xr:uid="{42197230-60E2-454F-AAE6-585B87A02BA7}"/>
    <cellStyle name="AggOrangeLBorder 2 3 4 2 5 5" xfId="17755" xr:uid="{2FC47E85-27DF-4954-AF4C-D107978CDA5F}"/>
    <cellStyle name="AggOrangeLBorder 2 3 4 2 5 6" xfId="21738" xr:uid="{B5854F78-C9A7-4996-B292-B458457AD74C}"/>
    <cellStyle name="AggOrangeLBorder 2 3 4 2 5 7" xfId="24306" xr:uid="{7EE6F5C4-D589-4959-9CDB-062E3760199E}"/>
    <cellStyle name="AggOrangeLBorder 2 3 4 2 5 8" xfId="30611" xr:uid="{22B2ECD7-CF15-48A1-9A21-0831C7AD1EDD}"/>
    <cellStyle name="AggOrangeLBorder 2 3 4 2 5 9" xfId="34218" xr:uid="{F21DF987-355B-4793-A2B1-46239607E840}"/>
    <cellStyle name="AggOrangeLBorder 2 3 4 2 6" xfId="3328" xr:uid="{9DD1A1B3-4E1A-4A59-8A23-3AA91E22E5B0}"/>
    <cellStyle name="AggOrangeLBorder 2 3 4 2 6 10" xfId="34905" xr:uid="{02897EFD-CCAD-4E7C-A6A3-26EBEFAD262B}"/>
    <cellStyle name="AggOrangeLBorder 2 3 4 2 6 11" xfId="38350" xr:uid="{65197A66-759B-448B-B8C8-8D588AABC850}"/>
    <cellStyle name="AggOrangeLBorder 2 3 4 2 6 12" xfId="41039" xr:uid="{061BC75B-0DCE-4818-8BF2-6640C6064DC5}"/>
    <cellStyle name="AggOrangeLBorder 2 3 4 2 6 13" xfId="45350" xr:uid="{C12CA048-C3AF-4683-851A-4C03C8E2978C}"/>
    <cellStyle name="AggOrangeLBorder 2 3 4 2 6 14" xfId="48741" xr:uid="{864F4A00-C1C0-4BD5-95AE-A717FABDAB4B}"/>
    <cellStyle name="AggOrangeLBorder 2 3 4 2 6 15" xfId="50746" xr:uid="{E45203C8-FE29-449B-ADA1-1D0273BE67EC}"/>
    <cellStyle name="AggOrangeLBorder 2 3 4 2 6 2" xfId="7763" xr:uid="{EF17AF42-E2C7-4CEC-A31C-D57118F5A65E}"/>
    <cellStyle name="AggOrangeLBorder 2 3 4 2 6 3" xfId="11342" xr:uid="{9219AF08-3959-4992-95CA-50BA68C99676}"/>
    <cellStyle name="AggOrangeLBorder 2 3 4 2 6 4" xfId="15242" xr:uid="{FFBC7ADB-CE66-44D3-BBAA-B56253805536}"/>
    <cellStyle name="AggOrangeLBorder 2 3 4 2 6 5" xfId="18441" xr:uid="{4668503A-E27B-42FA-8D3C-9DED75FD5062}"/>
    <cellStyle name="AggOrangeLBorder 2 3 4 2 6 6" xfId="22421" xr:uid="{90BBC7ED-FD91-43FD-AFCE-159C3CC58156}"/>
    <cellStyle name="AggOrangeLBorder 2 3 4 2 6 7" xfId="24983" xr:uid="{0208ED31-43C7-4B24-AD04-A4EB3A088E39}"/>
    <cellStyle name="AggOrangeLBorder 2 3 4 2 6 8" xfId="29326" xr:uid="{4B33D5D1-8DD6-4F63-B967-C9F560307B3D}"/>
    <cellStyle name="AggOrangeLBorder 2 3 4 2 6 9" xfId="31300" xr:uid="{95F7F0F4-2E1D-4BEE-9199-50FA6296FA08}"/>
    <cellStyle name="AggOrangeLBorder 2 3 4 2 7" xfId="2998" xr:uid="{36D91A8C-74DD-44E6-946B-082DB93D2393}"/>
    <cellStyle name="AggOrangeLBorder 2 3 4 2 7 10" xfId="34575" xr:uid="{0EB22ACC-A259-4E93-B396-B5ECFEEC0E79}"/>
    <cellStyle name="AggOrangeLBorder 2 3 4 2 7 11" xfId="38020" xr:uid="{BA1CCF06-4842-400A-8476-4F3E6245F0A7}"/>
    <cellStyle name="AggOrangeLBorder 2 3 4 2 7 12" xfId="40709" xr:uid="{4294F717-4E32-4302-99A3-8ABF5BF3452D}"/>
    <cellStyle name="AggOrangeLBorder 2 3 4 2 7 13" xfId="45020" xr:uid="{A7CC7997-6B1D-4556-ABF6-781B0F3C0C4E}"/>
    <cellStyle name="AggOrangeLBorder 2 3 4 2 7 14" xfId="48411" xr:uid="{9022F455-4320-4ABA-91E1-B0E911A13315}"/>
    <cellStyle name="AggOrangeLBorder 2 3 4 2 7 15" xfId="50416" xr:uid="{CCC49566-E63A-4261-B3AF-835A9FAFB7C9}"/>
    <cellStyle name="AggOrangeLBorder 2 3 4 2 7 2" xfId="7433" xr:uid="{A7E02D08-A9D9-4884-939E-F8CD6A2095D1}"/>
    <cellStyle name="AggOrangeLBorder 2 3 4 2 7 3" xfId="11012" xr:uid="{AFE5832A-F92C-4D59-9001-9EABDEC3261D}"/>
    <cellStyle name="AggOrangeLBorder 2 3 4 2 7 4" xfId="14912" xr:uid="{DB75D4B9-59DA-49F9-BDCA-A885A5EACA9A}"/>
    <cellStyle name="AggOrangeLBorder 2 3 4 2 7 5" xfId="18111" xr:uid="{F396E293-F6A3-4A30-A060-A13EBA061796}"/>
    <cellStyle name="AggOrangeLBorder 2 3 4 2 7 6" xfId="22091" xr:uid="{AE7B506D-939E-4931-833B-6ADF35801DB9}"/>
    <cellStyle name="AggOrangeLBorder 2 3 4 2 7 7" xfId="24653" xr:uid="{EE822DD3-109A-4DC8-8346-0AFD09B90278}"/>
    <cellStyle name="AggOrangeLBorder 2 3 4 2 7 8" xfId="28996" xr:uid="{D9093C70-6D7B-4230-87F2-3D5F8B8FDDC2}"/>
    <cellStyle name="AggOrangeLBorder 2 3 4 2 7 9" xfId="30970" xr:uid="{BA66F3E9-EC82-493E-8663-22FBF3E2E577}"/>
    <cellStyle name="AggOrangeLBorder 2 3 4 2 8" xfId="4280" xr:uid="{264FC7EA-1BB3-4CCC-BD73-CEAADD1A7651}"/>
    <cellStyle name="AggOrangeLBorder 2 3 4 2 8 10" xfId="41943" xr:uid="{9761B4A6-676A-4314-B41D-A82A9FD0080B}"/>
    <cellStyle name="AggOrangeLBorder 2 3 4 2 8 11" xfId="46279" xr:uid="{1CD0877A-8C75-4ED0-BA8A-2DBCA1129D00}"/>
    <cellStyle name="AggOrangeLBorder 2 3 4 2 8 12" xfId="49683" xr:uid="{A3146634-43A6-4731-8162-C82F9B957B91}"/>
    <cellStyle name="AggOrangeLBorder 2 3 4 2 8 13" xfId="51650" xr:uid="{846958CB-A5FD-4B11-83A6-3C7991A7479C}"/>
    <cellStyle name="AggOrangeLBorder 2 3 4 2 8 2" xfId="8713" xr:uid="{79584F8F-E980-4DAF-9118-36FD683AD0D7}"/>
    <cellStyle name="AggOrangeLBorder 2 3 4 2 8 3" xfId="12284" xr:uid="{5217C4FA-08E6-4109-81FD-95CA4FED9363}"/>
    <cellStyle name="AggOrangeLBorder 2 3 4 2 8 4" xfId="16187" xr:uid="{F53B09D7-FB30-4C7F-9150-8E338F551EAE}"/>
    <cellStyle name="AggOrangeLBorder 2 3 4 2 8 5" xfId="19368" xr:uid="{14D5E6FD-99F5-459B-ABFD-CC6F253C8417}"/>
    <cellStyle name="AggOrangeLBorder 2 3 4 2 8 6" xfId="25887" xr:uid="{0B718944-59F3-4951-B0F2-8455D9D82CD7}"/>
    <cellStyle name="AggOrangeLBorder 2 3 4 2 8 7" xfId="32235" xr:uid="{4742A13C-7FE3-4988-B988-FD4D70D642A9}"/>
    <cellStyle name="AggOrangeLBorder 2 3 4 2 8 8" xfId="35841" xr:uid="{AE181A7C-20CE-418E-8520-EDC158960C62}"/>
    <cellStyle name="AggOrangeLBorder 2 3 4 2 8 9" xfId="39293" xr:uid="{7F41A55C-E4A8-4B3C-9F6D-A6873B3CBFA6}"/>
    <cellStyle name="AggOrangeLBorder 2 3 4 2 9" xfId="4433" xr:uid="{AAB887DE-EE99-4521-9E03-771A35C57C02}"/>
    <cellStyle name="AggOrangeLBorder 2 3 4 2 9 10" xfId="42096" xr:uid="{68FD6FDA-51FB-44FC-B35E-79CF98478C9B}"/>
    <cellStyle name="AggOrangeLBorder 2 3 4 2 9 11" xfId="46432" xr:uid="{9890EF5D-281E-4AB2-8C98-3B119FBF402B}"/>
    <cellStyle name="AggOrangeLBorder 2 3 4 2 9 12" xfId="49836" xr:uid="{E3164EC6-231F-4159-A157-E49ACCE50ED4}"/>
    <cellStyle name="AggOrangeLBorder 2 3 4 2 9 13" xfId="51803" xr:uid="{28F576DE-6142-4BA1-BC6C-09DEDDA428FF}"/>
    <cellStyle name="AggOrangeLBorder 2 3 4 2 9 2" xfId="8866" xr:uid="{8F6AB4A7-5984-476E-91A4-C46A4271B7DE}"/>
    <cellStyle name="AggOrangeLBorder 2 3 4 2 9 3" xfId="12437" xr:uid="{A31C8FE3-986C-42C8-873E-F5A79F7B7603}"/>
    <cellStyle name="AggOrangeLBorder 2 3 4 2 9 4" xfId="16340" xr:uid="{FC69744F-7B67-4A6C-9A07-B576B100C624}"/>
    <cellStyle name="AggOrangeLBorder 2 3 4 2 9 5" xfId="19521" xr:uid="{7590AD8F-3842-405A-87B1-CF99FAADDA41}"/>
    <cellStyle name="AggOrangeLBorder 2 3 4 2 9 6" xfId="26040" xr:uid="{314D2136-DC1E-4415-A3DE-ED2AF5BD22DE}"/>
    <cellStyle name="AggOrangeLBorder 2 3 4 2 9 7" xfId="32388" xr:uid="{E62DC6AF-D234-4836-A42D-BAAA0E2FD8C4}"/>
    <cellStyle name="AggOrangeLBorder 2 3 4 2 9 8" xfId="35994" xr:uid="{4EF34798-F0E0-49EA-B6A6-CC45BC6A8AD7}"/>
    <cellStyle name="AggOrangeLBorder 2 3 4 2 9 9" xfId="39446" xr:uid="{ADAA657F-43B9-40B6-BA07-B1A1AB712441}"/>
    <cellStyle name="AggOrangeLBorder 2 3 4 3" xfId="1213" xr:uid="{8AB9C5AB-0060-45AE-9B5E-BAF035D719F1}"/>
    <cellStyle name="AggOrangeLBorder 2 3 4 3 10" xfId="43238" xr:uid="{6075AF7F-37FA-4336-982D-1C34AF905788}"/>
    <cellStyle name="AggOrangeLBorder 2 3 4 3 11" xfId="47046" xr:uid="{969EC0D4-71A1-409B-97C0-FC9763935901}"/>
    <cellStyle name="AggOrangeLBorder 2 3 4 3 2" xfId="5655" xr:uid="{E96CB450-F238-4CEF-B158-77851765B946}"/>
    <cellStyle name="AggOrangeLBorder 2 3 4 3 3" xfId="9229" xr:uid="{09DB0EDA-5EBB-4BCB-9355-43C3D28F3ADB}"/>
    <cellStyle name="AggOrangeLBorder 2 3 4 3 4" xfId="4908" xr:uid="{C99E21C9-3D33-45BF-9872-7B95258F38CF}"/>
    <cellStyle name="AggOrangeLBorder 2 3 4 3 5" xfId="20321" xr:uid="{7E3B8FFB-E650-42C8-AF5A-BBCFB9709E5D}"/>
    <cellStyle name="AggOrangeLBorder 2 3 4 3 6" xfId="13053" xr:uid="{BCA8B1BB-E7B4-452C-913A-8B0F211B5914}"/>
    <cellStyle name="AggOrangeLBorder 2 3 4 3 7" xfId="27574" xr:uid="{56DD0364-1681-4D2D-A398-04C0877CB70C}"/>
    <cellStyle name="AggOrangeLBorder 2 3 4 3 8" xfId="32796" xr:uid="{46024489-19DE-4987-9485-C6600F187BA1}"/>
    <cellStyle name="AggOrangeLBorder 2 3 4 3 9" xfId="37154" xr:uid="{865E2123-1716-4E2C-856B-81E13A3CB3B0}"/>
    <cellStyle name="AggOrangeLBorder 2 3 4 4" xfId="1576" xr:uid="{810EE479-C015-4B6F-B0A2-EEF3FA19DCA2}"/>
    <cellStyle name="AggOrangeLBorder 2 3 4 4 10" xfId="37093" xr:uid="{DB596555-8892-4A1C-B063-668A81CA0CBD}"/>
    <cellStyle name="AggOrangeLBorder 2 3 4 4 11" xfId="43601" xr:uid="{2AF84369-0C6F-4290-8930-B691863074A4}"/>
    <cellStyle name="AggOrangeLBorder 2 3 4 4 12" xfId="47201" xr:uid="{7777AB41-D4EB-4C85-81A3-BF5A2C1AC71C}"/>
    <cellStyle name="AggOrangeLBorder 2 3 4 4 2" xfId="6015" xr:uid="{9A4E6CA6-B864-485F-A637-3DC43F2035A9}"/>
    <cellStyle name="AggOrangeLBorder 2 3 4 4 3" xfId="9592" xr:uid="{5CDF9352-5DA3-4035-9988-13AE386183A9}"/>
    <cellStyle name="AggOrangeLBorder 2 3 4 4 4" xfId="13504" xr:uid="{11C3F66B-7342-4E0B-9A8F-75B5C910B40B}"/>
    <cellStyle name="AggOrangeLBorder 2 3 4 4 5" xfId="16697" xr:uid="{246D789C-2A18-4A23-8A26-BBD726AF9029}"/>
    <cellStyle name="AggOrangeLBorder 2 3 4 4 6" xfId="20684" xr:uid="{6CE99621-3D74-4F06-BB78-A37919136BDF}"/>
    <cellStyle name="AggOrangeLBorder 2 3 4 4 7" xfId="23293" xr:uid="{90711289-AE24-4BAE-963D-88C1B10E7B46}"/>
    <cellStyle name="AggOrangeLBorder 2 3 4 4 8" xfId="30480" xr:uid="{39D4F3FB-380C-4B75-9456-FE73BF6902D3}"/>
    <cellStyle name="AggOrangeLBorder 2 3 4 4 9" xfId="33159" xr:uid="{987DD370-425E-4D90-8768-7B0E31DB2CFC}"/>
    <cellStyle name="AggOrangeLBorder 2 3 4 5" xfId="2096" xr:uid="{7E28F23D-00CC-4594-9388-9E366B0DCAEB}"/>
    <cellStyle name="AggOrangeLBorder 2 3 4 5 10" xfId="39813" xr:uid="{A81C3891-D625-4AF1-8F9B-BC4E30089797}"/>
    <cellStyle name="AggOrangeLBorder 2 3 4 5 11" xfId="44119" xr:uid="{B9F62B4D-D6D8-4978-97B0-A88FFAEEF387}"/>
    <cellStyle name="AggOrangeLBorder 2 3 4 5 12" xfId="46856" xr:uid="{B2F48E14-D4B5-4C98-9103-CB5FA26F4BF8}"/>
    <cellStyle name="AggOrangeLBorder 2 3 4 5 2" xfId="6534" xr:uid="{13DCBA10-BE7F-4D72-B60A-B6B70DDFD2EB}"/>
    <cellStyle name="AggOrangeLBorder 2 3 4 5 3" xfId="10112" xr:uid="{D5242EBF-F67D-4A58-BE6E-10C0D8C9C8BC}"/>
    <cellStyle name="AggOrangeLBorder 2 3 4 5 4" xfId="14011" xr:uid="{7E1F056A-AED2-4F5A-BAD2-95E14273B39A}"/>
    <cellStyle name="AggOrangeLBorder 2 3 4 5 5" xfId="17212" xr:uid="{C163C3CC-72B1-4AA2-87F1-F465492BC712}"/>
    <cellStyle name="AggOrangeLBorder 2 3 4 5 6" xfId="21195" xr:uid="{48FF0EDA-260F-4123-BCA5-EB030CED307E}"/>
    <cellStyle name="AggOrangeLBorder 2 3 4 5 7" xfId="23782" xr:uid="{944C66F1-C718-4360-9F07-75F98643663A}"/>
    <cellStyle name="AggOrangeLBorder 2 3 4 5 8" xfId="30240" xr:uid="{284F0B40-5CB0-4A12-A0D8-747134CB4109}"/>
    <cellStyle name="AggOrangeLBorder 2 3 4 5 9" xfId="33675" xr:uid="{70DB872B-EB0D-4B59-A3F1-D6D706DD6E7F}"/>
    <cellStyle name="AggOrangeLBorder 2 3 4 6" xfId="2433" xr:uid="{8C58379C-3AEF-4166-9895-9D1E56802B6A}"/>
    <cellStyle name="AggOrangeLBorder 2 3 4 6 10" xfId="40150" xr:uid="{45AA74DF-E5E3-45F7-9350-AD14B2DB0121}"/>
    <cellStyle name="AggOrangeLBorder 2 3 4 6 11" xfId="44456" xr:uid="{A9EBE032-3CFA-470A-AE55-0FED77F2DF97}"/>
    <cellStyle name="AggOrangeLBorder 2 3 4 6 12" xfId="47588" xr:uid="{ACD10258-1142-4B16-91D9-747BBC0EC1A4}"/>
    <cellStyle name="AggOrangeLBorder 2 3 4 6 2" xfId="6871" xr:uid="{B6B37419-D8C4-414D-93C3-E1136480CC69}"/>
    <cellStyle name="AggOrangeLBorder 2 3 4 6 3" xfId="10449" xr:uid="{ADD13ED6-46F4-4A0B-A796-BF01879DFF99}"/>
    <cellStyle name="AggOrangeLBorder 2 3 4 6 4" xfId="14348" xr:uid="{75FA2E4E-AD91-4F1A-B893-B32EF283E265}"/>
    <cellStyle name="AggOrangeLBorder 2 3 4 6 5" xfId="17549" xr:uid="{591FD533-FFFB-43DC-8CAD-5019174F27C1}"/>
    <cellStyle name="AggOrangeLBorder 2 3 4 6 6" xfId="21532" xr:uid="{16F59A7F-2118-4480-BE08-8D3D40823979}"/>
    <cellStyle name="AggOrangeLBorder 2 3 4 6 7" xfId="24115" xr:uid="{622D8A22-46E8-45FB-A6E0-768D4C592269}"/>
    <cellStyle name="AggOrangeLBorder 2 3 4 6 8" xfId="28343" xr:uid="{9794D546-095D-457B-81D8-A49454333704}"/>
    <cellStyle name="AggOrangeLBorder 2 3 4 6 9" xfId="34012" xr:uid="{438E07A3-C010-4231-B920-008E823A7C16}"/>
    <cellStyle name="AggOrangeLBorder 2 3 4 7" xfId="3117" xr:uid="{EAE52DDB-FBF2-409E-A237-AC23D3E21420}"/>
    <cellStyle name="AggOrangeLBorder 2 3 4 7 10" xfId="34694" xr:uid="{A0E7C514-3AC8-4309-955B-FFBA6D2D844F}"/>
    <cellStyle name="AggOrangeLBorder 2 3 4 7 11" xfId="38139" xr:uid="{CC6F2230-6F79-4D20-99C5-1101EF3FFF93}"/>
    <cellStyle name="AggOrangeLBorder 2 3 4 7 12" xfId="40828" xr:uid="{F452472E-9B17-413D-BA51-4B0B1AC8C635}"/>
    <cellStyle name="AggOrangeLBorder 2 3 4 7 13" xfId="45139" xr:uid="{922F0973-0DA6-401D-80F9-3894259801EB}"/>
    <cellStyle name="AggOrangeLBorder 2 3 4 7 14" xfId="48530" xr:uid="{91FC878F-09A6-486B-9589-9AE0198D99F8}"/>
    <cellStyle name="AggOrangeLBorder 2 3 4 7 15" xfId="50535" xr:uid="{4C23CAB9-1B76-4885-97FD-906DAEEF627F}"/>
    <cellStyle name="AggOrangeLBorder 2 3 4 7 2" xfId="7552" xr:uid="{3F1A18A5-86F3-4BDC-8EC7-2946752CB51C}"/>
    <cellStyle name="AggOrangeLBorder 2 3 4 7 3" xfId="11131" xr:uid="{1D8E9FEC-B27B-41DF-9ED4-0AE5FDD6CDF3}"/>
    <cellStyle name="AggOrangeLBorder 2 3 4 7 4" xfId="15031" xr:uid="{9E5AF26D-D14F-469D-A852-69F572569A31}"/>
    <cellStyle name="AggOrangeLBorder 2 3 4 7 5" xfId="18230" xr:uid="{CA1D1E38-AD2C-4E34-B7C3-95C274F7D503}"/>
    <cellStyle name="AggOrangeLBorder 2 3 4 7 6" xfId="22210" xr:uid="{DB424D65-60E5-4476-B99B-5CD0630EDD9E}"/>
    <cellStyle name="AggOrangeLBorder 2 3 4 7 7" xfId="24772" xr:uid="{FDC7FA0E-F367-4C2A-892A-F1F66C223C67}"/>
    <cellStyle name="AggOrangeLBorder 2 3 4 7 8" xfId="29115" xr:uid="{5C78FA60-8F92-4B16-AF40-DE74A643EF5B}"/>
    <cellStyle name="AggOrangeLBorder 2 3 4 7 9" xfId="31089" xr:uid="{6FFC9803-8D16-4391-BBE6-E5E19C3738BB}"/>
    <cellStyle name="AggOrangeLBorder 2 3 4 8" xfId="3039" xr:uid="{A34DE6CD-A69D-42E4-81D2-A38E82BC3F6B}"/>
    <cellStyle name="AggOrangeLBorder 2 3 4 8 10" xfId="34616" xr:uid="{55B2DDA9-C605-4A37-B2AA-050C3F749422}"/>
    <cellStyle name="AggOrangeLBorder 2 3 4 8 11" xfId="38061" xr:uid="{CDB842F1-39A6-4E15-922B-38015D32A94E}"/>
    <cellStyle name="AggOrangeLBorder 2 3 4 8 12" xfId="40750" xr:uid="{BAFAFE48-FCC1-41E5-AFE8-8487DF5E97D0}"/>
    <cellStyle name="AggOrangeLBorder 2 3 4 8 13" xfId="45061" xr:uid="{4C170AD6-7AEF-425A-A995-2410527048C9}"/>
    <cellStyle name="AggOrangeLBorder 2 3 4 8 14" xfId="48452" xr:uid="{91C889FF-52F6-43B2-B1B5-2B5E17776958}"/>
    <cellStyle name="AggOrangeLBorder 2 3 4 8 15" xfId="50457" xr:uid="{3D374716-038E-4CDB-A3F5-BD5E0CEC4120}"/>
    <cellStyle name="AggOrangeLBorder 2 3 4 8 2" xfId="7474" xr:uid="{373F8B79-FFE0-4428-A512-C53955CFB3F8}"/>
    <cellStyle name="AggOrangeLBorder 2 3 4 8 3" xfId="11053" xr:uid="{791D55D4-EFE3-4EFC-809A-81E9056698CA}"/>
    <cellStyle name="AggOrangeLBorder 2 3 4 8 4" xfId="14953" xr:uid="{64B86592-61AF-40EC-A892-D02EA37EAAB9}"/>
    <cellStyle name="AggOrangeLBorder 2 3 4 8 5" xfId="18152" xr:uid="{EA56A733-EB41-4BF3-9B2A-C4CBF8CDE700}"/>
    <cellStyle name="AggOrangeLBorder 2 3 4 8 6" xfId="22132" xr:uid="{09C8A141-51A1-486A-8924-6BB3244D5E3C}"/>
    <cellStyle name="AggOrangeLBorder 2 3 4 8 7" xfId="24694" xr:uid="{C7BA7A23-4F61-4590-8421-3B2AF847B3E6}"/>
    <cellStyle name="AggOrangeLBorder 2 3 4 8 8" xfId="29037" xr:uid="{BFF2FBBD-6F88-4D48-9F83-7B4C98C15B8B}"/>
    <cellStyle name="AggOrangeLBorder 2 3 4 8 9" xfId="31011" xr:uid="{7E1C2E5C-D5FF-4D6A-AA66-788AEDE2D413}"/>
    <cellStyle name="AggOrangeLBorder 2 3 4 9" xfId="4071" xr:uid="{40450373-08AA-425B-9A75-2810DE1643EC}"/>
    <cellStyle name="AggOrangeLBorder 2 3 4 9 10" xfId="41734" xr:uid="{642ADA8E-1CA9-4CE2-9B4E-58B400B2D6C0}"/>
    <cellStyle name="AggOrangeLBorder 2 3 4 9 11" xfId="46070" xr:uid="{B5602C50-0785-46F7-B955-AB85BD557D6B}"/>
    <cellStyle name="AggOrangeLBorder 2 3 4 9 12" xfId="49474" xr:uid="{72FCEA37-FC28-4839-8808-DEE4CF6DE9F2}"/>
    <cellStyle name="AggOrangeLBorder 2 3 4 9 13" xfId="51441" xr:uid="{914CB03C-6DC1-438F-9E13-692DE7023EE0}"/>
    <cellStyle name="AggOrangeLBorder 2 3 4 9 2" xfId="8504" xr:uid="{3C33F5D5-7FAD-4402-8B91-0BE251E481EE}"/>
    <cellStyle name="AggOrangeLBorder 2 3 4 9 3" xfId="12075" xr:uid="{C0716F86-E04A-4D0A-90DC-70443761BF2E}"/>
    <cellStyle name="AggOrangeLBorder 2 3 4 9 4" xfId="15978" xr:uid="{19B272EA-D82A-489E-B6F7-293B829B717C}"/>
    <cellStyle name="AggOrangeLBorder 2 3 4 9 5" xfId="19159" xr:uid="{6DD81920-C2ED-4A0C-A3C9-0FCC672F0A8D}"/>
    <cellStyle name="AggOrangeLBorder 2 3 4 9 6" xfId="25678" xr:uid="{36070568-61FE-4645-BE50-B92AAEE1B870}"/>
    <cellStyle name="AggOrangeLBorder 2 3 4 9 7" xfId="32026" xr:uid="{C4BF094A-7C85-4F9B-821D-05A8E8E3DEDF}"/>
    <cellStyle name="AggOrangeLBorder 2 3 4 9 8" xfId="35632" xr:uid="{3F9CD952-7026-4AF3-8581-033F533A41B1}"/>
    <cellStyle name="AggOrangeLBorder 2 3 4 9 9" xfId="39084" xr:uid="{1B2FAB55-B81D-4CEB-8B41-4491F1EACF8D}"/>
    <cellStyle name="AggOrangeLBorder 2 3 5" xfId="769" xr:uid="{D84AAAA3-37C6-4CEE-A78F-D7CF4081DBAC}"/>
    <cellStyle name="AggOrangeLBorder 2 3 5 2" xfId="52632" xr:uid="{0C1E39C5-4223-4C88-B237-70D626479EBE}"/>
    <cellStyle name="AggOrangeLBorder 2 3 6" xfId="1322" xr:uid="{C19CE223-5818-4A49-804D-7B66FABE233E}"/>
    <cellStyle name="AggOrangeLBorder 2 3 6 10" xfId="43347" xr:uid="{80B3943A-9DD2-474A-8EAB-5DE43ED30826}"/>
    <cellStyle name="AggOrangeLBorder 2 3 6 11" xfId="46798" xr:uid="{E8ECF975-55A0-4B1A-AC57-52EFB5F21B42}"/>
    <cellStyle name="AggOrangeLBorder 2 3 6 2" xfId="5764" xr:uid="{DFD07B6A-F743-4795-AD1F-129B9717E86E}"/>
    <cellStyle name="AggOrangeLBorder 2 3 6 3" xfId="9338" xr:uid="{76FC09A8-DBB7-4716-AF26-B00809092F08}"/>
    <cellStyle name="AggOrangeLBorder 2 3 6 4" xfId="15603" xr:uid="{FE1969CE-4675-499E-8BD9-341B2164663C}"/>
    <cellStyle name="AggOrangeLBorder 2 3 6 5" xfId="20430" xr:uid="{19224BCC-F2B5-4762-B30A-AA3256A3780F}"/>
    <cellStyle name="AggOrangeLBorder 2 3 6 6" xfId="13464" xr:uid="{CD276FE1-ED78-4CB6-9531-23A5563C798E}"/>
    <cellStyle name="AggOrangeLBorder 2 3 6 7" xfId="26730" xr:uid="{A8AA00B5-5BD6-46B3-A4C2-98B13E0D320A}"/>
    <cellStyle name="AggOrangeLBorder 2 3 6 8" xfId="32905" xr:uid="{7E2795AF-E885-437B-AA6D-3E47024C5FAD}"/>
    <cellStyle name="AggOrangeLBorder 2 3 6 9" xfId="36689" xr:uid="{6CD77D5C-E1B7-42E2-911E-5B1481DC8D29}"/>
    <cellStyle name="AggOrangeLBorder 2 3 7" xfId="1122" xr:uid="{C16E9AC0-9A3E-435A-8699-6509780CAD71}"/>
    <cellStyle name="AggOrangeLBorder 2 3 7 10" xfId="37253" xr:uid="{EBF0114E-3B7E-439C-B765-FB4505F9A9EF}"/>
    <cellStyle name="AggOrangeLBorder 2 3 7 11" xfId="43147" xr:uid="{91CC8951-DBBE-46BB-BD10-7C5F09CE0020}"/>
    <cellStyle name="AggOrangeLBorder 2 3 7 12" xfId="47544" xr:uid="{7403A7FD-B59D-4E86-A8CA-6FB2672B9CEE}"/>
    <cellStyle name="AggOrangeLBorder 2 3 7 2" xfId="5564" xr:uid="{246ECF19-341E-45DB-9D37-1928B90E8B71}"/>
    <cellStyle name="AggOrangeLBorder 2 3 7 3" xfId="9138" xr:uid="{DFCD25B5-DAC7-4AD8-89E2-E17728CD7EC3}"/>
    <cellStyle name="AggOrangeLBorder 2 3 7 4" xfId="13093" xr:uid="{061927CC-7848-47CA-BCC7-43DFA6ACC8DF}"/>
    <cellStyle name="AggOrangeLBorder 2 3 7 5" xfId="5105" xr:uid="{8E126D10-9452-43F7-A2B2-DE7A68E53622}"/>
    <cellStyle name="AggOrangeLBorder 2 3 7 6" xfId="20230" xr:uid="{F825B9DE-ADE0-4745-BD4D-2B5B8168BA5A}"/>
    <cellStyle name="AggOrangeLBorder 2 3 7 7" xfId="23093" xr:uid="{2A546B16-782A-4AF4-B448-A7A176CF1DCD}"/>
    <cellStyle name="AggOrangeLBorder 2 3 7 8" xfId="30015" xr:uid="{F2E63CF0-AA8D-432C-B53F-6B53C1ADD81B}"/>
    <cellStyle name="AggOrangeLBorder 2 3 7 9" xfId="32705" xr:uid="{080B2A94-6346-4309-A64C-866680820DA9}"/>
    <cellStyle name="AggOrangeLBorder 2 3 8" xfId="1995" xr:uid="{15C9D8D1-1BF5-4C59-B519-B5B6649F03F8}"/>
    <cellStyle name="AggOrangeLBorder 2 3 8 10" xfId="39712" xr:uid="{1E52D03B-5813-497B-BFFC-14AFE2523C9B}"/>
    <cellStyle name="AggOrangeLBorder 2 3 8 11" xfId="44018" xr:uid="{FE9D1871-3452-4CDC-8CDB-1DF6932F0118}"/>
    <cellStyle name="AggOrangeLBorder 2 3 8 12" xfId="47143" xr:uid="{BF9D2CF3-6797-49FF-9046-68CC1807F709}"/>
    <cellStyle name="AggOrangeLBorder 2 3 8 2" xfId="6433" xr:uid="{6ECC7139-18D4-411D-89B3-5B97EA846870}"/>
    <cellStyle name="AggOrangeLBorder 2 3 8 3" xfId="10011" xr:uid="{8E21E769-0A21-4F96-B58F-34A9FA3468A1}"/>
    <cellStyle name="AggOrangeLBorder 2 3 8 4" xfId="13910" xr:uid="{B9BFE9EB-17CD-4F90-919B-370E2F99CABF}"/>
    <cellStyle name="AggOrangeLBorder 2 3 8 5" xfId="17111" xr:uid="{28105460-C707-41E4-B82A-CB46EA7A2973}"/>
    <cellStyle name="AggOrangeLBorder 2 3 8 6" xfId="21094" xr:uid="{6B027277-576A-4F30-B53B-D130814E638D}"/>
    <cellStyle name="AggOrangeLBorder 2 3 8 7" xfId="23682" xr:uid="{3A063D6F-D9FB-4F59-848E-03F53C405C1F}"/>
    <cellStyle name="AggOrangeLBorder 2 3 8 8" xfId="26737" xr:uid="{2C05CD61-CC43-4B13-A376-F962D1F37CBA}"/>
    <cellStyle name="AggOrangeLBorder 2 3 8 9" xfId="33574" xr:uid="{1A68F9E6-AE7A-415B-9400-4BFBE90B2520}"/>
    <cellStyle name="AggOrangeLBorder 2 3 9" xfId="2245" xr:uid="{0C202326-A5F0-4333-8249-177E31012F4A}"/>
    <cellStyle name="AggOrangeLBorder 2 3 9 10" xfId="39962" xr:uid="{49D94153-24A4-4B3B-98AC-F4E271B6F79F}"/>
    <cellStyle name="AggOrangeLBorder 2 3 9 11" xfId="44268" xr:uid="{AEF9E01A-B84B-4447-9567-26CE7DDBB995}"/>
    <cellStyle name="AggOrangeLBorder 2 3 9 12" xfId="47961" xr:uid="{52D7D9DB-2082-4AA3-A9D3-87F7D4B5D097}"/>
    <cellStyle name="AggOrangeLBorder 2 3 9 2" xfId="6683" xr:uid="{9D1FA9D3-27D2-4C7C-BF30-D29A4B18BEAF}"/>
    <cellStyle name="AggOrangeLBorder 2 3 9 3" xfId="10261" xr:uid="{4FDC2FD1-EAFC-4B8B-B88C-A86B8EF6D9B6}"/>
    <cellStyle name="AggOrangeLBorder 2 3 9 4" xfId="14160" xr:uid="{65001A42-23D7-4B26-8D24-C690A968E5C7}"/>
    <cellStyle name="AggOrangeLBorder 2 3 9 5" xfId="17361" xr:uid="{96AC6963-35CC-45D2-B89D-2ED3F797F968}"/>
    <cellStyle name="AggOrangeLBorder 2 3 9 6" xfId="21344" xr:uid="{AB671561-41EB-4984-9B62-77FE225B0D70}"/>
    <cellStyle name="AggOrangeLBorder 2 3 9 7" xfId="23931" xr:uid="{764110F2-2568-49BA-84A5-A5555CD2EF9A}"/>
    <cellStyle name="AggOrangeLBorder 2 3 9 8" xfId="30056" xr:uid="{3D530CD8-BA4C-4ABE-BDE4-AC13C52ED96B}"/>
    <cellStyle name="AggOrangeLBorder 2 3 9 9" xfId="33824" xr:uid="{76A01E21-5B92-4CC5-97BC-D327C5887F71}"/>
    <cellStyle name="AggOrangeLBorder 3" xfId="485" xr:uid="{641C1D28-E0B6-4FDF-9AFC-612F4116FF0F}"/>
    <cellStyle name="AggOrangeLBorder 3 2" xfId="52370" xr:uid="{45CADECE-A564-4F26-B8FC-C504B0B1F0FF}"/>
    <cellStyle name="AggOrangeLBorder 4" xfId="343" xr:uid="{E3CDDA9B-6C5A-4654-BB36-907671981EAA}"/>
    <cellStyle name="AggOrangeLBorder 4 10" xfId="2905" xr:uid="{3D13D7FA-DB91-4DA0-A917-F9A7E868D228}"/>
    <cellStyle name="AggOrangeLBorder 4 10 10" xfId="34482" xr:uid="{1DA28DD8-14E6-4999-B199-0387340835B8}"/>
    <cellStyle name="AggOrangeLBorder 4 10 11" xfId="37927" xr:uid="{965C5D27-4539-4DCF-8EC2-4DCAD0C98FAB}"/>
    <cellStyle name="AggOrangeLBorder 4 10 12" xfId="40616" xr:uid="{4674C21E-FC85-462E-A011-311E51C30C44}"/>
    <cellStyle name="AggOrangeLBorder 4 10 13" xfId="44927" xr:uid="{D490ED74-FC06-4893-B4ED-B61E994511A0}"/>
    <cellStyle name="AggOrangeLBorder 4 10 14" xfId="48318" xr:uid="{8FDC1E36-15AA-415E-8847-2CC85AA0003C}"/>
    <cellStyle name="AggOrangeLBorder 4 10 15" xfId="50323" xr:uid="{7721CE20-0792-403E-8FAB-196FC5B826C1}"/>
    <cellStyle name="AggOrangeLBorder 4 10 2" xfId="7340" xr:uid="{3BFC3596-2518-4215-B963-407CCA6FED9F}"/>
    <cellStyle name="AggOrangeLBorder 4 10 3" xfId="10919" xr:uid="{E1CB7ADA-1B85-4681-BFED-15F82E6B4C15}"/>
    <cellStyle name="AggOrangeLBorder 4 10 4" xfId="14819" xr:uid="{67568851-D640-4B16-99BB-9A9A73F5100C}"/>
    <cellStyle name="AggOrangeLBorder 4 10 5" xfId="18018" xr:uid="{8E351D41-499C-4002-B118-17A57166F564}"/>
    <cellStyle name="AggOrangeLBorder 4 10 6" xfId="21998" xr:uid="{820EC3BC-CC8A-48FB-8432-B0515CCBFB74}"/>
    <cellStyle name="AggOrangeLBorder 4 10 7" xfId="24560" xr:uid="{215BDD46-8D4F-4E2E-9D90-23AF4DF9CF2C}"/>
    <cellStyle name="AggOrangeLBorder 4 10 8" xfId="28903" xr:uid="{DB85A239-CBBE-4D84-B664-240829E27B08}"/>
    <cellStyle name="AggOrangeLBorder 4 10 9" xfId="30877" xr:uid="{B8657246-D057-4132-8D45-B58C1FB15FEE}"/>
    <cellStyle name="AggOrangeLBorder 4 11" xfId="2817" xr:uid="{57FF1357-BB8C-4CBA-B6EE-297006FB7125}"/>
    <cellStyle name="AggOrangeLBorder 4 11 10" xfId="34396" xr:uid="{DFF7A615-F648-461D-9B12-D6989CF9F99F}"/>
    <cellStyle name="AggOrangeLBorder 4 11 11" xfId="37841" xr:uid="{E6B6A6B4-E140-49EC-8F6A-79819DFB1946}"/>
    <cellStyle name="AggOrangeLBorder 4 11 12" xfId="40534" xr:uid="{46A65409-14A2-48C4-ACCD-0C2D8369D27A}"/>
    <cellStyle name="AggOrangeLBorder 4 11 13" xfId="44840" xr:uid="{874D312C-08D7-4BE6-8510-C85E33DB2892}"/>
    <cellStyle name="AggOrangeLBorder 4 11 14" xfId="48234" xr:uid="{8B54BBCC-9F46-4BD5-A787-A75FB8393FB6}"/>
    <cellStyle name="AggOrangeLBorder 4 11 15" xfId="50241" xr:uid="{4E5021F2-11EA-4A06-8C88-6B52DD0F0647}"/>
    <cellStyle name="AggOrangeLBorder 4 11 2" xfId="7253" xr:uid="{044B000D-14A3-4F24-B423-D379950508E8}"/>
    <cellStyle name="AggOrangeLBorder 4 11 3" xfId="10833" xr:uid="{4466B9D4-0249-4304-BFC9-0F792829685F}"/>
    <cellStyle name="AggOrangeLBorder 4 11 4" xfId="14732" xr:uid="{9F45B228-3CCB-40F1-86D2-CA60737D4FF0}"/>
    <cellStyle name="AggOrangeLBorder 4 11 5" xfId="17933" xr:uid="{5EEE065A-D590-4D1A-B125-BD7679D92AB4}"/>
    <cellStyle name="AggOrangeLBorder 4 11 6" xfId="21916" xr:uid="{E879E144-7119-44EA-A4CF-D624F03D458A}"/>
    <cellStyle name="AggOrangeLBorder 4 11 7" xfId="24478" xr:uid="{7A46E75B-F190-4576-9D07-A97A73D61128}"/>
    <cellStyle name="AggOrangeLBorder 4 11 8" xfId="28816" xr:uid="{FB732528-2435-479A-BD03-CADD1A4213BB}"/>
    <cellStyle name="AggOrangeLBorder 4 11 9" xfId="30789" xr:uid="{B1C939D8-B755-496E-B90E-686B40E73697}"/>
    <cellStyle name="AggOrangeLBorder 4 12" xfId="3861" xr:uid="{F07515EA-D9D5-489A-B592-2CCCCD930CC6}"/>
    <cellStyle name="AggOrangeLBorder 4 12 10" xfId="41524" xr:uid="{ECEC0EF8-4A07-4D43-8C1E-F0AB5B640090}"/>
    <cellStyle name="AggOrangeLBorder 4 12 11" xfId="45860" xr:uid="{3DA5ADB8-B45D-4D38-BC59-E0911C357C05}"/>
    <cellStyle name="AggOrangeLBorder 4 12 12" xfId="49264" xr:uid="{E4FBA9AB-1C88-46CD-8960-ABF8587B26BE}"/>
    <cellStyle name="AggOrangeLBorder 4 12 13" xfId="51231" xr:uid="{F8963558-25C9-4740-A52F-93393BDEDDB2}"/>
    <cellStyle name="AggOrangeLBorder 4 12 2" xfId="8294" xr:uid="{FDB20761-5072-4D2B-8FF2-B72C759284CD}"/>
    <cellStyle name="AggOrangeLBorder 4 12 3" xfId="11865" xr:uid="{5E06EC22-EE36-4C95-A8AC-8B869838F231}"/>
    <cellStyle name="AggOrangeLBorder 4 12 4" xfId="15768" xr:uid="{E937C69F-0DF4-45D2-B707-0BBF1602D56C}"/>
    <cellStyle name="AggOrangeLBorder 4 12 5" xfId="18949" xr:uid="{9F8D57A0-33A3-4B49-8CA5-620B6469B5E4}"/>
    <cellStyle name="AggOrangeLBorder 4 12 6" xfId="25468" xr:uid="{979F4F1D-861B-49ED-96BE-F7DF4E7E23B2}"/>
    <cellStyle name="AggOrangeLBorder 4 12 7" xfId="31816" xr:uid="{635B5004-D03F-4B0B-BF9A-9EEA33C29FDF}"/>
    <cellStyle name="AggOrangeLBorder 4 12 8" xfId="35422" xr:uid="{B78091E4-F75B-402A-8CB9-499424EFCEE1}"/>
    <cellStyle name="AggOrangeLBorder 4 12 9" xfId="38874" xr:uid="{E12C4AE5-4620-4D67-809C-D5F6A22181A0}"/>
    <cellStyle name="AggOrangeLBorder 4 13" xfId="4393" xr:uid="{B28FB008-C8FC-4929-861E-EC16F67FC018}"/>
    <cellStyle name="AggOrangeLBorder 4 13 10" xfId="42056" xr:uid="{43B6F7AD-D16E-47E9-98CC-48C42E124C36}"/>
    <cellStyle name="AggOrangeLBorder 4 13 11" xfId="46392" xr:uid="{2903BA30-92E2-4775-88CF-46169517FA45}"/>
    <cellStyle name="AggOrangeLBorder 4 13 12" xfId="49796" xr:uid="{0082EBB4-70F0-4E05-93EA-F36C607439CE}"/>
    <cellStyle name="AggOrangeLBorder 4 13 13" xfId="51763" xr:uid="{81535D03-2DC4-43FD-8AE1-536F240DE6EB}"/>
    <cellStyle name="AggOrangeLBorder 4 13 2" xfId="8826" xr:uid="{306F1E9C-13F3-4508-90F0-9332552D0354}"/>
    <cellStyle name="AggOrangeLBorder 4 13 3" xfId="12397" xr:uid="{5AB47E4B-32D1-41D1-B51B-2AE68ECCEC0A}"/>
    <cellStyle name="AggOrangeLBorder 4 13 4" xfId="16300" xr:uid="{A4E54D5E-3888-4657-AF30-0CDD8508E059}"/>
    <cellStyle name="AggOrangeLBorder 4 13 5" xfId="19481" xr:uid="{9475244E-6F93-4B26-A8FD-0C1091FC57A0}"/>
    <cellStyle name="AggOrangeLBorder 4 13 6" xfId="26000" xr:uid="{00E420FE-0473-4D33-B574-188F5A92C1D7}"/>
    <cellStyle name="AggOrangeLBorder 4 13 7" xfId="32348" xr:uid="{0C463E70-D099-427F-9356-F347CCFB3316}"/>
    <cellStyle name="AggOrangeLBorder 4 13 8" xfId="35954" xr:uid="{1DA7CAD6-7D9F-4D61-AC93-08600D797236}"/>
    <cellStyle name="AggOrangeLBorder 4 13 9" xfId="39406" xr:uid="{6D43C19F-0E6C-4075-81E3-A07FF9DB34DA}"/>
    <cellStyle name="AggOrangeLBorder 4 14" xfId="5023" xr:uid="{6DB5950D-09F5-454E-8A21-491293296E5F}"/>
    <cellStyle name="AggOrangeLBorder 4 15" xfId="9983" xr:uid="{5A931E0D-AC82-4388-BFF0-5A5409937B11}"/>
    <cellStyle name="AggOrangeLBorder 4 16" xfId="13379" xr:uid="{79B156D9-4C93-4075-98EB-7897859E06ED}"/>
    <cellStyle name="AggOrangeLBorder 4 17" xfId="36930" xr:uid="{BD3F651E-DACB-4C4C-A22A-BF75F902BC05}"/>
    <cellStyle name="AggOrangeLBorder 4 18" xfId="42452" xr:uid="{52DB451E-DCED-4148-B558-45F796B11D52}"/>
    <cellStyle name="AggOrangeLBorder 4 19" xfId="52279" xr:uid="{624265FD-6B77-4C18-95CB-C334F41D12FA}"/>
    <cellStyle name="AggOrangeLBorder 4 2" xfId="682" xr:uid="{A121F26D-427A-4EDD-8CFA-8AE0DA31F27A}"/>
    <cellStyle name="AggOrangeLBorder 4 2 10" xfId="4430" xr:uid="{905E1FC9-8367-4404-8172-119A1810F76F}"/>
    <cellStyle name="AggOrangeLBorder 4 2 10 10" xfId="42093" xr:uid="{F0B1700D-6F18-4874-B76D-02B5F31B1B7D}"/>
    <cellStyle name="AggOrangeLBorder 4 2 10 11" xfId="46429" xr:uid="{30950CE3-C189-4F0D-812A-7FD81A5AA177}"/>
    <cellStyle name="AggOrangeLBorder 4 2 10 12" xfId="49833" xr:uid="{B6893CD7-8061-444C-88D4-C78B36BD58B7}"/>
    <cellStyle name="AggOrangeLBorder 4 2 10 13" xfId="51800" xr:uid="{F9BACF32-5C2F-4280-B25F-2625E8D52E07}"/>
    <cellStyle name="AggOrangeLBorder 4 2 10 2" xfId="8863" xr:uid="{E9ED9572-F660-4CDC-AFE5-3C98F407E360}"/>
    <cellStyle name="AggOrangeLBorder 4 2 10 3" xfId="12434" xr:uid="{CE77F5B9-8AD9-4D40-9D0A-27D698E4D025}"/>
    <cellStyle name="AggOrangeLBorder 4 2 10 4" xfId="16337" xr:uid="{28E6C819-172D-4374-B8EB-0682DC5F6540}"/>
    <cellStyle name="AggOrangeLBorder 4 2 10 5" xfId="19518" xr:uid="{39DA9907-7736-4E46-A26D-4143E1A0873F}"/>
    <cellStyle name="AggOrangeLBorder 4 2 10 6" xfId="26037" xr:uid="{08278C63-96DD-4762-9E33-82888A16BE28}"/>
    <cellStyle name="AggOrangeLBorder 4 2 10 7" xfId="32385" xr:uid="{298528A8-E342-400E-BF03-5D9CD22D8AE4}"/>
    <cellStyle name="AggOrangeLBorder 4 2 10 8" xfId="35991" xr:uid="{26BFE393-3F49-4400-A569-024A6FCEBE77}"/>
    <cellStyle name="AggOrangeLBorder 4 2 10 9" xfId="39443" xr:uid="{22269FA8-4AEE-4D4D-8059-20BBC9332558}"/>
    <cellStyle name="AggOrangeLBorder 4 2 11" xfId="5579" xr:uid="{A15165D3-FF41-41A0-88DD-14DD43DE275B}"/>
    <cellStyle name="AggOrangeLBorder 4 2 12" xfId="5059" xr:uid="{737C314A-5483-4C76-ACD1-22B3C38D5932}"/>
    <cellStyle name="AggOrangeLBorder 4 2 13" xfId="19796" xr:uid="{7249092B-2D46-43F6-9CEB-704B47B9B3DE}"/>
    <cellStyle name="AggOrangeLBorder 4 2 14" xfId="37426" xr:uid="{3484A3FC-DAF1-47AC-8FDA-9F32F2332E76}"/>
    <cellStyle name="AggOrangeLBorder 4 2 15" xfId="42712" xr:uid="{9C724FB0-B7CE-49DC-AC37-0A7BBA062D06}"/>
    <cellStyle name="AggOrangeLBorder 4 2 16" xfId="52546" xr:uid="{A003E876-E7D8-4E33-8C6A-6C8DA3E25097}"/>
    <cellStyle name="AggOrangeLBorder 4 2 2" xfId="897" xr:uid="{E300DC26-3329-4D19-8C36-0F0DF5DAB009}"/>
    <cellStyle name="AggOrangeLBorder 4 2 2 10" xfId="8126" xr:uid="{727A7C5D-5468-4C97-8DF7-A076ECAD2F46}"/>
    <cellStyle name="AggOrangeLBorder 4 2 2 11" xfId="12836" xr:uid="{120D7373-40DE-4B8E-B0A5-E7F2BF5FA914}"/>
    <cellStyle name="AggOrangeLBorder 4 2 2 12" xfId="20006" xr:uid="{50A46FC1-C7AB-47B5-A3D5-168EAC4E5700}"/>
    <cellStyle name="AggOrangeLBorder 4 2 2 13" xfId="30004" xr:uid="{572A9065-BF0D-4FA0-9829-1E06CE5EC3FE}"/>
    <cellStyle name="AggOrangeLBorder 4 2 2 14" xfId="42922" xr:uid="{8A1AB062-365E-4CA1-A445-F1A1BC1F3D82}"/>
    <cellStyle name="AggOrangeLBorder 4 2 2 15" xfId="52760" xr:uid="{108EEF15-B553-4BB8-8C9B-93EC95F99776}"/>
    <cellStyle name="AggOrangeLBorder 4 2 2 2" xfId="1635" xr:uid="{0A736C1A-9184-4C60-8465-1E0BF0FE0D0E}"/>
    <cellStyle name="AggOrangeLBorder 4 2 2 2 10" xfId="43660" xr:uid="{5151A913-A39B-4D6F-A3FC-981889069DFA}"/>
    <cellStyle name="AggOrangeLBorder 4 2 2 2 11" xfId="46788" xr:uid="{49CF060D-99AC-4499-BE2D-BFADC1C8957A}"/>
    <cellStyle name="AggOrangeLBorder 4 2 2 2 2" xfId="6074" xr:uid="{9265AACA-3FD9-4825-B861-DB8F1860BB06}"/>
    <cellStyle name="AggOrangeLBorder 4 2 2 2 3" xfId="9651" xr:uid="{224F0785-CAD0-4C1C-A441-6378345B1418}"/>
    <cellStyle name="AggOrangeLBorder 4 2 2 2 4" xfId="16756" xr:uid="{D6557C29-D6F6-4011-B96F-A5D9658108A3}"/>
    <cellStyle name="AggOrangeLBorder 4 2 2 2 5" xfId="20743" xr:uid="{E0CFDE90-6F54-48A1-A880-08FA45EACA1C}"/>
    <cellStyle name="AggOrangeLBorder 4 2 2 2 6" xfId="23351" xr:uid="{5E92E721-274D-40EA-A365-A9034326DFE2}"/>
    <cellStyle name="AggOrangeLBorder 4 2 2 2 7" xfId="28414" xr:uid="{51174E8E-68A6-453F-BB47-6748494C1650}"/>
    <cellStyle name="AggOrangeLBorder 4 2 2 2 8" xfId="33218" xr:uid="{064C99DD-BA55-4CA2-BDF0-D7F8CBD8D91B}"/>
    <cellStyle name="AggOrangeLBorder 4 2 2 2 9" xfId="27325" xr:uid="{191636AD-4A28-454F-AD2C-114A1182F1FE}"/>
    <cellStyle name="AggOrangeLBorder 4 2 2 3" xfId="1156" xr:uid="{98536055-3E15-4AA1-B743-9F2875989BD3}"/>
    <cellStyle name="AggOrangeLBorder 4 2 2 3 10" xfId="26880" xr:uid="{8BCB334A-D678-4333-95FA-DF7FE653E9E4}"/>
    <cellStyle name="AggOrangeLBorder 4 2 2 3 11" xfId="43181" xr:uid="{6F1D2898-6539-4EA5-B2C6-3CD48218DE03}"/>
    <cellStyle name="AggOrangeLBorder 4 2 2 3 12" xfId="46734" xr:uid="{91919CCC-BC9D-41B3-AD3C-2410614B9B8C}"/>
    <cellStyle name="AggOrangeLBorder 4 2 2 3 2" xfId="5598" xr:uid="{4B03A544-7E1D-4B09-8CFD-D67CE7548D75}"/>
    <cellStyle name="AggOrangeLBorder 4 2 2 3 3" xfId="9172" xr:uid="{9C7E3C8A-921E-4132-AAE5-1CB076E3FFCB}"/>
    <cellStyle name="AggOrangeLBorder 4 2 2 3 4" xfId="13124" xr:uid="{F5C1585A-76BA-4DB9-A19F-BC8C728D891A}"/>
    <cellStyle name="AggOrangeLBorder 4 2 2 3 5" xfId="13581" xr:uid="{7DA408B1-7D3F-4698-A3C6-B77DFCE880A6}"/>
    <cellStyle name="AggOrangeLBorder 4 2 2 3 6" xfId="20264" xr:uid="{80861830-125F-4514-8928-8F4DD53DB55E}"/>
    <cellStyle name="AggOrangeLBorder 4 2 2 3 7" xfId="22839" xr:uid="{761F96C8-2A61-4599-BAFB-0B380F694FC3}"/>
    <cellStyle name="AggOrangeLBorder 4 2 2 3 8" xfId="27389" xr:uid="{51FDECDD-4965-4EA0-9D70-258C84B18E08}"/>
    <cellStyle name="AggOrangeLBorder 4 2 2 3 9" xfId="32739" xr:uid="{854A75BB-5D6D-4385-8F66-7C9AA3FCC316}"/>
    <cellStyle name="AggOrangeLBorder 4 2 2 4" xfId="2307" xr:uid="{3868E00E-8E57-484A-808B-A235BA10DB97}"/>
    <cellStyle name="AggOrangeLBorder 4 2 2 4 10" xfId="40024" xr:uid="{92CFEEA6-B37D-4665-AAFF-228A00DBE80D}"/>
    <cellStyle name="AggOrangeLBorder 4 2 2 4 11" xfId="44330" xr:uid="{89D33FB9-EA2B-43D2-8710-22F27BE849E8}"/>
    <cellStyle name="AggOrangeLBorder 4 2 2 4 12" xfId="47371" xr:uid="{7B9F9854-45C5-4D48-A1AF-B82968FE0BFE}"/>
    <cellStyle name="AggOrangeLBorder 4 2 2 4 2" xfId="6745" xr:uid="{7C0B645C-FC4D-48B0-A76E-A75310F78249}"/>
    <cellStyle name="AggOrangeLBorder 4 2 2 4 3" xfId="10323" xr:uid="{D9053971-047B-48E7-99E5-42E505892812}"/>
    <cellStyle name="AggOrangeLBorder 4 2 2 4 4" xfId="14222" xr:uid="{13DC74E0-C019-4FA3-9B86-5531C6B7B8C8}"/>
    <cellStyle name="AggOrangeLBorder 4 2 2 4 5" xfId="17423" xr:uid="{F92B1DC1-8A39-4FE7-9574-027995A54E34}"/>
    <cellStyle name="AggOrangeLBorder 4 2 2 4 6" xfId="21406" xr:uid="{37FC26E1-654A-4F03-9684-6D11ED1DD384}"/>
    <cellStyle name="AggOrangeLBorder 4 2 2 4 7" xfId="23993" xr:uid="{45270CDA-0259-491C-9C8A-E0B651121F93}"/>
    <cellStyle name="AggOrangeLBorder 4 2 2 4 8" xfId="29910" xr:uid="{CD9F5305-0B7B-4B96-87F2-4893BEA11E1F}"/>
    <cellStyle name="AggOrangeLBorder 4 2 2 4 9" xfId="33886" xr:uid="{A5A3219A-A477-44F7-9923-169F2CF6E663}"/>
    <cellStyle name="AggOrangeLBorder 4 2 2 5" xfId="2672" xr:uid="{5701D292-22E1-42ED-9D74-F9317E363D73}"/>
    <cellStyle name="AggOrangeLBorder 4 2 2 5 10" xfId="40389" xr:uid="{586AEF4C-4DA3-47E1-A333-D74F1A225D92}"/>
    <cellStyle name="AggOrangeLBorder 4 2 2 5 11" xfId="44695" xr:uid="{B167961D-BE7D-47E8-8892-AD245D409B10}"/>
    <cellStyle name="AggOrangeLBorder 4 2 2 5 12" xfId="50096" xr:uid="{6B425D03-D0B7-4D7B-AE5E-DEC0B587E986}"/>
    <cellStyle name="AggOrangeLBorder 4 2 2 5 2" xfId="7108" xr:uid="{2F49AE3B-9A97-4FAC-A9F5-E97C88D31DFF}"/>
    <cellStyle name="AggOrangeLBorder 4 2 2 5 3" xfId="10688" xr:uid="{68FEC982-1AF4-441B-84A1-2C2DA86FDF36}"/>
    <cellStyle name="AggOrangeLBorder 4 2 2 5 4" xfId="14587" xr:uid="{DC349DB5-37B1-4B0D-8F7A-4A39488BE1D2}"/>
    <cellStyle name="AggOrangeLBorder 4 2 2 5 5" xfId="17788" xr:uid="{35437050-B604-4E88-AC8B-04140C7F99DD}"/>
    <cellStyle name="AggOrangeLBorder 4 2 2 5 6" xfId="21771" xr:uid="{ED291D99-CB21-4DB8-8881-EC19E317DD52}"/>
    <cellStyle name="AggOrangeLBorder 4 2 2 5 7" xfId="24338" xr:uid="{AA7F73A9-D02D-4F6E-B723-9FD32037FD64}"/>
    <cellStyle name="AggOrangeLBorder 4 2 2 5 8" xfId="30644" xr:uid="{9AADD2B1-9993-40EE-B15B-9172B23EA09B}"/>
    <cellStyle name="AggOrangeLBorder 4 2 2 5 9" xfId="34251" xr:uid="{C61FCC25-BAEE-43D4-9A00-F6D962F329FC}"/>
    <cellStyle name="AggOrangeLBorder 4 2 2 6" xfId="3361" xr:uid="{596C589B-1E90-46C1-8B75-0103F850AE61}"/>
    <cellStyle name="AggOrangeLBorder 4 2 2 6 10" xfId="34938" xr:uid="{AE691C37-F6E6-452D-B5D1-FD12105A7F0A}"/>
    <cellStyle name="AggOrangeLBorder 4 2 2 6 11" xfId="38383" xr:uid="{0037CDFB-0034-4024-83A2-AA635459562E}"/>
    <cellStyle name="AggOrangeLBorder 4 2 2 6 12" xfId="41072" xr:uid="{5555A386-60A3-4D5A-A857-34CE000A1E8E}"/>
    <cellStyle name="AggOrangeLBorder 4 2 2 6 13" xfId="45383" xr:uid="{2AF41532-9DF0-4268-A1E9-613AB9079A0B}"/>
    <cellStyle name="AggOrangeLBorder 4 2 2 6 14" xfId="48774" xr:uid="{EFC57EF0-D02F-4B07-8879-FBFA81940A97}"/>
    <cellStyle name="AggOrangeLBorder 4 2 2 6 15" xfId="50779" xr:uid="{F174697D-3AD2-466F-A23A-EA0A2994BF68}"/>
    <cellStyle name="AggOrangeLBorder 4 2 2 6 2" xfId="7796" xr:uid="{D37898FD-FDC9-4683-BE3B-2B318B6C6B3A}"/>
    <cellStyle name="AggOrangeLBorder 4 2 2 6 3" xfId="11375" xr:uid="{A3A553FF-CCA0-4ABC-870F-3CD11245DA85}"/>
    <cellStyle name="AggOrangeLBorder 4 2 2 6 4" xfId="15275" xr:uid="{6B52C0E2-EC02-4471-8A55-6DB44EFC5D71}"/>
    <cellStyle name="AggOrangeLBorder 4 2 2 6 5" xfId="18474" xr:uid="{C5E9B595-A128-4A95-8D1D-0940E154D59C}"/>
    <cellStyle name="AggOrangeLBorder 4 2 2 6 6" xfId="22454" xr:uid="{5412442B-5CB5-46C6-BB9A-A6AB9EEB8954}"/>
    <cellStyle name="AggOrangeLBorder 4 2 2 6 7" xfId="25016" xr:uid="{761C064F-E517-40B3-852D-3CE2609A0436}"/>
    <cellStyle name="AggOrangeLBorder 4 2 2 6 8" xfId="29359" xr:uid="{33401E12-B13D-40CC-BC1C-5D4EBF62A843}"/>
    <cellStyle name="AggOrangeLBorder 4 2 2 6 9" xfId="31333" xr:uid="{67223A74-E27E-4E0A-B912-8CA53BDDA9F7}"/>
    <cellStyle name="AggOrangeLBorder 4 2 2 7" xfId="2745" xr:uid="{588F2056-7C8D-41DF-9E96-792B5777D5A7}"/>
    <cellStyle name="AggOrangeLBorder 4 2 2 7 10" xfId="34324" xr:uid="{34F8ECF9-C077-4DD1-9325-9A97CFC8C121}"/>
    <cellStyle name="AggOrangeLBorder 4 2 2 7 11" xfId="37769" xr:uid="{29D4BD6C-5353-4269-905D-66A5EBF160F2}"/>
    <cellStyle name="AggOrangeLBorder 4 2 2 7 12" xfId="40462" xr:uid="{A02EACAD-91E1-42FA-BC2C-E71FA49D0214}"/>
    <cellStyle name="AggOrangeLBorder 4 2 2 7 13" xfId="44768" xr:uid="{C8C28F29-B006-4B4A-B878-3FEBE6AFC974}"/>
    <cellStyle name="AggOrangeLBorder 4 2 2 7 14" xfId="48164" xr:uid="{60686E4A-9552-41F2-803C-F99C4B4F4B20}"/>
    <cellStyle name="AggOrangeLBorder 4 2 2 7 15" xfId="50169" xr:uid="{FC04A8E3-40F7-4984-9BD4-CCE100AF89EF}"/>
    <cellStyle name="AggOrangeLBorder 4 2 2 7 2" xfId="7181" xr:uid="{CC1EBC61-9A81-4ED9-9E8D-A1B288CEDEF1}"/>
    <cellStyle name="AggOrangeLBorder 4 2 2 7 3" xfId="10761" xr:uid="{A4F62B07-012A-4253-A0CB-2651424EB987}"/>
    <cellStyle name="AggOrangeLBorder 4 2 2 7 4" xfId="14660" xr:uid="{2F731EB4-C005-42D9-B711-AEA882A21ED7}"/>
    <cellStyle name="AggOrangeLBorder 4 2 2 7 5" xfId="17861" xr:uid="{05C74C61-C5B3-4B63-9C60-EB991AEAC920}"/>
    <cellStyle name="AggOrangeLBorder 4 2 2 7 6" xfId="21844" xr:uid="{34661A4A-9A1D-4AAD-A28D-1867FBD80B8E}"/>
    <cellStyle name="AggOrangeLBorder 4 2 2 7 7" xfId="24406" xr:uid="{738F7874-0AAD-470A-A99F-DB7B67E683B9}"/>
    <cellStyle name="AggOrangeLBorder 4 2 2 7 8" xfId="28744" xr:uid="{1C816B86-BE58-451D-985E-9FCAF6A6AFCD}"/>
    <cellStyle name="AggOrangeLBorder 4 2 2 7 9" xfId="30717" xr:uid="{3D3513ED-1CF7-41AF-8CB4-FE8689E8E8AB}"/>
    <cellStyle name="AggOrangeLBorder 4 2 2 8" xfId="4313" xr:uid="{AF213C6D-CC12-4136-B2AE-BE2CF7700F48}"/>
    <cellStyle name="AggOrangeLBorder 4 2 2 8 10" xfId="41976" xr:uid="{CD57DD56-F996-42D4-BDAF-46B085A5DC43}"/>
    <cellStyle name="AggOrangeLBorder 4 2 2 8 11" xfId="46312" xr:uid="{96C770EC-71D4-4A63-80FC-D6A447E8B679}"/>
    <cellStyle name="AggOrangeLBorder 4 2 2 8 12" xfId="49716" xr:uid="{46A4C8DD-B60F-4DC8-A647-875BD583D73F}"/>
    <cellStyle name="AggOrangeLBorder 4 2 2 8 13" xfId="51683" xr:uid="{96DBE09B-A6A8-4917-9652-1B51D6D903A6}"/>
    <cellStyle name="AggOrangeLBorder 4 2 2 8 2" xfId="8746" xr:uid="{27F1051D-7CE6-406D-BFC3-D458FB9B1214}"/>
    <cellStyle name="AggOrangeLBorder 4 2 2 8 3" xfId="12317" xr:uid="{45AE1E64-921F-4837-B17A-598BEE1A1605}"/>
    <cellStyle name="AggOrangeLBorder 4 2 2 8 4" xfId="16220" xr:uid="{EF6E86EC-0CB7-4FE5-840B-C60BE7959223}"/>
    <cellStyle name="AggOrangeLBorder 4 2 2 8 5" xfId="19401" xr:uid="{830D172B-6E03-4BF7-B117-4EF72724E5F8}"/>
    <cellStyle name="AggOrangeLBorder 4 2 2 8 6" xfId="25920" xr:uid="{91DCAA6C-EC3E-48D0-8880-DBDB24E97D7E}"/>
    <cellStyle name="AggOrangeLBorder 4 2 2 8 7" xfId="32268" xr:uid="{B0388D65-DF05-4BBF-9ED3-116F9F581F4A}"/>
    <cellStyle name="AggOrangeLBorder 4 2 2 8 8" xfId="35874" xr:uid="{09EBC3D6-8E32-40C5-BD16-AC6B35D9F1F8}"/>
    <cellStyle name="AggOrangeLBorder 4 2 2 8 9" xfId="39326" xr:uid="{19A3479F-07BB-4539-8056-2422BC5722FB}"/>
    <cellStyle name="AggOrangeLBorder 4 2 2 9" xfId="4513" xr:uid="{91EBDF2E-6013-408B-BFEA-7C29BB48E1C9}"/>
    <cellStyle name="AggOrangeLBorder 4 2 2 9 10" xfId="42176" xr:uid="{795C6CFB-2A99-479C-B240-FFFCE2EB7BEE}"/>
    <cellStyle name="AggOrangeLBorder 4 2 2 9 11" xfId="46512" xr:uid="{EB3AF4C6-5362-4770-A46F-6AB9EED15B8C}"/>
    <cellStyle name="AggOrangeLBorder 4 2 2 9 12" xfId="49916" xr:uid="{9B2B509B-129A-4185-BAC0-419E73E83070}"/>
    <cellStyle name="AggOrangeLBorder 4 2 2 9 13" xfId="51883" xr:uid="{981BD136-2809-4D50-849E-8A2B6ADEDF2D}"/>
    <cellStyle name="AggOrangeLBorder 4 2 2 9 2" xfId="8946" xr:uid="{FEA3A122-B9AB-408E-9C06-1E3B5F6FECF9}"/>
    <cellStyle name="AggOrangeLBorder 4 2 2 9 3" xfId="12517" xr:uid="{BBA15A66-4A86-4B75-88E9-05238D0630C8}"/>
    <cellStyle name="AggOrangeLBorder 4 2 2 9 4" xfId="16420" xr:uid="{095F4707-E249-425D-9C41-452126E549FD}"/>
    <cellStyle name="AggOrangeLBorder 4 2 2 9 5" xfId="19601" xr:uid="{B3764005-5C87-47C4-8E5E-8668F5B73F33}"/>
    <cellStyle name="AggOrangeLBorder 4 2 2 9 6" xfId="26120" xr:uid="{AEFE875D-2E4B-481E-948E-B1C26722484D}"/>
    <cellStyle name="AggOrangeLBorder 4 2 2 9 7" xfId="32468" xr:uid="{2CD1922A-B406-4B67-9E3D-D3D4D2F8FAF3}"/>
    <cellStyle name="AggOrangeLBorder 4 2 2 9 8" xfId="36074" xr:uid="{2C948E62-1485-4637-94C5-68626215595E}"/>
    <cellStyle name="AggOrangeLBorder 4 2 2 9 9" xfId="39526" xr:uid="{FEF50BB6-FABB-4ABE-A770-14F70AC191CB}"/>
    <cellStyle name="AggOrangeLBorder 4 2 3" xfId="1349" xr:uid="{41E00D5A-9FDF-4AF3-B0D4-66E711A731C6}"/>
    <cellStyle name="AggOrangeLBorder 4 2 3 10" xfId="43374" xr:uid="{27450975-D6A8-46E5-ABB7-BC16A3D7D74F}"/>
    <cellStyle name="AggOrangeLBorder 4 2 3 11" xfId="48019" xr:uid="{A9933243-2B6A-4461-BCA4-F4798F2399FF}"/>
    <cellStyle name="AggOrangeLBorder 4 2 3 2" xfId="5790" xr:uid="{29AE5ED4-31BA-4F21-8C93-F17BDE63C7AE}"/>
    <cellStyle name="AggOrangeLBorder 4 2 3 3" xfId="9365" xr:uid="{27981B00-4CF2-48D5-8E8A-1FCFB4CB7C5E}"/>
    <cellStyle name="AggOrangeLBorder 4 2 3 4" xfId="12730" xr:uid="{96E24BBF-5D95-43D8-9309-71499E5CD794}"/>
    <cellStyle name="AggOrangeLBorder 4 2 3 5" xfId="20457" xr:uid="{CFF79F9E-C1B5-4097-A853-474A56AFCC4D}"/>
    <cellStyle name="AggOrangeLBorder 4 2 3 6" xfId="22919" xr:uid="{F45D283D-54CF-4B8A-B487-E5E033516224}"/>
    <cellStyle name="AggOrangeLBorder 4 2 3 7" xfId="29904" xr:uid="{0D077960-1700-431E-82EB-AD2CB93147E2}"/>
    <cellStyle name="AggOrangeLBorder 4 2 3 8" xfId="32932" xr:uid="{22374DA1-D400-4549-BD9B-C4F3256E3719}"/>
    <cellStyle name="AggOrangeLBorder 4 2 3 9" xfId="37560" xr:uid="{024C4CA9-1911-4AC2-844D-D0C239CC3446}"/>
    <cellStyle name="AggOrangeLBorder 4 2 4" xfId="1762" xr:uid="{0C8564FD-5814-4636-912A-C9EDC0132641}"/>
    <cellStyle name="AggOrangeLBorder 4 2 4 10" xfId="26656" xr:uid="{E10FF3B5-EC1C-4298-826C-F6AD8C172156}"/>
    <cellStyle name="AggOrangeLBorder 4 2 4 11" xfId="43787" xr:uid="{203FA83E-943E-4679-9150-84A9F54AF40B}"/>
    <cellStyle name="AggOrangeLBorder 4 2 4 12" xfId="42493" xr:uid="{E10139E8-0389-4F32-B27C-1C883673126D}"/>
    <cellStyle name="AggOrangeLBorder 4 2 4 2" xfId="6200" xr:uid="{7CFA2AFE-D67B-472F-A7EE-1EC00C728967}"/>
    <cellStyle name="AggOrangeLBorder 4 2 4 3" xfId="9778" xr:uid="{B5A34347-319A-438D-9E80-5EF01D97D43C}"/>
    <cellStyle name="AggOrangeLBorder 4 2 4 4" xfId="13680" xr:uid="{A551076F-C9D2-4D0A-B6A7-A65F9CFC8E55}"/>
    <cellStyle name="AggOrangeLBorder 4 2 4 5" xfId="16883" xr:uid="{4EAA59E2-CCF8-4878-99A1-2EECC8010F8D}"/>
    <cellStyle name="AggOrangeLBorder 4 2 4 6" xfId="20870" xr:uid="{D836D78C-BC0A-4534-A011-33BCE031EB59}"/>
    <cellStyle name="AggOrangeLBorder 4 2 4 7" xfId="23470" xr:uid="{33659B0F-96F2-45AC-A502-5484B0DEBD17}"/>
    <cellStyle name="AggOrangeLBorder 4 2 4 8" xfId="30448" xr:uid="{FFAE5FF2-3181-4897-9623-E0FFF3E7F452}"/>
    <cellStyle name="AggOrangeLBorder 4 2 4 9" xfId="33345" xr:uid="{C9E8A3F6-EAA0-415F-B44C-C5FF2BF5C7D0}"/>
    <cellStyle name="AggOrangeLBorder 4 2 5" xfId="2126" xr:uid="{96D9BB62-B9FF-4E9A-AAEE-C2435499E923}"/>
    <cellStyle name="AggOrangeLBorder 4 2 5 10" xfId="39843" xr:uid="{D4DC4893-FC8F-4D21-8991-F63122CFCBF0}"/>
    <cellStyle name="AggOrangeLBorder 4 2 5 11" xfId="44149" xr:uid="{F7D5D951-EF65-40C7-93AE-2DFA5C8A944E}"/>
    <cellStyle name="AggOrangeLBorder 4 2 5 12" xfId="47044" xr:uid="{45818584-A573-4D97-9246-0F91CA990A9D}"/>
    <cellStyle name="AggOrangeLBorder 4 2 5 2" xfId="6564" xr:uid="{FC1AB4E0-53C4-476A-BDE2-82BCA7FAAC4E}"/>
    <cellStyle name="AggOrangeLBorder 4 2 5 3" xfId="10142" xr:uid="{C6D4C9F4-E919-49BC-83A3-3254988BD660}"/>
    <cellStyle name="AggOrangeLBorder 4 2 5 4" xfId="14041" xr:uid="{26B60B8D-5835-4659-85EE-E439B86BA369}"/>
    <cellStyle name="AggOrangeLBorder 4 2 5 5" xfId="17242" xr:uid="{DAFA0A5B-7D05-4BFD-B09D-9A3DC67D743E}"/>
    <cellStyle name="AggOrangeLBorder 4 2 5 6" xfId="21225" xr:uid="{962F618E-E970-4BBB-B17E-AF77FD61A593}"/>
    <cellStyle name="AggOrangeLBorder 4 2 5 7" xfId="23812" xr:uid="{1E909F12-AC77-4778-A767-BF8B1E36BD80}"/>
    <cellStyle name="AggOrangeLBorder 4 2 5 8" xfId="30241" xr:uid="{A2CEE6C7-9841-432D-9605-C1190304870F}"/>
    <cellStyle name="AggOrangeLBorder 4 2 5 9" xfId="33705" xr:uid="{14CA5018-F777-4852-AF0C-E2981477E44B}"/>
    <cellStyle name="AggOrangeLBorder 4 2 6" xfId="2466" xr:uid="{E29510EE-B0EB-439A-98F2-9B0E62ED27F4}"/>
    <cellStyle name="AggOrangeLBorder 4 2 6 10" xfId="40183" xr:uid="{B8303F69-D2F3-4BE0-8B70-9FAC2096BEA1}"/>
    <cellStyle name="AggOrangeLBorder 4 2 6 11" xfId="44489" xr:uid="{040D254C-1909-4E70-B14A-415884EE10C2}"/>
    <cellStyle name="AggOrangeLBorder 4 2 6 12" xfId="46849" xr:uid="{B5329937-D9F0-4976-B3BA-68AE22B653E6}"/>
    <cellStyle name="AggOrangeLBorder 4 2 6 2" xfId="6904" xr:uid="{2739C4BB-1A81-45B5-92C1-ACF2842F6CAB}"/>
    <cellStyle name="AggOrangeLBorder 4 2 6 3" xfId="10482" xr:uid="{6AB1442D-2C3A-4E53-BB61-9E4869A26C60}"/>
    <cellStyle name="AggOrangeLBorder 4 2 6 4" xfId="14381" xr:uid="{89953B27-C94D-4695-B6F9-B401DCC6DB7B}"/>
    <cellStyle name="AggOrangeLBorder 4 2 6 5" xfId="17582" xr:uid="{06D50483-D916-4945-BC2D-43F5D4659336}"/>
    <cellStyle name="AggOrangeLBorder 4 2 6 6" xfId="21565" xr:uid="{64736464-039E-45BB-BB24-DA0DAAF30B73}"/>
    <cellStyle name="AggOrangeLBorder 4 2 6 7" xfId="24147" xr:uid="{3A135F97-BF12-4C5B-8804-6BD8748A9BBA}"/>
    <cellStyle name="AggOrangeLBorder 4 2 6 8" xfId="26585" xr:uid="{A527AF1F-4C5E-440B-8B7E-7396A2BCE467}"/>
    <cellStyle name="AggOrangeLBorder 4 2 6 9" xfId="34045" xr:uid="{4FEEF645-7F7C-46C6-AB4A-793BD5406E94}"/>
    <cellStyle name="AggOrangeLBorder 4 2 7" xfId="3150" xr:uid="{30DDACA4-827C-4247-BE02-4141985DCE56}"/>
    <cellStyle name="AggOrangeLBorder 4 2 7 10" xfId="34727" xr:uid="{D3FC2E62-15CD-445D-B40A-4F0BF949A3BD}"/>
    <cellStyle name="AggOrangeLBorder 4 2 7 11" xfId="38172" xr:uid="{7AC5D87F-1BE6-4903-A3A1-7C07118C6D56}"/>
    <cellStyle name="AggOrangeLBorder 4 2 7 12" xfId="40861" xr:uid="{A516EBD4-E096-4F8B-9873-00690139ED20}"/>
    <cellStyle name="AggOrangeLBorder 4 2 7 13" xfId="45172" xr:uid="{4014114C-8716-471B-8FD4-3EAC44ED920A}"/>
    <cellStyle name="AggOrangeLBorder 4 2 7 14" xfId="48563" xr:uid="{7634B273-65D3-4771-8CC4-4DBD821D26E1}"/>
    <cellStyle name="AggOrangeLBorder 4 2 7 15" xfId="50568" xr:uid="{B19F35DA-7929-462D-8696-2E7C5643F3AF}"/>
    <cellStyle name="AggOrangeLBorder 4 2 7 2" xfId="7585" xr:uid="{D98FEB04-1B52-4D89-B25A-B17F4A69D2C5}"/>
    <cellStyle name="AggOrangeLBorder 4 2 7 3" xfId="11164" xr:uid="{E6815875-AB4A-406B-AD25-6A54B40EFB6A}"/>
    <cellStyle name="AggOrangeLBorder 4 2 7 4" xfId="15064" xr:uid="{E97B1256-40AF-40DA-BE07-A184A2EAC88A}"/>
    <cellStyle name="AggOrangeLBorder 4 2 7 5" xfId="18263" xr:uid="{E58F9B4D-1302-47D5-97DD-523D01F8C4CE}"/>
    <cellStyle name="AggOrangeLBorder 4 2 7 6" xfId="22243" xr:uid="{BE645DA3-11D0-4912-8564-C30F2C7A9A33}"/>
    <cellStyle name="AggOrangeLBorder 4 2 7 7" xfId="24805" xr:uid="{9C7BDE9E-4DC0-4394-A942-B7205C974CAA}"/>
    <cellStyle name="AggOrangeLBorder 4 2 7 8" xfId="29148" xr:uid="{2278A11B-DCC3-4D47-A0F8-639B8DDF0BC7}"/>
    <cellStyle name="AggOrangeLBorder 4 2 7 9" xfId="31122" xr:uid="{17203AAD-CBEC-4E76-AEDB-ED97E0FE6698}"/>
    <cellStyle name="AggOrangeLBorder 4 2 8" xfId="3505" xr:uid="{DD54DD08-718E-4292-9A2C-F3B54E25500C}"/>
    <cellStyle name="AggOrangeLBorder 4 2 8 10" xfId="35082" xr:uid="{4875C7FA-9C16-4B49-8BF3-5437A0B25436}"/>
    <cellStyle name="AggOrangeLBorder 4 2 8 11" xfId="38527" xr:uid="{DB212434-5453-4AE9-8011-4BBF9341650E}"/>
    <cellStyle name="AggOrangeLBorder 4 2 8 12" xfId="41216" xr:uid="{26630654-EEEA-4138-8755-0C1E77FDAA4E}"/>
    <cellStyle name="AggOrangeLBorder 4 2 8 13" xfId="45527" xr:uid="{8B5F0748-F58B-4D99-A103-70190E949B9F}"/>
    <cellStyle name="AggOrangeLBorder 4 2 8 14" xfId="48918" xr:uid="{0471D6F8-DEF1-499C-A214-FD89290EDBE0}"/>
    <cellStyle name="AggOrangeLBorder 4 2 8 15" xfId="50923" xr:uid="{C429EB84-1CDB-41EF-80F6-D0227B4A1B73}"/>
    <cellStyle name="AggOrangeLBorder 4 2 8 2" xfId="7940" xr:uid="{DC20DD71-FB23-4692-BD8A-93C96EA832DF}"/>
    <cellStyle name="AggOrangeLBorder 4 2 8 3" xfId="11519" xr:uid="{63A8D63F-AE59-4465-B34C-9EAAE49DD9BE}"/>
    <cellStyle name="AggOrangeLBorder 4 2 8 4" xfId="15419" xr:uid="{C6B7BCB2-436E-4016-A618-78452C30C4F8}"/>
    <cellStyle name="AggOrangeLBorder 4 2 8 5" xfId="18618" xr:uid="{347E6047-5F06-4EF1-A8FE-0AEF72E1BB1A}"/>
    <cellStyle name="AggOrangeLBorder 4 2 8 6" xfId="22598" xr:uid="{8D5A81CA-BAB5-442E-A030-E2AE19D43309}"/>
    <cellStyle name="AggOrangeLBorder 4 2 8 7" xfId="25160" xr:uid="{884E14F3-CB8B-4F8F-9AE7-A3C7F9B4AE5C}"/>
    <cellStyle name="AggOrangeLBorder 4 2 8 8" xfId="29503" xr:uid="{20D482DF-1408-489C-A33C-46E66729CA48}"/>
    <cellStyle name="AggOrangeLBorder 4 2 8 9" xfId="31477" xr:uid="{EDBF7F33-1C76-4AD8-BAAB-8EF1FBCBB2D0}"/>
    <cellStyle name="AggOrangeLBorder 4 2 9" xfId="4104" xr:uid="{4A238CC6-BB90-42A9-BD7E-EF5021B59682}"/>
    <cellStyle name="AggOrangeLBorder 4 2 9 10" xfId="41767" xr:uid="{320EABBF-E051-43B7-9120-E807E101889E}"/>
    <cellStyle name="AggOrangeLBorder 4 2 9 11" xfId="46103" xr:uid="{815523FA-1546-4479-85BC-C909E9AE635D}"/>
    <cellStyle name="AggOrangeLBorder 4 2 9 12" xfId="49507" xr:uid="{D72AB0AB-D2CC-4821-B14B-D5AA6DA3C203}"/>
    <cellStyle name="AggOrangeLBorder 4 2 9 13" xfId="51474" xr:uid="{EAC48C79-651D-4EDA-B263-1CB214B110BE}"/>
    <cellStyle name="AggOrangeLBorder 4 2 9 2" xfId="8537" xr:uid="{A28FE00C-74E9-4050-AA34-03B97F6C6E78}"/>
    <cellStyle name="AggOrangeLBorder 4 2 9 3" xfId="12108" xr:uid="{431322E5-3AFC-4E55-B63E-7A7CF42B669B}"/>
    <cellStyle name="AggOrangeLBorder 4 2 9 4" xfId="16011" xr:uid="{C182A2D2-5FD4-4439-85A4-52D81DD858FF}"/>
    <cellStyle name="AggOrangeLBorder 4 2 9 5" xfId="19192" xr:uid="{E75DE1CE-4EDF-4580-B4FC-62D6FC0AC017}"/>
    <cellStyle name="AggOrangeLBorder 4 2 9 6" xfId="25711" xr:uid="{E777789C-1E64-46B7-B6FD-1A1D320A7F21}"/>
    <cellStyle name="AggOrangeLBorder 4 2 9 7" xfId="32059" xr:uid="{2467CDA4-2F02-493C-9B87-3478E35BFDF3}"/>
    <cellStyle name="AggOrangeLBorder 4 2 9 8" xfId="35665" xr:uid="{7B85FC25-802C-4DF4-9B14-2CAEAE7AB69E}"/>
    <cellStyle name="AggOrangeLBorder 4 2 9 9" xfId="39117" xr:uid="{524C8101-4858-491B-969F-48FA0A2F3621}"/>
    <cellStyle name="AggOrangeLBorder 4 3" xfId="624" xr:uid="{4CF8AE45-9695-4F9D-8158-50C5894659E7}"/>
    <cellStyle name="AggOrangeLBorder 4 3 10" xfId="4415" xr:uid="{497B4D73-D265-4BC3-902D-38AF58208D93}"/>
    <cellStyle name="AggOrangeLBorder 4 3 10 10" xfId="42078" xr:uid="{2A4F13F5-A4C8-43A9-9863-07E785E50BBB}"/>
    <cellStyle name="AggOrangeLBorder 4 3 10 11" xfId="46414" xr:uid="{A314A936-4F41-45F6-9167-21A7E22FF195}"/>
    <cellStyle name="AggOrangeLBorder 4 3 10 12" xfId="49818" xr:uid="{3D48BF12-26EB-4315-9ADF-0F420A684B43}"/>
    <cellStyle name="AggOrangeLBorder 4 3 10 13" xfId="51785" xr:uid="{3B737BD0-CE1F-4C97-83A1-16677D16A060}"/>
    <cellStyle name="AggOrangeLBorder 4 3 10 2" xfId="8848" xr:uid="{B5EC3C16-1ACB-4822-810F-0440A94DB158}"/>
    <cellStyle name="AggOrangeLBorder 4 3 10 3" xfId="12419" xr:uid="{BB1FBE4B-821D-4E79-A767-79C4F1DE81B6}"/>
    <cellStyle name="AggOrangeLBorder 4 3 10 4" xfId="16322" xr:uid="{BBF73C99-296B-4C77-9F86-8A6A811EACEA}"/>
    <cellStyle name="AggOrangeLBorder 4 3 10 5" xfId="19503" xr:uid="{CDAB9012-39FE-4015-B2C6-3EC873351736}"/>
    <cellStyle name="AggOrangeLBorder 4 3 10 6" xfId="26022" xr:uid="{705D1AD5-6F2E-4043-94F6-C8E2CE12B12D}"/>
    <cellStyle name="AggOrangeLBorder 4 3 10 7" xfId="32370" xr:uid="{F956095A-EDA6-4A8B-899F-1A2A01CB78EF}"/>
    <cellStyle name="AggOrangeLBorder 4 3 10 8" xfId="35976" xr:uid="{434CBD24-D6E4-44A8-A0D3-836EDAD91184}"/>
    <cellStyle name="AggOrangeLBorder 4 3 10 9" xfId="39428" xr:uid="{30937015-5F12-4F3D-BF56-FD13CF882756}"/>
    <cellStyle name="AggOrangeLBorder 4 3 11" xfId="5387" xr:uid="{891D073D-2C01-4809-ABCB-79400FF97DFA}"/>
    <cellStyle name="AggOrangeLBorder 4 3 12" xfId="5400" xr:uid="{4DD01622-6E19-4D2B-84A3-EAD5C4399337}"/>
    <cellStyle name="AggOrangeLBorder 4 3 13" xfId="19738" xr:uid="{877EA98A-7C01-4415-880B-CCBC2ADBDE81}"/>
    <cellStyle name="AggOrangeLBorder 4 3 14" xfId="36853" xr:uid="{6CB7CD27-31CE-48FE-AFD7-D69994293BC7}"/>
    <cellStyle name="AggOrangeLBorder 4 3 15" xfId="42654" xr:uid="{5B2D1602-3860-4BDF-860C-324362D7E89B}"/>
    <cellStyle name="AggOrangeLBorder 4 3 16" xfId="52488" xr:uid="{7E2A0025-D173-4DA3-BF4B-F330712F1609}"/>
    <cellStyle name="AggOrangeLBorder 4 3 2" xfId="839" xr:uid="{C8131345-44F0-46E2-AB69-0A8B0916B04B}"/>
    <cellStyle name="AggOrangeLBorder 4 3 2 10" xfId="5245" xr:uid="{DEDFF84D-3B4D-4738-B35E-FDF5B47D8DE0}"/>
    <cellStyle name="AggOrangeLBorder 4 3 2 11" xfId="15588" xr:uid="{7D41651A-0FD0-410C-8BB2-0C00DD813EA3}"/>
    <cellStyle name="AggOrangeLBorder 4 3 2 12" xfId="19948" xr:uid="{A55BF38F-B2FB-411D-A6D9-6D45941CD24B}"/>
    <cellStyle name="AggOrangeLBorder 4 3 2 13" xfId="37543" xr:uid="{CFFC97E8-D448-4572-8ACA-6D34537F77DE}"/>
    <cellStyle name="AggOrangeLBorder 4 3 2 14" xfId="42864" xr:uid="{3478ECA5-85BB-4AFB-BFE0-282E0B8E5245}"/>
    <cellStyle name="AggOrangeLBorder 4 3 2 15" xfId="52702" xr:uid="{162C4305-9093-4050-B209-DCBAA3386985}"/>
    <cellStyle name="AggOrangeLBorder 4 3 2 2" xfId="1468" xr:uid="{978A851A-11B6-403E-B290-5C0D07EB7A75}"/>
    <cellStyle name="AggOrangeLBorder 4 3 2 2 10" xfId="43493" xr:uid="{70280E27-B93F-4353-A7BF-116AED5B5041}"/>
    <cellStyle name="AggOrangeLBorder 4 3 2 2 11" xfId="46727" xr:uid="{0A1122B2-1552-4D2A-A621-8B62D9A217B7}"/>
    <cellStyle name="AggOrangeLBorder 4 3 2 2 2" xfId="5907" xr:uid="{ED7C1072-3803-4DF3-9330-7A27EA427373}"/>
    <cellStyle name="AggOrangeLBorder 4 3 2 2 3" xfId="9484" xr:uid="{F4687664-3381-4ADA-9A9F-DCF3CD4E1FEA}"/>
    <cellStyle name="AggOrangeLBorder 4 3 2 2 4" xfId="16589" xr:uid="{814F1CFB-DE55-4530-8078-03295CA2EE0F}"/>
    <cellStyle name="AggOrangeLBorder 4 3 2 2 5" xfId="20576" xr:uid="{E649905F-ABA5-4222-877E-C3991BF8177C}"/>
    <cellStyle name="AggOrangeLBorder 4 3 2 2 6" xfId="23193" xr:uid="{B20FE992-B7ED-4DD8-864D-1D54542FCB19}"/>
    <cellStyle name="AggOrangeLBorder 4 3 2 2 7" xfId="30120" xr:uid="{5A3023C7-94B9-447E-B2FF-1D60A91FFA6D}"/>
    <cellStyle name="AggOrangeLBorder 4 3 2 2 8" xfId="33051" xr:uid="{CFBE8A69-6F38-445D-9598-B0F10C0A3FCA}"/>
    <cellStyle name="AggOrangeLBorder 4 3 2 2 9" xfId="36499" xr:uid="{FFFE877C-F0FA-4689-A3E9-8508F351C2EA}"/>
    <cellStyle name="AggOrangeLBorder 4 3 2 3" xfId="1505" xr:uid="{C002C99F-2E03-41DC-8C56-E93358A8E604}"/>
    <cellStyle name="AggOrangeLBorder 4 3 2 3 10" xfId="36422" xr:uid="{13A4EAE1-98CE-4F16-9CE5-2E698F795B69}"/>
    <cellStyle name="AggOrangeLBorder 4 3 2 3 11" xfId="43530" xr:uid="{9E2122AA-F220-4994-BA28-23B0A5004E04}"/>
    <cellStyle name="AggOrangeLBorder 4 3 2 3 12" xfId="47889" xr:uid="{9E448863-3ED0-4607-A3AC-00B8657003D0}"/>
    <cellStyle name="AggOrangeLBorder 4 3 2 3 2" xfId="5944" xr:uid="{C16D8928-97AE-4A23-B5FD-15D6AAC9CBD6}"/>
    <cellStyle name="AggOrangeLBorder 4 3 2 3 3" xfId="9521" xr:uid="{89D73BC6-E149-4D0D-93F7-EC3DD6537D6D}"/>
    <cellStyle name="AggOrangeLBorder 4 3 2 3 4" xfId="13435" xr:uid="{B5E7A725-2E19-4C67-8442-D4CC1C00D4D3}"/>
    <cellStyle name="AggOrangeLBorder 4 3 2 3 5" xfId="16626" xr:uid="{2FA63EE6-5CCF-4B65-A7D7-028279F48B1A}"/>
    <cellStyle name="AggOrangeLBorder 4 3 2 3 6" xfId="20613" xr:uid="{63F7DF3E-CE4C-4ACF-BDE2-D3DE91F59419}"/>
    <cellStyle name="AggOrangeLBorder 4 3 2 3 7" xfId="23228" xr:uid="{26A9A32F-9D30-482B-A580-15A039D9DFCC}"/>
    <cellStyle name="AggOrangeLBorder 4 3 2 3 8" xfId="27922" xr:uid="{EB7DB1A8-2231-4DA0-B2EB-E06003C86C6D}"/>
    <cellStyle name="AggOrangeLBorder 4 3 2 3 9" xfId="33088" xr:uid="{385B42FD-9798-4ECB-81C4-F89F6DC7D5AE}"/>
    <cellStyle name="AggOrangeLBorder 4 3 2 4" xfId="2255" xr:uid="{25A624BB-1A14-4454-8307-C6AB88E8C8ED}"/>
    <cellStyle name="AggOrangeLBorder 4 3 2 4 10" xfId="39972" xr:uid="{B36FA9AE-9E79-4A9A-8F9F-5DB44D2318FD}"/>
    <cellStyle name="AggOrangeLBorder 4 3 2 4 11" xfId="44278" xr:uid="{C14B05FA-6D9D-4ABC-A7F1-147C44A3DE27}"/>
    <cellStyle name="AggOrangeLBorder 4 3 2 4 12" xfId="42440" xr:uid="{225BADAE-8769-4849-918E-600F33863BA8}"/>
    <cellStyle name="AggOrangeLBorder 4 3 2 4 2" xfId="6693" xr:uid="{4829F1B1-B747-403A-917C-53683521DB78}"/>
    <cellStyle name="AggOrangeLBorder 4 3 2 4 3" xfId="10271" xr:uid="{AC7E43AF-5C0C-49AB-BC0D-8ABF98219CD5}"/>
    <cellStyle name="AggOrangeLBorder 4 3 2 4 4" xfId="14170" xr:uid="{9D6568EE-29D7-4B4B-ADEF-7797F887B168}"/>
    <cellStyle name="AggOrangeLBorder 4 3 2 4 5" xfId="17371" xr:uid="{D23660E8-DC13-4DDE-BDB2-838307A4862C}"/>
    <cellStyle name="AggOrangeLBorder 4 3 2 4 6" xfId="21354" xr:uid="{93D31DE6-EB2F-4F61-A711-0B63EA3B76A5}"/>
    <cellStyle name="AggOrangeLBorder 4 3 2 4 7" xfId="23941" xr:uid="{8E7F54D8-CFA7-475F-BC1F-902C88508D52}"/>
    <cellStyle name="AggOrangeLBorder 4 3 2 4 8" xfId="30146" xr:uid="{2FAF8519-FFEE-41B2-8937-7422091EEC0F}"/>
    <cellStyle name="AggOrangeLBorder 4 3 2 4 9" xfId="33834" xr:uid="{E9543BE1-A051-451A-8C62-9F7CB96F9943}"/>
    <cellStyle name="AggOrangeLBorder 4 3 2 5" xfId="2614" xr:uid="{D07A5466-E3B5-42B0-87D9-BB394FB116CF}"/>
    <cellStyle name="AggOrangeLBorder 4 3 2 5 10" xfId="40331" xr:uid="{78E8AF03-C258-416D-841F-30FB365D6FA4}"/>
    <cellStyle name="AggOrangeLBorder 4 3 2 5 11" xfId="44637" xr:uid="{04FCA00C-A16F-4568-BB79-130A9203E2C0}"/>
    <cellStyle name="AggOrangeLBorder 4 3 2 5 12" xfId="50038" xr:uid="{CBF7300F-07A2-4417-8D16-21645D7A9A61}"/>
    <cellStyle name="AggOrangeLBorder 4 3 2 5 2" xfId="7051" xr:uid="{C1938AA9-F2F9-4192-BB7A-67377785E30A}"/>
    <cellStyle name="AggOrangeLBorder 4 3 2 5 3" xfId="10630" xr:uid="{C0222AB1-C44C-4589-8FA1-377FEC2BE850}"/>
    <cellStyle name="AggOrangeLBorder 4 3 2 5 4" xfId="14529" xr:uid="{4558CD0C-F129-4AF0-AD21-D11B1D614734}"/>
    <cellStyle name="AggOrangeLBorder 4 3 2 5 5" xfId="17730" xr:uid="{814A5763-7C3F-4C1C-A5BF-426046947679}"/>
    <cellStyle name="AggOrangeLBorder 4 3 2 5 6" xfId="21713" xr:uid="{0296DD10-E7A6-41FD-B95D-5E5A13D58486}"/>
    <cellStyle name="AggOrangeLBorder 4 3 2 5 7" xfId="24282" xr:uid="{3B51E15B-3BE5-4632-813F-11BE49109A86}"/>
    <cellStyle name="AggOrangeLBorder 4 3 2 5 8" xfId="30586" xr:uid="{3EE1587E-90E1-4C83-944C-3FC8E1B8B8D7}"/>
    <cellStyle name="AggOrangeLBorder 4 3 2 5 9" xfId="34193" xr:uid="{34AF97DC-627C-4882-B272-FCEA8963663F}"/>
    <cellStyle name="AggOrangeLBorder 4 3 2 6" xfId="3303" xr:uid="{6303F986-0AFF-4DF4-8C2F-EF4B4C37FBC8}"/>
    <cellStyle name="AggOrangeLBorder 4 3 2 6 10" xfId="34880" xr:uid="{B32164AE-0F54-495C-AE18-EB2C525006E1}"/>
    <cellStyle name="AggOrangeLBorder 4 3 2 6 11" xfId="38325" xr:uid="{04512970-8363-4422-8BEC-7404F091C5C6}"/>
    <cellStyle name="AggOrangeLBorder 4 3 2 6 12" xfId="41014" xr:uid="{9F9B8C9B-E1A6-43C3-824B-A5489FFAE9B5}"/>
    <cellStyle name="AggOrangeLBorder 4 3 2 6 13" xfId="45325" xr:uid="{F40F50AE-C89C-47B6-943C-0ED11F5AA0B8}"/>
    <cellStyle name="AggOrangeLBorder 4 3 2 6 14" xfId="48716" xr:uid="{20180E60-B1B0-4408-B276-704DFD65A485}"/>
    <cellStyle name="AggOrangeLBorder 4 3 2 6 15" xfId="50721" xr:uid="{4A5149E7-CDFC-4414-B719-9FCE4D70AB8D}"/>
    <cellStyle name="AggOrangeLBorder 4 3 2 6 2" xfId="7738" xr:uid="{1EEDA04E-240C-465D-9301-56BB5F7F8A40}"/>
    <cellStyle name="AggOrangeLBorder 4 3 2 6 3" xfId="11317" xr:uid="{9414153F-4190-4E3E-B0C6-3926A27A6EF1}"/>
    <cellStyle name="AggOrangeLBorder 4 3 2 6 4" xfId="15217" xr:uid="{1F59A457-8650-4CD5-9D60-FCD8C1CA110F}"/>
    <cellStyle name="AggOrangeLBorder 4 3 2 6 5" xfId="18416" xr:uid="{BDCDB534-1753-46FF-844C-93627FC31043}"/>
    <cellStyle name="AggOrangeLBorder 4 3 2 6 6" xfId="22396" xr:uid="{0AD90243-855A-4A25-A869-42033D09FBC1}"/>
    <cellStyle name="AggOrangeLBorder 4 3 2 6 7" xfId="24958" xr:uid="{FF099C09-ACBC-4351-B199-80FA330D66CF}"/>
    <cellStyle name="AggOrangeLBorder 4 3 2 6 8" xfId="29301" xr:uid="{4ED0EA5F-C5ED-491A-945B-05875C0CF083}"/>
    <cellStyle name="AggOrangeLBorder 4 3 2 6 9" xfId="31275" xr:uid="{B413C7CA-7D26-4331-B9E7-904E321756E9}"/>
    <cellStyle name="AggOrangeLBorder 4 3 2 7" xfId="3025" xr:uid="{3A393117-5C3F-4F5E-8407-580A15C8B008}"/>
    <cellStyle name="AggOrangeLBorder 4 3 2 7 10" xfId="34602" xr:uid="{E4D87598-E51C-4F99-846B-2EEFB71A315B}"/>
    <cellStyle name="AggOrangeLBorder 4 3 2 7 11" xfId="38047" xr:uid="{563A6E65-F955-4684-B73A-BBF2FF352E9E}"/>
    <cellStyle name="AggOrangeLBorder 4 3 2 7 12" xfId="40736" xr:uid="{9C025C5A-1FE1-4CAF-8DFF-25FEE00E4277}"/>
    <cellStyle name="AggOrangeLBorder 4 3 2 7 13" xfId="45047" xr:uid="{18AB7011-3DA7-4CE7-9301-BC6206A44F62}"/>
    <cellStyle name="AggOrangeLBorder 4 3 2 7 14" xfId="48438" xr:uid="{65130B6E-8040-40BA-A46B-2DAF7A2D9EB8}"/>
    <cellStyle name="AggOrangeLBorder 4 3 2 7 15" xfId="50443" xr:uid="{332E227B-B3A9-4906-A36B-7E3D4EB4E34B}"/>
    <cellStyle name="AggOrangeLBorder 4 3 2 7 2" xfId="7460" xr:uid="{6F0E549F-22E2-430F-96A4-4467B7EDA149}"/>
    <cellStyle name="AggOrangeLBorder 4 3 2 7 3" xfId="11039" xr:uid="{2E26A422-5888-4AC4-A239-F8312681F4BD}"/>
    <cellStyle name="AggOrangeLBorder 4 3 2 7 4" xfId="14939" xr:uid="{87DEA937-730D-4C20-B86D-BBEB0D7FD78F}"/>
    <cellStyle name="AggOrangeLBorder 4 3 2 7 5" xfId="18138" xr:uid="{BCB4D734-A9A2-4A64-ABD9-2CB92082476B}"/>
    <cellStyle name="AggOrangeLBorder 4 3 2 7 6" xfId="22118" xr:uid="{4CE34EA3-14F1-41AC-AFF1-C628E4FBE49A}"/>
    <cellStyle name="AggOrangeLBorder 4 3 2 7 7" xfId="24680" xr:uid="{AC3E6F9A-FB55-44E0-8927-FBDC5CB9ED72}"/>
    <cellStyle name="AggOrangeLBorder 4 3 2 7 8" xfId="29023" xr:uid="{E90BB01E-C0BA-4483-A0B0-FAA9E400620D}"/>
    <cellStyle name="AggOrangeLBorder 4 3 2 7 9" xfId="30997" xr:uid="{40EEA992-5F62-43DA-8915-D865DC996B32}"/>
    <cellStyle name="AggOrangeLBorder 4 3 2 8" xfId="4255" xr:uid="{BAB52E6F-2081-4021-8BF4-2A8A0AB69B55}"/>
    <cellStyle name="AggOrangeLBorder 4 3 2 8 10" xfId="41918" xr:uid="{A2FE17B0-4271-4681-A039-ABA927E894F1}"/>
    <cellStyle name="AggOrangeLBorder 4 3 2 8 11" xfId="46254" xr:uid="{6F057B41-B9D8-423E-ADD1-F3F66E6DE322}"/>
    <cellStyle name="AggOrangeLBorder 4 3 2 8 12" xfId="49658" xr:uid="{3ED12CB3-D261-4986-9B18-CD23F862E0BD}"/>
    <cellStyle name="AggOrangeLBorder 4 3 2 8 13" xfId="51625" xr:uid="{4705875B-DB15-4B14-8E30-6BE14FBF6FDC}"/>
    <cellStyle name="AggOrangeLBorder 4 3 2 8 2" xfId="8688" xr:uid="{27156F16-D5CD-4E5A-ABDF-37EB16148DE4}"/>
    <cellStyle name="AggOrangeLBorder 4 3 2 8 3" xfId="12259" xr:uid="{6DE0B56D-B789-4432-BB85-E0544CBFD3F7}"/>
    <cellStyle name="AggOrangeLBorder 4 3 2 8 4" xfId="16162" xr:uid="{2873D354-6568-4F64-A1F4-E866E626582F}"/>
    <cellStyle name="AggOrangeLBorder 4 3 2 8 5" xfId="19343" xr:uid="{EA2FDC3B-59D4-485F-9FF5-6185032F201D}"/>
    <cellStyle name="AggOrangeLBorder 4 3 2 8 6" xfId="25862" xr:uid="{AC630E6F-63A9-4940-B18A-CD5530B153DA}"/>
    <cellStyle name="AggOrangeLBorder 4 3 2 8 7" xfId="32210" xr:uid="{9EB33CCF-6462-492A-B1E4-8BA07C5ECA7C}"/>
    <cellStyle name="AggOrangeLBorder 4 3 2 8 8" xfId="35816" xr:uid="{DB34B739-CB79-4C5B-8C4E-B88C3F69391F}"/>
    <cellStyle name="AggOrangeLBorder 4 3 2 8 9" xfId="39268" xr:uid="{28C62E9D-616E-4010-B670-999814ECAF7B}"/>
    <cellStyle name="AggOrangeLBorder 4 3 2 9" xfId="3831" xr:uid="{2BDA3A3A-B3AA-4E8C-B666-8DB5BFE62ACA}"/>
    <cellStyle name="AggOrangeLBorder 4 3 2 9 10" xfId="41494" xr:uid="{F95EBA8E-F1A7-4C10-B5DD-CB18A1860611}"/>
    <cellStyle name="AggOrangeLBorder 4 3 2 9 11" xfId="45830" xr:uid="{67E516B2-0696-452D-9D2C-C91A754A865C}"/>
    <cellStyle name="AggOrangeLBorder 4 3 2 9 12" xfId="49234" xr:uid="{56DCC83E-3473-41AF-8E26-76B300E718D5}"/>
    <cellStyle name="AggOrangeLBorder 4 3 2 9 13" xfId="51201" xr:uid="{CBC48E8A-501E-4F98-833C-A62254F21DAD}"/>
    <cellStyle name="AggOrangeLBorder 4 3 2 9 2" xfId="8264" xr:uid="{9E7C7F0D-2393-43B3-9185-6C6AB2692C4B}"/>
    <cellStyle name="AggOrangeLBorder 4 3 2 9 3" xfId="11835" xr:uid="{1C924C4A-4612-478A-95DD-39611E7446D9}"/>
    <cellStyle name="AggOrangeLBorder 4 3 2 9 4" xfId="15738" xr:uid="{C908215B-7668-4579-810A-535EFBC6FE07}"/>
    <cellStyle name="AggOrangeLBorder 4 3 2 9 5" xfId="18919" xr:uid="{82A8FF9C-5854-439A-82F3-001CBB37BCBB}"/>
    <cellStyle name="AggOrangeLBorder 4 3 2 9 6" xfId="25438" xr:uid="{4B8608D6-625B-41CB-99CD-0531838387F4}"/>
    <cellStyle name="AggOrangeLBorder 4 3 2 9 7" xfId="31786" xr:uid="{6D868D1E-3F1C-4AE4-A408-B3093C7C0884}"/>
    <cellStyle name="AggOrangeLBorder 4 3 2 9 8" xfId="35392" xr:uid="{B395F272-26DB-4FA6-9F0D-B42739DB5062}"/>
    <cellStyle name="AggOrangeLBorder 4 3 2 9 9" xfId="38844" xr:uid="{BF7DBF3F-5D84-4E09-A80F-3E7F1B346FF2}"/>
    <cellStyle name="AggOrangeLBorder 4 3 3" xfId="1295" xr:uid="{1183A4F0-BCE7-49CC-855E-9280BCDB465F}"/>
    <cellStyle name="AggOrangeLBorder 4 3 3 10" xfId="43320" xr:uid="{BB9807B2-364F-41BC-9654-1A29B399C5F7}"/>
    <cellStyle name="AggOrangeLBorder 4 3 3 11" xfId="47976" xr:uid="{BBA3EB98-B709-448C-843C-853DF974489C}"/>
    <cellStyle name="AggOrangeLBorder 4 3 3 2" xfId="5737" xr:uid="{AEC34AAC-24BD-4D40-8A0B-9FEF77E2B763}"/>
    <cellStyle name="AggOrangeLBorder 4 3 3 3" xfId="9311" xr:uid="{50DB14BB-902A-4A46-91E3-432E0E080948}"/>
    <cellStyle name="AggOrangeLBorder 4 3 3 4" xfId="12938" xr:uid="{5924C197-5192-4E7D-8171-98B292190DB5}"/>
    <cellStyle name="AggOrangeLBorder 4 3 3 5" xfId="20403" xr:uid="{3DA1CA9E-9D49-4A41-9C2F-1969EEB8BBC4}"/>
    <cellStyle name="AggOrangeLBorder 4 3 3 6" xfId="23082" xr:uid="{A7E305B2-FD46-419E-BD5A-5B6397B723A9}"/>
    <cellStyle name="AggOrangeLBorder 4 3 3 7" xfId="26965" xr:uid="{61E2D9DF-8EC9-45CD-BACA-3A4F54E6ABF6}"/>
    <cellStyle name="AggOrangeLBorder 4 3 3 8" xfId="32878" xr:uid="{BC39917D-9BBB-4EA0-84B4-80DFBE0DBDED}"/>
    <cellStyle name="AggOrangeLBorder 4 3 3 9" xfId="36195" xr:uid="{E382AD8B-34ED-4952-B3BB-A9DE36439F7A}"/>
    <cellStyle name="AggOrangeLBorder 4 3 4" xfId="67" xr:uid="{F158DFF8-4407-48E4-AAF9-1B3903CE0CAA}"/>
    <cellStyle name="AggOrangeLBorder 4 3 4 10" xfId="36437" xr:uid="{94A16D8C-2C4D-4C44-9095-7AD4F23A7840}"/>
    <cellStyle name="AggOrangeLBorder 4 3 4 11" xfId="42286" xr:uid="{171C44C3-9258-46D6-BDDC-D2B6377D9596}"/>
    <cellStyle name="AggOrangeLBorder 4 3 4 12" xfId="47101" xr:uid="{8187BDAA-7215-487A-9CCD-3B32950467A6}"/>
    <cellStyle name="AggOrangeLBorder 4 3 4 2" xfId="3682" xr:uid="{10D64317-CFE7-4024-8E6D-83D51C448278}"/>
    <cellStyle name="AggOrangeLBorder 4 3 4 3" xfId="5329" xr:uid="{67F9ADAA-342B-4505-8455-22AC91381C34}"/>
    <cellStyle name="AggOrangeLBorder 4 3 4 4" xfId="9939" xr:uid="{911E04A8-540B-42F5-B78C-AE8B436DF4C3}"/>
    <cellStyle name="AggOrangeLBorder 4 3 4 5" xfId="12876" xr:uid="{353F467A-45CE-4849-86B0-F0254A3230D1}"/>
    <cellStyle name="AggOrangeLBorder 4 3 4 6" xfId="17041" xr:uid="{76BBB7CE-6129-4C9F-98F1-B49956359FE7}"/>
    <cellStyle name="AggOrangeLBorder 4 3 4 7" xfId="22998" xr:uid="{12C9C6E6-9DE8-4139-AD64-66372667D404}"/>
    <cellStyle name="AggOrangeLBorder 4 3 4 8" xfId="27798" xr:uid="{CB2D16C8-740D-4B0C-8AFD-865B03100AA3}"/>
    <cellStyle name="AggOrangeLBorder 4 3 4 9" xfId="29987" xr:uid="{C14B843F-E6BA-4510-BD52-AF70826BD23A}"/>
    <cellStyle name="AggOrangeLBorder 4 3 5" xfId="2075" xr:uid="{941AB911-B2A0-454A-8CEF-4C52735CA884}"/>
    <cellStyle name="AggOrangeLBorder 4 3 5 10" xfId="39792" xr:uid="{E14DA804-9058-430C-9A19-BA29EE69D6DB}"/>
    <cellStyle name="AggOrangeLBorder 4 3 5 11" xfId="44098" xr:uid="{328C6251-91D7-45F6-B848-0A95F27756E4}"/>
    <cellStyle name="AggOrangeLBorder 4 3 5 12" xfId="47097" xr:uid="{FA04477D-BFCC-4958-BCBB-3EECCE8AC1F8}"/>
    <cellStyle name="AggOrangeLBorder 4 3 5 2" xfId="6513" xr:uid="{942DAA51-8C0D-4DF2-B202-398EA46C54CB}"/>
    <cellStyle name="AggOrangeLBorder 4 3 5 3" xfId="10091" xr:uid="{23A1330C-F95D-49E3-8D0A-2D3FF5891B9B}"/>
    <cellStyle name="AggOrangeLBorder 4 3 5 4" xfId="13990" xr:uid="{87FD8FDE-0AC7-4D3B-BFBB-5A9E6BBBF6EB}"/>
    <cellStyle name="AggOrangeLBorder 4 3 5 5" xfId="17191" xr:uid="{D4CE3DEE-E72B-41D3-AEC7-577F5387FA56}"/>
    <cellStyle name="AggOrangeLBorder 4 3 5 6" xfId="21174" xr:uid="{73E5B16D-BBCD-4477-8DF7-0454C5220210}"/>
    <cellStyle name="AggOrangeLBorder 4 3 5 7" xfId="23761" xr:uid="{6D934422-BD43-439B-8F21-1E98B531A256}"/>
    <cellStyle name="AggOrangeLBorder 4 3 5 8" xfId="29715" xr:uid="{97DA9AE6-2573-41BE-9AAF-F532A15404BF}"/>
    <cellStyle name="AggOrangeLBorder 4 3 5 9" xfId="33654" xr:uid="{5B25ED92-DC26-4813-A222-6FEEA3F46BD9}"/>
    <cellStyle name="AggOrangeLBorder 4 3 6" xfId="2408" xr:uid="{12B96E71-D933-499A-85F6-E633BD5EA116}"/>
    <cellStyle name="AggOrangeLBorder 4 3 6 10" xfId="40125" xr:uid="{98AE0116-7B51-43E5-A57B-20C30C51F4C3}"/>
    <cellStyle name="AggOrangeLBorder 4 3 6 11" xfId="44431" xr:uid="{158D88C5-C06B-482A-A077-D08E512F4E49}"/>
    <cellStyle name="AggOrangeLBorder 4 3 6 12" xfId="42430" xr:uid="{3EC6E25E-D477-455F-AA2F-AB2559BA02C9}"/>
    <cellStyle name="AggOrangeLBorder 4 3 6 2" xfId="6846" xr:uid="{6A830588-B5A5-42C2-8781-D51A4D349633}"/>
    <cellStyle name="AggOrangeLBorder 4 3 6 3" xfId="10424" xr:uid="{F36428DE-C124-420B-AFC3-8CD628A33C31}"/>
    <cellStyle name="AggOrangeLBorder 4 3 6 4" xfId="14323" xr:uid="{8BBAA377-0B60-49DC-AC51-7749EDC696AE}"/>
    <cellStyle name="AggOrangeLBorder 4 3 6 5" xfId="17524" xr:uid="{6D35AFCC-E1DA-40EC-BACC-4C5900C76CB8}"/>
    <cellStyle name="AggOrangeLBorder 4 3 6 6" xfId="21507" xr:uid="{BF973234-F3E3-44DF-9FDA-9019CB0D216F}"/>
    <cellStyle name="AggOrangeLBorder 4 3 6 7" xfId="24091" xr:uid="{3F4D6CCB-A588-4330-BD6F-E8826B1E1BF9}"/>
    <cellStyle name="AggOrangeLBorder 4 3 6 8" xfId="27010" xr:uid="{C0D912AE-9E17-479E-98C2-119A24DBD4F6}"/>
    <cellStyle name="AggOrangeLBorder 4 3 6 9" xfId="33987" xr:uid="{8E046990-E681-423D-90F5-131A8786E1D4}"/>
    <cellStyle name="AggOrangeLBorder 4 3 7" xfId="3092" xr:uid="{5561D03E-C6AE-40D0-A1E9-5894E01DDA12}"/>
    <cellStyle name="AggOrangeLBorder 4 3 7 10" xfId="34669" xr:uid="{98112A74-37CC-43EE-A661-6B939A8FD844}"/>
    <cellStyle name="AggOrangeLBorder 4 3 7 11" xfId="38114" xr:uid="{810CF027-73B8-4541-81C4-0F47883E33B0}"/>
    <cellStyle name="AggOrangeLBorder 4 3 7 12" xfId="40803" xr:uid="{37449F77-FBC8-4A76-AC35-398425610A13}"/>
    <cellStyle name="AggOrangeLBorder 4 3 7 13" xfId="45114" xr:uid="{814B2244-1854-48EE-BBE4-959EA5F481D6}"/>
    <cellStyle name="AggOrangeLBorder 4 3 7 14" xfId="48505" xr:uid="{0E5D6D1A-96A0-4140-B897-FDE269FE0FE8}"/>
    <cellStyle name="AggOrangeLBorder 4 3 7 15" xfId="50510" xr:uid="{21E17A2C-7231-49F2-8146-96283F11B31E}"/>
    <cellStyle name="AggOrangeLBorder 4 3 7 2" xfId="7527" xr:uid="{F05540F2-86B5-4A07-84A5-0AAD78D66EA4}"/>
    <cellStyle name="AggOrangeLBorder 4 3 7 3" xfId="11106" xr:uid="{85ADBAC9-537A-4D03-92B1-D599F96146AD}"/>
    <cellStyle name="AggOrangeLBorder 4 3 7 4" xfId="15006" xr:uid="{B6576F54-D797-48E9-9FE5-9C0D51EB6C3C}"/>
    <cellStyle name="AggOrangeLBorder 4 3 7 5" xfId="18205" xr:uid="{533BEFAA-21F3-4027-92B3-3CBFE4448336}"/>
    <cellStyle name="AggOrangeLBorder 4 3 7 6" xfId="22185" xr:uid="{55431EFF-C2EF-4D57-A281-40A3EDE01ECB}"/>
    <cellStyle name="AggOrangeLBorder 4 3 7 7" xfId="24747" xr:uid="{7FC878CA-7F97-4F39-842A-19F9536D2F5C}"/>
    <cellStyle name="AggOrangeLBorder 4 3 7 8" xfId="29090" xr:uid="{F53572BA-4DC1-41C3-B6F6-A47C175ABD06}"/>
    <cellStyle name="AggOrangeLBorder 4 3 7 9" xfId="31064" xr:uid="{BFF081CC-309F-457C-8D4C-06B0A6AFBCC9}"/>
    <cellStyle name="AggOrangeLBorder 4 3 8" xfId="2941" xr:uid="{331E7466-BA43-4C5E-A512-A7A79D995AA0}"/>
    <cellStyle name="AggOrangeLBorder 4 3 8 10" xfId="34518" xr:uid="{1C89C2B3-9A48-4982-8D41-6F598A704FC0}"/>
    <cellStyle name="AggOrangeLBorder 4 3 8 11" xfId="37963" xr:uid="{384B6149-A522-416C-9F42-D4535C35246C}"/>
    <cellStyle name="AggOrangeLBorder 4 3 8 12" xfId="40652" xr:uid="{8FE32881-2644-447D-9A84-268269248256}"/>
    <cellStyle name="AggOrangeLBorder 4 3 8 13" xfId="44963" xr:uid="{2B50BD41-B845-4AAD-A8BD-72E059BA2D0C}"/>
    <cellStyle name="AggOrangeLBorder 4 3 8 14" xfId="48354" xr:uid="{262FA1CA-933F-43FD-89F1-0D175B6159C6}"/>
    <cellStyle name="AggOrangeLBorder 4 3 8 15" xfId="50359" xr:uid="{886A4B01-6380-4429-9361-8C5FC082CECC}"/>
    <cellStyle name="AggOrangeLBorder 4 3 8 2" xfId="7376" xr:uid="{7E0DAA11-775D-41CB-BDD2-B42E93B3868F}"/>
    <cellStyle name="AggOrangeLBorder 4 3 8 3" xfId="10955" xr:uid="{0356CA5E-1A39-4DDE-8864-3D497E7F6417}"/>
    <cellStyle name="AggOrangeLBorder 4 3 8 4" xfId="14855" xr:uid="{6B2C12D9-F112-4439-BF4D-05548332FC80}"/>
    <cellStyle name="AggOrangeLBorder 4 3 8 5" xfId="18054" xr:uid="{CFE96B11-2B98-424E-A64A-AABAEC2EC261}"/>
    <cellStyle name="AggOrangeLBorder 4 3 8 6" xfId="22034" xr:uid="{EEC7E982-CB63-4D1E-AF46-F2C4D7F3485E}"/>
    <cellStyle name="AggOrangeLBorder 4 3 8 7" xfId="24596" xr:uid="{BFF35C71-1264-49AA-AC43-386703A13CDA}"/>
    <cellStyle name="AggOrangeLBorder 4 3 8 8" xfId="28939" xr:uid="{2149CB9A-482B-4389-8917-8C42C79F0389}"/>
    <cellStyle name="AggOrangeLBorder 4 3 8 9" xfId="30913" xr:uid="{7D485F17-7A66-4723-B82C-727FBA56063E}"/>
    <cellStyle name="AggOrangeLBorder 4 3 9" xfId="4046" xr:uid="{6B4DC574-252B-4DD9-BBF8-82FFDF8DBCD9}"/>
    <cellStyle name="AggOrangeLBorder 4 3 9 10" xfId="41709" xr:uid="{0C17BE18-324D-4EC6-8630-776207715521}"/>
    <cellStyle name="AggOrangeLBorder 4 3 9 11" xfId="46045" xr:uid="{AA0B7A22-22B6-4529-B785-A75320FF84C7}"/>
    <cellStyle name="AggOrangeLBorder 4 3 9 12" xfId="49449" xr:uid="{29D4AF0B-7E45-45F4-8FEE-C77E2F795CA5}"/>
    <cellStyle name="AggOrangeLBorder 4 3 9 13" xfId="51416" xr:uid="{2C1749E3-1DE1-4B05-95CA-391CBA8FAF36}"/>
    <cellStyle name="AggOrangeLBorder 4 3 9 2" xfId="8479" xr:uid="{DC303479-2842-4291-BA77-78ACDA523CED}"/>
    <cellStyle name="AggOrangeLBorder 4 3 9 3" xfId="12050" xr:uid="{C769A64E-DD7A-4754-BAFD-C73AFF5FF27D}"/>
    <cellStyle name="AggOrangeLBorder 4 3 9 4" xfId="15953" xr:uid="{44A00667-D890-4F51-8DCE-84A89272014B}"/>
    <cellStyle name="AggOrangeLBorder 4 3 9 5" xfId="19134" xr:uid="{A5BEC5E3-659D-4C73-B4D9-602266974A5D}"/>
    <cellStyle name="AggOrangeLBorder 4 3 9 6" xfId="25653" xr:uid="{C7BD5203-24AA-44F5-B628-5ECFD6D436EF}"/>
    <cellStyle name="AggOrangeLBorder 4 3 9 7" xfId="32001" xr:uid="{B922B864-0683-4C42-ABCF-D1BF313D39C6}"/>
    <cellStyle name="AggOrangeLBorder 4 3 9 8" xfId="35607" xr:uid="{020B3A0F-A73F-43E6-B946-CAA49806AC17}"/>
    <cellStyle name="AggOrangeLBorder 4 3 9 9" xfId="39059" xr:uid="{2AAA3079-F7C0-4B5C-9539-C68948A3E588}"/>
    <cellStyle name="AggOrangeLBorder 4 4" xfId="645" xr:uid="{D37C3714-86FF-4C9D-819E-01B6974D9967}"/>
    <cellStyle name="AggOrangeLBorder 4 4 10" xfId="4486" xr:uid="{5E980B21-54EA-464C-88BE-6BB0762F9902}"/>
    <cellStyle name="AggOrangeLBorder 4 4 10 10" xfId="42149" xr:uid="{69CC8A6A-1E16-4A67-AE10-47484D90C2D6}"/>
    <cellStyle name="AggOrangeLBorder 4 4 10 11" xfId="46485" xr:uid="{BEC6653D-BB3D-4525-BB07-6B31CA03BA1C}"/>
    <cellStyle name="AggOrangeLBorder 4 4 10 12" xfId="49889" xr:uid="{4908AB35-5819-451F-B41B-10E5C5574AE0}"/>
    <cellStyle name="AggOrangeLBorder 4 4 10 13" xfId="51856" xr:uid="{1BCD9E63-C188-472C-B392-0CA83AAFEF0B}"/>
    <cellStyle name="AggOrangeLBorder 4 4 10 2" xfId="8919" xr:uid="{D596E7F7-FA54-4E44-B9CE-E9F3B2D10BB9}"/>
    <cellStyle name="AggOrangeLBorder 4 4 10 3" xfId="12490" xr:uid="{8BA5092B-18BC-4FBD-BF69-E17599B9271E}"/>
    <cellStyle name="AggOrangeLBorder 4 4 10 4" xfId="16393" xr:uid="{CBE098B3-292A-4482-8B0A-7CEBD04872B3}"/>
    <cellStyle name="AggOrangeLBorder 4 4 10 5" xfId="19574" xr:uid="{F7BE9263-D18A-4A35-B2BA-E6E3466A2F38}"/>
    <cellStyle name="AggOrangeLBorder 4 4 10 6" xfId="26093" xr:uid="{6438393F-880A-461D-8A1D-4E9A749325BD}"/>
    <cellStyle name="AggOrangeLBorder 4 4 10 7" xfId="32441" xr:uid="{B4C38627-DF89-4757-AAEA-684FD0682197}"/>
    <cellStyle name="AggOrangeLBorder 4 4 10 8" xfId="36047" xr:uid="{D3226554-208E-4814-9550-AD2889A0B926}"/>
    <cellStyle name="AggOrangeLBorder 4 4 10 9" xfId="39499" xr:uid="{BEAFE75F-57AA-4B58-8272-425A41D14A78}"/>
    <cellStyle name="AggOrangeLBorder 4 4 11" xfId="5202" xr:uid="{7E4ACA4E-3A6F-405B-B092-A0F045268ABB}"/>
    <cellStyle name="AggOrangeLBorder 4 4 12" xfId="12722" xr:uid="{99426E97-48E1-4027-B05A-5C11234EBB90}"/>
    <cellStyle name="AggOrangeLBorder 4 4 13" xfId="19759" xr:uid="{8801D733-FE7F-41A3-B561-A644EDB34BBA}"/>
    <cellStyle name="AggOrangeLBorder 4 4 14" xfId="29712" xr:uid="{08BC06C7-D988-43BB-B404-05BD11CCA533}"/>
    <cellStyle name="AggOrangeLBorder 4 4 15" xfId="42675" xr:uid="{0862DC16-043A-4D4B-A0AD-0DA78D739AAC}"/>
    <cellStyle name="AggOrangeLBorder 4 4 16" xfId="52509" xr:uid="{637B5F3A-4A6B-4248-9822-72CB4B40FB21}"/>
    <cellStyle name="AggOrangeLBorder 4 4 2" xfId="860" xr:uid="{51798928-E185-4AD2-B892-44F244E07754}"/>
    <cellStyle name="AggOrangeLBorder 4 4 2 10" xfId="5243" xr:uid="{FE36A6A4-FE91-450F-8FB3-1213B471E630}"/>
    <cellStyle name="AggOrangeLBorder 4 4 2 11" xfId="13367" xr:uid="{709B907E-A7A6-4D4D-A1D1-EAC81595D0EB}"/>
    <cellStyle name="AggOrangeLBorder 4 4 2 12" xfId="19969" xr:uid="{D1C8545F-2805-4A71-B20A-FC6CA2279677}"/>
    <cellStyle name="AggOrangeLBorder 4 4 2 13" xfId="37100" xr:uid="{838B3CD4-D9F7-4C78-B911-FB2BD849D8B7}"/>
    <cellStyle name="AggOrangeLBorder 4 4 2 14" xfId="42885" xr:uid="{93D919D9-020A-4416-B4CB-91F692D4C199}"/>
    <cellStyle name="AggOrangeLBorder 4 4 2 15" xfId="52723" xr:uid="{AB5C671F-1D1A-46DE-8B95-D0886FDEF34B}"/>
    <cellStyle name="AggOrangeLBorder 4 4 2 2" xfId="1504" xr:uid="{5B9790D1-3ABC-4128-B26A-2AF4736B0014}"/>
    <cellStyle name="AggOrangeLBorder 4 4 2 2 10" xfId="43529" xr:uid="{16824971-21AE-4189-91DF-D97E1FD42191}"/>
    <cellStyle name="AggOrangeLBorder 4 4 2 2 11" xfId="48142" xr:uid="{5907F8FC-39C2-4135-811A-FC848E59CAA1}"/>
    <cellStyle name="AggOrangeLBorder 4 4 2 2 2" xfId="5943" xr:uid="{E3B4CA38-EE76-4D7F-B691-A3872380AAC9}"/>
    <cellStyle name="AggOrangeLBorder 4 4 2 2 3" xfId="9520" xr:uid="{5A0C8DC9-43A8-4E03-98A1-B838721DBE25}"/>
    <cellStyle name="AggOrangeLBorder 4 4 2 2 4" xfId="16625" xr:uid="{370F9B63-B57D-4EEA-8CE3-0DFA58A2FE07}"/>
    <cellStyle name="AggOrangeLBorder 4 4 2 2 5" xfId="20612" xr:uid="{D74CAE4F-5B6E-46F1-8753-05750A6884C4}"/>
    <cellStyle name="AggOrangeLBorder 4 4 2 2 6" xfId="23227" xr:uid="{506D92BC-BD21-4B4C-B70B-7DD30E5C97D0}"/>
    <cellStyle name="AggOrangeLBorder 4 4 2 2 7" xfId="28362" xr:uid="{45D910B3-7BAD-4BE1-868B-75B5CE0CB731}"/>
    <cellStyle name="AggOrangeLBorder 4 4 2 2 8" xfId="33087" xr:uid="{B425BC3B-7A42-4532-8B65-5E511A06BD29}"/>
    <cellStyle name="AggOrangeLBorder 4 4 2 2 9" xfId="37195" xr:uid="{EF7FE79F-89E4-48B2-A77F-C5A2B5399A24}"/>
    <cellStyle name="AggOrangeLBorder 4 4 2 3" xfId="1595" xr:uid="{74232FA1-6351-4D0D-9C6A-90AB9522542C}"/>
    <cellStyle name="AggOrangeLBorder 4 4 2 3 10" xfId="37331" xr:uid="{574E6554-BC5F-4C85-B06B-22F01C04C432}"/>
    <cellStyle name="AggOrangeLBorder 4 4 2 3 11" xfId="43620" xr:uid="{8780ABB6-47CB-432F-A5C2-47F84FB69793}"/>
    <cellStyle name="AggOrangeLBorder 4 4 2 3 12" xfId="47422" xr:uid="{02DE58B0-90A3-4CD1-8F8A-83773CA218D1}"/>
    <cellStyle name="AggOrangeLBorder 4 4 2 3 2" xfId="6034" xr:uid="{2268C20E-D523-41DB-90BF-93E6C181301B}"/>
    <cellStyle name="AggOrangeLBorder 4 4 2 3 3" xfId="9611" xr:uid="{B69BDB45-1F3F-4FF6-88C8-E53A6E61B9FB}"/>
    <cellStyle name="AggOrangeLBorder 4 4 2 3 4" xfId="13523" xr:uid="{E1191525-9181-4DF1-B176-AC49E7AC6DD6}"/>
    <cellStyle name="AggOrangeLBorder 4 4 2 3 5" xfId="16716" xr:uid="{ED4CBC8E-F797-47D4-AD3B-ECD7E173610B}"/>
    <cellStyle name="AggOrangeLBorder 4 4 2 3 6" xfId="20703" xr:uid="{1D3DDF16-244E-436A-BD00-91C8992C6221}"/>
    <cellStyle name="AggOrangeLBorder 4 4 2 3 7" xfId="23311" xr:uid="{D1816F0E-8AA4-4B79-8716-C0834A98A473}"/>
    <cellStyle name="AggOrangeLBorder 4 4 2 3 8" xfId="28053" xr:uid="{5EEF8C75-6DC2-422E-AC25-59FE95B9C0C2}"/>
    <cellStyle name="AggOrangeLBorder 4 4 2 3 9" xfId="33178" xr:uid="{140788BA-5A1F-438C-B13E-EA410898A539}"/>
    <cellStyle name="AggOrangeLBorder 4 4 2 4" xfId="2273" xr:uid="{BDBD8C98-3553-4D5C-B8BE-D47845756F3A}"/>
    <cellStyle name="AggOrangeLBorder 4 4 2 4 10" xfId="39990" xr:uid="{8BFFC56A-1B2B-43C4-950C-06273FD90F59}"/>
    <cellStyle name="AggOrangeLBorder 4 4 2 4 11" xfId="44296" xr:uid="{FE8F02B0-9312-4BAE-8411-B1B54BD5A6EA}"/>
    <cellStyle name="AggOrangeLBorder 4 4 2 4 12" xfId="46846" xr:uid="{CB2019E1-3AC9-4BD7-9904-EAC0069A6737}"/>
    <cellStyle name="AggOrangeLBorder 4 4 2 4 2" xfId="6711" xr:uid="{F124EEB6-CAC0-4A72-A810-32DDE7CD7E1B}"/>
    <cellStyle name="AggOrangeLBorder 4 4 2 4 3" xfId="10289" xr:uid="{7ED967F8-D675-4788-9E5D-2E2EC0503AFE}"/>
    <cellStyle name="AggOrangeLBorder 4 4 2 4 4" xfId="14188" xr:uid="{DFFF362E-7D29-48FC-8C5D-ACAD2BE0B706}"/>
    <cellStyle name="AggOrangeLBorder 4 4 2 4 5" xfId="17389" xr:uid="{FE74CF38-57A0-4838-93F2-F2EED5E08DFA}"/>
    <cellStyle name="AggOrangeLBorder 4 4 2 4 6" xfId="21372" xr:uid="{F89445A2-AC5F-4273-9F28-862AAA926F9A}"/>
    <cellStyle name="AggOrangeLBorder 4 4 2 4 7" xfId="23959" xr:uid="{30A1FD5B-F464-42A6-A417-673EDBFEBF85}"/>
    <cellStyle name="AggOrangeLBorder 4 4 2 4 8" xfId="26874" xr:uid="{FE670377-3F2F-4056-8113-94D0FB66D809}"/>
    <cellStyle name="AggOrangeLBorder 4 4 2 4 9" xfId="33852" xr:uid="{CF2D0793-EC1C-4AFC-9C8D-0CCDECBB6CD9}"/>
    <cellStyle name="AggOrangeLBorder 4 4 2 5" xfId="2635" xr:uid="{C7735BE4-AA7A-488A-8D19-981367C08FCD}"/>
    <cellStyle name="AggOrangeLBorder 4 4 2 5 10" xfId="40352" xr:uid="{1ACEDF2F-FC02-46C6-ADCF-2D0202782E63}"/>
    <cellStyle name="AggOrangeLBorder 4 4 2 5 11" xfId="44658" xr:uid="{43199B52-5E2A-4B89-A00F-42E712C6411E}"/>
    <cellStyle name="AggOrangeLBorder 4 4 2 5 12" xfId="50059" xr:uid="{1FC9C161-CC30-42ED-A29A-34D92AB1D9F5}"/>
    <cellStyle name="AggOrangeLBorder 4 4 2 5 2" xfId="7072" xr:uid="{7FDD6223-34A1-466D-95F5-61CA918157E2}"/>
    <cellStyle name="AggOrangeLBorder 4 4 2 5 3" xfId="10651" xr:uid="{7C8382FD-723B-4261-9FE8-6DEA2FF3FCD0}"/>
    <cellStyle name="AggOrangeLBorder 4 4 2 5 4" xfId="14550" xr:uid="{5FE794A9-A2FE-4344-82B3-D261264F6E4D}"/>
    <cellStyle name="AggOrangeLBorder 4 4 2 5 5" xfId="17751" xr:uid="{DAB95289-E1E6-4B11-B220-BC2F187E59E5}"/>
    <cellStyle name="AggOrangeLBorder 4 4 2 5 6" xfId="21734" xr:uid="{9DA586CC-F269-45F3-8CBC-E5B14576B3FD}"/>
    <cellStyle name="AggOrangeLBorder 4 4 2 5 7" xfId="24302" xr:uid="{91865571-C7F9-47AE-93A9-0690B1699D35}"/>
    <cellStyle name="AggOrangeLBorder 4 4 2 5 8" xfId="30607" xr:uid="{BE885E45-1A0A-4095-BBD1-D0CE4D8F4C9D}"/>
    <cellStyle name="AggOrangeLBorder 4 4 2 5 9" xfId="34214" xr:uid="{1DD8FA21-FD2C-46D2-B9E1-396B56DDE8FA}"/>
    <cellStyle name="AggOrangeLBorder 4 4 2 6" xfId="3324" xr:uid="{BD3E5F83-8354-47EC-8ACE-541F1265641A}"/>
    <cellStyle name="AggOrangeLBorder 4 4 2 6 10" xfId="34901" xr:uid="{CFE92493-BFD2-4944-BDE7-FC81F276FF3A}"/>
    <cellStyle name="AggOrangeLBorder 4 4 2 6 11" xfId="38346" xr:uid="{F75B1E5C-177F-4C5D-B04F-D40DFF394B42}"/>
    <cellStyle name="AggOrangeLBorder 4 4 2 6 12" xfId="41035" xr:uid="{F7A4E8C2-16A5-48FC-A892-02AF8B8A48C4}"/>
    <cellStyle name="AggOrangeLBorder 4 4 2 6 13" xfId="45346" xr:uid="{71F396B6-08A8-4A9E-8316-E830895059F7}"/>
    <cellStyle name="AggOrangeLBorder 4 4 2 6 14" xfId="48737" xr:uid="{135D7E49-7E96-480B-B074-6001B92BE11B}"/>
    <cellStyle name="AggOrangeLBorder 4 4 2 6 15" xfId="50742" xr:uid="{74C6F113-A9CD-44CF-880E-E1F10A871FF6}"/>
    <cellStyle name="AggOrangeLBorder 4 4 2 6 2" xfId="7759" xr:uid="{68CB812F-FF7E-4EB1-92A7-0B203E58B3EF}"/>
    <cellStyle name="AggOrangeLBorder 4 4 2 6 3" xfId="11338" xr:uid="{FC8D4E91-44A1-402B-9F6C-0710361C4C17}"/>
    <cellStyle name="AggOrangeLBorder 4 4 2 6 4" xfId="15238" xr:uid="{F301B3E5-FD39-4AB6-A8A1-7C853EBD7E65}"/>
    <cellStyle name="AggOrangeLBorder 4 4 2 6 5" xfId="18437" xr:uid="{4BEF97A8-25E6-4664-9C71-3AEB97706BC8}"/>
    <cellStyle name="AggOrangeLBorder 4 4 2 6 6" xfId="22417" xr:uid="{2CA80BC0-1DFB-465E-AF1C-B8A69C492E13}"/>
    <cellStyle name="AggOrangeLBorder 4 4 2 6 7" xfId="24979" xr:uid="{E211F6B0-B7D6-4299-A4DA-CCE4DE8277B2}"/>
    <cellStyle name="AggOrangeLBorder 4 4 2 6 8" xfId="29322" xr:uid="{052734B1-17AD-403B-87F8-7FAF5B066B6E}"/>
    <cellStyle name="AggOrangeLBorder 4 4 2 6 9" xfId="31296" xr:uid="{CF6ACFF8-82C5-4603-B878-5D372CEBCC84}"/>
    <cellStyle name="AggOrangeLBorder 4 4 2 7" xfId="2822" xr:uid="{6C79F0BF-69DA-43A1-B494-7BE60A9B416F}"/>
    <cellStyle name="AggOrangeLBorder 4 4 2 7 10" xfId="34401" xr:uid="{F8644D0E-35C8-4863-B075-9ACF723371C0}"/>
    <cellStyle name="AggOrangeLBorder 4 4 2 7 11" xfId="37846" xr:uid="{3AEB1583-E929-4B81-AFB5-F77309008333}"/>
    <cellStyle name="AggOrangeLBorder 4 4 2 7 12" xfId="40539" xr:uid="{02218492-FF59-4E11-B1A4-76D1943C36A4}"/>
    <cellStyle name="AggOrangeLBorder 4 4 2 7 13" xfId="44845" xr:uid="{6BAF36BA-D204-4EE4-BA50-F22977543921}"/>
    <cellStyle name="AggOrangeLBorder 4 4 2 7 14" xfId="48239" xr:uid="{D609FCCF-532E-452A-B02C-555265220EB3}"/>
    <cellStyle name="AggOrangeLBorder 4 4 2 7 15" xfId="50246" xr:uid="{FB0F576D-FD9A-4E89-837A-1E31C09AAC54}"/>
    <cellStyle name="AggOrangeLBorder 4 4 2 7 2" xfId="7258" xr:uid="{E6EF8274-D2EB-4CE1-AD33-036DA8E3C291}"/>
    <cellStyle name="AggOrangeLBorder 4 4 2 7 3" xfId="10838" xr:uid="{DD331110-2EB5-4E52-A8F1-ECB6D749916A}"/>
    <cellStyle name="AggOrangeLBorder 4 4 2 7 4" xfId="14737" xr:uid="{6613DA65-95B0-4642-A6AA-FA67BBC0B83A}"/>
    <cellStyle name="AggOrangeLBorder 4 4 2 7 5" xfId="17938" xr:uid="{F3D5FDC6-1632-49C3-94FF-F65A7CE96262}"/>
    <cellStyle name="AggOrangeLBorder 4 4 2 7 6" xfId="21921" xr:uid="{869968EB-8C94-46D1-8F18-FC3311147860}"/>
    <cellStyle name="AggOrangeLBorder 4 4 2 7 7" xfId="24483" xr:uid="{61957D0C-E071-48C5-B89A-71025D58529A}"/>
    <cellStyle name="AggOrangeLBorder 4 4 2 7 8" xfId="28821" xr:uid="{22895195-C279-462E-BDE4-746444FD78F9}"/>
    <cellStyle name="AggOrangeLBorder 4 4 2 7 9" xfId="30794" xr:uid="{D4817C1D-C051-41EA-B378-C4FAC78AE1F6}"/>
    <cellStyle name="AggOrangeLBorder 4 4 2 8" xfId="4276" xr:uid="{47FB667B-EFE1-4009-891B-24D8E0D262D4}"/>
    <cellStyle name="AggOrangeLBorder 4 4 2 8 10" xfId="41939" xr:uid="{F4F19122-2337-4298-8A62-4B6A823F6095}"/>
    <cellStyle name="AggOrangeLBorder 4 4 2 8 11" xfId="46275" xr:uid="{C263A035-F7E3-40F5-981A-5763D4A8CD1A}"/>
    <cellStyle name="AggOrangeLBorder 4 4 2 8 12" xfId="49679" xr:uid="{F2A70901-B3EA-4002-9FCB-2B9E7C818BB1}"/>
    <cellStyle name="AggOrangeLBorder 4 4 2 8 13" xfId="51646" xr:uid="{7DF197BD-B326-4AB3-8974-BCE167F78141}"/>
    <cellStyle name="AggOrangeLBorder 4 4 2 8 2" xfId="8709" xr:uid="{66ADE097-F451-408A-B6DF-53F25806EBED}"/>
    <cellStyle name="AggOrangeLBorder 4 4 2 8 3" xfId="12280" xr:uid="{398D4102-B12F-45C7-888F-E1FEAF2E3CA6}"/>
    <cellStyle name="AggOrangeLBorder 4 4 2 8 4" xfId="16183" xr:uid="{1190BDE7-E836-4276-A550-C1540895AE4C}"/>
    <cellStyle name="AggOrangeLBorder 4 4 2 8 5" xfId="19364" xr:uid="{6C145046-A252-4C7E-BB2E-73C13ED0380A}"/>
    <cellStyle name="AggOrangeLBorder 4 4 2 8 6" xfId="25883" xr:uid="{3DD74F39-F732-43A1-BCCA-8EC0FE7C134F}"/>
    <cellStyle name="AggOrangeLBorder 4 4 2 8 7" xfId="32231" xr:uid="{381D0E64-1858-45FE-988A-EAA559D29211}"/>
    <cellStyle name="AggOrangeLBorder 4 4 2 8 8" xfId="35837" xr:uid="{341129B5-D33E-42C6-84AD-C22FA99596B5}"/>
    <cellStyle name="AggOrangeLBorder 4 4 2 8 9" xfId="39289" xr:uid="{F6DB0E47-6A08-4654-8793-0D93C5C9178D}"/>
    <cellStyle name="AggOrangeLBorder 4 4 2 9" xfId="4490" xr:uid="{913BC818-E91E-474D-9570-65FDC3E4AEF9}"/>
    <cellStyle name="AggOrangeLBorder 4 4 2 9 10" xfId="42153" xr:uid="{3373F69B-11F3-4296-99B8-5079F2C67BA7}"/>
    <cellStyle name="AggOrangeLBorder 4 4 2 9 11" xfId="46489" xr:uid="{B4D105C1-64D9-471D-A27D-D104351FC982}"/>
    <cellStyle name="AggOrangeLBorder 4 4 2 9 12" xfId="49893" xr:uid="{E7B9AAD8-D5CD-4F4E-8332-B39BBCE0C6E0}"/>
    <cellStyle name="AggOrangeLBorder 4 4 2 9 13" xfId="51860" xr:uid="{13F71F2A-6E43-4296-AAF1-892BA0FB6AA1}"/>
    <cellStyle name="AggOrangeLBorder 4 4 2 9 2" xfId="8923" xr:uid="{9B196CCE-9D1C-44F9-B19F-B23B263DB3BD}"/>
    <cellStyle name="AggOrangeLBorder 4 4 2 9 3" xfId="12494" xr:uid="{18B0F6C7-44DA-4531-AA7D-C3D13FDED3EA}"/>
    <cellStyle name="AggOrangeLBorder 4 4 2 9 4" xfId="16397" xr:uid="{8D1D833F-793A-4F28-9BAB-987DDFC788EA}"/>
    <cellStyle name="AggOrangeLBorder 4 4 2 9 5" xfId="19578" xr:uid="{0AD6FA98-F764-48FE-95C3-D8FA60D5F323}"/>
    <cellStyle name="AggOrangeLBorder 4 4 2 9 6" xfId="26097" xr:uid="{73F89BBB-A820-4621-887D-E8D91E8A620D}"/>
    <cellStyle name="AggOrangeLBorder 4 4 2 9 7" xfId="32445" xr:uid="{FE445A62-BC54-4538-AD2C-923C7D2E8F24}"/>
    <cellStyle name="AggOrangeLBorder 4 4 2 9 8" xfId="36051" xr:uid="{576D2CDE-E9D8-42BA-8769-BD375AD778AD}"/>
    <cellStyle name="AggOrangeLBorder 4 4 2 9 9" xfId="39503" xr:uid="{8D6717B3-34DC-4DD8-8AA3-A42CB9264EA6}"/>
    <cellStyle name="AggOrangeLBorder 4 4 3" xfId="1296" xr:uid="{48FA14D9-2F93-4330-BCDE-C0EE3B677B9F}"/>
    <cellStyle name="AggOrangeLBorder 4 4 3 10" xfId="43321" xr:uid="{AB057772-C71B-4001-8307-8378996470FF}"/>
    <cellStyle name="AggOrangeLBorder 4 4 3 11" xfId="47739" xr:uid="{D09BF1D3-6A38-4441-96FD-DE35113D8AC9}"/>
    <cellStyle name="AggOrangeLBorder 4 4 3 2" xfId="5738" xr:uid="{373F9BF9-D174-4EEC-9B83-FC5424F88C14}"/>
    <cellStyle name="AggOrangeLBorder 4 4 3 3" xfId="9312" xr:uid="{373702F5-4912-41E9-AF06-E05E5749DA1D}"/>
    <cellStyle name="AggOrangeLBorder 4 4 3 4" xfId="12758" xr:uid="{412D5619-82C4-49B6-A0A1-2C38B54C0C96}"/>
    <cellStyle name="AggOrangeLBorder 4 4 3 5" xfId="20404" xr:uid="{7A11C7B8-E0A1-4366-A1AF-505CD9060D4D}"/>
    <cellStyle name="AggOrangeLBorder 4 4 3 6" xfId="22858" xr:uid="{D54FA8C3-9675-4754-A592-E86F4215361A}"/>
    <cellStyle name="AggOrangeLBorder 4 4 3 7" xfId="29944" xr:uid="{871C2132-CC00-494B-9BC8-0F79E0DB69CB}"/>
    <cellStyle name="AggOrangeLBorder 4 4 3 8" xfId="32879" xr:uid="{987F6838-8280-43C4-9BBB-DDBB54980F1A}"/>
    <cellStyle name="AggOrangeLBorder 4 4 3 9" xfId="36340" xr:uid="{D51F6666-095C-412C-81D2-2D03640140CB}"/>
    <cellStyle name="AggOrangeLBorder 4 4 4" xfId="1236" xr:uid="{2732F013-4D06-4A4B-ACC1-D46632D1461D}"/>
    <cellStyle name="AggOrangeLBorder 4 4 4 10" xfId="37653" xr:uid="{4CE2E709-B69B-4B70-9BC0-8226AEECBDEB}"/>
    <cellStyle name="AggOrangeLBorder 4 4 4 11" xfId="43261" xr:uid="{831F2C99-D282-47E0-AB7A-C9A24B55EEFE}"/>
    <cellStyle name="AggOrangeLBorder 4 4 4 12" xfId="47921" xr:uid="{076C69FE-93FF-4FDF-A4C2-434C4943C7CD}"/>
    <cellStyle name="AggOrangeLBorder 4 4 4 2" xfId="5678" xr:uid="{555FC00A-CF51-4320-BAF4-E41219BBB591}"/>
    <cellStyle name="AggOrangeLBorder 4 4 4 3" xfId="9252" xr:uid="{D16A4250-C81A-42C1-B428-B1692919EEDA}"/>
    <cellStyle name="AggOrangeLBorder 4 4 4 4" xfId="13194" xr:uid="{9FEDA578-2B12-4D0F-8FAA-7FB5673C65FA}"/>
    <cellStyle name="AggOrangeLBorder 4 4 4 5" xfId="5048" xr:uid="{9A62577B-5613-44B6-B8FD-60CB51E85659}"/>
    <cellStyle name="AggOrangeLBorder 4 4 4 6" xfId="20344" xr:uid="{C2808C45-E92E-4F7B-954B-92E7B0FCA529}"/>
    <cellStyle name="AggOrangeLBorder 4 4 4 7" xfId="12733" xr:uid="{34BAC281-6FFD-496C-B42F-E89128C5DC09}"/>
    <cellStyle name="AggOrangeLBorder 4 4 4 8" xfId="30493" xr:uid="{09102219-ED50-4435-9A6E-FAD0C15D7E02}"/>
    <cellStyle name="AggOrangeLBorder 4 4 4 9" xfId="32819" xr:uid="{1E83A747-8407-4580-80C8-AAED80693890}"/>
    <cellStyle name="AggOrangeLBorder 4 4 5" xfId="2093" xr:uid="{F56BB5EE-8178-4111-930A-CB845C567E61}"/>
    <cellStyle name="AggOrangeLBorder 4 4 5 10" xfId="39810" xr:uid="{93D7A776-CC53-4B3F-9950-A73BC9EFA8B3}"/>
    <cellStyle name="AggOrangeLBorder 4 4 5 11" xfId="44116" xr:uid="{FB0CA8D2-BEC5-4D8E-B8B2-DC9D6FB48605}"/>
    <cellStyle name="AggOrangeLBorder 4 4 5 12" xfId="47884" xr:uid="{6770E900-84F5-4250-A54F-5CCD52E694BF}"/>
    <cellStyle name="AggOrangeLBorder 4 4 5 2" xfId="6531" xr:uid="{D456A3B5-12ED-4F18-8E9A-DDA036CA556E}"/>
    <cellStyle name="AggOrangeLBorder 4 4 5 3" xfId="10109" xr:uid="{6527C249-160E-4F44-AB94-47064114E8FC}"/>
    <cellStyle name="AggOrangeLBorder 4 4 5 4" xfId="14008" xr:uid="{C39AFF8A-FF1A-4FE9-BD6D-D54FFA41F8F3}"/>
    <cellStyle name="AggOrangeLBorder 4 4 5 5" xfId="17209" xr:uid="{A89B6478-5D5E-404F-A700-41B71EDC4A8D}"/>
    <cellStyle name="AggOrangeLBorder 4 4 5 6" xfId="21192" xr:uid="{77A55DE5-CFF6-4C57-A754-1DA554922C2B}"/>
    <cellStyle name="AggOrangeLBorder 4 4 5 7" xfId="23779" xr:uid="{2690F9FE-8573-415E-ADA4-EE1292E184B1}"/>
    <cellStyle name="AggOrangeLBorder 4 4 5 8" xfId="26720" xr:uid="{7552407F-8885-48EE-A0C2-E7157D4E0ACD}"/>
    <cellStyle name="AggOrangeLBorder 4 4 5 9" xfId="33672" xr:uid="{689B81D9-CF2F-4435-953F-B8039ACC0C82}"/>
    <cellStyle name="AggOrangeLBorder 4 4 6" xfId="2429" xr:uid="{18580CF5-E0F4-4BBA-BA44-CA0B89C51967}"/>
    <cellStyle name="AggOrangeLBorder 4 4 6 10" xfId="40146" xr:uid="{D8F377DE-D072-416E-A661-49B71ED4D72B}"/>
    <cellStyle name="AggOrangeLBorder 4 4 6 11" xfId="44452" xr:uid="{07A45ABB-933E-40E9-BA8B-9806F9FEC779}"/>
    <cellStyle name="AggOrangeLBorder 4 4 6 12" xfId="42349" xr:uid="{B9709DD2-4A44-4408-9DEA-D8DBEB85AACE}"/>
    <cellStyle name="AggOrangeLBorder 4 4 6 2" xfId="6867" xr:uid="{6CCE7FCE-169F-4635-8708-37FB416D3CFD}"/>
    <cellStyle name="AggOrangeLBorder 4 4 6 3" xfId="10445" xr:uid="{02193456-CB01-4EB0-9254-9AE5647A753D}"/>
    <cellStyle name="AggOrangeLBorder 4 4 6 4" xfId="14344" xr:uid="{DA885ABD-84EC-43C5-8AD9-350289FA39FC}"/>
    <cellStyle name="AggOrangeLBorder 4 4 6 5" xfId="17545" xr:uid="{63DD81A7-A1EB-4C93-85F6-229F33722026}"/>
    <cellStyle name="AggOrangeLBorder 4 4 6 6" xfId="21528" xr:uid="{0133239F-F293-4CB4-BEE5-CDAA750009D6}"/>
    <cellStyle name="AggOrangeLBorder 4 4 6 7" xfId="24111" xr:uid="{DFC1CDFE-4646-4A5F-94F3-8F3689101685}"/>
    <cellStyle name="AggOrangeLBorder 4 4 6 8" xfId="27344" xr:uid="{BCA447CB-0E53-45CD-B04C-B919A7D902BC}"/>
    <cellStyle name="AggOrangeLBorder 4 4 6 9" xfId="34008" xr:uid="{6A09606A-1A82-4147-901D-EFF8FB4CBA14}"/>
    <cellStyle name="AggOrangeLBorder 4 4 7" xfId="3113" xr:uid="{5AE238C3-D9D2-4D46-A18A-BE3862388877}"/>
    <cellStyle name="AggOrangeLBorder 4 4 7 10" xfId="34690" xr:uid="{A58EB1B5-F056-4995-A5C9-1AE6EDA7CBF2}"/>
    <cellStyle name="AggOrangeLBorder 4 4 7 11" xfId="38135" xr:uid="{89AC2CF0-712E-44AB-9490-9F598625F2C5}"/>
    <cellStyle name="AggOrangeLBorder 4 4 7 12" xfId="40824" xr:uid="{03C1A372-D21B-4788-AD68-49B74F3F28AC}"/>
    <cellStyle name="AggOrangeLBorder 4 4 7 13" xfId="45135" xr:uid="{00BAA6EF-DB47-46B4-B407-1D7CE9DB8A4F}"/>
    <cellStyle name="AggOrangeLBorder 4 4 7 14" xfId="48526" xr:uid="{98DABD9C-2F9C-45AF-B6AE-1DCFB55E0C36}"/>
    <cellStyle name="AggOrangeLBorder 4 4 7 15" xfId="50531" xr:uid="{3921524D-B8AD-436F-8021-D31A52D32CAA}"/>
    <cellStyle name="AggOrangeLBorder 4 4 7 2" xfId="7548" xr:uid="{B4BA31CB-C3A0-4077-876C-C99B4B4F5BAF}"/>
    <cellStyle name="AggOrangeLBorder 4 4 7 3" xfId="11127" xr:uid="{C885B335-9815-46EF-A03E-6D23C73237C5}"/>
    <cellStyle name="AggOrangeLBorder 4 4 7 4" xfId="15027" xr:uid="{EC0DBF82-4236-4A20-97F6-C41884025361}"/>
    <cellStyle name="AggOrangeLBorder 4 4 7 5" xfId="18226" xr:uid="{CE9C54DC-39A1-4941-8ED1-1D0C7E3CCA9C}"/>
    <cellStyle name="AggOrangeLBorder 4 4 7 6" xfId="22206" xr:uid="{266A7B81-82BC-4C96-984F-2401F650639D}"/>
    <cellStyle name="AggOrangeLBorder 4 4 7 7" xfId="24768" xr:uid="{18876750-01F9-4F4C-9ACF-E23F6DBD06E9}"/>
    <cellStyle name="AggOrangeLBorder 4 4 7 8" xfId="29111" xr:uid="{AEDC50A7-4696-4674-AC78-52B185F72742}"/>
    <cellStyle name="AggOrangeLBorder 4 4 7 9" xfId="31085" xr:uid="{2B5CCAE1-8245-4CAE-A919-5266133EC96F}"/>
    <cellStyle name="AggOrangeLBorder 4 4 8" xfId="2917" xr:uid="{C93A6047-B762-4486-A2FA-F245C90CCB59}"/>
    <cellStyle name="AggOrangeLBorder 4 4 8 10" xfId="34494" xr:uid="{96C6EDA8-68E6-41A7-A03C-B764424DFFD4}"/>
    <cellStyle name="AggOrangeLBorder 4 4 8 11" xfId="37939" xr:uid="{2E304A5C-1BBC-4197-9178-AF3E965CF11B}"/>
    <cellStyle name="AggOrangeLBorder 4 4 8 12" xfId="40628" xr:uid="{9AC08352-FC48-4D0A-A158-C7A75F7CBBC0}"/>
    <cellStyle name="AggOrangeLBorder 4 4 8 13" xfId="44939" xr:uid="{269D7D95-C927-4782-A567-187F0AD1CDF5}"/>
    <cellStyle name="AggOrangeLBorder 4 4 8 14" xfId="48330" xr:uid="{67BB229D-7D9C-40B4-A910-107BDDE2996E}"/>
    <cellStyle name="AggOrangeLBorder 4 4 8 15" xfId="50335" xr:uid="{4DC7E002-0EFF-483E-B2ED-7A1C5828AC0A}"/>
    <cellStyle name="AggOrangeLBorder 4 4 8 2" xfId="7352" xr:uid="{B4D58043-BE97-4548-9811-527E718137E7}"/>
    <cellStyle name="AggOrangeLBorder 4 4 8 3" xfId="10931" xr:uid="{B54B4589-88AB-4E42-A8EA-32A93AB0B642}"/>
    <cellStyle name="AggOrangeLBorder 4 4 8 4" xfId="14831" xr:uid="{008E01D9-D251-47E4-A166-8E7B1AD49827}"/>
    <cellStyle name="AggOrangeLBorder 4 4 8 5" xfId="18030" xr:uid="{2E09B90A-433D-47FD-BA2B-619449CAB6AA}"/>
    <cellStyle name="AggOrangeLBorder 4 4 8 6" xfId="22010" xr:uid="{497F6273-A17C-4F80-B3F8-5B55B1525B25}"/>
    <cellStyle name="AggOrangeLBorder 4 4 8 7" xfId="24572" xr:uid="{6E1F2C01-CBB8-469C-B14F-142E072DF13F}"/>
    <cellStyle name="AggOrangeLBorder 4 4 8 8" xfId="28915" xr:uid="{F6B59005-78C6-42BB-BF7D-18EC113E4801}"/>
    <cellStyle name="AggOrangeLBorder 4 4 8 9" xfId="30889" xr:uid="{E8A58B2D-5CDC-40F3-8E56-4F84E9D2D5B2}"/>
    <cellStyle name="AggOrangeLBorder 4 4 9" xfId="4067" xr:uid="{A57859EB-2899-4B08-A4D8-2D5BF369AFE3}"/>
    <cellStyle name="AggOrangeLBorder 4 4 9 10" xfId="41730" xr:uid="{25A3A5AE-5660-4B73-91BF-04695EA8FD48}"/>
    <cellStyle name="AggOrangeLBorder 4 4 9 11" xfId="46066" xr:uid="{4BA6DBC6-0423-4249-BBBE-C7C32EBC7DB6}"/>
    <cellStyle name="AggOrangeLBorder 4 4 9 12" xfId="49470" xr:uid="{33270BBC-C2E9-4C4E-A094-B137104C8709}"/>
    <cellStyle name="AggOrangeLBorder 4 4 9 13" xfId="51437" xr:uid="{A4AA6E14-AD8E-483C-8FF5-98D4F38FB39A}"/>
    <cellStyle name="AggOrangeLBorder 4 4 9 2" xfId="8500" xr:uid="{049B51F6-43C8-4D20-9CA0-73BD5AB968DB}"/>
    <cellStyle name="AggOrangeLBorder 4 4 9 3" xfId="12071" xr:uid="{6209034B-45C1-467A-902B-8A55E31201A2}"/>
    <cellStyle name="AggOrangeLBorder 4 4 9 4" xfId="15974" xr:uid="{1754AD30-5D90-469A-BD6C-D0DCAD1C20F9}"/>
    <cellStyle name="AggOrangeLBorder 4 4 9 5" xfId="19155" xr:uid="{25990DDF-4F66-439D-87CF-979833DF27C5}"/>
    <cellStyle name="AggOrangeLBorder 4 4 9 6" xfId="25674" xr:uid="{68312211-8AD8-46DF-A928-188D532F77DB}"/>
    <cellStyle name="AggOrangeLBorder 4 4 9 7" xfId="32022" xr:uid="{5B7EA584-E456-4CA0-B4FE-D9CAE768A089}"/>
    <cellStyle name="AggOrangeLBorder 4 4 9 8" xfId="35628" xr:uid="{3C4244A9-1A56-4C7E-A9DF-BA97BC7E3100}"/>
    <cellStyle name="AggOrangeLBorder 4 4 9 9" xfId="39080" xr:uid="{EAA8E3E4-EF35-4474-89CB-D9E626F77173}"/>
    <cellStyle name="AggOrangeLBorder 4 5" xfId="768" xr:uid="{D632CAF9-CD13-420C-B2AE-9E9727F89180}"/>
    <cellStyle name="AggOrangeLBorder 4 5 2" xfId="52631" xr:uid="{C7C3FE63-8D92-4E62-9D19-5E49BC7CFC55}"/>
    <cellStyle name="AggOrangeLBorder 4 6" xfId="1319" xr:uid="{4DC14039-BF9A-4878-ABEB-852A0DEDA132}"/>
    <cellStyle name="AggOrangeLBorder 4 6 10" xfId="43344" xr:uid="{71239ECA-B8BD-4904-B7E2-B3EF53F7C592}"/>
    <cellStyle name="AggOrangeLBorder 4 6 11" xfId="47830" xr:uid="{46CCDADC-A996-4EBB-B31F-E17E56CD987B}"/>
    <cellStyle name="AggOrangeLBorder 4 6 2" xfId="5761" xr:uid="{C1C6919E-759E-4053-A0D1-4459947A314C}"/>
    <cellStyle name="AggOrangeLBorder 4 6 3" xfId="9335" xr:uid="{455A2C09-FF63-41F4-905E-0C2235A41FD3}"/>
    <cellStyle name="AggOrangeLBorder 4 6 4" xfId="15607" xr:uid="{97603B2C-9CB1-4516-A765-745AE1A7330E}"/>
    <cellStyle name="AggOrangeLBorder 4 6 5" xfId="20427" xr:uid="{7D2F6BF7-79CA-42C3-A9B9-A242076BCF30}"/>
    <cellStyle name="AggOrangeLBorder 4 6 6" xfId="4906" xr:uid="{B05ECCC3-95CE-41B4-98C9-101520120782}"/>
    <cellStyle name="AggOrangeLBorder 4 6 7" xfId="27637" xr:uid="{BEFCB11E-0F11-42BF-8EF0-F3167DF31352}"/>
    <cellStyle name="AggOrangeLBorder 4 6 8" xfId="32902" xr:uid="{9F92A2FE-7B57-4E59-BDA9-28D3C57C2395}"/>
    <cellStyle name="AggOrangeLBorder 4 6 9" xfId="28634" xr:uid="{8C3AE4D7-FD37-4462-99B4-106BEF454F3B}"/>
    <cellStyle name="AggOrangeLBorder 4 7" xfId="1055" xr:uid="{DE16A439-C9C3-46B9-BE5A-8620DCA65726}"/>
    <cellStyle name="AggOrangeLBorder 4 7 10" xfId="27868" xr:uid="{78A1C588-5285-4017-A31B-8E44A2C94583}"/>
    <cellStyle name="AggOrangeLBorder 4 7 11" xfId="43080" xr:uid="{0C0EC3FD-C97B-4B92-9D4B-9DE2F16A0166}"/>
    <cellStyle name="AggOrangeLBorder 4 7 12" xfId="49088" xr:uid="{1D6322FF-ABF1-4C26-8C32-27D08F4E6721}"/>
    <cellStyle name="AggOrangeLBorder 4 7 2" xfId="5497" xr:uid="{C23FB9CE-CB39-4998-A91E-25333AD6FB00}"/>
    <cellStyle name="AggOrangeLBorder 4 7 3" xfId="9071" xr:uid="{EDA7DB6C-3D49-485F-9472-9538937A15D9}"/>
    <cellStyle name="AggOrangeLBorder 4 7 4" xfId="13033" xr:uid="{FDF07E09-99F9-44FA-8672-A7B7391532CD}"/>
    <cellStyle name="AggOrangeLBorder 4 7 5" xfId="5141" xr:uid="{5F551FC9-B18D-4EC3-A3C5-10ABCAEBCBFC}"/>
    <cellStyle name="AggOrangeLBorder 4 7 6" xfId="20163" xr:uid="{E9E7EE22-7F4F-406E-BF45-A657B2BC1554}"/>
    <cellStyle name="AggOrangeLBorder 4 7 7" xfId="23000" xr:uid="{3A504D0E-3B5A-4B7D-B4B8-969E47AB8233}"/>
    <cellStyle name="AggOrangeLBorder 4 7 8" xfId="27372" xr:uid="{A2254C13-EAFC-4321-8E86-BE56E8E9D16C}"/>
    <cellStyle name="AggOrangeLBorder 4 7 9" xfId="32638" xr:uid="{75183B35-4D16-4654-ADAF-AFF75D9AE924}"/>
    <cellStyle name="AggOrangeLBorder 4 8" xfId="1994" xr:uid="{FEEBC6F9-1314-48CE-8FB5-CF6B00C90FD9}"/>
    <cellStyle name="AggOrangeLBorder 4 8 10" xfId="39711" xr:uid="{AC145D3A-1821-4434-8306-3332257BEA62}"/>
    <cellStyle name="AggOrangeLBorder 4 8 11" xfId="44017" xr:uid="{2501D701-D3AF-4770-9B46-3C8256ACB5EA}"/>
    <cellStyle name="AggOrangeLBorder 4 8 12" xfId="46945" xr:uid="{9DE0A86E-9D46-4A19-B2DD-D92EE7DED99E}"/>
    <cellStyle name="AggOrangeLBorder 4 8 2" xfId="6432" xr:uid="{498DF926-6825-4E19-A7B4-F24AF1DCE163}"/>
    <cellStyle name="AggOrangeLBorder 4 8 3" xfId="10010" xr:uid="{5A9C7A4A-C1E4-46A5-946F-CE54FCDFCDD9}"/>
    <cellStyle name="AggOrangeLBorder 4 8 4" xfId="13909" xr:uid="{389F95E5-63D2-4271-BF12-1BAC5EF7E48C}"/>
    <cellStyle name="AggOrangeLBorder 4 8 5" xfId="17110" xr:uid="{98D82FAD-99A0-4790-8224-8C3EDCD687C3}"/>
    <cellStyle name="AggOrangeLBorder 4 8 6" xfId="21093" xr:uid="{3EA8EFDE-6857-4E84-AD8A-6686C6EE1C96}"/>
    <cellStyle name="AggOrangeLBorder 4 8 7" xfId="23681" xr:uid="{D478522F-7888-484B-AC68-8F8BFDC82B4D}"/>
    <cellStyle name="AggOrangeLBorder 4 8 8" xfId="30397" xr:uid="{1FF4918D-AABC-4231-B70A-8FC676F09D0B}"/>
    <cellStyle name="AggOrangeLBorder 4 8 9" xfId="33573" xr:uid="{29DAA5D5-7779-4C94-AD7E-00CF2C6E6FC4}"/>
    <cellStyle name="AggOrangeLBorder 4 9" xfId="2088" xr:uid="{F4ABB83D-F364-46E3-8FCD-8C81B2A289EB}"/>
    <cellStyle name="AggOrangeLBorder 4 9 10" xfId="39805" xr:uid="{324355F7-6C6B-4788-85ED-7DA8646A893C}"/>
    <cellStyle name="AggOrangeLBorder 4 9 11" xfId="44111" xr:uid="{015FE7AA-CAC8-4F87-BCCC-02433F429A09}"/>
    <cellStyle name="AggOrangeLBorder 4 9 12" xfId="47994" xr:uid="{E144323A-B7E6-4560-A249-AF0D49AEFE76}"/>
    <cellStyle name="AggOrangeLBorder 4 9 2" xfId="6526" xr:uid="{E06CB1F1-FE39-42A6-98D0-CCFF7FD7BC6D}"/>
    <cellStyle name="AggOrangeLBorder 4 9 3" xfId="10104" xr:uid="{BBFC4BEC-E221-4A47-95BE-F79D1284131C}"/>
    <cellStyle name="AggOrangeLBorder 4 9 4" xfId="14003" xr:uid="{334A36A8-F012-43E1-A339-15B2B7F0232B}"/>
    <cellStyle name="AggOrangeLBorder 4 9 5" xfId="17204" xr:uid="{D4D832A2-C973-45CF-94D0-4D45ED509E04}"/>
    <cellStyle name="AggOrangeLBorder 4 9 6" xfId="21187" xr:uid="{A49599A4-CFD4-477A-A779-AEA157F56840}"/>
    <cellStyle name="AggOrangeLBorder 4 9 7" xfId="23774" xr:uid="{6624AFF9-DA8B-4520-BE34-235AE175AF9A}"/>
    <cellStyle name="AggOrangeLBorder 4 9 8" xfId="30013" xr:uid="{FD864328-30C8-4CF2-A6E0-959BD84881BC}"/>
    <cellStyle name="AggOrangeLBorder 4 9 9" xfId="33667" xr:uid="{FB486428-D7AC-4347-A6DA-5BCA30310C77}"/>
    <cellStyle name="AggOrangeLBorder 5" xfId="152" xr:uid="{77F05832-74A9-4F9D-97F2-C00FD8D4ECD6}"/>
    <cellStyle name="AggOrangeLBorder 5 2" xfId="52242" xr:uid="{A18E6169-0ED6-4AA9-BD91-9A492A6E8F3A}"/>
    <cellStyle name="AggOrangeRBorder" xfId="83" xr:uid="{8777F8A8-21A3-4193-B746-D688B31CE69F}"/>
    <cellStyle name="AggOrangeRBorder 2" xfId="194" xr:uid="{40A36CEC-91CB-4604-8F7D-A2F07AAD67D9}"/>
    <cellStyle name="AggOrangeRBorder 2 2" xfId="488" xr:uid="{18F2883B-6D5D-4B78-A3BF-EACCD5DD9C0C}"/>
    <cellStyle name="AggOrangeRBorder 2 2 2" xfId="600" xr:uid="{860C00C9-A5E1-4466-9FA2-639E81865BC9}"/>
    <cellStyle name="AggOrangeRBorder 2 2 2 10" xfId="4416" xr:uid="{61A85D84-0E22-4CA3-9BB9-3B5222C391CE}"/>
    <cellStyle name="AggOrangeRBorder 2 2 2 10 10" xfId="42079" xr:uid="{26A63DB6-F97E-465A-BA64-E23750C38B2B}"/>
    <cellStyle name="AggOrangeRBorder 2 2 2 10 11" xfId="46415" xr:uid="{D8F7B207-7091-48FE-BA68-4D9627ECB0BF}"/>
    <cellStyle name="AggOrangeRBorder 2 2 2 10 12" xfId="49819" xr:uid="{08AF9C15-4FE3-4153-9B63-484AEFCB197B}"/>
    <cellStyle name="AggOrangeRBorder 2 2 2 10 13" xfId="51786" xr:uid="{ACB2F847-B5D4-4E9A-990C-3595A096EFEF}"/>
    <cellStyle name="AggOrangeRBorder 2 2 2 10 2" xfId="8849" xr:uid="{D724C037-334A-4091-A2D3-254D5B2E13DE}"/>
    <cellStyle name="AggOrangeRBorder 2 2 2 10 3" xfId="12420" xr:uid="{0646F9B4-6CB5-49C8-AD39-12714BA2F011}"/>
    <cellStyle name="AggOrangeRBorder 2 2 2 10 4" xfId="16323" xr:uid="{EAC0CBEA-64A2-48C9-BFD5-E44FA6701B73}"/>
    <cellStyle name="AggOrangeRBorder 2 2 2 10 5" xfId="19504" xr:uid="{126B1D4D-4C90-4D63-B629-2794B4205DF9}"/>
    <cellStyle name="AggOrangeRBorder 2 2 2 10 6" xfId="26023" xr:uid="{AE4614B9-9066-49F7-8487-C4B91460E94B}"/>
    <cellStyle name="AggOrangeRBorder 2 2 2 10 7" xfId="32371" xr:uid="{3E0C6E9C-3C39-4115-A422-65593663AA36}"/>
    <cellStyle name="AggOrangeRBorder 2 2 2 10 8" xfId="35977" xr:uid="{80F4EA3D-4F07-43B9-9F5E-21FBAC154640}"/>
    <cellStyle name="AggOrangeRBorder 2 2 2 10 9" xfId="39429" xr:uid="{2E9480CB-C5BE-4E64-B184-20FA553DA843}"/>
    <cellStyle name="AggOrangeRBorder 2 2 2 11" xfId="5213" xr:uid="{A8641F18-B48F-462C-AFA2-2E5FDA3EDDE5}"/>
    <cellStyle name="AggOrangeRBorder 2 2 2 12" xfId="13106" xr:uid="{25BCE9FD-1E73-4E75-9130-1BFEEF426D9E}"/>
    <cellStyle name="AggOrangeRBorder 2 2 2 13" xfId="19714" xr:uid="{E2AB3FEC-08A4-4B04-98F3-E13138AB2B2C}"/>
    <cellStyle name="AggOrangeRBorder 2 2 2 14" xfId="26535" xr:uid="{1EA7B0AB-0B43-4E55-87B3-93525FCED8CE}"/>
    <cellStyle name="AggOrangeRBorder 2 2 2 15" xfId="42630" xr:uid="{80244F08-F52F-4CC0-B0E4-20ABBFEBE7A8}"/>
    <cellStyle name="AggOrangeRBorder 2 2 2 16" xfId="52464" xr:uid="{AB93B5F8-53DC-4671-B601-078C679114C7}"/>
    <cellStyle name="AggOrangeRBorder 2 2 2 2" xfId="815" xr:uid="{BB5F5A64-5552-48C6-874F-58A026FFD752}"/>
    <cellStyle name="AggOrangeRBorder 2 2 2 2 10" xfId="5138" xr:uid="{2494AE12-D106-48C0-B8E0-57AEB143E6AD}"/>
    <cellStyle name="AggOrangeRBorder 2 2 2 2 11" xfId="13619" xr:uid="{A193AD20-5741-4F23-A8ED-B04FC795712E}"/>
    <cellStyle name="AggOrangeRBorder 2 2 2 2 12" xfId="19924" xr:uid="{E2A683F3-F95F-4F60-A612-8D3662A4D781}"/>
    <cellStyle name="AggOrangeRBorder 2 2 2 2 13" xfId="36262" xr:uid="{E2F1BCA9-DC0F-449F-BB5F-C5234774661F}"/>
    <cellStyle name="AggOrangeRBorder 2 2 2 2 14" xfId="42840" xr:uid="{2BBCC0F5-EA0F-4B2D-9889-77B2DAAD281F}"/>
    <cellStyle name="AggOrangeRBorder 2 2 2 2 15" xfId="52678" xr:uid="{88469ACF-F7EA-4DEE-805F-F063339E5DA8}"/>
    <cellStyle name="AggOrangeRBorder 2 2 2 2 2" xfId="115" xr:uid="{1A128DE9-1849-4045-85A0-EE5DBE275F88}"/>
    <cellStyle name="AggOrangeRBorder 2 2 2 2 2 10" xfId="42311" xr:uid="{30C29129-DC8F-4A52-A7D7-BE2B8C811B6F}"/>
    <cellStyle name="AggOrangeRBorder 2 2 2 2 2 11" xfId="46842" xr:uid="{64A5BD5C-7C96-4A4B-A71C-919EF2A1BF33}"/>
    <cellStyle name="AggOrangeRBorder 2 2 2 2 2 2" xfId="4637" xr:uid="{C7C02DA5-2D20-4E90-AF9F-89EC999F73D5}"/>
    <cellStyle name="AggOrangeRBorder 2 2 2 2 2 3" xfId="3681" xr:uid="{C0A6D1B6-6581-404F-96FF-323A053B24F4}"/>
    <cellStyle name="AggOrangeRBorder 2 2 2 2 2 4" xfId="13572" xr:uid="{ABAE7182-9AD6-4DF9-B4B3-4BEC658387C4}"/>
    <cellStyle name="AggOrangeRBorder 2 2 2 2 2 5" xfId="5011" xr:uid="{3BB8FA0D-7AF1-445B-8C9B-148AD6A04BBB}"/>
    <cellStyle name="AggOrangeRBorder 2 2 2 2 2 6" xfId="23049" xr:uid="{ED9C7CC3-D0E4-4E29-8C09-55796B3EC100}"/>
    <cellStyle name="AggOrangeRBorder 2 2 2 2 2 7" xfId="27839" xr:uid="{B55B8061-7D5E-4A7E-A5C0-5357CF58A76B}"/>
    <cellStyle name="AggOrangeRBorder 2 2 2 2 2 8" xfId="29825" xr:uid="{8085B255-CA41-42BC-B19A-ECAF0A1FB89C}"/>
    <cellStyle name="AggOrangeRBorder 2 2 2 2 2 9" xfId="30438" xr:uid="{CD0C2234-6309-4CC7-A9F9-EB18AF8B10EA}"/>
    <cellStyle name="AggOrangeRBorder 2 2 2 2 3" xfId="1409" xr:uid="{BBA90C4C-256F-459B-8EAC-7678B59F34EA}"/>
    <cellStyle name="AggOrangeRBorder 2 2 2 2 3 10" xfId="36225" xr:uid="{91774728-298D-4EC3-A6F7-60407F1CA9EF}"/>
    <cellStyle name="AggOrangeRBorder 2 2 2 2 3 11" xfId="43434" xr:uid="{293D670E-1D27-4BE0-A69A-41E9D1D4E84A}"/>
    <cellStyle name="AggOrangeRBorder 2 2 2 2 3 12" xfId="47819" xr:uid="{C164F99B-8406-4D27-9399-4BDA67224BBB}"/>
    <cellStyle name="AggOrangeRBorder 2 2 2 2 3 2" xfId="5848" xr:uid="{0FD724F4-13F6-40A6-B4C2-D5FAA57F4109}"/>
    <cellStyle name="AggOrangeRBorder 2 2 2 2 3 3" xfId="9425" xr:uid="{12CD9F06-3102-443A-AFA9-4C0D41977699}"/>
    <cellStyle name="AggOrangeRBorder 2 2 2 2 3 4" xfId="13346" xr:uid="{D03AB8B1-02C2-4529-8E4F-DBEC9B55A703}"/>
    <cellStyle name="AggOrangeRBorder 2 2 2 2 3 5" xfId="16530" xr:uid="{B019AA24-C7C9-4573-A61D-0D6E11542095}"/>
    <cellStyle name="AggOrangeRBorder 2 2 2 2 3 6" xfId="20517" xr:uid="{21832AEA-4866-4195-A69B-9A9BE5C9494E}"/>
    <cellStyle name="AggOrangeRBorder 2 2 2 2 3 7" xfId="23138" xr:uid="{85AC26E1-DF31-45DB-90C2-5D44D6D0EB20}"/>
    <cellStyle name="AggOrangeRBorder 2 2 2 2 3 8" xfId="29759" xr:uid="{24F1994B-96DE-4B99-AF3F-B7012B03980A}"/>
    <cellStyle name="AggOrangeRBorder 2 2 2 2 3 9" xfId="32992" xr:uid="{4BD760E5-0946-4466-9BDB-FB2B817B4C19}"/>
    <cellStyle name="AggOrangeRBorder 2 2 2 2 4" xfId="2234" xr:uid="{98154CC0-BDEF-4606-9CAD-04F2D74749FB}"/>
    <cellStyle name="AggOrangeRBorder 2 2 2 2 4 10" xfId="39951" xr:uid="{5BCB0F17-0B7B-4459-8C1C-5640ACE6E491}"/>
    <cellStyle name="AggOrangeRBorder 2 2 2 2 4 11" xfId="44257" xr:uid="{B106754B-C30F-4D1A-A61F-9F8CC49F4AEF}"/>
    <cellStyle name="AggOrangeRBorder 2 2 2 2 4 12" xfId="47855" xr:uid="{4C8F82F8-083F-4CC9-B7E1-B927D212F188}"/>
    <cellStyle name="AggOrangeRBorder 2 2 2 2 4 2" xfId="6672" xr:uid="{37E0D8A1-E1C8-4436-9734-6B1D241A350B}"/>
    <cellStyle name="AggOrangeRBorder 2 2 2 2 4 3" xfId="10250" xr:uid="{650F3721-A119-49A6-BA54-F87A7D8EF600}"/>
    <cellStyle name="AggOrangeRBorder 2 2 2 2 4 4" xfId="14149" xr:uid="{79F9B331-46B6-4714-ADFA-F38B34285E2C}"/>
    <cellStyle name="AggOrangeRBorder 2 2 2 2 4 5" xfId="17350" xr:uid="{6B95F9DE-0FE8-4BEA-83C8-A7E426230ED1}"/>
    <cellStyle name="AggOrangeRBorder 2 2 2 2 4 6" xfId="21333" xr:uid="{31999DAD-C984-4616-8E56-FD749B3F591A}"/>
    <cellStyle name="AggOrangeRBorder 2 2 2 2 4 7" xfId="23920" xr:uid="{C5A7E4AC-586C-4491-B236-B8A1242325D9}"/>
    <cellStyle name="AggOrangeRBorder 2 2 2 2 4 8" xfId="29865" xr:uid="{D6CFC337-D615-4937-8C54-B3B921291C6B}"/>
    <cellStyle name="AggOrangeRBorder 2 2 2 2 4 9" xfId="33813" xr:uid="{081D8016-541F-4E2E-AF5F-763AB7A70091}"/>
    <cellStyle name="AggOrangeRBorder 2 2 2 2 5" xfId="2590" xr:uid="{7CD9C31C-343D-4D57-9F05-3D7995430896}"/>
    <cellStyle name="AggOrangeRBorder 2 2 2 2 5 10" xfId="40307" xr:uid="{91A61EB4-445C-415D-80F0-169614040B1B}"/>
    <cellStyle name="AggOrangeRBorder 2 2 2 2 5 11" xfId="44613" xr:uid="{1968B3D9-2BCC-4722-8C5B-EC32018888FA}"/>
    <cellStyle name="AggOrangeRBorder 2 2 2 2 5 12" xfId="42556" xr:uid="{B998611E-35EF-47F3-BFE3-7DB353978D62}"/>
    <cellStyle name="AggOrangeRBorder 2 2 2 2 5 2" xfId="7027" xr:uid="{FA8F059F-B2B0-478D-9D30-E8BFA3C10C1D}"/>
    <cellStyle name="AggOrangeRBorder 2 2 2 2 5 3" xfId="10606" xr:uid="{9C950CB9-74BC-416D-94AD-FE293A01CFE6}"/>
    <cellStyle name="AggOrangeRBorder 2 2 2 2 5 4" xfId="14505" xr:uid="{7E689E4D-9EE0-424A-B238-464BF657EAEC}"/>
    <cellStyle name="AggOrangeRBorder 2 2 2 2 5 5" xfId="17706" xr:uid="{37BF99CA-ABEF-451B-8A8B-25575111F0BF}"/>
    <cellStyle name="AggOrangeRBorder 2 2 2 2 5 6" xfId="21689" xr:uid="{AD893E47-9C1D-483E-974B-B4E57F5B07D1}"/>
    <cellStyle name="AggOrangeRBorder 2 2 2 2 5 7" xfId="24261" xr:uid="{DF898D46-CD01-4DFE-8ECA-CBDED42D39A3}"/>
    <cellStyle name="AggOrangeRBorder 2 2 2 2 5 8" xfId="30562" xr:uid="{95B04685-F225-4DE3-92D4-8FBFFE929B1B}"/>
    <cellStyle name="AggOrangeRBorder 2 2 2 2 5 9" xfId="34169" xr:uid="{503C8D13-C159-47C1-8F26-235C3D8A1E03}"/>
    <cellStyle name="AggOrangeRBorder 2 2 2 2 6" xfId="3279" xr:uid="{B8DB1897-A4BC-4C0A-8B9B-C77A6EA89B0A}"/>
    <cellStyle name="AggOrangeRBorder 2 2 2 2 6 10" xfId="34856" xr:uid="{7DF8C194-51C4-41B2-8C07-13577F86C214}"/>
    <cellStyle name="AggOrangeRBorder 2 2 2 2 6 11" xfId="38301" xr:uid="{3202B05F-ED3A-496A-ABE7-F0F412FB9DB1}"/>
    <cellStyle name="AggOrangeRBorder 2 2 2 2 6 12" xfId="40990" xr:uid="{EA6746FD-F4E8-43FD-967E-06CE6F2FB1F1}"/>
    <cellStyle name="AggOrangeRBorder 2 2 2 2 6 13" xfId="45301" xr:uid="{6625FFB4-F61F-443F-992E-7B61C42783F7}"/>
    <cellStyle name="AggOrangeRBorder 2 2 2 2 6 14" xfId="48692" xr:uid="{8B90588A-4A04-4873-94DE-02E89B851643}"/>
    <cellStyle name="AggOrangeRBorder 2 2 2 2 6 15" xfId="50697" xr:uid="{4564E71D-81A3-4183-B547-C60006A3CF3B}"/>
    <cellStyle name="AggOrangeRBorder 2 2 2 2 6 2" xfId="7714" xr:uid="{9A8EC542-E710-432A-9585-3E2DE6B51D0D}"/>
    <cellStyle name="AggOrangeRBorder 2 2 2 2 6 3" xfId="11293" xr:uid="{86F22F2D-A61C-4932-89D9-6B586982410B}"/>
    <cellStyle name="AggOrangeRBorder 2 2 2 2 6 4" xfId="15193" xr:uid="{BB192D6D-A2BD-4FE9-8170-7E9BAC967B55}"/>
    <cellStyle name="AggOrangeRBorder 2 2 2 2 6 5" xfId="18392" xr:uid="{F00DF5FA-2C45-4E92-AA75-1AE5C9DCE050}"/>
    <cellStyle name="AggOrangeRBorder 2 2 2 2 6 6" xfId="22372" xr:uid="{E3227364-CAB9-468B-A4F6-FD2AD137C18A}"/>
    <cellStyle name="AggOrangeRBorder 2 2 2 2 6 7" xfId="24934" xr:uid="{B542D8E6-9DF4-4FCB-8AC5-D4F00C78693D}"/>
    <cellStyle name="AggOrangeRBorder 2 2 2 2 6 8" xfId="29277" xr:uid="{96F15182-B0BC-4F4A-9288-8DCC97606C22}"/>
    <cellStyle name="AggOrangeRBorder 2 2 2 2 6 9" xfId="31251" xr:uid="{7B7258C2-AD24-450D-AB15-B1FE7A1C1A46}"/>
    <cellStyle name="AggOrangeRBorder 2 2 2 2 7" xfId="2966" xr:uid="{2B68C674-D437-45C7-B82D-4139F0C31032}"/>
    <cellStyle name="AggOrangeRBorder 2 2 2 2 7 10" xfId="34543" xr:uid="{43426325-D5AE-4796-A51B-6469F464E286}"/>
    <cellStyle name="AggOrangeRBorder 2 2 2 2 7 11" xfId="37988" xr:uid="{CCF6B921-A631-4D0E-8FF4-075647354F14}"/>
    <cellStyle name="AggOrangeRBorder 2 2 2 2 7 12" xfId="40677" xr:uid="{BF22450D-8BE5-4061-8F57-4FD9B772B95D}"/>
    <cellStyle name="AggOrangeRBorder 2 2 2 2 7 13" xfId="44988" xr:uid="{1D9F8699-747F-4103-B8EE-4B72A8AB838F}"/>
    <cellStyle name="AggOrangeRBorder 2 2 2 2 7 14" xfId="48379" xr:uid="{FC99349E-E8A5-4F1F-9954-868303A101B1}"/>
    <cellStyle name="AggOrangeRBorder 2 2 2 2 7 15" xfId="50384" xr:uid="{5058BD09-2EB4-4D74-900E-3621674B2EE6}"/>
    <cellStyle name="AggOrangeRBorder 2 2 2 2 7 2" xfId="7401" xr:uid="{4EF8F4DE-B6E7-44BC-BAD0-F91A71BAD901}"/>
    <cellStyle name="AggOrangeRBorder 2 2 2 2 7 3" xfId="10980" xr:uid="{B7F3B615-7B41-4699-90B9-9085FD902A7F}"/>
    <cellStyle name="AggOrangeRBorder 2 2 2 2 7 4" xfId="14880" xr:uid="{0239CEF0-2A7C-47B9-9AE0-AC4FEBFE3934}"/>
    <cellStyle name="AggOrangeRBorder 2 2 2 2 7 5" xfId="18079" xr:uid="{9443F885-3264-4BBD-A73D-C3A1E51D1F0A}"/>
    <cellStyle name="AggOrangeRBorder 2 2 2 2 7 6" xfId="22059" xr:uid="{A86294C9-7DF2-42E4-92F9-89BFDED8A9F3}"/>
    <cellStyle name="AggOrangeRBorder 2 2 2 2 7 7" xfId="24621" xr:uid="{06483EAF-EF76-4BC5-A9B0-996E01CFF766}"/>
    <cellStyle name="AggOrangeRBorder 2 2 2 2 7 8" xfId="28964" xr:uid="{E63DFB78-26BC-41B3-B235-F2D2486EE09A}"/>
    <cellStyle name="AggOrangeRBorder 2 2 2 2 7 9" xfId="30938" xr:uid="{18281067-7F3B-4914-A258-17AC348EA3AA}"/>
    <cellStyle name="AggOrangeRBorder 2 2 2 2 8" xfId="4231" xr:uid="{CB77AB7A-BA0B-4951-AD7C-715D818E5F82}"/>
    <cellStyle name="AggOrangeRBorder 2 2 2 2 8 10" xfId="41894" xr:uid="{48A27C55-CDB8-4817-A215-D9BBA73183EF}"/>
    <cellStyle name="AggOrangeRBorder 2 2 2 2 8 11" xfId="46230" xr:uid="{5F63A30A-F516-4A9C-9136-0DC674186C35}"/>
    <cellStyle name="AggOrangeRBorder 2 2 2 2 8 12" xfId="49634" xr:uid="{B807BA96-4C4F-45C0-89AF-969CB9ADF0A0}"/>
    <cellStyle name="AggOrangeRBorder 2 2 2 2 8 13" xfId="51601" xr:uid="{4390BE15-43C1-46D4-965D-B2A995331C5C}"/>
    <cellStyle name="AggOrangeRBorder 2 2 2 2 8 2" xfId="8664" xr:uid="{36970BDA-90D7-4A7B-82D8-084D588CB4F7}"/>
    <cellStyle name="AggOrangeRBorder 2 2 2 2 8 3" xfId="12235" xr:uid="{278190C7-5480-4F31-B5FF-9FA309E6D607}"/>
    <cellStyle name="AggOrangeRBorder 2 2 2 2 8 4" xfId="16138" xr:uid="{DD2F8668-5DB9-4178-A948-F9246F477D33}"/>
    <cellStyle name="AggOrangeRBorder 2 2 2 2 8 5" xfId="19319" xr:uid="{CD25FF79-3FC7-4C24-AEC3-27AF65248369}"/>
    <cellStyle name="AggOrangeRBorder 2 2 2 2 8 6" xfId="25838" xr:uid="{B2B7E476-32FD-4BDC-A6A9-55A5AE015E5E}"/>
    <cellStyle name="AggOrangeRBorder 2 2 2 2 8 7" xfId="32186" xr:uid="{5D9E6985-2142-4CD2-93DA-80961C7A21C2}"/>
    <cellStyle name="AggOrangeRBorder 2 2 2 2 8 8" xfId="35792" xr:uid="{EC3C6E2D-C381-4DF0-BCAF-8D24203C8799}"/>
    <cellStyle name="AggOrangeRBorder 2 2 2 2 8 9" xfId="39244" xr:uid="{8B9C3E0D-1048-45D1-9E62-90DB119C5B8D}"/>
    <cellStyle name="AggOrangeRBorder 2 2 2 2 9" xfId="3977" xr:uid="{60039ED0-615D-4CD1-8E36-B95591DE243E}"/>
    <cellStyle name="AggOrangeRBorder 2 2 2 2 9 10" xfId="41640" xr:uid="{E9318BEB-1186-46ED-BCED-6B276E9009A7}"/>
    <cellStyle name="AggOrangeRBorder 2 2 2 2 9 11" xfId="45976" xr:uid="{5788D359-D5C1-44C8-A34D-59148DBC892B}"/>
    <cellStyle name="AggOrangeRBorder 2 2 2 2 9 12" xfId="49380" xr:uid="{6C8C5D77-0D24-4B3A-B23F-07597D45C482}"/>
    <cellStyle name="AggOrangeRBorder 2 2 2 2 9 13" xfId="51347" xr:uid="{83AF8558-E50C-427F-B490-0E79818BDB0D}"/>
    <cellStyle name="AggOrangeRBorder 2 2 2 2 9 2" xfId="8410" xr:uid="{78BD895F-86BD-4D7D-A459-7ED619F71895}"/>
    <cellStyle name="AggOrangeRBorder 2 2 2 2 9 3" xfId="11981" xr:uid="{3D859E8B-B058-4304-9CCB-66FE429406CE}"/>
    <cellStyle name="AggOrangeRBorder 2 2 2 2 9 4" xfId="15884" xr:uid="{DF1432FE-E0BE-4E40-B99C-BD739504CBE5}"/>
    <cellStyle name="AggOrangeRBorder 2 2 2 2 9 5" xfId="19065" xr:uid="{1DC4C7D5-7A0E-40EB-8F0B-812511E6CFE1}"/>
    <cellStyle name="AggOrangeRBorder 2 2 2 2 9 6" xfId="25584" xr:uid="{E436D72C-B78E-4AD7-9E3C-310E6C230358}"/>
    <cellStyle name="AggOrangeRBorder 2 2 2 2 9 7" xfId="31932" xr:uid="{F1DB5305-4557-46BE-933F-0019CB7F6486}"/>
    <cellStyle name="AggOrangeRBorder 2 2 2 2 9 8" xfId="35538" xr:uid="{7BCEC7FC-528C-419A-AFBE-3D1E6FA36F13}"/>
    <cellStyle name="AggOrangeRBorder 2 2 2 2 9 9" xfId="38990" xr:uid="{C56BB89C-91BB-4C1C-BF1D-AB527E8CF40F}"/>
    <cellStyle name="AggOrangeRBorder 2 2 2 3" xfId="1093" xr:uid="{2F2344A2-5384-4B12-A6AF-8C50E70FBA6D}"/>
    <cellStyle name="AggOrangeRBorder 2 2 2 3 10" xfId="43118" xr:uid="{D60C5C3A-EDF0-40C0-A456-CF9C1F004E5E}"/>
    <cellStyle name="AggOrangeRBorder 2 2 2 3 11" xfId="47941" xr:uid="{9D53B1AF-3FF1-496F-BBC2-B2ADEEEBBFFB}"/>
    <cellStyle name="AggOrangeRBorder 2 2 2 3 2" xfId="5535" xr:uid="{6FD21F3D-5F7F-4650-9FD7-305AF955E5B9}"/>
    <cellStyle name="AggOrangeRBorder 2 2 2 3 3" xfId="9109" xr:uid="{3F94F527-1C30-407D-900A-BB681D71E515}"/>
    <cellStyle name="AggOrangeRBorder 2 2 2 3 4" xfId="13170" xr:uid="{7B2552E1-34A9-41A7-9A1A-3303A68CA971}"/>
    <cellStyle name="AggOrangeRBorder 2 2 2 3 5" xfId="20201" xr:uid="{034CE7DA-A984-49B0-BBBA-4B4E7D4B2469}"/>
    <cellStyle name="AggOrangeRBorder 2 2 2 3 6" xfId="22788" xr:uid="{4DCD6DE5-969E-44B6-B43D-C90144902987}"/>
    <cellStyle name="AggOrangeRBorder 2 2 2 3 7" xfId="26834" xr:uid="{4F9C7633-8B56-4C7F-B73C-4CE9BB501673}"/>
    <cellStyle name="AggOrangeRBorder 2 2 2 3 8" xfId="32676" xr:uid="{1FF96272-D471-459A-8626-7A7EE1DC1612}"/>
    <cellStyle name="AggOrangeRBorder 2 2 2 3 9" xfId="36779" xr:uid="{7E6070AB-AAE8-4ABD-864E-A75A8AD71D52}"/>
    <cellStyle name="AggOrangeRBorder 2 2 2 4" xfId="1894" xr:uid="{B535A9E2-1E2F-4731-9FDA-D0E9466F0F69}"/>
    <cellStyle name="AggOrangeRBorder 2 2 2 4 10" xfId="31658" xr:uid="{0B525C83-F4DF-475D-AE81-FE11EEC4A23A}"/>
    <cellStyle name="AggOrangeRBorder 2 2 2 4 11" xfId="43919" xr:uid="{ED9BF382-CF73-45D0-9D65-79A2E3AFBE32}"/>
    <cellStyle name="AggOrangeRBorder 2 2 2 4 12" xfId="47385" xr:uid="{E9C343AB-801E-4792-83E3-BC221EDB6CE2}"/>
    <cellStyle name="AggOrangeRBorder 2 2 2 4 2" xfId="6332" xr:uid="{E8507534-FDE7-4F3D-96DC-2157FD171A32}"/>
    <cellStyle name="AggOrangeRBorder 2 2 2 4 3" xfId="9910" xr:uid="{C2C15C43-77C5-4B5E-A3A9-557C05917687}"/>
    <cellStyle name="AggOrangeRBorder 2 2 2 4 4" xfId="13812" xr:uid="{FDE7756A-22CE-41F1-AD96-1D8654326949}"/>
    <cellStyle name="AggOrangeRBorder 2 2 2 4 5" xfId="17015" xr:uid="{B113C64C-764A-42C0-8813-746E944A93AF}"/>
    <cellStyle name="AggOrangeRBorder 2 2 2 4 6" xfId="21002" xr:uid="{3E2CE1BB-29B2-4A6C-BCD2-8535701E81C0}"/>
    <cellStyle name="AggOrangeRBorder 2 2 2 4 7" xfId="23595" xr:uid="{3A76E9C7-F46C-4DC6-82D9-33EB8A131C1A}"/>
    <cellStyle name="AggOrangeRBorder 2 2 2 4 8" xfId="30273" xr:uid="{9DC8C2CA-A987-4BB2-B2D2-B069AD817090}"/>
    <cellStyle name="AggOrangeRBorder 2 2 2 4 9" xfId="33477" xr:uid="{96414123-36F0-4E93-AF1B-7E92D6D45CA2}"/>
    <cellStyle name="AggOrangeRBorder 2 2 2 5" xfId="2054" xr:uid="{AA6D5638-9B80-4469-8BB0-7FE97BB150AF}"/>
    <cellStyle name="AggOrangeRBorder 2 2 2 5 10" xfId="39771" xr:uid="{5BA9011F-444B-4F73-B31E-989B8FD59799}"/>
    <cellStyle name="AggOrangeRBorder 2 2 2 5 11" xfId="44077" xr:uid="{CE613212-E105-47BB-86EB-02EB858CAC7F}"/>
    <cellStyle name="AggOrangeRBorder 2 2 2 5 12" xfId="47148" xr:uid="{C048B79B-9510-4C72-8E79-57A4309C35C7}"/>
    <cellStyle name="AggOrangeRBorder 2 2 2 5 2" xfId="6492" xr:uid="{71B7D731-8BE7-4FD9-AC81-4FE0B3534FA8}"/>
    <cellStyle name="AggOrangeRBorder 2 2 2 5 3" xfId="10070" xr:uid="{2A15D04A-2FCA-432F-A40C-32A09B4436AD}"/>
    <cellStyle name="AggOrangeRBorder 2 2 2 5 4" xfId="13969" xr:uid="{1949A716-C317-465C-B675-D691E525005C}"/>
    <cellStyle name="AggOrangeRBorder 2 2 2 5 5" xfId="17170" xr:uid="{005D9428-F3B9-488C-8AFE-07241C6836FA}"/>
    <cellStyle name="AggOrangeRBorder 2 2 2 5 6" xfId="21153" xr:uid="{3045A19C-BC9A-448C-A64F-D68A848B9839}"/>
    <cellStyle name="AggOrangeRBorder 2 2 2 5 7" xfId="23740" xr:uid="{E933B817-3B41-4FA6-AC6D-0A2EFDD590E8}"/>
    <cellStyle name="AggOrangeRBorder 2 2 2 5 8" xfId="28617" xr:uid="{1C4B85EE-19F5-437B-A921-5C0226E363AB}"/>
    <cellStyle name="AggOrangeRBorder 2 2 2 5 9" xfId="33633" xr:uid="{1D7B269C-6150-41C1-AB99-108653824268}"/>
    <cellStyle name="AggOrangeRBorder 2 2 2 6" xfId="2384" xr:uid="{FC4A18EA-2ED6-4096-B973-EC8A434CA1F5}"/>
    <cellStyle name="AggOrangeRBorder 2 2 2 6 10" xfId="40101" xr:uid="{8005049C-00FD-490F-B9A2-8BB2B0E02999}"/>
    <cellStyle name="AggOrangeRBorder 2 2 2 6 11" xfId="44407" xr:uid="{AB8CF19C-EAA0-4A59-82B9-CB654E22A97B}"/>
    <cellStyle name="AggOrangeRBorder 2 2 2 6 12" xfId="42580" xr:uid="{169691B0-76C8-4243-8253-642EA67FE21F}"/>
    <cellStyle name="AggOrangeRBorder 2 2 2 6 2" xfId="6822" xr:uid="{8F92C2C8-2754-4316-9449-E260DA54F545}"/>
    <cellStyle name="AggOrangeRBorder 2 2 2 6 3" xfId="10400" xr:uid="{83ACBB92-0320-4F1D-884E-C54D501EC626}"/>
    <cellStyle name="AggOrangeRBorder 2 2 2 6 4" xfId="14299" xr:uid="{BBEE24A0-AF3A-4911-BFD8-8884B86D3101}"/>
    <cellStyle name="AggOrangeRBorder 2 2 2 6 5" xfId="17500" xr:uid="{FBEF0E91-2CDA-4263-8B18-8DDFAE801D68}"/>
    <cellStyle name="AggOrangeRBorder 2 2 2 6 6" xfId="21483" xr:uid="{67AE4572-C56D-4B1C-959F-29C3841AE84B}"/>
    <cellStyle name="AggOrangeRBorder 2 2 2 6 7" xfId="24070" xr:uid="{EAC6244B-21BE-4092-AC57-4806C6EB5134}"/>
    <cellStyle name="AggOrangeRBorder 2 2 2 6 8" xfId="26589" xr:uid="{83C74A99-57D1-44D6-8A6A-C258A1716CDD}"/>
    <cellStyle name="AggOrangeRBorder 2 2 2 6 9" xfId="33963" xr:uid="{5A1491F8-9351-4AA6-BD6B-C1A00A650AA2}"/>
    <cellStyle name="AggOrangeRBorder 2 2 2 7" xfId="3068" xr:uid="{7FA866FB-FAD0-4EAA-BC26-FE851A338659}"/>
    <cellStyle name="AggOrangeRBorder 2 2 2 7 10" xfId="34645" xr:uid="{5F728E78-DDD5-4D89-B8FD-4056313AFE7C}"/>
    <cellStyle name="AggOrangeRBorder 2 2 2 7 11" xfId="38090" xr:uid="{A720102C-8A5E-41E7-807A-7537B8537A1D}"/>
    <cellStyle name="AggOrangeRBorder 2 2 2 7 12" xfId="40779" xr:uid="{E4921DED-C1C6-4409-B5CA-2A1BE2775EEA}"/>
    <cellStyle name="AggOrangeRBorder 2 2 2 7 13" xfId="45090" xr:uid="{B7957F90-589F-4F95-B06E-4C5AB07772BC}"/>
    <cellStyle name="AggOrangeRBorder 2 2 2 7 14" xfId="48481" xr:uid="{427E54DD-9315-42E1-A3CF-14981598ED5D}"/>
    <cellStyle name="AggOrangeRBorder 2 2 2 7 15" xfId="50486" xr:uid="{AAFAFBCC-13D1-4509-BFA1-4A5FB7C17067}"/>
    <cellStyle name="AggOrangeRBorder 2 2 2 7 2" xfId="7503" xr:uid="{2EBAD101-158A-46F8-A1AC-5E9956DA9CD6}"/>
    <cellStyle name="AggOrangeRBorder 2 2 2 7 3" xfId="11082" xr:uid="{8F81DAFB-0730-442C-AB7C-6FC97BB7471D}"/>
    <cellStyle name="AggOrangeRBorder 2 2 2 7 4" xfId="14982" xr:uid="{F082A82C-CD77-465C-9727-A8AE7CBC3825}"/>
    <cellStyle name="AggOrangeRBorder 2 2 2 7 5" xfId="18181" xr:uid="{BC2D762A-0E42-4FD4-A3AB-4F6C22177930}"/>
    <cellStyle name="AggOrangeRBorder 2 2 2 7 6" xfId="22161" xr:uid="{415A9C07-F788-4515-B383-621E4C27BB71}"/>
    <cellStyle name="AggOrangeRBorder 2 2 2 7 7" xfId="24723" xr:uid="{C509D809-B597-47C9-8CC8-10A970B9A7FA}"/>
    <cellStyle name="AggOrangeRBorder 2 2 2 7 8" xfId="29066" xr:uid="{26530320-1E48-46E2-9F4A-5C3714D0983C}"/>
    <cellStyle name="AggOrangeRBorder 2 2 2 7 9" xfId="31040" xr:uid="{761D80CB-608A-4332-830E-5193105926A5}"/>
    <cellStyle name="AggOrangeRBorder 2 2 2 8" xfId="3641" xr:uid="{E959C033-5C92-40A2-91ED-6ADDF8BE7353}"/>
    <cellStyle name="AggOrangeRBorder 2 2 2 8 10" xfId="35218" xr:uid="{D15110A6-0401-4DAA-A7C2-611D92E2CB8A}"/>
    <cellStyle name="AggOrangeRBorder 2 2 2 8 11" xfId="38663" xr:uid="{5B2A25B3-A555-49FF-8FBE-92D8C951AE8C}"/>
    <cellStyle name="AggOrangeRBorder 2 2 2 8 12" xfId="41352" xr:uid="{3E2C0EAF-9BDA-4D15-A18C-B6FF5362A85D}"/>
    <cellStyle name="AggOrangeRBorder 2 2 2 8 13" xfId="45663" xr:uid="{12285503-5CD5-4D53-BA0E-B5FFF422D4BD}"/>
    <cellStyle name="AggOrangeRBorder 2 2 2 8 14" xfId="49054" xr:uid="{55382BD3-13CA-42AA-861B-9A14FAB5C1CC}"/>
    <cellStyle name="AggOrangeRBorder 2 2 2 8 15" xfId="51059" xr:uid="{1DE17165-6B94-491D-9C75-3CAB4A9A59B5}"/>
    <cellStyle name="AggOrangeRBorder 2 2 2 8 2" xfId="8076" xr:uid="{2CC1E9A6-8BEC-44C3-88DE-56D5197E0E8E}"/>
    <cellStyle name="AggOrangeRBorder 2 2 2 8 3" xfId="11655" xr:uid="{AE58586C-BBCD-47FD-BA3C-F153DE5A4B19}"/>
    <cellStyle name="AggOrangeRBorder 2 2 2 8 4" xfId="15555" xr:uid="{C6C73BF7-C524-4E50-B569-74E367CB9D90}"/>
    <cellStyle name="AggOrangeRBorder 2 2 2 8 5" xfId="18754" xr:uid="{8A5FAA10-96BA-4B69-A466-414A3E44EAEF}"/>
    <cellStyle name="AggOrangeRBorder 2 2 2 8 6" xfId="22734" xr:uid="{7A39DC1B-46BA-4B62-9727-F4055C6D3216}"/>
    <cellStyle name="AggOrangeRBorder 2 2 2 8 7" xfId="25296" xr:uid="{11F23774-F961-419E-B401-7E8D6BB0E72A}"/>
    <cellStyle name="AggOrangeRBorder 2 2 2 8 8" xfId="29639" xr:uid="{87AB4FB3-22E1-4EDE-8782-49689CE40277}"/>
    <cellStyle name="AggOrangeRBorder 2 2 2 8 9" xfId="31613" xr:uid="{D1A7E161-77CC-4B3D-8637-396056B164D7}"/>
    <cellStyle name="AggOrangeRBorder 2 2 2 9" xfId="4022" xr:uid="{20D06AF8-8E01-41BF-8210-FF254768EB18}"/>
    <cellStyle name="AggOrangeRBorder 2 2 2 9 10" xfId="41685" xr:uid="{F872B6F7-8389-406C-A361-8DA3026D7895}"/>
    <cellStyle name="AggOrangeRBorder 2 2 2 9 11" xfId="46021" xr:uid="{5680EB21-BD80-4368-AB60-61C3827AD2CB}"/>
    <cellStyle name="AggOrangeRBorder 2 2 2 9 12" xfId="49425" xr:uid="{F4A05506-CC31-4129-AED9-CCF581CB3324}"/>
    <cellStyle name="AggOrangeRBorder 2 2 2 9 13" xfId="51392" xr:uid="{1B67786D-A172-4BCC-9265-08AE5C1E0208}"/>
    <cellStyle name="AggOrangeRBorder 2 2 2 9 2" xfId="8455" xr:uid="{7EFF212D-023D-40B8-83E1-E4F20502C34D}"/>
    <cellStyle name="AggOrangeRBorder 2 2 2 9 3" xfId="12026" xr:uid="{6D50A8E6-79FA-4245-AC3F-FB1DF0DFFDB9}"/>
    <cellStyle name="AggOrangeRBorder 2 2 2 9 4" xfId="15929" xr:uid="{9059ECD7-366B-4C40-923E-1D7B144A3D35}"/>
    <cellStyle name="AggOrangeRBorder 2 2 2 9 5" xfId="19110" xr:uid="{563028C8-26F9-4F08-A53F-7A7751A7209B}"/>
    <cellStyle name="AggOrangeRBorder 2 2 2 9 6" xfId="25629" xr:uid="{3E3F8437-1B8F-4955-80ED-977D462E54A4}"/>
    <cellStyle name="AggOrangeRBorder 2 2 2 9 7" xfId="31977" xr:uid="{DA49533C-F31D-436C-B775-939BF065BE1D}"/>
    <cellStyle name="AggOrangeRBorder 2 2 2 9 8" xfId="35583" xr:uid="{61CD80D6-FAEB-4639-BEF8-8568A704408C}"/>
    <cellStyle name="AggOrangeRBorder 2 2 2 9 9" xfId="39035" xr:uid="{C9A25B03-0997-46E7-A0C7-1442A7C1F6E4}"/>
    <cellStyle name="AggOrangeRBorder 2 3" xfId="346" xr:uid="{FC53A623-B059-44E9-A8A1-6A1977F3824C}"/>
    <cellStyle name="AggOrangeRBorder 2 3 10" xfId="2908" xr:uid="{BA493357-DA21-4E7E-8125-B1B13A3DB2EC}"/>
    <cellStyle name="AggOrangeRBorder 2 3 10 10" xfId="34485" xr:uid="{E09B2E72-3F7E-4BC5-B960-F6C5C8BB2F04}"/>
    <cellStyle name="AggOrangeRBorder 2 3 10 11" xfId="37930" xr:uid="{588ACA7A-B486-46B3-9457-691F5520960C}"/>
    <cellStyle name="AggOrangeRBorder 2 3 10 12" xfId="40619" xr:uid="{519A6F78-B6FD-4961-9A10-CA391161EBCA}"/>
    <cellStyle name="AggOrangeRBorder 2 3 10 13" xfId="44930" xr:uid="{67DA3897-9787-47FD-AEA7-1B5DB2E0260D}"/>
    <cellStyle name="AggOrangeRBorder 2 3 10 14" xfId="48321" xr:uid="{479750FB-72E1-48E3-9AB5-EBA555246252}"/>
    <cellStyle name="AggOrangeRBorder 2 3 10 15" xfId="50326" xr:uid="{1C7A530B-D1A5-4A99-A14E-FC1754773EC6}"/>
    <cellStyle name="AggOrangeRBorder 2 3 10 2" xfId="7343" xr:uid="{87278DA8-2A91-4A19-A779-D4965F308291}"/>
    <cellStyle name="AggOrangeRBorder 2 3 10 3" xfId="10922" xr:uid="{32FA5E37-33BA-484E-9E6C-F2B908BF4AAD}"/>
    <cellStyle name="AggOrangeRBorder 2 3 10 4" xfId="14822" xr:uid="{A0483E7A-4FB0-42C1-BBF1-444402FD9A7C}"/>
    <cellStyle name="AggOrangeRBorder 2 3 10 5" xfId="18021" xr:uid="{B7C3B11E-8DEC-48E0-AA9C-1D7C0B09C844}"/>
    <cellStyle name="AggOrangeRBorder 2 3 10 6" xfId="22001" xr:uid="{E3C9EA6E-4672-4DAC-B81B-4418916B53F7}"/>
    <cellStyle name="AggOrangeRBorder 2 3 10 7" xfId="24563" xr:uid="{CC8C040C-9F38-4C3A-88F6-3AD3F5D101AE}"/>
    <cellStyle name="AggOrangeRBorder 2 3 10 8" xfId="28906" xr:uid="{5B248BCC-9C15-4A26-B905-F52C67DC4697}"/>
    <cellStyle name="AggOrangeRBorder 2 3 10 9" xfId="30880" xr:uid="{D6A09742-8D2C-42DB-8B4A-2590E8102259}"/>
    <cellStyle name="AggOrangeRBorder 2 3 11" xfId="3444" xr:uid="{66442A36-301F-4E10-8F67-3FEFC3767001}"/>
    <cellStyle name="AggOrangeRBorder 2 3 11 10" xfId="35021" xr:uid="{350A52F4-4658-4328-BDAB-FE52FE44BF34}"/>
    <cellStyle name="AggOrangeRBorder 2 3 11 11" xfId="38466" xr:uid="{A78C8426-F16B-4E0A-A80B-C9DC5CB21E20}"/>
    <cellStyle name="AggOrangeRBorder 2 3 11 12" xfId="41155" xr:uid="{7EE6B335-CB1C-4D1C-9BBB-AAA52C20FAD3}"/>
    <cellStyle name="AggOrangeRBorder 2 3 11 13" xfId="45466" xr:uid="{E9C7B749-DB41-425B-86E3-A22B6D5CB7D4}"/>
    <cellStyle name="AggOrangeRBorder 2 3 11 14" xfId="48857" xr:uid="{D81E3823-6C7A-4868-9192-C351FA9AF0D3}"/>
    <cellStyle name="AggOrangeRBorder 2 3 11 15" xfId="50862" xr:uid="{32A39050-9C7C-4BD7-A099-C167D51EB276}"/>
    <cellStyle name="AggOrangeRBorder 2 3 11 2" xfId="7879" xr:uid="{6B3B57D2-2A3D-467A-AC4F-21ABEA31F8E3}"/>
    <cellStyle name="AggOrangeRBorder 2 3 11 3" xfId="11458" xr:uid="{58DD5C89-8D48-4C19-9188-98FF69685E03}"/>
    <cellStyle name="AggOrangeRBorder 2 3 11 4" xfId="15358" xr:uid="{EEDD5388-9751-4168-92D9-E30FFAA062AC}"/>
    <cellStyle name="AggOrangeRBorder 2 3 11 5" xfId="18557" xr:uid="{09E3441C-2D60-406F-8362-758267070303}"/>
    <cellStyle name="AggOrangeRBorder 2 3 11 6" xfId="22537" xr:uid="{AF4D2D9C-E714-4B4D-BA3D-35F7D960EECE}"/>
    <cellStyle name="AggOrangeRBorder 2 3 11 7" xfId="25099" xr:uid="{2DE9E77B-EBD7-4035-8492-EC448543D41E}"/>
    <cellStyle name="AggOrangeRBorder 2 3 11 8" xfId="29442" xr:uid="{8754D571-DC48-4235-85B2-7D4832576FFE}"/>
    <cellStyle name="AggOrangeRBorder 2 3 11 9" xfId="31416" xr:uid="{C7718464-7B60-42DA-9C4D-A9FA6D0ED97F}"/>
    <cellStyle name="AggOrangeRBorder 2 3 12" xfId="3864" xr:uid="{9D47847B-8A4B-4358-8237-5467E3DC0438}"/>
    <cellStyle name="AggOrangeRBorder 2 3 12 10" xfId="41527" xr:uid="{1AF17E62-7229-4C68-8364-12F144F7DEB6}"/>
    <cellStyle name="AggOrangeRBorder 2 3 12 11" xfId="45863" xr:uid="{1CBF7985-CDC2-40C2-9FEC-5C1880BED79B}"/>
    <cellStyle name="AggOrangeRBorder 2 3 12 12" xfId="49267" xr:uid="{9931D4C9-334E-43AA-BC9D-FC5CDFA5D674}"/>
    <cellStyle name="AggOrangeRBorder 2 3 12 13" xfId="51234" xr:uid="{449ACA78-F992-4F13-A0F0-F08DCAA8B4A2}"/>
    <cellStyle name="AggOrangeRBorder 2 3 12 2" xfId="8297" xr:uid="{7274B6DC-39BF-4C7A-AC67-D4D318A34E33}"/>
    <cellStyle name="AggOrangeRBorder 2 3 12 3" xfId="11868" xr:uid="{0C121E61-6493-48FC-8F14-A52B0EE1A5F7}"/>
    <cellStyle name="AggOrangeRBorder 2 3 12 4" xfId="15771" xr:uid="{52EF507D-B7E3-4366-BD7C-FA2AFEC59006}"/>
    <cellStyle name="AggOrangeRBorder 2 3 12 5" xfId="18952" xr:uid="{AA7E4843-092D-4CF7-AD2D-C02F298D1E13}"/>
    <cellStyle name="AggOrangeRBorder 2 3 12 6" xfId="25471" xr:uid="{2581C52D-95AB-40B0-89A3-2AC36D5E64AA}"/>
    <cellStyle name="AggOrangeRBorder 2 3 12 7" xfId="31819" xr:uid="{8B53A7C9-413B-4D2D-A253-CBE7691E3D5C}"/>
    <cellStyle name="AggOrangeRBorder 2 3 12 8" xfId="35425" xr:uid="{D763F307-D8DF-4DAD-B923-9B98DE51F1C0}"/>
    <cellStyle name="AggOrangeRBorder 2 3 12 9" xfId="38877" xr:uid="{09B993F4-1613-4CB9-81CB-D175727E4972}"/>
    <cellStyle name="AggOrangeRBorder 2 3 13" xfId="4392" xr:uid="{564B097C-B416-4850-8BAF-27A5AA365136}"/>
    <cellStyle name="AggOrangeRBorder 2 3 13 10" xfId="42055" xr:uid="{4FD57731-1B5E-473C-A2E4-109A02E63B9B}"/>
    <cellStyle name="AggOrangeRBorder 2 3 13 11" xfId="46391" xr:uid="{00146FD3-36BE-427D-B847-586865C4246E}"/>
    <cellStyle name="AggOrangeRBorder 2 3 13 12" xfId="49795" xr:uid="{34B73532-AA78-4E4E-8470-65C2C941CE48}"/>
    <cellStyle name="AggOrangeRBorder 2 3 13 13" xfId="51762" xr:uid="{ED4DBFD4-B9C6-400B-9426-DC7687B64AAA}"/>
    <cellStyle name="AggOrangeRBorder 2 3 13 2" xfId="8825" xr:uid="{91C61B95-40BC-44B1-8C5F-20894DF86F03}"/>
    <cellStyle name="AggOrangeRBorder 2 3 13 3" xfId="12396" xr:uid="{BCDAF53B-6FC8-4B58-9F22-24095AE2BB21}"/>
    <cellStyle name="AggOrangeRBorder 2 3 13 4" xfId="16299" xr:uid="{67BAF0F9-3FAC-4EB9-868D-672652E0F59C}"/>
    <cellStyle name="AggOrangeRBorder 2 3 13 5" xfId="19480" xr:uid="{3E1CCE4D-37A7-43AE-934C-ECA87DB97821}"/>
    <cellStyle name="AggOrangeRBorder 2 3 13 6" xfId="25999" xr:uid="{44307A30-6AE5-468E-871C-F99ADFB7D8A6}"/>
    <cellStyle name="AggOrangeRBorder 2 3 13 7" xfId="32347" xr:uid="{3CBE7FBA-E716-419B-8101-66F5967B00EF}"/>
    <cellStyle name="AggOrangeRBorder 2 3 13 8" xfId="35953" xr:uid="{4543333D-831D-4E0A-B022-419E66828B07}"/>
    <cellStyle name="AggOrangeRBorder 2 3 13 9" xfId="39405" xr:uid="{12FE5D6E-8750-4C78-9A8A-12687EB4C06F}"/>
    <cellStyle name="AggOrangeRBorder 2 3 14" xfId="4862" xr:uid="{6A8A5AE5-BCF1-4D8B-A73A-BFD293D70A89}"/>
    <cellStyle name="AggOrangeRBorder 2 3 15" xfId="12624" xr:uid="{AE339499-22DA-4670-9F38-8A892A692704}"/>
    <cellStyle name="AggOrangeRBorder 2 3 16" xfId="13609" xr:uid="{F5F3916C-874D-4F3F-BBFC-CDAC618C2D05}"/>
    <cellStyle name="AggOrangeRBorder 2 3 17" xfId="37342" xr:uid="{09720168-B3C3-47B2-A8AF-B12CD8283728}"/>
    <cellStyle name="AggOrangeRBorder 2 3 18" xfId="42455" xr:uid="{681B8800-8F1D-40FB-A7F4-B49F9464BAAF}"/>
    <cellStyle name="AggOrangeRBorder 2 3 19" xfId="52282" xr:uid="{C597C4CB-2AF0-471B-BAF1-20BCFF3BB805}"/>
    <cellStyle name="AggOrangeRBorder 2 3 2" xfId="685" xr:uid="{21F9AF43-6383-41A6-A15D-81D1CD1446CC}"/>
    <cellStyle name="AggOrangeRBorder 2 3 2 10" xfId="4549" xr:uid="{97671D1F-3179-48F0-BD13-9710ACE157E7}"/>
    <cellStyle name="AggOrangeRBorder 2 3 2 10 10" xfId="42212" xr:uid="{2E3DE4E6-6213-46C0-959B-F67B3CDBE893}"/>
    <cellStyle name="AggOrangeRBorder 2 3 2 10 11" xfId="46548" xr:uid="{7221574F-1088-4E75-BC71-8CD883653410}"/>
    <cellStyle name="AggOrangeRBorder 2 3 2 10 12" xfId="49952" xr:uid="{6C01246F-CB8B-4DD8-9262-8F7EED82373E}"/>
    <cellStyle name="AggOrangeRBorder 2 3 2 10 13" xfId="51919" xr:uid="{9733E80B-6B63-4D24-9C5F-43FF958236DD}"/>
    <cellStyle name="AggOrangeRBorder 2 3 2 10 2" xfId="8982" xr:uid="{E3D44CEE-5FF8-489B-AB65-AFD5C7F46021}"/>
    <cellStyle name="AggOrangeRBorder 2 3 2 10 3" xfId="12553" xr:uid="{1CD7C521-986D-4B23-825F-200F83F14C05}"/>
    <cellStyle name="AggOrangeRBorder 2 3 2 10 4" xfId="16456" xr:uid="{25FED287-82D0-4195-851A-95D44ED97A79}"/>
    <cellStyle name="AggOrangeRBorder 2 3 2 10 5" xfId="19637" xr:uid="{47F382B4-C800-4C1E-BC9F-DE7E729131DA}"/>
    <cellStyle name="AggOrangeRBorder 2 3 2 10 6" xfId="26156" xr:uid="{A3AB9829-C78C-4129-84C5-59BF02BD0451}"/>
    <cellStyle name="AggOrangeRBorder 2 3 2 10 7" xfId="32504" xr:uid="{62254FDD-7A19-4476-9B87-D5A91A92480C}"/>
    <cellStyle name="AggOrangeRBorder 2 3 2 10 8" xfId="36110" xr:uid="{39F5B356-AECB-4AFC-95EE-CC76C676FCDC}"/>
    <cellStyle name="AggOrangeRBorder 2 3 2 10 9" xfId="39562" xr:uid="{D4FEA6C8-6256-4D49-B863-FE22A7CA56F6}"/>
    <cellStyle name="AggOrangeRBorder 2 3 2 11" xfId="5595" xr:uid="{CA5A8AE4-2F29-4990-B4ED-350A725A8710}"/>
    <cellStyle name="AggOrangeRBorder 2 3 2 12" xfId="12769" xr:uid="{68B62D20-4468-45E2-9945-4F0A2789B873}"/>
    <cellStyle name="AggOrangeRBorder 2 3 2 13" xfId="19799" xr:uid="{93B96E55-BBF2-4B40-A61C-7A28E97127E9}"/>
    <cellStyle name="AggOrangeRBorder 2 3 2 14" xfId="26398" xr:uid="{A9106ED1-DDF7-4C9E-9212-D01276DFB353}"/>
    <cellStyle name="AggOrangeRBorder 2 3 2 15" xfId="42715" xr:uid="{018EF0F2-68F2-4091-8602-084CB184251B}"/>
    <cellStyle name="AggOrangeRBorder 2 3 2 16" xfId="52549" xr:uid="{406856DE-8D65-4753-A800-EAE5388E52F0}"/>
    <cellStyle name="AggOrangeRBorder 2 3 2 2" xfId="900" xr:uid="{6ADDCEB1-6B54-485D-B06F-95EE985075D7}"/>
    <cellStyle name="AggOrangeRBorder 2 3 2 2 10" xfId="4702" xr:uid="{ECC690AB-5382-4E1F-983F-4A0D86C7865E}"/>
    <cellStyle name="AggOrangeRBorder 2 3 2 2 11" xfId="13564" xr:uid="{8FF5D017-6402-40DB-8201-B961AF107B84}"/>
    <cellStyle name="AggOrangeRBorder 2 3 2 2 12" xfId="20009" xr:uid="{2E3280FB-E6B5-43C2-9AB3-3BEA1AAD391F}"/>
    <cellStyle name="AggOrangeRBorder 2 3 2 2 13" xfId="37122" xr:uid="{47740ED4-BE2B-42E6-B6D9-9E39CA2ABFB9}"/>
    <cellStyle name="AggOrangeRBorder 2 3 2 2 14" xfId="42925" xr:uid="{A9C2DA9B-B0B2-444C-A479-7F75FB684781}"/>
    <cellStyle name="AggOrangeRBorder 2 3 2 2 15" xfId="52763" xr:uid="{C3DA6F58-017C-4D30-888B-985C70A429B4}"/>
    <cellStyle name="AggOrangeRBorder 2 3 2 2 2" xfId="1638" xr:uid="{EC685211-6CE3-42D7-B838-91942D82747F}"/>
    <cellStyle name="AggOrangeRBorder 2 3 2 2 2 10" xfId="43663" xr:uid="{74ED3343-1EE6-4220-801F-B78E569B0432}"/>
    <cellStyle name="AggOrangeRBorder 2 3 2 2 2 11" xfId="47736" xr:uid="{548C1413-DE2C-4428-8DBE-B721422885F8}"/>
    <cellStyle name="AggOrangeRBorder 2 3 2 2 2 2" xfId="6077" xr:uid="{8062C50E-B2BC-4561-B319-1C993E363033}"/>
    <cellStyle name="AggOrangeRBorder 2 3 2 2 2 3" xfId="9654" xr:uid="{8FF8FAD4-611C-4144-9E67-60A0AC48F681}"/>
    <cellStyle name="AggOrangeRBorder 2 3 2 2 2 4" xfId="16759" xr:uid="{B88B03DC-22B5-48D3-A471-5FB12BEBD8C1}"/>
    <cellStyle name="AggOrangeRBorder 2 3 2 2 2 5" xfId="20746" xr:uid="{5BDE6EB6-8C35-4DD8-9550-60E5B44C6355}"/>
    <cellStyle name="AggOrangeRBorder 2 3 2 2 2 6" xfId="23354" xr:uid="{A3EDFA14-29BF-4E62-990A-8DDAC14E8504}"/>
    <cellStyle name="AggOrangeRBorder 2 3 2 2 2 7" xfId="27418" xr:uid="{B0E2B3F4-1660-463D-AD30-68F84B66DA51}"/>
    <cellStyle name="AggOrangeRBorder 2 3 2 2 2 8" xfId="33221" xr:uid="{01D7EB06-1882-496E-ACF1-57C62E445402}"/>
    <cellStyle name="AggOrangeRBorder 2 3 2 2 2 9" xfId="26675" xr:uid="{4A3F3E63-B29D-4CA5-8795-FC51D0093D21}"/>
    <cellStyle name="AggOrangeRBorder 2 3 2 2 3" xfId="1357" xr:uid="{2D1F4EBE-FF40-4648-89EB-6E198431F74D}"/>
    <cellStyle name="AggOrangeRBorder 2 3 2 2 3 10" xfId="28553" xr:uid="{96CC6518-2430-4CD9-BC92-8169472B3677}"/>
    <cellStyle name="AggOrangeRBorder 2 3 2 2 3 11" xfId="43382" xr:uid="{84E881BA-F4C1-4EEF-B434-0FD0D678723F}"/>
    <cellStyle name="AggOrangeRBorder 2 3 2 2 3 12" xfId="47451" xr:uid="{7685F162-E605-4465-A9F1-A6A6A437EB45}"/>
    <cellStyle name="AggOrangeRBorder 2 3 2 2 3 2" xfId="5798" xr:uid="{A590EC8F-60DB-4F64-89B7-445833649DCE}"/>
    <cellStyle name="AggOrangeRBorder 2 3 2 2 3 3" xfId="9373" xr:uid="{39610CAD-56F7-4BDD-8C7E-BD8C9D321BB6}"/>
    <cellStyle name="AggOrangeRBorder 2 3 2 2 3 4" xfId="13299" xr:uid="{A437DB28-F43E-4FD8-A8AC-D03A7CC11D92}"/>
    <cellStyle name="AggOrangeRBorder 2 3 2 2 3 5" xfId="13206" xr:uid="{3595589B-2189-4458-800B-1794028C14DF}"/>
    <cellStyle name="AggOrangeRBorder 2 3 2 2 3 6" xfId="20465" xr:uid="{8C3A1F2E-70E1-43A1-BD43-AA3EC42A3780}"/>
    <cellStyle name="AggOrangeRBorder 2 3 2 2 3 7" xfId="4775" xr:uid="{E8DA6F3F-7DAA-4C2F-80F2-D318BA7F26B9}"/>
    <cellStyle name="AggOrangeRBorder 2 3 2 2 3 8" xfId="27585" xr:uid="{AC50926F-BAF0-42CC-AAF8-D99F52585B01}"/>
    <cellStyle name="AggOrangeRBorder 2 3 2 2 3 9" xfId="32940" xr:uid="{1ADDE4EA-21DF-4C7E-AE88-B0E4ECF92880}"/>
    <cellStyle name="AggOrangeRBorder 2 3 2 2 4" xfId="2310" xr:uid="{F293801D-815B-43D2-BEC7-E04D3798DC76}"/>
    <cellStyle name="AggOrangeRBorder 2 3 2 2 4 10" xfId="40027" xr:uid="{CE7A9849-6D77-4951-B943-E79B4DCA97BD}"/>
    <cellStyle name="AggOrangeRBorder 2 3 2 2 4 11" xfId="44333" xr:uid="{B3EF78D0-2E11-4E3E-8801-EF1D7335DA58}"/>
    <cellStyle name="AggOrangeRBorder 2 3 2 2 4 12" xfId="46625" xr:uid="{200D14F8-A5CB-4399-A063-5BDDD540B1A4}"/>
    <cellStyle name="AggOrangeRBorder 2 3 2 2 4 2" xfId="6748" xr:uid="{034C311E-21AD-4872-A4E0-3B4F65FB904F}"/>
    <cellStyle name="AggOrangeRBorder 2 3 2 2 4 3" xfId="10326" xr:uid="{2D0C441E-E95F-46BB-8ED9-7CEF0DADE65B}"/>
    <cellStyle name="AggOrangeRBorder 2 3 2 2 4 4" xfId="14225" xr:uid="{DB09875F-CD9E-4E04-AAEE-F4B8BA256EC8}"/>
    <cellStyle name="AggOrangeRBorder 2 3 2 2 4 5" xfId="17426" xr:uid="{53FB2E22-4C70-4AB9-A3B3-FA2146D27A89}"/>
    <cellStyle name="AggOrangeRBorder 2 3 2 2 4 6" xfId="21409" xr:uid="{E9120683-B7C3-4628-ACC1-EE4428F50F26}"/>
    <cellStyle name="AggOrangeRBorder 2 3 2 2 4 7" xfId="23996" xr:uid="{42214F30-ECFE-4EB4-8DBB-70FA74AD9E7B}"/>
    <cellStyle name="AggOrangeRBorder 2 3 2 2 4 8" xfId="30337" xr:uid="{CD1383AC-3993-4FF1-9E5E-C60E4151B5FE}"/>
    <cellStyle name="AggOrangeRBorder 2 3 2 2 4 9" xfId="33889" xr:uid="{BC3F540F-F048-495B-87C2-1D2A572EC9F2}"/>
    <cellStyle name="AggOrangeRBorder 2 3 2 2 5" xfId="2675" xr:uid="{C55DBF3E-55A9-438F-A360-B213C04E721E}"/>
    <cellStyle name="AggOrangeRBorder 2 3 2 2 5 10" xfId="40392" xr:uid="{349DDDA0-CA7A-4565-8B8C-36E2F057A05F}"/>
    <cellStyle name="AggOrangeRBorder 2 3 2 2 5 11" xfId="44698" xr:uid="{F6901AF2-6E92-4331-ABED-932734AAC87F}"/>
    <cellStyle name="AggOrangeRBorder 2 3 2 2 5 12" xfId="50099" xr:uid="{0D1AB98F-DA02-4497-8B17-BBFFBF101805}"/>
    <cellStyle name="AggOrangeRBorder 2 3 2 2 5 2" xfId="7111" xr:uid="{30DCB040-0B87-43CD-9F32-C140AF760808}"/>
    <cellStyle name="AggOrangeRBorder 2 3 2 2 5 3" xfId="10691" xr:uid="{7081FBC4-0A2C-4FEF-B682-357D88279743}"/>
    <cellStyle name="AggOrangeRBorder 2 3 2 2 5 4" xfId="14590" xr:uid="{1AD41B0A-F532-443A-8FE6-C7C9CF203FA9}"/>
    <cellStyle name="AggOrangeRBorder 2 3 2 2 5 5" xfId="17791" xr:uid="{59E5A726-FDAA-4A04-B406-B780651DA759}"/>
    <cellStyle name="AggOrangeRBorder 2 3 2 2 5 6" xfId="21774" xr:uid="{C660ACE1-C2C0-4891-8D60-DF30DB112E7A}"/>
    <cellStyle name="AggOrangeRBorder 2 3 2 2 5 7" xfId="24341" xr:uid="{ECF0E84D-9EAB-45F5-A15D-20ABAF5E0AE5}"/>
    <cellStyle name="AggOrangeRBorder 2 3 2 2 5 8" xfId="30647" xr:uid="{84BE137D-3C39-4473-B979-932AB77D80FB}"/>
    <cellStyle name="AggOrangeRBorder 2 3 2 2 5 9" xfId="34254" xr:uid="{50790137-E4FD-4AB0-B16F-F4167BFA7C50}"/>
    <cellStyle name="AggOrangeRBorder 2 3 2 2 6" xfId="3364" xr:uid="{81C6311C-1328-468E-AFCB-A3CC9FDC97A0}"/>
    <cellStyle name="AggOrangeRBorder 2 3 2 2 6 10" xfId="34941" xr:uid="{6CAEA562-7539-40AC-9C82-E451704555AC}"/>
    <cellStyle name="AggOrangeRBorder 2 3 2 2 6 11" xfId="38386" xr:uid="{BEDB327A-BDE6-4A40-BE43-A4FE23BCF34B}"/>
    <cellStyle name="AggOrangeRBorder 2 3 2 2 6 12" xfId="41075" xr:uid="{40E9B372-EE4E-4245-82EB-5E3242E66581}"/>
    <cellStyle name="AggOrangeRBorder 2 3 2 2 6 13" xfId="45386" xr:uid="{C58E75FE-F1F0-43E9-A4AC-D7F3AD9D82F3}"/>
    <cellStyle name="AggOrangeRBorder 2 3 2 2 6 14" xfId="48777" xr:uid="{89B7672F-5B5E-4BF7-98B0-DAF3C51067DE}"/>
    <cellStyle name="AggOrangeRBorder 2 3 2 2 6 15" xfId="50782" xr:uid="{3E842F87-72DC-45DC-A7BD-2F397E0C7AA8}"/>
    <cellStyle name="AggOrangeRBorder 2 3 2 2 6 2" xfId="7799" xr:uid="{E232D095-479E-424B-B313-85675B82EF0A}"/>
    <cellStyle name="AggOrangeRBorder 2 3 2 2 6 3" xfId="11378" xr:uid="{C0D1CAD3-C684-4589-AAC8-C32CBA08F09A}"/>
    <cellStyle name="AggOrangeRBorder 2 3 2 2 6 4" xfId="15278" xr:uid="{C62FB89E-FD21-4335-8528-65C065AC3092}"/>
    <cellStyle name="AggOrangeRBorder 2 3 2 2 6 5" xfId="18477" xr:uid="{84A5D8DD-D228-437B-9283-B42C486177C4}"/>
    <cellStyle name="AggOrangeRBorder 2 3 2 2 6 6" xfId="22457" xr:uid="{FA3E1121-9512-4E31-A4DE-B1A62383B3DD}"/>
    <cellStyle name="AggOrangeRBorder 2 3 2 2 6 7" xfId="25019" xr:uid="{2C990AE3-4ED8-4957-BE82-5F6031BA911C}"/>
    <cellStyle name="AggOrangeRBorder 2 3 2 2 6 8" xfId="29362" xr:uid="{22FA367A-5AAE-4C0B-847F-9494FCAC8DD6}"/>
    <cellStyle name="AggOrangeRBorder 2 3 2 2 6 9" xfId="31336" xr:uid="{53AE481B-8367-41B4-9735-78D2F8C79631}"/>
    <cellStyle name="AggOrangeRBorder 2 3 2 2 7" xfId="2875" xr:uid="{FD489CBB-5B2D-4C9A-A79B-713775F1FA36}"/>
    <cellStyle name="AggOrangeRBorder 2 3 2 2 7 10" xfId="34452" xr:uid="{DFA7FCF1-B31B-4D04-9162-A0B62C0034D1}"/>
    <cellStyle name="AggOrangeRBorder 2 3 2 2 7 11" xfId="37897" xr:uid="{1587F08C-9451-4BEB-8F2D-0B84E08CA2C8}"/>
    <cellStyle name="AggOrangeRBorder 2 3 2 2 7 12" xfId="40586" xr:uid="{A1B6D83A-1BD0-4F70-9EE7-2266E3AB5D99}"/>
    <cellStyle name="AggOrangeRBorder 2 3 2 2 7 13" xfId="44897" xr:uid="{15C7F362-4B02-4105-A572-6C78D1A4D82D}"/>
    <cellStyle name="AggOrangeRBorder 2 3 2 2 7 14" xfId="48288" xr:uid="{00548D2F-29E6-4418-8FA4-88AB5705C179}"/>
    <cellStyle name="AggOrangeRBorder 2 3 2 2 7 15" xfId="50293" xr:uid="{A837CB6B-D085-4BE7-BCB7-4EB94B9AB51C}"/>
    <cellStyle name="AggOrangeRBorder 2 3 2 2 7 2" xfId="7310" xr:uid="{1C5D6FC5-9F04-4DFF-BCBA-F76FDE66FF76}"/>
    <cellStyle name="AggOrangeRBorder 2 3 2 2 7 3" xfId="10889" xr:uid="{343B0152-56DE-48A1-BDE2-FF3E8823678D}"/>
    <cellStyle name="AggOrangeRBorder 2 3 2 2 7 4" xfId="14789" xr:uid="{1A21C30E-ABDA-4D7E-825B-B79D666F961E}"/>
    <cellStyle name="AggOrangeRBorder 2 3 2 2 7 5" xfId="17988" xr:uid="{84F4D964-3C4B-4332-AD16-D3A4A4BFBDAB}"/>
    <cellStyle name="AggOrangeRBorder 2 3 2 2 7 6" xfId="21968" xr:uid="{3696360B-969A-4618-970D-D84262625C17}"/>
    <cellStyle name="AggOrangeRBorder 2 3 2 2 7 7" xfId="24530" xr:uid="{BD176535-1CB8-4E9F-9DF3-557DEA69F536}"/>
    <cellStyle name="AggOrangeRBorder 2 3 2 2 7 8" xfId="28873" xr:uid="{63CC1656-5D20-4678-8AD1-E44A9638D2D7}"/>
    <cellStyle name="AggOrangeRBorder 2 3 2 2 7 9" xfId="30847" xr:uid="{80318B31-691B-4915-A8D0-AAB13C5189AA}"/>
    <cellStyle name="AggOrangeRBorder 2 3 2 2 8" xfId="4316" xr:uid="{C2B61BD4-97D3-4774-A4DC-5C62112AFD67}"/>
    <cellStyle name="AggOrangeRBorder 2 3 2 2 8 10" xfId="41979" xr:uid="{C9F014EF-3014-42BE-833D-186D158CB68E}"/>
    <cellStyle name="AggOrangeRBorder 2 3 2 2 8 11" xfId="46315" xr:uid="{F4E85EA0-2566-49E9-B74C-3E53B2110978}"/>
    <cellStyle name="AggOrangeRBorder 2 3 2 2 8 12" xfId="49719" xr:uid="{3CAC9307-99BC-4A63-AB97-169AF21BB562}"/>
    <cellStyle name="AggOrangeRBorder 2 3 2 2 8 13" xfId="51686" xr:uid="{1CEA5F07-8888-4795-A8E7-9B40792FEB4B}"/>
    <cellStyle name="AggOrangeRBorder 2 3 2 2 8 2" xfId="8749" xr:uid="{8B67B53D-3848-461C-A140-80ACBB1FCF3C}"/>
    <cellStyle name="AggOrangeRBorder 2 3 2 2 8 3" xfId="12320" xr:uid="{795F97C0-E1A9-4452-A3B5-134903BF364B}"/>
    <cellStyle name="AggOrangeRBorder 2 3 2 2 8 4" xfId="16223" xr:uid="{7248BE89-C0F5-4836-BFCE-9B66DDFA6DCA}"/>
    <cellStyle name="AggOrangeRBorder 2 3 2 2 8 5" xfId="19404" xr:uid="{474F1C3B-CC43-43CE-9079-8EC70892563A}"/>
    <cellStyle name="AggOrangeRBorder 2 3 2 2 8 6" xfId="25923" xr:uid="{B1A033E9-6180-4F41-AC6B-55664C048096}"/>
    <cellStyle name="AggOrangeRBorder 2 3 2 2 8 7" xfId="32271" xr:uid="{A0F9EF15-425E-4A8D-8D0C-0BF4FCDF152A}"/>
    <cellStyle name="AggOrangeRBorder 2 3 2 2 8 8" xfId="35877" xr:uid="{4C87CB34-657A-4061-A932-8091CB914A37}"/>
    <cellStyle name="AggOrangeRBorder 2 3 2 2 8 9" xfId="39329" xr:uid="{5F7FF635-AF79-4BB8-9066-E92814302B34}"/>
    <cellStyle name="AggOrangeRBorder 2 3 2 2 9" xfId="4460" xr:uid="{436AF706-4443-4D0B-A412-00C6DB4469D8}"/>
    <cellStyle name="AggOrangeRBorder 2 3 2 2 9 10" xfId="42123" xr:uid="{FE708C3E-C4E0-4AEB-84B4-DFC27DCA8E69}"/>
    <cellStyle name="AggOrangeRBorder 2 3 2 2 9 11" xfId="46459" xr:uid="{20C5661F-AF9E-4FAC-B4B4-F11CBDD5DD4A}"/>
    <cellStyle name="AggOrangeRBorder 2 3 2 2 9 12" xfId="49863" xr:uid="{5A98419E-0BD1-4157-A877-89ED970636CB}"/>
    <cellStyle name="AggOrangeRBorder 2 3 2 2 9 13" xfId="51830" xr:uid="{A0494462-042E-456D-A4EF-C0EBC24DEFD0}"/>
    <cellStyle name="AggOrangeRBorder 2 3 2 2 9 2" xfId="8893" xr:uid="{B9119D12-9944-4B9C-8AAA-461B45C21A3D}"/>
    <cellStyle name="AggOrangeRBorder 2 3 2 2 9 3" xfId="12464" xr:uid="{E7206DB4-4D77-479B-AE2A-B701EDA7FFBC}"/>
    <cellStyle name="AggOrangeRBorder 2 3 2 2 9 4" xfId="16367" xr:uid="{E4D80794-77D8-4475-9954-5C505F443473}"/>
    <cellStyle name="AggOrangeRBorder 2 3 2 2 9 5" xfId="19548" xr:uid="{E9C658CA-6BB8-4052-8F48-CB15D6C4892B}"/>
    <cellStyle name="AggOrangeRBorder 2 3 2 2 9 6" xfId="26067" xr:uid="{7E746A85-D0CD-4CA3-BB85-74CD276DE9A7}"/>
    <cellStyle name="AggOrangeRBorder 2 3 2 2 9 7" xfId="32415" xr:uid="{7041DE1B-544B-4608-AD2C-64FA28712D0E}"/>
    <cellStyle name="AggOrangeRBorder 2 3 2 2 9 8" xfId="36021" xr:uid="{32C46F9E-9A0B-4C1E-B350-9BD0F666E6B5}"/>
    <cellStyle name="AggOrangeRBorder 2 3 2 2 9 9" xfId="39473" xr:uid="{0B00A704-CA3A-45FC-92C7-9073CF6846E5}"/>
    <cellStyle name="AggOrangeRBorder 2 3 2 3" xfId="1606" xr:uid="{9519D4DD-90D7-46C8-A408-816FED83E7EB}"/>
    <cellStyle name="AggOrangeRBorder 2 3 2 3 10" xfId="43631" xr:uid="{3867E21F-5C43-4FD6-8E5E-5D43893F592F}"/>
    <cellStyle name="AggOrangeRBorder 2 3 2 3 11" xfId="46785" xr:uid="{62F6D0BC-B9E3-4113-B342-7A22B63D32A6}"/>
    <cellStyle name="AggOrangeRBorder 2 3 2 3 2" xfId="6045" xr:uid="{019A99D0-2BA2-4CED-8C4A-3E609BF18482}"/>
    <cellStyle name="AggOrangeRBorder 2 3 2 3 3" xfId="9622" xr:uid="{6C832A7D-6E91-4450-A95F-BC8E0011F435}"/>
    <cellStyle name="AggOrangeRBorder 2 3 2 3 4" xfId="16727" xr:uid="{9E03DB27-CD03-47D1-A5C1-5143E7B79F8E}"/>
    <cellStyle name="AggOrangeRBorder 2 3 2 3 5" xfId="20714" xr:uid="{AB1FBA67-8868-47A1-A724-CC5AB594EC2D}"/>
    <cellStyle name="AggOrangeRBorder 2 3 2 3 6" xfId="23322" xr:uid="{B0B7C4C0-E2D4-4655-BFBC-55597B752D2F}"/>
    <cellStyle name="AggOrangeRBorder 2 3 2 3 7" xfId="29999" xr:uid="{B1F82602-BCE2-4FD2-8A36-D0017B2D5C16}"/>
    <cellStyle name="AggOrangeRBorder 2 3 2 3 8" xfId="33189" xr:uid="{4C66840C-3321-41EF-9857-48264462A643}"/>
    <cellStyle name="AggOrangeRBorder 2 3 2 3 9" xfId="36527" xr:uid="{4A11B818-4C97-4D24-B534-62B78BEE0D1F}"/>
    <cellStyle name="AggOrangeRBorder 2 3 2 4" xfId="1802" xr:uid="{5B4A1F73-38CD-4BA6-88DA-F50E77A6B3E6}"/>
    <cellStyle name="AggOrangeRBorder 2 3 2 4 10" xfId="36514" xr:uid="{0917281E-14F8-4BF5-A1E0-3FA009513FDC}"/>
    <cellStyle name="AggOrangeRBorder 2 3 2 4 11" xfId="43827" xr:uid="{208A79EE-CB8D-4627-8300-9D6E703D743E}"/>
    <cellStyle name="AggOrangeRBorder 2 3 2 4 12" xfId="47882" xr:uid="{6A920CEE-793A-478A-A34C-FBA38861395A}"/>
    <cellStyle name="AggOrangeRBorder 2 3 2 4 2" xfId="6240" xr:uid="{C5FE8D48-AD26-4A6E-9CF6-31A83AEA35FF}"/>
    <cellStyle name="AggOrangeRBorder 2 3 2 4 3" xfId="9818" xr:uid="{2C1BA8A1-F868-407F-AE93-518E2AD82ED0}"/>
    <cellStyle name="AggOrangeRBorder 2 3 2 4 4" xfId="13720" xr:uid="{A1C081C0-2D13-49B2-8DF9-99B0606287B4}"/>
    <cellStyle name="AggOrangeRBorder 2 3 2 4 5" xfId="16923" xr:uid="{7B3139A5-D9C0-45F4-A87B-7242D66809E7}"/>
    <cellStyle name="AggOrangeRBorder 2 3 2 4 6" xfId="20910" xr:uid="{27402C12-C1CF-453C-BCF0-8325FE00CCAC}"/>
    <cellStyle name="AggOrangeRBorder 2 3 2 4 7" xfId="23510" xr:uid="{20BE5F11-EBEB-4F0D-83AF-938F1AEB9B02}"/>
    <cellStyle name="AggOrangeRBorder 2 3 2 4 8" xfId="30488" xr:uid="{55F1C00A-4BC8-4C66-A725-9A9D31009D19}"/>
    <cellStyle name="AggOrangeRBorder 2 3 2 4 9" xfId="33385" xr:uid="{CCD908C7-7779-4230-ACA1-115C4A0DB39B}"/>
    <cellStyle name="AggOrangeRBorder 2 3 2 5" xfId="2129" xr:uid="{50D525C7-1D26-4DF1-9A44-0B49D274EA6F}"/>
    <cellStyle name="AggOrangeRBorder 2 3 2 5 10" xfId="39846" xr:uid="{0DFB8666-4E0C-4D45-B03F-5C1993E950B5}"/>
    <cellStyle name="AggOrangeRBorder 2 3 2 5 11" xfId="44152" xr:uid="{738939B2-CA35-4471-8A10-82BD12CC634C}"/>
    <cellStyle name="AggOrangeRBorder 2 3 2 5 12" xfId="47045" xr:uid="{8204A9C0-4551-4D38-8151-8097B5BE2530}"/>
    <cellStyle name="AggOrangeRBorder 2 3 2 5 2" xfId="6567" xr:uid="{49652099-D7CA-4B19-A43F-A6D4818F7953}"/>
    <cellStyle name="AggOrangeRBorder 2 3 2 5 3" xfId="10145" xr:uid="{AB5F9FF5-19A4-48EF-8F22-9373A031BA28}"/>
    <cellStyle name="AggOrangeRBorder 2 3 2 5 4" xfId="14044" xr:uid="{C4B13D9A-A384-4F78-B823-420BE4974744}"/>
    <cellStyle name="AggOrangeRBorder 2 3 2 5 5" xfId="17245" xr:uid="{09D35E9D-AAB1-4507-921A-9284720675AB}"/>
    <cellStyle name="AggOrangeRBorder 2 3 2 5 6" xfId="21228" xr:uid="{942CDEE9-02DD-4E36-B2AA-ED7E7C201124}"/>
    <cellStyle name="AggOrangeRBorder 2 3 2 5 7" xfId="23815" xr:uid="{BA3BC962-32F4-49E0-9FE2-BF6442909C7C}"/>
    <cellStyle name="AggOrangeRBorder 2 3 2 5 8" xfId="26767" xr:uid="{BEE24FED-FED9-49E7-B2E5-9711C67039AB}"/>
    <cellStyle name="AggOrangeRBorder 2 3 2 5 9" xfId="33708" xr:uid="{555A1D58-8CE4-4DDC-A449-05E927E8EE31}"/>
    <cellStyle name="AggOrangeRBorder 2 3 2 6" xfId="2469" xr:uid="{43B05393-8B7E-4A4B-AF64-4501523BE155}"/>
    <cellStyle name="AggOrangeRBorder 2 3 2 6 10" xfId="40186" xr:uid="{BDF8A29C-3E53-4376-B730-0C26DA202794}"/>
    <cellStyle name="AggOrangeRBorder 2 3 2 6 11" xfId="44492" xr:uid="{BD730186-F9C7-4048-98A5-BCCABABB2FF1}"/>
    <cellStyle name="AggOrangeRBorder 2 3 2 6 12" xfId="42442" xr:uid="{F783BAB6-5250-462E-A2D5-BFA2F3FAAD66}"/>
    <cellStyle name="AggOrangeRBorder 2 3 2 6 2" xfId="6907" xr:uid="{CD606F77-7C99-4BDA-8EC1-2A99693DABA5}"/>
    <cellStyle name="AggOrangeRBorder 2 3 2 6 3" xfId="10485" xr:uid="{1A45207B-83C0-4772-8795-B0FE128E2B30}"/>
    <cellStyle name="AggOrangeRBorder 2 3 2 6 4" xfId="14384" xr:uid="{C96A86DE-CF6A-449E-B00E-024FEC063D06}"/>
    <cellStyle name="AggOrangeRBorder 2 3 2 6 5" xfId="17585" xr:uid="{8E8493D0-1724-4542-B4A7-AB2C9EE11E05}"/>
    <cellStyle name="AggOrangeRBorder 2 3 2 6 6" xfId="21568" xr:uid="{92B94976-ED5A-419B-8FB0-D0C9F0BD626A}"/>
    <cellStyle name="AggOrangeRBorder 2 3 2 6 7" xfId="24150" xr:uid="{E179A301-4560-466B-BD47-808C656F6298}"/>
    <cellStyle name="AggOrangeRBorder 2 3 2 6 8" xfId="26472" xr:uid="{91425A91-F31A-469F-8D25-776CD06260C1}"/>
    <cellStyle name="AggOrangeRBorder 2 3 2 6 9" xfId="34048" xr:uid="{1B89B9BA-D6C7-4687-A65E-67B9D9C54225}"/>
    <cellStyle name="AggOrangeRBorder 2 3 2 7" xfId="3153" xr:uid="{08BF7B5A-9F76-435A-9B26-83382A725A87}"/>
    <cellStyle name="AggOrangeRBorder 2 3 2 7 10" xfId="34730" xr:uid="{FA7A764F-D1A7-437D-B569-F984CFC7FD4C}"/>
    <cellStyle name="AggOrangeRBorder 2 3 2 7 11" xfId="38175" xr:uid="{69FF593E-92A2-47D7-A238-B6F03D708550}"/>
    <cellStyle name="AggOrangeRBorder 2 3 2 7 12" xfId="40864" xr:uid="{DA741310-D217-4ABF-9C45-0C37D0EBD5BE}"/>
    <cellStyle name="AggOrangeRBorder 2 3 2 7 13" xfId="45175" xr:uid="{3B0D39DF-FF86-453E-B7DB-5CAD697EA32A}"/>
    <cellStyle name="AggOrangeRBorder 2 3 2 7 14" xfId="48566" xr:uid="{804F36F3-B815-462D-9B83-82E6348D503F}"/>
    <cellStyle name="AggOrangeRBorder 2 3 2 7 15" xfId="50571" xr:uid="{CB1CF50C-C5AF-4542-9198-B5B805D70874}"/>
    <cellStyle name="AggOrangeRBorder 2 3 2 7 2" xfId="7588" xr:uid="{60FA2236-2D24-4B3E-8CDB-56A8CB55B2ED}"/>
    <cellStyle name="AggOrangeRBorder 2 3 2 7 3" xfId="11167" xr:uid="{B4C10AD1-0709-4933-8831-6EB729D1A8BF}"/>
    <cellStyle name="AggOrangeRBorder 2 3 2 7 4" xfId="15067" xr:uid="{541666C1-2D45-4877-A104-E86D5AF3DB17}"/>
    <cellStyle name="AggOrangeRBorder 2 3 2 7 5" xfId="18266" xr:uid="{604A780F-E966-4A33-919D-867E4691C553}"/>
    <cellStyle name="AggOrangeRBorder 2 3 2 7 6" xfId="22246" xr:uid="{7DA33745-4DA2-4A9E-B527-F5B078219F4A}"/>
    <cellStyle name="AggOrangeRBorder 2 3 2 7 7" xfId="24808" xr:uid="{E566868D-3F83-48E5-9990-BABDF2F10110}"/>
    <cellStyle name="AggOrangeRBorder 2 3 2 7 8" xfId="29151" xr:uid="{31D8B713-7B20-4976-9D21-F6C5449DE458}"/>
    <cellStyle name="AggOrangeRBorder 2 3 2 7 9" xfId="31125" xr:uid="{680DA504-EDC4-4CC1-997A-6302E28A1654}"/>
    <cellStyle name="AggOrangeRBorder 2 3 2 8" xfId="3546" xr:uid="{31681207-32D1-4615-A5A9-E0A9F3DD3FB5}"/>
    <cellStyle name="AggOrangeRBorder 2 3 2 8 10" xfId="35123" xr:uid="{04CABD3C-57CA-4C25-9F30-604C39A5F362}"/>
    <cellStyle name="AggOrangeRBorder 2 3 2 8 11" xfId="38568" xr:uid="{3D6FB04C-4BA1-4795-9371-E06FB871535F}"/>
    <cellStyle name="AggOrangeRBorder 2 3 2 8 12" xfId="41257" xr:uid="{446F2AD0-C187-422C-B48B-60D995E1AB95}"/>
    <cellStyle name="AggOrangeRBorder 2 3 2 8 13" xfId="45568" xr:uid="{C0DEDE8F-DDF1-4900-9FB6-D78F2F47E7A6}"/>
    <cellStyle name="AggOrangeRBorder 2 3 2 8 14" xfId="48959" xr:uid="{36A872C5-C50D-4FDB-97ED-5F3455C87DD0}"/>
    <cellStyle name="AggOrangeRBorder 2 3 2 8 15" xfId="50964" xr:uid="{3F098401-498B-4107-ABCD-29FFD3518832}"/>
    <cellStyle name="AggOrangeRBorder 2 3 2 8 2" xfId="7981" xr:uid="{CCBD23C1-D830-4238-9F65-0E16448EC7E3}"/>
    <cellStyle name="AggOrangeRBorder 2 3 2 8 3" xfId="11560" xr:uid="{EF42A7E8-C11E-44A8-8D80-10496C8851E3}"/>
    <cellStyle name="AggOrangeRBorder 2 3 2 8 4" xfId="15460" xr:uid="{E03BE16E-2E7E-44FB-B2AA-AB1ADDEFA998}"/>
    <cellStyle name="AggOrangeRBorder 2 3 2 8 5" xfId="18659" xr:uid="{68DDF941-661A-46E5-A2EB-87F76CE3A539}"/>
    <cellStyle name="AggOrangeRBorder 2 3 2 8 6" xfId="22639" xr:uid="{47418B74-5167-4FB6-9344-C5320E1FDF09}"/>
    <cellStyle name="AggOrangeRBorder 2 3 2 8 7" xfId="25201" xr:uid="{77DB9E44-35F9-4D54-B552-E791B95E5FCC}"/>
    <cellStyle name="AggOrangeRBorder 2 3 2 8 8" xfId="29544" xr:uid="{1536D5D6-0E6A-4BA9-9EC9-A5D441B9A5F0}"/>
    <cellStyle name="AggOrangeRBorder 2 3 2 8 9" xfId="31518" xr:uid="{47DC7FC6-DBFB-44AB-9FBF-1A2C5D75E3D0}"/>
    <cellStyle name="AggOrangeRBorder 2 3 2 9" xfId="4107" xr:uid="{8245E715-5D86-4FF2-ADDF-CB79CE20D2C5}"/>
    <cellStyle name="AggOrangeRBorder 2 3 2 9 10" xfId="41770" xr:uid="{90C5BD5A-D196-4D40-A676-7FEE2ED0BEB2}"/>
    <cellStyle name="AggOrangeRBorder 2 3 2 9 11" xfId="46106" xr:uid="{6E4B300B-C830-4F8E-8CFE-BB51B3EA6430}"/>
    <cellStyle name="AggOrangeRBorder 2 3 2 9 12" xfId="49510" xr:uid="{B99D5C85-C2E0-4997-931E-2F5DEB7B842F}"/>
    <cellStyle name="AggOrangeRBorder 2 3 2 9 13" xfId="51477" xr:uid="{5EE8FBE3-3881-42F5-8266-97754B8A592C}"/>
    <cellStyle name="AggOrangeRBorder 2 3 2 9 2" xfId="8540" xr:uid="{83DA155D-A375-493E-BC6C-679081BE6B17}"/>
    <cellStyle name="AggOrangeRBorder 2 3 2 9 3" xfId="12111" xr:uid="{BBC37566-8ABF-412C-A934-83F8FAE47959}"/>
    <cellStyle name="AggOrangeRBorder 2 3 2 9 4" xfId="16014" xr:uid="{4116B050-3C89-44C1-B48B-7AD0E127DB9C}"/>
    <cellStyle name="AggOrangeRBorder 2 3 2 9 5" xfId="19195" xr:uid="{2D7AFA57-2FEF-4EFF-99F7-55BC43BEEFBB}"/>
    <cellStyle name="AggOrangeRBorder 2 3 2 9 6" xfId="25714" xr:uid="{3B0BC4CE-7D7F-4ACF-BF8B-51A7B66DA0F1}"/>
    <cellStyle name="AggOrangeRBorder 2 3 2 9 7" xfId="32062" xr:uid="{AE56BABA-BFAF-45C5-8318-7910C3BD14DE}"/>
    <cellStyle name="AggOrangeRBorder 2 3 2 9 8" xfId="35668" xr:uid="{3EB51734-E2B1-4161-BA9B-F0A101D85288}"/>
    <cellStyle name="AggOrangeRBorder 2 3 2 9 9" xfId="39120" xr:uid="{E21F25E1-D9C3-4651-A747-56432FE145AC}"/>
    <cellStyle name="AggOrangeRBorder 2 3 3" xfId="661" xr:uid="{A001E1FA-D90C-45BE-AE07-5C64527950A1}"/>
    <cellStyle name="AggOrangeRBorder 2 3 3 10" xfId="4434" xr:uid="{3161E008-352D-4AC9-B172-CBC61C0FE26C}"/>
    <cellStyle name="AggOrangeRBorder 2 3 3 10 10" xfId="42097" xr:uid="{AADB32B8-F4CB-4B4A-8CFD-FC6ACA41418D}"/>
    <cellStyle name="AggOrangeRBorder 2 3 3 10 11" xfId="46433" xr:uid="{6E147B0F-0552-4EC1-AACC-56C4138944BE}"/>
    <cellStyle name="AggOrangeRBorder 2 3 3 10 12" xfId="49837" xr:uid="{D8228CE2-F036-4143-99AF-4DC1D2725EDB}"/>
    <cellStyle name="AggOrangeRBorder 2 3 3 10 13" xfId="51804" xr:uid="{105B26A6-8DED-42FE-B360-4CCBDE35D4D3}"/>
    <cellStyle name="AggOrangeRBorder 2 3 3 10 2" xfId="8867" xr:uid="{CBAD0C67-6C26-483A-B46D-DAA2035A87D1}"/>
    <cellStyle name="AggOrangeRBorder 2 3 3 10 3" xfId="12438" xr:uid="{B2D9D9DE-10F7-4A31-8475-9857DA144B24}"/>
    <cellStyle name="AggOrangeRBorder 2 3 3 10 4" xfId="16341" xr:uid="{33BC4DD4-8932-46F2-9D10-7CD1EB3F58B7}"/>
    <cellStyle name="AggOrangeRBorder 2 3 3 10 5" xfId="19522" xr:uid="{8931629B-2F3B-48C2-9FF2-66ED0F25826C}"/>
    <cellStyle name="AggOrangeRBorder 2 3 3 10 6" xfId="26041" xr:uid="{B63C8DE3-9163-428A-BEA8-6A07F2BBEE7F}"/>
    <cellStyle name="AggOrangeRBorder 2 3 3 10 7" xfId="32389" xr:uid="{F9A3E386-5722-46B9-AD6E-008005627FA9}"/>
    <cellStyle name="AggOrangeRBorder 2 3 3 10 8" xfId="35995" xr:uid="{A54A7DCD-C733-4F85-ABD2-36F05919141A}"/>
    <cellStyle name="AggOrangeRBorder 2 3 3 10 9" xfId="39447" xr:uid="{CFD6F09F-E176-42A1-8795-3EC614FD66F1}"/>
    <cellStyle name="AggOrangeRBorder 2 3 3 11" xfId="5381" xr:uid="{2B34C292-C02D-45AC-8D4F-FA5DC27388FF}"/>
    <cellStyle name="AggOrangeRBorder 2 3 3 12" xfId="13539" xr:uid="{68D695CA-B100-4628-BD9F-04DEB5F590F4}"/>
    <cellStyle name="AggOrangeRBorder 2 3 3 13" xfId="19775" xr:uid="{EB1583E4-99F9-44E1-B921-65A3FE065B7E}"/>
    <cellStyle name="AggOrangeRBorder 2 3 3 14" xfId="36672" xr:uid="{D29819C5-062E-4EB0-AF1D-8897A7D15BA4}"/>
    <cellStyle name="AggOrangeRBorder 2 3 3 15" xfId="42691" xr:uid="{4233E137-770B-4221-BAA3-FB9E6BD0DD39}"/>
    <cellStyle name="AggOrangeRBorder 2 3 3 16" xfId="52525" xr:uid="{495E790A-3059-43DD-B043-546473BE72E8}"/>
    <cellStyle name="AggOrangeRBorder 2 3 3 2" xfId="876" xr:uid="{4A7B3EFC-84C8-4568-91FB-919102E8EF3A}"/>
    <cellStyle name="AggOrangeRBorder 2 3 3 2 10" xfId="4710" xr:uid="{A8DC2F3C-64B3-47BE-A757-BBD4A1835F13}"/>
    <cellStyle name="AggOrangeRBorder 2 3 3 2 11" xfId="13164" xr:uid="{B1862177-21CD-4945-87BF-8CC496B66E4B}"/>
    <cellStyle name="AggOrangeRBorder 2 3 3 2 12" xfId="19985" xr:uid="{6602DB12-083C-4135-9AC2-95701841490A}"/>
    <cellStyle name="AggOrangeRBorder 2 3 3 2 13" xfId="29998" xr:uid="{AFD35094-C4F5-41C2-9D51-E34166DE2459}"/>
    <cellStyle name="AggOrangeRBorder 2 3 3 2 14" xfId="42901" xr:uid="{D5612FE8-FA99-4F1A-BE95-E307E0116CC7}"/>
    <cellStyle name="AggOrangeRBorder 2 3 3 2 15" xfId="52739" xr:uid="{B16E8A48-E4B1-4E9F-9202-E13F91691E46}"/>
    <cellStyle name="AggOrangeRBorder 2 3 3 2 2" xfId="1555" xr:uid="{8DA0C5BD-D112-421F-9E35-D53A95D96E0A}"/>
    <cellStyle name="AggOrangeRBorder 2 3 3 2 2 10" xfId="43580" xr:uid="{64F1740A-2508-42A6-BA6F-9AD9F1071674}"/>
    <cellStyle name="AggOrangeRBorder 2 3 3 2 2 11" xfId="47872" xr:uid="{8046A1C1-F082-4CAC-9168-989A7176FB04}"/>
    <cellStyle name="AggOrangeRBorder 2 3 3 2 2 2" xfId="5994" xr:uid="{6285CAEE-CFAF-4715-85E1-9F5527DC75FC}"/>
    <cellStyle name="AggOrangeRBorder 2 3 3 2 2 3" xfId="9571" xr:uid="{87A3A4AF-1A15-4F93-9FB6-F4EC85D63D45}"/>
    <cellStyle name="AggOrangeRBorder 2 3 3 2 2 4" xfId="16676" xr:uid="{F3724A7A-1F5F-469F-BFB4-D5EC12AC4BBB}"/>
    <cellStyle name="AggOrangeRBorder 2 3 3 2 2 5" xfId="20663" xr:uid="{FC94FABA-2B5D-44B4-9E71-B441CAEFD625}"/>
    <cellStyle name="AggOrangeRBorder 2 3 3 2 2 6" xfId="23274" xr:uid="{89D00A71-530D-45FD-AB3D-ACD62B540C00}"/>
    <cellStyle name="AggOrangeRBorder 2 3 3 2 2 7" xfId="30494" xr:uid="{B0BB5D30-C3AD-429A-A4DB-421B19EF5D28}"/>
    <cellStyle name="AggOrangeRBorder 2 3 3 2 2 8" xfId="33138" xr:uid="{BDDBDED1-0A08-4D66-B29E-EC8964AB73D7}"/>
    <cellStyle name="AggOrangeRBorder 2 3 3 2 2 9" xfId="27946" xr:uid="{245ADE41-59BE-4069-94E5-DE9C096946E2}"/>
    <cellStyle name="AggOrangeRBorder 2 3 3 2 3" xfId="1335" xr:uid="{CBAC0FBD-9EC4-4F5D-8A84-051F4BD0BB7A}"/>
    <cellStyle name="AggOrangeRBorder 2 3 3 2 3 10" xfId="36272" xr:uid="{D3EC4361-98D8-40A4-A196-CD8EFA586DBC}"/>
    <cellStyle name="AggOrangeRBorder 2 3 3 2 3 11" xfId="43360" xr:uid="{F05FF52C-DE24-4BD8-9823-0F96AFA68E57}"/>
    <cellStyle name="AggOrangeRBorder 2 3 3 2 3 12" xfId="47738" xr:uid="{E5F6B16B-209E-4472-A01F-E26A328DD723}"/>
    <cellStyle name="AggOrangeRBorder 2 3 3 2 3 2" xfId="5776" xr:uid="{9FAA6056-E194-422A-BF43-7DE600900914}"/>
    <cellStyle name="AggOrangeRBorder 2 3 3 2 3 3" xfId="9351" xr:uid="{942A3980-EDF3-4C49-BC6D-CA600C8EADFC}"/>
    <cellStyle name="AggOrangeRBorder 2 3 3 2 3 4" xfId="13278" xr:uid="{48DF695A-428E-4013-9EBF-69AA44AC30D7}"/>
    <cellStyle name="AggOrangeRBorder 2 3 3 2 3 5" xfId="5287" xr:uid="{9C11415B-2865-4B89-9768-57E30D145F09}"/>
    <cellStyle name="AggOrangeRBorder 2 3 3 2 3 6" xfId="20443" xr:uid="{AE96E4F7-32BD-450B-8A2A-6586EDA3965B}"/>
    <cellStyle name="AggOrangeRBorder 2 3 3 2 3 7" xfId="22983" xr:uid="{217F369F-ACC7-471A-A286-56E0A80D718E}"/>
    <cellStyle name="AggOrangeRBorder 2 3 3 2 3 8" xfId="29943" xr:uid="{688DC911-4D93-4D20-9CEA-C2E18791F611}"/>
    <cellStyle name="AggOrangeRBorder 2 3 3 2 3 9" xfId="32918" xr:uid="{52F43491-BB56-4636-8BAE-BFCCA63DF91D}"/>
    <cellStyle name="AggOrangeRBorder 2 3 3 2 4" xfId="2289" xr:uid="{90AF71A0-1A37-4060-B8B3-44D17C93C88D}"/>
    <cellStyle name="AggOrangeRBorder 2 3 3 2 4 10" xfId="40006" xr:uid="{F6BF3107-0C59-4368-9117-B955F7141B02}"/>
    <cellStyle name="AggOrangeRBorder 2 3 3 2 4 11" xfId="44312" xr:uid="{27A01C82-EC38-4695-9E9E-2294508AECAF}"/>
    <cellStyle name="AggOrangeRBorder 2 3 3 2 4 12" xfId="48101" xr:uid="{4F723216-935B-4338-A7CA-EACF48ACFA1C}"/>
    <cellStyle name="AggOrangeRBorder 2 3 3 2 4 2" xfId="6727" xr:uid="{78297237-2EB4-4C74-B962-95F5137D0041}"/>
    <cellStyle name="AggOrangeRBorder 2 3 3 2 4 3" xfId="10305" xr:uid="{0635E836-70BE-4D32-ACAE-9A62D00B6118}"/>
    <cellStyle name="AggOrangeRBorder 2 3 3 2 4 4" xfId="14204" xr:uid="{84B7FB0B-33ED-4388-A456-731312DCB7A9}"/>
    <cellStyle name="AggOrangeRBorder 2 3 3 2 4 5" xfId="17405" xr:uid="{AA2C3F8C-F1C8-4D2B-B02E-3908269FEAA9}"/>
    <cellStyle name="AggOrangeRBorder 2 3 3 2 4 6" xfId="21388" xr:uid="{8DEEE03D-7D74-45E7-8DB5-150E8B892F11}"/>
    <cellStyle name="AggOrangeRBorder 2 3 3 2 4 7" xfId="23975" xr:uid="{63479640-0AAB-447E-B17B-56BBD61A1DA2}"/>
    <cellStyle name="AggOrangeRBorder 2 3 3 2 4 8" xfId="29948" xr:uid="{01EF056B-1385-409A-B5B0-FE3E272A6956}"/>
    <cellStyle name="AggOrangeRBorder 2 3 3 2 4 9" xfId="33868" xr:uid="{1E289CAE-C5B0-49F6-8F66-F200FDC1E4DB}"/>
    <cellStyle name="AggOrangeRBorder 2 3 3 2 5" xfId="2651" xr:uid="{15E1EA7C-06E7-4603-920E-05944ECC7894}"/>
    <cellStyle name="AggOrangeRBorder 2 3 3 2 5 10" xfId="40368" xr:uid="{7AC018B6-F217-4816-84A2-FE791B59DFEE}"/>
    <cellStyle name="AggOrangeRBorder 2 3 3 2 5 11" xfId="44674" xr:uid="{3A4BB7CD-A168-45D8-8807-0BF1BBD68F67}"/>
    <cellStyle name="AggOrangeRBorder 2 3 3 2 5 12" xfId="50075" xr:uid="{D6B73F56-2009-47C7-95C5-3DA5A86F3AF9}"/>
    <cellStyle name="AggOrangeRBorder 2 3 3 2 5 2" xfId="7088" xr:uid="{673188C8-27D9-41D4-A966-2E67102C8FBA}"/>
    <cellStyle name="AggOrangeRBorder 2 3 3 2 5 3" xfId="10667" xr:uid="{877C59A4-955D-45E0-8F60-1901192B8BAB}"/>
    <cellStyle name="AggOrangeRBorder 2 3 3 2 5 4" xfId="14566" xr:uid="{5B257F74-DFD9-4A0B-A8F3-BD9B5A69716B}"/>
    <cellStyle name="AggOrangeRBorder 2 3 3 2 5 5" xfId="17767" xr:uid="{09F75552-8C50-406F-9451-E6EAE04670E1}"/>
    <cellStyle name="AggOrangeRBorder 2 3 3 2 5 6" xfId="21750" xr:uid="{C840EBFF-CCBC-4A91-AE14-67FB02F1EE62}"/>
    <cellStyle name="AggOrangeRBorder 2 3 3 2 5 7" xfId="24318" xr:uid="{D2B352CE-1710-4BBE-881E-28C301F43856}"/>
    <cellStyle name="AggOrangeRBorder 2 3 3 2 5 8" xfId="30623" xr:uid="{7A73D5A0-FB33-43BA-98B8-1AC4132C6979}"/>
    <cellStyle name="AggOrangeRBorder 2 3 3 2 5 9" xfId="34230" xr:uid="{D812ED4F-5EF6-465D-BDE0-6ACE7D1E499B}"/>
    <cellStyle name="AggOrangeRBorder 2 3 3 2 6" xfId="3340" xr:uid="{40D96372-420F-4B6E-A0F6-6F4CA65552BB}"/>
    <cellStyle name="AggOrangeRBorder 2 3 3 2 6 10" xfId="34917" xr:uid="{A48CA645-08B7-4FBF-B677-75CACF6F5847}"/>
    <cellStyle name="AggOrangeRBorder 2 3 3 2 6 11" xfId="38362" xr:uid="{72C0FCE8-70FF-49AE-B986-A26ACAAE5BD5}"/>
    <cellStyle name="AggOrangeRBorder 2 3 3 2 6 12" xfId="41051" xr:uid="{3E7C64BD-46EA-438D-AF21-D668CAE560A5}"/>
    <cellStyle name="AggOrangeRBorder 2 3 3 2 6 13" xfId="45362" xr:uid="{BB20A0C3-EC6F-41AE-8C7D-1791A5928833}"/>
    <cellStyle name="AggOrangeRBorder 2 3 3 2 6 14" xfId="48753" xr:uid="{7B3244EC-C1AE-46EA-AC9E-D9F8F8482BA2}"/>
    <cellStyle name="AggOrangeRBorder 2 3 3 2 6 15" xfId="50758" xr:uid="{2311C1A2-73E5-47DF-AAB6-F6CED3E59ED2}"/>
    <cellStyle name="AggOrangeRBorder 2 3 3 2 6 2" xfId="7775" xr:uid="{3F4F9926-74A2-4FCD-99EB-51B48DF63B9A}"/>
    <cellStyle name="AggOrangeRBorder 2 3 3 2 6 3" xfId="11354" xr:uid="{E13660E7-DACE-4CFB-8D76-D62D6699D6E2}"/>
    <cellStyle name="AggOrangeRBorder 2 3 3 2 6 4" xfId="15254" xr:uid="{344A80BF-3AFA-4E8F-BDDF-D7317EAF7DDF}"/>
    <cellStyle name="AggOrangeRBorder 2 3 3 2 6 5" xfId="18453" xr:uid="{74A6DB45-B430-485D-869F-534585E0B8F1}"/>
    <cellStyle name="AggOrangeRBorder 2 3 3 2 6 6" xfId="22433" xr:uid="{00799618-2EA8-4A70-9D58-9E6A5DA7C440}"/>
    <cellStyle name="AggOrangeRBorder 2 3 3 2 6 7" xfId="24995" xr:uid="{7ACE649D-CDD2-4A97-921D-3533C6B6F931}"/>
    <cellStyle name="AggOrangeRBorder 2 3 3 2 6 8" xfId="29338" xr:uid="{B36830A8-2264-49E5-939C-899D09DD503E}"/>
    <cellStyle name="AggOrangeRBorder 2 3 3 2 6 9" xfId="31312" xr:uid="{C40BB3FA-2EDC-4FEC-AC58-E3E09DBF08D0}"/>
    <cellStyle name="AggOrangeRBorder 2 3 3 2 7" xfId="3029" xr:uid="{32FF2C1E-359A-408D-96C8-D45ADB80B1CB}"/>
    <cellStyle name="AggOrangeRBorder 2 3 3 2 7 10" xfId="34606" xr:uid="{73419F5A-3304-4BC9-935A-2F3369114B01}"/>
    <cellStyle name="AggOrangeRBorder 2 3 3 2 7 11" xfId="38051" xr:uid="{AB5041E5-B5E7-4ADB-8F17-06F02CF860B4}"/>
    <cellStyle name="AggOrangeRBorder 2 3 3 2 7 12" xfId="40740" xr:uid="{7B9234EE-385F-47DF-A9E5-F80200473889}"/>
    <cellStyle name="AggOrangeRBorder 2 3 3 2 7 13" xfId="45051" xr:uid="{A4A09973-36D0-4431-971C-A4EA52F151DC}"/>
    <cellStyle name="AggOrangeRBorder 2 3 3 2 7 14" xfId="48442" xr:uid="{844744DF-2619-4DE8-8884-D404E14411FD}"/>
    <cellStyle name="AggOrangeRBorder 2 3 3 2 7 15" xfId="50447" xr:uid="{2640480B-9736-473C-9288-6E0236ECA634}"/>
    <cellStyle name="AggOrangeRBorder 2 3 3 2 7 2" xfId="7464" xr:uid="{2DB09E7A-4C1E-46B4-AD34-4DE37C9737AF}"/>
    <cellStyle name="AggOrangeRBorder 2 3 3 2 7 3" xfId="11043" xr:uid="{862E001D-A81E-409A-92BE-3261C565AA40}"/>
    <cellStyle name="AggOrangeRBorder 2 3 3 2 7 4" xfId="14943" xr:uid="{6770C62D-1E66-4377-B97B-408F8009B1BA}"/>
    <cellStyle name="AggOrangeRBorder 2 3 3 2 7 5" xfId="18142" xr:uid="{C30B7180-0C4A-472E-9355-217E81CAD9A5}"/>
    <cellStyle name="AggOrangeRBorder 2 3 3 2 7 6" xfId="22122" xr:uid="{CB3BE5AE-62EA-428F-BD40-07E762F979ED}"/>
    <cellStyle name="AggOrangeRBorder 2 3 3 2 7 7" xfId="24684" xr:uid="{E57D822C-C3A6-4309-B124-6AF08D2D2037}"/>
    <cellStyle name="AggOrangeRBorder 2 3 3 2 7 8" xfId="29027" xr:uid="{ABA4DC35-133B-46A8-B41E-AC531AE8D0FD}"/>
    <cellStyle name="AggOrangeRBorder 2 3 3 2 7 9" xfId="31001" xr:uid="{5546DFD5-F3CB-4891-8665-0EA941C3C35F}"/>
    <cellStyle name="AggOrangeRBorder 2 3 3 2 8" xfId="4292" xr:uid="{4B5077D3-690E-43AF-8D29-E397EF7DA16F}"/>
    <cellStyle name="AggOrangeRBorder 2 3 3 2 8 10" xfId="41955" xr:uid="{A52374EA-C523-4B09-8023-2C29488510A3}"/>
    <cellStyle name="AggOrangeRBorder 2 3 3 2 8 11" xfId="46291" xr:uid="{F3181D48-BF3B-4369-81D5-FEBEDAB6F8B1}"/>
    <cellStyle name="AggOrangeRBorder 2 3 3 2 8 12" xfId="49695" xr:uid="{34BA926A-5E9C-4EF6-ACC3-54D20D75E4FC}"/>
    <cellStyle name="AggOrangeRBorder 2 3 3 2 8 13" xfId="51662" xr:uid="{8526CC3A-7B2A-4F61-8280-1E3118F44CAB}"/>
    <cellStyle name="AggOrangeRBorder 2 3 3 2 8 2" xfId="8725" xr:uid="{0AF7C238-3159-40C2-8EAA-31030E7FEC2B}"/>
    <cellStyle name="AggOrangeRBorder 2 3 3 2 8 3" xfId="12296" xr:uid="{81D20392-9716-4992-A8E9-7501C9AFB866}"/>
    <cellStyle name="AggOrangeRBorder 2 3 3 2 8 4" xfId="16199" xr:uid="{AC6B4812-0366-44FA-BE87-E269C85A1526}"/>
    <cellStyle name="AggOrangeRBorder 2 3 3 2 8 5" xfId="19380" xr:uid="{D713DE97-131D-4F50-B2E6-B4B663D28620}"/>
    <cellStyle name="AggOrangeRBorder 2 3 3 2 8 6" xfId="25899" xr:uid="{3B5B57B0-C45F-4E2C-9516-4BB48F9B60DB}"/>
    <cellStyle name="AggOrangeRBorder 2 3 3 2 8 7" xfId="32247" xr:uid="{85982AF6-D899-43A8-A22D-E895212CA9FE}"/>
    <cellStyle name="AggOrangeRBorder 2 3 3 2 8 8" xfId="35853" xr:uid="{2A29C08F-D94B-4DDC-9782-9267D9972420}"/>
    <cellStyle name="AggOrangeRBorder 2 3 3 2 8 9" xfId="39305" xr:uid="{D6F848C9-C1B9-49F4-B429-237B311B3577}"/>
    <cellStyle name="AggOrangeRBorder 2 3 3 2 9" xfId="3986" xr:uid="{622A95D1-33D9-49D0-878E-E4B045A40004}"/>
    <cellStyle name="AggOrangeRBorder 2 3 3 2 9 10" xfId="41649" xr:uid="{FAD60EFE-004A-4482-9B73-C32955B344D9}"/>
    <cellStyle name="AggOrangeRBorder 2 3 3 2 9 11" xfId="45985" xr:uid="{B40492C9-D3CD-4305-B098-85316EF0D9AE}"/>
    <cellStyle name="AggOrangeRBorder 2 3 3 2 9 12" xfId="49389" xr:uid="{1073F3F6-4BD5-44B5-90B4-406E65A65C83}"/>
    <cellStyle name="AggOrangeRBorder 2 3 3 2 9 13" xfId="51356" xr:uid="{C8ABD3B5-D047-47A1-95F1-CA2356351B36}"/>
    <cellStyle name="AggOrangeRBorder 2 3 3 2 9 2" xfId="8419" xr:uid="{70589384-C18E-4E25-B661-DE25E88AA48F}"/>
    <cellStyle name="AggOrangeRBorder 2 3 3 2 9 3" xfId="11990" xr:uid="{1F14644E-60EA-41FC-9D48-82BC53404013}"/>
    <cellStyle name="AggOrangeRBorder 2 3 3 2 9 4" xfId="15893" xr:uid="{6A5757AD-16D8-43CB-80BA-C7D07C6864BA}"/>
    <cellStyle name="AggOrangeRBorder 2 3 3 2 9 5" xfId="19074" xr:uid="{1FDFA536-4770-4EDF-911E-6B8351AF5273}"/>
    <cellStyle name="AggOrangeRBorder 2 3 3 2 9 6" xfId="25593" xr:uid="{5AB2441F-984C-474F-BED9-516FB478428B}"/>
    <cellStyle name="AggOrangeRBorder 2 3 3 2 9 7" xfId="31941" xr:uid="{59B4EC5E-FF76-4AA0-AF34-D45BC300B1B6}"/>
    <cellStyle name="AggOrangeRBorder 2 3 3 2 9 8" xfId="35547" xr:uid="{D1BC9299-E9B9-4A91-BB97-B092E7073B5B}"/>
    <cellStyle name="AggOrangeRBorder 2 3 3 2 9 9" xfId="38999" xr:uid="{919EBFC4-8875-446B-AACA-21ECAEE29784}"/>
    <cellStyle name="AggOrangeRBorder 2 3 3 3" xfId="1413" xr:uid="{4F20333F-81E1-4BAD-9ED4-8893951B240F}"/>
    <cellStyle name="AggOrangeRBorder 2 3 3 3 10" xfId="43438" xr:uid="{651997AE-4A71-4679-8178-19D040700031}"/>
    <cellStyle name="AggOrangeRBorder 2 3 3 3 11" xfId="46636" xr:uid="{7DAF2825-FEDE-4C87-942E-4A11DF8E0486}"/>
    <cellStyle name="AggOrangeRBorder 2 3 3 3 2" xfId="5852" xr:uid="{1F81BB37-B415-49DA-A5FE-391F3EAB9AEA}"/>
    <cellStyle name="AggOrangeRBorder 2 3 3 3 3" xfId="9429" xr:uid="{390B4455-2DE0-43C9-817D-D5F00BCB7B5E}"/>
    <cellStyle name="AggOrangeRBorder 2 3 3 3 4" xfId="16534" xr:uid="{17619DF2-65C8-480B-9C81-2F1C5CE803E8}"/>
    <cellStyle name="AggOrangeRBorder 2 3 3 3 5" xfId="20521" xr:uid="{12C36D9E-8594-4230-90B7-3A5B46E971FE}"/>
    <cellStyle name="AggOrangeRBorder 2 3 3 3 6" xfId="23142" xr:uid="{43363E3F-3F3D-46B7-BBCA-4AD7F7B83531}"/>
    <cellStyle name="AggOrangeRBorder 2 3 3 3 7" xfId="26231" xr:uid="{FEAF6A44-C94F-4908-BF0B-AFC2D4791720}"/>
    <cellStyle name="AggOrangeRBorder 2 3 3 3 8" xfId="32996" xr:uid="{B820DFD4-C77F-4CAE-955E-49E504E8999D}"/>
    <cellStyle name="AggOrangeRBorder 2 3 3 3 9" xfId="36712" xr:uid="{DF01270C-FC42-456E-B74C-201A8D75307D}"/>
    <cellStyle name="AggOrangeRBorder 2 3 3 4" xfId="1244" xr:uid="{0580F1C4-7A49-47CB-ADCF-C3E7002B0684}"/>
    <cellStyle name="AggOrangeRBorder 2 3 3 4 10" xfId="29851" xr:uid="{6DB507F6-906C-480A-A3AA-73DB7A6D960C}"/>
    <cellStyle name="AggOrangeRBorder 2 3 3 4 11" xfId="43269" xr:uid="{84BF3429-09F6-4A3F-8C7E-DDB4A03028EC}"/>
    <cellStyle name="AggOrangeRBorder 2 3 3 4 12" xfId="46779" xr:uid="{13DE7E71-F543-4E34-9373-FD8C91FA2C83}"/>
    <cellStyle name="AggOrangeRBorder 2 3 3 4 2" xfId="5686" xr:uid="{4184A20B-E168-4081-9A8E-15E2BC886BA6}"/>
    <cellStyle name="AggOrangeRBorder 2 3 3 4 3" xfId="9260" xr:uid="{B459CEE1-4AD3-4981-982A-47E214DC7C16}"/>
    <cellStyle name="AggOrangeRBorder 2 3 3 4 4" xfId="13200" xr:uid="{C0614D83-A3FE-4397-B6E2-163468EB739E}"/>
    <cellStyle name="AggOrangeRBorder 2 3 3 4 5" xfId="5265" xr:uid="{3F4F3B0B-BF27-44D5-8694-26B1656277F7}"/>
    <cellStyle name="AggOrangeRBorder 2 3 3 4 6" xfId="20352" xr:uid="{19704BC8-6CB7-4984-9029-EAC045156A5A}"/>
    <cellStyle name="AggOrangeRBorder 2 3 3 4 7" xfId="13385" xr:uid="{4EC5CB51-E2FB-4C73-B32B-FEFDD0931AE8}"/>
    <cellStyle name="AggOrangeRBorder 2 3 3 4 8" xfId="26809" xr:uid="{F6F3DF81-39ED-4365-9608-54E4CF43656D}"/>
    <cellStyle name="AggOrangeRBorder 2 3 3 4 9" xfId="32827" xr:uid="{FEA4F7B5-14BE-40C3-8DD9-F96875866C8C}"/>
    <cellStyle name="AggOrangeRBorder 2 3 3 5" xfId="2108" xr:uid="{392980F4-3DAE-466F-9698-1F215C95EDAE}"/>
    <cellStyle name="AggOrangeRBorder 2 3 3 5 10" xfId="39825" xr:uid="{AFE04500-6587-46CE-84E0-E57B608C914B}"/>
    <cellStyle name="AggOrangeRBorder 2 3 3 5 11" xfId="44131" xr:uid="{9A90D571-E291-4B7A-AD5E-9E5712556D01}"/>
    <cellStyle name="AggOrangeRBorder 2 3 3 5 12" xfId="47808" xr:uid="{2D540DAE-D112-49D3-81F8-FBA0E92A30F3}"/>
    <cellStyle name="AggOrangeRBorder 2 3 3 5 2" xfId="6546" xr:uid="{045E2247-873F-463A-BFFB-D8C6150405A7}"/>
    <cellStyle name="AggOrangeRBorder 2 3 3 5 3" xfId="10124" xr:uid="{98F190FC-DED3-4CCC-9DEC-BC737A4BDB69}"/>
    <cellStyle name="AggOrangeRBorder 2 3 3 5 4" xfId="14023" xr:uid="{9D6165EC-FB30-43FB-9A27-C6C14A2386DF}"/>
    <cellStyle name="AggOrangeRBorder 2 3 3 5 5" xfId="17224" xr:uid="{5A34D4F3-2CD8-4D79-95AE-EA25599618A9}"/>
    <cellStyle name="AggOrangeRBorder 2 3 3 5 6" xfId="21207" xr:uid="{D4D29582-803A-4611-B663-5AE551A89AB6}"/>
    <cellStyle name="AggOrangeRBorder 2 3 3 5 7" xfId="23794" xr:uid="{6A03DF01-2AD8-40DA-80E7-699280FD2793}"/>
    <cellStyle name="AggOrangeRBorder 2 3 3 5 8" xfId="30232" xr:uid="{1D18F06D-B242-4249-BF57-346884F519EC}"/>
    <cellStyle name="AggOrangeRBorder 2 3 3 5 9" xfId="33687" xr:uid="{5936F748-76A7-45A1-A448-0B4323737EA0}"/>
    <cellStyle name="AggOrangeRBorder 2 3 3 6" xfId="2445" xr:uid="{938230DE-98AC-402C-929B-A59D909AF713}"/>
    <cellStyle name="AggOrangeRBorder 2 3 3 6 10" xfId="40162" xr:uid="{582C251C-43C3-47D3-8A0C-A79438A52F0C}"/>
    <cellStyle name="AggOrangeRBorder 2 3 3 6 11" xfId="44468" xr:uid="{024384F4-FEFC-4662-B56E-93863867ABC4}"/>
    <cellStyle name="AggOrangeRBorder 2 3 3 6 12" xfId="47428" xr:uid="{A2DF71DC-52FF-4EF1-B88E-0217A742B87B}"/>
    <cellStyle name="AggOrangeRBorder 2 3 3 6 2" xfId="6883" xr:uid="{BE5598D4-F7F4-42F4-8303-A6B1E3C50DF7}"/>
    <cellStyle name="AggOrangeRBorder 2 3 3 6 3" xfId="10461" xr:uid="{BD6BC79D-44CF-4AEA-871C-920C391DAE5B}"/>
    <cellStyle name="AggOrangeRBorder 2 3 3 6 4" xfId="14360" xr:uid="{3A7A3718-62C1-4811-AB9B-409495584F7C}"/>
    <cellStyle name="AggOrangeRBorder 2 3 3 6 5" xfId="17561" xr:uid="{11D15798-57D8-4A8C-882E-46982017D48C}"/>
    <cellStyle name="AggOrangeRBorder 2 3 3 6 6" xfId="21544" xr:uid="{2D65CEE8-7F7B-465E-8723-00E7BFA74713}"/>
    <cellStyle name="AggOrangeRBorder 2 3 3 6 7" xfId="24127" xr:uid="{1F2C5301-4F3C-4FE0-A970-998237415640}"/>
    <cellStyle name="AggOrangeRBorder 2 3 3 6 8" xfId="26336" xr:uid="{D4E663FF-B3FA-4BE1-A6B8-41DF04E4F054}"/>
    <cellStyle name="AggOrangeRBorder 2 3 3 6 9" xfId="34024" xr:uid="{C6BE2C95-33BE-43C9-8132-DC679A32B1D4}"/>
    <cellStyle name="AggOrangeRBorder 2 3 3 7" xfId="3129" xr:uid="{90E9ECAA-4764-4761-8CFE-7259F9A7F39E}"/>
    <cellStyle name="AggOrangeRBorder 2 3 3 7 10" xfId="34706" xr:uid="{B554E706-ECFD-4E55-9F73-419ED9BF03E5}"/>
    <cellStyle name="AggOrangeRBorder 2 3 3 7 11" xfId="38151" xr:uid="{5AD9C554-F6C7-4F91-91FE-65E3BD62E11A}"/>
    <cellStyle name="AggOrangeRBorder 2 3 3 7 12" xfId="40840" xr:uid="{BF4318E4-C34E-4043-B962-0FD203C5A7DE}"/>
    <cellStyle name="AggOrangeRBorder 2 3 3 7 13" xfId="45151" xr:uid="{42325675-03F7-4C24-9AF5-0E4C033A1FA1}"/>
    <cellStyle name="AggOrangeRBorder 2 3 3 7 14" xfId="48542" xr:uid="{4215B16A-E36E-4FF6-92F9-5931A5056EE7}"/>
    <cellStyle name="AggOrangeRBorder 2 3 3 7 15" xfId="50547" xr:uid="{75AF7650-AD78-4590-BAB8-BD575612713E}"/>
    <cellStyle name="AggOrangeRBorder 2 3 3 7 2" xfId="7564" xr:uid="{8A10354C-4C48-4B2E-91FE-657323098B85}"/>
    <cellStyle name="AggOrangeRBorder 2 3 3 7 3" xfId="11143" xr:uid="{1088B4B1-5291-424B-87F9-C741721D4255}"/>
    <cellStyle name="AggOrangeRBorder 2 3 3 7 4" xfId="15043" xr:uid="{9DDA8905-B471-41D0-8C4C-139A254FAF5C}"/>
    <cellStyle name="AggOrangeRBorder 2 3 3 7 5" xfId="18242" xr:uid="{57F9E0E7-E4A3-4B3C-9BA1-0B03DFDFB242}"/>
    <cellStyle name="AggOrangeRBorder 2 3 3 7 6" xfId="22222" xr:uid="{3230E751-BC36-47FA-9625-784F5537C7B6}"/>
    <cellStyle name="AggOrangeRBorder 2 3 3 7 7" xfId="24784" xr:uid="{8F43B6C5-93D2-48AE-836F-23D41671FC83}"/>
    <cellStyle name="AggOrangeRBorder 2 3 3 7 8" xfId="29127" xr:uid="{CB4AA788-E658-46B5-93F6-18F68AA97D9A}"/>
    <cellStyle name="AggOrangeRBorder 2 3 3 7 9" xfId="31101" xr:uid="{F7973297-5B7A-47FF-99BB-816D008084A4}"/>
    <cellStyle name="AggOrangeRBorder 2 3 3 8" xfId="3434" xr:uid="{FE7BE0F3-884A-4470-AA67-EA121996D0F4}"/>
    <cellStyle name="AggOrangeRBorder 2 3 3 8 10" xfId="35011" xr:uid="{2C2E60F5-B041-4A1F-AD5F-72CF7121F228}"/>
    <cellStyle name="AggOrangeRBorder 2 3 3 8 11" xfId="38456" xr:uid="{5F1D51B3-BB1D-4603-B951-F614EDBED0CE}"/>
    <cellStyle name="AggOrangeRBorder 2 3 3 8 12" xfId="41145" xr:uid="{FB2A366C-E91B-45C9-B408-B64C1FE76DAA}"/>
    <cellStyle name="AggOrangeRBorder 2 3 3 8 13" xfId="45456" xr:uid="{B023C14A-6A35-4B65-8870-DE6364668D50}"/>
    <cellStyle name="AggOrangeRBorder 2 3 3 8 14" xfId="48847" xr:uid="{D7027FDE-3910-46C6-8404-07E96520ED5C}"/>
    <cellStyle name="AggOrangeRBorder 2 3 3 8 15" xfId="50852" xr:uid="{8CB72FE4-3768-4A4C-9D0C-FF7241D2B9DF}"/>
    <cellStyle name="AggOrangeRBorder 2 3 3 8 2" xfId="7869" xr:uid="{19491E83-3679-4152-8045-A73F57F8B01F}"/>
    <cellStyle name="AggOrangeRBorder 2 3 3 8 3" xfId="11448" xr:uid="{4435C0CB-2A69-44EA-8AF1-E50A1C1727E7}"/>
    <cellStyle name="AggOrangeRBorder 2 3 3 8 4" xfId="15348" xr:uid="{0C348254-C6FD-4064-B5F6-0E0BDA3C7100}"/>
    <cellStyle name="AggOrangeRBorder 2 3 3 8 5" xfId="18547" xr:uid="{602DC1E3-9AD6-4A00-A659-B670F56023DF}"/>
    <cellStyle name="AggOrangeRBorder 2 3 3 8 6" xfId="22527" xr:uid="{90071523-BF89-49A9-866B-BED16DB116AA}"/>
    <cellStyle name="AggOrangeRBorder 2 3 3 8 7" xfId="25089" xr:uid="{D4E82549-E08A-4145-B01B-AB649B0210CE}"/>
    <cellStyle name="AggOrangeRBorder 2 3 3 8 8" xfId="29432" xr:uid="{4963C4C6-4631-43FF-93C4-46646611023E}"/>
    <cellStyle name="AggOrangeRBorder 2 3 3 8 9" xfId="31406" xr:uid="{8CA505E1-2AC5-4A6E-BC5F-59793BFCCAD9}"/>
    <cellStyle name="AggOrangeRBorder 2 3 3 9" xfId="4083" xr:uid="{559ABEE4-EEFC-4102-9E91-2EEB495E745A}"/>
    <cellStyle name="AggOrangeRBorder 2 3 3 9 10" xfId="41746" xr:uid="{45BED7D8-5351-49A6-9FB0-828FC969D02A}"/>
    <cellStyle name="AggOrangeRBorder 2 3 3 9 11" xfId="46082" xr:uid="{71D5EE7E-5B54-49C6-BA91-CA659F9735BB}"/>
    <cellStyle name="AggOrangeRBorder 2 3 3 9 12" xfId="49486" xr:uid="{1DDF259C-8CD8-4FF7-9763-A3FE857711ED}"/>
    <cellStyle name="AggOrangeRBorder 2 3 3 9 13" xfId="51453" xr:uid="{3534A7FC-F3BD-48DB-88E7-525B6A479A94}"/>
    <cellStyle name="AggOrangeRBorder 2 3 3 9 2" xfId="8516" xr:uid="{C71B839D-23EA-49E7-B663-3264EEDDB06A}"/>
    <cellStyle name="AggOrangeRBorder 2 3 3 9 3" xfId="12087" xr:uid="{DBC5DA43-271A-4864-9930-853FF2518D52}"/>
    <cellStyle name="AggOrangeRBorder 2 3 3 9 4" xfId="15990" xr:uid="{9952FD86-59BD-40DF-93CA-D596656D1AB4}"/>
    <cellStyle name="AggOrangeRBorder 2 3 3 9 5" xfId="19171" xr:uid="{40F29522-CDCC-48A9-8175-815A8CE78FC2}"/>
    <cellStyle name="AggOrangeRBorder 2 3 3 9 6" xfId="25690" xr:uid="{EC85A474-23C0-48CA-9980-F022BE1E999B}"/>
    <cellStyle name="AggOrangeRBorder 2 3 3 9 7" xfId="32038" xr:uid="{EE2301E6-964C-4DDE-A0F4-FD2E8E3C46E2}"/>
    <cellStyle name="AggOrangeRBorder 2 3 3 9 8" xfId="35644" xr:uid="{4A99117A-AC16-42CD-A225-A5698E6D72AC}"/>
    <cellStyle name="AggOrangeRBorder 2 3 3 9 9" xfId="39096" xr:uid="{358A050E-E5D3-40E2-A7C5-D2EDAD2F7A5D}"/>
    <cellStyle name="AggOrangeRBorder 2 3 4" xfId="643" xr:uid="{42E38554-6F15-4193-B655-322CE544AA18}"/>
    <cellStyle name="AggOrangeRBorder 2 3 4 10" xfId="3964" xr:uid="{EDD41B7F-3B12-4DED-A27C-41FCF4952BDE}"/>
    <cellStyle name="AggOrangeRBorder 2 3 4 10 10" xfId="41627" xr:uid="{897E7C7A-63D0-40DA-A1E0-2807E5A7E1CB}"/>
    <cellStyle name="AggOrangeRBorder 2 3 4 10 11" xfId="45963" xr:uid="{3828561C-9504-4F86-B7F1-AE34F99AA510}"/>
    <cellStyle name="AggOrangeRBorder 2 3 4 10 12" xfId="49367" xr:uid="{E23E5AE9-B765-41FD-A2F1-9B35D3197F9E}"/>
    <cellStyle name="AggOrangeRBorder 2 3 4 10 13" xfId="51334" xr:uid="{E5F4DC85-4F76-4522-911C-9620E228B5C6}"/>
    <cellStyle name="AggOrangeRBorder 2 3 4 10 2" xfId="8397" xr:uid="{DDD66F67-DA87-4FE1-8402-C4551993C245}"/>
    <cellStyle name="AggOrangeRBorder 2 3 4 10 3" xfId="11968" xr:uid="{AF454BFD-32CE-4F2D-9554-A8D893731A4F}"/>
    <cellStyle name="AggOrangeRBorder 2 3 4 10 4" xfId="15871" xr:uid="{32D1CDC8-526E-4DB7-A273-60C56E921BB2}"/>
    <cellStyle name="AggOrangeRBorder 2 3 4 10 5" xfId="19052" xr:uid="{96D02DA3-794E-4EE2-8DDB-134F31C563EB}"/>
    <cellStyle name="AggOrangeRBorder 2 3 4 10 6" xfId="25571" xr:uid="{74645D8A-B4E1-4CF2-99CE-C1A56D22A432}"/>
    <cellStyle name="AggOrangeRBorder 2 3 4 10 7" xfId="31919" xr:uid="{5E646593-71EC-4345-A4D0-313A94875A15}"/>
    <cellStyle name="AggOrangeRBorder 2 3 4 10 8" xfId="35525" xr:uid="{D0796D4D-3FFD-4A72-83F0-9F15D56BE3C5}"/>
    <cellStyle name="AggOrangeRBorder 2 3 4 10 9" xfId="38977" xr:uid="{94B9726E-1FA4-4CEA-BAB3-E47A594EE227}"/>
    <cellStyle name="AggOrangeRBorder 2 3 4 11" xfId="5212" xr:uid="{9F585574-03C9-4E6A-A0EA-BBEAAB768961}"/>
    <cellStyle name="AggOrangeRBorder 2 3 4 12" xfId="13577" xr:uid="{67FE5D18-4D4E-4466-AEF1-3EAB34AB0879}"/>
    <cellStyle name="AggOrangeRBorder 2 3 4 13" xfId="19757" xr:uid="{B407FC5F-0F11-4F59-8C89-FBCA3880BF65}"/>
    <cellStyle name="AggOrangeRBorder 2 3 4 14" xfId="36268" xr:uid="{515955AA-06F4-4E65-A650-71A3A36FFD82}"/>
    <cellStyle name="AggOrangeRBorder 2 3 4 15" xfId="42673" xr:uid="{5569D712-88F2-47CF-A131-4D9940CE1B00}"/>
    <cellStyle name="AggOrangeRBorder 2 3 4 16" xfId="52507" xr:uid="{E9A4AF61-1E3A-4E5C-9B80-A8AD39A6ECD2}"/>
    <cellStyle name="AggOrangeRBorder 2 3 4 2" xfId="858" xr:uid="{F254113A-3E1A-48C3-87B0-3AC67B68B676}"/>
    <cellStyle name="AggOrangeRBorder 2 3 4 2 10" xfId="5145" xr:uid="{1A10AAD8-6874-43B8-8271-6A040E919D1C}"/>
    <cellStyle name="AggOrangeRBorder 2 3 4 2 11" xfId="12768" xr:uid="{86F2070A-895C-4619-810C-84BA93FE449D}"/>
    <cellStyle name="AggOrangeRBorder 2 3 4 2 12" xfId="19967" xr:uid="{61EB7947-A6A5-4909-A81C-6B6511F9ADA1}"/>
    <cellStyle name="AggOrangeRBorder 2 3 4 2 13" xfId="27779" xr:uid="{F4F1BAE6-CB2B-4D12-A07D-5AB47486B29C}"/>
    <cellStyle name="AggOrangeRBorder 2 3 4 2 14" xfId="42883" xr:uid="{272C0CCE-201C-414A-A840-784A39017B5E}"/>
    <cellStyle name="AggOrangeRBorder 2 3 4 2 15" xfId="52721" xr:uid="{C3E8FE5E-7ECB-49ED-9331-638535490C94}"/>
    <cellStyle name="AggOrangeRBorder 2 3 4 2 2" xfId="1041" xr:uid="{1B50658B-F34C-4FE3-A390-DCA24A963AA1}"/>
    <cellStyle name="AggOrangeRBorder 2 3 4 2 2 10" xfId="43066" xr:uid="{AC333EAD-0DFE-462D-8D59-005B3153EAF0}"/>
    <cellStyle name="AggOrangeRBorder 2 3 4 2 2 11" xfId="42410" xr:uid="{138F2E6A-ACD2-40F2-B358-042458FFED10}"/>
    <cellStyle name="AggOrangeRBorder 2 3 4 2 2 2" xfId="5483" xr:uid="{0922E0D3-9364-4CE7-9EC9-700228DAB615}"/>
    <cellStyle name="AggOrangeRBorder 2 3 4 2 2 3" xfId="9057" xr:uid="{DBFB58AD-DDC7-4C47-BA93-0D687BE018D4}"/>
    <cellStyle name="AggOrangeRBorder 2 3 4 2 2 4" xfId="4989" xr:uid="{C001481B-7184-4690-81B6-F7E238A7E747}"/>
    <cellStyle name="AggOrangeRBorder 2 3 4 2 2 5" xfId="20149" xr:uid="{A292389B-2981-4E60-AAE8-C61F7E2525F9}"/>
    <cellStyle name="AggOrangeRBorder 2 3 4 2 2 6" xfId="22923" xr:uid="{05EC4E7B-E356-49F1-9393-DA1765E08220}"/>
    <cellStyle name="AggOrangeRBorder 2 3 4 2 2 7" xfId="30356" xr:uid="{797DBAEF-AF8C-4E12-8ADE-D72DC2C33838}"/>
    <cellStyle name="AggOrangeRBorder 2 3 4 2 2 8" xfId="32624" xr:uid="{6906DBB4-4F3D-4A61-B671-705085F09E8B}"/>
    <cellStyle name="AggOrangeRBorder 2 3 4 2 2 9" xfId="37749" xr:uid="{41734BF6-31E3-4005-9673-DBEAEA2AEF47}"/>
    <cellStyle name="AggOrangeRBorder 2 3 4 2 3" xfId="1512" xr:uid="{855A3F83-CC2C-4295-B031-AEE22423245B}"/>
    <cellStyle name="AggOrangeRBorder 2 3 4 2 3 10" xfId="26778" xr:uid="{DA569FC2-4DA3-47BF-89AB-2F0A8DDB3632}"/>
    <cellStyle name="AggOrangeRBorder 2 3 4 2 3 11" xfId="43537" xr:uid="{349BC6A8-ACB6-4DAF-8BF8-C6AF7052EBBD}"/>
    <cellStyle name="AggOrangeRBorder 2 3 4 2 3 12" xfId="47062" xr:uid="{1353DB80-5C0E-4EB8-8687-A12D3B14FAEA}"/>
    <cellStyle name="AggOrangeRBorder 2 3 4 2 3 2" xfId="5951" xr:uid="{99E8CAF2-D2AF-41AE-A023-293888613DB6}"/>
    <cellStyle name="AggOrangeRBorder 2 3 4 2 3 3" xfId="9528" xr:uid="{0D88FCFF-886F-48C5-BBA8-0F3184D50766}"/>
    <cellStyle name="AggOrangeRBorder 2 3 4 2 3 4" xfId="13441" xr:uid="{6206752F-0E6A-4017-B169-8F6CF57B516D}"/>
    <cellStyle name="AggOrangeRBorder 2 3 4 2 3 5" xfId="16633" xr:uid="{BDC508F5-14B4-4AA3-B372-C16AD3B24D0A}"/>
    <cellStyle name="AggOrangeRBorder 2 3 4 2 3 6" xfId="20620" xr:uid="{C54D57EB-02AF-4437-9D1F-EBC7D556C9AD}"/>
    <cellStyle name="AggOrangeRBorder 2 3 4 2 3 7" xfId="23235" xr:uid="{C196DBDC-C12C-451F-AD17-E866899A6507}"/>
    <cellStyle name="AggOrangeRBorder 2 3 4 2 3 8" xfId="28198" xr:uid="{570641EC-B80E-4F91-A3A2-014630E45124}"/>
    <cellStyle name="AggOrangeRBorder 2 3 4 2 3 9" xfId="33095" xr:uid="{B73E475F-5EE5-4DC8-A4F6-4D7AAFD623F0}"/>
    <cellStyle name="AggOrangeRBorder 2 3 4 2 4" xfId="2271" xr:uid="{CC220BFD-2762-4B6A-BA17-868B6BE2AC40}"/>
    <cellStyle name="AggOrangeRBorder 2 3 4 2 4 10" xfId="39988" xr:uid="{F8A4E17B-6B1B-47BC-A180-EEF8C50D9FED}"/>
    <cellStyle name="AggOrangeRBorder 2 3 4 2 4 11" xfId="44294" xr:uid="{DC7A1128-D0FB-4B0E-B2F9-EDE4C4CF96A2}"/>
    <cellStyle name="AggOrangeRBorder 2 3 4 2 4 12" xfId="46905" xr:uid="{ED1595F4-1BBB-4BC1-B306-E9EB20498B58}"/>
    <cellStyle name="AggOrangeRBorder 2 3 4 2 4 2" xfId="6709" xr:uid="{9A6B4E75-243B-4AF8-88D4-1C2CECA190BB}"/>
    <cellStyle name="AggOrangeRBorder 2 3 4 2 4 3" xfId="10287" xr:uid="{866913EE-7310-4275-91D0-4321715E46F2}"/>
    <cellStyle name="AggOrangeRBorder 2 3 4 2 4 4" xfId="14186" xr:uid="{38C3CE95-ABEE-4739-9A64-85F21F239F25}"/>
    <cellStyle name="AggOrangeRBorder 2 3 4 2 4 5" xfId="17387" xr:uid="{0B209EDE-1926-48CC-AE4D-FE19ACA58EF7}"/>
    <cellStyle name="AggOrangeRBorder 2 3 4 2 4 6" xfId="21370" xr:uid="{977A5786-08A2-4130-8910-4339C28EB86D}"/>
    <cellStyle name="AggOrangeRBorder 2 3 4 2 4 7" xfId="23957" xr:uid="{6971AB48-615C-49C0-9CEA-A2628F925507}"/>
    <cellStyle name="AggOrangeRBorder 2 3 4 2 4 8" xfId="29866" xr:uid="{79D2BE22-6639-44C9-AE05-CFBB10D06055}"/>
    <cellStyle name="AggOrangeRBorder 2 3 4 2 4 9" xfId="33850" xr:uid="{F4837CCF-4470-477D-B6FF-F39897B72EAA}"/>
    <cellStyle name="AggOrangeRBorder 2 3 4 2 5" xfId="2633" xr:uid="{142AE08A-DA18-4653-809D-C065E6EDE966}"/>
    <cellStyle name="AggOrangeRBorder 2 3 4 2 5 10" xfId="40350" xr:uid="{2FDF88B8-AB95-4375-B01F-5371BA3E53CD}"/>
    <cellStyle name="AggOrangeRBorder 2 3 4 2 5 11" xfId="44656" xr:uid="{9B1CB3D1-AE09-441F-A8B9-78D8C9BE167D}"/>
    <cellStyle name="AggOrangeRBorder 2 3 4 2 5 12" xfId="50057" xr:uid="{700FCC6A-F0C2-4010-BF01-18F881EB2E7D}"/>
    <cellStyle name="AggOrangeRBorder 2 3 4 2 5 2" xfId="7070" xr:uid="{95EAE741-E819-4BA9-AC0F-E3ED64BFA2B1}"/>
    <cellStyle name="AggOrangeRBorder 2 3 4 2 5 3" xfId="10649" xr:uid="{8E4907D9-3AE5-4EC4-9034-E3296FF5967E}"/>
    <cellStyle name="AggOrangeRBorder 2 3 4 2 5 4" xfId="14548" xr:uid="{4EDB1D28-D5BD-4414-8DD6-B8AC6B3933A1}"/>
    <cellStyle name="AggOrangeRBorder 2 3 4 2 5 5" xfId="17749" xr:uid="{F0DFC3AF-74E4-4415-B57F-053AADB187BF}"/>
    <cellStyle name="AggOrangeRBorder 2 3 4 2 5 6" xfId="21732" xr:uid="{305D97CA-2E1D-487A-BDF8-D27F1E6D2236}"/>
    <cellStyle name="AggOrangeRBorder 2 3 4 2 5 7" xfId="24300" xr:uid="{976573E0-13B3-4DBA-9152-521B6F3C5A61}"/>
    <cellStyle name="AggOrangeRBorder 2 3 4 2 5 8" xfId="30605" xr:uid="{15A146FC-2175-4B0A-B155-14858288A105}"/>
    <cellStyle name="AggOrangeRBorder 2 3 4 2 5 9" xfId="34212" xr:uid="{557B860A-38A6-43DF-A1F1-F285A739E120}"/>
    <cellStyle name="AggOrangeRBorder 2 3 4 2 6" xfId="3322" xr:uid="{D5896A24-073D-4013-A5F9-3562840BE9F4}"/>
    <cellStyle name="AggOrangeRBorder 2 3 4 2 6 10" xfId="34899" xr:uid="{4F1E8B6C-FF57-467C-AAA9-874C002E3715}"/>
    <cellStyle name="AggOrangeRBorder 2 3 4 2 6 11" xfId="38344" xr:uid="{375147E8-68BE-403B-9F8D-C24206A69509}"/>
    <cellStyle name="AggOrangeRBorder 2 3 4 2 6 12" xfId="41033" xr:uid="{FC399A93-AB7B-4148-8BEE-17FAFD2535F6}"/>
    <cellStyle name="AggOrangeRBorder 2 3 4 2 6 13" xfId="45344" xr:uid="{37D1F151-139E-407F-900D-D1A59273F7C6}"/>
    <cellStyle name="AggOrangeRBorder 2 3 4 2 6 14" xfId="48735" xr:uid="{55B53F90-A22A-42BE-B068-F3414F7CC060}"/>
    <cellStyle name="AggOrangeRBorder 2 3 4 2 6 15" xfId="50740" xr:uid="{7C4161B5-306D-4350-8ED9-854A4114C22E}"/>
    <cellStyle name="AggOrangeRBorder 2 3 4 2 6 2" xfId="7757" xr:uid="{FB488F5E-0B34-4E3C-8BBC-C6705093FA04}"/>
    <cellStyle name="AggOrangeRBorder 2 3 4 2 6 3" xfId="11336" xr:uid="{EF1ED173-B6BA-46A4-9A2C-B947568BD9A9}"/>
    <cellStyle name="AggOrangeRBorder 2 3 4 2 6 4" xfId="15236" xr:uid="{B7E58B6F-9640-47C2-A2CA-7B3C381F7ABA}"/>
    <cellStyle name="AggOrangeRBorder 2 3 4 2 6 5" xfId="18435" xr:uid="{6167469A-528B-4D15-8398-0108AA67704C}"/>
    <cellStyle name="AggOrangeRBorder 2 3 4 2 6 6" xfId="22415" xr:uid="{6DFE3890-9DDB-4C85-93C6-50F610F3254E}"/>
    <cellStyle name="AggOrangeRBorder 2 3 4 2 6 7" xfId="24977" xr:uid="{76321F80-9DD5-4C23-A683-976C6A29B439}"/>
    <cellStyle name="AggOrangeRBorder 2 3 4 2 6 8" xfId="29320" xr:uid="{1647EAC3-91C5-41E0-B78D-6ECD4D19A8F3}"/>
    <cellStyle name="AggOrangeRBorder 2 3 4 2 6 9" xfId="31294" xr:uid="{6C30FC04-7F48-45DE-A76A-B11E12F7676F}"/>
    <cellStyle name="AggOrangeRBorder 2 3 4 2 7" xfId="2754" xr:uid="{C9932C35-4307-452A-B212-14F80C92934D}"/>
    <cellStyle name="AggOrangeRBorder 2 3 4 2 7 10" xfId="34333" xr:uid="{D394ACE9-2D9F-47C6-BAC1-E9088F459C1C}"/>
    <cellStyle name="AggOrangeRBorder 2 3 4 2 7 11" xfId="37778" xr:uid="{46751B4A-EB25-4AF8-895F-CB45FBD05279}"/>
    <cellStyle name="AggOrangeRBorder 2 3 4 2 7 12" xfId="40471" xr:uid="{6956139B-D785-4B5D-BB49-E001CE1D8B8B}"/>
    <cellStyle name="AggOrangeRBorder 2 3 4 2 7 13" xfId="44777" xr:uid="{E15F1AAC-C193-493E-943D-60AE8CE99131}"/>
    <cellStyle name="AggOrangeRBorder 2 3 4 2 7 14" xfId="48173" xr:uid="{DC3D6D9B-A6D2-4270-A5A9-C39B266145A0}"/>
    <cellStyle name="AggOrangeRBorder 2 3 4 2 7 15" xfId="50178" xr:uid="{71F97EEB-0352-485A-BF86-316BE4D8B6B1}"/>
    <cellStyle name="AggOrangeRBorder 2 3 4 2 7 2" xfId="7190" xr:uid="{AFE62830-A6AD-4ABF-BCAA-AD4BFCBA06D7}"/>
    <cellStyle name="AggOrangeRBorder 2 3 4 2 7 3" xfId="10770" xr:uid="{87D9BC32-B15F-4504-BE99-F51A76F27040}"/>
    <cellStyle name="AggOrangeRBorder 2 3 4 2 7 4" xfId="14669" xr:uid="{D3C2609B-46D3-4B36-BA4B-CB94B4EF4CDA}"/>
    <cellStyle name="AggOrangeRBorder 2 3 4 2 7 5" xfId="17870" xr:uid="{9B3724D2-D566-4E38-946C-3BF5AB8650EF}"/>
    <cellStyle name="AggOrangeRBorder 2 3 4 2 7 6" xfId="21853" xr:uid="{896DFE76-3299-49DE-A096-44B67946C6FF}"/>
    <cellStyle name="AggOrangeRBorder 2 3 4 2 7 7" xfId="24415" xr:uid="{002E193D-7656-4C32-824D-43419CCA5134}"/>
    <cellStyle name="AggOrangeRBorder 2 3 4 2 7 8" xfId="28753" xr:uid="{7161FDE3-0D6F-41A5-B09E-71AA9A55EC9D}"/>
    <cellStyle name="AggOrangeRBorder 2 3 4 2 7 9" xfId="30726" xr:uid="{86A80475-C69C-4E3C-BFE1-D9CB1D48D14F}"/>
    <cellStyle name="AggOrangeRBorder 2 3 4 2 8" xfId="4274" xr:uid="{76A5B803-E712-4A16-AF2F-05236005986E}"/>
    <cellStyle name="AggOrangeRBorder 2 3 4 2 8 10" xfId="41937" xr:uid="{279A041B-649D-401F-B8C7-4B022C5AEA1C}"/>
    <cellStyle name="AggOrangeRBorder 2 3 4 2 8 11" xfId="46273" xr:uid="{30D6918F-2474-43C7-992E-3062AA9C9FDB}"/>
    <cellStyle name="AggOrangeRBorder 2 3 4 2 8 12" xfId="49677" xr:uid="{CEFE8EA2-644A-4AD9-8A98-B2615A630664}"/>
    <cellStyle name="AggOrangeRBorder 2 3 4 2 8 13" xfId="51644" xr:uid="{34B8A4FA-A896-44DF-9308-D85E3DB733F5}"/>
    <cellStyle name="AggOrangeRBorder 2 3 4 2 8 2" xfId="8707" xr:uid="{DEFD631D-0735-4554-A326-666C23AC8558}"/>
    <cellStyle name="AggOrangeRBorder 2 3 4 2 8 3" xfId="12278" xr:uid="{57342758-4D27-4551-9625-91A9597EDBE6}"/>
    <cellStyle name="AggOrangeRBorder 2 3 4 2 8 4" xfId="16181" xr:uid="{3ECBA425-F417-48A5-B1D7-69B33B05CA83}"/>
    <cellStyle name="AggOrangeRBorder 2 3 4 2 8 5" xfId="19362" xr:uid="{F6F7EFBF-2E6B-4C8A-824D-232207A54E93}"/>
    <cellStyle name="AggOrangeRBorder 2 3 4 2 8 6" xfId="25881" xr:uid="{21C503D1-7BAE-413D-BDF1-05EF695BDF46}"/>
    <cellStyle name="AggOrangeRBorder 2 3 4 2 8 7" xfId="32229" xr:uid="{F1DF3A13-DDAF-4DEB-9B8D-52240E0995F7}"/>
    <cellStyle name="AggOrangeRBorder 2 3 4 2 8 8" xfId="35835" xr:uid="{5512B35F-6B7E-448B-BD3E-F5ADB660C1F0}"/>
    <cellStyle name="AggOrangeRBorder 2 3 4 2 8 9" xfId="39287" xr:uid="{F9EB6D89-B36C-449C-B734-4E5ED4A8884A}"/>
    <cellStyle name="AggOrangeRBorder 2 3 4 2 9" xfId="3845" xr:uid="{E452B204-A487-4BF5-8908-22B25FC54AF3}"/>
    <cellStyle name="AggOrangeRBorder 2 3 4 2 9 10" xfId="41508" xr:uid="{676C1495-E7EC-4883-98DE-2CA1C7D0C7FC}"/>
    <cellStyle name="AggOrangeRBorder 2 3 4 2 9 11" xfId="45844" xr:uid="{459A7C9A-7E1C-4E5C-B6E5-6498744FA5A4}"/>
    <cellStyle name="AggOrangeRBorder 2 3 4 2 9 12" xfId="49248" xr:uid="{1A3B4152-F370-4E54-8180-001E10BA4634}"/>
    <cellStyle name="AggOrangeRBorder 2 3 4 2 9 13" xfId="51215" xr:uid="{0FF074EE-EF28-4FFD-A76F-E32E28B13090}"/>
    <cellStyle name="AggOrangeRBorder 2 3 4 2 9 2" xfId="8278" xr:uid="{0D139B5D-13FE-4439-B44F-10C12C54B8DD}"/>
    <cellStyle name="AggOrangeRBorder 2 3 4 2 9 3" xfId="11849" xr:uid="{D9278978-CFE1-4462-884B-323224B54722}"/>
    <cellStyle name="AggOrangeRBorder 2 3 4 2 9 4" xfId="15752" xr:uid="{FFACC87E-10F2-4DA4-ACDA-1545433780EB}"/>
    <cellStyle name="AggOrangeRBorder 2 3 4 2 9 5" xfId="18933" xr:uid="{5CBC7F95-40A2-4EAB-89FB-3804DADAB16C}"/>
    <cellStyle name="AggOrangeRBorder 2 3 4 2 9 6" xfId="25452" xr:uid="{0F2D699D-0534-4A9A-8E56-B893961FDB31}"/>
    <cellStyle name="AggOrangeRBorder 2 3 4 2 9 7" xfId="31800" xr:uid="{49AAFE33-CBD4-4DE3-9949-31C5F20CB968}"/>
    <cellStyle name="AggOrangeRBorder 2 3 4 2 9 8" xfId="35406" xr:uid="{1D08C786-4C46-437A-9BE4-E439EDA2DABF}"/>
    <cellStyle name="AggOrangeRBorder 2 3 4 2 9 9" xfId="38858" xr:uid="{9C6C6BC5-D1B0-41CA-A9AD-27BF866F2A19}"/>
    <cellStyle name="AggOrangeRBorder 2 3 4 3" xfId="1282" xr:uid="{A5A1D685-70F9-4248-A669-D263BFEA071D}"/>
    <cellStyle name="AggOrangeRBorder 2 3 4 3 10" xfId="43307" xr:uid="{D9EF5ADF-88AE-4332-9C94-B33415130739}"/>
    <cellStyle name="AggOrangeRBorder 2 3 4 3 11" xfId="47159" xr:uid="{CE93FB44-3C7D-4AB3-83B7-2DC0D7E52DAA}"/>
    <cellStyle name="AggOrangeRBorder 2 3 4 3 2" xfId="5724" xr:uid="{8CA98332-10EE-41D9-B91A-7999F9F1C30A}"/>
    <cellStyle name="AggOrangeRBorder 2 3 4 3 3" xfId="9298" xr:uid="{27B2AE95-4150-4931-9196-222692A09DE9}"/>
    <cellStyle name="AggOrangeRBorder 2 3 4 3 4" xfId="5289" xr:uid="{D40E0777-5D2F-47F6-9492-DD8FC56EFC8B}"/>
    <cellStyle name="AggOrangeRBorder 2 3 4 3 5" xfId="20390" xr:uid="{8B63355D-DC91-47FE-BE9C-3F8197339010}"/>
    <cellStyle name="AggOrangeRBorder 2 3 4 3 6" xfId="4915" xr:uid="{4861EAD4-071E-4619-B8AF-3A20FED3D23B}"/>
    <cellStyle name="AggOrangeRBorder 2 3 4 3 7" xfId="30344" xr:uid="{1A515950-15B7-41F1-9CE7-8B8D889BD9FC}"/>
    <cellStyle name="AggOrangeRBorder 2 3 4 3 8" xfId="32865" xr:uid="{A1EDB46E-3261-4114-B729-94A655DDC5EF}"/>
    <cellStyle name="AggOrangeRBorder 2 3 4 3 9" xfId="36315" xr:uid="{32EDF62E-62DC-4567-A022-F732E847CB95}"/>
    <cellStyle name="AggOrangeRBorder 2 3 4 4" xfId="1222" xr:uid="{B323FB6A-F16F-46D5-8813-E4A3DD95B604}"/>
    <cellStyle name="AggOrangeRBorder 2 3 4 4 10" xfId="37544" xr:uid="{905409E2-F73D-45E9-B3AB-DFBBDDE60889}"/>
    <cellStyle name="AggOrangeRBorder 2 3 4 4 11" xfId="43247" xr:uid="{FE6F35DC-F960-4C22-B349-4065772D2A3E}"/>
    <cellStyle name="AggOrangeRBorder 2 3 4 4 12" xfId="47478" xr:uid="{AA2560AC-45D5-4E17-8475-85FBBCD07936}"/>
    <cellStyle name="AggOrangeRBorder 2 3 4 4 2" xfId="5664" xr:uid="{F6040399-F83D-4014-AF5A-196E4D8AAB08}"/>
    <cellStyle name="AggOrangeRBorder 2 3 4 4 3" xfId="9238" xr:uid="{632DF1E0-A524-4566-9DD5-DFABEEF3E813}"/>
    <cellStyle name="AggOrangeRBorder 2 3 4 4 4" xfId="13182" xr:uid="{993A69FF-7067-496F-A462-1A92FFE68CCE}"/>
    <cellStyle name="AggOrangeRBorder 2 3 4 4 5" xfId="4995" xr:uid="{FCA6ADDA-3E30-4AAF-B2B9-2F828C510B60}"/>
    <cellStyle name="AggOrangeRBorder 2 3 4 4 6" xfId="20330" xr:uid="{E2858B41-BA9C-48A8-9A25-A8EE96971136}"/>
    <cellStyle name="AggOrangeRBorder 2 3 4 4 7" xfId="4938" xr:uid="{A9BCDC26-5A37-4356-8CAE-2EEAD52AD25F}"/>
    <cellStyle name="AggOrangeRBorder 2 3 4 4 8" xfId="29758" xr:uid="{792A3EB2-D5CC-4C16-BB27-67766A7C98B8}"/>
    <cellStyle name="AggOrangeRBorder 2 3 4 4 9" xfId="32805" xr:uid="{464A8484-FE71-451E-94E2-8A1CA830CE81}"/>
    <cellStyle name="AggOrangeRBorder 2 3 4 5" xfId="2091" xr:uid="{3764A9C7-679A-4108-80A9-66482DF3AA59}"/>
    <cellStyle name="AggOrangeRBorder 2 3 4 5 10" xfId="39808" xr:uid="{789529BF-CF28-4C78-9218-35F1478873F4}"/>
    <cellStyle name="AggOrangeRBorder 2 3 4 5 11" xfId="44114" xr:uid="{87F623E5-0F16-45B6-ABBF-8BB6457F159C}"/>
    <cellStyle name="AggOrangeRBorder 2 3 4 5 12" xfId="47071" xr:uid="{0E2F89F3-A9D7-4B4E-9B60-76B88FC956EB}"/>
    <cellStyle name="AggOrangeRBorder 2 3 4 5 2" xfId="6529" xr:uid="{3844781D-A265-4737-9422-2C23E420BC7A}"/>
    <cellStyle name="AggOrangeRBorder 2 3 4 5 3" xfId="10107" xr:uid="{AECCED24-89F6-4CD2-BBCA-35334BE63E17}"/>
    <cellStyle name="AggOrangeRBorder 2 3 4 5 4" xfId="14006" xr:uid="{948FD2C1-782C-41F8-8F17-734C02CCC6D1}"/>
    <cellStyle name="AggOrangeRBorder 2 3 4 5 5" xfId="17207" xr:uid="{4D711065-77C1-4F71-931E-E014EFF236A1}"/>
    <cellStyle name="AggOrangeRBorder 2 3 4 5 6" xfId="21190" xr:uid="{A44ACE33-7B6F-478F-A950-0017852B2060}"/>
    <cellStyle name="AggOrangeRBorder 2 3 4 5 7" xfId="23777" xr:uid="{5474FC11-1C3F-4E39-AEDD-B4FECA4FC96C}"/>
    <cellStyle name="AggOrangeRBorder 2 3 4 5 8" xfId="26906" xr:uid="{B9F0659E-770A-4F5F-AF7E-021E3C19EE28}"/>
    <cellStyle name="AggOrangeRBorder 2 3 4 5 9" xfId="33670" xr:uid="{75484C80-72FD-47C5-84A3-995B3FCDD3D9}"/>
    <cellStyle name="AggOrangeRBorder 2 3 4 6" xfId="2427" xr:uid="{7316D33A-76AA-43A1-ACAA-3785E2CDF38C}"/>
    <cellStyle name="AggOrangeRBorder 2 3 4 6 10" xfId="40144" xr:uid="{3FE5CF5D-59AC-450F-A329-2CA0BD730EF2}"/>
    <cellStyle name="AggOrangeRBorder 2 3 4 6 11" xfId="44450" xr:uid="{786EEC95-113F-4DBE-8D0C-9AFA1A5CC91D}"/>
    <cellStyle name="AggOrangeRBorder 2 3 4 6 12" xfId="45703" xr:uid="{1BFA25CC-8702-417F-B71E-EFF7FB861501}"/>
    <cellStyle name="AggOrangeRBorder 2 3 4 6 2" xfId="6865" xr:uid="{376FFD3E-68F7-4096-ACF0-37154E834643}"/>
    <cellStyle name="AggOrangeRBorder 2 3 4 6 3" xfId="10443" xr:uid="{AB179868-E586-4730-89BB-1BFBB3D3FED1}"/>
    <cellStyle name="AggOrangeRBorder 2 3 4 6 4" xfId="14342" xr:uid="{BD55065A-4056-417B-A77A-9A5EB7FBEC01}"/>
    <cellStyle name="AggOrangeRBorder 2 3 4 6 5" xfId="17543" xr:uid="{374DFBA4-51EE-427F-95A2-7E2D9809EB24}"/>
    <cellStyle name="AggOrangeRBorder 2 3 4 6 6" xfId="21526" xr:uid="{CCCA566B-C353-4FE1-9989-27C28B9C1E3A}"/>
    <cellStyle name="AggOrangeRBorder 2 3 4 6 7" xfId="24109" xr:uid="{B233F791-8CC2-4169-8DCC-32C5AD21FF32}"/>
    <cellStyle name="AggOrangeRBorder 2 3 4 6 8" xfId="28168" xr:uid="{3FEDEBD5-BF09-4D67-A0EF-2E9BCD476B81}"/>
    <cellStyle name="AggOrangeRBorder 2 3 4 6 9" xfId="34006" xr:uid="{07CE02B5-B860-4EE6-9AFC-2B49C934A273}"/>
    <cellStyle name="AggOrangeRBorder 2 3 4 7" xfId="3111" xr:uid="{4C5E3252-0DF6-424C-9E4F-CAAA3DE246A0}"/>
    <cellStyle name="AggOrangeRBorder 2 3 4 7 10" xfId="34688" xr:uid="{0AC9F2E8-2474-4144-AEC3-ED714FDECDE4}"/>
    <cellStyle name="AggOrangeRBorder 2 3 4 7 11" xfId="38133" xr:uid="{6E521078-68E0-48AA-8617-F72490C489F0}"/>
    <cellStyle name="AggOrangeRBorder 2 3 4 7 12" xfId="40822" xr:uid="{CF1ECF26-DDB4-4453-AF36-797B266C0BFB}"/>
    <cellStyle name="AggOrangeRBorder 2 3 4 7 13" xfId="45133" xr:uid="{1BCC931D-A659-409B-A796-FF69AB2387F8}"/>
    <cellStyle name="AggOrangeRBorder 2 3 4 7 14" xfId="48524" xr:uid="{3E1F152B-FBF8-44D5-9FC6-4893B2911F50}"/>
    <cellStyle name="AggOrangeRBorder 2 3 4 7 15" xfId="50529" xr:uid="{A27C0FE3-192A-4A7E-8E8A-0E874A713384}"/>
    <cellStyle name="AggOrangeRBorder 2 3 4 7 2" xfId="7546" xr:uid="{271357F7-D668-4B39-B7BF-0FAA409BD207}"/>
    <cellStyle name="AggOrangeRBorder 2 3 4 7 3" xfId="11125" xr:uid="{CB5678A4-18B9-40D0-8E0E-F610E47AA574}"/>
    <cellStyle name="AggOrangeRBorder 2 3 4 7 4" xfId="15025" xr:uid="{F8B47156-F15E-497D-8345-82C8D0E87460}"/>
    <cellStyle name="AggOrangeRBorder 2 3 4 7 5" xfId="18224" xr:uid="{AFBEAE64-0027-449F-81F3-B57A2491350F}"/>
    <cellStyle name="AggOrangeRBorder 2 3 4 7 6" xfId="22204" xr:uid="{3AEB9CCE-A2D3-4C62-8885-EE56DA6557EE}"/>
    <cellStyle name="AggOrangeRBorder 2 3 4 7 7" xfId="24766" xr:uid="{1B201B02-7B1E-4B88-A865-1D2DAE3D67C8}"/>
    <cellStyle name="AggOrangeRBorder 2 3 4 7 8" xfId="29109" xr:uid="{136D934B-4329-42B8-969C-CFDCAA5CA7FB}"/>
    <cellStyle name="AggOrangeRBorder 2 3 4 7 9" xfId="31083" xr:uid="{F0851B35-5687-4C33-8C73-BC88DD31319C}"/>
    <cellStyle name="AggOrangeRBorder 2 3 4 8" xfId="2962" xr:uid="{16A29476-9191-4626-90E8-6A14524E17AC}"/>
    <cellStyle name="AggOrangeRBorder 2 3 4 8 10" xfId="34539" xr:uid="{7E0B5426-BFCA-462F-875F-B70D3F507F83}"/>
    <cellStyle name="AggOrangeRBorder 2 3 4 8 11" xfId="37984" xr:uid="{67139C31-8BC6-4FED-A21B-9BC38C02887E}"/>
    <cellStyle name="AggOrangeRBorder 2 3 4 8 12" xfId="40673" xr:uid="{3B58FD1C-4697-495B-874F-37585A23493B}"/>
    <cellStyle name="AggOrangeRBorder 2 3 4 8 13" xfId="44984" xr:uid="{D7262727-9B33-442F-8452-AE3ED4900671}"/>
    <cellStyle name="AggOrangeRBorder 2 3 4 8 14" xfId="48375" xr:uid="{452E471A-EF73-4A1C-9E1D-10908308FB5F}"/>
    <cellStyle name="AggOrangeRBorder 2 3 4 8 15" xfId="50380" xr:uid="{8B49B51E-A1DB-4942-AF8C-3CA66C566A74}"/>
    <cellStyle name="AggOrangeRBorder 2 3 4 8 2" xfId="7397" xr:uid="{29C909DC-F4DD-40D1-9D57-D24880BBF3A1}"/>
    <cellStyle name="AggOrangeRBorder 2 3 4 8 3" xfId="10976" xr:uid="{573CB10F-6AC8-4AE9-82FB-A412B0AC2E8C}"/>
    <cellStyle name="AggOrangeRBorder 2 3 4 8 4" xfId="14876" xr:uid="{21EAC2F4-62C6-48AE-B5A7-90C254983A53}"/>
    <cellStyle name="AggOrangeRBorder 2 3 4 8 5" xfId="18075" xr:uid="{0C090E3A-1807-43C4-B17F-03A3F13ED454}"/>
    <cellStyle name="AggOrangeRBorder 2 3 4 8 6" xfId="22055" xr:uid="{665D2D08-FA9C-45A9-B148-2803676CE20A}"/>
    <cellStyle name="AggOrangeRBorder 2 3 4 8 7" xfId="24617" xr:uid="{E05D59EE-87DF-443B-B193-AC2C32082384}"/>
    <cellStyle name="AggOrangeRBorder 2 3 4 8 8" xfId="28960" xr:uid="{F02B39C0-A015-4B8A-A6D5-ED33375A75FD}"/>
    <cellStyle name="AggOrangeRBorder 2 3 4 8 9" xfId="30934" xr:uid="{9C436935-B16A-4FF8-A58F-1697A187A757}"/>
    <cellStyle name="AggOrangeRBorder 2 3 4 9" xfId="4065" xr:uid="{72DD3EFF-DB36-4E36-AEE1-AF5B76D53EA8}"/>
    <cellStyle name="AggOrangeRBorder 2 3 4 9 10" xfId="41728" xr:uid="{C20E38DB-8709-4E27-B891-418AA12E6DA1}"/>
    <cellStyle name="AggOrangeRBorder 2 3 4 9 11" xfId="46064" xr:uid="{9835A88F-0D28-4679-BCFA-2ABF581D779F}"/>
    <cellStyle name="AggOrangeRBorder 2 3 4 9 12" xfId="49468" xr:uid="{EA3A4EBD-31AF-4698-9BD9-15773FD9ECC6}"/>
    <cellStyle name="AggOrangeRBorder 2 3 4 9 13" xfId="51435" xr:uid="{2AB6E513-96C2-4496-A76E-309986BB28C2}"/>
    <cellStyle name="AggOrangeRBorder 2 3 4 9 2" xfId="8498" xr:uid="{800A325D-704B-4E0B-99A4-4CF68D0557CC}"/>
    <cellStyle name="AggOrangeRBorder 2 3 4 9 3" xfId="12069" xr:uid="{882E76CC-ED84-4E35-8E8F-C9EA3065622E}"/>
    <cellStyle name="AggOrangeRBorder 2 3 4 9 4" xfId="15972" xr:uid="{441DDB93-4D0D-4BD1-96D1-FCC8BB408619}"/>
    <cellStyle name="AggOrangeRBorder 2 3 4 9 5" xfId="19153" xr:uid="{6901B135-0C05-46EA-985B-87B7ADB285D5}"/>
    <cellStyle name="AggOrangeRBorder 2 3 4 9 6" xfId="25672" xr:uid="{61F89591-4109-49FE-BEE1-E84D08C9D0F2}"/>
    <cellStyle name="AggOrangeRBorder 2 3 4 9 7" xfId="32020" xr:uid="{25D09CC3-7270-4795-895C-8B6935F1184D}"/>
    <cellStyle name="AggOrangeRBorder 2 3 4 9 8" xfId="35626" xr:uid="{A6D69134-D210-4696-A972-415DBD9B01D9}"/>
    <cellStyle name="AggOrangeRBorder 2 3 4 9 9" xfId="39078" xr:uid="{40DD41ED-9D12-4F94-9D63-94EC33A7D258}"/>
    <cellStyle name="AggOrangeRBorder 2 3 5" xfId="771" xr:uid="{6356D079-6BC2-41C5-8CC5-6A06502CEE17}"/>
    <cellStyle name="AggOrangeRBorder 2 3 5 2" xfId="12781" xr:uid="{97504F34-20DF-4008-A1BB-981F202CD760}"/>
    <cellStyle name="AggOrangeRBorder 2 3 5 3" xfId="30349" xr:uid="{94A3BA3E-1BC5-4415-BF84-CFE76E76CA6D}"/>
    <cellStyle name="AggOrangeRBorder 2 3 5 4" xfId="46742" xr:uid="{FD002B12-90D7-4C59-B595-2B908FCA23D1}"/>
    <cellStyle name="AggOrangeRBorder 2 3 5 5" xfId="52634" xr:uid="{AB6AA076-BC9D-4FD4-BF27-F409FDD9B4D3}"/>
    <cellStyle name="AggOrangeRBorder 2 3 6" xfId="1306" xr:uid="{592C4AF5-C5CE-4CBE-8142-E6CE8DF0D788}"/>
    <cellStyle name="AggOrangeRBorder 2 3 6 10" xfId="43331" xr:uid="{403F4C22-CE18-4697-B054-2BA74CFB059B}"/>
    <cellStyle name="AggOrangeRBorder 2 3 6 11" xfId="42343" xr:uid="{0A023CC7-AF6D-4262-A6CA-7550468CA46F}"/>
    <cellStyle name="AggOrangeRBorder 2 3 6 2" xfId="5748" xr:uid="{F152144A-D02B-4828-AD6D-B09867468045}"/>
    <cellStyle name="AggOrangeRBorder 2 3 6 3" xfId="9322" xr:uid="{5BDE950A-AD9A-49E1-8072-262A753C4E59}"/>
    <cellStyle name="AggOrangeRBorder 2 3 6 4" xfId="8107" xr:uid="{46563DCA-3AD5-4A6B-8DA5-8020A400EA6A}"/>
    <cellStyle name="AggOrangeRBorder 2 3 6 5" xfId="20414" xr:uid="{72304C27-BFE8-427F-964E-027DFE89A42E}"/>
    <cellStyle name="AggOrangeRBorder 2 3 6 6" xfId="18783" xr:uid="{26EAD19D-8498-458E-9A5E-5CC466FA1509}"/>
    <cellStyle name="AggOrangeRBorder 2 3 6 7" xfId="27480" xr:uid="{87437A4F-F880-4146-A1A2-4A3717817434}"/>
    <cellStyle name="AggOrangeRBorder 2 3 6 8" xfId="32889" xr:uid="{A92565A7-21EF-428E-AEF4-069CA5F077D1}"/>
    <cellStyle name="AggOrangeRBorder 2 3 6 9" xfId="36662" xr:uid="{437F3A57-D9FF-44B8-A828-D93EB0BDABD5}"/>
    <cellStyle name="AggOrangeRBorder 2 3 7" xfId="988" xr:uid="{4A9444CC-8ABC-4782-98A8-D3B1E5800152}"/>
    <cellStyle name="AggOrangeRBorder 2 3 7 10" xfId="36439" xr:uid="{E6BE82D4-D9BC-46ED-A360-53ECEB90E23F}"/>
    <cellStyle name="AggOrangeRBorder 2 3 7 11" xfId="43013" xr:uid="{2DBC7A8C-F266-4D60-B426-2588DEF2654B}"/>
    <cellStyle name="AggOrangeRBorder 2 3 7 12" xfId="47514" xr:uid="{28441D22-ADE1-4AB8-9E95-B1EEE688E3A2}"/>
    <cellStyle name="AggOrangeRBorder 2 3 7 2" xfId="5430" xr:uid="{B575E9AC-7C27-44D3-A4AC-3D3C8C24410A}"/>
    <cellStyle name="AggOrangeRBorder 2 3 7 3" xfId="5369" xr:uid="{6D1C81EF-AEAD-4762-96D6-5B4ECDC757AF}"/>
    <cellStyle name="AggOrangeRBorder 2 3 7 4" xfId="12966" xr:uid="{D5950822-2880-4201-8CE8-85EE61B8C44F}"/>
    <cellStyle name="AggOrangeRBorder 2 3 7 5" xfId="12673" xr:uid="{1E017BD7-990F-4DF0-B161-322DEFC61E99}"/>
    <cellStyle name="AggOrangeRBorder 2 3 7 6" xfId="20096" xr:uid="{47091430-B9F6-4537-87FA-BD20AC5C0BD3}"/>
    <cellStyle name="AggOrangeRBorder 2 3 7 7" xfId="22947" xr:uid="{76765C36-63D8-4768-8644-D6C09DADC960}"/>
    <cellStyle name="AggOrangeRBorder 2 3 7 8" xfId="26909" xr:uid="{80BDEF53-1A02-481D-97D0-B7DA9A3FBAF0}"/>
    <cellStyle name="AggOrangeRBorder 2 3 7 9" xfId="32571" xr:uid="{F7BD6432-114E-431D-ABED-BE3B17F381FB}"/>
    <cellStyle name="AggOrangeRBorder 2 3 8" xfId="1997" xr:uid="{FD2C7772-E392-4F29-980A-26780C8CBBA4}"/>
    <cellStyle name="AggOrangeRBorder 2 3 8 10" xfId="39714" xr:uid="{940DD1BD-0FC6-46D5-A2E4-06E1DD5ECF87}"/>
    <cellStyle name="AggOrangeRBorder 2 3 8 11" xfId="44020" xr:uid="{E2502115-CA4D-41CF-9C0B-EE1338DA397C}"/>
    <cellStyle name="AggOrangeRBorder 2 3 8 12" xfId="47769" xr:uid="{7611651D-93E3-4538-884C-059225B4EA92}"/>
    <cellStyle name="AggOrangeRBorder 2 3 8 2" xfId="6435" xr:uid="{1331FA4F-E53F-471E-89DC-43499424177C}"/>
    <cellStyle name="AggOrangeRBorder 2 3 8 3" xfId="10013" xr:uid="{0837E150-75B7-40E0-8490-E09EFEB5FC0B}"/>
    <cellStyle name="AggOrangeRBorder 2 3 8 4" xfId="13912" xr:uid="{116038E2-9B5D-4522-9237-F3C93BA17E59}"/>
    <cellStyle name="AggOrangeRBorder 2 3 8 5" xfId="17113" xr:uid="{CADAC01E-4D46-452F-8E9F-01387C653943}"/>
    <cellStyle name="AggOrangeRBorder 2 3 8 6" xfId="21096" xr:uid="{22864122-9110-413E-9119-94AB4A68D8FE}"/>
    <cellStyle name="AggOrangeRBorder 2 3 8 7" xfId="23684" xr:uid="{C2458799-33F3-4725-AB0F-0EE28DE8A4F1}"/>
    <cellStyle name="AggOrangeRBorder 2 3 8 8" xfId="28417" xr:uid="{D7F1BB23-1DB8-4834-95C7-42E052A68246}"/>
    <cellStyle name="AggOrangeRBorder 2 3 8 9" xfId="33576" xr:uid="{CA1D16BC-260F-49D0-A952-82E44F657818}"/>
    <cellStyle name="AggOrangeRBorder 2 3 9" xfId="2322" xr:uid="{6E8FB423-5861-4069-9855-096383E42963}"/>
    <cellStyle name="AggOrangeRBorder 2 3 9 10" xfId="40039" xr:uid="{93FBF6D1-796B-45D7-B434-ACF97A2FA0A2}"/>
    <cellStyle name="AggOrangeRBorder 2 3 9 11" xfId="44345" xr:uid="{D910153C-2BA5-4165-A873-0F6477148810}"/>
    <cellStyle name="AggOrangeRBorder 2 3 9 12" xfId="47571" xr:uid="{E53B5592-4B51-4E73-894F-5FF61BDDDC34}"/>
    <cellStyle name="AggOrangeRBorder 2 3 9 2" xfId="6760" xr:uid="{F7AF782D-65F2-421D-BF6E-F3A29769580A}"/>
    <cellStyle name="AggOrangeRBorder 2 3 9 3" xfId="10338" xr:uid="{B51DA6C4-3F46-4739-9B0E-D11C95F1DCE5}"/>
    <cellStyle name="AggOrangeRBorder 2 3 9 4" xfId="14237" xr:uid="{31CD0653-FCFA-4424-BD2B-7A191F1AAF87}"/>
    <cellStyle name="AggOrangeRBorder 2 3 9 5" xfId="17438" xr:uid="{1F0CDD2A-9042-4EA0-B184-58188C702EC9}"/>
    <cellStyle name="AggOrangeRBorder 2 3 9 6" xfId="21421" xr:uid="{358110ED-1DFE-4725-8607-ECA36C27765C}"/>
    <cellStyle name="AggOrangeRBorder 2 3 9 7" xfId="24008" xr:uid="{62B8466E-E2D0-415C-9CB5-F52E4EB7E7F8}"/>
    <cellStyle name="AggOrangeRBorder 2 3 9 8" xfId="29788" xr:uid="{9A2C49D6-D279-4456-B740-A0C50ABBB8AB}"/>
    <cellStyle name="AggOrangeRBorder 2 3 9 9" xfId="33901" xr:uid="{C95BCFF8-E29F-4B28-8517-6161B936D40F}"/>
    <cellStyle name="AggOrangeRBorder 3" xfId="487" xr:uid="{90E4413B-BAE7-474D-885F-B7546C2559F3}"/>
    <cellStyle name="AggOrangeRBorder 3 2" xfId="110" xr:uid="{D29AAA97-822B-4542-BFEA-30D449984843}"/>
    <cellStyle name="AggOrangeRBorder 3 2 2" xfId="719" xr:uid="{4F58DEB1-14AF-4DCF-B63F-1CF41735FB1B}"/>
    <cellStyle name="AggOrangeRBorder 3 2 2 10" xfId="6829" xr:uid="{4E7A45E0-EFD1-43B2-A9AF-9C7418773BB8}"/>
    <cellStyle name="AggOrangeRBorder 3 2 2 11" xfId="12826" xr:uid="{6D899145-C008-47D7-9028-6A3C6CDEBF47}"/>
    <cellStyle name="AggOrangeRBorder 3 2 2 12" xfId="19833" xr:uid="{87B2469C-1F05-4EE7-94A8-A11E7B00A474}"/>
    <cellStyle name="AggOrangeRBorder 3 2 2 13" xfId="38688" xr:uid="{303817A4-9E01-4FB5-B4CE-2EA1BE643FF2}"/>
    <cellStyle name="AggOrangeRBorder 3 2 2 14" xfId="42749" xr:uid="{F13773CB-3CE1-44C7-9561-CFEB75D0CC96}"/>
    <cellStyle name="AggOrangeRBorder 3 2 2 15" xfId="52583" xr:uid="{5DC2146B-2451-40EF-93A7-5AAC76B3FB98}"/>
    <cellStyle name="AggOrangeRBorder 3 2 2 2" xfId="1344" xr:uid="{D15D3EFD-6CAD-4FD8-900C-B3957D37BD4F}"/>
    <cellStyle name="AggOrangeRBorder 3 2 2 2 10" xfId="43369" xr:uid="{D4B73347-C0F7-4DA8-A583-4DE678F94E46}"/>
    <cellStyle name="AggOrangeRBorder 3 2 2 2 11" xfId="42991" xr:uid="{D26F159C-C6C9-46C2-BFFA-914C472F479A}"/>
    <cellStyle name="AggOrangeRBorder 3 2 2 2 2" xfId="5785" xr:uid="{2D2A0457-66F1-4677-997C-7609C7E5E1E5}"/>
    <cellStyle name="AggOrangeRBorder 3 2 2 2 3" xfId="9360" xr:uid="{36BC0649-8C9E-4B8F-B663-243E2CB450C4}"/>
    <cellStyle name="AggOrangeRBorder 3 2 2 2 4" xfId="12825" xr:uid="{F346F60C-77F7-4A62-B5CE-7D30A74489A1}"/>
    <cellStyle name="AggOrangeRBorder 3 2 2 2 5" xfId="20452" xr:uid="{85F47434-D543-40DF-A3D7-03547EE574F5}"/>
    <cellStyle name="AggOrangeRBorder 3 2 2 2 6" xfId="22963" xr:uid="{98E71881-B992-4DEB-8DE3-6FCE4BD2EFE2}"/>
    <cellStyle name="AggOrangeRBorder 3 2 2 2 7" xfId="28678" xr:uid="{C7C9EBA1-32DC-4EC5-BC28-3181B76A5403}"/>
    <cellStyle name="AggOrangeRBorder 3 2 2 2 8" xfId="32927" xr:uid="{F68203D1-19A3-4B29-8505-FEAABB0CDD66}"/>
    <cellStyle name="AggOrangeRBorder 3 2 2 2 9" xfId="37302" xr:uid="{9AB78730-27EB-46B4-B6A2-10DC021D2630}"/>
    <cellStyle name="AggOrangeRBorder 3 2 2 3" xfId="1245" xr:uid="{9924C7FE-8E30-4FBF-B4EC-7CA86FDE5078}"/>
    <cellStyle name="AggOrangeRBorder 3 2 2 3 10" xfId="37589" xr:uid="{45196FDE-4BF5-4EF9-ABCF-129EA599992F}"/>
    <cellStyle name="AggOrangeRBorder 3 2 2 3 11" xfId="43270" xr:uid="{6876BE2D-7472-4232-91EF-2589883B3D54}"/>
    <cellStyle name="AggOrangeRBorder 3 2 2 3 12" xfId="46629" xr:uid="{C9583A9A-6E81-4608-AB79-E3AB0C7C4AE9}"/>
    <cellStyle name="AggOrangeRBorder 3 2 2 3 2" xfId="5687" xr:uid="{A184FD36-AF33-4B4E-AAC2-76939543FEA8}"/>
    <cellStyle name="AggOrangeRBorder 3 2 2 3 3" xfId="9261" xr:uid="{F982AB8B-2CA7-45F9-9480-43E7D5774861}"/>
    <cellStyle name="AggOrangeRBorder 3 2 2 3 4" xfId="13201" xr:uid="{25D679EB-8A34-4DA4-AD35-36BA94384C4B}"/>
    <cellStyle name="AggOrangeRBorder 3 2 2 3 5" xfId="11713" xr:uid="{ACA05076-43E5-4FBB-97CB-B8F3AFB6EB5A}"/>
    <cellStyle name="AggOrangeRBorder 3 2 2 3 6" xfId="20353" xr:uid="{3B6CC36E-36E2-4F70-84E3-FAEF6316DBAA}"/>
    <cellStyle name="AggOrangeRBorder 3 2 2 3 7" xfId="5036" xr:uid="{3E0D8823-7726-4087-AC3E-CB5A1FD65F05}"/>
    <cellStyle name="AggOrangeRBorder 3 2 2 3 8" xfId="30390" xr:uid="{3DFCEABB-6EC7-4CFC-A325-1DCB413DFEBB}"/>
    <cellStyle name="AggOrangeRBorder 3 2 2 3 9" xfId="32828" xr:uid="{AFE781BF-218E-4FC6-8606-5C0835AE4ADF}"/>
    <cellStyle name="AggOrangeRBorder 3 2 2 4" xfId="2160" xr:uid="{2F79F086-6F61-4326-B134-1D6987FD5E06}"/>
    <cellStyle name="AggOrangeRBorder 3 2 2 4 10" xfId="39877" xr:uid="{0FBD150F-F5C2-42FB-BECE-169C112352B2}"/>
    <cellStyle name="AggOrangeRBorder 3 2 2 4 11" xfId="44183" xr:uid="{8D0C6765-DB30-4C8F-8FEA-CF838E8A8CDB}"/>
    <cellStyle name="AggOrangeRBorder 3 2 2 4 12" xfId="47482" xr:uid="{18AD30FC-30C7-44F8-8780-C6558036C44D}"/>
    <cellStyle name="AggOrangeRBorder 3 2 2 4 2" xfId="6598" xr:uid="{A312028C-B932-47AF-ACFF-73A3DBC02453}"/>
    <cellStyle name="AggOrangeRBorder 3 2 2 4 3" xfId="10176" xr:uid="{1188DE99-8602-41A5-9AA0-BA15EAFBC2A9}"/>
    <cellStyle name="AggOrangeRBorder 3 2 2 4 4" xfId="14075" xr:uid="{BC00336A-E720-4029-B243-086510813A3F}"/>
    <cellStyle name="AggOrangeRBorder 3 2 2 4 5" xfId="17276" xr:uid="{47C5C4D8-C26E-4280-885A-862346EF7E75}"/>
    <cellStyle name="AggOrangeRBorder 3 2 2 4 6" xfId="21259" xr:uid="{124A3BA3-2618-4FF3-BE31-DD5EB411CA63}"/>
    <cellStyle name="AggOrangeRBorder 3 2 2 4 7" xfId="23846" xr:uid="{D2BCA2CA-DD23-4448-AD74-D0494E3AE4CF}"/>
    <cellStyle name="AggOrangeRBorder 3 2 2 4 8" xfId="26764" xr:uid="{13D50D8E-EA60-4DAB-A142-49BF10F87998}"/>
    <cellStyle name="AggOrangeRBorder 3 2 2 4 9" xfId="33739" xr:uid="{F5B8C94B-1659-4D5D-B564-523813BD6895}"/>
    <cellStyle name="AggOrangeRBorder 3 2 2 5" xfId="2503" xr:uid="{AF1427D7-D8EF-437A-B582-233C60E29936}"/>
    <cellStyle name="AggOrangeRBorder 3 2 2 5 10" xfId="40220" xr:uid="{16A44431-3B00-4023-B20A-1BD6F65DA606}"/>
    <cellStyle name="AggOrangeRBorder 3 2 2 5 11" xfId="44526" xr:uid="{168506E4-2039-49DE-9F25-CD29CDE8F6FD}"/>
    <cellStyle name="AggOrangeRBorder 3 2 2 5 12" xfId="42418" xr:uid="{5AE08EAE-405D-47B6-BA8E-6283A31A6659}"/>
    <cellStyle name="AggOrangeRBorder 3 2 2 5 2" xfId="6941" xr:uid="{3E94ABE8-9CFB-4BCC-A1CD-F27EFDB61EBD}"/>
    <cellStyle name="AggOrangeRBorder 3 2 2 5 3" xfId="10519" xr:uid="{C5DC5DF5-54F7-4CF5-A862-AC3155FB760B}"/>
    <cellStyle name="AggOrangeRBorder 3 2 2 5 4" xfId="14418" xr:uid="{0D970485-8514-4318-8931-6739F35E8192}"/>
    <cellStyle name="AggOrangeRBorder 3 2 2 5 5" xfId="17619" xr:uid="{96F36C96-4F6B-4151-BBAD-B38748E19E09}"/>
    <cellStyle name="AggOrangeRBorder 3 2 2 5 6" xfId="21602" xr:uid="{2F203D1B-A229-4DD9-B12F-89C76D5F19D2}"/>
    <cellStyle name="AggOrangeRBorder 3 2 2 5 7" xfId="24182" xr:uid="{B9F5730F-2A5C-49A3-9508-893B13B62DF8}"/>
    <cellStyle name="AggOrangeRBorder 3 2 2 5 8" xfId="30175" xr:uid="{377AD31E-D0F3-41F0-A2C4-0179C81F1690}"/>
    <cellStyle name="AggOrangeRBorder 3 2 2 5 9" xfId="34082" xr:uid="{D9BB32CA-5667-4E35-A4A4-96F631660258}"/>
    <cellStyle name="AggOrangeRBorder 3 2 2 6" xfId="3187" xr:uid="{082FA6D0-F1B0-4C95-8814-0BDDA7FB69F2}"/>
    <cellStyle name="AggOrangeRBorder 3 2 2 6 10" xfId="34764" xr:uid="{C4D0516A-E72A-45CB-B12A-CE806A3DE378}"/>
    <cellStyle name="AggOrangeRBorder 3 2 2 6 11" xfId="38209" xr:uid="{B72B1CEF-7DD3-4677-865B-E93058664D33}"/>
    <cellStyle name="AggOrangeRBorder 3 2 2 6 12" xfId="40898" xr:uid="{55489C0D-9360-4D7B-ADA1-5C6EE29C9C9A}"/>
    <cellStyle name="AggOrangeRBorder 3 2 2 6 13" xfId="45209" xr:uid="{41F46404-1644-4D12-8EB7-B6FB58F361C7}"/>
    <cellStyle name="AggOrangeRBorder 3 2 2 6 14" xfId="48600" xr:uid="{27E52F9A-6099-4BEC-A002-84295C8E22E0}"/>
    <cellStyle name="AggOrangeRBorder 3 2 2 6 15" xfId="50605" xr:uid="{500C6FBC-D381-4664-BEF5-0FE90BC6D235}"/>
    <cellStyle name="AggOrangeRBorder 3 2 2 6 2" xfId="7622" xr:uid="{BAAC6C01-C1B0-4E96-B08F-39708243F03C}"/>
    <cellStyle name="AggOrangeRBorder 3 2 2 6 3" xfId="11201" xr:uid="{5BC90F04-B866-4BD1-B251-B468CB99FA16}"/>
    <cellStyle name="AggOrangeRBorder 3 2 2 6 4" xfId="15101" xr:uid="{01B20D5C-FEB0-49BB-B76F-4542CD4E2104}"/>
    <cellStyle name="AggOrangeRBorder 3 2 2 6 5" xfId="18300" xr:uid="{AAF17DA4-D8B5-4913-8D68-553EC159B81A}"/>
    <cellStyle name="AggOrangeRBorder 3 2 2 6 6" xfId="22280" xr:uid="{34100968-1162-4D16-AD44-0C6562B22B87}"/>
    <cellStyle name="AggOrangeRBorder 3 2 2 6 7" xfId="24842" xr:uid="{D63F50F6-3719-4E37-AEEA-26151600E32E}"/>
    <cellStyle name="AggOrangeRBorder 3 2 2 6 8" xfId="29185" xr:uid="{1FE8D936-DC81-405A-9F5C-441E30465641}"/>
    <cellStyle name="AggOrangeRBorder 3 2 2 6 9" xfId="31159" xr:uid="{23FC3A51-8F1B-448E-9293-6133B60F5557}"/>
    <cellStyle name="AggOrangeRBorder 3 2 2 7" xfId="3431" xr:uid="{CE3CD535-28FA-45BD-9D84-8A0B06F5FB08}"/>
    <cellStyle name="AggOrangeRBorder 3 2 2 7 10" xfId="35008" xr:uid="{734FC58E-492F-46BD-BAB5-15D850732B09}"/>
    <cellStyle name="AggOrangeRBorder 3 2 2 7 11" xfId="38453" xr:uid="{2076B696-0B43-4ACD-9E6F-E468265E74A9}"/>
    <cellStyle name="AggOrangeRBorder 3 2 2 7 12" xfId="41142" xr:uid="{D0508341-A475-4C7B-B10C-39D7C49BE594}"/>
    <cellStyle name="AggOrangeRBorder 3 2 2 7 13" xfId="45453" xr:uid="{5ED41A98-FC71-49F1-A8BC-178F3D8F045F}"/>
    <cellStyle name="AggOrangeRBorder 3 2 2 7 14" xfId="48844" xr:uid="{F8BBABEF-6906-4E3B-9404-0F7A691B2187}"/>
    <cellStyle name="AggOrangeRBorder 3 2 2 7 15" xfId="50849" xr:uid="{848E5F09-8D87-453E-845E-DAE6893249A2}"/>
    <cellStyle name="AggOrangeRBorder 3 2 2 7 2" xfId="7866" xr:uid="{4721AFFB-F6F8-4E6B-9207-5813EB8603FA}"/>
    <cellStyle name="AggOrangeRBorder 3 2 2 7 3" xfId="11445" xr:uid="{A13FD74A-59D6-47E9-A8D1-504F68577D06}"/>
    <cellStyle name="AggOrangeRBorder 3 2 2 7 4" xfId="15345" xr:uid="{D230F870-B061-4C56-9232-74310C2A98FF}"/>
    <cellStyle name="AggOrangeRBorder 3 2 2 7 5" xfId="18544" xr:uid="{3E0B5874-581F-44F9-805C-C6D88CB67990}"/>
    <cellStyle name="AggOrangeRBorder 3 2 2 7 6" xfId="22524" xr:uid="{1178B1A3-41C2-4170-9763-F8F3B4706B6F}"/>
    <cellStyle name="AggOrangeRBorder 3 2 2 7 7" xfId="25086" xr:uid="{8415E80C-95E9-415D-B0BD-753195617506}"/>
    <cellStyle name="AggOrangeRBorder 3 2 2 7 8" xfId="29429" xr:uid="{6089ADDF-C84E-4D56-97D3-98295DF9053A}"/>
    <cellStyle name="AggOrangeRBorder 3 2 2 7 9" xfId="31403" xr:uid="{B640D0A7-5A07-4447-ADC7-FC905A4220D9}"/>
    <cellStyle name="AggOrangeRBorder 3 2 2 8" xfId="4141" xr:uid="{9B4E170F-3F62-4572-B1EC-7D0AD85608AE}"/>
    <cellStyle name="AggOrangeRBorder 3 2 2 8 10" xfId="41804" xr:uid="{F2FF76BF-1221-45F9-92BB-007ABE7A4F63}"/>
    <cellStyle name="AggOrangeRBorder 3 2 2 8 11" xfId="46140" xr:uid="{40C1A6D0-F692-403F-9AA1-557C45655C60}"/>
    <cellStyle name="AggOrangeRBorder 3 2 2 8 12" xfId="49544" xr:uid="{3D80689E-FE30-4BE3-A4F4-B4F31783BCE3}"/>
    <cellStyle name="AggOrangeRBorder 3 2 2 8 13" xfId="51511" xr:uid="{E8532B49-CF33-46A8-9058-33FA1790EB58}"/>
    <cellStyle name="AggOrangeRBorder 3 2 2 8 2" xfId="8574" xr:uid="{753E0A0F-6093-40CB-8BF2-8D10AC184B9A}"/>
    <cellStyle name="AggOrangeRBorder 3 2 2 8 3" xfId="12145" xr:uid="{DC5D9EFC-562A-4A84-948D-3851FB02608A}"/>
    <cellStyle name="AggOrangeRBorder 3 2 2 8 4" xfId="16048" xr:uid="{A50592CB-EC2D-47E1-B1D3-16DEA3029233}"/>
    <cellStyle name="AggOrangeRBorder 3 2 2 8 5" xfId="19229" xr:uid="{01A80F3C-5BF6-4B29-937B-8B42D8A3972D}"/>
    <cellStyle name="AggOrangeRBorder 3 2 2 8 6" xfId="25748" xr:uid="{38039003-0854-4893-B0E0-6FA342C4358C}"/>
    <cellStyle name="AggOrangeRBorder 3 2 2 8 7" xfId="32096" xr:uid="{804C5657-344C-4F74-8A97-50CDE586D9A1}"/>
    <cellStyle name="AggOrangeRBorder 3 2 2 8 8" xfId="35702" xr:uid="{99DC26DC-F27E-4FDF-9DFE-B460E47C3A64}"/>
    <cellStyle name="AggOrangeRBorder 3 2 2 8 9" xfId="39154" xr:uid="{9CF525F0-4F7F-4389-A57E-2EDDCA45F503}"/>
    <cellStyle name="AggOrangeRBorder 3 2 2 9" xfId="3966" xr:uid="{DCF3CB83-0204-404D-9026-F28C93EC642A}"/>
    <cellStyle name="AggOrangeRBorder 3 2 2 9 10" xfId="41629" xr:uid="{8E28C0E9-070F-43F7-AD0D-66D7C6901CFB}"/>
    <cellStyle name="AggOrangeRBorder 3 2 2 9 11" xfId="45965" xr:uid="{E13A4E5C-CB54-4FF9-9E91-CE949E165BD6}"/>
    <cellStyle name="AggOrangeRBorder 3 2 2 9 12" xfId="49369" xr:uid="{F4135B0B-3B48-4264-A19F-7723AC9AF62E}"/>
    <cellStyle name="AggOrangeRBorder 3 2 2 9 13" xfId="51336" xr:uid="{9F703365-A42E-4BF3-A613-069E7FBC0B16}"/>
    <cellStyle name="AggOrangeRBorder 3 2 2 9 2" xfId="8399" xr:uid="{2EDF7355-3DA1-4FDB-BB3A-7A9E75D4A54C}"/>
    <cellStyle name="AggOrangeRBorder 3 2 2 9 3" xfId="11970" xr:uid="{83779D36-0CE0-48D7-895C-16260F451095}"/>
    <cellStyle name="AggOrangeRBorder 3 2 2 9 4" xfId="15873" xr:uid="{67AA734F-F1EA-4AB9-AC8F-92EE1B807044}"/>
    <cellStyle name="AggOrangeRBorder 3 2 2 9 5" xfId="19054" xr:uid="{2176BA40-722F-4523-B235-5CD2EBB72A65}"/>
    <cellStyle name="AggOrangeRBorder 3 2 2 9 6" xfId="25573" xr:uid="{08F4FF74-956C-4E50-99B5-121DA1CEA827}"/>
    <cellStyle name="AggOrangeRBorder 3 2 2 9 7" xfId="31921" xr:uid="{02D5B81E-FAB3-4D03-A1B0-65088B723FEA}"/>
    <cellStyle name="AggOrangeRBorder 3 2 2 9 8" xfId="35527" xr:uid="{4EA5717D-8D20-4907-95B1-4985E43A0339}"/>
    <cellStyle name="AggOrangeRBorder 3 2 2 9 9" xfId="38979" xr:uid="{531B0490-685F-455E-82EA-6EAB87B6CFEA}"/>
    <cellStyle name="AggOrangeRBorder 3 2 3" xfId="934" xr:uid="{824925C1-B81D-49E0-9B55-F8EC5ACB105C}"/>
    <cellStyle name="AggOrangeRBorder 3 2 3 10" xfId="4839" xr:uid="{328D5B4B-4655-426F-A178-443C3BC66CCD}"/>
    <cellStyle name="AggOrangeRBorder 3 2 3 11" xfId="13210" xr:uid="{99F88595-127D-4F08-A2EC-DB6F3E460007}"/>
    <cellStyle name="AggOrangeRBorder 3 2 3 12" xfId="20043" xr:uid="{17B1DAB5-2ABF-4177-B9A7-371F66221EF4}"/>
    <cellStyle name="AggOrangeRBorder 3 2 3 13" xfId="37005" xr:uid="{EC32D7D2-C1FD-47F4-9E36-8480EBC9821B}"/>
    <cellStyle name="AggOrangeRBorder 3 2 3 14" xfId="42959" xr:uid="{828EAF98-9AD7-4C06-B968-B2A839BC8C83}"/>
    <cellStyle name="AggOrangeRBorder 3 2 3 15" xfId="52797" xr:uid="{8D139253-CB9E-415F-8CD4-980C4DBAAF94}"/>
    <cellStyle name="AggOrangeRBorder 3 2 3 2" xfId="1672" xr:uid="{24BCAA4F-2BB2-4F21-8BC6-17AA0861693F}"/>
    <cellStyle name="AggOrangeRBorder 3 2 3 2 10" xfId="43697" xr:uid="{436B0454-BF01-4B19-9CF1-CE2C01BC3EED}"/>
    <cellStyle name="AggOrangeRBorder 3 2 3 2 11" xfId="47802" xr:uid="{4DAD5609-DFDE-4917-B449-E0F92474F013}"/>
    <cellStyle name="AggOrangeRBorder 3 2 3 2 2" xfId="6111" xr:uid="{155C231D-591A-48B8-83C6-09EA9D0CC1F2}"/>
    <cellStyle name="AggOrangeRBorder 3 2 3 2 3" xfId="9688" xr:uid="{8E6BE121-D0A5-4A0F-9A01-681B2BEE86A3}"/>
    <cellStyle name="AggOrangeRBorder 3 2 3 2 4" xfId="16793" xr:uid="{F19DAE0F-5FBA-4A6D-BB2B-8ECFA8C691A5}"/>
    <cellStyle name="AggOrangeRBorder 3 2 3 2 5" xfId="20780" xr:uid="{47B0D2AC-94A3-464D-BB30-51FA27F7ED4B}"/>
    <cellStyle name="AggOrangeRBorder 3 2 3 2 6" xfId="23386" xr:uid="{8E1EE80D-46CB-4AFC-B65D-4DC4C7E41B95}"/>
    <cellStyle name="AggOrangeRBorder 3 2 3 2 7" xfId="29902" xr:uid="{ADB660AB-4681-4A55-B2E5-97C683AFFB88}"/>
    <cellStyle name="AggOrangeRBorder 3 2 3 2 8" xfId="33255" xr:uid="{338D0A7A-30CA-43A7-A340-E2AA2986ED0A}"/>
    <cellStyle name="AggOrangeRBorder 3 2 3 2 9" xfId="27506" xr:uid="{7539A3C5-71DC-4D65-B911-B564C04F4A8C}"/>
    <cellStyle name="AggOrangeRBorder 3 2 3 3" xfId="1096" xr:uid="{0B598E29-B8CB-4F61-88DB-8C187A575700}"/>
    <cellStyle name="AggOrangeRBorder 3 2 3 3 10" xfId="30816" xr:uid="{01977593-02EE-493D-837B-BB75DAB0F85A}"/>
    <cellStyle name="AggOrangeRBorder 3 2 3 3 11" xfId="43121" xr:uid="{22CFB112-154E-4DAD-ACC0-C2A0EF9A2E9F}"/>
    <cellStyle name="AggOrangeRBorder 3 2 3 3 12" xfId="48078" xr:uid="{41158AB6-F23A-4840-A59A-17394A9B21A7}"/>
    <cellStyle name="AggOrangeRBorder 3 2 3 3 2" xfId="5538" xr:uid="{2B644DB7-E175-4266-8212-9C90E93769A1}"/>
    <cellStyle name="AggOrangeRBorder 3 2 3 3 3" xfId="9112" xr:uid="{0C29F2C8-E480-4B6D-BC0C-4F465867A848}"/>
    <cellStyle name="AggOrangeRBorder 3 2 3 3 4" xfId="13069" xr:uid="{FBCE6705-0919-4996-8316-01FD5604C1E6}"/>
    <cellStyle name="AggOrangeRBorder 3 2 3 3 5" xfId="12693" xr:uid="{0736868D-5230-4168-B888-3868521F9FBD}"/>
    <cellStyle name="AggOrangeRBorder 3 2 3 3 6" xfId="20204" xr:uid="{D20D8712-6B12-4C27-A3A3-17DE408F68EB}"/>
    <cellStyle name="AggOrangeRBorder 3 2 3 3 7" xfId="23113" xr:uid="{436DD4B6-35C2-4504-91D5-88FE31F98B83}"/>
    <cellStyle name="AggOrangeRBorder 3 2 3 3 8" xfId="28196" xr:uid="{37DFD1B6-6915-4E1A-B8A5-67A5C0C671E2}"/>
    <cellStyle name="AggOrangeRBorder 3 2 3 3 9" xfId="32679" xr:uid="{5A1800A4-BCC2-4B63-A34D-F1109725A239}"/>
    <cellStyle name="AggOrangeRBorder 3 2 3 4" xfId="2341" xr:uid="{C8659A6E-EF7B-4B64-9CDB-AA4EDA4BE599}"/>
    <cellStyle name="AggOrangeRBorder 3 2 3 4 10" xfId="40058" xr:uid="{2FA9DD11-75B4-4BF3-B00F-1041C95EFB65}"/>
    <cellStyle name="AggOrangeRBorder 3 2 3 4 11" xfId="44364" xr:uid="{BD32B3F4-1C9F-4860-B6A0-063FAC02E438}"/>
    <cellStyle name="AggOrangeRBorder 3 2 3 4 12" xfId="47853" xr:uid="{317A735B-426B-4C0C-9A5A-1BED4F2497C8}"/>
    <cellStyle name="AggOrangeRBorder 3 2 3 4 2" xfId="6779" xr:uid="{427B7440-CD2E-4EED-B7E9-B295A435DCC0}"/>
    <cellStyle name="AggOrangeRBorder 3 2 3 4 3" xfId="10357" xr:uid="{EAC80AC0-0FB5-46FF-A83F-40D324698457}"/>
    <cellStyle name="AggOrangeRBorder 3 2 3 4 4" xfId="14256" xr:uid="{44BFDFF0-12CA-4C6E-B047-DFF2A7677413}"/>
    <cellStyle name="AggOrangeRBorder 3 2 3 4 5" xfId="17457" xr:uid="{54102A9F-DBE1-45B0-8937-1BCE7528F5E6}"/>
    <cellStyle name="AggOrangeRBorder 3 2 3 4 6" xfId="21440" xr:uid="{56CCDFC9-F54C-44AC-9EF8-915692539BDE}"/>
    <cellStyle name="AggOrangeRBorder 3 2 3 4 7" xfId="24027" xr:uid="{5B4BD0BF-D1E0-4CCE-93DE-A8F1E6D20390}"/>
    <cellStyle name="AggOrangeRBorder 3 2 3 4 8" xfId="26557" xr:uid="{CC242368-9591-4593-BE46-8CF013455C38}"/>
    <cellStyle name="AggOrangeRBorder 3 2 3 4 9" xfId="33920" xr:uid="{1F84B0A9-CF81-47B7-9FBB-3E467F6ABF53}"/>
    <cellStyle name="AggOrangeRBorder 3 2 3 5" xfId="2709" xr:uid="{C640961D-C3B8-4AD1-A32E-2167E8009F02}"/>
    <cellStyle name="AggOrangeRBorder 3 2 3 5 10" xfId="40426" xr:uid="{D6F27FE7-FD5C-4850-8B98-184A4547423F}"/>
    <cellStyle name="AggOrangeRBorder 3 2 3 5 11" xfId="44732" xr:uid="{B48E1D59-A803-4575-869A-2AEC6A323332}"/>
    <cellStyle name="AggOrangeRBorder 3 2 3 5 12" xfId="50133" xr:uid="{D9F6FB30-5C36-4DC8-BC59-33FA7F42BC5C}"/>
    <cellStyle name="AggOrangeRBorder 3 2 3 5 2" xfId="7145" xr:uid="{9F2ACCE1-8C37-4B7F-9108-E47CCE43CBAE}"/>
    <cellStyle name="AggOrangeRBorder 3 2 3 5 3" xfId="10725" xr:uid="{BBC08265-AF26-4520-AA4A-06D3627367C4}"/>
    <cellStyle name="AggOrangeRBorder 3 2 3 5 4" xfId="14624" xr:uid="{16BFA336-AB15-4312-969F-45A47D9987BE}"/>
    <cellStyle name="AggOrangeRBorder 3 2 3 5 5" xfId="17825" xr:uid="{9268DBED-3582-4523-A3E7-B82E8C1A2EE3}"/>
    <cellStyle name="AggOrangeRBorder 3 2 3 5 6" xfId="21808" xr:uid="{992039A1-F6F1-4FA3-AC4A-D572FB78D416}"/>
    <cellStyle name="AggOrangeRBorder 3 2 3 5 7" xfId="24373" xr:uid="{C599C3F0-03F5-4124-BA0E-0A941D0067BD}"/>
    <cellStyle name="AggOrangeRBorder 3 2 3 5 8" xfId="30681" xr:uid="{0841F7A6-C3A0-4AAC-B695-AAAB5199285E}"/>
    <cellStyle name="AggOrangeRBorder 3 2 3 5 9" xfId="34288" xr:uid="{D9AE8780-0001-44E6-85AC-C51EAAAF01C5}"/>
    <cellStyle name="AggOrangeRBorder 3 2 3 6" xfId="3398" xr:uid="{3F2E5CEA-3220-4C7F-8EDB-7EB0999EF203}"/>
    <cellStyle name="AggOrangeRBorder 3 2 3 6 10" xfId="34975" xr:uid="{6A063598-40CD-43EF-B109-9EA356E730BB}"/>
    <cellStyle name="AggOrangeRBorder 3 2 3 6 11" xfId="38420" xr:uid="{7FC1DEDF-F8FC-4773-9D63-C45FED254A14}"/>
    <cellStyle name="AggOrangeRBorder 3 2 3 6 12" xfId="41109" xr:uid="{34B8D349-11FC-4039-8F29-B71938912E27}"/>
    <cellStyle name="AggOrangeRBorder 3 2 3 6 13" xfId="45420" xr:uid="{5640C854-A805-4A81-94CF-3269B8BA9400}"/>
    <cellStyle name="AggOrangeRBorder 3 2 3 6 14" xfId="48811" xr:uid="{0F3FCD3D-E2B5-453C-82D8-93FF21ED899D}"/>
    <cellStyle name="AggOrangeRBorder 3 2 3 6 15" xfId="50816" xr:uid="{B34A079F-A414-48D0-A0EB-6F485A8B96A4}"/>
    <cellStyle name="AggOrangeRBorder 3 2 3 6 2" xfId="7833" xr:uid="{9B49676F-1645-4604-8806-873783337812}"/>
    <cellStyle name="AggOrangeRBorder 3 2 3 6 3" xfId="11412" xr:uid="{D067BD02-2063-4A72-9221-F3107B00A861}"/>
    <cellStyle name="AggOrangeRBorder 3 2 3 6 4" xfId="15312" xr:uid="{C6504E8B-B19A-4952-9F12-9D13A0FA6C6F}"/>
    <cellStyle name="AggOrangeRBorder 3 2 3 6 5" xfId="18511" xr:uid="{5F4C4BEA-70C3-43F0-82F5-952BCD5B42B3}"/>
    <cellStyle name="AggOrangeRBorder 3 2 3 6 6" xfId="22491" xr:uid="{AF88265B-6FA4-4F31-8069-E4F682965CE4}"/>
    <cellStyle name="AggOrangeRBorder 3 2 3 6 7" xfId="25053" xr:uid="{A3E27449-0E44-4EB4-B7E5-0127E62688F4}"/>
    <cellStyle name="AggOrangeRBorder 3 2 3 6 8" xfId="29396" xr:uid="{22B00D7D-CC1F-41CB-8761-733776BF1D2A}"/>
    <cellStyle name="AggOrangeRBorder 3 2 3 6 9" xfId="31370" xr:uid="{B799AEA7-4C14-410B-B91D-78E4F6A56EF4}"/>
    <cellStyle name="AggOrangeRBorder 3 2 3 7" xfId="2978" xr:uid="{1AF96E54-B4E4-4419-9555-BBE14F927429}"/>
    <cellStyle name="AggOrangeRBorder 3 2 3 7 10" xfId="34555" xr:uid="{8ED44AF6-2E83-448F-8423-298FE3869608}"/>
    <cellStyle name="AggOrangeRBorder 3 2 3 7 11" xfId="38000" xr:uid="{67C785C3-80C7-47D4-BCB3-23CE3898352D}"/>
    <cellStyle name="AggOrangeRBorder 3 2 3 7 12" xfId="40689" xr:uid="{4F972201-4DAB-4EF9-8A24-F9F6397C0FB3}"/>
    <cellStyle name="AggOrangeRBorder 3 2 3 7 13" xfId="45000" xr:uid="{7E49253C-9B2C-48FC-B0E7-AE9BAEA71F60}"/>
    <cellStyle name="AggOrangeRBorder 3 2 3 7 14" xfId="48391" xr:uid="{6232F54E-7E03-4E98-B3F6-261EC0DF3CDE}"/>
    <cellStyle name="AggOrangeRBorder 3 2 3 7 15" xfId="50396" xr:uid="{D852B12D-E088-4331-B9D4-1BB0ACD47583}"/>
    <cellStyle name="AggOrangeRBorder 3 2 3 7 2" xfId="7413" xr:uid="{365BFBAA-B8AC-4498-9F3E-D0E61B854766}"/>
    <cellStyle name="AggOrangeRBorder 3 2 3 7 3" xfId="10992" xr:uid="{D8678E8E-49CC-485C-BE38-A1957C8E108C}"/>
    <cellStyle name="AggOrangeRBorder 3 2 3 7 4" xfId="14892" xr:uid="{B62F7700-636D-4C17-849E-7B91C650BD8D}"/>
    <cellStyle name="AggOrangeRBorder 3 2 3 7 5" xfId="18091" xr:uid="{45A981AD-9187-40E6-AE5B-6E2C672D191B}"/>
    <cellStyle name="AggOrangeRBorder 3 2 3 7 6" xfId="22071" xr:uid="{295B089D-2B93-40CC-816C-2C5B6DBF27C6}"/>
    <cellStyle name="AggOrangeRBorder 3 2 3 7 7" xfId="24633" xr:uid="{C8517B41-FA3A-4414-8507-C622E669E669}"/>
    <cellStyle name="AggOrangeRBorder 3 2 3 7 8" xfId="28976" xr:uid="{812B781F-91C5-4B3A-9ABB-04BB17280B91}"/>
    <cellStyle name="AggOrangeRBorder 3 2 3 7 9" xfId="30950" xr:uid="{629F2626-2699-4C80-B6E4-541E1893BD72}"/>
    <cellStyle name="AggOrangeRBorder 3 2 3 8" xfId="4350" xr:uid="{17B1A5EA-DCA0-4BD9-B351-35ED3FDD22E8}"/>
    <cellStyle name="AggOrangeRBorder 3 2 3 8 10" xfId="42013" xr:uid="{1D5FDEB0-D080-4E0B-827D-22EEE303B9F8}"/>
    <cellStyle name="AggOrangeRBorder 3 2 3 8 11" xfId="46349" xr:uid="{A4499AAD-5566-437C-8507-98A8F55EC595}"/>
    <cellStyle name="AggOrangeRBorder 3 2 3 8 12" xfId="49753" xr:uid="{4BF5EC9A-9FDE-4DED-89BE-F0D1F20309DE}"/>
    <cellStyle name="AggOrangeRBorder 3 2 3 8 13" xfId="51720" xr:uid="{C8348F75-3F3A-4B47-8074-9F79F3461D76}"/>
    <cellStyle name="AggOrangeRBorder 3 2 3 8 2" xfId="8783" xr:uid="{57649F6F-0975-49EE-AF64-6B66626E7CE5}"/>
    <cellStyle name="AggOrangeRBorder 3 2 3 8 3" xfId="12354" xr:uid="{48FDF052-48E5-4844-916E-5A10FA57D0A3}"/>
    <cellStyle name="AggOrangeRBorder 3 2 3 8 4" xfId="16257" xr:uid="{C8FF3622-5AEC-49CA-894B-26FA1BB074FE}"/>
    <cellStyle name="AggOrangeRBorder 3 2 3 8 5" xfId="19438" xr:uid="{C14BE3B8-1D8F-4387-A1E7-43B7FC48F90C}"/>
    <cellStyle name="AggOrangeRBorder 3 2 3 8 6" xfId="25957" xr:uid="{C5D42B31-7EF8-4789-A4EB-A55BD6FC1F57}"/>
    <cellStyle name="AggOrangeRBorder 3 2 3 8 7" xfId="32305" xr:uid="{4DBE9CE5-8CEC-4D3C-8BD2-1BA7EFFB9608}"/>
    <cellStyle name="AggOrangeRBorder 3 2 3 8 8" xfId="35911" xr:uid="{6A5D3617-CC65-41FE-A8C6-D80DEFAFEB46}"/>
    <cellStyle name="AggOrangeRBorder 3 2 3 8 9" xfId="39363" xr:uid="{8C86A8C5-CDDB-4318-8741-2C493DCCFD03}"/>
    <cellStyle name="AggOrangeRBorder 3 2 3 9" xfId="3957" xr:uid="{9B809887-4127-441F-8999-2EA46C9D531C}"/>
    <cellStyle name="AggOrangeRBorder 3 2 3 9 10" xfId="41620" xr:uid="{051F95D5-334A-4549-8D42-66B023AA38E8}"/>
    <cellStyle name="AggOrangeRBorder 3 2 3 9 11" xfId="45956" xr:uid="{34E98A55-8FB9-4B0D-B71C-BD6A9477AAC9}"/>
    <cellStyle name="AggOrangeRBorder 3 2 3 9 12" xfId="49360" xr:uid="{94878BFF-DDEA-4E7C-A313-D3133B3080CB}"/>
    <cellStyle name="AggOrangeRBorder 3 2 3 9 13" xfId="51327" xr:uid="{7EE065E5-7526-43FA-A1D0-CF8A6E988AC4}"/>
    <cellStyle name="AggOrangeRBorder 3 2 3 9 2" xfId="8390" xr:uid="{450E586D-8D84-4B4B-983F-1CF730A0D3CB}"/>
    <cellStyle name="AggOrangeRBorder 3 2 3 9 3" xfId="11961" xr:uid="{A915A45E-D437-40C7-8B40-16906754A2F7}"/>
    <cellStyle name="AggOrangeRBorder 3 2 3 9 4" xfId="15864" xr:uid="{91E599F4-0518-498C-8AA1-5ED74D2A79D9}"/>
    <cellStyle name="AggOrangeRBorder 3 2 3 9 5" xfId="19045" xr:uid="{6E3C4338-26FB-4424-B325-95B71501EF91}"/>
    <cellStyle name="AggOrangeRBorder 3 2 3 9 6" xfId="25564" xr:uid="{AEEF58E6-BD83-4DA6-B1EB-4B4938832156}"/>
    <cellStyle name="AggOrangeRBorder 3 2 3 9 7" xfId="31912" xr:uid="{938A4E61-62B1-45F8-AECF-971D89765E82}"/>
    <cellStyle name="AggOrangeRBorder 3 2 3 9 8" xfId="35518" xr:uid="{425C151D-686A-4FF8-829D-3849701FC6F7}"/>
    <cellStyle name="AggOrangeRBorder 3 2 3 9 9" xfId="38970" xr:uid="{E33D976B-BFC8-4C7F-95A8-18941E7BB93A}"/>
    <cellStyle name="AggOrangeRBorder 4" xfId="345" xr:uid="{B0311EFB-6525-4E5C-A377-1DFA38CD2207}"/>
    <cellStyle name="AggOrangeRBorder 4 10" xfId="2907" xr:uid="{98593F49-9D25-4AF4-9E51-1F28BF1D698E}"/>
    <cellStyle name="AggOrangeRBorder 4 10 10" xfId="34484" xr:uid="{DC456A06-CBD4-4011-B103-D2966CF7048C}"/>
    <cellStyle name="AggOrangeRBorder 4 10 11" xfId="37929" xr:uid="{AFBFFB54-876A-4DC2-95A8-150C93E98BDA}"/>
    <cellStyle name="AggOrangeRBorder 4 10 12" xfId="40618" xr:uid="{26EBF7DF-36A6-429A-9B5D-F10EDFDE439C}"/>
    <cellStyle name="AggOrangeRBorder 4 10 13" xfId="44929" xr:uid="{745FD99F-5AD6-457F-A6E8-962BE3C28C30}"/>
    <cellStyle name="AggOrangeRBorder 4 10 14" xfId="48320" xr:uid="{A8FEAE11-B90C-40F3-96AF-FD59136EB545}"/>
    <cellStyle name="AggOrangeRBorder 4 10 15" xfId="50325" xr:uid="{474AE890-FE79-4ED6-B662-8D5CE2F8CACF}"/>
    <cellStyle name="AggOrangeRBorder 4 10 2" xfId="7342" xr:uid="{B08C4051-A40A-42CE-A3F1-27BFEFB126D7}"/>
    <cellStyle name="AggOrangeRBorder 4 10 3" xfId="10921" xr:uid="{72FE9429-6BEF-4768-92EA-59694F44E6E8}"/>
    <cellStyle name="AggOrangeRBorder 4 10 4" xfId="14821" xr:uid="{8AF008EA-3118-407D-A9AE-FFD5F509BBF7}"/>
    <cellStyle name="AggOrangeRBorder 4 10 5" xfId="18020" xr:uid="{23BF9C1C-FE1D-44BB-A7FC-44048D799C00}"/>
    <cellStyle name="AggOrangeRBorder 4 10 6" xfId="22000" xr:uid="{7C7CBC8B-B515-4555-A491-C99366B0E905}"/>
    <cellStyle name="AggOrangeRBorder 4 10 7" xfId="24562" xr:uid="{DE4DA161-2B64-44F8-961B-F1E36EFE1606}"/>
    <cellStyle name="AggOrangeRBorder 4 10 8" xfId="28905" xr:uid="{77115C35-ABA0-4B02-8D71-00BBE61AB193}"/>
    <cellStyle name="AggOrangeRBorder 4 10 9" xfId="30879" xr:uid="{4446F6C0-23DE-4056-97C0-E06C860F8A2E}"/>
    <cellStyle name="AggOrangeRBorder 4 11" xfId="3439" xr:uid="{77B0EAC7-E1DB-42E6-9E3C-6BC6F400D12A}"/>
    <cellStyle name="AggOrangeRBorder 4 11 10" xfId="35016" xr:uid="{5941FCD2-DEE1-4FEC-8C63-2264386F0F94}"/>
    <cellStyle name="AggOrangeRBorder 4 11 11" xfId="38461" xr:uid="{F336B76A-BDCE-4D79-95A4-A77012356877}"/>
    <cellStyle name="AggOrangeRBorder 4 11 12" xfId="41150" xr:uid="{6C1D1CD8-412F-4AD7-B4EE-D70EF2A1BF63}"/>
    <cellStyle name="AggOrangeRBorder 4 11 13" xfId="45461" xr:uid="{0AE15F68-D123-43E0-816A-DF0E58D8CCA6}"/>
    <cellStyle name="AggOrangeRBorder 4 11 14" xfId="48852" xr:uid="{8711E138-7422-404D-8770-C7041FE23516}"/>
    <cellStyle name="AggOrangeRBorder 4 11 15" xfId="50857" xr:uid="{A20C4579-1599-4E7B-8819-062C905D0C9A}"/>
    <cellStyle name="AggOrangeRBorder 4 11 2" xfId="7874" xr:uid="{BF671884-06F9-4969-A53B-5DD01ECC094F}"/>
    <cellStyle name="AggOrangeRBorder 4 11 3" xfId="11453" xr:uid="{2AA04381-1A78-47A3-BC9C-20D2E3AA6B18}"/>
    <cellStyle name="AggOrangeRBorder 4 11 4" xfId="15353" xr:uid="{26EE7637-7CD4-49E3-9319-66B72C6B1783}"/>
    <cellStyle name="AggOrangeRBorder 4 11 5" xfId="18552" xr:uid="{02818254-7339-4C65-8AEB-1431C396D648}"/>
    <cellStyle name="AggOrangeRBorder 4 11 6" xfId="22532" xr:uid="{6311AFD4-D962-40C4-8D04-EE33FDA65290}"/>
    <cellStyle name="AggOrangeRBorder 4 11 7" xfId="25094" xr:uid="{C44CD478-E9A2-4236-85D8-C569A8527C53}"/>
    <cellStyle name="AggOrangeRBorder 4 11 8" xfId="29437" xr:uid="{A372A536-CB1D-47B1-B507-62FAD376B57C}"/>
    <cellStyle name="AggOrangeRBorder 4 11 9" xfId="31411" xr:uid="{D612A88D-B51F-4D35-8BA8-D6C9BF072C94}"/>
    <cellStyle name="AggOrangeRBorder 4 12" xfId="3863" xr:uid="{4DA7E38D-64D2-450D-B475-154E756214C3}"/>
    <cellStyle name="AggOrangeRBorder 4 12 10" xfId="41526" xr:uid="{350F2486-1B10-40EA-8B38-0237C02D3378}"/>
    <cellStyle name="AggOrangeRBorder 4 12 11" xfId="45862" xr:uid="{7B87AFFC-700B-4A2F-97B3-CFC4CD7A482E}"/>
    <cellStyle name="AggOrangeRBorder 4 12 12" xfId="49266" xr:uid="{F1FA494B-30C8-4CA6-97C4-1685A98CA069}"/>
    <cellStyle name="AggOrangeRBorder 4 12 13" xfId="51233" xr:uid="{5A34D215-5132-48B3-863B-E762085DBA72}"/>
    <cellStyle name="AggOrangeRBorder 4 12 2" xfId="8296" xr:uid="{70A4F23C-F118-4C80-AA03-6DB90205CB98}"/>
    <cellStyle name="AggOrangeRBorder 4 12 3" xfId="11867" xr:uid="{7F34C33A-64D6-4665-BBF5-0F23DE7B3375}"/>
    <cellStyle name="AggOrangeRBorder 4 12 4" xfId="15770" xr:uid="{50AB736C-2647-4A77-8A41-0BEBF601F496}"/>
    <cellStyle name="AggOrangeRBorder 4 12 5" xfId="18951" xr:uid="{85B88207-8570-4159-8C07-430DB3019E0D}"/>
    <cellStyle name="AggOrangeRBorder 4 12 6" xfId="25470" xr:uid="{AF1C8C00-8A43-4F6F-B356-762A40738F1A}"/>
    <cellStyle name="AggOrangeRBorder 4 12 7" xfId="31818" xr:uid="{66BE5D37-9829-414F-9EA3-2666BA1226B5}"/>
    <cellStyle name="AggOrangeRBorder 4 12 8" xfId="35424" xr:uid="{27D65F4C-21F7-4402-BC09-8B5B7062144A}"/>
    <cellStyle name="AggOrangeRBorder 4 12 9" xfId="38876" xr:uid="{628FFFF5-29BD-4B08-BC83-2D212BA00BE3}"/>
    <cellStyle name="AggOrangeRBorder 4 13" xfId="4391" xr:uid="{9001815D-1A7F-4828-A55E-0E8DA1EE8B83}"/>
    <cellStyle name="AggOrangeRBorder 4 13 10" xfId="42054" xr:uid="{11D99B71-192E-4AA1-B6AA-EC680404B208}"/>
    <cellStyle name="AggOrangeRBorder 4 13 11" xfId="46390" xr:uid="{9259A754-E0BF-4B18-BC32-0D2107B32277}"/>
    <cellStyle name="AggOrangeRBorder 4 13 12" xfId="49794" xr:uid="{E7C0D79D-BE5B-4FC3-8790-B88B5CE00866}"/>
    <cellStyle name="AggOrangeRBorder 4 13 13" xfId="51761" xr:uid="{A4766115-E5DA-4EBE-A4CA-552726F4D650}"/>
    <cellStyle name="AggOrangeRBorder 4 13 2" xfId="8824" xr:uid="{A0AF3573-3357-41D1-AAB5-7A9391C41253}"/>
    <cellStyle name="AggOrangeRBorder 4 13 3" xfId="12395" xr:uid="{A5C59AC2-3150-494B-AD61-EFB37AE2CF9B}"/>
    <cellStyle name="AggOrangeRBorder 4 13 4" xfId="16298" xr:uid="{9E658698-84E3-431E-B2A9-51538F38FCDB}"/>
    <cellStyle name="AggOrangeRBorder 4 13 5" xfId="19479" xr:uid="{17B1B974-8F59-4B89-AE7D-C32DE0B5B37E}"/>
    <cellStyle name="AggOrangeRBorder 4 13 6" xfId="25998" xr:uid="{FD9E5A4F-2B5D-47E7-98F1-CA86B533D3E0}"/>
    <cellStyle name="AggOrangeRBorder 4 13 7" xfId="32346" xr:uid="{1C57944E-AA14-4C94-8F97-E465F3234577}"/>
    <cellStyle name="AggOrangeRBorder 4 13 8" xfId="35952" xr:uid="{750D4F37-62D2-44A9-9D2A-358905DB947E}"/>
    <cellStyle name="AggOrangeRBorder 4 13 9" xfId="39404" xr:uid="{3DB017D7-6F95-4AA5-820C-3F3847152DBE}"/>
    <cellStyle name="AggOrangeRBorder 4 14" xfId="4752" xr:uid="{8CDF1A2D-E656-4ACD-91A6-CDB359A84300}"/>
    <cellStyle name="AggOrangeRBorder 4 15" xfId="4768" xr:uid="{5422BD44-F99B-4DBD-9062-FD80D507E47E}"/>
    <cellStyle name="AggOrangeRBorder 4 16" xfId="13072" xr:uid="{54EE69E7-EAD7-43E0-9C2E-40E42E85A2D2}"/>
    <cellStyle name="AggOrangeRBorder 4 17" xfId="37664" xr:uid="{8899CA48-C688-4A0B-A76B-E176ABDD42CA}"/>
    <cellStyle name="AggOrangeRBorder 4 18" xfId="42454" xr:uid="{6DB773C2-10A1-4280-BAD4-EB61BB2FAD30}"/>
    <cellStyle name="AggOrangeRBorder 4 19" xfId="52281" xr:uid="{D485F5A7-F96B-41F7-B0CA-C4903AB8AEF2}"/>
    <cellStyle name="AggOrangeRBorder 4 2" xfId="684" xr:uid="{6F0B3462-D16C-409A-B9A8-8B738AAD805F}"/>
    <cellStyle name="AggOrangeRBorder 4 2 10" xfId="4419" xr:uid="{43120CCA-42C9-49DD-82A9-754E92736A71}"/>
    <cellStyle name="AggOrangeRBorder 4 2 10 10" xfId="42082" xr:uid="{4A77BB5D-1D39-4FE6-B45A-68FB9C64910C}"/>
    <cellStyle name="AggOrangeRBorder 4 2 10 11" xfId="46418" xr:uid="{0CD5C42E-5463-4C1A-8759-4747571624CE}"/>
    <cellStyle name="AggOrangeRBorder 4 2 10 12" xfId="49822" xr:uid="{72FBC321-2BB9-47B6-88E0-9451E2EA27D8}"/>
    <cellStyle name="AggOrangeRBorder 4 2 10 13" xfId="51789" xr:uid="{D54F0927-F775-4639-AEC5-20025803A4CD}"/>
    <cellStyle name="AggOrangeRBorder 4 2 10 2" xfId="8852" xr:uid="{0C47EEF4-759C-43DC-AA6A-DD2190217A1B}"/>
    <cellStyle name="AggOrangeRBorder 4 2 10 3" xfId="12423" xr:uid="{8FC6B4E3-9D89-4429-AC6A-4649A8C2C611}"/>
    <cellStyle name="AggOrangeRBorder 4 2 10 4" xfId="16326" xr:uid="{E968A590-C96A-49B1-BC1F-12D506B3888D}"/>
    <cellStyle name="AggOrangeRBorder 4 2 10 5" xfId="19507" xr:uid="{C21B058A-86F8-4461-8A98-D0192AAAA643}"/>
    <cellStyle name="AggOrangeRBorder 4 2 10 6" xfId="26026" xr:uid="{F4B49611-AEFB-4BB9-8A42-6EC0D47DD68A}"/>
    <cellStyle name="AggOrangeRBorder 4 2 10 7" xfId="32374" xr:uid="{BE066F56-6627-42D5-B453-0BB77B18CD74}"/>
    <cellStyle name="AggOrangeRBorder 4 2 10 8" xfId="35980" xr:uid="{99E13DC1-CFED-4308-B801-80EAADCC6123}"/>
    <cellStyle name="AggOrangeRBorder 4 2 10 9" xfId="39432" xr:uid="{CCD826CB-2EFC-4BB4-B0F0-86867542B559}"/>
    <cellStyle name="AggOrangeRBorder 4 2 11" xfId="5546" xr:uid="{0ED14240-52AD-471C-8D1F-5092EC992723}"/>
    <cellStyle name="AggOrangeRBorder 4 2 12" xfId="12972" xr:uid="{D7DAD62C-9FA1-421E-A66F-11FE2BE1A8C0}"/>
    <cellStyle name="AggOrangeRBorder 4 2 13" xfId="19798" xr:uid="{3E933F0A-76C6-425E-A0FE-E91DAE934C2A}"/>
    <cellStyle name="AggOrangeRBorder 4 2 14" xfId="36825" xr:uid="{6215701A-FDC0-4339-8C39-0AD5A4792CBD}"/>
    <cellStyle name="AggOrangeRBorder 4 2 15" xfId="42714" xr:uid="{FACB848A-B2DF-4EC4-84F4-3B7A412FC0C5}"/>
    <cellStyle name="AggOrangeRBorder 4 2 16" xfId="52548" xr:uid="{76233913-9E17-4154-9CE5-EDD449BC08CE}"/>
    <cellStyle name="AggOrangeRBorder 4 2 2" xfId="899" xr:uid="{5F48CCCD-608D-4533-BD05-FABFF4B1A86F}"/>
    <cellStyle name="AggOrangeRBorder 4 2 2 10" xfId="4803" xr:uid="{AA30D623-7470-48A4-AEBA-ED530DAF803B}"/>
    <cellStyle name="AggOrangeRBorder 4 2 2 11" xfId="13420" xr:uid="{8678EB38-A322-49C9-9EEC-E81B46887CF9}"/>
    <cellStyle name="AggOrangeRBorder 4 2 2 12" xfId="20008" xr:uid="{53C3B21D-19F1-4DAC-A58E-9DC923EB64AB}"/>
    <cellStyle name="AggOrangeRBorder 4 2 2 13" xfId="37119" xr:uid="{4B48580E-4C1E-44E5-8AFA-FCFBA0DD01AC}"/>
    <cellStyle name="AggOrangeRBorder 4 2 2 14" xfId="42924" xr:uid="{32FF98E8-B69A-4331-A024-18B8ACA14262}"/>
    <cellStyle name="AggOrangeRBorder 4 2 2 15" xfId="52762" xr:uid="{32DB865D-E412-4C44-99FD-38D4EA86A563}"/>
    <cellStyle name="AggOrangeRBorder 4 2 2 2" xfId="1637" xr:uid="{6555E664-E1EC-43B6-AFD9-848736090C8B}"/>
    <cellStyle name="AggOrangeRBorder 4 2 2 2 10" xfId="43662" xr:uid="{F0461C60-77C9-4088-A1C0-0AF8FCE100E2}"/>
    <cellStyle name="AggOrangeRBorder 4 2 2 2 11" xfId="47973" xr:uid="{DFF75ABD-9407-46BB-8D0A-11E188FE4C6E}"/>
    <cellStyle name="AggOrangeRBorder 4 2 2 2 2" xfId="6076" xr:uid="{68B8BA8F-3487-48BE-AF8C-E28588CEC5BD}"/>
    <cellStyle name="AggOrangeRBorder 4 2 2 2 3" xfId="9653" xr:uid="{132B035A-8AB5-4D7D-9C21-9D8DCB2A0525}"/>
    <cellStyle name="AggOrangeRBorder 4 2 2 2 4" xfId="16758" xr:uid="{4959DD6A-A779-4A4F-973E-F31D2A0A205E}"/>
    <cellStyle name="AggOrangeRBorder 4 2 2 2 5" xfId="20745" xr:uid="{BC47400F-9AF8-4EBA-824C-F87651AFEC48}"/>
    <cellStyle name="AggOrangeRBorder 4 2 2 2 6" xfId="23353" xr:uid="{45FABBE9-B5D1-49E7-8FAD-5B2D0DFC03A1}"/>
    <cellStyle name="AggOrangeRBorder 4 2 2 2 7" xfId="27577" xr:uid="{81CD6D75-1554-4C63-8E0F-668E14951590}"/>
    <cellStyle name="AggOrangeRBorder 4 2 2 2 8" xfId="33220" xr:uid="{61BAEEF5-410F-4DB8-A93E-53599251A9F7}"/>
    <cellStyle name="AggOrangeRBorder 4 2 2 2 9" xfId="26258" xr:uid="{FA2787EE-1617-48D3-BF21-FD1EC85B380A}"/>
    <cellStyle name="AggOrangeRBorder 4 2 2 3" xfId="1416" xr:uid="{5D1E2D53-F3E8-44D7-AA0E-A72615035EDA}"/>
    <cellStyle name="AggOrangeRBorder 4 2 2 3 10" xfId="36954" xr:uid="{A3C11634-D73E-481E-A4BB-F9156B0C7ABE}"/>
    <cellStyle name="AggOrangeRBorder 4 2 2 3 11" xfId="43441" xr:uid="{B27419F0-B073-41F8-A0EB-DFF176B379AD}"/>
    <cellStyle name="AggOrangeRBorder 4 2 2 3 12" xfId="47457" xr:uid="{EA52B283-9C85-452F-B391-E7D452EDD1F4}"/>
    <cellStyle name="AggOrangeRBorder 4 2 2 3 2" xfId="5855" xr:uid="{8EE860BC-6EDC-4E96-A936-AC8DB7A66605}"/>
    <cellStyle name="AggOrangeRBorder 4 2 2 3 3" xfId="9432" xr:uid="{972C7587-04B5-4E55-AFDE-F2B838A30B90}"/>
    <cellStyle name="AggOrangeRBorder 4 2 2 3 4" xfId="13352" xr:uid="{A50875A9-F105-45AA-85D9-C3D94DE9061F}"/>
    <cellStyle name="AggOrangeRBorder 4 2 2 3 5" xfId="16537" xr:uid="{E4BCF372-8415-49C0-AF38-53B7F72043A5}"/>
    <cellStyle name="AggOrangeRBorder 4 2 2 3 6" xfId="20524" xr:uid="{CA017336-C590-41B6-AF1F-7CB5B2FD8829}"/>
    <cellStyle name="AggOrangeRBorder 4 2 2 3 7" xfId="23145" xr:uid="{6A2DC987-24C0-4252-9E10-D11D9D497963}"/>
    <cellStyle name="AggOrangeRBorder 4 2 2 3 8" xfId="26241" xr:uid="{4F9C50B7-1AB7-4E0A-B1C3-E383862E8AF2}"/>
    <cellStyle name="AggOrangeRBorder 4 2 2 3 9" xfId="32999" xr:uid="{7E547ECB-2E15-4192-AD7F-2B838742EF31}"/>
    <cellStyle name="AggOrangeRBorder 4 2 2 4" xfId="2309" xr:uid="{8256FA1C-BC2C-47E6-BFEA-F19305A7E588}"/>
    <cellStyle name="AggOrangeRBorder 4 2 2 4 10" xfId="40026" xr:uid="{38E00390-3908-4302-8755-623A72C4133E}"/>
    <cellStyle name="AggOrangeRBorder 4 2 2 4 11" xfId="44332" xr:uid="{0F383B01-9414-4EB9-9F8E-840E9E40688F}"/>
    <cellStyle name="AggOrangeRBorder 4 2 2 4 12" xfId="46775" xr:uid="{8A4855C5-3681-4844-9164-8BFFBC926D60}"/>
    <cellStyle name="AggOrangeRBorder 4 2 2 4 2" xfId="6747" xr:uid="{8B061AA4-FB1C-4D1E-9E16-4687061DB466}"/>
    <cellStyle name="AggOrangeRBorder 4 2 2 4 3" xfId="10325" xr:uid="{8DFF2EC3-80DD-401C-97D6-F48B27B7B2B9}"/>
    <cellStyle name="AggOrangeRBorder 4 2 2 4 4" xfId="14224" xr:uid="{8504A67C-428C-4E95-BAB7-9E1BE2C6A334}"/>
    <cellStyle name="AggOrangeRBorder 4 2 2 4 5" xfId="17425" xr:uid="{174C48CC-1E3D-4582-B175-FA58A5498546}"/>
    <cellStyle name="AggOrangeRBorder 4 2 2 4 6" xfId="21408" xr:uid="{E864C5C6-C03E-41BF-BC5A-21576EFFD6DF}"/>
    <cellStyle name="AggOrangeRBorder 4 2 2 4 7" xfId="23995" xr:uid="{F0C4D189-7D12-4555-8927-852175899692}"/>
    <cellStyle name="AggOrangeRBorder 4 2 2 4 8" xfId="26951" xr:uid="{B0A445EF-89DD-4194-B1BE-0080103D0E2E}"/>
    <cellStyle name="AggOrangeRBorder 4 2 2 4 9" xfId="33888" xr:uid="{A767AEC0-AB56-4792-9B08-75EF2CAFE2A4}"/>
    <cellStyle name="AggOrangeRBorder 4 2 2 5" xfId="2674" xr:uid="{7D7DC9D4-B0D1-4277-8469-F92247E3FBDD}"/>
    <cellStyle name="AggOrangeRBorder 4 2 2 5 10" xfId="40391" xr:uid="{728EDA8E-9333-4532-A8EF-05C82ED56591}"/>
    <cellStyle name="AggOrangeRBorder 4 2 2 5 11" xfId="44697" xr:uid="{C9B31281-AD59-4B8B-8C7E-C9AE882990A9}"/>
    <cellStyle name="AggOrangeRBorder 4 2 2 5 12" xfId="50098" xr:uid="{013B8C2A-A7FC-4134-A94D-FF6EF23116B4}"/>
    <cellStyle name="AggOrangeRBorder 4 2 2 5 2" xfId="7110" xr:uid="{1CA11E1E-EAB6-4491-89F5-4813B2AAA39C}"/>
    <cellStyle name="AggOrangeRBorder 4 2 2 5 3" xfId="10690" xr:uid="{AA1C7A70-2C40-4B77-99A3-B23B27D3DF99}"/>
    <cellStyle name="AggOrangeRBorder 4 2 2 5 4" xfId="14589" xr:uid="{C8F32BC6-3C5F-4E2C-B52A-1568BE67CF81}"/>
    <cellStyle name="AggOrangeRBorder 4 2 2 5 5" xfId="17790" xr:uid="{1B4B1F32-4B41-4DF0-8D0C-C33EFD4B64B3}"/>
    <cellStyle name="AggOrangeRBorder 4 2 2 5 6" xfId="21773" xr:uid="{75FF4D99-6AB8-44FF-BAC6-A3C1BA6060F6}"/>
    <cellStyle name="AggOrangeRBorder 4 2 2 5 7" xfId="24340" xr:uid="{BCEB3EE5-FD34-48D4-A541-4B7367F3875D}"/>
    <cellStyle name="AggOrangeRBorder 4 2 2 5 8" xfId="30646" xr:uid="{5CC40E11-E829-4DE4-B443-1C179392137E}"/>
    <cellStyle name="AggOrangeRBorder 4 2 2 5 9" xfId="34253" xr:uid="{7DB94B09-C5C8-4751-B956-9D5F89F8998F}"/>
    <cellStyle name="AggOrangeRBorder 4 2 2 6" xfId="3363" xr:uid="{C4842AB2-7933-4131-8912-315E36BBBDFF}"/>
    <cellStyle name="AggOrangeRBorder 4 2 2 6 10" xfId="34940" xr:uid="{B453ABAB-9577-4A9E-B5E6-C8EE072B8CB0}"/>
    <cellStyle name="AggOrangeRBorder 4 2 2 6 11" xfId="38385" xr:uid="{023DC0A9-4AF6-47F1-8F87-B0BEBA8AC0A1}"/>
    <cellStyle name="AggOrangeRBorder 4 2 2 6 12" xfId="41074" xr:uid="{822DCC0E-118B-48F5-A851-0E978375F798}"/>
    <cellStyle name="AggOrangeRBorder 4 2 2 6 13" xfId="45385" xr:uid="{BF687627-13DE-4450-8FB5-F1BF7821BC16}"/>
    <cellStyle name="AggOrangeRBorder 4 2 2 6 14" xfId="48776" xr:uid="{1C256FF2-F9CC-4BFC-B05D-F4E7BD3DC00B}"/>
    <cellStyle name="AggOrangeRBorder 4 2 2 6 15" xfId="50781" xr:uid="{51D1C2B9-AB66-4D09-B89D-CC56AD826424}"/>
    <cellStyle name="AggOrangeRBorder 4 2 2 6 2" xfId="7798" xr:uid="{2BC83079-9E1D-4AE6-BA1C-5D91833D013E}"/>
    <cellStyle name="AggOrangeRBorder 4 2 2 6 3" xfId="11377" xr:uid="{8A177B35-D0BB-4E4F-AD0C-D4F4B6F2E495}"/>
    <cellStyle name="AggOrangeRBorder 4 2 2 6 4" xfId="15277" xr:uid="{630E1A31-3487-48A5-90E7-C903E2F4D6F4}"/>
    <cellStyle name="AggOrangeRBorder 4 2 2 6 5" xfId="18476" xr:uid="{90406B65-76CD-4058-970A-B7EE28CF1A8C}"/>
    <cellStyle name="AggOrangeRBorder 4 2 2 6 6" xfId="22456" xr:uid="{424393F4-E1AA-414B-9AEE-CAA47907958F}"/>
    <cellStyle name="AggOrangeRBorder 4 2 2 6 7" xfId="25018" xr:uid="{7B6EE2EF-7D68-4605-915D-91BB026D3E75}"/>
    <cellStyle name="AggOrangeRBorder 4 2 2 6 8" xfId="29361" xr:uid="{6D38C223-22DA-4617-A465-2BCCC8888B6D}"/>
    <cellStyle name="AggOrangeRBorder 4 2 2 6 9" xfId="31335" xr:uid="{0B35D56C-0BDF-42A9-A90D-FA1E06EDCE97}"/>
    <cellStyle name="AggOrangeRBorder 4 2 2 7" xfId="2807" xr:uid="{DEA72DD2-85F0-4683-8B69-6186B41FBFDE}"/>
    <cellStyle name="AggOrangeRBorder 4 2 2 7 10" xfId="34386" xr:uid="{3B3F22AC-F51B-4E5B-967C-4E294B659CD8}"/>
    <cellStyle name="AggOrangeRBorder 4 2 2 7 11" xfId="37831" xr:uid="{168A8F12-2E54-4836-8E60-DBF5EB246BD8}"/>
    <cellStyle name="AggOrangeRBorder 4 2 2 7 12" xfId="40524" xr:uid="{1E288183-4BB7-4910-A453-12804094910B}"/>
    <cellStyle name="AggOrangeRBorder 4 2 2 7 13" xfId="44830" xr:uid="{F66C7E8D-7D50-46B6-86D0-4743032E0C90}"/>
    <cellStyle name="AggOrangeRBorder 4 2 2 7 14" xfId="48224" xr:uid="{D63AEC7F-B8DD-4FBE-BA63-E1184EFC0940}"/>
    <cellStyle name="AggOrangeRBorder 4 2 2 7 15" xfId="50231" xr:uid="{3B8121B8-B14E-4CE1-88A5-D761CFA10B72}"/>
    <cellStyle name="AggOrangeRBorder 4 2 2 7 2" xfId="7243" xr:uid="{5C24957A-4103-44A4-B756-F83AB614FF77}"/>
    <cellStyle name="AggOrangeRBorder 4 2 2 7 3" xfId="10823" xr:uid="{93DD7799-3270-493F-956A-87BF15686ED7}"/>
    <cellStyle name="AggOrangeRBorder 4 2 2 7 4" xfId="14722" xr:uid="{CB314F54-9442-44C9-A55D-FEBC39392450}"/>
    <cellStyle name="AggOrangeRBorder 4 2 2 7 5" xfId="17923" xr:uid="{C79D360D-F369-4707-9BF1-D1367A172975}"/>
    <cellStyle name="AggOrangeRBorder 4 2 2 7 6" xfId="21906" xr:uid="{31313278-91E8-4337-9AB9-686CFF700A16}"/>
    <cellStyle name="AggOrangeRBorder 4 2 2 7 7" xfId="24468" xr:uid="{073DE085-95DF-4FFE-848D-074DC306D69F}"/>
    <cellStyle name="AggOrangeRBorder 4 2 2 7 8" xfId="28806" xr:uid="{7FB352C5-C12C-4F7D-B0CC-CA1193F31C43}"/>
    <cellStyle name="AggOrangeRBorder 4 2 2 7 9" xfId="30779" xr:uid="{5D871198-AAA3-4108-BB8D-C57D14857CC3}"/>
    <cellStyle name="AggOrangeRBorder 4 2 2 8" xfId="4315" xr:uid="{A84AAEF5-B2FE-477B-923A-681EC6C3E6AD}"/>
    <cellStyle name="AggOrangeRBorder 4 2 2 8 10" xfId="41978" xr:uid="{864F6670-D803-4F7D-A69E-DE6ED8537A4D}"/>
    <cellStyle name="AggOrangeRBorder 4 2 2 8 11" xfId="46314" xr:uid="{7671CA19-398D-454D-9837-FCFBAED8BAFF}"/>
    <cellStyle name="AggOrangeRBorder 4 2 2 8 12" xfId="49718" xr:uid="{CDBD332B-0E93-41E3-B9C5-366155B4BA5E}"/>
    <cellStyle name="AggOrangeRBorder 4 2 2 8 13" xfId="51685" xr:uid="{1765F4CF-7C87-48C3-9084-D98A4DD257F8}"/>
    <cellStyle name="AggOrangeRBorder 4 2 2 8 2" xfId="8748" xr:uid="{0B7B7AA4-53BC-4290-938F-6833CC0C2022}"/>
    <cellStyle name="AggOrangeRBorder 4 2 2 8 3" xfId="12319" xr:uid="{22DF3BF8-16CC-4828-95AA-0BD3A91A2208}"/>
    <cellStyle name="AggOrangeRBorder 4 2 2 8 4" xfId="16222" xr:uid="{FBB6D0A9-DF0B-4A11-A5ED-C0BF5B378394}"/>
    <cellStyle name="AggOrangeRBorder 4 2 2 8 5" xfId="19403" xr:uid="{B46D2FAE-A586-4A60-B25A-9C79C98A1C61}"/>
    <cellStyle name="AggOrangeRBorder 4 2 2 8 6" xfId="25922" xr:uid="{7A0DB79C-C145-4A3E-BEB4-B3BBC8B195BF}"/>
    <cellStyle name="AggOrangeRBorder 4 2 2 8 7" xfId="32270" xr:uid="{707768DA-8FC1-490A-8721-3E433D5B5249}"/>
    <cellStyle name="AggOrangeRBorder 4 2 2 8 8" xfId="35876" xr:uid="{30A4EEAB-E3F8-4139-99BA-29F2E53EF797}"/>
    <cellStyle name="AggOrangeRBorder 4 2 2 8 9" xfId="39328" xr:uid="{FABC38E2-B239-4420-A506-04E7F1733761}"/>
    <cellStyle name="AggOrangeRBorder 4 2 2 9" xfId="4563" xr:uid="{1982426F-5774-4C3C-BF9E-0A617DA8A39D}"/>
    <cellStyle name="AggOrangeRBorder 4 2 2 9 10" xfId="42226" xr:uid="{DD827AD5-33FC-4E90-BDBF-B15B0B142E37}"/>
    <cellStyle name="AggOrangeRBorder 4 2 2 9 11" xfId="46562" xr:uid="{22C9A014-1CE2-418B-9373-87764806E08A}"/>
    <cellStyle name="AggOrangeRBorder 4 2 2 9 12" xfId="49966" xr:uid="{6CF04D03-FDFD-4A39-A2EF-6B8AA4C990E9}"/>
    <cellStyle name="AggOrangeRBorder 4 2 2 9 13" xfId="51933" xr:uid="{342915AE-0D80-4232-9418-9FD5BF478572}"/>
    <cellStyle name="AggOrangeRBorder 4 2 2 9 2" xfId="8996" xr:uid="{781223C6-2CC5-47B5-A2FF-A6A0EF1B57EC}"/>
    <cellStyle name="AggOrangeRBorder 4 2 2 9 3" xfId="12567" xr:uid="{DD6F89B4-3684-49AE-BA8A-D3578744E8A5}"/>
    <cellStyle name="AggOrangeRBorder 4 2 2 9 4" xfId="16470" xr:uid="{1FDCCEED-F49A-40F9-9A92-9B6DD91A0DFA}"/>
    <cellStyle name="AggOrangeRBorder 4 2 2 9 5" xfId="19651" xr:uid="{3CDD0FB3-2A11-48C6-8BC0-ACEC1E7EA344}"/>
    <cellStyle name="AggOrangeRBorder 4 2 2 9 6" xfId="26170" xr:uid="{037971C7-F4E8-4CB2-9C78-D79FACF157CC}"/>
    <cellStyle name="AggOrangeRBorder 4 2 2 9 7" xfId="32518" xr:uid="{ED4B400D-9559-4065-8273-5C27657BC89A}"/>
    <cellStyle name="AggOrangeRBorder 4 2 2 9 8" xfId="36124" xr:uid="{02F0F419-77B4-4616-9CA9-530092856F22}"/>
    <cellStyle name="AggOrangeRBorder 4 2 2 9 9" xfId="39576" xr:uid="{5230F6AC-BDE9-4F81-B834-A7F2D4FF6AC7}"/>
    <cellStyle name="AggOrangeRBorder 4 2 3" xfId="1329" xr:uid="{20DF4E32-C7C1-4FDC-BD60-8845C6E50062}"/>
    <cellStyle name="AggOrangeRBorder 4 2 3 10" xfId="43354" xr:uid="{45C2F570-A3ED-4DAB-8E4F-951D27BE2436}"/>
    <cellStyle name="AggOrangeRBorder 4 2 3 11" xfId="47879" xr:uid="{27474260-7CD1-46E6-B7A9-77EDA2EC7C66}"/>
    <cellStyle name="AggOrangeRBorder 4 2 3 2" xfId="5770" xr:uid="{B6A70CD3-9A96-4967-BA2C-FA3086981EEB}"/>
    <cellStyle name="AggOrangeRBorder 4 2 3 3" xfId="9345" xr:uid="{E8D7BFD5-570A-475B-9133-E5872BACE8BB}"/>
    <cellStyle name="AggOrangeRBorder 4 2 3 4" xfId="5041" xr:uid="{D966F02B-122D-4273-855C-682734B70B8E}"/>
    <cellStyle name="AggOrangeRBorder 4 2 3 5" xfId="20437" xr:uid="{E46DF562-D03D-4129-8E93-744E77A10753}"/>
    <cellStyle name="AggOrangeRBorder 4 2 3 6" xfId="13575" xr:uid="{8593BD3B-14A2-4B0E-AD97-E0DB08D6269A}"/>
    <cellStyle name="AggOrangeRBorder 4 2 3 7" xfId="30269" xr:uid="{FD27CD9E-E05B-4777-A08C-F73907A87ABC}"/>
    <cellStyle name="AggOrangeRBorder 4 2 3 8" xfId="32912" xr:uid="{5D970495-EFFA-447F-8317-63D38804C219}"/>
    <cellStyle name="AggOrangeRBorder 4 2 3 9" xfId="37492" xr:uid="{30FEBBA7-E04B-4A8A-8D2E-1238E64A14E8}"/>
    <cellStyle name="AggOrangeRBorder 4 2 4" xfId="1608" xr:uid="{1DA8EBF2-8344-4F6B-A877-F0F691787017}"/>
    <cellStyle name="AggOrangeRBorder 4 2 4 10" xfId="35269" xr:uid="{4ED013AA-2F4F-46A7-BE8C-8AE65923E804}"/>
    <cellStyle name="AggOrangeRBorder 4 2 4 11" xfId="43633" xr:uid="{7430BC23-C20C-4B00-9A38-49F187490CDB}"/>
    <cellStyle name="AggOrangeRBorder 4 2 4 12" xfId="47741" xr:uid="{B5514BCD-8AA6-4754-8B4D-EA1769752D43}"/>
    <cellStyle name="AggOrangeRBorder 4 2 4 2" xfId="6047" xr:uid="{628C3B93-8AD7-4546-8B95-2839490ACF98}"/>
    <cellStyle name="AggOrangeRBorder 4 2 4 3" xfId="9624" xr:uid="{29619DA8-C1A6-47CF-8091-BF9DE4B25A1B}"/>
    <cellStyle name="AggOrangeRBorder 4 2 4 4" xfId="13535" xr:uid="{10096FF6-511B-43FC-B773-B31068C5A6B2}"/>
    <cellStyle name="AggOrangeRBorder 4 2 4 5" xfId="16729" xr:uid="{C9311989-6D54-4411-A181-63D38CC240EA}"/>
    <cellStyle name="AggOrangeRBorder 4 2 4 6" xfId="20716" xr:uid="{29B6B1DF-0452-4A2C-83C5-70283653A548}"/>
    <cellStyle name="AggOrangeRBorder 4 2 4 7" xfId="23324" xr:uid="{0FA802BF-61CB-4DBE-811E-8F1FE4235E1D}"/>
    <cellStyle name="AggOrangeRBorder 4 2 4 8" xfId="28081" xr:uid="{90722DA1-8D30-4533-8BCA-F7085EDBC590}"/>
    <cellStyle name="AggOrangeRBorder 4 2 4 9" xfId="33191" xr:uid="{DDCFC84B-D9F1-409B-A654-54F7E98A6AFB}"/>
    <cellStyle name="AggOrangeRBorder 4 2 5" xfId="2128" xr:uid="{C5A4429C-EE62-4B8B-9F02-CBE35EB22E38}"/>
    <cellStyle name="AggOrangeRBorder 4 2 5 10" xfId="39845" xr:uid="{ED564946-DA9A-4EAF-BDE3-1B268A04FD86}"/>
    <cellStyle name="AggOrangeRBorder 4 2 5 11" xfId="44151" xr:uid="{A0A148D1-D321-43DA-9C3F-519A6399B0E2}"/>
    <cellStyle name="AggOrangeRBorder 4 2 5 12" xfId="47857" xr:uid="{A39B5C2D-1D2B-40FA-B977-422685A6EC54}"/>
    <cellStyle name="AggOrangeRBorder 4 2 5 2" xfId="6566" xr:uid="{4EA11B70-ACF7-466A-B416-B96913BBD806}"/>
    <cellStyle name="AggOrangeRBorder 4 2 5 3" xfId="10144" xr:uid="{201783F2-1AB7-485A-993A-2660FFB27978}"/>
    <cellStyle name="AggOrangeRBorder 4 2 5 4" xfId="14043" xr:uid="{33B4D45B-898E-45BC-95EA-547534C1EE16}"/>
    <cellStyle name="AggOrangeRBorder 4 2 5 5" xfId="17244" xr:uid="{DFBA6410-A1DC-4A95-8AD1-1C6B47AF6B10}"/>
    <cellStyle name="AggOrangeRBorder 4 2 5 6" xfId="21227" xr:uid="{41622CC3-79EF-43F3-B067-0B9FFEF3DB2D}"/>
    <cellStyle name="AggOrangeRBorder 4 2 5 7" xfId="23814" xr:uid="{A11C6628-D00E-41D5-80D4-1CE1E1FDFCAE}"/>
    <cellStyle name="AggOrangeRBorder 4 2 5 8" xfId="30440" xr:uid="{61CEE032-EB82-4B35-B18D-B806ECEBBEE4}"/>
    <cellStyle name="AggOrangeRBorder 4 2 5 9" xfId="33707" xr:uid="{89E32680-192E-47C1-BF93-8A2B19161B6E}"/>
    <cellStyle name="AggOrangeRBorder 4 2 6" xfId="2468" xr:uid="{0498177E-1C2D-48FA-9696-A51677A4F8F7}"/>
    <cellStyle name="AggOrangeRBorder 4 2 6 10" xfId="40185" xr:uid="{9CF407E2-02DE-480B-BC70-AAED2D6430C9}"/>
    <cellStyle name="AggOrangeRBorder 4 2 6 11" xfId="44491" xr:uid="{A55B357F-BBEC-4B27-824A-7F2C57635F32}"/>
    <cellStyle name="AggOrangeRBorder 4 2 6 12" xfId="42359" xr:uid="{948C21A3-1CA3-473B-B8A9-9F479ED21F4E}"/>
    <cellStyle name="AggOrangeRBorder 4 2 6 2" xfId="6906" xr:uid="{885FDC13-D311-4657-9273-6C6EF99B9AF0}"/>
    <cellStyle name="AggOrangeRBorder 4 2 6 3" xfId="10484" xr:uid="{335E645E-CDCA-4F42-83C5-C8FDB578DD4D}"/>
    <cellStyle name="AggOrangeRBorder 4 2 6 4" xfId="14383" xr:uid="{0FADBFFC-538B-49AE-B360-B71DFBF63D6A}"/>
    <cellStyle name="AggOrangeRBorder 4 2 6 5" xfId="17584" xr:uid="{64F145C7-1BAC-4B27-820F-C055465C78C9}"/>
    <cellStyle name="AggOrangeRBorder 4 2 6 6" xfId="21567" xr:uid="{BC947D7C-B4A3-41BD-82D8-B4017C86B3F6}"/>
    <cellStyle name="AggOrangeRBorder 4 2 6 7" xfId="24149" xr:uid="{025BBF2B-6E88-47C9-B1E3-13A4F4A2782C}"/>
    <cellStyle name="AggOrangeRBorder 4 2 6 8" xfId="26584" xr:uid="{C1B59DF4-8CB9-4864-ABF4-B247CC39981B}"/>
    <cellStyle name="AggOrangeRBorder 4 2 6 9" xfId="34047" xr:uid="{B811AC62-B81C-4C9D-8A11-7004A4B48EC6}"/>
    <cellStyle name="AggOrangeRBorder 4 2 7" xfId="3152" xr:uid="{EE179FF2-6204-4292-A731-D08E4EDADA3C}"/>
    <cellStyle name="AggOrangeRBorder 4 2 7 10" xfId="34729" xr:uid="{4D05449B-835E-4FB6-BD58-C8ACD6ADAC46}"/>
    <cellStyle name="AggOrangeRBorder 4 2 7 11" xfId="38174" xr:uid="{142D1785-DC5D-4611-B0DF-A663576D1DAA}"/>
    <cellStyle name="AggOrangeRBorder 4 2 7 12" xfId="40863" xr:uid="{75148E32-8DAF-4881-8711-2339B903D212}"/>
    <cellStyle name="AggOrangeRBorder 4 2 7 13" xfId="45174" xr:uid="{1091BC31-7F77-4632-BCC3-968C3453DA38}"/>
    <cellStyle name="AggOrangeRBorder 4 2 7 14" xfId="48565" xr:uid="{35F7F051-7267-45BE-8A37-CDFC3E894131}"/>
    <cellStyle name="AggOrangeRBorder 4 2 7 15" xfId="50570" xr:uid="{B5AFA219-D86F-4BB3-B9DD-EFFABECF573B}"/>
    <cellStyle name="AggOrangeRBorder 4 2 7 2" xfId="7587" xr:uid="{DF34CEC6-D0CF-4A03-B256-821F6C1F539A}"/>
    <cellStyle name="AggOrangeRBorder 4 2 7 3" xfId="11166" xr:uid="{235BCAD1-631A-4B34-8755-E9B6B8853578}"/>
    <cellStyle name="AggOrangeRBorder 4 2 7 4" xfId="15066" xr:uid="{B9EFDCA3-DC1E-4369-9B9D-E57ACA16478D}"/>
    <cellStyle name="AggOrangeRBorder 4 2 7 5" xfId="18265" xr:uid="{BC22284D-5A0F-4E1A-9625-991A06DC17B0}"/>
    <cellStyle name="AggOrangeRBorder 4 2 7 6" xfId="22245" xr:uid="{C4C9DE6D-6240-4379-AEE5-531A55445176}"/>
    <cellStyle name="AggOrangeRBorder 4 2 7 7" xfId="24807" xr:uid="{B175B056-6B4F-4B6A-AFBE-282D2020E4EC}"/>
    <cellStyle name="AggOrangeRBorder 4 2 7 8" xfId="29150" xr:uid="{5C63E65E-CDD0-41EB-9A5E-D7899D3C59CF}"/>
    <cellStyle name="AggOrangeRBorder 4 2 7 9" xfId="31124" xr:uid="{639018BC-4050-4EF4-B32B-AB868BD98E41}"/>
    <cellStyle name="AggOrangeRBorder 4 2 8" xfId="3432" xr:uid="{B880EEDF-D023-4E28-9916-765018851D18}"/>
    <cellStyle name="AggOrangeRBorder 4 2 8 10" xfId="35009" xr:uid="{DEB11044-9ABC-4778-9E61-5F91B617DEEE}"/>
    <cellStyle name="AggOrangeRBorder 4 2 8 11" xfId="38454" xr:uid="{1E778D19-B368-4377-AA1A-0A92EE03DBE1}"/>
    <cellStyle name="AggOrangeRBorder 4 2 8 12" xfId="41143" xr:uid="{A2028A03-6B5B-404C-BD66-9D4DCCB653A9}"/>
    <cellStyle name="AggOrangeRBorder 4 2 8 13" xfId="45454" xr:uid="{492B62C7-95FB-4340-9022-387B582DE516}"/>
    <cellStyle name="AggOrangeRBorder 4 2 8 14" xfId="48845" xr:uid="{ADB9A545-275F-4B45-825E-93C31624FA10}"/>
    <cellStyle name="AggOrangeRBorder 4 2 8 15" xfId="50850" xr:uid="{6CDCF7C8-AF33-4CA9-99C4-623749416106}"/>
    <cellStyle name="AggOrangeRBorder 4 2 8 2" xfId="7867" xr:uid="{41DF76FC-0EAF-4756-9BDC-56E82DF0863E}"/>
    <cellStyle name="AggOrangeRBorder 4 2 8 3" xfId="11446" xr:uid="{40B3B505-0E30-4410-8D2E-8FFE8E192796}"/>
    <cellStyle name="AggOrangeRBorder 4 2 8 4" xfId="15346" xr:uid="{3B835EDA-2C26-40B6-8F5D-0C1086AE3C51}"/>
    <cellStyle name="AggOrangeRBorder 4 2 8 5" xfId="18545" xr:uid="{005521F3-3669-4A9C-AAFB-A1000598B053}"/>
    <cellStyle name="AggOrangeRBorder 4 2 8 6" xfId="22525" xr:uid="{2966292E-417C-4AA9-AB97-9F7BDFB2BEE7}"/>
    <cellStyle name="AggOrangeRBorder 4 2 8 7" xfId="25087" xr:uid="{7D0F481F-6ECB-4090-B351-7FBBDDF79B81}"/>
    <cellStyle name="AggOrangeRBorder 4 2 8 8" xfId="29430" xr:uid="{1F853EE6-E7A0-4FFA-AF63-38CD49B74B3B}"/>
    <cellStyle name="AggOrangeRBorder 4 2 8 9" xfId="31404" xr:uid="{9AC81D91-BFB2-4B2B-8B0F-B2EFF25BA309}"/>
    <cellStyle name="AggOrangeRBorder 4 2 9" xfId="4106" xr:uid="{60DEEA52-E4A2-48C8-B668-09F8F17F3923}"/>
    <cellStyle name="AggOrangeRBorder 4 2 9 10" xfId="41769" xr:uid="{C3A310AB-A62F-46DF-A442-673C2DF64A74}"/>
    <cellStyle name="AggOrangeRBorder 4 2 9 11" xfId="46105" xr:uid="{1B402BF6-082D-466C-ACEC-F5247D94EDB4}"/>
    <cellStyle name="AggOrangeRBorder 4 2 9 12" xfId="49509" xr:uid="{A3F76C49-A783-4D8D-9F05-619066ED14A3}"/>
    <cellStyle name="AggOrangeRBorder 4 2 9 13" xfId="51476" xr:uid="{7D29D5A8-D66F-4EB2-8DD1-DEC825AD6B0F}"/>
    <cellStyle name="AggOrangeRBorder 4 2 9 2" xfId="8539" xr:uid="{B1B2A9D1-CC04-49D1-81AF-68332B1089D1}"/>
    <cellStyle name="AggOrangeRBorder 4 2 9 3" xfId="12110" xr:uid="{085B829F-7570-465F-9795-3280EBD5C45E}"/>
    <cellStyle name="AggOrangeRBorder 4 2 9 4" xfId="16013" xr:uid="{BF6499FD-859F-4BC2-95F4-B9D0E7F735AD}"/>
    <cellStyle name="AggOrangeRBorder 4 2 9 5" xfId="19194" xr:uid="{916518AF-FEB5-480F-BD7B-34C6D2189D4B}"/>
    <cellStyle name="AggOrangeRBorder 4 2 9 6" xfId="25713" xr:uid="{DD2147BB-24F9-4055-BB24-218A59593901}"/>
    <cellStyle name="AggOrangeRBorder 4 2 9 7" xfId="32061" xr:uid="{FCBA9166-9790-4B31-8174-2528B952F8E6}"/>
    <cellStyle name="AggOrangeRBorder 4 2 9 8" xfId="35667" xr:uid="{B57CF09D-C462-42E0-9BDA-FF8FE3DBC16F}"/>
    <cellStyle name="AggOrangeRBorder 4 2 9 9" xfId="39119" xr:uid="{BAA0942E-365F-49F1-AC3E-4EC5BF4880CE}"/>
    <cellStyle name="AggOrangeRBorder 4 3" xfId="717" xr:uid="{BB3A287C-7987-46AD-8A40-C144E75C03BF}"/>
    <cellStyle name="AggOrangeRBorder 4 3 10" xfId="3810" xr:uid="{C439AC46-9276-42D1-BD77-474C1A3F67B3}"/>
    <cellStyle name="AggOrangeRBorder 4 3 10 10" xfId="41473" xr:uid="{67A8D5F0-C87C-48C2-813F-516D470C21B4}"/>
    <cellStyle name="AggOrangeRBorder 4 3 10 11" xfId="45809" xr:uid="{A15425E0-A339-44B2-AE22-0DB9B07C2599}"/>
    <cellStyle name="AggOrangeRBorder 4 3 10 12" xfId="49213" xr:uid="{2D368452-D0B6-4117-993A-C69B34EC0E0E}"/>
    <cellStyle name="AggOrangeRBorder 4 3 10 13" xfId="51180" xr:uid="{597C920C-AD06-4E7B-B472-EB6552E7A056}"/>
    <cellStyle name="AggOrangeRBorder 4 3 10 2" xfId="8243" xr:uid="{17AFFEB2-DD12-46EB-A829-55E723296F38}"/>
    <cellStyle name="AggOrangeRBorder 4 3 10 3" xfId="11814" xr:uid="{1D165C41-F64E-47B9-B223-C295D2FB227D}"/>
    <cellStyle name="AggOrangeRBorder 4 3 10 4" xfId="15717" xr:uid="{875D4382-7BC1-426D-9D19-122455347432}"/>
    <cellStyle name="AggOrangeRBorder 4 3 10 5" xfId="18898" xr:uid="{AF539C38-D12B-4722-B9BD-9E1ED178B630}"/>
    <cellStyle name="AggOrangeRBorder 4 3 10 6" xfId="25417" xr:uid="{1E2B0BF0-101E-46F8-AC02-117C46C40524}"/>
    <cellStyle name="AggOrangeRBorder 4 3 10 7" xfId="31765" xr:uid="{625DBB3B-63B6-4CF7-8D63-72684902725E}"/>
    <cellStyle name="AggOrangeRBorder 4 3 10 8" xfId="35371" xr:uid="{80EDE9E4-8353-4A83-9419-D018BF1FFF20}"/>
    <cellStyle name="AggOrangeRBorder 4 3 10 9" xfId="38823" xr:uid="{36F08295-B210-4076-8220-DC9FF9338026}"/>
    <cellStyle name="AggOrangeRBorder 4 3 11" xfId="6009" xr:uid="{84A832CD-CB27-4793-8422-41BAEC90BA5D}"/>
    <cellStyle name="AggOrangeRBorder 4 3 12" xfId="13507" xr:uid="{D5C451D1-236B-4E83-84D4-56411332E5A2}"/>
    <cellStyle name="AggOrangeRBorder 4 3 13" xfId="19831" xr:uid="{DE8E0447-F853-4A88-A5E8-9EC139F42DF8}"/>
    <cellStyle name="AggOrangeRBorder 4 3 14" xfId="26508" xr:uid="{E61E45CD-2F2C-421D-A7CB-B9648D1E15DB}"/>
    <cellStyle name="AggOrangeRBorder 4 3 15" xfId="42747" xr:uid="{E89BE5D5-8ADD-4909-8A40-89F45D9FE5BB}"/>
    <cellStyle name="AggOrangeRBorder 4 3 16" xfId="52581" xr:uid="{379A3590-39FD-49EF-8923-3379FE90097D}"/>
    <cellStyle name="AggOrangeRBorder 4 3 2" xfId="932" xr:uid="{9D62067B-40C0-4216-85F4-4646F43D3E8E}"/>
    <cellStyle name="AggOrangeRBorder 4 3 2 10" xfId="4840" xr:uid="{6098C5A1-3A98-4BA1-90AA-A9D0034B3D51}"/>
    <cellStyle name="AggOrangeRBorder 4 3 2 11" xfId="12832" xr:uid="{2FE02500-54BD-4F22-A23C-39F3354702B4}"/>
    <cellStyle name="AggOrangeRBorder 4 3 2 12" xfId="20041" xr:uid="{F632543E-B04B-45F1-BCCF-54272D9DCC87}"/>
    <cellStyle name="AggOrangeRBorder 4 3 2 13" xfId="37745" xr:uid="{8D072138-58FB-49FE-88AC-0E613368365E}"/>
    <cellStyle name="AggOrangeRBorder 4 3 2 14" xfId="42957" xr:uid="{4810D086-1666-45F2-A027-8C1BCCC2FAD2}"/>
    <cellStyle name="AggOrangeRBorder 4 3 2 15" xfId="52795" xr:uid="{499E08AA-2FF9-473D-A801-5EC731EC7668}"/>
    <cellStyle name="AggOrangeRBorder 4 3 2 2" xfId="1670" xr:uid="{684348CE-60F2-4AB7-851B-FD33E77A77E8}"/>
    <cellStyle name="AggOrangeRBorder 4 3 2 2 10" xfId="43695" xr:uid="{04C0CC01-E733-41BF-BE7C-AF8F172AF984}"/>
    <cellStyle name="AggOrangeRBorder 4 3 2 2 11" xfId="47232" xr:uid="{A1CA0803-D914-4224-874A-1DA2AE006111}"/>
    <cellStyle name="AggOrangeRBorder 4 3 2 2 2" xfId="6109" xr:uid="{D7D8FDB2-1683-4BD7-BD68-FA701F1EA9DD}"/>
    <cellStyle name="AggOrangeRBorder 4 3 2 2 3" xfId="9686" xr:uid="{41DC4937-FA55-49DE-9285-AB252D9DB06B}"/>
    <cellStyle name="AggOrangeRBorder 4 3 2 2 4" xfId="16791" xr:uid="{E835FB25-CED8-443F-8992-59B5693F2B9A}"/>
    <cellStyle name="AggOrangeRBorder 4 3 2 2 5" xfId="20778" xr:uid="{1BD7585F-AC97-4599-81CB-16DDDF61F906}"/>
    <cellStyle name="AggOrangeRBorder 4 3 2 2 6" xfId="23384" xr:uid="{9CAA66E8-B5CE-4B3D-853B-284571EE32D7}"/>
    <cellStyle name="AggOrangeRBorder 4 3 2 2 7" xfId="27732" xr:uid="{EEA8B52F-E0B6-4572-B16E-76DFAAD0A840}"/>
    <cellStyle name="AggOrangeRBorder 4 3 2 2 8" xfId="33253" xr:uid="{C93DDCD6-6B83-4797-8D83-CE09618FB5F6}"/>
    <cellStyle name="AggOrangeRBorder 4 3 2 2 9" xfId="29932" xr:uid="{E01881D1-06E4-4DF0-9555-6D3017B0F37D}"/>
    <cellStyle name="AggOrangeRBorder 4 3 2 3" xfId="1584" xr:uid="{C321F0C0-76D8-462F-B07F-1B5CEDC66315}"/>
    <cellStyle name="AggOrangeRBorder 4 3 2 3 10" xfId="37673" xr:uid="{4B71F142-8A80-4EB4-94D1-F74330D2BC7D}"/>
    <cellStyle name="AggOrangeRBorder 4 3 2 3 11" xfId="43609" xr:uid="{4113B836-D9C0-431E-A0CD-004ED0A3C366}"/>
    <cellStyle name="AggOrangeRBorder 4 3 2 3 12" xfId="47577" xr:uid="{02541043-85DA-424C-A0EA-DD9760D9E749}"/>
    <cellStyle name="AggOrangeRBorder 4 3 2 3 2" xfId="6023" xr:uid="{A7D960FE-950E-42C1-ACC7-EF34550681EB}"/>
    <cellStyle name="AggOrangeRBorder 4 3 2 3 3" xfId="9600" xr:uid="{94FFE6DB-93E9-4965-AE4A-203C7E5AA47B}"/>
    <cellStyle name="AggOrangeRBorder 4 3 2 3 4" xfId="13512" xr:uid="{DEDF0C8B-5B53-4557-A3E1-F1FA5B180A6A}"/>
    <cellStyle name="AggOrangeRBorder 4 3 2 3 5" xfId="16705" xr:uid="{ED9E2D89-FE62-4D3F-9E6F-2BC4774E8E9E}"/>
    <cellStyle name="AggOrangeRBorder 4 3 2 3 6" xfId="20692" xr:uid="{5052B375-9394-4D17-9640-AF5CD1A7AD4B}"/>
    <cellStyle name="AggOrangeRBorder 4 3 2 3 7" xfId="23301" xr:uid="{AC04DA97-AA4B-41EF-9540-CAD5FB1231E5}"/>
    <cellStyle name="AggOrangeRBorder 4 3 2 3 8" xfId="30223" xr:uid="{07C3992D-618C-403E-A72E-A1D821716FD8}"/>
    <cellStyle name="AggOrangeRBorder 4 3 2 3 9" xfId="33167" xr:uid="{5127E938-626E-4D78-A4B9-2454817FCF15}"/>
    <cellStyle name="AggOrangeRBorder 4 3 2 4" xfId="2339" xr:uid="{049C5785-F419-4418-B8E6-4850DF6D719A}"/>
    <cellStyle name="AggOrangeRBorder 4 3 2 4 10" xfId="40056" xr:uid="{A32F6280-E601-4253-8127-D264A316FF64}"/>
    <cellStyle name="AggOrangeRBorder 4 3 2 4 11" xfId="44362" xr:uid="{57CE3B9C-387A-4675-89E7-664D8988F291}"/>
    <cellStyle name="AggOrangeRBorder 4 3 2 4 12" xfId="46884" xr:uid="{29761112-4D86-40E7-86CA-E60308EDE7D8}"/>
    <cellStyle name="AggOrangeRBorder 4 3 2 4 2" xfId="6777" xr:uid="{16211C09-5272-4FD3-8CD3-3DE293DAFEA6}"/>
    <cellStyle name="AggOrangeRBorder 4 3 2 4 3" xfId="10355" xr:uid="{5A43BE47-250B-4A13-8D58-A27A7879B706}"/>
    <cellStyle name="AggOrangeRBorder 4 3 2 4 4" xfId="14254" xr:uid="{A21830C6-92DD-4BCA-8FF5-C9392B63B80B}"/>
    <cellStyle name="AggOrangeRBorder 4 3 2 4 5" xfId="17455" xr:uid="{CBD1FB1E-AC2F-411D-94AA-91F20353E685}"/>
    <cellStyle name="AggOrangeRBorder 4 3 2 4 6" xfId="21438" xr:uid="{2CBE65CF-CE5E-4C23-A325-1AA2DDAF315F}"/>
    <cellStyle name="AggOrangeRBorder 4 3 2 4 7" xfId="24025" xr:uid="{3C8916D0-C9DA-44CC-8BF5-0C9D3E8F97AF}"/>
    <cellStyle name="AggOrangeRBorder 4 3 2 4 8" xfId="26350" xr:uid="{2683C36C-693C-40E1-A30F-D3008CD48BE4}"/>
    <cellStyle name="AggOrangeRBorder 4 3 2 4 9" xfId="33918" xr:uid="{4839310C-00B3-4747-B61B-7ACE177CC561}"/>
    <cellStyle name="AggOrangeRBorder 4 3 2 5" xfId="2707" xr:uid="{CD25BBE2-8AFC-44E2-BEEA-B14488806EEE}"/>
    <cellStyle name="AggOrangeRBorder 4 3 2 5 10" xfId="40424" xr:uid="{23999724-7B33-4722-8CA5-8B49B7F24F24}"/>
    <cellStyle name="AggOrangeRBorder 4 3 2 5 11" xfId="44730" xr:uid="{F9A60739-766E-43E8-866C-6D0193ABFE7C}"/>
    <cellStyle name="AggOrangeRBorder 4 3 2 5 12" xfId="50131" xr:uid="{BFBB6B20-071C-4D89-B06C-81B0912835E9}"/>
    <cellStyle name="AggOrangeRBorder 4 3 2 5 2" xfId="7143" xr:uid="{27D8569A-3451-4333-9B12-14D1A8B9744C}"/>
    <cellStyle name="AggOrangeRBorder 4 3 2 5 3" xfId="10723" xr:uid="{45E8C3D9-386E-4732-A418-8FF2362B4C77}"/>
    <cellStyle name="AggOrangeRBorder 4 3 2 5 4" xfId="14622" xr:uid="{2F3C19F1-CDD6-498F-B5D5-1DB0F7FC8589}"/>
    <cellStyle name="AggOrangeRBorder 4 3 2 5 5" xfId="17823" xr:uid="{952F8A6B-5879-4C66-BEC5-3BA0BF82234C}"/>
    <cellStyle name="AggOrangeRBorder 4 3 2 5 6" xfId="21806" xr:uid="{691E6F57-BDFB-405A-9402-FFDE81086180}"/>
    <cellStyle name="AggOrangeRBorder 4 3 2 5 7" xfId="24371" xr:uid="{3EE978F6-3A59-418D-B14B-13661A532EF2}"/>
    <cellStyle name="AggOrangeRBorder 4 3 2 5 8" xfId="30679" xr:uid="{92ED30CE-E54A-4CA7-B010-BBCB323C67F2}"/>
    <cellStyle name="AggOrangeRBorder 4 3 2 5 9" xfId="34286" xr:uid="{C5C80BCE-B14C-42C2-A86E-EFA820983902}"/>
    <cellStyle name="AggOrangeRBorder 4 3 2 6" xfId="3396" xr:uid="{57B32884-898D-494D-8279-8E84365A89B6}"/>
    <cellStyle name="AggOrangeRBorder 4 3 2 6 10" xfId="34973" xr:uid="{498EB6DF-F66D-45B9-9331-B9386715AE66}"/>
    <cellStyle name="AggOrangeRBorder 4 3 2 6 11" xfId="38418" xr:uid="{4D224EED-ADE1-4E8E-AB27-7C22D0C19496}"/>
    <cellStyle name="AggOrangeRBorder 4 3 2 6 12" xfId="41107" xr:uid="{2E195D65-C7A7-4DCA-AE72-E34A0F91CC11}"/>
    <cellStyle name="AggOrangeRBorder 4 3 2 6 13" xfId="45418" xr:uid="{6E52092A-A08A-4FD4-83A5-F92CDB937199}"/>
    <cellStyle name="AggOrangeRBorder 4 3 2 6 14" xfId="48809" xr:uid="{D35B4B22-B3AC-40DF-AB9F-0067E63E4678}"/>
    <cellStyle name="AggOrangeRBorder 4 3 2 6 15" xfId="50814" xr:uid="{E7B3D609-447F-4AF0-B72A-6AB0A37E8A09}"/>
    <cellStyle name="AggOrangeRBorder 4 3 2 6 2" xfId="7831" xr:uid="{02C3C429-6F19-4057-B04D-AF9B79356D58}"/>
    <cellStyle name="AggOrangeRBorder 4 3 2 6 3" xfId="11410" xr:uid="{D2809A36-F976-4F10-8810-1F09D008D398}"/>
    <cellStyle name="AggOrangeRBorder 4 3 2 6 4" xfId="15310" xr:uid="{C10D1C43-7274-4CA0-8A9B-2FEF866C5B9C}"/>
    <cellStyle name="AggOrangeRBorder 4 3 2 6 5" xfId="18509" xr:uid="{DE4F50EC-16D0-45CD-BD2A-B785568D2CB1}"/>
    <cellStyle name="AggOrangeRBorder 4 3 2 6 6" xfId="22489" xr:uid="{94019FD5-BBB5-4890-8ABD-D2509F850831}"/>
    <cellStyle name="AggOrangeRBorder 4 3 2 6 7" xfId="25051" xr:uid="{5DAE743E-1E1F-436E-82DA-CF8C9B903B2F}"/>
    <cellStyle name="AggOrangeRBorder 4 3 2 6 8" xfId="29394" xr:uid="{B806BDB9-CF5A-463C-BB01-A18EAF236101}"/>
    <cellStyle name="AggOrangeRBorder 4 3 2 6 9" xfId="31368" xr:uid="{0556C7D1-F526-493B-8372-8923C466B2C6}"/>
    <cellStyle name="AggOrangeRBorder 4 3 2 7" xfId="2988" xr:uid="{A3A175CE-7001-48AF-9B51-780FF9806405}"/>
    <cellStyle name="AggOrangeRBorder 4 3 2 7 10" xfId="34565" xr:uid="{15111299-496D-47D3-BB58-3C859FC506E3}"/>
    <cellStyle name="AggOrangeRBorder 4 3 2 7 11" xfId="38010" xr:uid="{53A4C883-1576-471B-9B99-E8CDF23CEEF8}"/>
    <cellStyle name="AggOrangeRBorder 4 3 2 7 12" xfId="40699" xr:uid="{11E83C16-6062-4007-B8CA-335C2DA90D38}"/>
    <cellStyle name="AggOrangeRBorder 4 3 2 7 13" xfId="45010" xr:uid="{82CADAFC-B243-49D8-84AE-A0E7A3EF1182}"/>
    <cellStyle name="AggOrangeRBorder 4 3 2 7 14" xfId="48401" xr:uid="{670892AC-CA5E-49FA-B377-AFAE5A877914}"/>
    <cellStyle name="AggOrangeRBorder 4 3 2 7 15" xfId="50406" xr:uid="{1280B0A7-DDEC-4031-965E-6D3829630CDB}"/>
    <cellStyle name="AggOrangeRBorder 4 3 2 7 2" xfId="7423" xr:uid="{01DB89FC-7C34-49CC-B88B-4946044EB1EB}"/>
    <cellStyle name="AggOrangeRBorder 4 3 2 7 3" xfId="11002" xr:uid="{3B5E2205-AD75-4F8F-B1FB-BD368560B7A8}"/>
    <cellStyle name="AggOrangeRBorder 4 3 2 7 4" xfId="14902" xr:uid="{98FBCB4A-41D1-461A-80A1-39AAEA1B6478}"/>
    <cellStyle name="AggOrangeRBorder 4 3 2 7 5" xfId="18101" xr:uid="{7BE9DDAA-8B0F-4D94-B2A4-2D39D8EC00A5}"/>
    <cellStyle name="AggOrangeRBorder 4 3 2 7 6" xfId="22081" xr:uid="{793E0434-4EF0-4768-A0C6-EFAAC9BB5350}"/>
    <cellStyle name="AggOrangeRBorder 4 3 2 7 7" xfId="24643" xr:uid="{97F835EE-0145-40F1-9239-57E3599FD77F}"/>
    <cellStyle name="AggOrangeRBorder 4 3 2 7 8" xfId="28986" xr:uid="{935B171A-E9AB-498B-AB34-80C5B63F4C03}"/>
    <cellStyle name="AggOrangeRBorder 4 3 2 7 9" xfId="30960" xr:uid="{A7BF1AFF-1550-4705-960F-02C68CF730D6}"/>
    <cellStyle name="AggOrangeRBorder 4 3 2 8" xfId="4348" xr:uid="{21B1F455-1427-46FD-BEF5-308099BA0D87}"/>
    <cellStyle name="AggOrangeRBorder 4 3 2 8 10" xfId="42011" xr:uid="{E1D05220-F86A-4F6E-B078-F19BDD60D7CA}"/>
    <cellStyle name="AggOrangeRBorder 4 3 2 8 11" xfId="46347" xr:uid="{6C290EE7-518E-45B1-88CC-6505D4BC9D4E}"/>
    <cellStyle name="AggOrangeRBorder 4 3 2 8 12" xfId="49751" xr:uid="{0B4649BF-D49C-40F5-8B5D-164CEA90905E}"/>
    <cellStyle name="AggOrangeRBorder 4 3 2 8 13" xfId="51718" xr:uid="{0969245B-1354-4C96-8842-4010F1F37746}"/>
    <cellStyle name="AggOrangeRBorder 4 3 2 8 2" xfId="8781" xr:uid="{E1A608AA-8493-4A09-8653-0611BDBCECE8}"/>
    <cellStyle name="AggOrangeRBorder 4 3 2 8 3" xfId="12352" xr:uid="{01D1C9A0-2412-4BBA-98F9-AFF8741815C2}"/>
    <cellStyle name="AggOrangeRBorder 4 3 2 8 4" xfId="16255" xr:uid="{12178542-0893-4E2E-B891-C3458198FA2A}"/>
    <cellStyle name="AggOrangeRBorder 4 3 2 8 5" xfId="19436" xr:uid="{2B431B0C-33B4-44FE-AD43-C8D76443459D}"/>
    <cellStyle name="AggOrangeRBorder 4 3 2 8 6" xfId="25955" xr:uid="{1A7175F5-966E-4A56-A1AF-79CFF575C53E}"/>
    <cellStyle name="AggOrangeRBorder 4 3 2 8 7" xfId="32303" xr:uid="{8EBB7A5D-FE56-4072-B2B0-98E03129B4D6}"/>
    <cellStyle name="AggOrangeRBorder 4 3 2 8 8" xfId="35909" xr:uid="{5ED61FC4-EA3F-443C-876D-795CB4F96A09}"/>
    <cellStyle name="AggOrangeRBorder 4 3 2 8 9" xfId="39361" xr:uid="{167130C2-8836-4CCF-BE52-780BEF266C5E}"/>
    <cellStyle name="AggOrangeRBorder 4 3 2 9" xfId="3714" xr:uid="{0CAF819E-B764-453B-91C1-1AB933FA7925}"/>
    <cellStyle name="AggOrangeRBorder 4 3 2 9 10" xfId="41379" xr:uid="{483BB401-9948-4796-B9FA-A95B32A4D43A}"/>
    <cellStyle name="AggOrangeRBorder 4 3 2 9 11" xfId="45713" xr:uid="{C93E4BF0-DD5D-45AF-B833-CF6591253958}"/>
    <cellStyle name="AggOrangeRBorder 4 3 2 9 12" xfId="49117" xr:uid="{23D844F7-E3A3-43E2-9549-DA762421D8D1}"/>
    <cellStyle name="AggOrangeRBorder 4 3 2 9 13" xfId="51086" xr:uid="{0EA0B30F-FB55-49BF-86CD-7F9C565E6D7B}"/>
    <cellStyle name="AggOrangeRBorder 4 3 2 9 2" xfId="8147" xr:uid="{73043226-D0DF-42D2-8EB9-F0A8C9798369}"/>
    <cellStyle name="AggOrangeRBorder 4 3 2 9 3" xfId="11719" xr:uid="{8E79C261-5EB7-4AFF-9117-DF641451394B}"/>
    <cellStyle name="AggOrangeRBorder 4 3 2 9 4" xfId="15621" xr:uid="{F75968AE-548F-40BA-B883-7421140BD970}"/>
    <cellStyle name="AggOrangeRBorder 4 3 2 9 5" xfId="18802" xr:uid="{E2EE4F76-31B6-44D9-8F0E-F97100A321E4}"/>
    <cellStyle name="AggOrangeRBorder 4 3 2 9 6" xfId="25323" xr:uid="{28B8C59D-2725-4D4D-B072-31A87D403CA5}"/>
    <cellStyle name="AggOrangeRBorder 4 3 2 9 7" xfId="31670" xr:uid="{09E3CD09-0FCC-4D0C-B6C2-50C1022BFCDE}"/>
    <cellStyle name="AggOrangeRBorder 4 3 2 9 8" xfId="35275" xr:uid="{DA5576A1-1320-45C7-B531-DA53D522D200}"/>
    <cellStyle name="AggOrangeRBorder 4 3 2 9 9" xfId="38727" xr:uid="{4AB79805-EB6E-491B-8674-6F3CD1F0D4A3}"/>
    <cellStyle name="AggOrangeRBorder 4 3 3" xfId="1105" xr:uid="{775D34EA-2214-4E27-9082-D38B6582F0FE}"/>
    <cellStyle name="AggOrangeRBorder 4 3 3 10" xfId="43130" xr:uid="{389572BC-4A1C-4FE0-B7EB-5DFBD096B930}"/>
    <cellStyle name="AggOrangeRBorder 4 3 3 11" xfId="47138" xr:uid="{73387051-88A0-4CD2-A73D-3901B2C5BE1A}"/>
    <cellStyle name="AggOrangeRBorder 4 3 3 2" xfId="5547" xr:uid="{28B04009-5C01-4D2C-A0E7-C46A3030E780}"/>
    <cellStyle name="AggOrangeRBorder 4 3 3 3" xfId="9121" xr:uid="{99863644-856F-40FD-9398-9AB5608F79FD}"/>
    <cellStyle name="AggOrangeRBorder 4 3 3 4" xfId="13593" xr:uid="{F4FB6EF0-2F68-4F3E-A118-2EBA6A6AACB6}"/>
    <cellStyle name="AggOrangeRBorder 4 3 3 5" xfId="20213" xr:uid="{11CAF470-D8A5-4366-A339-8DDE56204DB6}"/>
    <cellStyle name="AggOrangeRBorder 4 3 3 6" xfId="22978" xr:uid="{FD2818E1-2407-403B-992B-A954B36784B3}"/>
    <cellStyle name="AggOrangeRBorder 4 3 3 7" xfId="27013" xr:uid="{E2A68C04-6FA5-4005-B01B-27C6823EE3A7}"/>
    <cellStyle name="AggOrangeRBorder 4 3 3 8" xfId="32688" xr:uid="{244A91AC-602A-42E2-86E0-B020B0490A06}"/>
    <cellStyle name="AggOrangeRBorder 4 3 3 9" xfId="37764" xr:uid="{63355E5A-C008-42FD-AE1A-271780C92949}"/>
    <cellStyle name="AggOrangeRBorder 4 3 4" xfId="1880" xr:uid="{274A4A47-0195-4E8C-AEC5-719C1E93BE3E}"/>
    <cellStyle name="AggOrangeRBorder 4 3 4 10" xfId="28128" xr:uid="{60BCAC7E-08E9-4B19-9B73-77651691B65B}"/>
    <cellStyle name="AggOrangeRBorder 4 3 4 11" xfId="43905" xr:uid="{AC2B6CF7-E6AC-44E1-B200-DC897F787411}"/>
    <cellStyle name="AggOrangeRBorder 4 3 4 12" xfId="47125" xr:uid="{14F1C5E7-00A3-405A-BDD9-3B2CE0813AF0}"/>
    <cellStyle name="AggOrangeRBorder 4 3 4 2" xfId="6318" xr:uid="{8AF3A072-9027-4B50-AD21-DEDEA4FF6FEB}"/>
    <cellStyle name="AggOrangeRBorder 4 3 4 3" xfId="9896" xr:uid="{DC022F9D-A189-4691-89C4-0188072A736D}"/>
    <cellStyle name="AggOrangeRBorder 4 3 4 4" xfId="13798" xr:uid="{02A2D195-0F9C-459E-98F1-03B4228E40CF}"/>
    <cellStyle name="AggOrangeRBorder 4 3 4 5" xfId="17001" xr:uid="{4BD3B571-050B-4ED4-B978-4FDF7D49907C}"/>
    <cellStyle name="AggOrangeRBorder 4 3 4 6" xfId="20988" xr:uid="{FA302729-AB61-4292-B632-1947A5B3CBE0}"/>
    <cellStyle name="AggOrangeRBorder 4 3 4 7" xfId="23581" xr:uid="{FEE29F20-AB8B-44C2-AE7B-5CBB5593BAF9}"/>
    <cellStyle name="AggOrangeRBorder 4 3 4 8" xfId="27371" xr:uid="{EA5375B7-A4FA-4482-ACF8-FD24EC05060D}"/>
    <cellStyle name="AggOrangeRBorder 4 3 4 9" xfId="33463" xr:uid="{AB626E0F-1F8E-4A93-9617-856B62F2A752}"/>
    <cellStyle name="AggOrangeRBorder 4 3 5" xfId="2158" xr:uid="{92A9D5FF-1A46-43DD-AC58-AA38D7917934}"/>
    <cellStyle name="AggOrangeRBorder 4 3 5 10" xfId="39875" xr:uid="{D89B2198-D3E1-4DCE-8022-8560C35AEEBA}"/>
    <cellStyle name="AggOrangeRBorder 4 3 5 11" xfId="44181" xr:uid="{58A03122-BBBE-418C-98AF-CCB8D60F34CB}"/>
    <cellStyle name="AggOrangeRBorder 4 3 5 12" xfId="48008" xr:uid="{EB597D0A-E907-4D23-AE04-C269DCFF3106}"/>
    <cellStyle name="AggOrangeRBorder 4 3 5 2" xfId="6596" xr:uid="{54C4E71E-9004-4A78-B9FC-B818AC5D2C91}"/>
    <cellStyle name="AggOrangeRBorder 4 3 5 3" xfId="10174" xr:uid="{4F1E53FA-3C96-4751-B560-1288DD457E5D}"/>
    <cellStyle name="AggOrangeRBorder 4 3 5 4" xfId="14073" xr:uid="{5B6AA5B9-2B78-4489-89D1-8B31982951DB}"/>
    <cellStyle name="AggOrangeRBorder 4 3 5 5" xfId="17274" xr:uid="{72ABA915-C3AD-4741-89B6-A3126F13383D}"/>
    <cellStyle name="AggOrangeRBorder 4 3 5 6" xfId="21257" xr:uid="{DF4D6592-49C4-438C-B828-2DE69ECAF879}"/>
    <cellStyle name="AggOrangeRBorder 4 3 5 7" xfId="23844" xr:uid="{211F2C74-7A34-4A67-AAAF-5A783D587F6F}"/>
    <cellStyle name="AggOrangeRBorder 4 3 5 8" xfId="26954" xr:uid="{11E99525-0369-4514-97CD-47F9D68732B9}"/>
    <cellStyle name="AggOrangeRBorder 4 3 5 9" xfId="33737" xr:uid="{53B7B27C-D0C6-4565-B58A-A165BC19FB2C}"/>
    <cellStyle name="AggOrangeRBorder 4 3 6" xfId="2501" xr:uid="{67220790-01EB-4C3A-AE2E-83473ACF9A95}"/>
    <cellStyle name="AggOrangeRBorder 4 3 6 10" xfId="40218" xr:uid="{19D3B9A7-6075-49A4-8261-8A7ACDC8494B}"/>
    <cellStyle name="AggOrangeRBorder 4 3 6 11" xfId="44524" xr:uid="{06927043-618F-4DD5-BF71-71F94413BD94}"/>
    <cellStyle name="AggOrangeRBorder 4 3 6 12" xfId="42351" xr:uid="{85543A20-81F9-4A0C-B9A1-4E8C534ACA12}"/>
    <cellStyle name="AggOrangeRBorder 4 3 6 2" xfId="6939" xr:uid="{CB49B152-A6A3-4B5C-A43F-5900CA9F15A6}"/>
    <cellStyle name="AggOrangeRBorder 4 3 6 3" xfId="10517" xr:uid="{B0A1311F-1CD3-45CA-82DD-55829701F133}"/>
    <cellStyle name="AggOrangeRBorder 4 3 6 4" xfId="14416" xr:uid="{55927319-FB91-4DC7-A0ED-2FD65956EBD5}"/>
    <cellStyle name="AggOrangeRBorder 4 3 6 5" xfId="17617" xr:uid="{E61CFCFC-FF0C-4782-B620-B1E373B0F7CB}"/>
    <cellStyle name="AggOrangeRBorder 4 3 6 6" xfId="21600" xr:uid="{EA80D043-C9A0-4802-9F62-3F4FC909023A}"/>
    <cellStyle name="AggOrangeRBorder 4 3 6 7" xfId="24180" xr:uid="{09AE0933-534F-4CDE-ABC0-D60BAF50192F}"/>
    <cellStyle name="AggOrangeRBorder 4 3 6 8" xfId="29993" xr:uid="{0E2A5DCF-1B6E-4E16-A4EF-2A5562010482}"/>
    <cellStyle name="AggOrangeRBorder 4 3 6 9" xfId="34080" xr:uid="{51BA48DD-E056-4BD0-B7BF-4F207852558C}"/>
    <cellStyle name="AggOrangeRBorder 4 3 7" xfId="3185" xr:uid="{32368DB8-4D84-4ED7-894E-1C89CB9773B7}"/>
    <cellStyle name="AggOrangeRBorder 4 3 7 10" xfId="34762" xr:uid="{260615DF-46DA-4287-80DC-F8C53FDD7BB8}"/>
    <cellStyle name="AggOrangeRBorder 4 3 7 11" xfId="38207" xr:uid="{231196CF-7A1C-46D2-881D-87C874B1D1CE}"/>
    <cellStyle name="AggOrangeRBorder 4 3 7 12" xfId="40896" xr:uid="{60FB6B06-1498-43AC-93A5-844DE95DCBB9}"/>
    <cellStyle name="AggOrangeRBorder 4 3 7 13" xfId="45207" xr:uid="{388AFD1C-65B9-4841-9366-3EC202B2CFFD}"/>
    <cellStyle name="AggOrangeRBorder 4 3 7 14" xfId="48598" xr:uid="{CC5E9AFD-118F-41BE-8ABA-CE75A8C9569A}"/>
    <cellStyle name="AggOrangeRBorder 4 3 7 15" xfId="50603" xr:uid="{F90DBEA1-DDCC-4D7E-A8BE-A70A38D6F20A}"/>
    <cellStyle name="AggOrangeRBorder 4 3 7 2" xfId="7620" xr:uid="{49EE7680-71A6-4FE6-95EB-628228EF69A3}"/>
    <cellStyle name="AggOrangeRBorder 4 3 7 3" xfId="11199" xr:uid="{1EEA0221-8292-48B9-A2C9-51F7F59F7AB0}"/>
    <cellStyle name="AggOrangeRBorder 4 3 7 4" xfId="15099" xr:uid="{03117DA6-335C-4E3B-9B6B-ABEE0571F38F}"/>
    <cellStyle name="AggOrangeRBorder 4 3 7 5" xfId="18298" xr:uid="{503DA658-D361-4660-B247-F468792CB222}"/>
    <cellStyle name="AggOrangeRBorder 4 3 7 6" xfId="22278" xr:uid="{C904CD07-9D2C-4ACE-BC2A-4D26FEA0D68E}"/>
    <cellStyle name="AggOrangeRBorder 4 3 7 7" xfId="24840" xr:uid="{A197D3C1-0EA5-40D9-A515-1FBA7F008888}"/>
    <cellStyle name="AggOrangeRBorder 4 3 7 8" xfId="29183" xr:uid="{50A2612D-4A1B-4105-B960-9BC16863BBFC}"/>
    <cellStyle name="AggOrangeRBorder 4 3 7 9" xfId="31157" xr:uid="{6130D017-C72C-4A6C-ADC9-75470DFAB587}"/>
    <cellStyle name="AggOrangeRBorder 4 3 8" xfId="3627" xr:uid="{DA523C1C-78D5-4840-8572-F8991AAB8098}"/>
    <cellStyle name="AggOrangeRBorder 4 3 8 10" xfId="35204" xr:uid="{9ECA126E-4C19-4B13-85BC-B269B67565D6}"/>
    <cellStyle name="AggOrangeRBorder 4 3 8 11" xfId="38649" xr:uid="{8701EC16-FE2A-49DA-8183-C7312F6D671A}"/>
    <cellStyle name="AggOrangeRBorder 4 3 8 12" xfId="41338" xr:uid="{B3D9A6A2-B7AC-43E5-9B22-213C9006752E}"/>
    <cellStyle name="AggOrangeRBorder 4 3 8 13" xfId="45649" xr:uid="{B9928E3F-E6A5-413C-911B-AEDD1BF645C7}"/>
    <cellStyle name="AggOrangeRBorder 4 3 8 14" xfId="49040" xr:uid="{EEE356F2-4F3B-42C1-85EA-89FB41D59BAE}"/>
    <cellStyle name="AggOrangeRBorder 4 3 8 15" xfId="51045" xr:uid="{E107B850-A868-4984-BAA0-DC14ECFC13ED}"/>
    <cellStyle name="AggOrangeRBorder 4 3 8 2" xfId="8062" xr:uid="{9D4C04BF-5BF0-4E63-81AD-2639B2FB7D81}"/>
    <cellStyle name="AggOrangeRBorder 4 3 8 3" xfId="11641" xr:uid="{898164B3-BD95-4F32-847D-3FDC3F82F736}"/>
    <cellStyle name="AggOrangeRBorder 4 3 8 4" xfId="15541" xr:uid="{3041EEAD-D2B7-4CFD-9BA1-7A096B079872}"/>
    <cellStyle name="AggOrangeRBorder 4 3 8 5" xfId="18740" xr:uid="{BEA3DEB2-43AE-4D87-A03E-F22C9A508A93}"/>
    <cellStyle name="AggOrangeRBorder 4 3 8 6" xfId="22720" xr:uid="{288A4089-A872-4C26-B654-8F1D36209539}"/>
    <cellStyle name="AggOrangeRBorder 4 3 8 7" xfId="25282" xr:uid="{EE32D45B-5C63-4A0B-A98C-BB54C5DF42FE}"/>
    <cellStyle name="AggOrangeRBorder 4 3 8 8" xfId="29625" xr:uid="{F92FC567-1C1B-42FE-BA84-FD83E0DE6A59}"/>
    <cellStyle name="AggOrangeRBorder 4 3 8 9" xfId="31599" xr:uid="{C18F2102-B29E-4D15-96F7-4061A3CBD89A}"/>
    <cellStyle name="AggOrangeRBorder 4 3 9" xfId="4139" xr:uid="{51617C69-EADC-4F4E-8927-8B99B0980AEE}"/>
    <cellStyle name="AggOrangeRBorder 4 3 9 10" xfId="41802" xr:uid="{9B041EB8-E9C4-4DB1-B457-2F64B82B3CEB}"/>
    <cellStyle name="AggOrangeRBorder 4 3 9 11" xfId="46138" xr:uid="{1E89CE2C-1429-4391-BEA3-20A4606483D7}"/>
    <cellStyle name="AggOrangeRBorder 4 3 9 12" xfId="49542" xr:uid="{7333DA23-8130-46E0-BFF6-71D5BC364127}"/>
    <cellStyle name="AggOrangeRBorder 4 3 9 13" xfId="51509" xr:uid="{21EE514B-4C91-435A-BF71-BD88D3E38173}"/>
    <cellStyle name="AggOrangeRBorder 4 3 9 2" xfId="8572" xr:uid="{43067045-0536-4950-B4CD-D6BDE2956F50}"/>
    <cellStyle name="AggOrangeRBorder 4 3 9 3" xfId="12143" xr:uid="{5156568F-49BC-404D-AEA9-4548F1D0F31F}"/>
    <cellStyle name="AggOrangeRBorder 4 3 9 4" xfId="16046" xr:uid="{71BCFE71-0AB3-417B-913B-4CFD83B15F46}"/>
    <cellStyle name="AggOrangeRBorder 4 3 9 5" xfId="19227" xr:uid="{F469A628-D59C-474D-A0B5-A55A267D8689}"/>
    <cellStyle name="AggOrangeRBorder 4 3 9 6" xfId="25746" xr:uid="{975E7AD9-090C-4B11-AB7F-454EDECFE37F}"/>
    <cellStyle name="AggOrangeRBorder 4 3 9 7" xfId="32094" xr:uid="{9CACC5D6-7593-4B26-9437-A372559CA429}"/>
    <cellStyle name="AggOrangeRBorder 4 3 9 8" xfId="35700" xr:uid="{1C821E27-2C99-4FBC-B244-48C4036F0D10}"/>
    <cellStyle name="AggOrangeRBorder 4 3 9 9" xfId="39152" xr:uid="{FF08C874-DAD7-4658-9668-9F6C992C7758}"/>
    <cellStyle name="AggOrangeRBorder 4 4" xfId="738" xr:uid="{2024E1FD-6D61-47AF-9C92-43F033CC7980}"/>
    <cellStyle name="AggOrangeRBorder 4 4 10" xfId="4503" xr:uid="{3F213F35-6F3A-4F99-A303-FD4F8403EF92}"/>
    <cellStyle name="AggOrangeRBorder 4 4 10 10" xfId="42166" xr:uid="{DDE25A64-B5B0-40D0-AF09-2740CD77E5DE}"/>
    <cellStyle name="AggOrangeRBorder 4 4 10 11" xfId="46502" xr:uid="{77D2651D-8A8E-4125-9B3A-6A9F41A04B6B}"/>
    <cellStyle name="AggOrangeRBorder 4 4 10 12" xfId="49906" xr:uid="{85315BDC-C7E7-4563-9BC3-F37EBABC9BAF}"/>
    <cellStyle name="AggOrangeRBorder 4 4 10 13" xfId="51873" xr:uid="{1E02A825-312B-49F9-B252-899157E4F371}"/>
    <cellStyle name="AggOrangeRBorder 4 4 10 2" xfId="8936" xr:uid="{BEDAB2DA-EB31-4143-A9D7-C860DBCD689B}"/>
    <cellStyle name="AggOrangeRBorder 4 4 10 3" xfId="12507" xr:uid="{C68260E2-E3C9-415D-96EB-4590C17ED11E}"/>
    <cellStyle name="AggOrangeRBorder 4 4 10 4" xfId="16410" xr:uid="{F58651EB-2CD2-408E-813A-6A904748731F}"/>
    <cellStyle name="AggOrangeRBorder 4 4 10 5" xfId="19591" xr:uid="{680E1EEB-9568-48CC-9A7D-E265697784C3}"/>
    <cellStyle name="AggOrangeRBorder 4 4 10 6" xfId="26110" xr:uid="{E2927F75-6F2D-4E6F-A0FE-E525BB25E46F}"/>
    <cellStyle name="AggOrangeRBorder 4 4 10 7" xfId="32458" xr:uid="{355A55B9-E242-493A-A0EF-978D052991F2}"/>
    <cellStyle name="AggOrangeRBorder 4 4 10 8" xfId="36064" xr:uid="{ADEF9C72-6E5A-4131-8333-351D0FB834B6}"/>
    <cellStyle name="AggOrangeRBorder 4 4 10 9" xfId="39516" xr:uid="{29D02CC9-DB33-4252-A070-89FD17142310}"/>
    <cellStyle name="AggOrangeRBorder 4 4 11" xfId="4720" xr:uid="{22D7E634-212E-4CF6-A188-727D111C00B8}"/>
    <cellStyle name="AggOrangeRBorder 4 4 12" xfId="12632" xr:uid="{59900F36-4131-4280-A3A0-F21F87FDCB3A}"/>
    <cellStyle name="AggOrangeRBorder 4 4 13" xfId="19852" xr:uid="{23B4BDB3-2907-4E63-A219-DD87A55ABC29}"/>
    <cellStyle name="AggOrangeRBorder 4 4 14" xfId="36457" xr:uid="{CC9CDBFD-00D3-4A75-9AE0-B1C1859E5BC6}"/>
    <cellStyle name="AggOrangeRBorder 4 4 15" xfId="42768" xr:uid="{544CF032-43D5-404C-B9C3-47A2BC1738C9}"/>
    <cellStyle name="AggOrangeRBorder 4 4 16" xfId="52602" xr:uid="{C76B1CEC-9D6C-4987-BAF5-390CAD469C48}"/>
    <cellStyle name="AggOrangeRBorder 4 4 2" xfId="953" xr:uid="{6D2DB889-26ED-4D1F-AC53-ABDF09DF501B}"/>
    <cellStyle name="AggOrangeRBorder 4 4 2 10" xfId="3690" xr:uid="{892D877A-E193-4653-9689-2C7307D19555}"/>
    <cellStyle name="AggOrangeRBorder 4 4 2 11" xfId="13262" xr:uid="{2F122F1E-D9CD-4D24-8017-BCD63E789215}"/>
    <cellStyle name="AggOrangeRBorder 4 4 2 12" xfId="20062" xr:uid="{5C379C4B-DC45-4957-8402-DC89A83FA1EF}"/>
    <cellStyle name="AggOrangeRBorder 4 4 2 13" xfId="36550" xr:uid="{7FBE8D7D-9B12-4E1B-BC99-D602396EC5CF}"/>
    <cellStyle name="AggOrangeRBorder 4 4 2 14" xfId="42978" xr:uid="{09BE1211-4F7F-4B0C-B58F-99CBAA9235F0}"/>
    <cellStyle name="AggOrangeRBorder 4 4 2 15" xfId="52816" xr:uid="{2094E68A-F718-4006-85E0-66B37830FBC1}"/>
    <cellStyle name="AggOrangeRBorder 4 4 2 2" xfId="1691" xr:uid="{742F8F93-7F17-4502-B608-F9FAD44CA3C0}"/>
    <cellStyle name="AggOrangeRBorder 4 4 2 2 10" xfId="43716" xr:uid="{6575381E-56FE-46B5-B232-592AC6AF4CF0}"/>
    <cellStyle name="AggOrangeRBorder 4 4 2 2 11" xfId="49084" xr:uid="{E8A076E3-6069-46EB-BA4D-4A7A221E6AA2}"/>
    <cellStyle name="AggOrangeRBorder 4 4 2 2 2" xfId="6130" xr:uid="{BBE8211F-465D-4108-B9C8-D69619B0523A}"/>
    <cellStyle name="AggOrangeRBorder 4 4 2 2 3" xfId="9707" xr:uid="{5784A9E5-B109-47BE-92F4-9CDB2591BB6D}"/>
    <cellStyle name="AggOrangeRBorder 4 4 2 2 4" xfId="16812" xr:uid="{9E8306FA-3020-4E05-BB0A-A09C1AC2873B}"/>
    <cellStyle name="AggOrangeRBorder 4 4 2 2 5" xfId="20799" xr:uid="{63F7984A-1453-40E0-914E-F8F2E70484E9}"/>
    <cellStyle name="AggOrangeRBorder 4 4 2 2 6" xfId="23402" xr:uid="{EE4946A6-8DE3-4200-A5EB-8FE98ED9CAE0}"/>
    <cellStyle name="AggOrangeRBorder 4 4 2 2 7" xfId="27907" xr:uid="{481E3DA9-960C-4714-B130-5F49AE058FBD}"/>
    <cellStyle name="AggOrangeRBorder 4 4 2 2 8" xfId="33274" xr:uid="{FB77E14D-929D-4FC9-88CE-6B9E6C5237DE}"/>
    <cellStyle name="AggOrangeRBorder 4 4 2 2 9" xfId="29677" xr:uid="{DC797C20-5E1F-463E-AD9B-4C1FC587EFDB}"/>
    <cellStyle name="AggOrangeRBorder 4 4 2 3" xfId="1905" xr:uid="{138B4136-0418-4C8A-B948-1D4E8E52B349}"/>
    <cellStyle name="AggOrangeRBorder 4 4 2 3 10" xfId="39631" xr:uid="{B61CFFFA-AFEA-4A98-88BE-D746A1E0BFD7}"/>
    <cellStyle name="AggOrangeRBorder 4 4 2 3 11" xfId="43930" xr:uid="{D74738C1-4D06-4C40-A5BF-7ABE6D5914C4}"/>
    <cellStyle name="AggOrangeRBorder 4 4 2 3 12" xfId="47713" xr:uid="{C16294A0-E8A0-40D8-8BE8-AEBEAC536402}"/>
    <cellStyle name="AggOrangeRBorder 4 4 2 3 2" xfId="6343" xr:uid="{91E27820-E334-442E-857A-B5D3378BBB9A}"/>
    <cellStyle name="AggOrangeRBorder 4 4 2 3 3" xfId="9921" xr:uid="{DEB0455C-EF1C-4B5E-8288-D0CE9EBA5847}"/>
    <cellStyle name="AggOrangeRBorder 4 4 2 3 4" xfId="13823" xr:uid="{81C28125-06EA-42D0-830C-4E177D98A11B}"/>
    <cellStyle name="AggOrangeRBorder 4 4 2 3 5" xfId="17026" xr:uid="{5A73C77C-110A-4D35-B154-8DBEAFE9E141}"/>
    <cellStyle name="AggOrangeRBorder 4 4 2 3 6" xfId="21013" xr:uid="{88815CF0-0B37-4DD4-820B-88BA60BA0C90}"/>
    <cellStyle name="AggOrangeRBorder 4 4 2 3 7" xfId="23604" xr:uid="{80390361-43C9-4DA3-9641-DC4EA38F2DC5}"/>
    <cellStyle name="AggOrangeRBorder 4 4 2 3 8" xfId="27385" xr:uid="{2EC90691-DB06-48A9-85E9-86961C466D70}"/>
    <cellStyle name="AggOrangeRBorder 4 4 2 3 9" xfId="33488" xr:uid="{36EEDF93-36E1-4065-B104-F1FDE396BC43}"/>
    <cellStyle name="AggOrangeRBorder 4 4 2 4" xfId="2357" xr:uid="{49C235A4-53FE-4DD0-8A0D-36A7A85409C9}"/>
    <cellStyle name="AggOrangeRBorder 4 4 2 4 10" xfId="40074" xr:uid="{C14EDF1A-C994-4DA1-A76D-C3203E4913D3}"/>
    <cellStyle name="AggOrangeRBorder 4 4 2 4 11" xfId="44380" xr:uid="{A3C348C5-EDA2-4A54-8556-1AA935F49B37}"/>
    <cellStyle name="AggOrangeRBorder 4 4 2 4 12" xfId="47840" xr:uid="{67429053-F024-443E-A7D6-DB627EDC306A}"/>
    <cellStyle name="AggOrangeRBorder 4 4 2 4 2" xfId="6795" xr:uid="{F280F7C2-DAEF-46F1-B420-DDD8396866B7}"/>
    <cellStyle name="AggOrangeRBorder 4 4 2 4 3" xfId="10373" xr:uid="{4B195880-9BD2-4F0E-A9B2-5210CDBB9AD5}"/>
    <cellStyle name="AggOrangeRBorder 4 4 2 4 4" xfId="14272" xr:uid="{682FF6A2-260E-4169-906A-8F0DC1DD3C40}"/>
    <cellStyle name="AggOrangeRBorder 4 4 2 4 5" xfId="17473" xr:uid="{42CABEB0-A0A7-4B80-B2B1-07AE0A80533E}"/>
    <cellStyle name="AggOrangeRBorder 4 4 2 4 6" xfId="21456" xr:uid="{06AD1603-4A3F-45C7-A2AB-F888D19F7805}"/>
    <cellStyle name="AggOrangeRBorder 4 4 2 4 7" xfId="24043" xr:uid="{870E5837-F967-4836-A16E-75B813BD64D3}"/>
    <cellStyle name="AggOrangeRBorder 4 4 2 4 8" xfId="26553" xr:uid="{79DCB3FC-7495-47E1-BA5A-3ECAB149C432}"/>
    <cellStyle name="AggOrangeRBorder 4 4 2 4 9" xfId="33936" xr:uid="{985F4835-21CF-4248-AB04-D322F014A97A}"/>
    <cellStyle name="AggOrangeRBorder 4 4 2 5" xfId="2728" xr:uid="{F6AC67E0-8394-4D61-A147-F2CB8C268198}"/>
    <cellStyle name="AggOrangeRBorder 4 4 2 5 10" xfId="40445" xr:uid="{AEE6F75D-63C9-429D-8E8D-57C0C40FC73D}"/>
    <cellStyle name="AggOrangeRBorder 4 4 2 5 11" xfId="44751" xr:uid="{5955C37B-49B3-441F-B985-A329B784DD37}"/>
    <cellStyle name="AggOrangeRBorder 4 4 2 5 12" xfId="50152" xr:uid="{C1635F93-DAF0-45D3-A4C3-5B710302FC27}"/>
    <cellStyle name="AggOrangeRBorder 4 4 2 5 2" xfId="7164" xr:uid="{94E40D86-8F35-4226-B364-E646D947D0FE}"/>
    <cellStyle name="AggOrangeRBorder 4 4 2 5 3" xfId="10744" xr:uid="{10CEEA52-65A7-406F-8810-F6CDA8D714E2}"/>
    <cellStyle name="AggOrangeRBorder 4 4 2 5 4" xfId="14643" xr:uid="{C55E6166-237D-4089-8FE0-988FD3481CBA}"/>
    <cellStyle name="AggOrangeRBorder 4 4 2 5 5" xfId="17844" xr:uid="{9CE3096A-4089-4F4D-ACC6-02E729138BC6}"/>
    <cellStyle name="AggOrangeRBorder 4 4 2 5 6" xfId="21827" xr:uid="{CCDEC2F3-3683-44C2-B55A-11154343BBF8}"/>
    <cellStyle name="AggOrangeRBorder 4 4 2 5 7" xfId="24389" xr:uid="{60135740-4F45-4735-B91C-8A6419D8AE6E}"/>
    <cellStyle name="AggOrangeRBorder 4 4 2 5 8" xfId="30700" xr:uid="{BB105FC6-D34D-48AB-B99B-9D33D6BB98F9}"/>
    <cellStyle name="AggOrangeRBorder 4 4 2 5 9" xfId="34307" xr:uid="{2B987982-4422-46EB-9CFC-75A8D5B3E5EC}"/>
    <cellStyle name="AggOrangeRBorder 4 4 2 6" xfId="3417" xr:uid="{956E7B8B-2A14-455A-8FFA-4514F7A56719}"/>
    <cellStyle name="AggOrangeRBorder 4 4 2 6 10" xfId="34994" xr:uid="{E515D451-50B5-4A78-95B1-AE562D0F6F81}"/>
    <cellStyle name="AggOrangeRBorder 4 4 2 6 11" xfId="38439" xr:uid="{E77FA078-E034-4D0C-AB28-1C9A0AF18F5C}"/>
    <cellStyle name="AggOrangeRBorder 4 4 2 6 12" xfId="41128" xr:uid="{627D5A08-7FB2-4974-B6D7-931DDA27D458}"/>
    <cellStyle name="AggOrangeRBorder 4 4 2 6 13" xfId="45439" xr:uid="{086EDE50-EB71-4273-92D8-1D72585AB7E8}"/>
    <cellStyle name="AggOrangeRBorder 4 4 2 6 14" xfId="48830" xr:uid="{CFCD9652-7274-414C-8D46-1B6BE523ECB9}"/>
    <cellStyle name="AggOrangeRBorder 4 4 2 6 15" xfId="50835" xr:uid="{7F5022EA-6F36-4225-A303-00BA4646C2EF}"/>
    <cellStyle name="AggOrangeRBorder 4 4 2 6 2" xfId="7852" xr:uid="{82948B20-0BE9-469B-95F5-21AE760C1C0F}"/>
    <cellStyle name="AggOrangeRBorder 4 4 2 6 3" xfId="11431" xr:uid="{EEEC7F2A-64D9-4559-9DBE-1E48B3B5D7C9}"/>
    <cellStyle name="AggOrangeRBorder 4 4 2 6 4" xfId="15331" xr:uid="{CB9113B3-5DDA-4180-9DB6-4A5AD6A37C83}"/>
    <cellStyle name="AggOrangeRBorder 4 4 2 6 5" xfId="18530" xr:uid="{A0D0DBCE-540B-4ADA-9C48-96D94571DC08}"/>
    <cellStyle name="AggOrangeRBorder 4 4 2 6 6" xfId="22510" xr:uid="{2A718AFC-6D5F-431E-A3C8-C7AA24FE2102}"/>
    <cellStyle name="AggOrangeRBorder 4 4 2 6 7" xfId="25072" xr:uid="{A245D452-3945-4AB7-8FA2-75EDB865CCF2}"/>
    <cellStyle name="AggOrangeRBorder 4 4 2 6 8" xfId="29415" xr:uid="{7F5C84AF-2C92-4DCE-A051-BE2D8D1243D1}"/>
    <cellStyle name="AggOrangeRBorder 4 4 2 6 9" xfId="31389" xr:uid="{BE1A46C3-2C01-493B-9A1C-A92C469CE80A}"/>
    <cellStyle name="AggOrangeRBorder 4 4 2 7" xfId="3652" xr:uid="{E2FB0070-1F85-4181-8B64-843C441FD448}"/>
    <cellStyle name="AggOrangeRBorder 4 4 2 7 10" xfId="35229" xr:uid="{4569BD1F-B89D-43C2-B40E-F475059ED954}"/>
    <cellStyle name="AggOrangeRBorder 4 4 2 7 11" xfId="38674" xr:uid="{6B73AA33-0CEC-421F-B93D-9E989C282501}"/>
    <cellStyle name="AggOrangeRBorder 4 4 2 7 12" xfId="41363" xr:uid="{AF790195-84C8-4248-9978-D9003CCC7BA9}"/>
    <cellStyle name="AggOrangeRBorder 4 4 2 7 13" xfId="45674" xr:uid="{ABF99E8C-10CB-4689-A63C-2B0446C56299}"/>
    <cellStyle name="AggOrangeRBorder 4 4 2 7 14" xfId="49065" xr:uid="{2CA27EDA-CCD4-4DBC-AA08-5DCE5DE42AAA}"/>
    <cellStyle name="AggOrangeRBorder 4 4 2 7 15" xfId="51070" xr:uid="{C8D292A4-AC9D-4583-B325-BC0DD9055A6C}"/>
    <cellStyle name="AggOrangeRBorder 4 4 2 7 2" xfId="8087" xr:uid="{3AE59C65-2792-4D5A-8A8E-71BA08FEF014}"/>
    <cellStyle name="AggOrangeRBorder 4 4 2 7 3" xfId="11666" xr:uid="{1738140A-1DEB-48FD-8250-D8A747678E1B}"/>
    <cellStyle name="AggOrangeRBorder 4 4 2 7 4" xfId="15566" xr:uid="{93DD58E6-A894-47A4-80EB-C4F4DEA3DC15}"/>
    <cellStyle name="AggOrangeRBorder 4 4 2 7 5" xfId="18765" xr:uid="{25CA6B8C-A444-43CD-B0F0-8393F223641A}"/>
    <cellStyle name="AggOrangeRBorder 4 4 2 7 6" xfId="22745" xr:uid="{3849D2C4-C3BD-4CAF-AEEC-C612F883A8E8}"/>
    <cellStyle name="AggOrangeRBorder 4 4 2 7 7" xfId="25307" xr:uid="{49C80C16-0337-4FA6-99A6-5843AAB8C4F5}"/>
    <cellStyle name="AggOrangeRBorder 4 4 2 7 8" xfId="29650" xr:uid="{E39D5914-8EA5-451D-A6C2-866433564524}"/>
    <cellStyle name="AggOrangeRBorder 4 4 2 7 9" xfId="31624" xr:uid="{F3CDFDB7-4FC8-442F-9A7F-C8B4E08F7F67}"/>
    <cellStyle name="AggOrangeRBorder 4 4 2 8" xfId="4369" xr:uid="{939990F5-6D44-4FA2-B8D0-0D656CD2597B}"/>
    <cellStyle name="AggOrangeRBorder 4 4 2 8 10" xfId="42032" xr:uid="{7120C3C9-F6EE-4DC4-BD48-055FD19CCB1A}"/>
    <cellStyle name="AggOrangeRBorder 4 4 2 8 11" xfId="46368" xr:uid="{466DFC3A-A64E-4AF4-9E06-D2BC7737D32A}"/>
    <cellStyle name="AggOrangeRBorder 4 4 2 8 12" xfId="49772" xr:uid="{BC6987DD-8A29-4777-8A84-A068970BA432}"/>
    <cellStyle name="AggOrangeRBorder 4 4 2 8 13" xfId="51739" xr:uid="{D76C4365-8699-4670-AE87-763FE605DB99}"/>
    <cellStyle name="AggOrangeRBorder 4 4 2 8 2" xfId="8802" xr:uid="{057805B7-A6C4-4081-881B-1237AD23EE1C}"/>
    <cellStyle name="AggOrangeRBorder 4 4 2 8 3" xfId="12373" xr:uid="{E570FA1E-B6F7-46A8-8252-5822A0A440C6}"/>
    <cellStyle name="AggOrangeRBorder 4 4 2 8 4" xfId="16276" xr:uid="{E5B4598D-ED80-49E4-9DD9-DA8CAFF65E85}"/>
    <cellStyle name="AggOrangeRBorder 4 4 2 8 5" xfId="19457" xr:uid="{506053DC-4E8A-4A36-838D-F0FA73CFA059}"/>
    <cellStyle name="AggOrangeRBorder 4 4 2 8 6" xfId="25976" xr:uid="{DA71C8B8-3B92-4EAE-858F-CD3FFD6947A4}"/>
    <cellStyle name="AggOrangeRBorder 4 4 2 8 7" xfId="32324" xr:uid="{8A8E9C28-3667-4C6F-B25C-468972FE5317}"/>
    <cellStyle name="AggOrangeRBorder 4 4 2 8 8" xfId="35930" xr:uid="{9B82DF0D-603A-4044-B779-8C14224E368C}"/>
    <cellStyle name="AggOrangeRBorder 4 4 2 8 9" xfId="39382" xr:uid="{D9A63B69-2489-41D8-AD52-35EDE3987B99}"/>
    <cellStyle name="AggOrangeRBorder 4 4 2 9" xfId="4599" xr:uid="{20534FD6-4EBF-48DC-AE81-90DC343CF620}"/>
    <cellStyle name="AggOrangeRBorder 4 4 2 9 10" xfId="42262" xr:uid="{ACCB9CCD-8B59-417A-9718-0D0607C97B89}"/>
    <cellStyle name="AggOrangeRBorder 4 4 2 9 11" xfId="46598" xr:uid="{8514D195-367B-462D-9D37-278EFDA0DE31}"/>
    <cellStyle name="AggOrangeRBorder 4 4 2 9 12" xfId="50002" xr:uid="{B19ED558-01BB-4C49-8E16-CC7B6CD80ACF}"/>
    <cellStyle name="AggOrangeRBorder 4 4 2 9 13" xfId="51969" xr:uid="{CD696D68-FB24-4CA9-AC4A-1804B5F84B3C}"/>
    <cellStyle name="AggOrangeRBorder 4 4 2 9 2" xfId="9032" xr:uid="{43E423DD-61B3-4C98-9A40-DAB262FACFC1}"/>
    <cellStyle name="AggOrangeRBorder 4 4 2 9 3" xfId="12603" xr:uid="{8221EFE3-EA3D-42C5-9521-178DE53EE2B3}"/>
    <cellStyle name="AggOrangeRBorder 4 4 2 9 4" xfId="16506" xr:uid="{8A1876BA-F4AB-4D93-A459-3F8CA2D34168}"/>
    <cellStyle name="AggOrangeRBorder 4 4 2 9 5" xfId="19687" xr:uid="{0F00CEA7-7353-42D3-A526-82E129ED9FA8}"/>
    <cellStyle name="AggOrangeRBorder 4 4 2 9 6" xfId="26206" xr:uid="{5430248C-DA71-42F4-9BF6-4F44475CB20A}"/>
    <cellStyle name="AggOrangeRBorder 4 4 2 9 7" xfId="32554" xr:uid="{5019DA80-9822-4087-A521-B8997249478F}"/>
    <cellStyle name="AggOrangeRBorder 4 4 2 9 8" xfId="36160" xr:uid="{996B3C69-08B0-4772-95E6-CDCF57D3E00D}"/>
    <cellStyle name="AggOrangeRBorder 4 4 2 9 9" xfId="39612" xr:uid="{AC193239-8339-42E7-A056-20BF93AAA7C0}"/>
    <cellStyle name="AggOrangeRBorder 4 4 3" xfId="1617" xr:uid="{30DD2B32-5412-4A53-9A91-9B5A68D23ABC}"/>
    <cellStyle name="AggOrangeRBorder 4 4 3 10" xfId="43642" xr:uid="{7B3B41A7-2E7C-4C93-8EC7-7FC0A7CD36B2}"/>
    <cellStyle name="AggOrangeRBorder 4 4 3 11" xfId="47939" xr:uid="{B33ED18A-08FC-4F53-B92A-F63BB1F798C7}"/>
    <cellStyle name="AggOrangeRBorder 4 4 3 2" xfId="6056" xr:uid="{E682C6A0-8F1C-489C-A608-23CF2E18330F}"/>
    <cellStyle name="AggOrangeRBorder 4 4 3 3" xfId="9633" xr:uid="{D1B3FBE6-2FC8-4F8B-AAFF-73879E37A232}"/>
    <cellStyle name="AggOrangeRBorder 4 4 3 4" xfId="16738" xr:uid="{D777467C-4D6E-401F-B069-E6A87C9FECA6}"/>
    <cellStyle name="AggOrangeRBorder 4 4 3 5" xfId="20725" xr:uid="{FEA18554-7590-4B05-AE41-9E99B4FBABCA}"/>
    <cellStyle name="AggOrangeRBorder 4 4 3 6" xfId="23333" xr:uid="{CE9145AC-DE09-4E16-9CE4-DC141F127A48}"/>
    <cellStyle name="AggOrangeRBorder 4 4 3 7" xfId="26893" xr:uid="{03F265A8-8D20-41B3-9A81-E47CDEDC8FE9}"/>
    <cellStyle name="AggOrangeRBorder 4 4 3 8" xfId="33200" xr:uid="{B3E5638A-1D8A-4311-A50C-2EDFD31D1BA1}"/>
    <cellStyle name="AggOrangeRBorder 4 4 3 9" xfId="26824" xr:uid="{FF7749BE-DF04-4B8B-91A3-8AC6B021CDDC}"/>
    <cellStyle name="AggOrangeRBorder 4 4 4" xfId="1881" xr:uid="{C01FF2F6-C20D-41FE-8B3D-3B0A67D50480}"/>
    <cellStyle name="AggOrangeRBorder 4 4 4 10" xfId="38705" xr:uid="{8B38B1D7-C442-47BD-B69C-3C7F58D12B87}"/>
    <cellStyle name="AggOrangeRBorder 4 4 4 11" xfId="43906" xr:uid="{07EE48D4-3CB9-4A7C-A04C-B987295FFA78}"/>
    <cellStyle name="AggOrangeRBorder 4 4 4 12" xfId="48069" xr:uid="{7402E249-9EF6-4EB2-BF42-427278F9D4A5}"/>
    <cellStyle name="AggOrangeRBorder 4 4 4 2" xfId="6319" xr:uid="{8A0F8699-25A6-4C98-97DD-CC45A471C326}"/>
    <cellStyle name="AggOrangeRBorder 4 4 4 3" xfId="9897" xr:uid="{4CACC180-D0EF-493B-A633-4A7EF89F3446}"/>
    <cellStyle name="AggOrangeRBorder 4 4 4 4" xfId="13799" xr:uid="{7F5AD6A6-9157-4F8E-964A-E98B20592060}"/>
    <cellStyle name="AggOrangeRBorder 4 4 4 5" xfId="17002" xr:uid="{4193F971-A17A-4909-B169-6A674A90A0C9}"/>
    <cellStyle name="AggOrangeRBorder 4 4 4 6" xfId="20989" xr:uid="{B56C1C9B-D081-42CA-ADAC-D000E733EBBF}"/>
    <cellStyle name="AggOrangeRBorder 4 4 4 7" xfId="23582" xr:uid="{CD9EEF44-84C1-4855-80BE-8CE4777E5F02}"/>
    <cellStyle name="AggOrangeRBorder 4 4 4 8" xfId="30468" xr:uid="{D7A0B697-C81E-40EB-BFDA-3810E683FFF3}"/>
    <cellStyle name="AggOrangeRBorder 4 4 4 9" xfId="33464" xr:uid="{50758D9E-8613-483E-88C6-9FB32F70221D}"/>
    <cellStyle name="AggOrangeRBorder 4 4 5" xfId="2175" xr:uid="{4F826D4E-DDFB-4E57-A13F-1E3002ED43D0}"/>
    <cellStyle name="AggOrangeRBorder 4 4 5 10" xfId="39892" xr:uid="{42014D81-99EE-4508-AC24-7D60427E43AA}"/>
    <cellStyle name="AggOrangeRBorder 4 4 5 11" xfId="44198" xr:uid="{CB92B4F2-B1F5-4766-A4CC-11CCBDDBFF0B}"/>
    <cellStyle name="AggOrangeRBorder 4 4 5 12" xfId="47416" xr:uid="{C54778D3-787F-42AE-8F21-AD8033A7B0A3}"/>
    <cellStyle name="AggOrangeRBorder 4 4 5 2" xfId="6613" xr:uid="{EADED0AF-7FAB-4728-8010-E90DF3340F1E}"/>
    <cellStyle name="AggOrangeRBorder 4 4 5 3" xfId="10191" xr:uid="{08903C4E-5E12-44EA-88DC-01197CD8CED3}"/>
    <cellStyle name="AggOrangeRBorder 4 4 5 4" xfId="14090" xr:uid="{7B2BBB38-CC89-4809-B6F8-7DCF31323E4C}"/>
    <cellStyle name="AggOrangeRBorder 4 4 5 5" xfId="17291" xr:uid="{8D509E84-10EA-4FCC-AD32-B4B8DB72C9A7}"/>
    <cellStyle name="AggOrangeRBorder 4 4 5 6" xfId="21274" xr:uid="{F12CC0BF-F362-401A-B2C0-E85DC9F85ED6}"/>
    <cellStyle name="AggOrangeRBorder 4 4 5 7" xfId="23861" xr:uid="{C90CB198-3EFD-428D-AB32-97546EFA7176}"/>
    <cellStyle name="AggOrangeRBorder 4 4 5 8" xfId="30171" xr:uid="{409CB5BA-5F31-40A8-97AC-4630B33945F4}"/>
    <cellStyle name="AggOrangeRBorder 4 4 5 9" xfId="33754" xr:uid="{AC9E39C2-ACD9-4E40-BA1B-4880CB6CE9FB}"/>
    <cellStyle name="AggOrangeRBorder 4 4 6" xfId="2522" xr:uid="{5BF57B12-1392-4254-963C-D62BF04BAB2F}"/>
    <cellStyle name="AggOrangeRBorder 4 4 6 10" xfId="40239" xr:uid="{D4708BE8-2E65-418D-9DBC-41D33B29D661}"/>
    <cellStyle name="AggOrangeRBorder 4 4 6 11" xfId="44545" xr:uid="{ACE732C2-70F4-4F7D-B3C2-11C60DC74020}"/>
    <cellStyle name="AggOrangeRBorder 4 4 6 12" xfId="48129" xr:uid="{FA9FCAD8-4592-4C53-B533-9DD278FD8C6E}"/>
    <cellStyle name="AggOrangeRBorder 4 4 6 2" xfId="6959" xr:uid="{E2D7AA71-0A82-4E8A-BC23-AA7221F41F51}"/>
    <cellStyle name="AggOrangeRBorder 4 4 6 3" xfId="10538" xr:uid="{98A0869F-54B6-488B-9B2E-F198AD04C834}"/>
    <cellStyle name="AggOrangeRBorder 4 4 6 4" xfId="14437" xr:uid="{7FBE84DF-FF51-419F-ADE6-C7BA3F968856}"/>
    <cellStyle name="AggOrangeRBorder 4 4 6 5" xfId="17638" xr:uid="{E2DD3D0F-D33A-4F0B-8525-2ED90D1B9859}"/>
    <cellStyle name="AggOrangeRBorder 4 4 6 6" xfId="21621" xr:uid="{4A4ACE96-1336-40AA-8F8E-797E1AF5A97B}"/>
    <cellStyle name="AggOrangeRBorder 4 4 6 7" xfId="24198" xr:uid="{4759333A-CC90-4DF3-BC02-1E575D3C1F34}"/>
    <cellStyle name="AggOrangeRBorder 4 4 6 8" xfId="26427" xr:uid="{50D8F483-F495-4156-911C-228412992D1B}"/>
    <cellStyle name="AggOrangeRBorder 4 4 6 9" xfId="34101" xr:uid="{ADF06C63-A122-4C8D-A376-B4FBF4EDA893}"/>
    <cellStyle name="AggOrangeRBorder 4 4 7" xfId="3206" xr:uid="{CD95ACE6-D102-43C0-B1D1-84D6CE98C364}"/>
    <cellStyle name="AggOrangeRBorder 4 4 7 10" xfId="34783" xr:uid="{727F3B1D-B91F-4219-B1EE-EA3843A7BE9B}"/>
    <cellStyle name="AggOrangeRBorder 4 4 7 11" xfId="38228" xr:uid="{871C3948-BF11-4096-A7E2-82F4334ECA06}"/>
    <cellStyle name="AggOrangeRBorder 4 4 7 12" xfId="40917" xr:uid="{096D57D1-280B-480F-BDAE-03D863AF1C2B}"/>
    <cellStyle name="AggOrangeRBorder 4 4 7 13" xfId="45228" xr:uid="{6CCBC005-1200-4427-81F0-DCCECCBFE24A}"/>
    <cellStyle name="AggOrangeRBorder 4 4 7 14" xfId="48619" xr:uid="{9AEB2028-0766-4752-8AC7-13EB2004D8CB}"/>
    <cellStyle name="AggOrangeRBorder 4 4 7 15" xfId="50624" xr:uid="{8537482E-6587-44A7-85FA-6E90B9332998}"/>
    <cellStyle name="AggOrangeRBorder 4 4 7 2" xfId="7641" xr:uid="{F905102D-BD48-4154-BE1E-2554CE6C0FEE}"/>
    <cellStyle name="AggOrangeRBorder 4 4 7 3" xfId="11220" xr:uid="{9666B54B-A127-4D03-AB20-9B0C92A76A2A}"/>
    <cellStyle name="AggOrangeRBorder 4 4 7 4" xfId="15120" xr:uid="{868866B6-3A05-45CE-95C5-DDC34CD6A696}"/>
    <cellStyle name="AggOrangeRBorder 4 4 7 5" xfId="18319" xr:uid="{C41D2C86-F754-4CDF-9A38-ADF1C50DD3CD}"/>
    <cellStyle name="AggOrangeRBorder 4 4 7 6" xfId="22299" xr:uid="{534EF30D-589B-4AEB-B914-F5907D896D43}"/>
    <cellStyle name="AggOrangeRBorder 4 4 7 7" xfId="24861" xr:uid="{1E49D13E-1F8D-4ABD-9B90-16F81162E3C3}"/>
    <cellStyle name="AggOrangeRBorder 4 4 7 8" xfId="29204" xr:uid="{2B989844-D11F-440F-A171-E40A0A3C9C55}"/>
    <cellStyle name="AggOrangeRBorder 4 4 7 9" xfId="31178" xr:uid="{D9C1E745-980D-4BD6-821F-1F4148A680C6}"/>
    <cellStyle name="AggOrangeRBorder 4 4 8" xfId="3628" xr:uid="{947DB0E4-C64E-439F-A1F2-F506A06E3821}"/>
    <cellStyle name="AggOrangeRBorder 4 4 8 10" xfId="35205" xr:uid="{1B9B967B-3E48-4C64-A44A-5933C6E52439}"/>
    <cellStyle name="AggOrangeRBorder 4 4 8 11" xfId="38650" xr:uid="{063F723A-0C07-458A-B493-B809D4FA4E17}"/>
    <cellStyle name="AggOrangeRBorder 4 4 8 12" xfId="41339" xr:uid="{9F4D9F91-6F7C-490E-B2CB-94CCB205176B}"/>
    <cellStyle name="AggOrangeRBorder 4 4 8 13" xfId="45650" xr:uid="{EFC412F4-7182-4356-8DCF-139BD128E48C}"/>
    <cellStyle name="AggOrangeRBorder 4 4 8 14" xfId="49041" xr:uid="{3E389834-049A-49AE-895D-A55D172BBA01}"/>
    <cellStyle name="AggOrangeRBorder 4 4 8 15" xfId="51046" xr:uid="{8DE892A6-DCBC-45AE-BBB6-C37EC9801AFD}"/>
    <cellStyle name="AggOrangeRBorder 4 4 8 2" xfId="8063" xr:uid="{83867B2F-43C2-43DF-9914-CC60B1DD566D}"/>
    <cellStyle name="AggOrangeRBorder 4 4 8 3" xfId="11642" xr:uid="{3399CDE3-9C40-449F-AB8F-C1DE11DD89DD}"/>
    <cellStyle name="AggOrangeRBorder 4 4 8 4" xfId="15542" xr:uid="{9F4D875A-76F3-4823-A6CD-9D55113B90A1}"/>
    <cellStyle name="AggOrangeRBorder 4 4 8 5" xfId="18741" xr:uid="{FA045959-3F0F-47B8-A177-9CA9AD161976}"/>
    <cellStyle name="AggOrangeRBorder 4 4 8 6" xfId="22721" xr:uid="{B5F87377-F5FE-4F6A-B605-9A422C630635}"/>
    <cellStyle name="AggOrangeRBorder 4 4 8 7" xfId="25283" xr:uid="{D705B71C-7C6C-4039-AEAE-750DBF426E9B}"/>
    <cellStyle name="AggOrangeRBorder 4 4 8 8" xfId="29626" xr:uid="{8C44B25B-20B5-4E64-87AC-652E3C707CAC}"/>
    <cellStyle name="AggOrangeRBorder 4 4 8 9" xfId="31600" xr:uid="{2A40C3CC-40B7-4C1B-80DD-76ECAD0DD3FF}"/>
    <cellStyle name="AggOrangeRBorder 4 4 9" xfId="4160" xr:uid="{62116DDE-1C17-4B6D-9BE1-B8A3B03B191B}"/>
    <cellStyle name="AggOrangeRBorder 4 4 9 10" xfId="41823" xr:uid="{4F0BFAF3-3F0A-4CE4-96B1-A4DB5D922529}"/>
    <cellStyle name="AggOrangeRBorder 4 4 9 11" xfId="46159" xr:uid="{6B7D9B90-B025-485D-A263-A4CA487D2524}"/>
    <cellStyle name="AggOrangeRBorder 4 4 9 12" xfId="49563" xr:uid="{A9257A38-9349-424D-8F36-1CA89493021C}"/>
    <cellStyle name="AggOrangeRBorder 4 4 9 13" xfId="51530" xr:uid="{773212F4-FF9C-4272-BFF4-353765FF1274}"/>
    <cellStyle name="AggOrangeRBorder 4 4 9 2" xfId="8593" xr:uid="{9CA558B8-59C2-431B-83E3-D5841931E7CA}"/>
    <cellStyle name="AggOrangeRBorder 4 4 9 3" xfId="12164" xr:uid="{B9BF2251-6D3B-45EC-A540-88EA5E2FF3FC}"/>
    <cellStyle name="AggOrangeRBorder 4 4 9 4" xfId="16067" xr:uid="{0436B8B7-E938-4185-9159-16B674EA85E0}"/>
    <cellStyle name="AggOrangeRBorder 4 4 9 5" xfId="19248" xr:uid="{5CEF5A31-C507-4E2E-8B85-5CC5812485DD}"/>
    <cellStyle name="AggOrangeRBorder 4 4 9 6" xfId="25767" xr:uid="{9999F3BD-DF9A-4057-86BE-E91E4919808D}"/>
    <cellStyle name="AggOrangeRBorder 4 4 9 7" xfId="32115" xr:uid="{97975148-DD5C-4665-9F65-4988C88B314A}"/>
    <cellStyle name="AggOrangeRBorder 4 4 9 8" xfId="35721" xr:uid="{B8D8653D-04FE-4B3B-B7E0-3C7AAAEC0470}"/>
    <cellStyle name="AggOrangeRBorder 4 4 9 9" xfId="39173" xr:uid="{A8966C96-A28B-427A-B780-23A59A8549E0}"/>
    <cellStyle name="AggOrangeRBorder 4 5" xfId="770" xr:uid="{51A7BF73-4465-442F-9BBD-F539F4255CD4}"/>
    <cellStyle name="AggOrangeRBorder 4 5 2" xfId="12780" xr:uid="{1543D45A-BF93-478D-9EF3-FA44B1BE9EF1}"/>
    <cellStyle name="AggOrangeRBorder 4 5 3" xfId="26664" xr:uid="{226A467A-8D6D-466D-9DA4-930D0B1FA2CF}"/>
    <cellStyle name="AggOrangeRBorder 4 5 4" xfId="46741" xr:uid="{0DD23879-ECCB-4D56-8205-5EEDCBA34FCB}"/>
    <cellStyle name="AggOrangeRBorder 4 5 5" xfId="52633" xr:uid="{82946088-BA11-4442-B37F-12C63A4CC862}"/>
    <cellStyle name="AggOrangeRBorder 4 6" xfId="1562" xr:uid="{F926025D-FCD4-46DD-BE92-C405C3D6DFD6}"/>
    <cellStyle name="AggOrangeRBorder 4 6 10" xfId="43587" xr:uid="{D5DCE173-901B-4312-A4CF-E631A719E98C}"/>
    <cellStyle name="AggOrangeRBorder 4 6 11" xfId="47306" xr:uid="{12C0D977-C91A-4316-BAAE-8AF0F94948B9}"/>
    <cellStyle name="AggOrangeRBorder 4 6 2" xfId="6001" xr:uid="{A8F3983D-4BA8-4642-A1D8-E4BC19BA42FD}"/>
    <cellStyle name="AggOrangeRBorder 4 6 3" xfId="9578" xr:uid="{108C35A2-F87C-40AD-9BBA-9D51BB1F9D8F}"/>
    <cellStyle name="AggOrangeRBorder 4 6 4" xfId="16683" xr:uid="{8A8FDC83-7903-4920-98FC-89A680523721}"/>
    <cellStyle name="AggOrangeRBorder 4 6 5" xfId="20670" xr:uid="{CB8D6542-E583-4E51-8B05-95D66E2C6193}"/>
    <cellStyle name="AggOrangeRBorder 4 6 6" xfId="23281" xr:uid="{1B157C50-E289-4F31-A355-91D002683814}"/>
    <cellStyle name="AggOrangeRBorder 4 6 7" xfId="30360" xr:uid="{8895344B-BF6F-458F-984D-85544C16B2FA}"/>
    <cellStyle name="AggOrangeRBorder 4 6 8" xfId="33145" xr:uid="{3D0497D3-21D8-45AA-97CF-2780B4E565BE}"/>
    <cellStyle name="AggOrangeRBorder 4 6 9" xfId="26910" xr:uid="{27F69D21-F0CA-4F65-9B02-D81A5C51E736}"/>
    <cellStyle name="AggOrangeRBorder 4 7" xfId="1036" xr:uid="{E7F98624-178D-460F-A954-07F88D6B2F41}"/>
    <cellStyle name="AggOrangeRBorder 4 7 10" xfId="27943" xr:uid="{E6565C07-455B-4EDB-A68F-FB856E4F71B1}"/>
    <cellStyle name="AggOrangeRBorder 4 7 11" xfId="43061" xr:uid="{D9B9DC18-7628-43CC-BB4B-E809C4DBDBCA}"/>
    <cellStyle name="AggOrangeRBorder 4 7 12" xfId="45702" xr:uid="{6C573793-130C-4055-A47B-480F8304730F}"/>
    <cellStyle name="AggOrangeRBorder 4 7 2" xfId="5478" xr:uid="{AA0A7D65-54B4-42D3-BDF2-A0DBA4DA7365}"/>
    <cellStyle name="AggOrangeRBorder 4 7 3" xfId="9052" xr:uid="{EF03AB0A-816B-422A-A9E1-B9AAD3CE5B6A}"/>
    <cellStyle name="AggOrangeRBorder 4 7 4" xfId="13014" xr:uid="{126AB398-5B1C-4C4E-B8CC-53A18BB6FA1D}"/>
    <cellStyle name="AggOrangeRBorder 4 7 5" xfId="5103" xr:uid="{795AA2E6-47A5-482D-A22B-E1CCFC448C93}"/>
    <cellStyle name="AggOrangeRBorder 4 7 6" xfId="20144" xr:uid="{82CFA216-EBFA-4686-97AC-6C078EF640B9}"/>
    <cellStyle name="AggOrangeRBorder 4 7 7" xfId="13837" xr:uid="{2F4F35DA-34FC-4F02-A0A4-FBD9EFAE7A61}"/>
    <cellStyle name="AggOrangeRBorder 4 7 8" xfId="29855" xr:uid="{2249768B-FE6D-49B4-8C54-DF9295A2DDE4}"/>
    <cellStyle name="AggOrangeRBorder 4 7 9" xfId="32619" xr:uid="{19C7260B-1472-43B0-A0EC-6A206100238F}"/>
    <cellStyle name="AggOrangeRBorder 4 8" xfId="1996" xr:uid="{EB789EF1-0FE1-4668-8303-BD438CA52413}"/>
    <cellStyle name="AggOrangeRBorder 4 8 10" xfId="39713" xr:uid="{21104D77-FF0E-40FE-A72D-C354C69A8A50}"/>
    <cellStyle name="AggOrangeRBorder 4 8 11" xfId="44019" xr:uid="{7FB3FEAE-1B20-48FF-A2D7-08F0FE9E0C4C}"/>
    <cellStyle name="AggOrangeRBorder 4 8 12" xfId="48010" xr:uid="{94D2EECE-4127-4946-B430-30D34B652B6E}"/>
    <cellStyle name="AggOrangeRBorder 4 8 2" xfId="6434" xr:uid="{B662C12D-00FA-450D-B7D7-A06965C8F1E5}"/>
    <cellStyle name="AggOrangeRBorder 4 8 3" xfId="10012" xr:uid="{EAEDDBC6-52D5-43C3-A01C-10983EA6F28D}"/>
    <cellStyle name="AggOrangeRBorder 4 8 4" xfId="13911" xr:uid="{7CF381BD-4091-49D1-A279-5AFECBFD8F91}"/>
    <cellStyle name="AggOrangeRBorder 4 8 5" xfId="17112" xr:uid="{7D49A0FB-78B6-452A-8BC5-C157F6195662}"/>
    <cellStyle name="AggOrangeRBorder 4 8 6" xfId="21095" xr:uid="{BBBF731E-2647-4092-B5FF-13BDDD7B856A}"/>
    <cellStyle name="AggOrangeRBorder 4 8 7" xfId="23683" xr:uid="{FAED0FF5-6284-477E-AD7B-4FBF85807A2C}"/>
    <cellStyle name="AggOrangeRBorder 4 8 8" xfId="30012" xr:uid="{0A6C0161-F65E-4B76-BCD2-27D004EC4D8A}"/>
    <cellStyle name="AggOrangeRBorder 4 8 9" xfId="33575" xr:uid="{238F2AA3-8E24-48D1-B7BE-F62A7CC82B57}"/>
    <cellStyle name="AggOrangeRBorder 4 9" xfId="2065" xr:uid="{64A55032-0A5C-434F-AD8B-136758E56596}"/>
    <cellStyle name="AggOrangeRBorder 4 9 10" xfId="39782" xr:uid="{988FAF1C-A37B-4DA3-AE51-B55A44E4CF15}"/>
    <cellStyle name="AggOrangeRBorder 4 9 11" xfId="44088" xr:uid="{29A1CC1F-CCC6-4584-A5A4-7EB948A0B085}"/>
    <cellStyle name="AggOrangeRBorder 4 9 12" xfId="47066" xr:uid="{C72A8058-CEE7-4A79-9909-C10D150EEF47}"/>
    <cellStyle name="AggOrangeRBorder 4 9 2" xfId="6503" xr:uid="{0FEF9A68-2B20-4B49-96C6-BE99F915260E}"/>
    <cellStyle name="AggOrangeRBorder 4 9 3" xfId="10081" xr:uid="{2B288BBE-0CB7-403A-A158-EB9C5992778A}"/>
    <cellStyle name="AggOrangeRBorder 4 9 4" xfId="13980" xr:uid="{0706BB9B-CB60-4ACC-BFF0-F1B7A31D12FA}"/>
    <cellStyle name="AggOrangeRBorder 4 9 5" xfId="17181" xr:uid="{D1BC4668-2D69-43EC-A34E-648E244B6E57}"/>
    <cellStyle name="AggOrangeRBorder 4 9 6" xfId="21164" xr:uid="{4458E475-5F22-4DFD-9E87-03C40AA211DC}"/>
    <cellStyle name="AggOrangeRBorder 4 9 7" xfId="23751" xr:uid="{21C63725-A224-4117-A49E-04F06BE6ED34}"/>
    <cellStyle name="AggOrangeRBorder 4 9 8" xfId="27187" xr:uid="{3A886DC3-F401-457F-82B1-9151E6F1678A}"/>
    <cellStyle name="AggOrangeRBorder 4 9 9" xfId="33644" xr:uid="{84B139F8-1693-4283-B220-0BC0F063950B}"/>
    <cellStyle name="AggOrangeRBorder 5" xfId="147" xr:uid="{C4BB0C14-597C-4163-809B-592CDA60FDEE}"/>
    <cellStyle name="AggOrangeRBorder 5 2" xfId="5005" xr:uid="{2061EDA3-37AB-4058-A0DA-AF3FED16805D}"/>
    <cellStyle name="AggOrangeRBorder 5 3" xfId="29781" xr:uid="{8294709C-2CFA-43E6-8900-2DC1D5155DB7}"/>
    <cellStyle name="AggOrangeRBorder 5 4" xfId="42503" xr:uid="{27509F14-2233-45CB-AE1A-2EDE3EEFE50C}"/>
    <cellStyle name="AggOrangeRBorder 5 5" xfId="52241" xr:uid="{61448789-7F96-4B4E-84D3-B3B535444E2E}"/>
    <cellStyle name="AggOrangeRBorder_CRFReport-template" xfId="95" xr:uid="{0EC11AA5-B1F6-4DA1-9A41-0DD7DE70A46A}"/>
    <cellStyle name="Aiškinamasis tekstas" xfId="20" builtinId="53" customBuiltin="1"/>
    <cellStyle name="Akzent1" xfId="195" xr:uid="{057C706E-0D36-4551-B506-6C4E74D1C947}"/>
    <cellStyle name="Akzent2" xfId="196" xr:uid="{A7640CE9-F58D-4438-AE48-9E105343CC25}"/>
    <cellStyle name="Akzent3" xfId="197" xr:uid="{E5AE524D-46CF-4AEB-B08D-DD7162351326}"/>
    <cellStyle name="Akzent4" xfId="198" xr:uid="{E874AE08-627F-44A5-85B7-212AFBE3C72E}"/>
    <cellStyle name="Akzent5" xfId="199" xr:uid="{E0926263-0020-42B5-8654-AD5663A03AE8}"/>
    <cellStyle name="Akzent6" xfId="200" xr:uid="{6C2D24FF-9A4B-494E-AA88-FB3FF23D5F56}"/>
    <cellStyle name="Ausgabe" xfId="47843" hidden="1" xr:uid="{DCA364D8-AA9F-4DB8-B28E-0BA767FC5029}"/>
    <cellStyle name="Ausgabe" xfId="47102" hidden="1" xr:uid="{A9CC1FB4-ED12-40B7-91CF-A9EDFA83F28F}"/>
    <cellStyle name="Ausgabe" xfId="13032" hidden="1" xr:uid="{C537EC9A-AC9E-42E8-9E47-F536D510FB39}"/>
    <cellStyle name="Ausgabe" xfId="51995" hidden="1" xr:uid="{C27211D8-7FD8-4EFB-BA49-CB66C64DF10A}"/>
    <cellStyle name="Ausgabe" xfId="30402" hidden="1" xr:uid="{DE10EFF7-955A-4641-B318-69E0D87AC863}"/>
    <cellStyle name="Ausgabe" xfId="28638" hidden="1" xr:uid="{91A30DE7-5A50-4493-A974-9EC53027677E}"/>
    <cellStyle name="Ausgabe" xfId="30249" hidden="1" xr:uid="{47917CA6-DC2E-42B2-ABDB-0477E8CF25C1}"/>
    <cellStyle name="Ausgabe" xfId="27376" hidden="1" xr:uid="{0D19F8E1-8043-4EF3-AB02-D0196529EEA9}"/>
    <cellStyle name="Ausgabe" xfId="26319" hidden="1" xr:uid="{65A5FF4C-9C03-45C2-806E-376B8D14AE7B}"/>
    <cellStyle name="Ausgabe" xfId="43341" hidden="1" xr:uid="{11F85C84-2FA6-4A79-935C-91EA063DF8F3}"/>
    <cellStyle name="Ausgabe" xfId="46956" hidden="1" xr:uid="{296855D6-8169-4199-8482-CD79A3C9408C}"/>
    <cellStyle name="Ausgabe" xfId="7905" hidden="1" xr:uid="{853F999E-F204-44D4-80BD-4D59C955CA2E}"/>
    <cellStyle name="Ausgabe" xfId="8993" hidden="1" xr:uid="{9F0C9BD3-8AA7-452C-98CC-1FE882BB61F1}"/>
    <cellStyle name="Ausgabe" xfId="43240" hidden="1" xr:uid="{260B6735-8702-4682-AE13-E50149B9C5D2}"/>
    <cellStyle name="Ausgabe" xfId="42568" hidden="1" xr:uid="{43E49816-44DD-45A8-B2C3-00EB603C3AD0}"/>
    <cellStyle name="Ausgabe" xfId="46633" hidden="1" xr:uid="{222EA662-4A90-4BF4-8775-C8785C29FC5B}"/>
    <cellStyle name="Ausgabe" xfId="52198" hidden="1" xr:uid="{BDD2CE4D-B945-40D4-B512-78CDA93215BF}"/>
    <cellStyle name="Ausgabe" xfId="36251" hidden="1" xr:uid="{B4109E2E-1CEB-4C10-B704-B8710F7427C9}"/>
    <cellStyle name="Ausgabe" xfId="50191" hidden="1" xr:uid="{DA5E50BE-C927-4063-920A-8C41B35B1BD7}"/>
    <cellStyle name="Ausgabe" xfId="45730" hidden="1" xr:uid="{CCE2A572-AC20-43A9-B9B0-05C9DD6A3710}"/>
    <cellStyle name="Ausgabe" xfId="46005" hidden="1" xr:uid="{D71F5E72-01DF-4E71-BC6B-6E5908666CF9}"/>
    <cellStyle name="Ausgabe" xfId="27358" hidden="1" xr:uid="{20CBA3CA-A06F-4982-A9BE-27A48D2ED259}"/>
    <cellStyle name="Ausgabe" xfId="15611" hidden="1" xr:uid="{78A8F7E6-4BC7-4A8F-A1EC-64FEC382070C}"/>
    <cellStyle name="Ausgabe" xfId="22031" hidden="1" xr:uid="{2D81C638-1000-4FBC-A018-89D7E10FA7E9}"/>
    <cellStyle name="Ausgabe" xfId="46994" hidden="1" xr:uid="{31888B7F-6C79-44FF-A193-4A27FE84E5CA}"/>
    <cellStyle name="Ausgabe" xfId="46903" hidden="1" xr:uid="{0FDD5462-BAC6-4A42-AFE9-EFB6DD9931EB}"/>
    <cellStyle name="Ausgabe" xfId="47070" hidden="1" xr:uid="{347D5634-D740-42CE-BF35-D12C0A3D26AE}"/>
    <cellStyle name="Ausgabe" xfId="46950" hidden="1" xr:uid="{14EEC0A0-7648-4E39-86E2-B0827D468293}"/>
    <cellStyle name="Ausgabe" xfId="116" hidden="1" xr:uid="{7F7D6E1E-91A2-4C57-9D3B-140D4351701A}"/>
    <cellStyle name="Ausgabe" xfId="4638" hidden="1" xr:uid="{55EA5546-2DF5-489D-B747-C3BB8B3C3C51}"/>
    <cellStyle name="Ausgabe" xfId="31961" hidden="1" xr:uid="{D7D8D2D6-A5A8-42F1-93F3-9ECC6C40CF05}"/>
    <cellStyle name="Ausgabe" xfId="48186" hidden="1" xr:uid="{BC0D5EFA-857D-4163-B3D3-B5A5CDCAE71E}"/>
    <cellStyle name="Ausgabe" xfId="48351" hidden="1" xr:uid="{EAFF80FA-6BB6-4FF0-BA52-DE456A43562B}"/>
    <cellStyle name="Ausgabe" xfId="48399" hidden="1" xr:uid="{87AA6528-3E25-4E70-A00D-6C70DE20F444}"/>
    <cellStyle name="Ausgabe" xfId="48883" hidden="1" xr:uid="{399D48A8-D2CA-4F38-A7F3-6E31AB6E940E}"/>
    <cellStyle name="Ausgabe" xfId="24428" hidden="1" xr:uid="{0294DF0E-C8BA-4FFC-888A-65D20738E642}"/>
    <cellStyle name="Ausgabe" xfId="20398" hidden="1" xr:uid="{D77CD237-DFBA-4167-991C-68906A9AEE5D}"/>
    <cellStyle name="Ausgabe" xfId="49963" hidden="1" xr:uid="{AF2C5C2D-FE67-45FF-A753-908F1DFF8BA7}"/>
    <cellStyle name="Ausgabe" xfId="46691" hidden="1" xr:uid="{FD4A9B9C-9088-45E7-9A7E-DD7C21BF555E}"/>
    <cellStyle name="Ausgabe" xfId="37038" hidden="1" xr:uid="{B46DAF36-5784-48DF-B6B9-A655AB004E36}"/>
    <cellStyle name="Ausgabe" xfId="36464" hidden="1" xr:uid="{BFDC3CA4-3C39-4040-A916-E9050B6E78F9}"/>
    <cellStyle name="Ausgabe" xfId="35292" hidden="1" xr:uid="{94B750DD-DA10-4858-A47A-234FA6D945A7}"/>
    <cellStyle name="Ausgabe" xfId="30958" hidden="1" xr:uid="{FDC1A42E-82B8-44E3-B9B7-5CD3EE995360}"/>
    <cellStyle name="Ausgabe" xfId="38008" hidden="1" xr:uid="{EA35CDBD-AE43-459A-8F66-C59C35264E12}"/>
    <cellStyle name="Ausgabe" xfId="42391" hidden="1" xr:uid="{A3C5E899-8A52-4229-AA91-8E9CAC1E3BFA}"/>
    <cellStyle name="Ausgabe" xfId="38744" hidden="1" xr:uid="{4A7ED359-44B0-4E47-8D8E-7CA1A238D69F}"/>
    <cellStyle name="Ausgabe" xfId="21866" hidden="1" xr:uid="{7E0D4EC6-DC86-42CC-9E5E-8F1A6C2ECD7A}"/>
    <cellStyle name="Ausgabe" xfId="9070" hidden="1" xr:uid="{4E36A12E-D8CF-4E30-88A6-7B3A4755C9EB}"/>
    <cellStyle name="Ausgabe" xfId="48041" hidden="1" xr:uid="{8A4B4AFB-EFFB-48B8-93CA-2CA64231E004}"/>
    <cellStyle name="Ausgabe" xfId="36369" hidden="1" xr:uid="{BF3E2A33-9C95-46C0-8650-E11AE0269651}"/>
    <cellStyle name="Ausgabe" xfId="30297" hidden="1" xr:uid="{CAC70A5E-722E-464C-9B34-E8759B0A3454}"/>
    <cellStyle name="Ausgabe" xfId="36778" hidden="1" xr:uid="{28FCD3EE-75F3-4828-8625-D013E1897539}"/>
    <cellStyle name="Ausgabe" xfId="36368" hidden="1" xr:uid="{850C3CFA-EC9C-41EA-A499-B0B819520B82}"/>
    <cellStyle name="Ausgabe" xfId="31687" hidden="1" xr:uid="{B26BED34-7D72-4352-8D45-8FC41E606EB4}"/>
    <cellStyle name="Ausgabe" xfId="11000" hidden="1" xr:uid="{FE4652DA-008D-4D00-B18D-E6612017BC51}"/>
    <cellStyle name="Ausgabe" xfId="27332" hidden="1" xr:uid="{CF7DD5C1-FD48-44A1-8A01-F88B298C6EF8}"/>
    <cellStyle name="Ausgabe" xfId="39693" hidden="1" xr:uid="{115D9F76-A1BA-4115-BDFE-7DE7B7A6BE58}"/>
    <cellStyle name="Ausgabe" xfId="40484" hidden="1" xr:uid="{DB657176-ED32-4D49-A950-08B89B5E1A0D}"/>
    <cellStyle name="Ausgabe" xfId="40649" hidden="1" xr:uid="{082A2A6C-B6FF-4F3C-BBE6-E633B71ABAEE}"/>
    <cellStyle name="Ausgabe" xfId="40697" hidden="1" xr:uid="{7F995108-F620-45AE-9825-B02D3FAD67FD}"/>
    <cellStyle name="Ausgabe" xfId="21075" hidden="1" xr:uid="{3BB679B3-A035-480E-8F22-A82FD1F36F84}"/>
    <cellStyle name="Ausgabe" xfId="18819" hidden="1" xr:uid="{237C0B95-93EC-4800-AEFC-B96B9D5BEEB1}"/>
    <cellStyle name="Ausgabe" xfId="1316" hidden="1" xr:uid="{22F50B29-061A-4B88-8381-2833CDD383D0}"/>
    <cellStyle name="Ausgabe" xfId="42223" hidden="1" xr:uid="{B230F855-1BE7-485D-B7D7-D9DD323A68B2}"/>
    <cellStyle name="Ausgabe" xfId="42312" hidden="1" xr:uid="{7D577EE6-BE87-4935-B56C-2C23947BE655}"/>
    <cellStyle name="Ausgabe" xfId="43023" hidden="1" xr:uid="{29C1D6AE-6557-4549-8E84-4A9EB5C0BE43}"/>
    <cellStyle name="Ausgabe" xfId="43136" hidden="1" xr:uid="{9E4921E0-E426-4A2A-90D7-C7EEA5AE3E2A}"/>
    <cellStyle name="Ausgabe" xfId="26852" hidden="1" xr:uid="{434057B0-1CFF-4BB8-9BDB-3DFD1C439728}"/>
    <cellStyle name="Ausgabe" xfId="26283" hidden="1" xr:uid="{A621EA61-943C-4556-A9B5-EEFD55F86FA9}"/>
    <cellStyle name="Ausgabe" xfId="43079" hidden="1" xr:uid="{95183C08-5B6E-4D81-B671-2FB395277012}"/>
    <cellStyle name="Ausgabe" xfId="37791" hidden="1" xr:uid="{054DFEA6-66CB-4DE7-8814-41E08BFDD5E4}"/>
    <cellStyle name="Ausgabe" xfId="43960" hidden="1" xr:uid="{63BE2161-AB5F-4A71-8433-D2CEFC505546}"/>
    <cellStyle name="Ausgabe" xfId="15384" hidden="1" xr:uid="{00649C2D-703F-42B4-83F0-492C651ABA89}"/>
    <cellStyle name="Ausgabe" xfId="15638" hidden="1" xr:uid="{506B1BA1-C27C-4E21-8E01-3219F222EBF2}"/>
    <cellStyle name="Ausgabe" xfId="38492" hidden="1" xr:uid="{BA5E2332-D31C-4359-AD76-CD0C6EAEA38E}"/>
    <cellStyle name="Ausgabe" xfId="45008" hidden="1" xr:uid="{84F43CAA-CB9F-42E0-A9A6-E80884D73CD4}"/>
    <cellStyle name="Ausgabe" xfId="45492" hidden="1" xr:uid="{63DEBA99-7A86-4156-840E-392245A8B9BD}"/>
    <cellStyle name="Ausgabe" xfId="13375" hidden="1" xr:uid="{65975515-78E5-4C4D-8B2C-1F7681D0CD99}"/>
    <cellStyle name="Ausgabe" xfId="47366" hidden="1" xr:uid="{7F021889-3482-4E65-9957-360F3AD78670}"/>
    <cellStyle name="Ausgabe" xfId="22079" hidden="1" xr:uid="{4DC59162-BC22-4CF1-996B-911ACE1EFFA8}"/>
    <cellStyle name="Ausgabe" xfId="35567" hidden="1" xr:uid="{F318127D-F547-4877-AD2C-BBDBAB113A30}"/>
    <cellStyle name="Ausgabe" xfId="36121" hidden="1" xr:uid="{4F202F38-16D6-4C0C-AC59-5C9F5732AA52}"/>
    <cellStyle name="Ausgabe" xfId="34430" hidden="1" xr:uid="{E8687735-79C6-47F4-8618-57731BA72378}"/>
    <cellStyle name="Ausgabe" xfId="36197" hidden="1" xr:uid="{1AC78387-9174-4F93-A948-345AE281E38C}"/>
    <cellStyle name="Ausgabe" xfId="36303" hidden="1" xr:uid="{62A5E3E0-DD5B-48C5-9877-0A39004F4806}"/>
    <cellStyle name="Ausgabe" xfId="7421" hidden="1" xr:uid="{50EB4CD8-B949-44C4-8531-CCD94D16BA5A}"/>
    <cellStyle name="Ausgabe" xfId="22942" hidden="1" xr:uid="{B1BE4C39-B39A-41C4-9338-2DA4D70F9EDF}"/>
    <cellStyle name="Ausgabe" xfId="43999" hidden="1" xr:uid="{304F6C5E-4B9E-404D-B0F7-44BB7705329F}"/>
    <cellStyle name="Ausgabe" xfId="44960" hidden="1" xr:uid="{A78B36AC-3D37-4890-A7C3-A6B703342E1D}"/>
    <cellStyle name="Ausgabe" xfId="27159" hidden="1" xr:uid="{7308BE93-00D8-489D-9172-39F6CFEDCB69}"/>
    <cellStyle name="Ausgabe" xfId="27049" hidden="1" xr:uid="{90B7892C-B0EC-412D-B532-EF751BE1FBA3}"/>
    <cellStyle name="Ausgabe" xfId="17092" hidden="1" xr:uid="{00649C35-5A91-4A08-A597-4CF578040C61}"/>
    <cellStyle name="Ausgabe" xfId="23664" hidden="1" xr:uid="{53C13093-9EA7-4823-A2F3-22C8D68707E6}"/>
    <cellStyle name="Ausgabe" xfId="1215" hidden="1" xr:uid="{30936BBF-8A43-4D2A-9E27-06A8E67FB615}"/>
    <cellStyle name="Ausgabe" xfId="1054" hidden="1" xr:uid="{BBF8CDFA-03B5-40A0-A74E-79A3472C0B86}"/>
    <cellStyle name="Ausgabe" xfId="1290" hidden="1" xr:uid="{2B674ADF-41EC-4A59-A9E5-627A5B0080CE}"/>
    <cellStyle name="Ausgabe" xfId="1937" hidden="1" xr:uid="{A0308766-11D1-41C4-89EC-F4B505F8FAF9}"/>
    <cellStyle name="Ausgabe" xfId="1976" hidden="1" xr:uid="{78B1B123-42FE-47A2-BC76-B34858BD8F18}"/>
    <cellStyle name="Ausgabe" xfId="47123" hidden="1" xr:uid="{F14DB365-9582-4E3F-83F5-881B61687C4C}"/>
    <cellStyle name="Ausgabe" xfId="26167" hidden="1" xr:uid="{5ECFA9F2-5873-4F8A-A93A-8C1248DF41B0}"/>
    <cellStyle name="Ausgabe" xfId="12010" hidden="1" xr:uid="{1CCCFE96-2923-4A62-816A-5495EA23CC41}"/>
    <cellStyle name="Ausgabe" xfId="12976" hidden="1" xr:uid="{05288A31-67D4-48DA-BCA5-D56804C949B4}"/>
    <cellStyle name="Ausgabe" xfId="30465" hidden="1" xr:uid="{2834E1F7-0518-48E5-9DF3-AA403B4B315A}"/>
    <cellStyle name="Ausgabe" xfId="29723" hidden="1" xr:uid="{099D07C1-4894-4436-9C67-E22A68AD6D08}"/>
    <cellStyle name="Ausgabe" xfId="44790" hidden="1" xr:uid="{CAFCE005-1A2C-45B0-925C-8899FE8319C3}"/>
    <cellStyle name="Ausgabe" xfId="27104" hidden="1" xr:uid="{77AC7089-E1F1-46B7-AE3A-7199B4C0862D}"/>
    <cellStyle name="Ausgabe" xfId="50404" hidden="1" xr:uid="{7669652B-FCCE-49E3-9DDF-3FA539C95B79}"/>
    <cellStyle name="Ausgabe" xfId="50888" hidden="1" xr:uid="{D301D2B7-DAE9-45CF-8290-7FB87CF48DEF}"/>
    <cellStyle name="Ausgabe" xfId="51103" hidden="1" xr:uid="{DC48D606-AA59-4836-9415-63CF05CF7FA0}"/>
    <cellStyle name="Ausgabe" xfId="51376" hidden="1" xr:uid="{382EB24D-FEA2-426C-AB6C-A7378A23A303}"/>
    <cellStyle name="Ausgabe" xfId="51930" hidden="1" xr:uid="{A641C0CE-3CE7-4EBF-982F-32B5AE36B369}"/>
    <cellStyle name="Ausgabe" xfId="14900" hidden="1" xr:uid="{F4A5D116-E426-4E6B-8749-D08BFC9A018A}"/>
    <cellStyle name="Ausgabe" xfId="29468" hidden="1" xr:uid="{B5662F47-B7EE-42E8-9971-34B8DFB50C78}"/>
    <cellStyle name="Ausgabe" xfId="39573" hidden="1" xr:uid="{C0573320-F5CD-425D-9B50-F9499B87C107}"/>
    <cellStyle name="Ausgabe" xfId="37497" hidden="1" xr:uid="{3E4A33EA-AD5C-4A84-804F-C48EB2C755AF}"/>
    <cellStyle name="Ausgabe" xfId="31442" hidden="1" xr:uid="{B1EFE1F4-3E4E-4A4B-955A-D286AC269129}"/>
    <cellStyle name="Ausgabe" xfId="30910" hidden="1" xr:uid="{94A735FB-D6C2-424B-885B-A8EDF8AFA230}"/>
    <cellStyle name="Ausgabe" xfId="11736" hidden="1" xr:uid="{376ED8C1-3D4C-4F54-8A28-0490192BF546}"/>
    <cellStyle name="Ausgabe" xfId="27119" hidden="1" xr:uid="{96DAB711-2312-419F-A24D-3EE35306425F}"/>
    <cellStyle name="Ausgabe" xfId="12617" hidden="1" xr:uid="{0B911D12-BB16-443E-8B66-5E52218110FF}"/>
    <cellStyle name="Ausgabe" xfId="20106" hidden="1" xr:uid="{64D884DE-BC9C-4B4D-9E6A-F85A1199F4E8}"/>
    <cellStyle name="Ausgabe" xfId="20219" hidden="1" xr:uid="{760DDF33-2254-46F7-8B0D-2136FB26FAFB}"/>
    <cellStyle name="Ausgabe" xfId="20424" hidden="1" xr:uid="{1F9F0926-2AFF-4D7A-930B-55D1A89C80FE}"/>
    <cellStyle name="Ausgabe" xfId="20323" hidden="1" xr:uid="{FE19490D-4819-4D44-A998-10506161F806}"/>
    <cellStyle name="Ausgabe" xfId="41181" hidden="1" xr:uid="{2D433A29-B854-4688-A48A-5CEE6BD07D25}"/>
    <cellStyle name="Ausgabe" xfId="30739" hidden="1" xr:uid="{B4577F20-5543-4868-BE88-2B504296CE9F}"/>
    <cellStyle name="Ausgabe" xfId="5496" hidden="1" xr:uid="{C61B2326-B963-451D-ABBB-66C296502E1E}"/>
    <cellStyle name="Ausgabe" xfId="6414" hidden="1" xr:uid="{F6D1B134-391D-49F7-800A-640F7C14B702}"/>
    <cellStyle name="Ausgabe" xfId="9953" hidden="1" xr:uid="{C128F907-0510-49AF-9083-1BFCE28878D6}"/>
    <cellStyle name="Ausgabe" xfId="33555" hidden="1" xr:uid="{E61A6BEE-180D-4F11-A28B-A39A1A856AD3}"/>
    <cellStyle name="Ausgabe" xfId="39019" hidden="1" xr:uid="{F33DD166-1950-4E47-8B15-E0A9A5376BCD}"/>
    <cellStyle name="Ausgabe" xfId="32515" hidden="1" xr:uid="{3C493B5F-1869-4B53-AFC1-90AE4962BC3C}"/>
    <cellStyle name="Ausgabe" xfId="22790" hidden="1" xr:uid="{FC0EA18C-220C-4633-AA76-9E86AE0D2DBF}"/>
    <cellStyle name="Ausgabe" xfId="22910" hidden="1" xr:uid="{D3757BD6-67C3-47FE-8499-391D0F086601}"/>
    <cellStyle name="Ausgabe" xfId="23107" hidden="1" xr:uid="{51B63FD4-3FA5-4B10-B507-C11DE0AAE3A4}"/>
    <cellStyle name="Ausgabe" xfId="22948" hidden="1" xr:uid="{4C5D246F-FE22-457A-B628-5388AD280AB1}"/>
    <cellStyle name="Ausgabe" xfId="3677" hidden="1" xr:uid="{BA155CF1-0C4E-449F-96D5-ACDFBC8F713D}"/>
    <cellStyle name="Ausgabe" xfId="9127" hidden="1" xr:uid="{C59FB9D6-0AB0-4610-91BE-D3B8CEC45C7C}"/>
    <cellStyle name="Ausgabe" xfId="32873" hidden="1" xr:uid="{40C3D281-6B0F-40EA-B277-E9ECBB6EC1AF}"/>
    <cellStyle name="Ausgabe" xfId="42553" hidden="1" xr:uid="{89BF8B4E-B057-4F64-831D-B6FE5EEEFB1D}"/>
    <cellStyle name="Ausgabe" xfId="47141" hidden="1" xr:uid="{3341CB24-92C7-48E9-BCE4-CAD998922A51}"/>
    <cellStyle name="Ausgabe" xfId="37077" hidden="1" xr:uid="{2482F930-C0B5-4F7A-8595-9ACF603919D6}"/>
    <cellStyle name="Ausgabe" xfId="36396" hidden="1" xr:uid="{3C137E69-13E6-4EFB-A87F-420BD873D558}"/>
    <cellStyle name="Ausgabe" xfId="5657" hidden="1" xr:uid="{CE8DEB7C-56B0-427F-9A40-98509C7249BC}"/>
    <cellStyle name="Ausgabe" xfId="35047" hidden="1" xr:uid="{B5034147-C597-4506-B1A8-89334B61A3A2}"/>
    <cellStyle name="Ausgabe" xfId="24593" hidden="1" xr:uid="{585A90B5-B698-426B-A60F-55724E262267}"/>
    <cellStyle name="Ausgabe" xfId="24641" hidden="1" xr:uid="{CD07ECE4-63E6-4897-AB7B-5E4BAFF2E218}"/>
    <cellStyle name="Ausgabe" xfId="25125" hidden="1" xr:uid="{621DF0CF-CD6D-4BE7-9529-570FEAB89AF0}"/>
    <cellStyle name="Ausgabe" xfId="25340" hidden="1" xr:uid="{ADB21EEE-8A4E-4E45-A0F2-F6B8699DDAA0}"/>
    <cellStyle name="Ausgabe" xfId="25613" hidden="1" xr:uid="{CDC2C726-1677-4CB4-8777-42C84E16A701}"/>
    <cellStyle name="Ausgabe" xfId="49134" hidden="1" xr:uid="{30992235-F021-47B8-8E98-A7B3F1B9EF0B}"/>
    <cellStyle name="Ausgabe" xfId="36488" hidden="1" xr:uid="{62523649-23D2-4C33-9343-35B82925DEA0}"/>
    <cellStyle name="Ausgabe" xfId="13175" hidden="1" xr:uid="{C2DAD2BE-5C20-4F03-BD28-E5B3B9B18F29}"/>
    <cellStyle name="Ausgabe" xfId="13891" hidden="1" xr:uid="{D2B5D8A1-75FB-4CDF-A4AB-99903747E9E3}"/>
    <cellStyle name="Ausgabe" xfId="3470" hidden="1" xr:uid="{CAAD7605-8420-4066-971E-2D8FCC585646}"/>
    <cellStyle name="Ausgabe" xfId="2938" hidden="1" xr:uid="{CA989707-9549-4903-ACA4-16338883ABF1}"/>
    <cellStyle name="Ausgabe" xfId="46559" hidden="1" xr:uid="{41FDF79F-70E1-4124-AC98-FD6DB6BF7772}"/>
    <cellStyle name="Ausgabe" xfId="1111" hidden="1" xr:uid="{EBE01D57-9614-4A9D-B4B3-771F6D699000}"/>
    <cellStyle name="Ausgabe" xfId="27958" hidden="1" xr:uid="{9B4E731D-912E-46BD-8C98-C8D24C241008}"/>
    <cellStyle name="Ausgabe" xfId="27996" hidden="1" xr:uid="{2F6FB72D-9A0D-469D-A665-5194CCEB68A4}"/>
    <cellStyle name="Ausgabe" xfId="28766" hidden="1" xr:uid="{25ACF6E1-FAD2-42C3-9F5A-5E11CC9407B5}"/>
    <cellStyle name="Ausgabe" xfId="28936" hidden="1" xr:uid="{2DDAE1B6-B6D4-4B0B-AA0F-559280869FF0}"/>
    <cellStyle name="Ausgabe" xfId="28984" hidden="1" xr:uid="{E329D9AD-190F-4B51-BAC7-1DC29C21776D}"/>
    <cellStyle name="Ausgabe" xfId="13108" hidden="1" xr:uid="{BC928D1B-448B-4097-BCA9-DF37FF32BF5E}"/>
    <cellStyle name="Ausgabe" xfId="2767" hidden="1" xr:uid="{C6E1B5C9-428E-4F86-B125-5149F63DAD0A}"/>
    <cellStyle name="Ausgabe" xfId="37173" hidden="1" xr:uid="{155A8D9F-E117-4B1D-8157-8D4DE9A8C232}"/>
    <cellStyle name="Ausgabe" xfId="39656" hidden="1" xr:uid="{59D84FDF-047C-4F96-A181-4E6AB96E77CF}"/>
    <cellStyle name="Ausgabe" xfId="12705" hidden="1" xr:uid="{ABD85DFA-B5F5-4654-AB7B-27D4037B73C7}"/>
    <cellStyle name="Ausgabe" xfId="3731" hidden="1" xr:uid="{855C1171-6CC7-4736-B332-01535D664910}"/>
    <cellStyle name="Ausgabe" xfId="4006" hidden="1" xr:uid="{2B4EDB38-F54F-48D8-BB10-77514BF74AF1}"/>
    <cellStyle name="Ausgabe" xfId="998" hidden="1" xr:uid="{3934BF2C-86AB-4C1B-B084-83F0F4FC5A56}"/>
    <cellStyle name="Ausgabe" xfId="33517" hidden="1" xr:uid="{CDAD660E-5E1D-4CCF-B22B-9A9C0A0B4BDB}"/>
    <cellStyle name="Ausgabe" xfId="5440" hidden="1" xr:uid="{C36E434B-0E91-4027-825F-80161BCFB8B2}"/>
    <cellStyle name="Ausgabe" xfId="18583" hidden="1" xr:uid="{C496B365-F39E-46FC-AFCA-195DFF274214}"/>
    <cellStyle name="Ausgabe" xfId="5758" hidden="1" xr:uid="{ED023F04-B4D3-49B9-ACB2-785C9129B529}"/>
    <cellStyle name="Ausgabe" xfId="22994" hidden="1" xr:uid="{BA4BDDC5-98F8-4A7C-8310-2A8CD20C8A11}"/>
    <cellStyle name="Ausgabe" xfId="49409" hidden="1" xr:uid="{21FA6856-BC0C-4635-A1BB-1AE9A2BA3CB3}"/>
    <cellStyle name="Ausgabe" xfId="19648" hidden="1" xr:uid="{74BB401D-A942-425D-925C-8E0D939120E6}"/>
    <cellStyle name="Ausgabe" xfId="6375" hidden="1" xr:uid="{33A2F1E8-35A4-4558-ADB0-D512168FDE0D}"/>
    <cellStyle name="Ausgabe" xfId="5732" hidden="1" xr:uid="{93FEC227-D87A-496D-A774-FD4AAF1D563C}"/>
    <cellStyle name="Ausgabe" xfId="7203" hidden="1" xr:uid="{20D375B2-9BCE-4AC7-9E4E-E7C6B3342099}"/>
    <cellStyle name="Ausgabe" xfId="7373" hidden="1" xr:uid="{78FF8213-AAD6-4D50-A70F-B25DC471D667}"/>
    <cellStyle name="Ausgabe" xfId="34515" hidden="1" xr:uid="{DFA72032-CD87-412B-AD9E-C723E1FFC6C7}"/>
    <cellStyle name="Ausgabe" xfId="37960" hidden="1" xr:uid="{AF23BBF3-84A7-4943-AEC8-F416D166664D}"/>
    <cellStyle name="Ausgabe" xfId="28628" hidden="1" xr:uid="{E4148238-3531-4048-B507-7A63CF6CD200}"/>
    <cellStyle name="Ausgabe" xfId="8439" hidden="1" xr:uid="{89344A52-3CBE-445C-9DC4-BB099ABD7727}"/>
    <cellStyle name="Ausgabe" xfId="8164" hidden="1" xr:uid="{FEE93720-AAEA-4E74-A5AD-0CD6413A18C1}"/>
    <cellStyle name="Ausgabe" xfId="5367" hidden="1" xr:uid="{D1582173-C981-41AA-BDE4-9ED877D46A0D}"/>
    <cellStyle name="Ausgabe" xfId="4681" hidden="1" xr:uid="{0EFF6C71-11F8-47F0-8008-2E595001C022}"/>
    <cellStyle name="Ausgabe" xfId="22878" hidden="1" xr:uid="{E72732E3-B3AC-400C-A17F-EF064A555475}"/>
    <cellStyle name="Ausgabe" xfId="22563" hidden="1" xr:uid="{CCE56497-E020-418D-ACB8-2C2B65C798E4}"/>
    <cellStyle name="Ausgabe" xfId="52217" hidden="1" xr:uid="{7AD95A75-1DCB-47CF-B91A-D4A7A24CA408}"/>
    <cellStyle name="Ausgabe" xfId="9231" hidden="1" xr:uid="{40020A5D-DC4A-4888-A1CC-0B110C41205B}"/>
    <cellStyle name="Ausgabe" xfId="9332" hidden="1" xr:uid="{F8B9B9EB-0B82-4CEA-BACB-C54C3415172D}"/>
    <cellStyle name="Ausgabe" xfId="9306" hidden="1" xr:uid="{C2EF08C8-D8A4-4261-AE7D-6F46EE599718}"/>
    <cellStyle name="Ausgabe" xfId="34346" hidden="1" xr:uid="{6EFBB1ED-F5DD-47BE-8FEF-7DB5BAE18FE1}"/>
    <cellStyle name="Ausgabe" xfId="29894" hidden="1" xr:uid="{11BCA54C-F334-4B10-B40F-1E860E865D87}"/>
    <cellStyle name="Ausgabe" xfId="29972" hidden="1" xr:uid="{C97299D5-C04B-4456-9469-3A3BD165FCAE}"/>
    <cellStyle name="Ausgabe" xfId="10952" hidden="1" xr:uid="{9CF12F5C-2765-48BE-8AC1-503BE53F2EC6}"/>
    <cellStyle name="Ausgabe" xfId="4560" hidden="1" xr:uid="{133BE62B-63FF-4DEF-83EA-ECF222E74447}"/>
    <cellStyle name="Ausgabe" xfId="11484" hidden="1" xr:uid="{47E37F24-49C7-48D7-B9C8-CB235B99ABE7}"/>
    <cellStyle name="Ausgabe" xfId="41396" hidden="1" xr:uid="{B8CB5FDE-0647-4DFA-A0EC-C18923BB54A2}"/>
    <cellStyle name="Ausgabe" xfId="41669" hidden="1" xr:uid="{D4699503-81AB-4888-8C0F-691EC8CDB288}"/>
    <cellStyle name="Ausgabe" xfId="5553" hidden="1" xr:uid="{4CD259F9-75D7-484B-A766-4DE1985E4E6A}"/>
    <cellStyle name="Ausgabe" xfId="5220" hidden="1" xr:uid="{D6998FD3-6AE3-41F5-959E-DFE55605E7A6}"/>
    <cellStyle name="Ausgabe" xfId="12564" hidden="1" xr:uid="{B4E47E1C-C3AE-46E0-A0D7-3F7D1FC9684D}"/>
    <cellStyle name="Ausgabe" xfId="13083" hidden="1" xr:uid="{0D9143E5-AB24-431D-A3D6-EE553B36A4D9}"/>
    <cellStyle name="Ausgabe" xfId="13261" hidden="1" xr:uid="{8D9EF76C-A7FE-4DFD-85E2-737BA4956137}"/>
    <cellStyle name="Ausgabe" xfId="27362" hidden="1" xr:uid="{AC58CDF0-D100-49DD-8A74-2028C5634AD1}"/>
    <cellStyle name="Ausgabe" xfId="43315" hidden="1" xr:uid="{64FF201F-78D7-47CF-AD1C-9E2F173C36EB}"/>
    <cellStyle name="Ausgabe" xfId="23627" hidden="1" xr:uid="{0E0833B9-2EE1-48B7-BA55-F47DD30D542A}"/>
    <cellStyle name="Ausgabe" xfId="13852" hidden="1" xr:uid="{AAF59182-9683-497A-9539-BB60FBEF27F1}"/>
    <cellStyle name="Ausgabe" xfId="13238" hidden="1" xr:uid="{85575F69-C3BE-4E58-9835-623A125DBFFC}"/>
    <cellStyle name="Ausgabe" xfId="14682" hidden="1" xr:uid="{8F0FBC0E-1B17-4443-972B-10F94B695A6D}"/>
    <cellStyle name="Ausgabe" xfId="14852" hidden="1" xr:uid="{C92E5412-19AF-4637-881C-BF9A692DCCC0}"/>
    <cellStyle name="Ausgabe" xfId="52255" hidden="1" xr:uid="{B19F8381-27AC-4A8D-A86E-7BBDF90EB46E}"/>
    <cellStyle name="Ausgabe" xfId="50356" hidden="1" xr:uid="{FB988040-ABD0-4E22-992C-7529F69F4C51}"/>
    <cellStyle name="Ausgabe" xfId="34563" hidden="1" xr:uid="{CEEEF8B4-A368-494A-9209-10F3A6699CAF}"/>
    <cellStyle name="Ausgabe" xfId="15913" hidden="1" xr:uid="{ABCD78B0-7B46-4349-8EC8-8FE72562B26F}"/>
    <cellStyle name="Ausgabe" xfId="16467" hidden="1" xr:uid="{1A831A4C-1B8A-4B46-B522-43FE1CC2657A}"/>
    <cellStyle name="Ausgabe" xfId="12898" hidden="1" xr:uid="{42454305-3CB6-4F32-B875-5A4C4A2334FC}"/>
    <cellStyle name="Ausgabe" xfId="13067" hidden="1" xr:uid="{F743043A-D6A5-497D-BA00-0CBB08551C12}"/>
    <cellStyle name="Ausgabe" xfId="27259" hidden="1" xr:uid="{E913E6AD-09E6-401B-BA99-DCA3D909400C}"/>
    <cellStyle name="Ausgabe" xfId="13570" hidden="1" xr:uid="{680B9A6C-AECE-4AFE-9E44-5ABCE34604F7}"/>
    <cellStyle name="Ausgabe" xfId="12795" hidden="1" xr:uid="{5F328FE9-40AD-4268-A1B2-182B746E24B4}"/>
    <cellStyle name="Ausgabe" xfId="9992" hidden="1" xr:uid="{AED84C64-C1A6-4337-8FAA-B10DE8353EA9}"/>
    <cellStyle name="Ausgabe" xfId="4866" hidden="1" xr:uid="{3D984F31-0119-4488-8C9A-CA9E6B6EF192}"/>
    <cellStyle name="Ausgabe" xfId="47590" hidden="1" xr:uid="{1A993E97-BE46-4AF5-BD3F-FD742A1261CB}"/>
    <cellStyle name="Ausgabe" xfId="47628" hidden="1" xr:uid="{26055EF8-768D-4938-8E15-F9ADB21840C2}"/>
    <cellStyle name="Ausgabe" xfId="10783" hidden="1" xr:uid="{E5EDD0ED-0506-47D4-A33B-A59271A19EF2}"/>
    <cellStyle name="Ausgabe" xfId="18051" hidden="1" xr:uid="{B6B28053-F1E8-49AD-8D9D-39D0FCFC46CE}"/>
    <cellStyle name="Ausgabe" xfId="17883" hidden="1" xr:uid="{8A86D91B-7673-40C7-B8AE-5F04B0473DA8}"/>
    <cellStyle name="Ausgabe" xfId="21038" hidden="1" xr:uid="{CCEB3ED6-C99F-4B40-A1A2-64D7C22FF74D}"/>
    <cellStyle name="Ausgabe" xfId="2986" hidden="1" xr:uid="{04F58C81-57FF-4F9F-B43E-3BB32B77ED33}"/>
    <cellStyle name="Ausgabe" xfId="19094" hidden="1" xr:uid="{8963763F-B288-4F2A-9B79-FBC956D75259}"/>
    <cellStyle name="Ausgabe" xfId="32581" hidden="1" xr:uid="{249F070F-62BF-4CD9-8E82-02CD1D31EBAE}"/>
    <cellStyle name="Ausgabe" xfId="32694" hidden="1" xr:uid="{6F086CB1-D944-411D-83CE-312506BFE2A7}"/>
    <cellStyle name="Ausgabe" xfId="32899" hidden="1" xr:uid="{C7AD65BC-13F3-4FC1-8B62-3F832EC9258B}"/>
    <cellStyle name="Ausgabe" xfId="32798" hidden="1" xr:uid="{AAA8C3BC-33C6-4A6D-85B9-F0758990770E}"/>
    <cellStyle name="Ausgabe" xfId="32637" hidden="1" xr:uid="{A76331B3-0B19-49A2-87CD-D28C87EFDFC7}"/>
    <cellStyle name="Ausgabe" xfId="36839" hidden="1" xr:uid="{40BAC8F5-0667-4E09-8C04-ACFC03C307D0}"/>
    <cellStyle name="Ausgabe" xfId="20162" hidden="1" xr:uid="{F19188B4-3F8B-487A-B7E7-F29B4F9CBA3A}"/>
    <cellStyle name="Ausgabe" xfId="17054" hidden="1" xr:uid="{E5DA1E6D-AD1B-4BF7-9AF3-5184546D6208}"/>
    <cellStyle name="Ausgabe" xfId="18099" hidden="1" xr:uid="{6B0731FC-EB2B-4198-963E-9F4E91DFD500}"/>
    <cellStyle name="Ausgabe 2" xfId="466" xr:uid="{C7D33FA4-7B6F-416F-8E3E-0D2F7B11DCBB}"/>
    <cellStyle name="Ausgabe 2 10" xfId="5392" xr:uid="{B4ADFB2F-D991-4AD8-BFDF-8202BE539A19}"/>
    <cellStyle name="Ausgabe 2 11" xfId="5229" xr:uid="{5AEA7B80-6FD8-4760-9175-24C45E727AD7}"/>
    <cellStyle name="Ausgabe 2 12" xfId="13541" xr:uid="{D35B5D8B-84BE-4D29-B191-49CD1221FE27}"/>
    <cellStyle name="Ausgabe 2 13" xfId="42535" xr:uid="{0FFA92BB-C272-4F1E-A806-17504DA065FD}"/>
    <cellStyle name="Ausgabe 2 14" xfId="52362" xr:uid="{65E33452-3956-4531-88F0-CA5E36C9C075}"/>
    <cellStyle name="Ausgabe 2 2" xfId="722" xr:uid="{A9C84BA3-0CA7-4D7B-B762-D5BC291B87EA}"/>
    <cellStyle name="Ausgabe 2 2 10" xfId="7034" xr:uid="{7A1DC1FB-B486-480E-9A63-D5DD51A9584C}"/>
    <cellStyle name="Ausgabe 2 2 11" xfId="13590" xr:uid="{27687722-F634-40DB-9334-062CE72E1D26}"/>
    <cellStyle name="Ausgabe 2 2 12" xfId="19836" xr:uid="{86EAA297-A692-4B77-902F-512C25BFB4B4}"/>
    <cellStyle name="Ausgabe 2 2 13" xfId="42752" xr:uid="{4E8CF8A9-CABB-4FCD-A8EA-DFA11D2EA9D4}"/>
    <cellStyle name="Ausgabe 2 2 14" xfId="52586" xr:uid="{261C17F1-EF0B-4FE9-99A9-4276F63E274B}"/>
    <cellStyle name="Ausgabe 2 2 2" xfId="937" xr:uid="{501CACC7-3D13-4669-A700-DEBE136F745A}"/>
    <cellStyle name="Ausgabe 2 2 2 10" xfId="12981" xr:uid="{005DE054-BD56-4554-812F-546D8BA41498}"/>
    <cellStyle name="Ausgabe 2 2 2 11" xfId="20046" xr:uid="{7740CF36-92B8-469B-AC91-EEE1AE2D08C5}"/>
    <cellStyle name="Ausgabe 2 2 2 12" xfId="42962" xr:uid="{F0D9BB88-79C8-4872-B430-D17FA04B66C3}"/>
    <cellStyle name="Ausgabe 2 2 2 13" xfId="52800" xr:uid="{EDAD5177-57C2-49FA-868B-37CA3F9E8AD8}"/>
    <cellStyle name="Ausgabe 2 2 2 2" xfId="1675" xr:uid="{CE0ABFE0-A112-4829-AF52-D99172F5FB4F}"/>
    <cellStyle name="Ausgabe 2 2 2 2 10" xfId="46766" xr:uid="{4C617365-BCCF-429D-A0D8-B48163B7FB02}"/>
    <cellStyle name="Ausgabe 2 2 2 2 2" xfId="9691" xr:uid="{6F97B148-78FE-4085-A0E7-359DBE872474}"/>
    <cellStyle name="Ausgabe 2 2 2 2 3" xfId="16796" xr:uid="{28A4F121-2986-455A-998D-CE4C15DDB5E1}"/>
    <cellStyle name="Ausgabe 2 2 2 2 4" xfId="20783" xr:uid="{5A531EAE-49B7-42A9-864D-3600D5888B0C}"/>
    <cellStyle name="Ausgabe 2 2 2 2 5" xfId="27708" xr:uid="{5E88633D-3391-4EB6-86AA-9A34C4133F8C}"/>
    <cellStyle name="Ausgabe 2 2 2 2 6" xfId="28526" xr:uid="{91FF702E-1747-4797-878C-8DAF9AC054B8}"/>
    <cellStyle name="Ausgabe 2 2 2 2 7" xfId="33258" xr:uid="{ABCA74E5-D1B8-44EC-97DD-CEBFF831CD7F}"/>
    <cellStyle name="Ausgabe 2 2 2 2 8" xfId="26460" xr:uid="{3E0EDF63-B25D-46EB-8175-CD49CDF68D14}"/>
    <cellStyle name="Ausgabe 2 2 2 2 9" xfId="43700" xr:uid="{5495DE52-5FE9-44DC-B825-F8608AB141D3}"/>
    <cellStyle name="Ausgabe 2 2 2 3" xfId="1315" xr:uid="{729E9BA2-99C8-4DC5-8A96-236DAC236679}"/>
    <cellStyle name="Ausgabe 2 2 2 3 10" xfId="43340" xr:uid="{CDEB7238-0B19-420C-8742-B77B2B49A5C0}"/>
    <cellStyle name="Ausgabe 2 2 2 3 11" xfId="47706" xr:uid="{376F86B0-C5CA-4118-86D9-1223388F2C17}"/>
    <cellStyle name="Ausgabe 2 2 2 3 2" xfId="9331" xr:uid="{F526CB6A-873B-4AAC-9B54-CDB7F047861E}"/>
    <cellStyle name="Ausgabe 2 2 2 3 3" xfId="13260" xr:uid="{DAC1B0EE-BE2B-4CB5-B59B-D21A977A1F4F}"/>
    <cellStyle name="Ausgabe 2 2 2 3 4" xfId="3684" xr:uid="{9DA31602-A83F-4A38-9382-ED29F51AFB9A}"/>
    <cellStyle name="Ausgabe 2 2 2 3 5" xfId="20423" xr:uid="{E9E255AB-0D3F-499D-80AB-B5415AEBA5AD}"/>
    <cellStyle name="Ausgabe 2 2 2 3 6" xfId="27357" xr:uid="{0B110822-5D01-4BE2-9407-4B024EE5DC9E}"/>
    <cellStyle name="Ausgabe 2 2 2 3 7" xfId="30202" xr:uid="{EE1EB089-DB8C-4AED-ACED-EFD3DF318BE6}"/>
    <cellStyle name="Ausgabe 2 2 2 3 8" xfId="32898" xr:uid="{12562CF3-2B2D-44C0-B17E-BD86C1A0BA12}"/>
    <cellStyle name="Ausgabe 2 2 2 3 9" xfId="36242" xr:uid="{867653B0-C5F1-4B72-B8A5-654DD4F0F4FD}"/>
    <cellStyle name="Ausgabe 2 2 2 4" xfId="2712" xr:uid="{CCABB7FD-745D-4C44-8000-9BA58323F612}"/>
    <cellStyle name="Ausgabe 2 2 2 4 10" xfId="44735" xr:uid="{524A7E69-459F-4DF0-A8DE-3E7B924E0038}"/>
    <cellStyle name="Ausgabe 2 2 2 4 11" xfId="50136" xr:uid="{B9DD359B-A5BC-45D8-9D19-FCD86AAAAC1B}"/>
    <cellStyle name="Ausgabe 2 2 2 4 2" xfId="10728" xr:uid="{CEEED5F4-F870-4922-94B6-9B94D4C40435}"/>
    <cellStyle name="Ausgabe 2 2 2 4 3" xfId="14627" xr:uid="{AE3C2453-8DB4-4040-940F-2BAE784DA8F2}"/>
    <cellStyle name="Ausgabe 2 2 2 4 4" xfId="17828" xr:uid="{CF27E1F6-1D79-4C1F-A33D-84B39CEAD408}"/>
    <cellStyle name="Ausgabe 2 2 2 4 5" xfId="21811" xr:uid="{51EB801A-4BD1-4810-BFB4-E7E8A14585D2}"/>
    <cellStyle name="Ausgabe 2 2 2 4 6" xfId="28712" xr:uid="{D3BE0B45-BA7A-4440-BDCD-C57B50C4B064}"/>
    <cellStyle name="Ausgabe 2 2 2 4 7" xfId="30684" xr:uid="{A67EECE1-C841-4AD1-9616-A586C0419FC4}"/>
    <cellStyle name="Ausgabe 2 2 2 4 8" xfId="34291" xr:uid="{AEBAA849-CDF0-4171-BB78-5BB54F45D1FB}"/>
    <cellStyle name="Ausgabe 2 2 2 4 9" xfId="40429" xr:uid="{29C772C1-16E0-4CE8-B7F4-795BEC5084BA}"/>
    <cellStyle name="Ausgabe 2 2 2 5" xfId="3401" xr:uid="{78187877-AB81-4905-9578-D3346698D351}"/>
    <cellStyle name="Ausgabe 2 2 2 5 10" xfId="34978" xr:uid="{34A7CB62-F376-49A7-BFCF-2872F94A568F}"/>
    <cellStyle name="Ausgabe 2 2 2 5 11" xfId="38423" xr:uid="{8AA98780-C600-474D-A9FC-0576F0FCE3E2}"/>
    <cellStyle name="Ausgabe 2 2 2 5 12" xfId="41112" xr:uid="{11DA7060-AD4B-4133-9BDF-83A588D568DC}"/>
    <cellStyle name="Ausgabe 2 2 2 5 13" xfId="45423" xr:uid="{FC81B317-3F65-4664-B7FD-0AD8E01D8793}"/>
    <cellStyle name="Ausgabe 2 2 2 5 14" xfId="48814" xr:uid="{814175F3-5120-4ECC-AA23-53246A5C37F9}"/>
    <cellStyle name="Ausgabe 2 2 2 5 15" xfId="50819" xr:uid="{5AD0785E-FF98-46DD-AE33-5A0678CE7BB1}"/>
    <cellStyle name="Ausgabe 2 2 2 5 2" xfId="7836" xr:uid="{F6533833-6197-4AD4-AB47-9480DB20D2BD}"/>
    <cellStyle name="Ausgabe 2 2 2 5 3" xfId="11415" xr:uid="{20FE103D-7F66-4522-9612-311A87A171C2}"/>
    <cellStyle name="Ausgabe 2 2 2 5 4" xfId="15315" xr:uid="{3B3DECF7-99EA-4800-866B-B10CBDFB678B}"/>
    <cellStyle name="Ausgabe 2 2 2 5 5" xfId="18514" xr:uid="{DD7E53CF-2940-4624-BF1C-816AA8DD7512}"/>
    <cellStyle name="Ausgabe 2 2 2 5 6" xfId="22494" xr:uid="{6BFDD905-5D1F-4E59-BB8C-2558111DC29B}"/>
    <cellStyle name="Ausgabe 2 2 2 5 7" xfId="25056" xr:uid="{CC925F46-37AA-43BC-89FC-6291A4D60E4D}"/>
    <cellStyle name="Ausgabe 2 2 2 5 8" xfId="29399" xr:uid="{29E441DF-30CA-45BD-8DAC-520E6B904D6D}"/>
    <cellStyle name="Ausgabe 2 2 2 5 9" xfId="31373" xr:uid="{9CC9C5B3-3290-418D-A909-C797DDCF91E2}"/>
    <cellStyle name="Ausgabe 2 2 2 6" xfId="2972" xr:uid="{A91378E9-7B77-4A6E-B14F-5B92A4DC9CA7}"/>
    <cellStyle name="Ausgabe 2 2 2 6 10" xfId="34549" xr:uid="{C3C7E93B-65D3-49BE-B9C5-97011D097701}"/>
    <cellStyle name="Ausgabe 2 2 2 6 11" xfId="37994" xr:uid="{BA87C6A1-57A8-46D9-B1BB-BBCBA3A6BE19}"/>
    <cellStyle name="Ausgabe 2 2 2 6 12" xfId="40683" xr:uid="{8F064B66-7E77-4908-AE6D-F31FB0FBE86C}"/>
    <cellStyle name="Ausgabe 2 2 2 6 13" xfId="44994" xr:uid="{051D1110-9F8F-4A33-AE33-07B90AED29B4}"/>
    <cellStyle name="Ausgabe 2 2 2 6 14" xfId="48385" xr:uid="{496C67A8-F8A4-43A5-85F3-D3C743400EBA}"/>
    <cellStyle name="Ausgabe 2 2 2 6 15" xfId="50390" xr:uid="{BFF06E31-B1D8-4BE2-BF51-56D58CC69CD9}"/>
    <cellStyle name="Ausgabe 2 2 2 6 2" xfId="7407" xr:uid="{6C12C11D-C42A-47E0-BF4E-D0491C17F217}"/>
    <cellStyle name="Ausgabe 2 2 2 6 3" xfId="10986" xr:uid="{9A6B0F5E-0D3E-45CB-9C5B-68BD5F0DB7E7}"/>
    <cellStyle name="Ausgabe 2 2 2 6 4" xfId="14886" xr:uid="{A3ECBF18-AF9A-4B40-8F27-D795A1BC271F}"/>
    <cellStyle name="Ausgabe 2 2 2 6 5" xfId="18085" xr:uid="{3DE6BE84-142A-4F05-BCB4-A5C77FF9DDD7}"/>
    <cellStyle name="Ausgabe 2 2 2 6 6" xfId="22065" xr:uid="{2045F444-EC18-4B18-88F6-B680D17EA9D9}"/>
    <cellStyle name="Ausgabe 2 2 2 6 7" xfId="24627" xr:uid="{237F09FF-6DBF-4EA6-98F3-AEE586401988}"/>
    <cellStyle name="Ausgabe 2 2 2 6 8" xfId="28970" xr:uid="{BD0FC36D-8058-4FD9-8BBF-C9409A84FF45}"/>
    <cellStyle name="Ausgabe 2 2 2 6 9" xfId="30944" xr:uid="{4CDDBE50-7589-4AE1-9A0B-39AA1AFB39F0}"/>
    <cellStyle name="Ausgabe 2 2 2 7" xfId="4353" xr:uid="{7188F7C1-B342-4A24-A742-99747EEFA826}"/>
    <cellStyle name="Ausgabe 2 2 2 7 10" xfId="39366" xr:uid="{24E5E6AB-9CFD-4FDE-92C2-FC562E22543A}"/>
    <cellStyle name="Ausgabe 2 2 2 7 11" xfId="42016" xr:uid="{0A2A5065-5783-49EA-8286-F10F4DBF3D18}"/>
    <cellStyle name="Ausgabe 2 2 2 7 12" xfId="46352" xr:uid="{547D4C66-6997-4FA6-8F32-7C1B5841B537}"/>
    <cellStyle name="Ausgabe 2 2 2 7 13" xfId="49756" xr:uid="{33011F37-35EF-44C1-A273-B36BEA5AD007}"/>
    <cellStyle name="Ausgabe 2 2 2 7 14" xfId="51723" xr:uid="{477D1041-1EA4-4B98-B3CD-9510250176AA}"/>
    <cellStyle name="Ausgabe 2 2 2 7 2" xfId="8786" xr:uid="{B1E96D51-8E23-48E2-ABCA-45676C4A08F2}"/>
    <cellStyle name="Ausgabe 2 2 2 7 3" xfId="12357" xr:uid="{EB51D6C6-3879-45B8-918C-F7B2EDB2FC67}"/>
    <cellStyle name="Ausgabe 2 2 2 7 4" xfId="16260" xr:uid="{6D5665E5-7C1A-4C04-B01A-A4148A93C41C}"/>
    <cellStyle name="Ausgabe 2 2 2 7 5" xfId="19441" xr:uid="{911BDA8B-DFAD-4DD6-A92E-6F2BA06B2F6F}"/>
    <cellStyle name="Ausgabe 2 2 2 7 6" xfId="25960" xr:uid="{E3E521FA-C8FA-4C5A-9A0D-6CD2E2CC3CF1}"/>
    <cellStyle name="Ausgabe 2 2 2 7 7" xfId="30276" xr:uid="{6D6BAE4E-1484-42DA-9682-A5948425EFE8}"/>
    <cellStyle name="Ausgabe 2 2 2 7 8" xfId="32308" xr:uid="{A207CCB1-6636-4837-BB6F-DBC737719F2E}"/>
    <cellStyle name="Ausgabe 2 2 2 7 9" xfId="35914" xr:uid="{FAB56F72-71A4-4A90-B40E-64A49FB07089}"/>
    <cellStyle name="Ausgabe 2 2 2 8" xfId="3804" xr:uid="{15D478B1-9C64-44EE-A8F9-FC1C07FD3A8D}"/>
    <cellStyle name="Ausgabe 2 2 2 8 10" xfId="38817" xr:uid="{C929C333-9398-4960-8B34-604D2C54E3F9}"/>
    <cellStyle name="Ausgabe 2 2 2 8 11" xfId="41467" xr:uid="{F0BA7191-0A01-416E-9838-21E7C0BF0E49}"/>
    <cellStyle name="Ausgabe 2 2 2 8 12" xfId="45803" xr:uid="{672FA6A4-42A6-448E-939F-B4E09AE23978}"/>
    <cellStyle name="Ausgabe 2 2 2 8 13" xfId="49207" xr:uid="{4DFF3728-FDF1-4861-BD88-9903B8E06979}"/>
    <cellStyle name="Ausgabe 2 2 2 8 14" xfId="51174" xr:uid="{A2789B5E-E652-4E61-BC09-03ADDF8A34F2}"/>
    <cellStyle name="Ausgabe 2 2 2 8 2" xfId="8237" xr:uid="{0CC6E123-C8DF-486C-A770-26BD72565FE5}"/>
    <cellStyle name="Ausgabe 2 2 2 8 3" xfId="11808" xr:uid="{5D9CFDE4-2158-4672-8E10-BAE90C44D087}"/>
    <cellStyle name="Ausgabe 2 2 2 8 4" xfId="15711" xr:uid="{1F161C7D-6DC1-485F-879D-01B216B38F0E}"/>
    <cellStyle name="Ausgabe 2 2 2 8 5" xfId="18892" xr:uid="{28EEBAE6-23AD-4A37-8974-7BD5F3B68966}"/>
    <cellStyle name="Ausgabe 2 2 2 8 6" xfId="25411" xr:uid="{5FB8A236-F5EF-4389-9B6D-521DE5A961C5}"/>
    <cellStyle name="Ausgabe 2 2 2 8 7" xfId="29790" xr:uid="{BCC14FA4-E81C-4B69-AA42-35631E50695D}"/>
    <cellStyle name="Ausgabe 2 2 2 8 8" xfId="31759" xr:uid="{C17AA4E3-8125-45CC-8651-E273C619F613}"/>
    <cellStyle name="Ausgabe 2 2 2 8 9" xfId="35365" xr:uid="{329232F1-BC87-41B2-A157-4314E7D98610}"/>
    <cellStyle name="Ausgabe 2 2 2 9" xfId="4956" xr:uid="{C84DEF39-8881-4B11-8FB9-93FB70A408CC}"/>
    <cellStyle name="Ausgabe 2 2 3" xfId="1317" xr:uid="{2693A608-1FC6-45A1-AE77-841583699AD3}"/>
    <cellStyle name="Ausgabe 2 2 3 10" xfId="46975" xr:uid="{93879596-8245-4586-83C0-0C617C21B7D9}"/>
    <cellStyle name="Ausgabe 2 2 3 2" xfId="9333" xr:uid="{208F6B76-1043-4C8D-AFDF-771D63088A30}"/>
    <cellStyle name="Ausgabe 2 2 3 3" xfId="5321" xr:uid="{C8FBAAE5-7A65-451A-A07E-F35EC9728A49}"/>
    <cellStyle name="Ausgabe 2 2 3 4" xfId="20425" xr:uid="{EBAA0206-B72C-4F89-99D3-4E451A8ABD10}"/>
    <cellStyle name="Ausgabe 2 2 3 5" xfId="27359" xr:uid="{F18E25D8-D500-4840-A0CB-28B1B19B629F}"/>
    <cellStyle name="Ausgabe 2 2 3 6" xfId="28275" xr:uid="{D6160657-6A21-4ACD-90C1-302AB0C19196}"/>
    <cellStyle name="Ausgabe 2 2 3 7" xfId="32900" xr:uid="{01FAE311-C637-47FE-BCAD-61ADB362EC04}"/>
    <cellStyle name="Ausgabe 2 2 3 8" xfId="35265" xr:uid="{B940A8DC-C017-40A7-ABE6-9591039AD599}"/>
    <cellStyle name="Ausgabe 2 2 3 9" xfId="43342" xr:uid="{A1E02AE1-1678-483C-92C8-7F01AC5B5479}"/>
    <cellStyle name="Ausgabe 2 2 4" xfId="1478" xr:uid="{39975008-2FD5-4F75-A0BC-C08AA201F22E}"/>
    <cellStyle name="Ausgabe 2 2 4 10" xfId="43503" xr:uid="{DBFC001D-F2F5-406F-AE00-B28C36F1C7D2}"/>
    <cellStyle name="Ausgabe 2 2 4 11" xfId="42476" xr:uid="{15BE14CA-0386-4521-8388-13305C951044}"/>
    <cellStyle name="Ausgabe 2 2 4 2" xfId="9494" xr:uid="{DD3D7E0D-C3E8-4B19-835D-C57B8CD8052B}"/>
    <cellStyle name="Ausgabe 2 2 4 3" xfId="13410" xr:uid="{1CD4703E-AC93-4EC1-A811-5217E2F1355F}"/>
    <cellStyle name="Ausgabe 2 2 4 4" xfId="16599" xr:uid="{76FFCE2B-B9CD-49F3-9B33-3A5C8A45AA73}"/>
    <cellStyle name="Ausgabe 2 2 4 5" xfId="20586" xr:uid="{C9B521E5-962A-4CBF-8E37-6F61CD24B49E}"/>
    <cellStyle name="Ausgabe 2 2 4 6" xfId="27514" xr:uid="{903AFEFC-1CC7-49A5-9742-04175F1F124B}"/>
    <cellStyle name="Ausgabe 2 2 4 7" xfId="27735" xr:uid="{B2656BB4-7405-4CB5-8A07-08DD53274916}"/>
    <cellStyle name="Ausgabe 2 2 4 8" xfId="33061" xr:uid="{0297D50F-7C53-46AE-80EB-D8FAE5BFC1BE}"/>
    <cellStyle name="Ausgabe 2 2 4 9" xfId="36288" xr:uid="{C1893558-8441-4E63-B6DA-C6E10C069493}"/>
    <cellStyle name="Ausgabe 2 2 5" xfId="2506" xr:uid="{3B7FC174-AC5D-4896-93E2-7B1E36C15BAA}"/>
    <cellStyle name="Ausgabe 2 2 5 10" xfId="44529" xr:uid="{38DC6957-D4C2-46B9-9036-1E1FCF475231}"/>
    <cellStyle name="Ausgabe 2 2 5 11" xfId="47228" xr:uid="{6348AF9C-9A7D-4179-9F48-5A8D773B43A8}"/>
    <cellStyle name="Ausgabe 2 2 5 2" xfId="10522" xr:uid="{773E4ADD-F407-4515-A3C8-0D9AA521D70E}"/>
    <cellStyle name="Ausgabe 2 2 5 3" xfId="14421" xr:uid="{9F7AC7EB-6118-49F0-AB0D-8A5EC73A436A}"/>
    <cellStyle name="Ausgabe 2 2 5 4" xfId="17622" xr:uid="{DB0FB1B6-7923-4249-BE86-27CC2AF215F5}"/>
    <cellStyle name="Ausgabe 2 2 5 5" xfId="21605" xr:uid="{E2F42C73-5E4B-4DAD-90CD-24572C360AD9}"/>
    <cellStyle name="Ausgabe 2 2 5 6" xfId="28513" xr:uid="{3B4170A3-735A-48F9-A415-410918953E11}"/>
    <cellStyle name="Ausgabe 2 2 5 7" xfId="26700" xr:uid="{39C634F1-96B0-46A4-BE07-ABAFE8D0495B}"/>
    <cellStyle name="Ausgabe 2 2 5 8" xfId="34085" xr:uid="{480E7ACD-28F5-4010-BF93-E37E20182F07}"/>
    <cellStyle name="Ausgabe 2 2 5 9" xfId="40223" xr:uid="{52D712E1-EEF6-4A04-AAE2-0D9CC63A0F87}"/>
    <cellStyle name="Ausgabe 2 2 6" xfId="3190" xr:uid="{6C2B3987-3036-4D68-B5F3-A2444E0341CA}"/>
    <cellStyle name="Ausgabe 2 2 6 10" xfId="34767" xr:uid="{555976FA-6E78-455F-8AD8-D19B1F9E4D04}"/>
    <cellStyle name="Ausgabe 2 2 6 11" xfId="38212" xr:uid="{5538C55B-D753-40C0-8AC2-6D3D6359A35D}"/>
    <cellStyle name="Ausgabe 2 2 6 12" xfId="40901" xr:uid="{5EF9EAF6-773F-4486-A945-658E0FF0233C}"/>
    <cellStyle name="Ausgabe 2 2 6 13" xfId="45212" xr:uid="{C206ED35-D2E5-440F-A64C-9CB97E0FCB35}"/>
    <cellStyle name="Ausgabe 2 2 6 14" xfId="48603" xr:uid="{B8B498BB-0D22-4167-BD47-A117138E3546}"/>
    <cellStyle name="Ausgabe 2 2 6 15" xfId="50608" xr:uid="{40466078-68CE-4C2D-9946-652023D52BE3}"/>
    <cellStyle name="Ausgabe 2 2 6 2" xfId="7625" xr:uid="{6DB0D340-20F8-4F7E-AA31-F267AE3DE02E}"/>
    <cellStyle name="Ausgabe 2 2 6 3" xfId="11204" xr:uid="{AE6E1B2B-FC21-43AC-A948-EFF29F4E4DBE}"/>
    <cellStyle name="Ausgabe 2 2 6 4" xfId="15104" xr:uid="{0583CF87-A3FD-4940-B4A1-EB197A25DD3F}"/>
    <cellStyle name="Ausgabe 2 2 6 5" xfId="18303" xr:uid="{C17D4B81-8D69-4EB1-8646-29538B37A004}"/>
    <cellStyle name="Ausgabe 2 2 6 6" xfId="22283" xr:uid="{0061ABB2-ACF4-4325-86F0-D65DA974B2E5}"/>
    <cellStyle name="Ausgabe 2 2 6 7" xfId="24845" xr:uid="{23D22B21-F611-4FCA-9E17-958EBBC90958}"/>
    <cellStyle name="Ausgabe 2 2 6 8" xfId="29188" xr:uid="{F5A371C4-2149-4574-BA94-EC8E87B36F35}"/>
    <cellStyle name="Ausgabe 2 2 6 9" xfId="31162" xr:uid="{0AE1BE98-9D16-48BC-A4BE-4A1F61DDD60C}"/>
    <cellStyle name="Ausgabe 2 2 7" xfId="2801" xr:uid="{10058FFF-3D14-4354-8351-43441B69ED80}"/>
    <cellStyle name="Ausgabe 2 2 7 10" xfId="34380" xr:uid="{1895DC0C-D655-42B4-8867-245DBC108D20}"/>
    <cellStyle name="Ausgabe 2 2 7 11" xfId="37825" xr:uid="{FAF7ECFD-86DF-47D5-9D3E-D27FFF0A96BD}"/>
    <cellStyle name="Ausgabe 2 2 7 12" xfId="40518" xr:uid="{B446F6FC-79C1-4D45-B2EF-322135288549}"/>
    <cellStyle name="Ausgabe 2 2 7 13" xfId="44824" xr:uid="{2F707B6C-AAC7-4BB5-B534-3D09558386B9}"/>
    <cellStyle name="Ausgabe 2 2 7 14" xfId="48218" xr:uid="{F750D2DA-0257-4258-AFD5-D04AAFA4605D}"/>
    <cellStyle name="Ausgabe 2 2 7 15" xfId="50225" xr:uid="{F60F8818-7B5C-4A28-B44A-D2E97D18271C}"/>
    <cellStyle name="Ausgabe 2 2 7 2" xfId="7237" xr:uid="{B5A6F681-26DE-4838-A587-0234DEFEEEFF}"/>
    <cellStyle name="Ausgabe 2 2 7 3" xfId="10817" xr:uid="{6D55E94E-0F48-4189-BD1C-614B6DD28B37}"/>
    <cellStyle name="Ausgabe 2 2 7 4" xfId="14716" xr:uid="{C00E1E50-DDA6-4D5F-9EA9-40D737685A9D}"/>
    <cellStyle name="Ausgabe 2 2 7 5" xfId="17917" xr:uid="{55EACCCB-BD03-4141-B443-0B375146273C}"/>
    <cellStyle name="Ausgabe 2 2 7 6" xfId="21900" xr:uid="{82D59432-FD11-4EDC-9EC6-89EAAF824422}"/>
    <cellStyle name="Ausgabe 2 2 7 7" xfId="24462" xr:uid="{69C23AC3-4072-4F82-8702-CE744C5A65DC}"/>
    <cellStyle name="Ausgabe 2 2 7 8" xfId="28800" xr:uid="{E3C3E366-3722-4357-9C92-96D2BDA6F42A}"/>
    <cellStyle name="Ausgabe 2 2 7 9" xfId="30773" xr:uid="{0C6F6B71-25A3-4549-A84E-503239732192}"/>
    <cellStyle name="Ausgabe 2 2 8" xfId="4144" xr:uid="{F964CAEB-BFD8-466C-929D-1ACF17347FCD}"/>
    <cellStyle name="Ausgabe 2 2 8 10" xfId="39157" xr:uid="{5C2ADA05-5595-461E-95F0-4BD35A74C5C5}"/>
    <cellStyle name="Ausgabe 2 2 8 11" xfId="41807" xr:uid="{DE45CA03-04B7-4FB1-BC39-43C500E1101E}"/>
    <cellStyle name="Ausgabe 2 2 8 12" xfId="46143" xr:uid="{60792BC6-1210-48AA-8A04-54B72F1239E1}"/>
    <cellStyle name="Ausgabe 2 2 8 13" xfId="49547" xr:uid="{9B1A5881-3068-4064-B158-BA5B482806D0}"/>
    <cellStyle name="Ausgabe 2 2 8 14" xfId="51514" xr:uid="{E3A2CF55-1660-431E-A457-4BACF71E7538}"/>
    <cellStyle name="Ausgabe 2 2 8 2" xfId="8577" xr:uid="{6701864E-0C38-4EDF-AB34-84D3870CA5BD}"/>
    <cellStyle name="Ausgabe 2 2 8 3" xfId="12148" xr:uid="{DE6262E4-9EE9-4090-BB80-1A0F18CA2ECA}"/>
    <cellStyle name="Ausgabe 2 2 8 4" xfId="16051" xr:uid="{3181A339-4ED3-4665-B028-60847E3C0C7E}"/>
    <cellStyle name="Ausgabe 2 2 8 5" xfId="19232" xr:uid="{BAECF5B6-5F00-4A14-B291-4E1959C88240}"/>
    <cellStyle name="Ausgabe 2 2 8 6" xfId="25751" xr:uid="{D97C4FDB-F257-4D79-B299-78160D86AFD0}"/>
    <cellStyle name="Ausgabe 2 2 8 7" xfId="30093" xr:uid="{45B40587-F9F4-445B-8507-4A93D675993F}"/>
    <cellStyle name="Ausgabe 2 2 8 8" xfId="32099" xr:uid="{F5A7A75B-FAA6-49FD-A3F6-F3D34C05DE5A}"/>
    <cellStyle name="Ausgabe 2 2 8 9" xfId="35705" xr:uid="{2B8D7401-F431-4082-A0A5-3D967829EB59}"/>
    <cellStyle name="Ausgabe 2 2 9" xfId="3815" xr:uid="{A11F7513-2615-4407-8366-CC0D32873058}"/>
    <cellStyle name="Ausgabe 2 2 9 10" xfId="38828" xr:uid="{081C0ED5-DFDB-4BE3-87FA-1146D8296EA8}"/>
    <cellStyle name="Ausgabe 2 2 9 11" xfId="41478" xr:uid="{168B4245-9AD8-424F-AC56-7421E79D7F2C}"/>
    <cellStyle name="Ausgabe 2 2 9 12" xfId="45814" xr:uid="{3D2B9A4A-20F1-4797-ACF4-B699AFC8D8FE}"/>
    <cellStyle name="Ausgabe 2 2 9 13" xfId="49218" xr:uid="{F6FD7608-CAD7-4905-8FCA-54846951616C}"/>
    <cellStyle name="Ausgabe 2 2 9 14" xfId="51185" xr:uid="{06B3B971-1C36-4F2C-8CAD-5778657D615B}"/>
    <cellStyle name="Ausgabe 2 2 9 2" xfId="8248" xr:uid="{167C8B7C-BD1D-4522-9ACB-92551F7CEE05}"/>
    <cellStyle name="Ausgabe 2 2 9 3" xfId="11819" xr:uid="{C4ECDAF5-0798-44FF-BF89-343E1D83D326}"/>
    <cellStyle name="Ausgabe 2 2 9 4" xfId="15722" xr:uid="{6AC5083B-CA7C-4DA8-90F9-71DB8488A1D3}"/>
    <cellStyle name="Ausgabe 2 2 9 5" xfId="18903" xr:uid="{8A8993D0-D963-4C6A-A11D-425D84E4C750}"/>
    <cellStyle name="Ausgabe 2 2 9 6" xfId="25422" xr:uid="{895D3BAC-9B49-484C-BED7-9659D4CE8A6A}"/>
    <cellStyle name="Ausgabe 2 2 9 7" xfId="29798" xr:uid="{8132F24F-048A-4FCD-BEC3-633393EF435A}"/>
    <cellStyle name="Ausgabe 2 2 9 8" xfId="31770" xr:uid="{F20D7B36-39FF-49C1-A470-1D1055A66E9C}"/>
    <cellStyle name="Ausgabe 2 2 9 9" xfId="35376" xr:uid="{1402F5CE-853A-49E3-AD04-C1388E39C894}"/>
    <cellStyle name="Ausgabe 2 3" xfId="607" xr:uid="{0E52F07D-5662-4DA1-8318-F0123F803877}"/>
    <cellStyle name="Ausgabe 2 3 10" xfId="8220" xr:uid="{3ACA1632-E214-479F-8D64-51340B8E0CCD}"/>
    <cellStyle name="Ausgabe 2 3 11" xfId="11692" xr:uid="{ABB08317-6650-4236-AADC-A6747B02382D}"/>
    <cellStyle name="Ausgabe 2 3 12" xfId="19721" xr:uid="{7529A8AC-D94A-463D-8309-5547D1E75F95}"/>
    <cellStyle name="Ausgabe 2 3 13" xfId="42637" xr:uid="{8F738EA4-1375-4705-BE8F-18A64E738FB7}"/>
    <cellStyle name="Ausgabe 2 3 14" xfId="52471" xr:uid="{84842D4C-72D2-48F2-A9BA-609647F06E38}"/>
    <cellStyle name="Ausgabe 2 3 2" xfId="822" xr:uid="{23B60DCE-3692-4696-BDB3-9D62FBBDB031}"/>
    <cellStyle name="Ausgabe 2 3 2 10" xfId="4873" xr:uid="{9C8D954E-402C-4210-A13D-E4CB7D0FF3BD}"/>
    <cellStyle name="Ausgabe 2 3 2 11" xfId="19931" xr:uid="{5A3DC681-E060-467F-A572-8B9AFF69F07F}"/>
    <cellStyle name="Ausgabe 2 3 2 12" xfId="42847" xr:uid="{856C3874-4F9B-4E15-B541-78EFCBD38189}"/>
    <cellStyle name="Ausgabe 2 3 2 13" xfId="52685" xr:uid="{040F960D-5454-4A9F-8FE4-91C06777D575}"/>
    <cellStyle name="Ausgabe 2 3 2 2" xfId="1285" xr:uid="{9394F82B-B807-4C46-B29D-68947942DA3B}"/>
    <cellStyle name="Ausgabe 2 3 2 2 10" xfId="47954" xr:uid="{CD44AECA-F360-4109-B728-DCD119FF31EF}"/>
    <cellStyle name="Ausgabe 2 3 2 2 2" xfId="9301" xr:uid="{09AA0504-007B-447E-B71F-9DAF164572DA}"/>
    <cellStyle name="Ausgabe 2 3 2 2 3" xfId="8142" xr:uid="{A2953B42-80D9-4946-AB1F-CF6204E83796}"/>
    <cellStyle name="Ausgabe 2 3 2 2 4" xfId="20393" xr:uid="{FA041C11-2BBB-4DC7-8991-194BDF981F94}"/>
    <cellStyle name="Ausgabe 2 3 2 2 5" xfId="27327" xr:uid="{61D8D126-1DA3-406C-9CA8-09F0C89CCF8C}"/>
    <cellStyle name="Ausgabe 2 3 2 2 6" xfId="28480" xr:uid="{204B0A8E-AD4D-4B23-885A-836929E97C1A}"/>
    <cellStyle name="Ausgabe 2 3 2 2 7" xfId="32868" xr:uid="{4BA4F3D3-F677-4458-A6A2-106E90EA1A20}"/>
    <cellStyle name="Ausgabe 2 3 2 2 8" xfId="37277" xr:uid="{E3C044D8-28ED-4AA2-AB21-14AB10D2F408}"/>
    <cellStyle name="Ausgabe 2 3 2 2 9" xfId="43310" xr:uid="{E5EFDD91-9685-4FB7-AB27-6FC125C3E5C9}"/>
    <cellStyle name="Ausgabe 2 3 2 3" xfId="1448" xr:uid="{AC55BA83-3911-4B9A-88B4-87C44FE84E17}"/>
    <cellStyle name="Ausgabe 2 3 2 3 10" xfId="43473" xr:uid="{705C89FF-E040-4987-87AA-05B753321891}"/>
    <cellStyle name="Ausgabe 2 3 2 3 11" xfId="46657" xr:uid="{7925DF03-1424-4266-906B-2A9808FBB158}"/>
    <cellStyle name="Ausgabe 2 3 2 3 2" xfId="9464" xr:uid="{3C0C4FDE-8FF6-407C-92BD-E5283839CDF8}"/>
    <cellStyle name="Ausgabe 2 3 2 3 3" xfId="13381" xr:uid="{4D8D7B59-6EF1-4DCA-BA6A-AD25EB5D2E58}"/>
    <cellStyle name="Ausgabe 2 3 2 3 4" xfId="16569" xr:uid="{87FE64D5-EF6C-48BE-9CD4-8417767FD376}"/>
    <cellStyle name="Ausgabe 2 3 2 3 5" xfId="20556" xr:uid="{A63E520B-7ED4-4E36-A1EF-AE889838C2CA}"/>
    <cellStyle name="Ausgabe 2 3 2 3 6" xfId="27485" xr:uid="{1EAD7207-D341-4743-8DFA-550B1BDA6B02}"/>
    <cellStyle name="Ausgabe 2 3 2 3 7" xfId="28478" xr:uid="{87CA9439-F888-455B-B14C-5E2D3496E570}"/>
    <cellStyle name="Ausgabe 2 3 2 3 8" xfId="33031" xr:uid="{D4521463-EEAB-41B7-9EFB-4406439A93AB}"/>
    <cellStyle name="Ausgabe 2 3 2 3 9" xfId="36757" xr:uid="{68F131C0-9FDF-4968-A129-AFE4495E999A}"/>
    <cellStyle name="Ausgabe 2 3 2 4" xfId="2597" xr:uid="{C7B701B5-C3A4-4B8B-87EB-E0A4E554465B}"/>
    <cellStyle name="Ausgabe 2 3 2 4 10" xfId="44620" xr:uid="{F1A12AFE-3D64-4E1D-B2C4-5BC7A748DFD3}"/>
    <cellStyle name="Ausgabe 2 3 2 4 11" xfId="50021" xr:uid="{119BAC69-D1A4-436C-802D-9860ED983ABB}"/>
    <cellStyle name="Ausgabe 2 3 2 4 2" xfId="10613" xr:uid="{C24D0AE8-20A0-43DD-851C-2849ED598507}"/>
    <cellStyle name="Ausgabe 2 3 2 4 3" xfId="14512" xr:uid="{ECB50A7B-E556-4C92-A8EB-D2E5E2151BE1}"/>
    <cellStyle name="Ausgabe 2 3 2 4 4" xfId="17713" xr:uid="{332996F0-02D6-4561-95AD-EC28BBEBCF41}"/>
    <cellStyle name="Ausgabe 2 3 2 4 5" xfId="21696" xr:uid="{97E9751F-36A6-4189-A1E8-9466FB035B40}"/>
    <cellStyle name="Ausgabe 2 3 2 4 6" xfId="28601" xr:uid="{05216708-AAFE-44A3-81F6-0AEFDDF3A757}"/>
    <cellStyle name="Ausgabe 2 3 2 4 7" xfId="30569" xr:uid="{D9133FEB-E0B1-4218-81F9-031F41969597}"/>
    <cellStyle name="Ausgabe 2 3 2 4 8" xfId="34176" xr:uid="{CD3E246D-42B9-496C-B9F8-18EFBA2CFD05}"/>
    <cellStyle name="Ausgabe 2 3 2 4 9" xfId="40314" xr:uid="{6D9186B9-1BB9-4B1C-AC2B-CA3216D438AE}"/>
    <cellStyle name="Ausgabe 2 3 2 5" xfId="3286" xr:uid="{DF8EBED0-2A0C-4D09-AE38-6BF3C4F039BD}"/>
    <cellStyle name="Ausgabe 2 3 2 5 10" xfId="34863" xr:uid="{50DD4F20-5DD7-4B33-A405-ED01A28DFCF1}"/>
    <cellStyle name="Ausgabe 2 3 2 5 11" xfId="38308" xr:uid="{9EC8856C-7FD2-4DE8-8340-1C710CA0C628}"/>
    <cellStyle name="Ausgabe 2 3 2 5 12" xfId="40997" xr:uid="{09480D83-587A-424E-937D-5980E567B08A}"/>
    <cellStyle name="Ausgabe 2 3 2 5 13" xfId="45308" xr:uid="{C3EF311F-00A9-422D-8C83-3CACAA74F658}"/>
    <cellStyle name="Ausgabe 2 3 2 5 14" xfId="48699" xr:uid="{AEAC27E8-0711-43C9-9C61-888D91E7F170}"/>
    <cellStyle name="Ausgabe 2 3 2 5 15" xfId="50704" xr:uid="{1C957624-DE65-4848-B970-2C1184E906A1}"/>
    <cellStyle name="Ausgabe 2 3 2 5 2" xfId="7721" xr:uid="{09A9ECBE-D5A7-4354-AA32-C0272EB53015}"/>
    <cellStyle name="Ausgabe 2 3 2 5 3" xfId="11300" xr:uid="{64AA475D-EA4C-4843-9FAB-485796DB561E}"/>
    <cellStyle name="Ausgabe 2 3 2 5 4" xfId="15200" xr:uid="{263009E9-B9B8-4DE9-8C08-24D9995E0AA2}"/>
    <cellStyle name="Ausgabe 2 3 2 5 5" xfId="18399" xr:uid="{781AA1E4-C050-4C17-B408-A06C1C58485F}"/>
    <cellStyle name="Ausgabe 2 3 2 5 6" xfId="22379" xr:uid="{DCF909E3-AF2B-440E-A6AA-B3DC4BC4C1EB}"/>
    <cellStyle name="Ausgabe 2 3 2 5 7" xfId="24941" xr:uid="{13E86909-DD80-477C-B31B-6EA8C60E96FE}"/>
    <cellStyle name="Ausgabe 2 3 2 5 8" xfId="29284" xr:uid="{7A423FD5-02CB-4675-8DD9-A9E32AEAB39D}"/>
    <cellStyle name="Ausgabe 2 3 2 5 9" xfId="31258" xr:uid="{3979001F-FF86-4B0A-B9D7-DB4D328E235C}"/>
    <cellStyle name="Ausgabe 2 3 2 6" xfId="2871" xr:uid="{6DC755A4-0DE5-4CEC-98CF-41B5DA584D45}"/>
    <cellStyle name="Ausgabe 2 3 2 6 10" xfId="34448" xr:uid="{A1210C69-6278-436B-9E03-6D5710B5721B}"/>
    <cellStyle name="Ausgabe 2 3 2 6 11" xfId="37893" xr:uid="{6F64EAF6-F044-4465-83A6-27ACE953D287}"/>
    <cellStyle name="Ausgabe 2 3 2 6 12" xfId="40582" xr:uid="{B4BDE71B-BC25-4DF8-BAE6-24B2CA6E73F1}"/>
    <cellStyle name="Ausgabe 2 3 2 6 13" xfId="44893" xr:uid="{E900C75E-A379-46B1-AB5C-64D82F415813}"/>
    <cellStyle name="Ausgabe 2 3 2 6 14" xfId="48284" xr:uid="{97186EE6-989B-4E02-AAA1-F5154D636E56}"/>
    <cellStyle name="Ausgabe 2 3 2 6 15" xfId="50289" xr:uid="{D4DF6F61-85E6-4456-A362-DF6F488E90BA}"/>
    <cellStyle name="Ausgabe 2 3 2 6 2" xfId="7306" xr:uid="{E88EE07E-AD34-4B11-BCDE-DBD7ACFD19F1}"/>
    <cellStyle name="Ausgabe 2 3 2 6 3" xfId="10885" xr:uid="{D19EF993-7BE3-465B-8DE1-4F16BC2F5692}"/>
    <cellStyle name="Ausgabe 2 3 2 6 4" xfId="14785" xr:uid="{003165B3-7472-447C-B18B-059BCCB47545}"/>
    <cellStyle name="Ausgabe 2 3 2 6 5" xfId="17984" xr:uid="{0DFA5085-64C0-477F-80A6-6D342BA2D7B0}"/>
    <cellStyle name="Ausgabe 2 3 2 6 6" xfId="21964" xr:uid="{77C6B465-4EA9-434E-B342-3DD63CFCAD37}"/>
    <cellStyle name="Ausgabe 2 3 2 6 7" xfId="24526" xr:uid="{77B3533D-26A0-4A0E-868C-B7030FA232D3}"/>
    <cellStyle name="Ausgabe 2 3 2 6 8" xfId="28869" xr:uid="{A289C6FC-F47B-4318-B01B-38FFFFD0712D}"/>
    <cellStyle name="Ausgabe 2 3 2 6 9" xfId="30843" xr:uid="{393F4C5C-F0E0-4471-BE2A-2E50422E01CC}"/>
    <cellStyle name="Ausgabe 2 3 2 7" xfId="4238" xr:uid="{9A30CE27-D3D4-4065-9EE5-26F3380C9064}"/>
    <cellStyle name="Ausgabe 2 3 2 7 10" xfId="39251" xr:uid="{C155F5DA-F09D-4DAC-B977-A0D7796093A0}"/>
    <cellStyle name="Ausgabe 2 3 2 7 11" xfId="41901" xr:uid="{BC4D40A7-8A68-4EA4-8385-57290F38B6B4}"/>
    <cellStyle name="Ausgabe 2 3 2 7 12" xfId="46237" xr:uid="{B1A3E1D2-DCB3-42B1-B64D-B3332C735ED9}"/>
    <cellStyle name="Ausgabe 2 3 2 7 13" xfId="49641" xr:uid="{E5447380-A2DC-4F79-BD45-C3E4CAAAF3BF}"/>
    <cellStyle name="Ausgabe 2 3 2 7 14" xfId="51608" xr:uid="{C98E4E24-6551-4254-AE3F-410642E7A573}"/>
    <cellStyle name="Ausgabe 2 3 2 7 2" xfId="8671" xr:uid="{E3514C0C-3F5A-43C6-9EEE-5307910965A8}"/>
    <cellStyle name="Ausgabe 2 3 2 7 3" xfId="12242" xr:uid="{597212D3-9D40-4E9E-96CA-8B56EA3477A6}"/>
    <cellStyle name="Ausgabe 2 3 2 7 4" xfId="16145" xr:uid="{3649631A-3553-4F9A-8D6C-E280830B1B1F}"/>
    <cellStyle name="Ausgabe 2 3 2 7 5" xfId="19326" xr:uid="{EE2AD471-2728-4BEC-9125-570E85190F55}"/>
    <cellStyle name="Ausgabe 2 3 2 7 6" xfId="25845" xr:uid="{BF02C446-B8CE-417F-AD16-A2F7FDF0085B}"/>
    <cellStyle name="Ausgabe 2 3 2 7 7" xfId="30176" xr:uid="{2DB45B31-19F3-4EAC-BA0A-97E2C41E08A3}"/>
    <cellStyle name="Ausgabe 2 3 2 7 8" xfId="32193" xr:uid="{596896A3-0284-4B9B-A3C5-58D8B3814D9C}"/>
    <cellStyle name="Ausgabe 2 3 2 7 9" xfId="35799" xr:uid="{274C118B-5109-4345-8631-EF95FC91855E}"/>
    <cellStyle name="Ausgabe 2 3 2 8" xfId="3961" xr:uid="{D58BCC31-491E-4551-A982-E6A27BD8570B}"/>
    <cellStyle name="Ausgabe 2 3 2 8 10" xfId="38974" xr:uid="{8D7467C2-02E2-4F36-829F-D18B7A36D008}"/>
    <cellStyle name="Ausgabe 2 3 2 8 11" xfId="41624" xr:uid="{32D9BFA4-4619-4506-9AF6-D85C09437D8E}"/>
    <cellStyle name="Ausgabe 2 3 2 8 12" xfId="45960" xr:uid="{74E2AB13-2D91-4A54-BBA0-72C5B9FB0094}"/>
    <cellStyle name="Ausgabe 2 3 2 8 13" xfId="49364" xr:uid="{B1B80D7B-0B28-463E-8303-C1CCE8403B00}"/>
    <cellStyle name="Ausgabe 2 3 2 8 14" xfId="51331" xr:uid="{5B904C80-7F12-4FF1-A0A4-22451E72F989}"/>
    <cellStyle name="Ausgabe 2 3 2 8 2" xfId="8394" xr:uid="{FAC0B9CC-BB70-44C2-BAC8-1CDC31AF4AE4}"/>
    <cellStyle name="Ausgabe 2 3 2 8 3" xfId="11965" xr:uid="{61DFDE35-A73F-42C9-923B-35F4C68ED58E}"/>
    <cellStyle name="Ausgabe 2 3 2 8 4" xfId="15868" xr:uid="{EEF34A47-C1D6-4257-B3A8-C06BCD101AD5}"/>
    <cellStyle name="Ausgabe 2 3 2 8 5" xfId="19049" xr:uid="{0DF45B2F-B309-460F-8EF1-FDDFF4DEAE9D}"/>
    <cellStyle name="Ausgabe 2 3 2 8 6" xfId="25568" xr:uid="{3817B3BD-4850-4B9D-BC2D-65567F7D2F1A}"/>
    <cellStyle name="Ausgabe 2 3 2 8 7" xfId="29930" xr:uid="{B4CE8929-FD63-4157-9CDA-DFCCED778C23}"/>
    <cellStyle name="Ausgabe 2 3 2 8 8" xfId="31916" xr:uid="{BECD103D-F84C-4DC7-9042-8BA363788AD8}"/>
    <cellStyle name="Ausgabe 2 3 2 8 9" xfId="35522" xr:uid="{1DCE1D09-6926-4987-89CC-ED8F6C653FE4}"/>
    <cellStyle name="Ausgabe 2 3 2 9" xfId="5275" xr:uid="{CD85435A-642F-44E4-8BC9-BFC5352A2847}"/>
    <cellStyle name="Ausgabe 2 3 3" xfId="96" xr:uid="{AE780308-44AF-4849-A120-263ABED7B46D}"/>
    <cellStyle name="Ausgabe 2 3 3 10" xfId="47362" xr:uid="{D53A5DE7-0D82-47DF-9A65-4DA37580DA05}"/>
    <cellStyle name="Ausgabe 2 3 3 2" xfId="5258" xr:uid="{82278729-DE0B-448E-A04F-AA24563AC785}"/>
    <cellStyle name="Ausgabe 2 3 3 3" xfId="8103" xr:uid="{E6AD6F46-010B-47FB-9EEC-CC2F0D9A0FB6}"/>
    <cellStyle name="Ausgabe 2 3 3 4" xfId="5403" xr:uid="{C38D49D6-C6E6-4ED0-88C8-021D39FEABD8}"/>
    <cellStyle name="Ausgabe 2 3 3 5" xfId="26265" xr:uid="{D799033A-A53C-48C4-9BF6-A87D9C24836D}"/>
    <cellStyle name="Ausgabe 2 3 3 6" xfId="28457" xr:uid="{E66CC139-E7C1-45DF-A0B1-887D0E173D95}"/>
    <cellStyle name="Ausgabe 2 3 3 7" xfId="28547" xr:uid="{2F0F6D3A-7261-44E0-9300-D3C5D4CFC2D5}"/>
    <cellStyle name="Ausgabe 2 3 3 8" xfId="36747" xr:uid="{BDD70C50-1D3A-4372-8EC3-8309B7E78EE5}"/>
    <cellStyle name="Ausgabe 2 3 3 9" xfId="42302" xr:uid="{7C31F1F8-FB0F-45CF-9317-DEB8A8E7E360}"/>
    <cellStyle name="Ausgabe 2 3 4" xfId="1840" xr:uid="{F38E097C-99D7-4249-A281-E85CFD2AD43C}"/>
    <cellStyle name="Ausgabe 2 3 4 10" xfId="43865" xr:uid="{41F7E082-1CF8-45DD-9BA5-2879D52C1AB3}"/>
    <cellStyle name="Ausgabe 2 3 4 11" xfId="47361" xr:uid="{F1FCB3D1-E72B-42C3-A809-4730B134BE51}"/>
    <cellStyle name="Ausgabe 2 3 4 2" xfId="9856" xr:uid="{E91ED429-88AF-4C22-A1F3-527171A1B84B}"/>
    <cellStyle name="Ausgabe 2 3 4 3" xfId="13758" xr:uid="{DBE9FE2B-CF4A-492E-B48F-5EED2EBA768E}"/>
    <cellStyle name="Ausgabe 2 3 4 4" xfId="16961" xr:uid="{29467107-EE64-4CD9-A6BB-4C751A7E24AC}"/>
    <cellStyle name="Ausgabe 2 3 4 5" xfId="20948" xr:uid="{97C1E71E-64DC-448C-B845-5D1573EA4341}"/>
    <cellStyle name="Ausgabe 2 3 4 6" xfId="27865" xr:uid="{DCA59899-FECC-495C-A3F5-DC1E458930A3}"/>
    <cellStyle name="Ausgabe 2 3 4 7" xfId="26362" xr:uid="{43A99462-C6B9-442B-9F6F-79C20709AFE8}"/>
    <cellStyle name="Ausgabe 2 3 4 8" xfId="33423" xr:uid="{C2165309-0289-49E3-AD83-7FFA5F1BCCE6}"/>
    <cellStyle name="Ausgabe 2 3 4 9" xfId="26377" xr:uid="{1C3CB717-3273-4601-9C2C-66FB90E79E4F}"/>
    <cellStyle name="Ausgabe 2 3 5" xfId="2391" xr:uid="{5F6B3C44-E5C4-4EDA-AE9B-1B7AE2AD3EEE}"/>
    <cellStyle name="Ausgabe 2 3 5 10" xfId="44414" xr:uid="{607C5F8B-9B3C-4ED6-8C5A-32EFD0E71A34}"/>
    <cellStyle name="Ausgabe 2 3 5 11" xfId="45707" xr:uid="{72518032-92A8-411C-8CE3-AF2E056A4CD9}"/>
    <cellStyle name="Ausgabe 2 3 5 2" xfId="10407" xr:uid="{01F19C52-E746-41F7-A858-B0B56A2CAE5B}"/>
    <cellStyle name="Ausgabe 2 3 5 3" xfId="14306" xr:uid="{A4D603F2-746F-4898-A39A-A3EB590D9AB9}"/>
    <cellStyle name="Ausgabe 2 3 5 4" xfId="17507" xr:uid="{6E8D256A-B88B-4353-A755-F743318A4335}"/>
    <cellStyle name="Ausgabe 2 3 5 5" xfId="21490" xr:uid="{3430DDD6-2FCC-45D5-B771-26C8D849A94E}"/>
    <cellStyle name="Ausgabe 2 3 5 6" xfId="28400" xr:uid="{1E4DB6C7-4FDC-4673-8825-DE29C0A8E981}"/>
    <cellStyle name="Ausgabe 2 3 5 7" xfId="26420" xr:uid="{3B0AB42E-5748-433A-A015-4B0362F9EE5C}"/>
    <cellStyle name="Ausgabe 2 3 5 8" xfId="33970" xr:uid="{7CD0B78E-1FFD-4C84-8529-7FEF748204BB}"/>
    <cellStyle name="Ausgabe 2 3 5 9" xfId="40108" xr:uid="{4281ACF5-F6CA-464A-8C1A-1B904511907C}"/>
    <cellStyle name="Ausgabe 2 3 6" xfId="3075" xr:uid="{F3477F0E-7679-402F-A08B-CACA50471199}"/>
    <cellStyle name="Ausgabe 2 3 6 10" xfId="34652" xr:uid="{203202C4-6789-48E2-8677-619E73BB1003}"/>
    <cellStyle name="Ausgabe 2 3 6 11" xfId="38097" xr:uid="{BDEF9AFB-C594-415C-A845-D44E6211DD01}"/>
    <cellStyle name="Ausgabe 2 3 6 12" xfId="40786" xr:uid="{8F5AA7AE-51A7-4964-979D-B18C9C4E794A}"/>
    <cellStyle name="Ausgabe 2 3 6 13" xfId="45097" xr:uid="{276B3C22-2DEA-45C9-9C2C-88B52E347C2D}"/>
    <cellStyle name="Ausgabe 2 3 6 14" xfId="48488" xr:uid="{05A3FE73-7857-4D46-B4E0-46CD3CC8D6A8}"/>
    <cellStyle name="Ausgabe 2 3 6 15" xfId="50493" xr:uid="{5E8E66E2-F7CE-4642-994E-0C169974AEAB}"/>
    <cellStyle name="Ausgabe 2 3 6 2" xfId="7510" xr:uid="{99B798FC-C98B-4626-B743-D471DAE4BB78}"/>
    <cellStyle name="Ausgabe 2 3 6 3" xfId="11089" xr:uid="{5F139D98-AE10-4911-9977-CD3F4D0F05B2}"/>
    <cellStyle name="Ausgabe 2 3 6 4" xfId="14989" xr:uid="{B417612A-B3AF-445B-9D32-ECD96812786F}"/>
    <cellStyle name="Ausgabe 2 3 6 5" xfId="18188" xr:uid="{213EA07B-6A09-4550-9058-502429D532F1}"/>
    <cellStyle name="Ausgabe 2 3 6 6" xfId="22168" xr:uid="{5C452507-CB07-457F-84E3-52064756BB9F}"/>
    <cellStyle name="Ausgabe 2 3 6 7" xfId="24730" xr:uid="{DBC399A3-1C57-490A-8A92-D9E74ED66A02}"/>
    <cellStyle name="Ausgabe 2 3 6 8" xfId="29073" xr:uid="{6404579D-BF4B-4FDF-A905-05B1B05FF0A3}"/>
    <cellStyle name="Ausgabe 2 3 6 9" xfId="31047" xr:uid="{372CA9BD-CF07-43DF-9962-D26C68B3848A}"/>
    <cellStyle name="Ausgabe 2 3 7" xfId="3586" xr:uid="{B5AF8D57-1594-4BFE-8E20-BBAF782653D7}"/>
    <cellStyle name="Ausgabe 2 3 7 10" xfId="35163" xr:uid="{B9B031D2-ECFB-4B2B-AB05-6944EE3F95FD}"/>
    <cellStyle name="Ausgabe 2 3 7 11" xfId="38608" xr:uid="{D0FCF223-1707-4DC1-9174-037AE8606A24}"/>
    <cellStyle name="Ausgabe 2 3 7 12" xfId="41297" xr:uid="{FDB542DC-B821-449C-8FF2-11B72687CA22}"/>
    <cellStyle name="Ausgabe 2 3 7 13" xfId="45608" xr:uid="{BA943288-44F1-4980-8B4A-656333997FD6}"/>
    <cellStyle name="Ausgabe 2 3 7 14" xfId="48999" xr:uid="{C59EF353-C6F1-481A-85A7-B29BDB501999}"/>
    <cellStyle name="Ausgabe 2 3 7 15" xfId="51004" xr:uid="{B5F246D2-FD1D-4DD7-B280-9AFC1948EB15}"/>
    <cellStyle name="Ausgabe 2 3 7 2" xfId="8021" xr:uid="{05D54C51-5F99-4369-959B-72CEA75C0850}"/>
    <cellStyle name="Ausgabe 2 3 7 3" xfId="11600" xr:uid="{FA6A82C2-7E5B-4751-968B-CB6C8C57A119}"/>
    <cellStyle name="Ausgabe 2 3 7 4" xfId="15500" xr:uid="{0D355A66-5CE0-47C3-933F-8BADF7CB6074}"/>
    <cellStyle name="Ausgabe 2 3 7 5" xfId="18699" xr:uid="{A42EC58A-810D-47B9-BAF2-4FC36203B1AA}"/>
    <cellStyle name="Ausgabe 2 3 7 6" xfId="22679" xr:uid="{D3C1EF55-DF9E-4685-8D8E-97913A9776A9}"/>
    <cellStyle name="Ausgabe 2 3 7 7" xfId="25241" xr:uid="{FCF0565F-FCF7-4ECD-9A58-13210BA3B949}"/>
    <cellStyle name="Ausgabe 2 3 7 8" xfId="29584" xr:uid="{F5F669FC-9F6B-4BD1-BAF7-8CDC035B6288}"/>
    <cellStyle name="Ausgabe 2 3 7 9" xfId="31558" xr:uid="{224A0ED2-B682-463F-B523-D20EBC148BFB}"/>
    <cellStyle name="Ausgabe 2 3 8" xfId="4029" xr:uid="{6F55CA88-E56E-4B5D-9C02-1C41C51B43AA}"/>
    <cellStyle name="Ausgabe 2 3 8 10" xfId="39042" xr:uid="{3EE6AEB5-28A6-443F-91DF-8FD026A3284F}"/>
    <cellStyle name="Ausgabe 2 3 8 11" xfId="41692" xr:uid="{3208952D-444C-47CF-BCE8-7B901DB8E6BB}"/>
    <cellStyle name="Ausgabe 2 3 8 12" xfId="46028" xr:uid="{5AFF5638-39F1-4253-B843-D54E24B766CA}"/>
    <cellStyle name="Ausgabe 2 3 8 13" xfId="49432" xr:uid="{7545FF8F-4C20-443E-A91A-FD5AD7927191}"/>
    <cellStyle name="Ausgabe 2 3 8 14" xfId="51399" xr:uid="{754B2B91-FB55-4E8B-9FCF-5A7350EC5604}"/>
    <cellStyle name="Ausgabe 2 3 8 2" xfId="8462" xr:uid="{232DD7F5-E33F-4894-8422-149EADAE309E}"/>
    <cellStyle name="Ausgabe 2 3 8 3" xfId="12033" xr:uid="{AD2ACC43-F4E4-47FE-884D-158C48660878}"/>
    <cellStyle name="Ausgabe 2 3 8 4" xfId="15936" xr:uid="{68CBF5E1-FD43-41E8-B1D8-E490A4CF3E8E}"/>
    <cellStyle name="Ausgabe 2 3 8 5" xfId="19117" xr:uid="{F441CBA9-336B-4DA3-91DC-DDB3AE61FDA3}"/>
    <cellStyle name="Ausgabe 2 3 8 6" xfId="25636" xr:uid="{326A31A7-06FF-4934-A8DB-97974CD5976A}"/>
    <cellStyle name="Ausgabe 2 3 8 7" xfId="29995" xr:uid="{8EE1FF59-43C0-498A-B729-AB49E8E50A32}"/>
    <cellStyle name="Ausgabe 2 3 8 8" xfId="31984" xr:uid="{FD7E14B7-2054-4F59-89B5-8E8BCF361E19}"/>
    <cellStyle name="Ausgabe 2 3 8 9" xfId="35590" xr:uid="{57DA1FA7-BBA8-4E39-AFA7-0AD4F975C333}"/>
    <cellStyle name="Ausgabe 2 3 9" xfId="4451" xr:uid="{8272E727-F1B6-470F-B473-DFB922A671E9}"/>
    <cellStyle name="Ausgabe 2 3 9 10" xfId="39464" xr:uid="{8C4E066F-51E7-424E-94FF-BCBEC5C71572}"/>
    <cellStyle name="Ausgabe 2 3 9 11" xfId="42114" xr:uid="{DA712C90-791B-43AA-A094-9F2145650314}"/>
    <cellStyle name="Ausgabe 2 3 9 12" xfId="46450" xr:uid="{9875DAEA-C5CF-4772-9EAE-477FCD921723}"/>
    <cellStyle name="Ausgabe 2 3 9 13" xfId="49854" xr:uid="{5BA8664F-8BD0-4AD1-A4C6-D2952CF4DB7F}"/>
    <cellStyle name="Ausgabe 2 3 9 14" xfId="51821" xr:uid="{501B6F10-0574-4C0F-BB4B-0E59B5C01AD8}"/>
    <cellStyle name="Ausgabe 2 3 9 2" xfId="8884" xr:uid="{A0DC6522-DCDD-4A07-8562-4414BAB6F6C7}"/>
    <cellStyle name="Ausgabe 2 3 9 3" xfId="12455" xr:uid="{33B5D569-ED25-4E37-AF73-05303E3F9908}"/>
    <cellStyle name="Ausgabe 2 3 9 4" xfId="16358" xr:uid="{D503EC78-85A8-4414-8BCA-D751B31906A1}"/>
    <cellStyle name="Ausgabe 2 3 9 5" xfId="19539" xr:uid="{659C8B62-8200-48EE-9141-2DD01478F91A}"/>
    <cellStyle name="Ausgabe 2 3 9 6" xfId="26058" xr:uid="{65A9B7A5-0E95-4F96-8E68-D3AD8F325F43}"/>
    <cellStyle name="Ausgabe 2 3 9 7" xfId="30365" xr:uid="{C3FFE686-50D5-4D06-AA5A-5364E547A6F1}"/>
    <cellStyle name="Ausgabe 2 3 9 8" xfId="32406" xr:uid="{DC7E19E3-15BC-420A-AE62-52E432A068FA}"/>
    <cellStyle name="Ausgabe 2 3 9 9" xfId="36012" xr:uid="{DEE1F218-6DF5-45F1-BCCB-86C683348249}"/>
    <cellStyle name="Ausgabe 2 4" xfId="780" xr:uid="{7FA8AFC5-96D3-4209-B278-C9FB48F024F9}"/>
    <cellStyle name="Ausgabe 2 4 10" xfId="12944" xr:uid="{B1112277-FB27-4103-A941-3DD20DB386E9}"/>
    <cellStyle name="Ausgabe 2 4 11" xfId="19889" xr:uid="{1B2E0CAA-A1CB-46E9-B950-54D3A6D9A9B9}"/>
    <cellStyle name="Ausgabe 2 4 12" xfId="42805" xr:uid="{B0408324-E0BC-49BD-BBC9-04572290C7ED}"/>
    <cellStyle name="Ausgabe 2 4 13" xfId="52643" xr:uid="{CE6EEFFC-4CB1-45F2-8CFC-2312BAD5A7AD}"/>
    <cellStyle name="Ausgabe 2 4 2" xfId="1570" xr:uid="{9074A517-986C-4F93-8F4F-B2C0B61D0167}"/>
    <cellStyle name="Ausgabe 2 4 2 10" xfId="42572" xr:uid="{24277E55-CE46-42C5-BC02-168B192C259C}"/>
    <cellStyle name="Ausgabe 2 4 2 2" xfId="9586" xr:uid="{DF80C55B-FF2F-4212-BA70-4C9BD16CBDB2}"/>
    <cellStyle name="Ausgabe 2 4 2 3" xfId="16691" xr:uid="{409A6B5B-9D76-418A-A536-346C37616615}"/>
    <cellStyle name="Ausgabe 2 4 2 4" xfId="20678" xr:uid="{A598100A-013F-4FB1-9AA6-D94D4785DBB9}"/>
    <cellStyle name="Ausgabe 2 4 2 5" xfId="27604" xr:uid="{FD5F4432-CEEA-4913-B22A-F21C803439AF}"/>
    <cellStyle name="Ausgabe 2 4 2 6" xfId="30212" xr:uid="{DA1AFB1E-7E3F-4E66-B768-082F4BAFBFEE}"/>
    <cellStyle name="Ausgabe 2 4 2 7" xfId="33153" xr:uid="{E533E767-5FBF-4532-AAEE-2ADA40D238F0}"/>
    <cellStyle name="Ausgabe 2 4 2 8" xfId="36774" xr:uid="{ECCC403E-AFDE-4888-9AA7-7EF1F919B1DB}"/>
    <cellStyle name="Ausgabe 2 4 2 9" xfId="43595" xr:uid="{5F34957E-68D7-499E-B5B0-F097DD8E0C72}"/>
    <cellStyle name="Ausgabe 2 4 3" xfId="1375" xr:uid="{1BF6461A-7CB0-40FA-8306-D0FE588E05FE}"/>
    <cellStyle name="Ausgabe 2 4 3 10" xfId="43400" xr:uid="{9462DE24-05E6-47FF-A3A0-0B7F8B9F257B}"/>
    <cellStyle name="Ausgabe 2 4 3 11" xfId="48017" xr:uid="{1B7139DB-866D-4A49-8F62-21A13AC2C651}"/>
    <cellStyle name="Ausgabe 2 4 3 2" xfId="9391" xr:uid="{6239FF62-B3EA-4F6D-8B7D-72EFD17D293B}"/>
    <cellStyle name="Ausgabe 2 4 3 3" xfId="13317" xr:uid="{36C0D409-3AA8-4358-B02A-A82CACC1EAA8}"/>
    <cellStyle name="Ausgabe 2 4 3 4" xfId="5233" xr:uid="{8722F9FC-73F7-43E4-8E0A-6309DCEE775C}"/>
    <cellStyle name="Ausgabe 2 4 3 5" xfId="20483" xr:uid="{9FB0FF87-64F1-483C-8E52-B0713A209609}"/>
    <cellStyle name="Ausgabe 2 4 3 6" xfId="27415" xr:uid="{57BC05C7-2A9A-473F-B1BB-FD3DAABC3F57}"/>
    <cellStyle name="Ausgabe 2 4 3 7" xfId="27518" xr:uid="{FB62C50B-D4BF-45B7-A25F-5949FC89ABFA}"/>
    <cellStyle name="Ausgabe 2 4 3 8" xfId="32958" xr:uid="{217D1186-EC2C-41D0-9F94-620567263FAB}"/>
    <cellStyle name="Ausgabe 2 4 3 9" xfId="30373" xr:uid="{02038E88-A792-4AB0-8D52-0382D483E5AC}"/>
    <cellStyle name="Ausgabe 2 4 4" xfId="2555" xr:uid="{10142E3C-5846-4953-A4AB-78241FBC785F}"/>
    <cellStyle name="Ausgabe 2 4 4 10" xfId="44578" xr:uid="{B227A57C-257A-4A22-A181-858A27F95DD0}"/>
    <cellStyle name="Ausgabe 2 4 4 11" xfId="42489" xr:uid="{332425A0-09F5-4C3B-A28F-B209D5F806CD}"/>
    <cellStyle name="Ausgabe 2 4 4 2" xfId="10571" xr:uid="{3D383468-D403-4831-9C94-A541BE9DD45B}"/>
    <cellStyle name="Ausgabe 2 4 4 3" xfId="14470" xr:uid="{9E18F6ED-5FCD-4E0A-886F-723B0E5F9404}"/>
    <cellStyle name="Ausgabe 2 4 4 4" xfId="17671" xr:uid="{92DFC9AD-C606-434F-B593-665100751DE7}"/>
    <cellStyle name="Ausgabe 2 4 4 5" xfId="21654" xr:uid="{81D1F14B-BB3F-4788-92AD-E99AE86736DD}"/>
    <cellStyle name="Ausgabe 2 4 4 6" xfId="28560" xr:uid="{DABFB5D2-283B-4D9C-97BB-904889CDCA1C}"/>
    <cellStyle name="Ausgabe 2 4 4 7" xfId="30527" xr:uid="{06912017-032B-4F99-9C64-25823E8BADCF}"/>
    <cellStyle name="Ausgabe 2 4 4 8" xfId="34134" xr:uid="{45C75258-6650-40CA-8B4C-DE56646CFAF1}"/>
    <cellStyle name="Ausgabe 2 4 4 9" xfId="40272" xr:uid="{00C60EB4-D25C-4225-A666-5983B3B77BED}"/>
    <cellStyle name="Ausgabe 2 4 5" xfId="3244" xr:uid="{A70F1CDA-5482-471E-9619-017B6711AFB0}"/>
    <cellStyle name="Ausgabe 2 4 5 10" xfId="34821" xr:uid="{2071B2AF-23E4-483E-BFA0-F1676805C186}"/>
    <cellStyle name="Ausgabe 2 4 5 11" xfId="38266" xr:uid="{7458BCE6-FCC6-4585-B1DE-4C793BDFC343}"/>
    <cellStyle name="Ausgabe 2 4 5 12" xfId="40955" xr:uid="{2CE64425-329B-446C-8774-1237B070939E}"/>
    <cellStyle name="Ausgabe 2 4 5 13" xfId="45266" xr:uid="{27BC6C58-D2B6-4056-93EB-9DE817EEC18F}"/>
    <cellStyle name="Ausgabe 2 4 5 14" xfId="48657" xr:uid="{9E3FE058-CC94-41C2-BFFD-BEF625D608DA}"/>
    <cellStyle name="Ausgabe 2 4 5 15" xfId="50662" xr:uid="{36237E91-E3D4-46C5-933E-F977AEDCD93C}"/>
    <cellStyle name="Ausgabe 2 4 5 2" xfId="7679" xr:uid="{E7414EE7-A98E-4E00-8296-CFDBC549FBAD}"/>
    <cellStyle name="Ausgabe 2 4 5 3" xfId="11258" xr:uid="{8CD6552F-D477-4F75-BABB-A92F41798E7B}"/>
    <cellStyle name="Ausgabe 2 4 5 4" xfId="15158" xr:uid="{5C9DBB07-50E9-47E8-B663-4E8F7F4DA879}"/>
    <cellStyle name="Ausgabe 2 4 5 5" xfId="18357" xr:uid="{8541015B-30B6-48FE-BFCF-6A5749358ABF}"/>
    <cellStyle name="Ausgabe 2 4 5 6" xfId="22337" xr:uid="{2042AE68-B244-4DB1-973E-A456B3F1B34F}"/>
    <cellStyle name="Ausgabe 2 4 5 7" xfId="24899" xr:uid="{24E51845-2C95-489F-A088-B4AFCC75A24C}"/>
    <cellStyle name="Ausgabe 2 4 5 8" xfId="29242" xr:uid="{748456F1-DCB0-4127-848D-85F1DD8E728A}"/>
    <cellStyle name="Ausgabe 2 4 5 9" xfId="31216" xr:uid="{486D9C80-0F14-4002-B612-58CD54C4BFF6}"/>
    <cellStyle name="Ausgabe 2 4 6" xfId="2858" xr:uid="{C1F371C5-D70F-4395-94B1-D132AF7D3751}"/>
    <cellStyle name="Ausgabe 2 4 6 10" xfId="34435" xr:uid="{28EEC1AA-B76F-4F9C-BA04-A064AE0B0FE1}"/>
    <cellStyle name="Ausgabe 2 4 6 11" xfId="37880" xr:uid="{8A0EA459-48A5-458A-BE8B-E1BBB2777ED1}"/>
    <cellStyle name="Ausgabe 2 4 6 12" xfId="40569" xr:uid="{94770490-71B8-4908-94B3-DEC839ACD940}"/>
    <cellStyle name="Ausgabe 2 4 6 13" xfId="44880" xr:uid="{EEF28C67-DC59-4284-9010-3A0BA4D6B651}"/>
    <cellStyle name="Ausgabe 2 4 6 14" xfId="48271" xr:uid="{CD0C5B5F-805C-4116-A3D2-DEE7CCC5C681}"/>
    <cellStyle name="Ausgabe 2 4 6 15" xfId="50276" xr:uid="{3089D3DF-3DDF-40CB-9EBB-2B50FCB8F8E2}"/>
    <cellStyle name="Ausgabe 2 4 6 2" xfId="7293" xr:uid="{708029AF-3FA1-4AF0-A719-503989007F28}"/>
    <cellStyle name="Ausgabe 2 4 6 3" xfId="10872" xr:uid="{98042D48-37E2-478B-84D7-592E7B8488FD}"/>
    <cellStyle name="Ausgabe 2 4 6 4" xfId="14772" xr:uid="{3F914F62-75AF-4774-BBB1-4F19839A09D5}"/>
    <cellStyle name="Ausgabe 2 4 6 5" xfId="17971" xr:uid="{83BC2B54-4DEF-4550-B3F6-A0372868AA94}"/>
    <cellStyle name="Ausgabe 2 4 6 6" xfId="21951" xr:uid="{D82B620F-0275-4C90-9765-A9DC10B8AAFE}"/>
    <cellStyle name="Ausgabe 2 4 6 7" xfId="24513" xr:uid="{A2D1286B-A502-44BD-95AC-2582955B0092}"/>
    <cellStyle name="Ausgabe 2 4 6 8" xfId="28856" xr:uid="{1739FB27-AE09-464A-983F-848E2C0303E2}"/>
    <cellStyle name="Ausgabe 2 4 6 9" xfId="30830" xr:uid="{4C35FDF9-9177-40AB-B7FE-B1811E311309}"/>
    <cellStyle name="Ausgabe 2 4 7" xfId="4196" xr:uid="{35EF23C5-6CC7-44F6-B050-479C605F75A3}"/>
    <cellStyle name="Ausgabe 2 4 7 10" xfId="39209" xr:uid="{9B42F151-C221-4E02-A84A-9BEB421943DF}"/>
    <cellStyle name="Ausgabe 2 4 7 11" xfId="41859" xr:uid="{121558E9-30CF-408E-81A8-3E35635F736F}"/>
    <cellStyle name="Ausgabe 2 4 7 12" xfId="46195" xr:uid="{4B7891E0-310B-4F84-B065-25C8E4354559}"/>
    <cellStyle name="Ausgabe 2 4 7 13" xfId="49599" xr:uid="{47A85E1F-9652-4FE0-B552-E9819E026623}"/>
    <cellStyle name="Ausgabe 2 4 7 14" xfId="51566" xr:uid="{ADB088CE-EFD3-46CA-94E7-61D78603CE75}"/>
    <cellStyle name="Ausgabe 2 4 7 2" xfId="8629" xr:uid="{AEDEA566-7EFD-4BB7-BE0E-B7D8C3263C84}"/>
    <cellStyle name="Ausgabe 2 4 7 3" xfId="12200" xr:uid="{C95CEF7E-5000-4A18-AEB8-9B0C0FB2D5F5}"/>
    <cellStyle name="Ausgabe 2 4 7 4" xfId="16103" xr:uid="{4EB96ECB-856E-4C89-8CF2-968A727CF6E5}"/>
    <cellStyle name="Ausgabe 2 4 7 5" xfId="19284" xr:uid="{5A4C198B-C9C2-4D70-B034-C388BA084AF9}"/>
    <cellStyle name="Ausgabe 2 4 7 6" xfId="25803" xr:uid="{43C2B208-1652-4C0D-B685-7C994D457A63}"/>
    <cellStyle name="Ausgabe 2 4 7 7" xfId="30139" xr:uid="{78B814B1-2B0E-4140-BAAD-F8E2B4725346}"/>
    <cellStyle name="Ausgabe 2 4 7 8" xfId="32151" xr:uid="{5C7BDE94-9078-460D-82C8-A918E8D3EF30}"/>
    <cellStyle name="Ausgabe 2 4 7 9" xfId="35757" xr:uid="{2A094802-ABCF-4D17-9551-83FEFFBA61DD}"/>
    <cellStyle name="Ausgabe 2 4 8" xfId="4405" xr:uid="{61F77846-DA60-4DB7-9AAB-028F5EE9BE7A}"/>
    <cellStyle name="Ausgabe 2 4 8 10" xfId="39418" xr:uid="{FAFAE49D-8A43-4BFE-8BC4-D3DEDE4E9E1F}"/>
    <cellStyle name="Ausgabe 2 4 8 11" xfId="42068" xr:uid="{0F41EB53-B0A9-4861-8B41-6D36FFB5E53B}"/>
    <cellStyle name="Ausgabe 2 4 8 12" xfId="46404" xr:uid="{7CF6E1E5-2EB5-4BDD-A5C4-7F1EA9444109}"/>
    <cellStyle name="Ausgabe 2 4 8 13" xfId="49808" xr:uid="{C261CCD4-9F09-4B0F-A381-38A3491082AD}"/>
    <cellStyle name="Ausgabe 2 4 8 14" xfId="51775" xr:uid="{1F2552C0-955A-43D2-84DA-0125BA158AE6}"/>
    <cellStyle name="Ausgabe 2 4 8 2" xfId="8838" xr:uid="{A18AE138-3268-4760-8647-567B4E4D4953}"/>
    <cellStyle name="Ausgabe 2 4 8 3" xfId="12409" xr:uid="{AD970B17-DEA6-4192-812D-906F3A8D9CC7}"/>
    <cellStyle name="Ausgabe 2 4 8 4" xfId="16312" xr:uid="{06380BB7-1D04-49B3-AADA-D117327BCA60}"/>
    <cellStyle name="Ausgabe 2 4 8 5" xfId="19493" xr:uid="{7AD2D26F-9D53-4FA0-9974-2E02B487A51F}"/>
    <cellStyle name="Ausgabe 2 4 8 6" xfId="26012" xr:uid="{3D518C6C-5656-4523-95FC-0F1B6FD58D25}"/>
    <cellStyle name="Ausgabe 2 4 8 7" xfId="30323" xr:uid="{1C41478D-977D-4412-AE15-A90280243645}"/>
    <cellStyle name="Ausgabe 2 4 8 8" xfId="32360" xr:uid="{0C601A8E-8A94-45FF-B55D-94F0BFB89409}"/>
    <cellStyle name="Ausgabe 2 4 8 9" xfId="35966" xr:uid="{D9C2176F-6B27-4D63-8E46-ADD44D970A98}"/>
    <cellStyle name="Ausgabe 2 4 9" xfId="5315" xr:uid="{281EA870-5C87-4124-B87C-283912E60A45}"/>
    <cellStyle name="Ausgabe 2 5" xfId="1001" xr:uid="{4203519E-6619-4196-B10A-E3595FE627CE}"/>
    <cellStyle name="Ausgabe 2 5 10" xfId="47575" xr:uid="{3F91E90F-56E9-46BB-94C3-907257F45315}"/>
    <cellStyle name="Ausgabe 2 5 2" xfId="4680" xr:uid="{7250C430-55BC-46CF-B0B5-5DB1066F5093}"/>
    <cellStyle name="Ausgabe 2 5 3" xfId="12638" xr:uid="{3CD027D0-AAF3-4E52-AFD8-FA16D8E18DCA}"/>
    <cellStyle name="Ausgabe 2 5 4" xfId="20109" xr:uid="{22DEA2AA-B29A-42CC-B788-6F2EE8914952}"/>
    <cellStyle name="Ausgabe 2 5 5" xfId="27052" xr:uid="{A1F77F39-E00F-4957-A3AD-396C6DEF6D09}"/>
    <cellStyle name="Ausgabe 2 5 6" xfId="28432" xr:uid="{EC2E7D06-6B9B-4D04-9D46-F203BD36F142}"/>
    <cellStyle name="Ausgabe 2 5 7" xfId="32584" xr:uid="{4C0DACA7-FCD2-4DDF-B382-7DE71DE9409B}"/>
    <cellStyle name="Ausgabe 2 5 8" xfId="37409" xr:uid="{5BFB81BB-DA14-499B-82C9-04B609C023A3}"/>
    <cellStyle name="Ausgabe 2 5 9" xfId="43026" xr:uid="{B6EF9B49-7322-48D1-A767-4FBC56719A31}"/>
    <cellStyle name="Ausgabe 2 6" xfId="1027" xr:uid="{7CFB6F77-5192-4D83-A5A9-C6E243028AC7}"/>
    <cellStyle name="Ausgabe 2 6 10" xfId="43052" xr:uid="{8575FC8B-7898-41E6-B9B5-9F176DF21058}"/>
    <cellStyle name="Ausgabe 2 6 11" xfId="47581" xr:uid="{9E080213-5630-41B2-AE88-A2A4347D0C79}"/>
    <cellStyle name="Ausgabe 2 6 2" xfId="4626" xr:uid="{D2874D03-3594-4AC8-BE1B-5A98D1BD5816}"/>
    <cellStyle name="Ausgabe 2 6 3" xfId="13005" xr:uid="{CFE83FCE-416E-472D-A8F7-5185D77819D3}"/>
    <cellStyle name="Ausgabe 2 6 4" xfId="12679" xr:uid="{A80AA1EB-F943-4CDE-AA27-BD1F663A0768}"/>
    <cellStyle name="Ausgabe 2 6 5" xfId="20135" xr:uid="{734FC18C-2324-42AC-AD8E-629EC7BB700B}"/>
    <cellStyle name="Ausgabe 2 6 6" xfId="27078" xr:uid="{1C0B9E62-21E0-4DF3-AA49-F795129EEEA6}"/>
    <cellStyle name="Ausgabe 2 6 7" xfId="27646" xr:uid="{8B46F02B-AC44-4F0C-83B5-BECC0BDF23EA}"/>
    <cellStyle name="Ausgabe 2 6 8" xfId="32610" xr:uid="{F6FCFC27-00D9-4FD8-9DA7-E37EA7BF80EA}"/>
    <cellStyle name="Ausgabe 2 6 9" xfId="37449" xr:uid="{F76710C8-FCF9-4E2E-BF24-90148236B5B5}"/>
    <cellStyle name="Ausgabe 2 7" xfId="1981" xr:uid="{57DD916C-209B-4A85-9481-FBE8E93D7ABB}"/>
    <cellStyle name="Ausgabe 2 7 10" xfId="44004" xr:uid="{64F50B91-EE05-4C46-89D1-49E5412CF6ED}"/>
    <cellStyle name="Ausgabe 2 7 11" xfId="47960" xr:uid="{5FA15401-BEAE-4C50-8A24-FCC0E0E031EA}"/>
    <cellStyle name="Ausgabe 2 7 2" xfId="9997" xr:uid="{2E32142C-0CC8-46CD-8DDF-51695FB47BA9}"/>
    <cellStyle name="Ausgabe 2 7 3" xfId="13896" xr:uid="{BD3A19AC-59F4-495C-B6FA-2BD9777608DF}"/>
    <cellStyle name="Ausgabe 2 7 4" xfId="17097" xr:uid="{31407539-D3E4-4C70-8EDF-B8057734DE58}"/>
    <cellStyle name="Ausgabe 2 7 5" xfId="21080" xr:uid="{6CC58DE1-C2E9-4D55-B2B3-F8BBF4D74B77}"/>
    <cellStyle name="Ausgabe 2 7 6" xfId="28001" xr:uid="{1463B2F6-9D35-42D8-BF41-33757D2F937D}"/>
    <cellStyle name="Ausgabe 2 7 7" xfId="26842" xr:uid="{8EAA49D5-F371-4E63-B676-EDCE73905571}"/>
    <cellStyle name="Ausgabe 2 7 8" xfId="33560" xr:uid="{C277CCF7-169E-431F-AF91-0EB2D7CE8F24}"/>
    <cellStyle name="Ausgabe 2 7 9" xfId="39698" xr:uid="{170300BC-D1A2-4821-99C6-C395591B0788}"/>
    <cellStyle name="Ausgabe 2 8" xfId="2981" xr:uid="{7938ABA4-3829-4239-9831-0BDA9095AEBB}"/>
    <cellStyle name="Ausgabe 2 8 10" xfId="34558" xr:uid="{4E370DA5-B906-4449-9227-337B4FC5D57E}"/>
    <cellStyle name="Ausgabe 2 8 11" xfId="38003" xr:uid="{35E27633-A8DC-4E3E-B727-70F174EF6355}"/>
    <cellStyle name="Ausgabe 2 8 12" xfId="40692" xr:uid="{EAAF3FF9-54B5-4323-9A86-141A2B77CED4}"/>
    <cellStyle name="Ausgabe 2 8 13" xfId="45003" xr:uid="{F7D1AB9B-BD40-4A7B-B57E-2346A3B641AC}"/>
    <cellStyle name="Ausgabe 2 8 14" xfId="48394" xr:uid="{C5F36783-F87F-4457-9208-6B81655125CB}"/>
    <cellStyle name="Ausgabe 2 8 15" xfId="50399" xr:uid="{E7F13529-B9B6-4211-A74B-823AEE9CEA0C}"/>
    <cellStyle name="Ausgabe 2 8 2" xfId="7416" xr:uid="{3272B43A-4E99-448E-A4A2-4C02642256FF}"/>
    <cellStyle name="Ausgabe 2 8 3" xfId="10995" xr:uid="{6F0D7BF0-48D5-4156-8757-8F505EAD092B}"/>
    <cellStyle name="Ausgabe 2 8 4" xfId="14895" xr:uid="{1E643D6F-B0D7-439F-9804-FEEE52C6B126}"/>
    <cellStyle name="Ausgabe 2 8 5" xfId="18094" xr:uid="{A231DA6E-3BBC-44F9-A5F4-38E28966EF30}"/>
    <cellStyle name="Ausgabe 2 8 6" xfId="22074" xr:uid="{6FB6EC31-29F5-4874-96DA-B6B1773CE38D}"/>
    <cellStyle name="Ausgabe 2 8 7" xfId="24636" xr:uid="{1860B605-177B-44B3-8C10-6D91CBAF5015}"/>
    <cellStyle name="Ausgabe 2 8 8" xfId="28979" xr:uid="{A05C970D-A265-48F7-9AA9-D3D4A426BE68}"/>
    <cellStyle name="Ausgabe 2 8 9" xfId="30953" xr:uid="{B4E84F05-101E-4BF1-A091-080D15A36EC7}"/>
    <cellStyle name="Ausgabe 2 9" xfId="3945" xr:uid="{FDA1795E-C6FE-4C5F-8524-8F939A71AF2D}"/>
    <cellStyle name="Ausgabe 2 9 10" xfId="38958" xr:uid="{BF1DE30D-C64C-4AF7-AD1F-8FA4B34D4422}"/>
    <cellStyle name="Ausgabe 2 9 11" xfId="41608" xr:uid="{8548E304-BD7F-41F7-A8D2-878FE37AD70B}"/>
    <cellStyle name="Ausgabe 2 9 12" xfId="45944" xr:uid="{169A9751-E9A9-47CA-ACBD-EF84677FF7DF}"/>
    <cellStyle name="Ausgabe 2 9 13" xfId="49348" xr:uid="{A87CE27F-5199-4812-AE40-256EA3ED9207}"/>
    <cellStyle name="Ausgabe 2 9 14" xfId="51315" xr:uid="{E8874122-D14C-4ECF-A9B8-570DCFF4EBA7}"/>
    <cellStyle name="Ausgabe 2 9 2" xfId="8378" xr:uid="{372FFDE6-276B-4A49-B151-7AA1EE606414}"/>
    <cellStyle name="Ausgabe 2 9 3" xfId="11949" xr:uid="{082D4FC3-C240-453A-93C5-1E1747A6A265}"/>
    <cellStyle name="Ausgabe 2 9 4" xfId="15852" xr:uid="{9D56742A-3CFF-4CBF-8037-9828C43A2E2A}"/>
    <cellStyle name="Ausgabe 2 9 5" xfId="19033" xr:uid="{618A009E-E3D8-40E3-B0DB-9DDDC3C781A3}"/>
    <cellStyle name="Ausgabe 2 9 6" xfId="25552" xr:uid="{3EB90446-E202-410C-8B9B-161CC0D9B0AD}"/>
    <cellStyle name="Ausgabe 2 9 7" xfId="29915" xr:uid="{72F8359C-C845-4AA5-A808-9CFCEB5551F7}"/>
    <cellStyle name="Ausgabe 2 9 8" xfId="31900" xr:uid="{9D7376B3-44A5-40C3-8714-9BD2FA1CE9FD}"/>
    <cellStyle name="Ausgabe 2 9 9" xfId="35506" xr:uid="{65E43042-B842-44B2-B372-54E7FDB9B759}"/>
    <cellStyle name="Ausgabe 3" xfId="357" xr:uid="{4BBAE743-E173-4DCD-9CB2-89356343668A}"/>
    <cellStyle name="Ausgabe 3 10" xfId="4896" xr:uid="{ADAD8B54-50E8-4197-A335-52DF24F0B40C}"/>
    <cellStyle name="Ausgabe 3 11" xfId="5222" xr:uid="{1085AEE6-AEE4-433F-9BC1-51844B2D1BCA}"/>
    <cellStyle name="Ausgabe 3 12" xfId="17949" xr:uid="{8B84E38E-EC23-4960-9314-6EA9B41F8EDD}"/>
    <cellStyle name="Ausgabe 3 13" xfId="42466" xr:uid="{454D7563-7888-4F48-B870-647C19FDF3BE}"/>
    <cellStyle name="Ausgabe 3 14" xfId="52292" xr:uid="{14FE8010-A721-401F-B479-727AC2FAE5C2}"/>
    <cellStyle name="Ausgabe 3 2" xfId="694" xr:uid="{00D112CF-09AC-4768-80C6-57BAAF961C44}"/>
    <cellStyle name="Ausgabe 3 2 10" xfId="5237" xr:uid="{A70F962B-FC98-408B-8039-30732A9E170F}"/>
    <cellStyle name="Ausgabe 3 2 11" xfId="13158" xr:uid="{191E3A0E-F056-4A9E-86AB-614E33119F06}"/>
    <cellStyle name="Ausgabe 3 2 12" xfId="19808" xr:uid="{4EC2DDC1-CB8D-4432-8F5F-729F2D792C70}"/>
    <cellStyle name="Ausgabe 3 2 13" xfId="42724" xr:uid="{D25E4828-6BD2-4C0E-8258-2502E82FAB85}"/>
    <cellStyle name="Ausgabe 3 2 14" xfId="52558" xr:uid="{A04B7D03-05A0-4842-AF8A-82C32BA3B95B}"/>
    <cellStyle name="Ausgabe 3 2 2" xfId="909" xr:uid="{8AE86B99-E37C-40A4-8D6F-D6BF4C7D8442}"/>
    <cellStyle name="Ausgabe 3 2 2 10" xfId="12854" xr:uid="{35DB95C7-51CC-4E45-9281-0CE5254F30A4}"/>
    <cellStyle name="Ausgabe 3 2 2 11" xfId="20018" xr:uid="{4F48727F-7708-47B9-9A8D-55BF232E845B}"/>
    <cellStyle name="Ausgabe 3 2 2 12" xfId="42934" xr:uid="{9D8AAC31-A78E-404C-B175-83756954351F}"/>
    <cellStyle name="Ausgabe 3 2 2 13" xfId="52772" xr:uid="{94CD7F3C-EA03-4120-9FD9-C5A72380DC56}"/>
    <cellStyle name="Ausgabe 3 2 2 2" xfId="1647" xr:uid="{6F94AB99-58B2-410A-AA53-FB434ADD2286}"/>
    <cellStyle name="Ausgabe 3 2 2 2 10" xfId="42339" xr:uid="{DB07ED2A-9D7C-47C6-A310-A1CF040201E9}"/>
    <cellStyle name="Ausgabe 3 2 2 2 2" xfId="9663" xr:uid="{A32B3B07-0219-48C7-B2C2-4A4EB882E914}"/>
    <cellStyle name="Ausgabe 3 2 2 2 3" xfId="16768" xr:uid="{6C375FE1-ADEC-433F-B9AE-D1563133DAFF}"/>
    <cellStyle name="Ausgabe 3 2 2 2 4" xfId="20755" xr:uid="{F1AEC482-D748-498E-95E0-E40327FCD9AE}"/>
    <cellStyle name="Ausgabe 3 2 2 2 5" xfId="27680" xr:uid="{9D280EC8-A0AF-4B13-BA6E-49B8D1CD6740}"/>
    <cellStyle name="Ausgabe 3 2 2 2 6" xfId="26716" xr:uid="{30675ADC-FAF7-4042-9ACB-051C81FEA301}"/>
    <cellStyle name="Ausgabe 3 2 2 2 7" xfId="33230" xr:uid="{1B990C32-2253-42B0-BA11-A03FC24D41C4}"/>
    <cellStyle name="Ausgabe 3 2 2 2 8" xfId="27812" xr:uid="{E0CB42CA-8B26-4972-AB49-6ABF1CBE06D4}"/>
    <cellStyle name="Ausgabe 3 2 2 2 9" xfId="43672" xr:uid="{833BC0A0-DD1E-4A76-B55D-8A4D1E4E689B}"/>
    <cellStyle name="Ausgabe 3 2 2 3" xfId="1810" xr:uid="{36D83353-2979-436D-AD38-D70927037DFB}"/>
    <cellStyle name="Ausgabe 3 2 2 3 10" xfId="43835" xr:uid="{2A15343C-F37F-4D3F-B973-A251E80ABD9A}"/>
    <cellStyle name="Ausgabe 3 2 2 3 11" xfId="46703" xr:uid="{923A96A2-91E3-4585-9A26-1BD869FC7964}"/>
    <cellStyle name="Ausgabe 3 2 2 3 2" xfId="9826" xr:uid="{121A9EB7-085A-429C-98F6-E356085E96D5}"/>
    <cellStyle name="Ausgabe 3 2 2 3 3" xfId="13728" xr:uid="{40A92FC8-4302-40E2-89C0-2E5880591F62}"/>
    <cellStyle name="Ausgabe 3 2 2 3 4" xfId="16931" xr:uid="{665A0239-53CC-4D72-AC7D-CA423916931E}"/>
    <cellStyle name="Ausgabe 3 2 2 3 5" xfId="20918" xr:uid="{014C774A-ED60-482D-977E-30CC531A3693}"/>
    <cellStyle name="Ausgabe 3 2 2 3 6" xfId="27836" xr:uid="{35C4E36B-4B79-4B14-8281-447A41DCC907}"/>
    <cellStyle name="Ausgabe 3 2 2 3 7" xfId="26803" xr:uid="{0A8B3BDD-F04B-46FA-B7D8-91506BCCB58A}"/>
    <cellStyle name="Ausgabe 3 2 2 3 8" xfId="33393" xr:uid="{DC878AD5-0A74-43F5-9082-E37FE65A34A0}"/>
    <cellStyle name="Ausgabe 3 2 2 3 9" xfId="37728" xr:uid="{CC8CD073-2B88-4BD7-8ECB-2779C0EADCF4}"/>
    <cellStyle name="Ausgabe 3 2 2 4" xfId="2684" xr:uid="{73C23086-2016-4D51-A197-1E89974FA5A0}"/>
    <cellStyle name="Ausgabe 3 2 2 4 10" xfId="44707" xr:uid="{21FE21F7-681B-4A2C-A78E-D9091D3AB283}"/>
    <cellStyle name="Ausgabe 3 2 2 4 11" xfId="50108" xr:uid="{9023DE4C-7FAF-4ED4-AC9F-876ECAAC396F}"/>
    <cellStyle name="Ausgabe 3 2 2 4 2" xfId="10700" xr:uid="{1C3B67AB-D19F-4AC4-869C-5A9A00DA63C1}"/>
    <cellStyle name="Ausgabe 3 2 2 4 3" xfId="14599" xr:uid="{2C5F15E8-C71B-4D1F-89D7-37BC62E59275}"/>
    <cellStyle name="Ausgabe 3 2 2 4 4" xfId="17800" xr:uid="{D170AC0E-659A-41BD-910E-212038D75108}"/>
    <cellStyle name="Ausgabe 3 2 2 4 5" xfId="21783" xr:uid="{3A2E3294-8E2B-415F-94D1-534C48D34CC8}"/>
    <cellStyle name="Ausgabe 3 2 2 4 6" xfId="28684" xr:uid="{B1FD50A0-E41B-4672-B1BE-1E798A3BBC9A}"/>
    <cellStyle name="Ausgabe 3 2 2 4 7" xfId="30656" xr:uid="{96C8252F-6FDE-44B5-AFC6-3627E7B1091E}"/>
    <cellStyle name="Ausgabe 3 2 2 4 8" xfId="34263" xr:uid="{515F7942-35A3-4BE9-81B2-9E40011FFCF7}"/>
    <cellStyle name="Ausgabe 3 2 2 4 9" xfId="40401" xr:uid="{D6717850-F5D6-4F5C-8DC8-7A1C071C3229}"/>
    <cellStyle name="Ausgabe 3 2 2 5" xfId="3373" xr:uid="{43364E74-8478-4522-8977-48F6948C1A0A}"/>
    <cellStyle name="Ausgabe 3 2 2 5 10" xfId="34950" xr:uid="{9F728BAE-1B9B-41BA-A280-61FBDA05EB06}"/>
    <cellStyle name="Ausgabe 3 2 2 5 11" xfId="38395" xr:uid="{1506471D-4366-44CD-8765-6C0E286141C0}"/>
    <cellStyle name="Ausgabe 3 2 2 5 12" xfId="41084" xr:uid="{2EDF30F0-E895-438A-BD5D-867D366C8668}"/>
    <cellStyle name="Ausgabe 3 2 2 5 13" xfId="45395" xr:uid="{5BA7AFB8-A83A-41E3-B8DE-BE53AE3FD4D2}"/>
    <cellStyle name="Ausgabe 3 2 2 5 14" xfId="48786" xr:uid="{DC3FB8CD-9A48-4459-B059-5F0E1C0FDFC4}"/>
    <cellStyle name="Ausgabe 3 2 2 5 15" xfId="50791" xr:uid="{E691F306-E090-4B0A-868C-F92570A64BBE}"/>
    <cellStyle name="Ausgabe 3 2 2 5 2" xfId="7808" xr:uid="{DD2F82EB-045E-4DB3-8377-C29ECFD7682B}"/>
    <cellStyle name="Ausgabe 3 2 2 5 3" xfId="11387" xr:uid="{9CE45A75-2CC7-4102-A23A-89FF89E2ECD9}"/>
    <cellStyle name="Ausgabe 3 2 2 5 4" xfId="15287" xr:uid="{DABCCB16-767A-45FC-BA52-3AAF036FFCFE}"/>
    <cellStyle name="Ausgabe 3 2 2 5 5" xfId="18486" xr:uid="{50CFB4A5-34D7-4ACE-AEBF-FB5593A9E16F}"/>
    <cellStyle name="Ausgabe 3 2 2 5 6" xfId="22466" xr:uid="{987C91F2-2B1C-4727-A649-98DF07EC2AAF}"/>
    <cellStyle name="Ausgabe 3 2 2 5 7" xfId="25028" xr:uid="{C4996DF2-0C6A-4CFE-8035-2DAFE3E5017C}"/>
    <cellStyle name="Ausgabe 3 2 2 5 8" xfId="29371" xr:uid="{9C6CBED4-8E33-468B-9AD1-DC5858D981C9}"/>
    <cellStyle name="Ausgabe 3 2 2 5 9" xfId="31345" xr:uid="{035D9AA5-F902-46D0-A77B-3E34CE693ABD}"/>
    <cellStyle name="Ausgabe 3 2 2 6" xfId="3555" xr:uid="{5B77D521-B11F-46EB-9A74-B5F45F8A14E2}"/>
    <cellStyle name="Ausgabe 3 2 2 6 10" xfId="35132" xr:uid="{6F690A3F-9298-4560-A88A-041C93F5CB1C}"/>
    <cellStyle name="Ausgabe 3 2 2 6 11" xfId="38577" xr:uid="{1AD7CF18-6E7C-4C12-907A-F72811113B39}"/>
    <cellStyle name="Ausgabe 3 2 2 6 12" xfId="41266" xr:uid="{3382460A-2E2D-4631-BA16-D6DD7BDF47CF}"/>
    <cellStyle name="Ausgabe 3 2 2 6 13" xfId="45577" xr:uid="{A81F9452-1D95-4633-BE54-A40EBFE91F2A}"/>
    <cellStyle name="Ausgabe 3 2 2 6 14" xfId="48968" xr:uid="{ED674308-0CA3-4F7E-9A40-9ECF1BAC8B22}"/>
    <cellStyle name="Ausgabe 3 2 2 6 15" xfId="50973" xr:uid="{154B830F-D361-4D19-9850-D1E3956BB318}"/>
    <cellStyle name="Ausgabe 3 2 2 6 2" xfId="7990" xr:uid="{D9CB747C-FB80-48F7-B57F-95B7612D9C6F}"/>
    <cellStyle name="Ausgabe 3 2 2 6 3" xfId="11569" xr:uid="{B6BFE22A-1B28-442C-8339-6CECCF80BA19}"/>
    <cellStyle name="Ausgabe 3 2 2 6 4" xfId="15469" xr:uid="{98AF9CE8-79FA-462C-A933-58A31BFAF80D}"/>
    <cellStyle name="Ausgabe 3 2 2 6 5" xfId="18668" xr:uid="{8EB3EFEC-3BC3-42C0-90A8-192DB8B69817}"/>
    <cellStyle name="Ausgabe 3 2 2 6 6" xfId="22648" xr:uid="{4885B100-593D-414F-9638-17A2E1264255}"/>
    <cellStyle name="Ausgabe 3 2 2 6 7" xfId="25210" xr:uid="{AF27F0F5-26DD-4B4C-A93B-853EA7BE0D9A}"/>
    <cellStyle name="Ausgabe 3 2 2 6 8" xfId="29553" xr:uid="{DC872CA2-8925-49E6-8AD3-CF3B5A3D7417}"/>
    <cellStyle name="Ausgabe 3 2 2 6 9" xfId="31527" xr:uid="{2124BAA0-5617-4762-B0F6-8A32B3F72D0F}"/>
    <cellStyle name="Ausgabe 3 2 2 7" xfId="4325" xr:uid="{ED349FFD-6129-46EC-A060-B924BC6ECCC6}"/>
    <cellStyle name="Ausgabe 3 2 2 7 10" xfId="39338" xr:uid="{DADCE4F8-4F31-487F-9FF5-27288F0A5292}"/>
    <cellStyle name="Ausgabe 3 2 2 7 11" xfId="41988" xr:uid="{4D2E16BD-A50C-482C-9DE8-C92793612054}"/>
    <cellStyle name="Ausgabe 3 2 2 7 12" xfId="46324" xr:uid="{50D97C23-0969-48CC-8B22-CDB267F5DE5E}"/>
    <cellStyle name="Ausgabe 3 2 2 7 13" xfId="49728" xr:uid="{506ECA49-3534-479A-82B1-0FAE7ECEF99C}"/>
    <cellStyle name="Ausgabe 3 2 2 7 14" xfId="51695" xr:uid="{2906B022-6EAA-4127-8358-52CCD7D5808C}"/>
    <cellStyle name="Ausgabe 3 2 2 7 2" xfId="8758" xr:uid="{AC344D3A-19D5-489F-9232-112A9075AB3D}"/>
    <cellStyle name="Ausgabe 3 2 2 7 3" xfId="12329" xr:uid="{DDE3198E-EA30-4A1A-B6BB-69EC8AC938D1}"/>
    <cellStyle name="Ausgabe 3 2 2 7 4" xfId="16232" xr:uid="{5027BCB0-0AA4-4EFA-87FF-61385A210033}"/>
    <cellStyle name="Ausgabe 3 2 2 7 5" xfId="19413" xr:uid="{715F347A-D3BB-4DBE-936A-9D1400A03D5A}"/>
    <cellStyle name="Ausgabe 3 2 2 7 6" xfId="25932" xr:uid="{7A53D070-2C42-4BD6-92C4-0ED435E0F8A1}"/>
    <cellStyle name="Ausgabe 3 2 2 7 7" xfId="30252" xr:uid="{D97FD14C-C39C-476B-9F24-916762C7C3A4}"/>
    <cellStyle name="Ausgabe 3 2 2 7 8" xfId="32280" xr:uid="{AF7E4C26-3A8C-4BF0-A904-4EE302FFE61B}"/>
    <cellStyle name="Ausgabe 3 2 2 7 9" xfId="35886" xr:uid="{48B6320A-AEBB-4830-A97C-15C19C2E3856}"/>
    <cellStyle name="Ausgabe 3 2 2 8" xfId="3907" xr:uid="{A537431D-79B9-4F55-A484-77A7186415ED}"/>
    <cellStyle name="Ausgabe 3 2 2 8 10" xfId="38920" xr:uid="{AA0F9A0A-37AF-41EA-B07F-ED5B81274647}"/>
    <cellStyle name="Ausgabe 3 2 2 8 11" xfId="41570" xr:uid="{920FD790-DD4B-4CF4-B765-5F421B21DC19}"/>
    <cellStyle name="Ausgabe 3 2 2 8 12" xfId="45906" xr:uid="{CC250560-6C64-4559-934B-A61C661DBDBD}"/>
    <cellStyle name="Ausgabe 3 2 2 8 13" xfId="49310" xr:uid="{D23B847A-FDDA-4592-A871-12F00D7482DA}"/>
    <cellStyle name="Ausgabe 3 2 2 8 14" xfId="51277" xr:uid="{717FCE74-2E1C-4B3C-80D7-0CE9987FAA41}"/>
    <cellStyle name="Ausgabe 3 2 2 8 2" xfId="8340" xr:uid="{814EA7F5-8E2D-4C14-9047-2F66A4DA2CB8}"/>
    <cellStyle name="Ausgabe 3 2 2 8 3" xfId="11911" xr:uid="{1561B2EF-F65A-457F-9FFF-AC63C9C6E037}"/>
    <cellStyle name="Ausgabe 3 2 2 8 4" xfId="15814" xr:uid="{14278AC5-79A2-4E41-B2BE-AEB1BE0A8F73}"/>
    <cellStyle name="Ausgabe 3 2 2 8 5" xfId="18995" xr:uid="{E24F1C24-26BC-499D-9FCF-AB762E01DC46}"/>
    <cellStyle name="Ausgabe 3 2 2 8 6" xfId="25514" xr:uid="{9AFEEE50-EC26-4AA3-904E-F93062053492}"/>
    <cellStyle name="Ausgabe 3 2 2 8 7" xfId="29880" xr:uid="{9312D045-23C2-43FF-B519-50C1E15C4704}"/>
    <cellStyle name="Ausgabe 3 2 2 8 8" xfId="31862" xr:uid="{6DF56DA1-97E4-4C5C-9806-23474C9A925B}"/>
    <cellStyle name="Ausgabe 3 2 2 8 9" xfId="35468" xr:uid="{4B15FE1A-6A41-4A35-94FF-FF7C4CDF86DE}"/>
    <cellStyle name="Ausgabe 3 2 2 9" xfId="8114" xr:uid="{35E40B4F-4601-45B1-A278-EE9C952D0C8D}"/>
    <cellStyle name="Ausgabe 3 2 3" xfId="1553" xr:uid="{73987740-C5B4-4DC1-95CE-9A8382180021}"/>
    <cellStyle name="Ausgabe 3 2 3 10" xfId="47191" xr:uid="{E025420F-9316-442D-9A89-93AE2EAA26F1}"/>
    <cellStyle name="Ausgabe 3 2 3 2" xfId="9569" xr:uid="{83A86C46-D0F7-488F-BD0A-A6F177D2D6EB}"/>
    <cellStyle name="Ausgabe 3 2 3 3" xfId="16674" xr:uid="{94F71104-E255-4544-83A4-9009278F2504}"/>
    <cellStyle name="Ausgabe 3 2 3 4" xfId="20661" xr:uid="{246EA757-4979-43CE-8E2D-D8A93F95CDB0}"/>
    <cellStyle name="Ausgabe 3 2 3 5" xfId="27587" xr:uid="{578B72BB-0AFB-403D-977D-52C31630FD31}"/>
    <cellStyle name="Ausgabe 3 2 3 6" xfId="27867" xr:uid="{40A6AD5F-F44F-46D3-B7D6-4A02D582507E}"/>
    <cellStyle name="Ausgabe 3 2 3 7" xfId="33136" xr:uid="{171866D3-5D06-429F-AC92-9EA3E31CD169}"/>
    <cellStyle name="Ausgabe 3 2 3 8" xfId="37476" xr:uid="{CC26D0BE-3629-4597-9020-9F5FFDF35696}"/>
    <cellStyle name="Ausgabe 3 2 3 9" xfId="43578" xr:uid="{F31E86E4-7449-4DD4-B571-24A69C7D649F}"/>
    <cellStyle name="Ausgabe 3 2 4" xfId="1569" xr:uid="{68A0BDF7-2D2C-4D57-936F-97471D0FD58F}"/>
    <cellStyle name="Ausgabe 3 2 4 10" xfId="43594" xr:uid="{D7E84009-66CB-4243-8675-8B2D23584933}"/>
    <cellStyle name="Ausgabe 3 2 4 11" xfId="46637" xr:uid="{ED4C68D0-ACAC-4CCC-A2B7-4784B14A8C2A}"/>
    <cellStyle name="Ausgabe 3 2 4 2" xfId="9585" xr:uid="{2D28067D-A466-4CA7-AE95-489FA6607C69}"/>
    <cellStyle name="Ausgabe 3 2 4 3" xfId="13497" xr:uid="{07B88D63-DDC7-4BCF-9DDD-F775BF379352}"/>
    <cellStyle name="Ausgabe 3 2 4 4" xfId="16690" xr:uid="{273C6CED-3FF0-4104-B0BE-318CD55F109D}"/>
    <cellStyle name="Ausgabe 3 2 4 5" xfId="20677" xr:uid="{A263E359-D072-4B53-9C0E-BED4432AC6D1}"/>
    <cellStyle name="Ausgabe 3 2 4 6" xfId="27603" xr:uid="{0244A874-2FC4-4525-AADA-BC90645289C2}"/>
    <cellStyle name="Ausgabe 3 2 4 7" xfId="30484" xr:uid="{A8501E19-8E3B-4162-850D-F01AC967EF64}"/>
    <cellStyle name="Ausgabe 3 2 4 8" xfId="33152" xr:uid="{42904F0B-208C-4451-B608-028B426D3DDB}"/>
    <cellStyle name="Ausgabe 3 2 4 9" xfId="36342" xr:uid="{F5596A6D-43E5-4BD1-A927-7BB86EB627DC}"/>
    <cellStyle name="Ausgabe 3 2 5" xfId="2478" xr:uid="{1CDDF1E7-EB8F-4081-8A6B-D13E8FFB3F2D}"/>
    <cellStyle name="Ausgabe 3 2 5 10" xfId="44501" xr:uid="{0019D60E-EDB4-421B-A01F-EB130E6EE3D7}"/>
    <cellStyle name="Ausgabe 3 2 5 11" xfId="42587" xr:uid="{F331311D-B0AB-4D3C-BDC7-D33D9ED307E1}"/>
    <cellStyle name="Ausgabe 3 2 5 2" xfId="10494" xr:uid="{04BCA9F5-6BC1-4CDB-BC02-9BDF02760660}"/>
    <cellStyle name="Ausgabe 3 2 5 3" xfId="14393" xr:uid="{57C3EE1F-B4CE-4FC5-8CC7-814AB39FA5CF}"/>
    <cellStyle name="Ausgabe 3 2 5 4" xfId="17594" xr:uid="{DDAAFC98-E28C-46D4-8601-EB932E8D29B1}"/>
    <cellStyle name="Ausgabe 3 2 5 5" xfId="21577" xr:uid="{A61C87DF-6C0C-4093-A294-AAAE4C01F0FD}"/>
    <cellStyle name="Ausgabe 3 2 5 6" xfId="28485" xr:uid="{B2BAFC7D-FBAE-40E0-826C-29EA2F7A59C0}"/>
    <cellStyle name="Ausgabe 3 2 5 7" xfId="29913" xr:uid="{D64E2EDB-72BD-42F4-AFA8-29C22BFDD654}"/>
    <cellStyle name="Ausgabe 3 2 5 8" xfId="34057" xr:uid="{7CD87D27-9845-4672-BE91-BAF4FD22A86F}"/>
    <cellStyle name="Ausgabe 3 2 5 9" xfId="40195" xr:uid="{A14C95E1-B4FE-4F73-9F39-EA2F02133E6A}"/>
    <cellStyle name="Ausgabe 3 2 6" xfId="3162" xr:uid="{5450F3BE-8E76-4CE9-8694-A67AA20E408B}"/>
    <cellStyle name="Ausgabe 3 2 6 10" xfId="34739" xr:uid="{B1AE6F47-A5FC-4A4D-BE8A-C73B4B56D717}"/>
    <cellStyle name="Ausgabe 3 2 6 11" xfId="38184" xr:uid="{4E982872-6E78-4BFC-8ABB-CA8A937F95B2}"/>
    <cellStyle name="Ausgabe 3 2 6 12" xfId="40873" xr:uid="{9620BFC3-F860-480F-94AE-A29D34F1B88D}"/>
    <cellStyle name="Ausgabe 3 2 6 13" xfId="45184" xr:uid="{333D714C-9A01-49CF-B527-DDF4B5674418}"/>
    <cellStyle name="Ausgabe 3 2 6 14" xfId="48575" xr:uid="{4032EDE4-6B72-46FE-90CD-C3551CA9AB52}"/>
    <cellStyle name="Ausgabe 3 2 6 15" xfId="50580" xr:uid="{3074CFE5-8A51-4BD6-BCA8-6D1F20E40748}"/>
    <cellStyle name="Ausgabe 3 2 6 2" xfId="7597" xr:uid="{820E5D34-86D9-4B0A-9673-35746FA7F180}"/>
    <cellStyle name="Ausgabe 3 2 6 3" xfId="11176" xr:uid="{847496A9-71B0-4AFC-80B9-FC0362B5AC59}"/>
    <cellStyle name="Ausgabe 3 2 6 4" xfId="15076" xr:uid="{7CC20952-D48E-4C53-80C5-189C61655DD0}"/>
    <cellStyle name="Ausgabe 3 2 6 5" xfId="18275" xr:uid="{19EEB13F-DB1E-446D-94A3-3793A797E62A}"/>
    <cellStyle name="Ausgabe 3 2 6 6" xfId="22255" xr:uid="{C2E165FD-FC97-4E8D-8FB2-A94EC5A75760}"/>
    <cellStyle name="Ausgabe 3 2 6 7" xfId="24817" xr:uid="{B488C43E-92E8-4FBE-AE32-7F7324FE3365}"/>
    <cellStyle name="Ausgabe 3 2 6 8" xfId="29160" xr:uid="{7A98F131-F259-4C5B-8747-1C28CC37E30D}"/>
    <cellStyle name="Ausgabe 3 2 6 9" xfId="31134" xr:uid="{C29F97CD-916C-482E-9EC5-312C87B88468}"/>
    <cellStyle name="Ausgabe 3 2 7" xfId="3016" xr:uid="{AAF0CEAC-E0B2-4B54-86AD-0AE6915939D6}"/>
    <cellStyle name="Ausgabe 3 2 7 10" xfId="34593" xr:uid="{2A4FD385-0F12-4F92-84AC-484B21ABF96E}"/>
    <cellStyle name="Ausgabe 3 2 7 11" xfId="38038" xr:uid="{45B72ED9-754E-4219-8E85-8744F9E7C161}"/>
    <cellStyle name="Ausgabe 3 2 7 12" xfId="40727" xr:uid="{E43302B2-ACD5-4F88-BD7B-B00EC84B83F4}"/>
    <cellStyle name="Ausgabe 3 2 7 13" xfId="45038" xr:uid="{91CDC42F-02F1-412B-85B3-EBCBC77A2BFE}"/>
    <cellStyle name="Ausgabe 3 2 7 14" xfId="48429" xr:uid="{4051D84B-A00E-4B6C-A1A2-3B13D822ECE5}"/>
    <cellStyle name="Ausgabe 3 2 7 15" xfId="50434" xr:uid="{08498193-0B16-4302-AE2B-3900F05BF795}"/>
    <cellStyle name="Ausgabe 3 2 7 2" xfId="7451" xr:uid="{3BE3BA3D-94C5-4F2B-9100-2206036ACD6E}"/>
    <cellStyle name="Ausgabe 3 2 7 3" xfId="11030" xr:uid="{E94D19FE-1DF0-428D-A964-FFB1F6CA5633}"/>
    <cellStyle name="Ausgabe 3 2 7 4" xfId="14930" xr:uid="{221419C3-D964-4051-A9A5-2573DD12DC67}"/>
    <cellStyle name="Ausgabe 3 2 7 5" xfId="18129" xr:uid="{B4F65A04-F37B-464A-9500-8E5CD20204AC}"/>
    <cellStyle name="Ausgabe 3 2 7 6" xfId="22109" xr:uid="{9B54025F-505E-4D3B-88D1-BEA51B477418}"/>
    <cellStyle name="Ausgabe 3 2 7 7" xfId="24671" xr:uid="{CDBD1984-9646-41B9-B56D-67CF52FE56C2}"/>
    <cellStyle name="Ausgabe 3 2 7 8" xfId="29014" xr:uid="{B6E0B037-6AA1-4130-A6D4-053587607223}"/>
    <cellStyle name="Ausgabe 3 2 7 9" xfId="30988" xr:uid="{31E7412C-02C9-41B0-B601-D075C15513BD}"/>
    <cellStyle name="Ausgabe 3 2 8" xfId="4116" xr:uid="{0C9DA605-6D6C-4365-9C97-AACC462D2AFD}"/>
    <cellStyle name="Ausgabe 3 2 8 10" xfId="39129" xr:uid="{653F6100-FEAE-418B-9EC6-48A5AD72C177}"/>
    <cellStyle name="Ausgabe 3 2 8 11" xfId="41779" xr:uid="{80513BC4-198D-4E1A-B176-DF3437255330}"/>
    <cellStyle name="Ausgabe 3 2 8 12" xfId="46115" xr:uid="{1CE85DB4-0D62-4D8D-9450-D55D9E0B88D8}"/>
    <cellStyle name="Ausgabe 3 2 8 13" xfId="49519" xr:uid="{FC8E67F4-BCD6-42C1-85BA-D6069CCA5CC4}"/>
    <cellStyle name="Ausgabe 3 2 8 14" xfId="51486" xr:uid="{0FDCD0BE-1BF4-41C8-A616-1393555013B9}"/>
    <cellStyle name="Ausgabe 3 2 8 2" xfId="8549" xr:uid="{10850FC0-F75C-4CA4-A8E3-CEAE1A1F8DD6}"/>
    <cellStyle name="Ausgabe 3 2 8 3" xfId="12120" xr:uid="{C3EFA3A9-6C08-4ABF-8118-F8D9D9268BC9}"/>
    <cellStyle name="Ausgabe 3 2 8 4" xfId="16023" xr:uid="{536881B5-F43D-450E-9A06-6D0E25522A2F}"/>
    <cellStyle name="Ausgabe 3 2 8 5" xfId="19204" xr:uid="{74A7E67A-AE1A-47B6-9A97-4E0B42A75428}"/>
    <cellStyle name="Ausgabe 3 2 8 6" xfId="25723" xr:uid="{0624574C-7984-4A32-A054-8C7A396ED810}"/>
    <cellStyle name="Ausgabe 3 2 8 7" xfId="30071" xr:uid="{3AFD447F-02C8-4981-8395-4B218600F9CE}"/>
    <cellStyle name="Ausgabe 3 2 8 8" xfId="32071" xr:uid="{593C6818-DC97-430C-9D4B-EE099904B79D}"/>
    <cellStyle name="Ausgabe 3 2 8 9" xfId="35677" xr:uid="{1F681BF8-89C2-4A30-8198-4605BF8AA130}"/>
    <cellStyle name="Ausgabe 3 2 9" xfId="4437" xr:uid="{D13F3D50-184D-460D-B6C6-2BB43387FC82}"/>
    <cellStyle name="Ausgabe 3 2 9 10" xfId="39450" xr:uid="{F419DC1B-CC1C-4828-AD3A-7EE7BDAD4423}"/>
    <cellStyle name="Ausgabe 3 2 9 11" xfId="42100" xr:uid="{999B4D79-5871-4CF6-80A3-74C1E50DA56D}"/>
    <cellStyle name="Ausgabe 3 2 9 12" xfId="46436" xr:uid="{CA01A59B-B234-4C5D-B1F2-23FDB608E64F}"/>
    <cellStyle name="Ausgabe 3 2 9 13" xfId="49840" xr:uid="{0BBDEA38-C3FA-48F0-9D88-451F7F21D4D1}"/>
    <cellStyle name="Ausgabe 3 2 9 14" xfId="51807" xr:uid="{341856DA-9825-4025-9D9F-95075DEA8009}"/>
    <cellStyle name="Ausgabe 3 2 9 2" xfId="8870" xr:uid="{689F0555-5A63-4F33-9849-BB3C0F5F8BCE}"/>
    <cellStyle name="Ausgabe 3 2 9 3" xfId="12441" xr:uid="{C2261F7B-6620-4BB2-B0C4-4A660E117E8B}"/>
    <cellStyle name="Ausgabe 3 2 9 4" xfId="16344" xr:uid="{A076B11E-8F5B-411C-BA11-DD6A194BA6FA}"/>
    <cellStyle name="Ausgabe 3 2 9 5" xfId="19525" xr:uid="{18E462CF-B0F7-4F44-9C85-EAE178622AE5}"/>
    <cellStyle name="Ausgabe 3 2 9 6" xfId="26044" xr:uid="{19D170E8-6FA7-4761-8C8C-A79D16A600D0}"/>
    <cellStyle name="Ausgabe 3 2 9 7" xfId="30354" xr:uid="{F0F1991A-5BDD-4823-B5BA-2BAC20F61B54}"/>
    <cellStyle name="Ausgabe 3 2 9 8" xfId="32392" xr:uid="{93C29045-F5DB-44A8-8803-5E3FE8612076}"/>
    <cellStyle name="Ausgabe 3 2 9 9" xfId="35998" xr:uid="{5561C467-7702-4D8F-A745-F160F51D2FC6}"/>
    <cellStyle name="Ausgabe 3 3" xfId="613" xr:uid="{A06BD172-B1C1-4472-8F38-13E9294A661B}"/>
    <cellStyle name="Ausgabe 3 3 10" xfId="6404" xr:uid="{A4939458-D5DC-4DB4-B0CD-DD6A8AED24BC}"/>
    <cellStyle name="Ausgabe 3 3 11" xfId="15582" xr:uid="{CB0CCACB-1DC6-4729-B5D5-4F1C7C799218}"/>
    <cellStyle name="Ausgabe 3 3 12" xfId="19727" xr:uid="{B5F704B2-D8C7-4532-AA07-DBE413B6B1C5}"/>
    <cellStyle name="Ausgabe 3 3 13" xfId="42643" xr:uid="{BDA9A024-C182-46AE-BBBD-27636BD050F3}"/>
    <cellStyle name="Ausgabe 3 3 14" xfId="52477" xr:uid="{0432A0DE-0C9E-4A30-BE47-A0A6E463DD41}"/>
    <cellStyle name="Ausgabe 3 3 2" xfId="828" xr:uid="{5DDB7EEA-6D27-426B-987B-5D2ADD711075}"/>
    <cellStyle name="Ausgabe 3 3 2 10" xfId="15692" xr:uid="{93807420-117C-426B-9BC8-BD5E596E952C}"/>
    <cellStyle name="Ausgabe 3 3 2 11" xfId="19937" xr:uid="{DB25A485-B254-4821-8C23-5D5525DC819C}"/>
    <cellStyle name="Ausgabe 3 3 2 12" xfId="42853" xr:uid="{2A9B79B5-9C33-401C-B9EA-53433275F81F}"/>
    <cellStyle name="Ausgabe 3 3 2 13" xfId="52691" xr:uid="{5B880247-1021-4756-9E5C-53CB63D35550}"/>
    <cellStyle name="Ausgabe 3 3 2 2" xfId="1528" xr:uid="{3D161242-D5E2-448A-9304-285A7D581F63}"/>
    <cellStyle name="Ausgabe 3 3 2 2 10" xfId="46813" xr:uid="{C434452B-8C48-4BDB-AB69-B6244943AEB1}"/>
    <cellStyle name="Ausgabe 3 3 2 2 2" xfId="9544" xr:uid="{5ABBA8FF-07EA-4D5D-A8B4-DB51D1EDD13B}"/>
    <cellStyle name="Ausgabe 3 3 2 2 3" xfId="16649" xr:uid="{86EFE44B-31F0-4D22-BBE7-C7953CC4075F}"/>
    <cellStyle name="Ausgabe 3 3 2 2 4" xfId="20636" xr:uid="{930D25FB-457A-4804-A1CF-DA3C4267E9BF}"/>
    <cellStyle name="Ausgabe 3 3 2 2 5" xfId="27563" xr:uid="{EA935383-7E08-4C69-ACDD-7C56F22A1FCA}"/>
    <cellStyle name="Ausgabe 3 3 2 2 6" xfId="26613" xr:uid="{35DF8558-1479-4E4A-AA67-650A19A4756E}"/>
    <cellStyle name="Ausgabe 3 3 2 2 7" xfId="33111" xr:uid="{B17846DC-D301-4A92-814A-DE46D7DA37DA}"/>
    <cellStyle name="Ausgabe 3 3 2 2 8" xfId="37632" xr:uid="{49884B42-891C-48BC-B971-B5076E9983C6}"/>
    <cellStyle name="Ausgabe 3 3 2 2 9" xfId="43553" xr:uid="{7F5A3FA8-1A10-4A6E-8FA4-AB19889EA439}"/>
    <cellStyle name="Ausgabe 3 3 2 3" xfId="1531" xr:uid="{1901DD32-96F9-4A56-9925-B753B1275992}"/>
    <cellStyle name="Ausgabe 3 3 2 3 10" xfId="43556" xr:uid="{C25B3D98-DEA7-45A2-848C-B59D23D4C0E6}"/>
    <cellStyle name="Ausgabe 3 3 2 3 11" xfId="47670" xr:uid="{7971A285-C75B-4714-8786-843A68E201A8}"/>
    <cellStyle name="Ausgabe 3 3 2 3 2" xfId="9547" xr:uid="{08923F48-9E00-47E9-980A-9D233E046998}"/>
    <cellStyle name="Ausgabe 3 3 2 3 3" xfId="13459" xr:uid="{C87E7381-C6C6-4A7A-81C2-A80964572FC5}"/>
    <cellStyle name="Ausgabe 3 3 2 3 4" xfId="16652" xr:uid="{E1F53E61-1EF9-40D7-A9A7-7FB16F4EF733}"/>
    <cellStyle name="Ausgabe 3 3 2 3 5" xfId="20639" xr:uid="{90D52133-753F-4DD9-81F1-98C9937C1C0F}"/>
    <cellStyle name="Ausgabe 3 3 2 3 6" xfId="27566" xr:uid="{C8A7E995-8E78-488D-A56F-76B6F54C136C}"/>
    <cellStyle name="Ausgabe 3 3 2 3 7" xfId="26229" xr:uid="{3B6F55E7-980C-4A34-9266-9640C07405CB}"/>
    <cellStyle name="Ausgabe 3 3 2 3 8" xfId="33114" xr:uid="{E72EE648-94C8-44F7-B864-D7122354BBAF}"/>
    <cellStyle name="Ausgabe 3 3 2 3 9" xfId="27562" xr:uid="{9AA965C2-4A98-4F60-A91B-355CBB72D3F5}"/>
    <cellStyle name="Ausgabe 3 3 2 4" xfId="2603" xr:uid="{C98CE4C1-93E1-4529-B003-610B6E756F54}"/>
    <cellStyle name="Ausgabe 3 3 2 4 10" xfId="44626" xr:uid="{7F38A1ED-8822-4B5C-9884-A32CF8D91510}"/>
    <cellStyle name="Ausgabe 3 3 2 4 11" xfId="50027" xr:uid="{D72E7B21-37C3-4D2A-A8E4-02FAA1D3278D}"/>
    <cellStyle name="Ausgabe 3 3 2 4 2" xfId="10619" xr:uid="{4122E12C-2930-4670-A572-248C15437F6A}"/>
    <cellStyle name="Ausgabe 3 3 2 4 3" xfId="14518" xr:uid="{1B185E41-A387-4772-A1F4-9A99AA2F6363}"/>
    <cellStyle name="Ausgabe 3 3 2 4 4" xfId="17719" xr:uid="{EAADB80A-25E4-40B6-AF95-A1C2DCE15D9F}"/>
    <cellStyle name="Ausgabe 3 3 2 4 5" xfId="21702" xr:uid="{7C65FB4B-914B-4A30-8092-3AD6B66D4788}"/>
    <cellStyle name="Ausgabe 3 3 2 4 6" xfId="28607" xr:uid="{CED123FF-6253-4C47-A2A4-38F9E609DD51}"/>
    <cellStyle name="Ausgabe 3 3 2 4 7" xfId="30575" xr:uid="{EBA21AFE-1A40-4AF4-9A80-E59075F2470A}"/>
    <cellStyle name="Ausgabe 3 3 2 4 8" xfId="34182" xr:uid="{51B1236B-17FE-4B75-9F38-F43E4E18077D}"/>
    <cellStyle name="Ausgabe 3 3 2 4 9" xfId="40320" xr:uid="{4E00D5FC-3DEA-4B00-A6CE-0044870968FC}"/>
    <cellStyle name="Ausgabe 3 3 2 5" xfId="3292" xr:uid="{B2E8E4F8-89EA-41C2-AB02-DB9ACCF3FE2E}"/>
    <cellStyle name="Ausgabe 3 3 2 5 10" xfId="34869" xr:uid="{467AFD81-37A1-4BB9-B797-6C27E648495C}"/>
    <cellStyle name="Ausgabe 3 3 2 5 11" xfId="38314" xr:uid="{727232AF-8784-40F9-B10F-65240EF95EFC}"/>
    <cellStyle name="Ausgabe 3 3 2 5 12" xfId="41003" xr:uid="{12F5D2FC-A112-4CB4-AEB2-7FCAE794FC84}"/>
    <cellStyle name="Ausgabe 3 3 2 5 13" xfId="45314" xr:uid="{E212F2E6-DAEE-4FE9-B441-01D9428F90D9}"/>
    <cellStyle name="Ausgabe 3 3 2 5 14" xfId="48705" xr:uid="{29023980-CE10-46FF-BAD7-2A8957F8B2A8}"/>
    <cellStyle name="Ausgabe 3 3 2 5 15" xfId="50710" xr:uid="{5C75AF43-D774-491D-8CBF-12CD45A1EC9B}"/>
    <cellStyle name="Ausgabe 3 3 2 5 2" xfId="7727" xr:uid="{C6F08BDB-1B40-4005-95F0-A1CBDE6C5D84}"/>
    <cellStyle name="Ausgabe 3 3 2 5 3" xfId="11306" xr:uid="{C1B88D62-1E65-4A6F-9C73-01561AEC0FE5}"/>
    <cellStyle name="Ausgabe 3 3 2 5 4" xfId="15206" xr:uid="{9C5011B9-0873-426A-BAB5-51E7FF431A38}"/>
    <cellStyle name="Ausgabe 3 3 2 5 5" xfId="18405" xr:uid="{371BE4DA-B628-4B0D-83C2-9E550D760DB0}"/>
    <cellStyle name="Ausgabe 3 3 2 5 6" xfId="22385" xr:uid="{29BA20CA-C3D8-407E-AE12-682284B21117}"/>
    <cellStyle name="Ausgabe 3 3 2 5 7" xfId="24947" xr:uid="{68C32043-03F3-49BC-8659-8220D870E7E4}"/>
    <cellStyle name="Ausgabe 3 3 2 5 8" xfId="29290" xr:uid="{BAB9CDBE-B143-48B6-83F2-C01B5D83A5E8}"/>
    <cellStyle name="Ausgabe 3 3 2 5 9" xfId="31264" xr:uid="{1010D07F-B5F7-475F-B433-0737C741F893}"/>
    <cellStyle name="Ausgabe 3 3 2 6" xfId="2872" xr:uid="{71855DE5-1207-4B10-B806-74CDFC2628F6}"/>
    <cellStyle name="Ausgabe 3 3 2 6 10" xfId="34449" xr:uid="{7B2AAABA-984F-4B8B-BD99-A28413E7C495}"/>
    <cellStyle name="Ausgabe 3 3 2 6 11" xfId="37894" xr:uid="{23800BF5-BD3D-479F-B080-E4873E0F34AB}"/>
    <cellStyle name="Ausgabe 3 3 2 6 12" xfId="40583" xr:uid="{7A77ADF6-6B0A-44EB-BED5-31BF66F21998}"/>
    <cellStyle name="Ausgabe 3 3 2 6 13" xfId="44894" xr:uid="{4DE76CB6-3604-44B9-9806-389F66D3C2E6}"/>
    <cellStyle name="Ausgabe 3 3 2 6 14" xfId="48285" xr:uid="{60C02EE9-1712-46F9-9E9E-16331B72C705}"/>
    <cellStyle name="Ausgabe 3 3 2 6 15" xfId="50290" xr:uid="{1E3A099C-67D1-4D8B-BC7C-949096D0B1E8}"/>
    <cellStyle name="Ausgabe 3 3 2 6 2" xfId="7307" xr:uid="{EE8FAFBE-8B27-49D1-90B0-8413954F42F2}"/>
    <cellStyle name="Ausgabe 3 3 2 6 3" xfId="10886" xr:uid="{1B0FD0AD-7106-4462-99B6-6A6BCA3722AD}"/>
    <cellStyle name="Ausgabe 3 3 2 6 4" xfId="14786" xr:uid="{24C5D72E-BEB3-42EF-8CF0-AE8DDE098A8E}"/>
    <cellStyle name="Ausgabe 3 3 2 6 5" xfId="17985" xr:uid="{68478577-4525-49B1-9F9D-8396FC7256B8}"/>
    <cellStyle name="Ausgabe 3 3 2 6 6" xfId="21965" xr:uid="{E040A264-40AB-4E76-B524-A05AE452913E}"/>
    <cellStyle name="Ausgabe 3 3 2 6 7" xfId="24527" xr:uid="{4D5B8884-1356-44E0-8D9F-AAEB320BF996}"/>
    <cellStyle name="Ausgabe 3 3 2 6 8" xfId="28870" xr:uid="{091A8945-8E18-4DF5-9464-6D1ED6FC8EBF}"/>
    <cellStyle name="Ausgabe 3 3 2 6 9" xfId="30844" xr:uid="{215E4179-6564-47EA-8B14-A1B692417FAC}"/>
    <cellStyle name="Ausgabe 3 3 2 7" xfId="4244" xr:uid="{9DB107AC-61FB-401B-AF0F-9DB8526788C6}"/>
    <cellStyle name="Ausgabe 3 3 2 7 10" xfId="39257" xr:uid="{5B989CE5-100E-4BAA-BFBB-F0E815CB75B5}"/>
    <cellStyle name="Ausgabe 3 3 2 7 11" xfId="41907" xr:uid="{5CE56C18-3C8B-4150-833F-DD9433FC119C}"/>
    <cellStyle name="Ausgabe 3 3 2 7 12" xfId="46243" xr:uid="{22D24FC6-C172-488B-9E71-6480FFF40965}"/>
    <cellStyle name="Ausgabe 3 3 2 7 13" xfId="49647" xr:uid="{8408096C-27D8-4181-A9FE-AF6C1B6B5C63}"/>
    <cellStyle name="Ausgabe 3 3 2 7 14" xfId="51614" xr:uid="{AC656A45-F057-47D7-B57D-38201C0B13D2}"/>
    <cellStyle name="Ausgabe 3 3 2 7 2" xfId="8677" xr:uid="{7B18388B-50CF-469D-ADAD-8F0B3AF37BAD}"/>
    <cellStyle name="Ausgabe 3 3 2 7 3" xfId="12248" xr:uid="{6F1CF487-A835-46AC-8EB8-D27663B5BFB3}"/>
    <cellStyle name="Ausgabe 3 3 2 7 4" xfId="16151" xr:uid="{DE7F5756-03DA-45B8-9C15-066144295030}"/>
    <cellStyle name="Ausgabe 3 3 2 7 5" xfId="19332" xr:uid="{79FA65BB-9834-41B8-9737-0606F1CBCF3B}"/>
    <cellStyle name="Ausgabe 3 3 2 7 6" xfId="25851" xr:uid="{17F33DFE-F6CA-4A1F-A331-F1754BC252CC}"/>
    <cellStyle name="Ausgabe 3 3 2 7 7" xfId="30181" xr:uid="{BE9903AB-E764-4931-8570-7479E5ED902A}"/>
    <cellStyle name="Ausgabe 3 3 2 7 8" xfId="32199" xr:uid="{C2BC754D-E0E2-4859-AEB9-7A73160F562C}"/>
    <cellStyle name="Ausgabe 3 3 2 7 9" xfId="35805" xr:uid="{273976AE-3F1C-41E4-A15B-31B6BD4C7D36}"/>
    <cellStyle name="Ausgabe 3 3 2 8" xfId="3972" xr:uid="{B4F43ECC-59D1-4D87-91FF-59211E4F232F}"/>
    <cellStyle name="Ausgabe 3 3 2 8 10" xfId="38985" xr:uid="{BBF75143-ED01-4D8E-96CF-124447A9E00B}"/>
    <cellStyle name="Ausgabe 3 3 2 8 11" xfId="41635" xr:uid="{E0664B26-20A1-46FA-B4C7-A61322DF98D9}"/>
    <cellStyle name="Ausgabe 3 3 2 8 12" xfId="45971" xr:uid="{43EF8701-F947-4522-9D10-0ADC70B9EC9B}"/>
    <cellStyle name="Ausgabe 3 3 2 8 13" xfId="49375" xr:uid="{FF8A410A-E1A3-4467-A52F-571A48F40A57}"/>
    <cellStyle name="Ausgabe 3 3 2 8 14" xfId="51342" xr:uid="{B0FF1A75-1A73-4797-8889-31B7AA5276D6}"/>
    <cellStyle name="Ausgabe 3 3 2 8 2" xfId="8405" xr:uid="{D9249CC3-AD4E-4D65-A920-256223792A0C}"/>
    <cellStyle name="Ausgabe 3 3 2 8 3" xfId="11976" xr:uid="{3B09A6DD-BC9C-4E00-AFB0-76412B7B1229}"/>
    <cellStyle name="Ausgabe 3 3 2 8 4" xfId="15879" xr:uid="{99CCCF91-ACEA-45F8-9DAD-EF0816F54EF9}"/>
    <cellStyle name="Ausgabe 3 3 2 8 5" xfId="19060" xr:uid="{A05F490B-DFC8-4A74-9D42-4DB6EBF35D0D}"/>
    <cellStyle name="Ausgabe 3 3 2 8 6" xfId="25579" xr:uid="{8D4A65A6-C0DB-4DB0-B00B-798AC95BCAAE}"/>
    <cellStyle name="Ausgabe 3 3 2 8 7" xfId="29941" xr:uid="{BDFC595A-7C32-4663-A95D-464DCEA24D11}"/>
    <cellStyle name="Ausgabe 3 3 2 8 8" xfId="31927" xr:uid="{33E5E19B-A07D-4C7B-A2B8-B975553E554E}"/>
    <cellStyle name="Ausgabe 3 3 2 8 9" xfId="35533" xr:uid="{D0CF9A17-F245-4B83-81DA-0CAE5D47BF3F}"/>
    <cellStyle name="Ausgabe 3 3 2 9" xfId="4848" xr:uid="{A2D97542-971E-4191-90B8-D0155C75503E}"/>
    <cellStyle name="Ausgabe 3 3 3" xfId="1003" xr:uid="{054609CE-4821-4DA2-B1BF-CC16ECDB3D2D}"/>
    <cellStyle name="Ausgabe 3 3 3 10" xfId="46875" xr:uid="{4428AD5B-4E39-4B3A-ACAA-7B9E28344472}"/>
    <cellStyle name="Ausgabe 3 3 3 2" xfId="4786" xr:uid="{EB30B395-1D8D-4031-93C8-06B26FC6C73E}"/>
    <cellStyle name="Ausgabe 3 3 3 3" xfId="5251" xr:uid="{8E73D6A4-EB06-4CD1-BFD2-CAB852815486}"/>
    <cellStyle name="Ausgabe 3 3 3 4" xfId="20111" xr:uid="{0598C82F-35C6-468A-83E0-C95230D6BE79}"/>
    <cellStyle name="Ausgabe 3 3 3 5" xfId="27054" xr:uid="{C44A1700-3A8B-437A-9A04-AC6708B8E1DC}"/>
    <cellStyle name="Ausgabe 3 3 3 6" xfId="27222" xr:uid="{5B8EFB03-6B64-4C59-B230-6E7D002F83D2}"/>
    <cellStyle name="Ausgabe 3 3 3 7" xfId="32586" xr:uid="{61B0780C-6993-4D55-9B3B-CA51987AAE63}"/>
    <cellStyle name="Ausgabe 3 3 3 8" xfId="36806" xr:uid="{A241AD85-417A-45BA-ABAC-1D44E6514BB5}"/>
    <cellStyle name="Ausgabe 3 3 3 9" xfId="43028" xr:uid="{339DAA5E-5DAE-48C4-81CD-864815B52744}"/>
    <cellStyle name="Ausgabe 3 3 4" xfId="1058" xr:uid="{27FD7AB7-643E-4363-A9FA-42627F8F7D3C}"/>
    <cellStyle name="Ausgabe 3 3 4 10" xfId="43083" xr:uid="{0AA2C89D-B884-4F73-BB7B-97C379EE7FBA}"/>
    <cellStyle name="Ausgabe 3 3 4 11" xfId="48024" xr:uid="{739130AD-BF64-44FE-9140-1F5A277E00C3}"/>
    <cellStyle name="Ausgabe 3 3 4 2" xfId="9074" xr:uid="{02BDB777-DCEB-4436-97AA-7CBF0993FAFC}"/>
    <cellStyle name="Ausgabe 3 3 4 3" xfId="13036" xr:uid="{C0A23320-B13F-468F-841D-1EF971C40873}"/>
    <cellStyle name="Ausgabe 3 3 4 4" xfId="13469" xr:uid="{7DA4FBBF-1C35-471B-9188-BF4F679A2646}"/>
    <cellStyle name="Ausgabe 3 3 4 5" xfId="20166" xr:uid="{7C43B2EF-B5E0-4C16-B529-6E3A00A9F784}"/>
    <cellStyle name="Ausgabe 3 3 4 6" xfId="27108" xr:uid="{6D44F2FE-625F-4D33-B1B5-0D4F1D7545BC}"/>
    <cellStyle name="Ausgabe 3 3 4 7" xfId="26739" xr:uid="{CB6F78E3-B1DD-4064-8BC2-892E180E7F08}"/>
    <cellStyle name="Ausgabe 3 3 4 8" xfId="32641" xr:uid="{67703810-C099-4447-AF8E-5830D3BA27D0}"/>
    <cellStyle name="Ausgabe 3 3 4 9" xfId="31660" xr:uid="{007456FB-4134-41BD-96BE-ABB89420E6FF}"/>
    <cellStyle name="Ausgabe 3 3 5" xfId="2397" xr:uid="{6C311EB3-A1BB-4E97-A8F7-F69BF150B768}"/>
    <cellStyle name="Ausgabe 3 3 5 10" xfId="44420" xr:uid="{BE2F1DDA-C1C3-41CD-A031-038868BD9981}"/>
    <cellStyle name="Ausgabe 3 3 5 11" xfId="49094" xr:uid="{C698939A-1462-41E8-B81A-4AEF09921F69}"/>
    <cellStyle name="Ausgabe 3 3 5 2" xfId="10413" xr:uid="{7F1E2B2B-12EC-4B0F-BBEC-2A28438A65D8}"/>
    <cellStyle name="Ausgabe 3 3 5 3" xfId="14312" xr:uid="{ACC87917-AE5C-4426-8FB8-79A40B21BF1B}"/>
    <cellStyle name="Ausgabe 3 3 5 4" xfId="17513" xr:uid="{F924EB8E-D53E-4FEC-A9F6-681497929700}"/>
    <cellStyle name="Ausgabe 3 3 5 5" xfId="21496" xr:uid="{27F6C23C-14B7-48D6-9761-86676F60E42F}"/>
    <cellStyle name="Ausgabe 3 3 5 6" xfId="28406" xr:uid="{71177B74-F8DF-4E72-8633-74D3E68DB951}"/>
    <cellStyle name="Ausgabe 3 3 5 7" xfId="30112" xr:uid="{CF3A68ED-DAB6-44F8-8D79-712ED7802CB6}"/>
    <cellStyle name="Ausgabe 3 3 5 8" xfId="33976" xr:uid="{5BC8BEDD-DABE-4710-A756-08B5B77F9727}"/>
    <cellStyle name="Ausgabe 3 3 5 9" xfId="40114" xr:uid="{7003DCB7-775B-4249-B588-707D72EEBC91}"/>
    <cellStyle name="Ausgabe 3 3 6" xfId="3081" xr:uid="{85052E46-070B-435E-A03D-19BEA76B6B15}"/>
    <cellStyle name="Ausgabe 3 3 6 10" xfId="34658" xr:uid="{0DAB5687-6946-4E38-B172-86DC0091BC63}"/>
    <cellStyle name="Ausgabe 3 3 6 11" xfId="38103" xr:uid="{2E695947-216E-47F1-91E2-633E2C0D3342}"/>
    <cellStyle name="Ausgabe 3 3 6 12" xfId="40792" xr:uid="{3CCAAF36-E740-4BB5-8E74-30D60E5CBEC4}"/>
    <cellStyle name="Ausgabe 3 3 6 13" xfId="45103" xr:uid="{DBC38296-BF62-43A4-8665-622B9FEC8E15}"/>
    <cellStyle name="Ausgabe 3 3 6 14" xfId="48494" xr:uid="{F11F0B4D-B4A5-49B5-9826-6C659AA807F9}"/>
    <cellStyle name="Ausgabe 3 3 6 15" xfId="50499" xr:uid="{2320D629-E922-48D4-91EC-0FEB05E4C669}"/>
    <cellStyle name="Ausgabe 3 3 6 2" xfId="7516" xr:uid="{4A3CE3CB-42E0-49B8-85F7-EEBD908C3766}"/>
    <cellStyle name="Ausgabe 3 3 6 3" xfId="11095" xr:uid="{D33A02CC-9829-466F-8376-AC87E8E34D57}"/>
    <cellStyle name="Ausgabe 3 3 6 4" xfId="14995" xr:uid="{C07D3029-8A63-47A7-8D53-63213EE6CAB0}"/>
    <cellStyle name="Ausgabe 3 3 6 5" xfId="18194" xr:uid="{6579DE4C-C648-4AD1-8BEF-D901E91449B0}"/>
    <cellStyle name="Ausgabe 3 3 6 6" xfId="22174" xr:uid="{139F3593-DB81-49F0-BC21-1A5FE6509192}"/>
    <cellStyle name="Ausgabe 3 3 6 7" xfId="24736" xr:uid="{8D4D4173-2D48-4F19-9E64-DDC3FA8FCF5B}"/>
    <cellStyle name="Ausgabe 3 3 6 8" xfId="29079" xr:uid="{40A41481-1A73-4BF2-9685-E8F2617A7F94}"/>
    <cellStyle name="Ausgabe 3 3 6 9" xfId="31053" xr:uid="{7E22E994-35E1-4BAB-8745-3C06DE68D16B}"/>
    <cellStyle name="Ausgabe 3 3 7" xfId="2752" xr:uid="{BDA3AABA-DFC0-48CE-B26F-AD30DBD21B01}"/>
    <cellStyle name="Ausgabe 3 3 7 10" xfId="34331" xr:uid="{5323097B-928D-4180-8F6A-DA001722A026}"/>
    <cellStyle name="Ausgabe 3 3 7 11" xfId="37776" xr:uid="{2CC36E60-5436-4A19-BEBB-542F6A7DC318}"/>
    <cellStyle name="Ausgabe 3 3 7 12" xfId="40469" xr:uid="{CEDF410C-7CF4-4231-9B63-6CC7F5EBC036}"/>
    <cellStyle name="Ausgabe 3 3 7 13" xfId="44775" xr:uid="{066D363C-F93C-41EA-9049-CF554175178C}"/>
    <cellStyle name="Ausgabe 3 3 7 14" xfId="48171" xr:uid="{0A73B952-7356-4174-B7AC-45860B3B851C}"/>
    <cellStyle name="Ausgabe 3 3 7 15" xfId="50176" xr:uid="{D2DE72FE-EAF0-4F73-90A4-41D4EA7DAB5B}"/>
    <cellStyle name="Ausgabe 3 3 7 2" xfId="7188" xr:uid="{A32B5FE0-FA44-4052-BD1A-71A0140790D5}"/>
    <cellStyle name="Ausgabe 3 3 7 3" xfId="10768" xr:uid="{0113A43A-796E-4783-9FBA-02EA3BA67F84}"/>
    <cellStyle name="Ausgabe 3 3 7 4" xfId="14667" xr:uid="{AC636039-9B59-4A93-846B-6A423DBC3A6D}"/>
    <cellStyle name="Ausgabe 3 3 7 5" xfId="17868" xr:uid="{8CA1E13B-C9CC-4FC1-BACB-899C3C1A51FE}"/>
    <cellStyle name="Ausgabe 3 3 7 6" xfId="21851" xr:uid="{9161DDCA-13FD-4E71-838F-7A5BFBF6D8A5}"/>
    <cellStyle name="Ausgabe 3 3 7 7" xfId="24413" xr:uid="{2A92A5A7-1C3E-42D5-AA8D-64BEF173096F}"/>
    <cellStyle name="Ausgabe 3 3 7 8" xfId="28751" xr:uid="{618BE963-5674-4286-B027-959468FB6053}"/>
    <cellStyle name="Ausgabe 3 3 7 9" xfId="30724" xr:uid="{5D7BDD37-E619-4F8F-85EC-D98BBC8F9C56}"/>
    <cellStyle name="Ausgabe 3 3 8" xfId="4035" xr:uid="{EA4CAD5B-2EB8-4C57-A3B8-176361EB647E}"/>
    <cellStyle name="Ausgabe 3 3 8 10" xfId="39048" xr:uid="{BFF7E953-9A54-47C0-9534-D49959FA4BCD}"/>
    <cellStyle name="Ausgabe 3 3 8 11" xfId="41698" xr:uid="{9AC6DC19-D256-4763-B873-F69AEFFDC4E3}"/>
    <cellStyle name="Ausgabe 3 3 8 12" xfId="46034" xr:uid="{EC076D99-6761-4156-A707-2B88488A0D34}"/>
    <cellStyle name="Ausgabe 3 3 8 13" xfId="49438" xr:uid="{42757E57-AD07-4F8A-A952-EDE941BB8665}"/>
    <cellStyle name="Ausgabe 3 3 8 14" xfId="51405" xr:uid="{9B7AA727-7E48-4520-B6ED-1D5AE29A04AC}"/>
    <cellStyle name="Ausgabe 3 3 8 2" xfId="8468" xr:uid="{494328CE-7959-4E9D-AA96-2CD15A0BC37F}"/>
    <cellStyle name="Ausgabe 3 3 8 3" xfId="12039" xr:uid="{A0FCC3D3-1848-42D7-A401-2CEA71C89A02}"/>
    <cellStyle name="Ausgabe 3 3 8 4" xfId="15942" xr:uid="{8B77A2FD-9326-44BC-8762-863FFAFC5707}"/>
    <cellStyle name="Ausgabe 3 3 8 5" xfId="19123" xr:uid="{8D16E5FB-E57B-4A25-8DED-88F362BD05CB}"/>
    <cellStyle name="Ausgabe 3 3 8 6" xfId="25642" xr:uid="{BA5B67FD-3A51-4DC8-9DAB-D457E64A91F0}"/>
    <cellStyle name="Ausgabe 3 3 8 7" xfId="30001" xr:uid="{DCD51839-46FD-4DEF-8F05-3910CE4F1AF8}"/>
    <cellStyle name="Ausgabe 3 3 8 8" xfId="31990" xr:uid="{B45F3E86-8A6C-4486-89F5-A237355A073D}"/>
    <cellStyle name="Ausgabe 3 3 8 9" xfId="35596" xr:uid="{9DD852D4-8F7C-4FC1-8D46-FE0715A30074}"/>
    <cellStyle name="Ausgabe 3 3 9" xfId="4404" xr:uid="{EF43393E-9ECF-40D7-9C5F-E2060285721D}"/>
    <cellStyle name="Ausgabe 3 3 9 10" xfId="39417" xr:uid="{E674335F-2EB1-4FF8-94E0-2578A15003EA}"/>
    <cellStyle name="Ausgabe 3 3 9 11" xfId="42067" xr:uid="{3A0EDD51-69FC-4E95-A1BB-7ED7FDDDB304}"/>
    <cellStyle name="Ausgabe 3 3 9 12" xfId="46403" xr:uid="{42749C62-FCE9-453B-88C5-6D5B8A4F5997}"/>
    <cellStyle name="Ausgabe 3 3 9 13" xfId="49807" xr:uid="{BD40DCCE-D5AD-477A-8CE8-0B1532CB6182}"/>
    <cellStyle name="Ausgabe 3 3 9 14" xfId="51774" xr:uid="{6BFB84ED-233C-4E4A-8F35-8CF6EE9660E4}"/>
    <cellStyle name="Ausgabe 3 3 9 2" xfId="8837" xr:uid="{63603F30-9149-4FE2-ADC9-0782AB3FBB9E}"/>
    <cellStyle name="Ausgabe 3 3 9 3" xfId="12408" xr:uid="{8659C23D-C237-40B0-B639-D62C266C2DA4}"/>
    <cellStyle name="Ausgabe 3 3 9 4" xfId="16311" xr:uid="{A4CFD8ED-D4AC-49CA-AE9C-5AA1FF9D3F1E}"/>
    <cellStyle name="Ausgabe 3 3 9 5" xfId="19492" xr:uid="{21C249F9-911F-41BB-8A9D-9440A8DB83A8}"/>
    <cellStyle name="Ausgabe 3 3 9 6" xfId="26011" xr:uid="{EE8B84E4-E428-4F92-A383-1989C4C37823}"/>
    <cellStyle name="Ausgabe 3 3 9 7" xfId="30322" xr:uid="{3FA55B91-B957-4646-8B76-E45B827C4CDB}"/>
    <cellStyle name="Ausgabe 3 3 9 8" xfId="32359" xr:uid="{F3D9922E-0CEC-4D60-A0A0-F48E4B80BCF9}"/>
    <cellStyle name="Ausgabe 3 3 9 9" xfId="35965" xr:uid="{AD9869A8-19DC-410A-AAA9-043BDABECBDD}"/>
    <cellStyle name="Ausgabe 3 4" xfId="777" xr:uid="{4087B547-9458-455C-8D3A-038486366FA7}"/>
    <cellStyle name="Ausgabe 3 4 10" xfId="12750" xr:uid="{DA1842F7-14A5-4459-A5D1-01F13AE1CA38}"/>
    <cellStyle name="Ausgabe 3 4 11" xfId="19886" xr:uid="{490F691F-041F-4D4C-95E3-2CFE8E1B8AC3}"/>
    <cellStyle name="Ausgabe 3 4 12" xfId="42802" xr:uid="{891C2468-C9BC-4456-841A-5973078CE83F}"/>
    <cellStyle name="Ausgabe 3 4 13" xfId="52640" xr:uid="{6717D85B-ED00-4433-90BB-73FB385D8B70}"/>
    <cellStyle name="Ausgabe 3 4 2" xfId="1126" xr:uid="{82221B9E-BFC6-45CC-A6CC-48BA52AED3B8}"/>
    <cellStyle name="Ausgabe 3 4 2 10" xfId="47063" xr:uid="{209E6416-EC8E-4340-97F8-6BF47C4BD278}"/>
    <cellStyle name="Ausgabe 3 4 2 2" xfId="9142" xr:uid="{8BD1C9DA-426B-434C-B872-CE8F0D9A1AB6}"/>
    <cellStyle name="Ausgabe 3 4 2 3" xfId="13318" xr:uid="{543D97A3-26F3-4DA3-9C2C-9EA9A33B3E5F}"/>
    <cellStyle name="Ausgabe 3 4 2 4" xfId="20234" xr:uid="{ACF38FAD-3E9E-4AA1-B2CF-75864CD2AC0D}"/>
    <cellStyle name="Ausgabe 3 4 2 5" xfId="27174" xr:uid="{C73F3321-F80E-4FDC-932C-9FE9986A6DF9}"/>
    <cellStyle name="Ausgabe 3 4 2 6" xfId="27240" xr:uid="{65C63BE1-06CC-4207-AE32-B6E78ED972F6}"/>
    <cellStyle name="Ausgabe 3 4 2 7" xfId="32709" xr:uid="{D424A8D1-EE6C-4118-8E6C-D85099CD2E51}"/>
    <cellStyle name="Ausgabe 3 4 2 8" xfId="37424" xr:uid="{A737137C-CD55-455F-BF97-A0FC115FFB81}"/>
    <cellStyle name="Ausgabe 3 4 2 9" xfId="43151" xr:uid="{AACE67A3-5C67-403B-BD46-DA391CA3E1A1}"/>
    <cellStyle name="Ausgabe 3 4 3" xfId="1534" xr:uid="{6E40B51D-7A6C-48D5-9B4B-5690616FCB0A}"/>
    <cellStyle name="Ausgabe 3 4 3 10" xfId="43559" xr:uid="{7334DED7-0602-4D93-A4F5-0AE2B9416085}"/>
    <cellStyle name="Ausgabe 3 4 3 11" xfId="46932" xr:uid="{1A40FAD4-049B-44F7-BE48-61D2D8250864}"/>
    <cellStyle name="Ausgabe 3 4 3 2" xfId="9550" xr:uid="{2EBA8A91-EE7A-476B-A037-04558D143DCC}"/>
    <cellStyle name="Ausgabe 3 4 3 3" xfId="13462" xr:uid="{863BE623-1B84-404D-8298-4533FB1204D6}"/>
    <cellStyle name="Ausgabe 3 4 3 4" xfId="16655" xr:uid="{C70FBEF5-FF84-4CA8-872B-1B68C529D6FB}"/>
    <cellStyle name="Ausgabe 3 4 3 5" xfId="20642" xr:uid="{680819E7-F9BB-4B3E-9F4D-DF4F511E0C74}"/>
    <cellStyle name="Ausgabe 3 4 3 6" xfId="27568" xr:uid="{9B7408C0-D0AF-4A16-933B-C550631B2A9B}"/>
    <cellStyle name="Ausgabe 3 4 3 7" xfId="26373" xr:uid="{AE053FB1-75E0-460E-96CA-FCD5E54DD0DB}"/>
    <cellStyle name="Ausgabe 3 4 3 8" xfId="33117" xr:uid="{7778E883-2565-4100-9F13-1E78E326F6AC}"/>
    <cellStyle name="Ausgabe 3 4 3 9" xfId="30101" xr:uid="{B3538A30-F1AC-4887-9DC6-02CF0DA1AAA3}"/>
    <cellStyle name="Ausgabe 3 4 4" xfId="2553" xr:uid="{2B9195BF-CC01-4BC1-B726-6C84116AC80F}"/>
    <cellStyle name="Ausgabe 3 4 4 10" xfId="44576" xr:uid="{F6F77307-0BB1-4D85-A687-24624E1FD4C7}"/>
    <cellStyle name="Ausgabe 3 4 4 11" xfId="46626" xr:uid="{CF5E777E-A6CB-460B-820B-3D51CDBF3775}"/>
    <cellStyle name="Ausgabe 3 4 4 2" xfId="10569" xr:uid="{EDB1D10A-38D7-48F8-A42A-5598A6A9602F}"/>
    <cellStyle name="Ausgabe 3 4 4 3" xfId="14468" xr:uid="{8029486B-8763-4587-BF72-35F4396BB6AB}"/>
    <cellStyle name="Ausgabe 3 4 4 4" xfId="17669" xr:uid="{900A406D-3619-4E9D-AA5D-B4A8296258ED}"/>
    <cellStyle name="Ausgabe 3 4 4 5" xfId="21652" xr:uid="{768CAC52-3F20-4E90-8A57-F8DEC36D6C36}"/>
    <cellStyle name="Ausgabe 3 4 4 6" xfId="28558" xr:uid="{4F175859-E4C5-420C-9ED2-C595035718C0}"/>
    <cellStyle name="Ausgabe 3 4 4 7" xfId="30525" xr:uid="{9E770C6A-822F-447C-AA37-D13A777A8085}"/>
    <cellStyle name="Ausgabe 3 4 4 8" xfId="34132" xr:uid="{4FA16758-21FB-47E3-B540-A34E7C7C7F8C}"/>
    <cellStyle name="Ausgabe 3 4 4 9" xfId="40270" xr:uid="{8D2A90D6-5368-43CB-9ED4-142C6787BD99}"/>
    <cellStyle name="Ausgabe 3 4 5" xfId="3241" xr:uid="{6FED7E5E-09CF-4088-88CC-A6B798AC696A}"/>
    <cellStyle name="Ausgabe 3 4 5 10" xfId="34818" xr:uid="{77F011F3-22E4-4B33-9562-9AF4715A0F63}"/>
    <cellStyle name="Ausgabe 3 4 5 11" xfId="38263" xr:uid="{82A32A83-DE75-4EDE-8B14-ACB4C8C2CC64}"/>
    <cellStyle name="Ausgabe 3 4 5 12" xfId="40952" xr:uid="{0034FBCD-243E-44AE-9D06-31D1E978BC1A}"/>
    <cellStyle name="Ausgabe 3 4 5 13" xfId="45263" xr:uid="{BB07D77A-C1CC-4DA0-9C6A-B8C7D0E5122A}"/>
    <cellStyle name="Ausgabe 3 4 5 14" xfId="48654" xr:uid="{4EBAFBAD-4700-4057-8AC3-AC85FEFE43C8}"/>
    <cellStyle name="Ausgabe 3 4 5 15" xfId="50659" xr:uid="{0A0CBA5B-0F5C-4B56-90E9-C6379ABF6EDB}"/>
    <cellStyle name="Ausgabe 3 4 5 2" xfId="7676" xr:uid="{E16FC493-5779-46AF-8679-291A9D860910}"/>
    <cellStyle name="Ausgabe 3 4 5 3" xfId="11255" xr:uid="{0F694012-E481-4FE7-BADF-99F107C779A3}"/>
    <cellStyle name="Ausgabe 3 4 5 4" xfId="15155" xr:uid="{6A28F8B0-8FF2-461C-8A75-2431B6549427}"/>
    <cellStyle name="Ausgabe 3 4 5 5" xfId="18354" xr:uid="{14080F91-3281-4A0B-8889-2105A6229251}"/>
    <cellStyle name="Ausgabe 3 4 5 6" xfId="22334" xr:uid="{5445A641-3363-4A0F-8EB1-509440783914}"/>
    <cellStyle name="Ausgabe 3 4 5 7" xfId="24896" xr:uid="{B09817D0-E645-4CB0-8497-083DCF34E7DA}"/>
    <cellStyle name="Ausgabe 3 4 5 8" xfId="29239" xr:uid="{E13F762B-2F48-4632-B6C0-C575AC95FF04}"/>
    <cellStyle name="Ausgabe 3 4 5 9" xfId="31213" xr:uid="{245A4A0B-92CC-48C1-A235-260EF7F83B76}"/>
    <cellStyle name="Ausgabe 3 4 6" xfId="2934" xr:uid="{7C24B07E-A185-4210-ACCC-019624F0CD79}"/>
    <cellStyle name="Ausgabe 3 4 6 10" xfId="34511" xr:uid="{578D0E05-3D3A-4764-8DA5-1EE6BD5F4FD9}"/>
    <cellStyle name="Ausgabe 3 4 6 11" xfId="37956" xr:uid="{6F0E6B63-B05A-4FEC-A651-37A9ECC0B54B}"/>
    <cellStyle name="Ausgabe 3 4 6 12" xfId="40645" xr:uid="{EA95B381-79FA-4979-AD34-195880D4C4E1}"/>
    <cellStyle name="Ausgabe 3 4 6 13" xfId="44956" xr:uid="{5A0BEEE5-9028-472E-AB2C-0854A083861A}"/>
    <cellStyle name="Ausgabe 3 4 6 14" xfId="48347" xr:uid="{5AFA1018-7F28-4B64-BE84-3784513772C7}"/>
    <cellStyle name="Ausgabe 3 4 6 15" xfId="50352" xr:uid="{D227632F-CEFC-450B-97F5-D604827752E8}"/>
    <cellStyle name="Ausgabe 3 4 6 2" xfId="7369" xr:uid="{B1AFA57B-76B0-4DE7-9021-3FE0EE114BD1}"/>
    <cellStyle name="Ausgabe 3 4 6 3" xfId="10948" xr:uid="{2D649F25-F4DC-4733-9170-6B7F9FFD8C54}"/>
    <cellStyle name="Ausgabe 3 4 6 4" xfId="14848" xr:uid="{F37451AF-DB7C-4CAF-A038-C8C0ED5FB920}"/>
    <cellStyle name="Ausgabe 3 4 6 5" xfId="18047" xr:uid="{2CF6D578-2516-43F5-AB40-2CFE46CE5464}"/>
    <cellStyle name="Ausgabe 3 4 6 6" xfId="22027" xr:uid="{1DD43A98-00F4-407D-9054-BA1FF8917AD6}"/>
    <cellStyle name="Ausgabe 3 4 6 7" xfId="24589" xr:uid="{BBACC0D9-3EDF-436E-91AC-BADDEFD9D97B}"/>
    <cellStyle name="Ausgabe 3 4 6 8" xfId="28932" xr:uid="{AFDDAB71-9592-41CA-9E80-6B412EACA0B2}"/>
    <cellStyle name="Ausgabe 3 4 6 9" xfId="30906" xr:uid="{FDB244E2-5AFC-4FAE-BA9F-F35EBA897F34}"/>
    <cellStyle name="Ausgabe 3 4 7" xfId="4194" xr:uid="{21777C94-AC7F-4DDC-B3DB-FEEF74F66271}"/>
    <cellStyle name="Ausgabe 3 4 7 10" xfId="39207" xr:uid="{2B778C97-C09B-4207-BBA7-5F94262589F5}"/>
    <cellStyle name="Ausgabe 3 4 7 11" xfId="41857" xr:uid="{3C5EE5A2-8529-492D-B8BF-DC4316AE762E}"/>
    <cellStyle name="Ausgabe 3 4 7 12" xfId="46193" xr:uid="{44EA35D7-45E0-42D4-BC4B-7C5B9AE0DBFF}"/>
    <cellStyle name="Ausgabe 3 4 7 13" xfId="49597" xr:uid="{F86933C4-DE0B-49EB-9E6A-E1C93227DEA9}"/>
    <cellStyle name="Ausgabe 3 4 7 14" xfId="51564" xr:uid="{9A78A615-0BF8-4865-967F-18A3F6D8C09E}"/>
    <cellStyle name="Ausgabe 3 4 7 2" xfId="8627" xr:uid="{8524D287-792D-4DF4-A736-7BF89FB495B0}"/>
    <cellStyle name="Ausgabe 3 4 7 3" xfId="12198" xr:uid="{3126087A-C4EE-48DC-99D8-37DB6E9DCC26}"/>
    <cellStyle name="Ausgabe 3 4 7 4" xfId="16101" xr:uid="{76668F6E-F94C-4B49-A581-834F93399E3D}"/>
    <cellStyle name="Ausgabe 3 4 7 5" xfId="19282" xr:uid="{5A3E448E-B52F-48B5-B4FE-D7C22BF63301}"/>
    <cellStyle name="Ausgabe 3 4 7 6" xfId="25801" xr:uid="{32EB30A8-9AFA-4F22-AEE5-1FF67355B35F}"/>
    <cellStyle name="Ausgabe 3 4 7 7" xfId="30137" xr:uid="{881D5CCD-994B-493D-B18B-4B80ABB2BB8D}"/>
    <cellStyle name="Ausgabe 3 4 7 8" xfId="32149" xr:uid="{915E74E6-AC1E-4A38-8F91-61B370FD9131}"/>
    <cellStyle name="Ausgabe 3 4 7 9" xfId="35755" xr:uid="{9F066E86-4C21-4AE5-9651-37082F4E4E6F}"/>
    <cellStyle name="Ausgabe 3 4 8" xfId="4559" xr:uid="{06AE2D80-5838-4178-BE29-E93B1317EE40}"/>
    <cellStyle name="Ausgabe 3 4 8 10" xfId="39572" xr:uid="{AA824FB0-28A9-4B39-B956-1A702BCEBD04}"/>
    <cellStyle name="Ausgabe 3 4 8 11" xfId="42222" xr:uid="{B897937A-C323-4F81-AFF1-8BEE5A430EA8}"/>
    <cellStyle name="Ausgabe 3 4 8 12" xfId="46558" xr:uid="{C34BA9F7-5BE4-491F-B861-D3C31900AC1A}"/>
    <cellStyle name="Ausgabe 3 4 8 13" xfId="49962" xr:uid="{44698F24-F9C5-4A80-B7C2-19E124201A2D}"/>
    <cellStyle name="Ausgabe 3 4 8 14" xfId="51929" xr:uid="{CD25A932-EE34-4080-91BF-835413955EC0}"/>
    <cellStyle name="Ausgabe 3 4 8 2" xfId="8992" xr:uid="{5B70AE5A-828A-4479-9163-C3DC6BA1867D}"/>
    <cellStyle name="Ausgabe 3 4 8 3" xfId="12563" xr:uid="{A6AD5E61-F464-442E-9801-C0F0C278BB14}"/>
    <cellStyle name="Ausgabe 3 4 8 4" xfId="16466" xr:uid="{A54613C4-0B58-4714-94D0-2427FDB8A24B}"/>
    <cellStyle name="Ausgabe 3 4 8 5" xfId="19647" xr:uid="{86DD9BE2-1B76-4192-9A30-88EB69CF7CE5}"/>
    <cellStyle name="Ausgabe 3 4 8 6" xfId="26166" xr:uid="{BACA44E4-B49D-49CF-8FA9-81A0B02C1F79}"/>
    <cellStyle name="Ausgabe 3 4 8 7" xfId="30464" xr:uid="{BE9682B8-9A8C-46D9-886E-9DD24BFCC5EE}"/>
    <cellStyle name="Ausgabe 3 4 8 8" xfId="32514" xr:uid="{6A6E0D09-2236-428B-B6FB-6FD876E9A079}"/>
    <cellStyle name="Ausgabe 3 4 8 9" xfId="36120" xr:uid="{4F10DEF0-770A-46F8-8D94-47C736FCE8DB}"/>
    <cellStyle name="Ausgabe 3 4 9" xfId="4851" xr:uid="{F7FA45A4-627C-417A-BFAD-23266ECC3BF9}"/>
    <cellStyle name="Ausgabe 3 5" xfId="1254" xr:uid="{E7C5CCF2-2DB1-4792-A93A-76C3B4DE2421}"/>
    <cellStyle name="Ausgabe 3 5 10" xfId="46853" xr:uid="{E304E9E3-4103-43CB-9ABF-DDAA17D7AE2E}"/>
    <cellStyle name="Ausgabe 3 5 2" xfId="9270" xr:uid="{8717207E-DE7F-42D8-961A-3553786DFE23}"/>
    <cellStyle name="Ausgabe 3 5 3" xfId="4942" xr:uid="{477F2B2E-FDDD-4C9D-8B55-4377D78F1888}"/>
    <cellStyle name="Ausgabe 3 5 4" xfId="20362" xr:uid="{018A5B36-5A31-46CA-9567-70C0FAC5DE33}"/>
    <cellStyle name="Ausgabe 3 5 5" xfId="27298" xr:uid="{FEC3374F-D828-4095-9745-7E9CC7BD5622}"/>
    <cellStyle name="Ausgabe 3 5 6" xfId="27292" xr:uid="{C9F88A65-7C0B-4047-A675-B4C842B9D142}"/>
    <cellStyle name="Ausgabe 3 5 7" xfId="32837" xr:uid="{EB1D376F-1B3C-4B86-8525-AD51D88D6F08}"/>
    <cellStyle name="Ausgabe 3 5 8" xfId="37761" xr:uid="{410CCAC6-A686-4D18-8981-3E7899630EBC}"/>
    <cellStyle name="Ausgabe 3 5 9" xfId="43279" xr:uid="{7CD3C74C-33F7-438F-BF51-3B706592A5CB}"/>
    <cellStyle name="Ausgabe 3 6" xfId="1069" xr:uid="{DE653D5D-BDF3-4832-A4E4-65422EB5CF86}"/>
    <cellStyle name="Ausgabe 3 6 10" xfId="43094" xr:uid="{7C5031D2-AE24-4767-A35E-0E21BA727561}"/>
    <cellStyle name="Ausgabe 3 6 11" xfId="46696" xr:uid="{55640438-8543-4025-B6E4-0E480435DE81}"/>
    <cellStyle name="Ausgabe 3 6 2" xfId="9085" xr:uid="{2D46E203-06A5-408E-903D-7DC0C8E5AF6C}"/>
    <cellStyle name="Ausgabe 3 6 3" xfId="13047" xr:uid="{8401487C-D9AE-4975-BF26-DADD8D04E128}"/>
    <cellStyle name="Ausgabe 3 6 4" xfId="13599" xr:uid="{896BFBF5-BC42-4D41-9177-F983851B6B83}"/>
    <cellStyle name="Ausgabe 3 6 5" xfId="20177" xr:uid="{858FB4BC-C3BB-408F-8363-D01834B75B97}"/>
    <cellStyle name="Ausgabe 3 6 6" xfId="27118" xr:uid="{7DEB4DBC-E0C2-4E93-AEC8-93B2883C0760}"/>
    <cellStyle name="Ausgabe 3 6 7" xfId="26934" xr:uid="{68F3DF3B-B114-447D-B07E-09E48EB3FFF0}"/>
    <cellStyle name="Ausgabe 3 6 8" xfId="32652" xr:uid="{6B0145E4-CD72-4F90-BC86-4163FA3B4A6B}"/>
    <cellStyle name="Ausgabe 3 6 9" xfId="36276" xr:uid="{F0716E12-8F29-40B1-94ED-30F9D8FB9D28}"/>
    <cellStyle name="Ausgabe 3 7" xfId="1929" xr:uid="{6099E419-6B4D-4306-9810-41846B53EED2}"/>
    <cellStyle name="Ausgabe 3 7 10" xfId="43952" xr:uid="{E3BE5B9E-5B2F-4233-8D04-70CA904258D6}"/>
    <cellStyle name="Ausgabe 3 7 11" xfId="47861" xr:uid="{F63E95A7-4414-41A8-B288-26765B32C865}"/>
    <cellStyle name="Ausgabe 3 7 2" xfId="9945" xr:uid="{5A2A68BB-817D-46D1-AAFA-03F54A7DBC73}"/>
    <cellStyle name="Ausgabe 3 7 3" xfId="13844" xr:uid="{EF3F1A06-9443-40A8-8860-DFA911F03918}"/>
    <cellStyle name="Ausgabe 3 7 4" xfId="17046" xr:uid="{8BCF21A1-9B9D-4FD8-91C5-DF8D29B13573}"/>
    <cellStyle name="Ausgabe 3 7 5" xfId="21030" xr:uid="{78DB329C-AF11-4AFC-9511-72BAE11F9C02}"/>
    <cellStyle name="Ausgabe 3 7 6" xfId="27950" xr:uid="{A494574E-47CE-48D8-8A16-B376B08C9D3C}"/>
    <cellStyle name="Ausgabe 3 7 7" xfId="28453" xr:uid="{16222049-9F37-4A28-A3CD-26E23F8DBFCA}"/>
    <cellStyle name="Ausgabe 3 7 8" xfId="33509" xr:uid="{EA99AF8E-1590-4890-84CC-A56BDCC04421}"/>
    <cellStyle name="Ausgabe 3 7 9" xfId="39648" xr:uid="{84288D0B-B730-47D4-B51D-BDA789B6DA1B}"/>
    <cellStyle name="Ausgabe 3 8" xfId="2919" xr:uid="{EF5FCDFA-6A2E-4132-8C2D-8AB8ED836934}"/>
    <cellStyle name="Ausgabe 3 8 10" xfId="34496" xr:uid="{2D97287D-8BD3-48B9-BCA5-1C2914CBFDD4}"/>
    <cellStyle name="Ausgabe 3 8 11" xfId="37941" xr:uid="{00B504C9-5E6A-4E19-AD34-A05556007028}"/>
    <cellStyle name="Ausgabe 3 8 12" xfId="40630" xr:uid="{2C52B208-5956-40EE-85F9-1C247850C22D}"/>
    <cellStyle name="Ausgabe 3 8 13" xfId="44941" xr:uid="{C177FE54-54DE-4686-AC0A-7F7E9CA96A4C}"/>
    <cellStyle name="Ausgabe 3 8 14" xfId="48332" xr:uid="{E6C8C5C9-2CDD-4FD1-A648-1BAEB53E5B8F}"/>
    <cellStyle name="Ausgabe 3 8 15" xfId="50337" xr:uid="{ECF671EA-2DC7-4F68-B90B-84E33B308118}"/>
    <cellStyle name="Ausgabe 3 8 2" xfId="7354" xr:uid="{D47946AF-1BF0-4A6F-86EC-B0014CBE3804}"/>
    <cellStyle name="Ausgabe 3 8 3" xfId="10933" xr:uid="{AE7A0458-7358-4E02-8E3A-BDE87819C9FE}"/>
    <cellStyle name="Ausgabe 3 8 4" xfId="14833" xr:uid="{2F0E54B3-D00A-41DF-924D-4CEF6A24F8ED}"/>
    <cellStyle name="Ausgabe 3 8 5" xfId="18032" xr:uid="{0A6CC1DC-3B49-4608-8247-E8B00B7E2F9E}"/>
    <cellStyle name="Ausgabe 3 8 6" xfId="22012" xr:uid="{D155A2F7-1390-42FC-B8B2-DB09DFF87C17}"/>
    <cellStyle name="Ausgabe 3 8 7" xfId="24574" xr:uid="{667D8C10-4FE8-4544-AA86-90F64BD1FF09}"/>
    <cellStyle name="Ausgabe 3 8 8" xfId="28917" xr:uid="{F65C16E5-4F98-4577-8885-C8D701231808}"/>
    <cellStyle name="Ausgabe 3 8 9" xfId="30891" xr:uid="{18A80527-2B67-4F12-A3B5-3E95A326493F}"/>
    <cellStyle name="Ausgabe 3 9" xfId="3874" xr:uid="{F7592F90-684D-44AC-994B-ECB88F5AE4C4}"/>
    <cellStyle name="Ausgabe 3 9 10" xfId="38887" xr:uid="{7F8D9678-E1AB-46D3-8761-32923F8FA271}"/>
    <cellStyle name="Ausgabe 3 9 11" xfId="41537" xr:uid="{490F30C2-1462-401D-9E67-6AC9007A9185}"/>
    <cellStyle name="Ausgabe 3 9 12" xfId="45873" xr:uid="{4684B192-F447-410B-AAD3-FA7491542121}"/>
    <cellStyle name="Ausgabe 3 9 13" xfId="49277" xr:uid="{66CB1004-619F-4D10-9219-A42B815AD68E}"/>
    <cellStyle name="Ausgabe 3 9 14" xfId="51244" xr:uid="{DE0E14FF-C0C0-4ED7-B774-85325BF22A94}"/>
    <cellStyle name="Ausgabe 3 9 2" xfId="8307" xr:uid="{B8CE197C-CAA5-4D04-AE41-0AA7B209322C}"/>
    <cellStyle name="Ausgabe 3 9 3" xfId="11878" xr:uid="{271DD89B-07B5-4FA6-B0A0-BC244AD356D8}"/>
    <cellStyle name="Ausgabe 3 9 4" xfId="15781" xr:uid="{947F56F7-4AD3-4BEF-99F3-A04878177949}"/>
    <cellStyle name="Ausgabe 3 9 5" xfId="18962" xr:uid="{9B129BA7-963E-4E48-B04C-B1CFDB27DEB4}"/>
    <cellStyle name="Ausgabe 3 9 6" xfId="25481" xr:uid="{B2CDFE6B-2D89-4ABE-A6B2-CB1D380CD66B}"/>
    <cellStyle name="Ausgabe 3 9 7" xfId="29852" xr:uid="{8D875F91-E752-405F-BD9D-BD2D18291A64}"/>
    <cellStyle name="Ausgabe 3 9 8" xfId="31829" xr:uid="{D2E02B8B-8C51-4234-8D80-24D54D009DE0}"/>
    <cellStyle name="Ausgabe 3 9 9" xfId="35435" xr:uid="{40A78ED0-1B87-45B1-A6CF-CF85616D6F6B}"/>
    <cellStyle name="Ausgabe 4" xfId="618" xr:uid="{FD00B7A1-9FBF-4356-BB97-C0115AE1C283}"/>
    <cellStyle name="Ausgabe 4 10" xfId="3676" xr:uid="{FEB434DC-8FFD-4AF0-A139-766E3A8A047D}"/>
    <cellStyle name="Ausgabe 4 11" xfId="5121" xr:uid="{A1B865F0-68A0-4254-8EF7-BBFB2AE5144C}"/>
    <cellStyle name="Ausgabe 4 12" xfId="19732" xr:uid="{05C2D9DC-BE57-4E11-B9CE-EB30EED731DC}"/>
    <cellStyle name="Ausgabe 4 13" xfId="42648" xr:uid="{C99F4325-D5AF-4614-8982-261C335D7A32}"/>
    <cellStyle name="Ausgabe 4 14" xfId="52482" xr:uid="{5A5A263C-7746-442D-B30B-383BEFC4FD3A}"/>
    <cellStyle name="Ausgabe 4 2" xfId="833" xr:uid="{6A322970-30F9-40E1-B061-0B2B3A98DE9B}"/>
    <cellStyle name="Ausgabe 4 2 10" xfId="4751" xr:uid="{06EB0B96-5CEA-4F3F-9E9F-FA7BA921B8A7}"/>
    <cellStyle name="Ausgabe 4 2 11" xfId="19942" xr:uid="{F68BC44E-0DF2-4DEF-9632-8660B2B0AAC9}"/>
    <cellStyle name="Ausgabe 4 2 12" xfId="42858" xr:uid="{85517D82-555F-49FB-A685-95882D47F507}"/>
    <cellStyle name="Ausgabe 4 2 13" xfId="52696" xr:uid="{18DF9BB7-B639-4D6D-8484-8F44D7434F63}"/>
    <cellStyle name="Ausgabe 4 2 2" xfId="1153" xr:uid="{AF4C4E45-3F86-427C-9FAF-29499CB10A77}"/>
    <cellStyle name="Ausgabe 4 2 2 10" xfId="47781" xr:uid="{1EE3F496-A530-4CE8-A588-CB7608918B9A}"/>
    <cellStyle name="Ausgabe 4 2 2 2" xfId="9169" xr:uid="{0488DAB9-B078-4F14-8620-FB3AE65D0B4D}"/>
    <cellStyle name="Ausgabe 4 2 2 3" xfId="4763" xr:uid="{E7D77800-33F7-48AF-953E-EA954628EDBE}"/>
    <cellStyle name="Ausgabe 4 2 2 4" xfId="20261" xr:uid="{4FF1AA65-4B4A-47EB-B844-323C1F2D29D2}"/>
    <cellStyle name="Ausgabe 4 2 2 5" xfId="27199" xr:uid="{1C048C57-58DF-449E-83CF-47B03964EDEF}"/>
    <cellStyle name="Ausgabe 4 2 2 6" xfId="30164" xr:uid="{9DCABF23-BABD-4F1A-8112-D9DA5C76609E}"/>
    <cellStyle name="Ausgabe 4 2 2 7" xfId="32736" xr:uid="{45FCB4B6-CEA8-4B27-9466-74516E760AF1}"/>
    <cellStyle name="Ausgabe 4 2 2 8" xfId="37067" xr:uid="{999B731A-8CA7-463F-B651-B0B396E2AD2F}"/>
    <cellStyle name="Ausgabe 4 2 2 9" xfId="43178" xr:uid="{736E47D1-F798-492D-A08B-CB2B6A62DAC5}"/>
    <cellStyle name="Ausgabe 4 2 3" xfId="1104" xr:uid="{61329105-054E-42B9-AC6C-C130A43D83A9}"/>
    <cellStyle name="Ausgabe 4 2 3 10" xfId="43129" xr:uid="{61217B95-110C-469E-903E-392DE70FCAC9}"/>
    <cellStyle name="Ausgabe 4 2 3 11" xfId="48061" xr:uid="{EB30D2E6-42A5-4715-ACD9-060A38323EE8}"/>
    <cellStyle name="Ausgabe 4 2 3 2" xfId="9120" xr:uid="{0F2901ED-D260-4804-8185-7910627E1C14}"/>
    <cellStyle name="Ausgabe 4 2 3 3" xfId="13076" xr:uid="{3A12768D-629F-49FE-A3FA-F93AEF07B255}"/>
    <cellStyle name="Ausgabe 4 2 3 4" xfId="13176" xr:uid="{88504526-7948-4CED-B1EA-2A93C26D4E1B}"/>
    <cellStyle name="Ausgabe 4 2 3 5" xfId="20212" xr:uid="{4DC2B726-2209-4648-8C05-68D794C05C4F}"/>
    <cellStyle name="Ausgabe 4 2 3 6" xfId="27152" xr:uid="{819F65D9-ED5B-4101-9D39-DC86EA28D7FD}"/>
    <cellStyle name="Ausgabe 4 2 3 7" xfId="27731" xr:uid="{FEECF4AB-45B2-4EE2-B9F4-83DD8D3BBFFB}"/>
    <cellStyle name="Ausgabe 4 2 3 8" xfId="32687" xr:uid="{54C6CA77-40FC-4378-856A-C563B9A9C038}"/>
    <cellStyle name="Ausgabe 4 2 3 9" xfId="36188" xr:uid="{26A99BD6-95D9-453B-B751-A2AF9E71E2FF}"/>
    <cellStyle name="Ausgabe 4 2 4" xfId="2608" xr:uid="{7BEAF540-0E52-4184-934F-13E052E7391C}"/>
    <cellStyle name="Ausgabe 4 2 4 10" xfId="44631" xr:uid="{D33D7CBE-E223-4C75-9110-96ABC3F0FC37}"/>
    <cellStyle name="Ausgabe 4 2 4 11" xfId="50032" xr:uid="{033A1C2E-69FA-4C1C-BCAA-E99181B068C2}"/>
    <cellStyle name="Ausgabe 4 2 4 2" xfId="10624" xr:uid="{E3608DE0-9066-444A-B916-DD8A630EACB4}"/>
    <cellStyle name="Ausgabe 4 2 4 3" xfId="14523" xr:uid="{FB24D246-D2D1-412C-B2EC-D6903D1F530D}"/>
    <cellStyle name="Ausgabe 4 2 4 4" xfId="17724" xr:uid="{BAD3F263-1F4B-43B5-9B0A-0E2F1E95ACAA}"/>
    <cellStyle name="Ausgabe 4 2 4 5" xfId="21707" xr:uid="{942F0BCB-1BFE-4B7C-A78E-4359AF4918EC}"/>
    <cellStyle name="Ausgabe 4 2 4 6" xfId="28612" xr:uid="{7D7543CD-DD51-4AD0-9CD6-B425AE6A33B4}"/>
    <cellStyle name="Ausgabe 4 2 4 7" xfId="30580" xr:uid="{D08EFF4D-55F0-4CCA-B77F-FF251942A05D}"/>
    <cellStyle name="Ausgabe 4 2 4 8" xfId="34187" xr:uid="{D82B6BF3-237B-4CDE-AC8A-05185E1979D9}"/>
    <cellStyle name="Ausgabe 4 2 4 9" xfId="40325" xr:uid="{139D1403-040D-460E-AFC9-384FF3AB40B7}"/>
    <cellStyle name="Ausgabe 4 2 5" xfId="3297" xr:uid="{9DF42B88-677B-41F8-BF3E-8EDF1B1126A8}"/>
    <cellStyle name="Ausgabe 4 2 5 10" xfId="34874" xr:uid="{960F17B5-423C-467D-A710-B49C05D1C982}"/>
    <cellStyle name="Ausgabe 4 2 5 11" xfId="38319" xr:uid="{4589D344-0877-4CDB-A303-2AE886335ED1}"/>
    <cellStyle name="Ausgabe 4 2 5 12" xfId="41008" xr:uid="{E5AEBD41-E98E-43E0-BF97-075F81FC5107}"/>
    <cellStyle name="Ausgabe 4 2 5 13" xfId="45319" xr:uid="{46D158EF-911D-43B4-AEE4-E4153D62C909}"/>
    <cellStyle name="Ausgabe 4 2 5 14" xfId="48710" xr:uid="{4AF6D0C2-6F7E-4775-8ACA-20E13FC98B7D}"/>
    <cellStyle name="Ausgabe 4 2 5 15" xfId="50715" xr:uid="{12E143DF-C826-470A-93E1-654AFA451C09}"/>
    <cellStyle name="Ausgabe 4 2 5 2" xfId="7732" xr:uid="{A4CDF406-BD52-40FE-A007-2673F1E7D3E8}"/>
    <cellStyle name="Ausgabe 4 2 5 3" xfId="11311" xr:uid="{1485D07A-E9C1-462E-8FD8-9C5313D4A88E}"/>
    <cellStyle name="Ausgabe 4 2 5 4" xfId="15211" xr:uid="{F9111FCA-83E2-467B-B160-9BDDAD7E5527}"/>
    <cellStyle name="Ausgabe 4 2 5 5" xfId="18410" xr:uid="{06C5429E-1233-4E85-9C59-B9F76AD60919}"/>
    <cellStyle name="Ausgabe 4 2 5 6" xfId="22390" xr:uid="{40F273CF-2107-443F-9186-A73359F58EA8}"/>
    <cellStyle name="Ausgabe 4 2 5 7" xfId="24952" xr:uid="{96D585E2-DA91-4D9A-8560-FBAFF77CE934}"/>
    <cellStyle name="Ausgabe 4 2 5 8" xfId="29295" xr:uid="{D63DAB0F-99C5-48CD-BF45-4A98F1A84390}"/>
    <cellStyle name="Ausgabe 4 2 5 9" xfId="31269" xr:uid="{84BA01D9-1E5F-4095-872D-73FCF7C8139B}"/>
    <cellStyle name="Ausgabe 4 2 6" xfId="3023" xr:uid="{1B36733D-F832-4B98-BB37-210A885B9ECB}"/>
    <cellStyle name="Ausgabe 4 2 6 10" xfId="34600" xr:uid="{ED0112E7-AF7E-4D7B-A1AF-16C05FC35AFC}"/>
    <cellStyle name="Ausgabe 4 2 6 11" xfId="38045" xr:uid="{8164CCD1-C64F-4374-95C6-A7B5A082D57E}"/>
    <cellStyle name="Ausgabe 4 2 6 12" xfId="40734" xr:uid="{43D409D4-C6C8-4C21-A318-7A3C63FBFFB9}"/>
    <cellStyle name="Ausgabe 4 2 6 13" xfId="45045" xr:uid="{9A500519-0252-459A-82DF-D88CBE4B26B9}"/>
    <cellStyle name="Ausgabe 4 2 6 14" xfId="48436" xr:uid="{7395B055-245D-4581-9A22-3805DBF90F7B}"/>
    <cellStyle name="Ausgabe 4 2 6 15" xfId="50441" xr:uid="{6CAB65D8-3FE7-43B7-8937-EC33B3652FAD}"/>
    <cellStyle name="Ausgabe 4 2 6 2" xfId="7458" xr:uid="{EBFC2BA3-2ECF-4B31-BDEE-21F13F33E28F}"/>
    <cellStyle name="Ausgabe 4 2 6 3" xfId="11037" xr:uid="{775E24F0-8AA1-4522-AF84-0968A759EC3D}"/>
    <cellStyle name="Ausgabe 4 2 6 4" xfId="14937" xr:uid="{5D5BF36E-6CC0-4ECE-9A1C-8BFDDFDB7911}"/>
    <cellStyle name="Ausgabe 4 2 6 5" xfId="18136" xr:uid="{1A6F6A34-D019-442A-A2FE-BEA02B77BBC7}"/>
    <cellStyle name="Ausgabe 4 2 6 6" xfId="22116" xr:uid="{E437177A-6814-4BE2-81B3-6E409BECE65C}"/>
    <cellStyle name="Ausgabe 4 2 6 7" xfId="24678" xr:uid="{D4043D64-9394-4433-AB10-1EEF9ADCCB9A}"/>
    <cellStyle name="Ausgabe 4 2 6 8" xfId="29021" xr:uid="{1CC19AA2-74C6-4F26-BC6A-8888A7486075}"/>
    <cellStyle name="Ausgabe 4 2 6 9" xfId="30995" xr:uid="{40CF0C2E-A1AE-4F21-98C2-98E75158C62B}"/>
    <cellStyle name="Ausgabe 4 2 7" xfId="4249" xr:uid="{B90820A1-3765-4A38-8A1F-F2A7393156A0}"/>
    <cellStyle name="Ausgabe 4 2 7 10" xfId="39262" xr:uid="{E3B14EFA-13F3-4FBE-BA91-D1980FAA8924}"/>
    <cellStyle name="Ausgabe 4 2 7 11" xfId="41912" xr:uid="{C17ACB56-92B2-4B6A-A566-89BB69CD84D7}"/>
    <cellStyle name="Ausgabe 4 2 7 12" xfId="46248" xr:uid="{30B7E0F9-ED11-43A9-BB7D-496ECE9C40A7}"/>
    <cellStyle name="Ausgabe 4 2 7 13" xfId="49652" xr:uid="{4D748F1C-7355-48DF-AA19-63E968418C62}"/>
    <cellStyle name="Ausgabe 4 2 7 14" xfId="51619" xr:uid="{C26211B9-7D37-4209-BD77-75943BA89B22}"/>
    <cellStyle name="Ausgabe 4 2 7 2" xfId="8682" xr:uid="{B2B7E80D-04BD-4D37-8CD6-6A44EBDDD14F}"/>
    <cellStyle name="Ausgabe 4 2 7 3" xfId="12253" xr:uid="{50757E65-BF86-4D12-9BB2-1ECE0E5D9874}"/>
    <cellStyle name="Ausgabe 4 2 7 4" xfId="16156" xr:uid="{8984AC50-3DC0-4ADD-AEC8-0367D587604E}"/>
    <cellStyle name="Ausgabe 4 2 7 5" xfId="19337" xr:uid="{0B734473-799D-4D2B-A823-D7A8DF1EFAB6}"/>
    <cellStyle name="Ausgabe 4 2 7 6" xfId="25856" xr:uid="{CFD0300E-9B63-4C53-A8F3-BF94FA580999}"/>
    <cellStyle name="Ausgabe 4 2 7 7" xfId="30186" xr:uid="{4FB80738-2D78-4875-A307-4BCAC361F7D9}"/>
    <cellStyle name="Ausgabe 4 2 7 8" xfId="32204" xr:uid="{D27D5A98-6272-46D9-80AF-65285D206BD1}"/>
    <cellStyle name="Ausgabe 4 2 7 9" xfId="35810" xr:uid="{EAC44B66-AF36-4E5A-945A-DC1C773D63FB}"/>
    <cellStyle name="Ausgabe 4 2 8" xfId="3830" xr:uid="{F18BC14A-1B45-4B81-8391-12523E4EA173}"/>
    <cellStyle name="Ausgabe 4 2 8 10" xfId="38843" xr:uid="{A05041F6-D0E1-41FC-BB20-39CE2B27E2C9}"/>
    <cellStyle name="Ausgabe 4 2 8 11" xfId="41493" xr:uid="{CB6D0CA6-6579-4595-BBAC-5A5177E1DBE2}"/>
    <cellStyle name="Ausgabe 4 2 8 12" xfId="45829" xr:uid="{1B3760BA-2531-46FB-8442-BBE7DFBAB5FA}"/>
    <cellStyle name="Ausgabe 4 2 8 13" xfId="49233" xr:uid="{349A64C8-7B1E-4181-9ECC-8EBD9027F95E}"/>
    <cellStyle name="Ausgabe 4 2 8 14" xfId="51200" xr:uid="{1CDF8EB8-CE6E-4E3E-AAE2-2A60C883BD29}"/>
    <cellStyle name="Ausgabe 4 2 8 2" xfId="8263" xr:uid="{60C3022C-17CE-4661-A771-74DDD0E69928}"/>
    <cellStyle name="Ausgabe 4 2 8 3" xfId="11834" xr:uid="{49BA5206-A4AC-4556-8D48-8245C7F78258}"/>
    <cellStyle name="Ausgabe 4 2 8 4" xfId="15737" xr:uid="{820CFAA9-00EC-432A-8EDA-2225EB775F78}"/>
    <cellStyle name="Ausgabe 4 2 8 5" xfId="18918" xr:uid="{79B9E5CD-EE5E-41FF-80A1-C0AEF7A9926D}"/>
    <cellStyle name="Ausgabe 4 2 8 6" xfId="25437" xr:uid="{6A26B98D-9455-463F-B07F-EE63DD54753B}"/>
    <cellStyle name="Ausgabe 4 2 8 7" xfId="29812" xr:uid="{F03556C8-B175-4398-88B1-DCB82FA9F8A5}"/>
    <cellStyle name="Ausgabe 4 2 8 8" xfId="31785" xr:uid="{8A9C26C4-90B1-4B98-B296-16416E703746}"/>
    <cellStyle name="Ausgabe 4 2 8 9" xfId="35391" xr:uid="{352F3622-A29A-4594-ADC5-40D081688038}"/>
    <cellStyle name="Ausgabe 4 2 9" xfId="5205" xr:uid="{04C319C0-103A-43C3-B92D-18A71F943B31}"/>
    <cellStyle name="Ausgabe 4 3" xfId="1137" xr:uid="{C7E51B1B-2312-46F1-A077-0E7F84043961}"/>
    <cellStyle name="Ausgabe 4 3 10" xfId="47477" xr:uid="{BCEB6B92-0FAB-47E2-AFBF-D2B2156FAF5A}"/>
    <cellStyle name="Ausgabe 4 3 2" xfId="9153" xr:uid="{901C4AA9-AD47-45AE-9462-23FDD6FE2C9C}"/>
    <cellStyle name="Ausgabe 4 3 3" xfId="12755" xr:uid="{D58B89CD-1B52-4867-9C12-B81430225F6C}"/>
    <cellStyle name="Ausgabe 4 3 4" xfId="20245" xr:uid="{AC426E41-37FF-4601-A73F-E656C160CD08}"/>
    <cellStyle name="Ausgabe 4 3 5" xfId="27183" xr:uid="{038CB1E1-2700-4193-98A1-4F1723E1DBB2}"/>
    <cellStyle name="Ausgabe 4 3 6" xfId="28021" xr:uid="{71122A6D-9E22-4EFD-A486-066C0A54405B}"/>
    <cellStyle name="Ausgabe 4 3 7" xfId="32720" xr:uid="{4410B859-7AAC-428A-8E8C-ED4EF295297D}"/>
    <cellStyle name="Ausgabe 4 3 8" xfId="37023" xr:uid="{FDF89591-6B32-462B-9385-CE0A6271578F}"/>
    <cellStyle name="Ausgabe 4 3 9" xfId="43162" xr:uid="{BC7E7571-0A37-468A-A3FC-20E1E68ACFE5}"/>
    <cellStyle name="Ausgabe 4 4" xfId="1715" xr:uid="{AFBCF187-7A0B-4ECB-A13B-40670BE2B841}"/>
    <cellStyle name="Ausgabe 4 4 10" xfId="43740" xr:uid="{E04115C6-F17C-494E-A19B-5CDCD8AB6878}"/>
    <cellStyle name="Ausgabe 4 4 11" xfId="48029" xr:uid="{9047127B-E298-423E-A5E1-F956EC12A3B4}"/>
    <cellStyle name="Ausgabe 4 4 2" xfId="9731" xr:uid="{9B14C927-390A-4FC5-81EF-AA70BD85C5E1}"/>
    <cellStyle name="Ausgabe 4 4 3" xfId="13633" xr:uid="{7D906EA0-88A8-4D36-81F7-85D5B1588780}"/>
    <cellStyle name="Ausgabe 4 4 4" xfId="16836" xr:uid="{50596CE2-94A7-403A-BEBB-724790CE4CC0}"/>
    <cellStyle name="Ausgabe 4 4 5" xfId="20823" xr:uid="{C5D8407F-CB50-47A8-89B9-B53EBF965A3E}"/>
    <cellStyle name="Ausgabe 4 4 6" xfId="27746" xr:uid="{563A970F-D865-4379-B707-7673F7168079}"/>
    <cellStyle name="Ausgabe 4 4 7" xfId="28100" xr:uid="{02C055DD-2830-48FE-A692-63191BDCB4C5}"/>
    <cellStyle name="Ausgabe 4 4 8" xfId="33298" xr:uid="{7C119A83-346F-4037-9C36-93C5A7EBE07C}"/>
    <cellStyle name="Ausgabe 4 4 9" xfId="30406" xr:uid="{B456E1EF-049C-46BA-9FD1-AB43B4C0A8CC}"/>
    <cellStyle name="Ausgabe 4 5" xfId="2402" xr:uid="{EAA3C5FD-92BF-482B-85B4-B8E107F1C4F7}"/>
    <cellStyle name="Ausgabe 4 5 10" xfId="44425" xr:uid="{C648CCD3-4DE1-446A-95BE-4A2E24ADF902}"/>
    <cellStyle name="Ausgabe 4 5 11" xfId="45695" xr:uid="{CF64F12D-04ED-47F9-B77E-59029127B97E}"/>
    <cellStyle name="Ausgabe 4 5 2" xfId="10418" xr:uid="{02E78AA2-927D-417A-92F6-F4C1374A722A}"/>
    <cellStyle name="Ausgabe 4 5 3" xfId="14317" xr:uid="{6D39296B-0A96-4232-BAEA-1C34F1958CD0}"/>
    <cellStyle name="Ausgabe 4 5 4" xfId="17518" xr:uid="{EED2BDCE-956F-44D8-A74D-592BA781B044}"/>
    <cellStyle name="Ausgabe 4 5 5" xfId="21501" xr:uid="{3659BDE4-E962-4250-B3C2-F501D53E6648}"/>
    <cellStyle name="Ausgabe 4 5 6" xfId="28411" xr:uid="{12716227-5494-4B0D-933C-B37E19120B55}"/>
    <cellStyle name="Ausgabe 4 5 7" xfId="30506" xr:uid="{A5749CF9-C8A7-45CB-A5B7-E08CA8696D61}"/>
    <cellStyle name="Ausgabe 4 5 8" xfId="33981" xr:uid="{06170734-BC1B-4172-B47C-B69BA0874FC7}"/>
    <cellStyle name="Ausgabe 4 5 9" xfId="40119" xr:uid="{A93E6531-EB37-4C75-A912-985750319BB4}"/>
    <cellStyle name="Ausgabe 4 6" xfId="3086" xr:uid="{601BE8AA-3839-4A02-ADD7-664B475E351A}"/>
    <cellStyle name="Ausgabe 4 6 10" xfId="34663" xr:uid="{C617129F-D1EE-45D1-BD77-88C31CBB3286}"/>
    <cellStyle name="Ausgabe 4 6 11" xfId="38108" xr:uid="{07B3014D-6F8B-4F0C-B237-A393D0C481B2}"/>
    <cellStyle name="Ausgabe 4 6 12" xfId="40797" xr:uid="{DC8D4CAC-8977-4CC1-8C1D-D4F504ECE4BB}"/>
    <cellStyle name="Ausgabe 4 6 13" xfId="45108" xr:uid="{CBDB003C-0D08-41C1-BB59-E03A15EF82E8}"/>
    <cellStyle name="Ausgabe 4 6 14" xfId="48499" xr:uid="{6AA5A64A-6BFF-4353-8E31-A78E163B28E5}"/>
    <cellStyle name="Ausgabe 4 6 15" xfId="50504" xr:uid="{64EA2FDA-A474-4B10-B439-5C66B33BF40B}"/>
    <cellStyle name="Ausgabe 4 6 2" xfId="7521" xr:uid="{866F6A46-F25A-43BB-867B-E08F148C6F54}"/>
    <cellStyle name="Ausgabe 4 6 3" xfId="11100" xr:uid="{80434352-DF41-40BB-92E7-577DDC936C15}"/>
    <cellStyle name="Ausgabe 4 6 4" xfId="15000" xr:uid="{137A95F2-3002-4C29-8362-75173CE76A71}"/>
    <cellStyle name="Ausgabe 4 6 5" xfId="18199" xr:uid="{069D9945-38DE-4492-9B8F-DBE79366DEC5}"/>
    <cellStyle name="Ausgabe 4 6 6" xfId="22179" xr:uid="{31559926-E701-4F08-9C26-562D031673B2}"/>
    <cellStyle name="Ausgabe 4 6 7" xfId="24741" xr:uid="{5271C054-45A5-4210-9CB1-8B5A6C3BB5B9}"/>
    <cellStyle name="Ausgabe 4 6 8" xfId="29084" xr:uid="{249A5DC4-D5B8-45FF-A7EE-1FFB33176FEC}"/>
    <cellStyle name="Ausgabe 4 6 9" xfId="31058" xr:uid="{63887320-502B-42ED-9C5F-652FBE74B97A}"/>
    <cellStyle name="Ausgabe 4 7" xfId="3455" xr:uid="{F464DE9B-F2DD-4FA2-BB03-7FE0BBE107CC}"/>
    <cellStyle name="Ausgabe 4 7 10" xfId="35032" xr:uid="{B3D7095E-F746-4D28-8F59-DC71DF1D76FC}"/>
    <cellStyle name="Ausgabe 4 7 11" xfId="38477" xr:uid="{259DF0AB-33E8-45C6-88BD-D6162332B7BF}"/>
    <cellStyle name="Ausgabe 4 7 12" xfId="41166" xr:uid="{0F7AF65B-D4D0-40B2-AE59-D408A25B7C76}"/>
    <cellStyle name="Ausgabe 4 7 13" xfId="45477" xr:uid="{7B22D960-2B5A-452E-8851-CCF4232837CD}"/>
    <cellStyle name="Ausgabe 4 7 14" xfId="48868" xr:uid="{86635A80-3C20-4495-B1B8-22F05A97496F}"/>
    <cellStyle name="Ausgabe 4 7 15" xfId="50873" xr:uid="{806BB171-AA6E-418E-BE3F-7289B43348EF}"/>
    <cellStyle name="Ausgabe 4 7 2" xfId="7890" xr:uid="{C573D4E1-A073-4E99-A194-F1ECD0F634ED}"/>
    <cellStyle name="Ausgabe 4 7 3" xfId="11469" xr:uid="{60A0BFFA-18EF-4F82-9E6B-094FE5028E63}"/>
    <cellStyle name="Ausgabe 4 7 4" xfId="15369" xr:uid="{01BD9CCD-66A1-4546-975A-20EEB32210C9}"/>
    <cellStyle name="Ausgabe 4 7 5" xfId="18568" xr:uid="{98E30B5D-F452-46F9-AB5E-A894F41D30A6}"/>
    <cellStyle name="Ausgabe 4 7 6" xfId="22548" xr:uid="{1611E858-58B1-4F84-8C07-9F59FF106F12}"/>
    <cellStyle name="Ausgabe 4 7 7" xfId="25110" xr:uid="{6A32F976-B75E-4927-A69C-C8EBF0E27B69}"/>
    <cellStyle name="Ausgabe 4 7 8" xfId="29453" xr:uid="{023C859E-6825-42E2-965C-AE0EB3A1E3A8}"/>
    <cellStyle name="Ausgabe 4 7 9" xfId="31427" xr:uid="{2B716180-5A2A-4D90-9043-BBD14D51123B}"/>
    <cellStyle name="Ausgabe 4 8" xfId="4040" xr:uid="{9985C0EA-56BD-40ED-BFC9-E5E7393B59A4}"/>
    <cellStyle name="Ausgabe 4 8 10" xfId="39053" xr:uid="{B43E4407-EBAC-46CF-AA48-91EADA0D4A98}"/>
    <cellStyle name="Ausgabe 4 8 11" xfId="41703" xr:uid="{57C71FA6-882E-4062-B27F-32558365F600}"/>
    <cellStyle name="Ausgabe 4 8 12" xfId="46039" xr:uid="{6875EEDB-37F2-4A4F-91FC-79BE15A63A65}"/>
    <cellStyle name="Ausgabe 4 8 13" xfId="49443" xr:uid="{07A043FB-3A36-4CCE-B0DB-D97653F123ED}"/>
    <cellStyle name="Ausgabe 4 8 14" xfId="51410" xr:uid="{E39005D2-F78B-42AB-96EE-7ECFE5EAE3D4}"/>
    <cellStyle name="Ausgabe 4 8 2" xfId="8473" xr:uid="{3B21EECD-B67D-4BE7-BBDD-D64D6386703E}"/>
    <cellStyle name="Ausgabe 4 8 3" xfId="12044" xr:uid="{8F4C444B-2227-44AE-98E3-29092D2FCADE}"/>
    <cellStyle name="Ausgabe 4 8 4" xfId="15947" xr:uid="{B5563DCB-50AD-4187-A54B-FBC3B73B10B5}"/>
    <cellStyle name="Ausgabe 4 8 5" xfId="19128" xr:uid="{6E009250-76CA-414A-8D0A-7A475DCA8A9D}"/>
    <cellStyle name="Ausgabe 4 8 6" xfId="25647" xr:uid="{4C1E88A5-63AE-4A08-AA40-966E101B0FA2}"/>
    <cellStyle name="Ausgabe 4 8 7" xfId="30006" xr:uid="{C488C535-C3CE-48C6-9AFA-9A71BE578277}"/>
    <cellStyle name="Ausgabe 4 8 8" xfId="31995" xr:uid="{1EDDCB99-8198-4820-855E-90F281EC3946}"/>
    <cellStyle name="Ausgabe 4 8 9" xfId="35601" xr:uid="{07E203D8-D230-4CC2-9EF4-0B9E357BC95D}"/>
    <cellStyle name="Ausgabe 4 9" xfId="3920" xr:uid="{A2166DEC-AF9A-4929-9E7E-6E1CA4F468EB}"/>
    <cellStyle name="Ausgabe 4 9 10" xfId="38933" xr:uid="{B7F3682D-2E9F-446F-9B6C-955EAF398127}"/>
    <cellStyle name="Ausgabe 4 9 11" xfId="41583" xr:uid="{ADB7B51A-C69D-4DCE-B40B-EE45B5BFDD94}"/>
    <cellStyle name="Ausgabe 4 9 12" xfId="45919" xr:uid="{4009FB83-2D34-4DEF-9B44-B911F44F6739}"/>
    <cellStyle name="Ausgabe 4 9 13" xfId="49323" xr:uid="{971ECAA0-F46E-407A-BE79-D9D76DA3C9DD}"/>
    <cellStyle name="Ausgabe 4 9 14" xfId="51290" xr:uid="{7A5D6D90-B562-4A40-8609-844F9396AC10}"/>
    <cellStyle name="Ausgabe 4 9 2" xfId="8353" xr:uid="{0CD570E3-9E07-4228-9188-9009389EE09D}"/>
    <cellStyle name="Ausgabe 4 9 3" xfId="11924" xr:uid="{D4826B21-CE57-4950-8D93-35E7358CAFDD}"/>
    <cellStyle name="Ausgabe 4 9 4" xfId="15827" xr:uid="{303E883B-112A-4A84-95B5-C3C673321D28}"/>
    <cellStyle name="Ausgabe 4 9 5" xfId="19008" xr:uid="{89FE78FC-B63E-4406-B0E2-22BC56C92656}"/>
    <cellStyle name="Ausgabe 4 9 6" xfId="25527" xr:uid="{B6729A47-0433-4043-A859-2FB8BEFB31A4}"/>
    <cellStyle name="Ausgabe 4 9 7" xfId="29891" xr:uid="{8B4FD1AF-BF82-4C94-B8D7-C19CCE706C87}"/>
    <cellStyle name="Ausgabe 4 9 8" xfId="31875" xr:uid="{63913C6D-314C-4D93-B59A-0C1A0F4325A2}"/>
    <cellStyle name="Ausgabe 4 9 9" xfId="35481" xr:uid="{4B0EDB63-2F5D-4423-92C4-F3FFE4CB8E3B}"/>
    <cellStyle name="Ausgabe 5" xfId="737" xr:uid="{7228AFA4-AE6E-4536-9A4D-81F07189BE72}"/>
    <cellStyle name="Ausgabe 5 10" xfId="4721" xr:uid="{00F6F42C-16DE-4611-9FB6-539BB7752527}"/>
    <cellStyle name="Ausgabe 5 11" xfId="12812" xr:uid="{1C4A5774-EE02-422E-82F0-8284B5E826E2}"/>
    <cellStyle name="Ausgabe 5 12" xfId="19851" xr:uid="{8A01708E-0684-453C-B482-4051D0BBEAD9}"/>
    <cellStyle name="Ausgabe 5 13" xfId="42767" xr:uid="{7A2E9A3B-428B-4C63-8268-F65F776438DB}"/>
    <cellStyle name="Ausgabe 5 14" xfId="52601" xr:uid="{068A795C-AED0-4679-9A00-0CD0E61DA06F}"/>
    <cellStyle name="Ausgabe 5 2" xfId="952" xr:uid="{C16FCD6F-E4C1-49B4-A7D4-6344D79A257E}"/>
    <cellStyle name="Ausgabe 5 2 10" xfId="12645" xr:uid="{83266297-0774-4A5F-A876-93C17CA0A101}"/>
    <cellStyle name="Ausgabe 5 2 11" xfId="20061" xr:uid="{749D9801-A5AD-4DAE-9F77-F881BA86D6C2}"/>
    <cellStyle name="Ausgabe 5 2 12" xfId="42977" xr:uid="{2E88BA13-FA95-48C8-8C2A-08669556B744}"/>
    <cellStyle name="Ausgabe 5 2 13" xfId="52815" xr:uid="{FF9906F5-CB67-43A1-A6CC-53054A9FBBD3}"/>
    <cellStyle name="Ausgabe 5 2 2" xfId="1690" xr:uid="{A89BF2D1-133F-4760-A96E-238677560DCA}"/>
    <cellStyle name="Ausgabe 5 2 2 10" xfId="42574" xr:uid="{37E37E54-3606-43AB-8B49-2BEEFA3D0A62}"/>
    <cellStyle name="Ausgabe 5 2 2 2" xfId="9706" xr:uid="{6F76684A-F7EE-4522-AAEE-F0308C77BAB9}"/>
    <cellStyle name="Ausgabe 5 2 2 3" xfId="16811" xr:uid="{4BA20993-BF36-4926-A0DE-19B5586E6745}"/>
    <cellStyle name="Ausgabe 5 2 2 4" xfId="20798" xr:uid="{2C95D731-161E-461A-89D2-27DA21DF0E31}"/>
    <cellStyle name="Ausgabe 5 2 2 5" xfId="27723" xr:uid="{F0F1F219-BF67-42E0-89B0-C29792EAB0E8}"/>
    <cellStyle name="Ausgabe 5 2 2 6" xfId="28087" xr:uid="{1BEB85A3-202C-4141-8593-7719A8014BDF}"/>
    <cellStyle name="Ausgabe 5 2 2 7" xfId="33273" xr:uid="{AEFEAB95-7B70-4C8D-A97B-A89D5AC4464E}"/>
    <cellStyle name="Ausgabe 5 2 2 8" xfId="26919" xr:uid="{80836833-A0F4-49F3-ADDC-FD53DEF61E4A}"/>
    <cellStyle name="Ausgabe 5 2 2 9" xfId="43715" xr:uid="{6CF978C6-9943-4DBA-9E17-A011747E5751}"/>
    <cellStyle name="Ausgabe 5 2 3" xfId="1904" xr:uid="{A5F60C12-353B-49CA-B5E3-7185DC2C51F0}"/>
    <cellStyle name="Ausgabe 5 2 3 10" xfId="43929" xr:uid="{2EE3BBFA-25D5-4815-94D3-C9E65BCC875D}"/>
    <cellStyle name="Ausgabe 5 2 3 11" xfId="47949" xr:uid="{ADCDA19C-3827-495B-8098-CB4FE412E5CF}"/>
    <cellStyle name="Ausgabe 5 2 3 2" xfId="9920" xr:uid="{0FC39DFB-4F46-45F0-8B1F-5540DF6BF78E}"/>
    <cellStyle name="Ausgabe 5 2 3 3" xfId="13822" xr:uid="{855C7DD5-5EF5-4D6C-9574-62C654AD40B0}"/>
    <cellStyle name="Ausgabe 5 2 3 4" xfId="17025" xr:uid="{E417825E-7A22-47E4-9EEB-91E126CBA260}"/>
    <cellStyle name="Ausgabe 5 2 3 5" xfId="21012" xr:uid="{C5E73056-AEDB-481E-852A-72BE1E3FCAED}"/>
    <cellStyle name="Ausgabe 5 2 3 6" xfId="27927" xr:uid="{D9F08B12-5CBF-4D89-8FDC-3327DB9D102F}"/>
    <cellStyle name="Ausgabe 5 2 3 7" xfId="27289" xr:uid="{7D6563E8-BA1A-40B6-B655-9DD66C5BB322}"/>
    <cellStyle name="Ausgabe 5 2 3 8" xfId="33487" xr:uid="{139331E6-6A09-4ED8-A97B-ED5D7E207F17}"/>
    <cellStyle name="Ausgabe 5 2 3 9" xfId="39630" xr:uid="{97B03726-CDE6-4612-B56B-0C8BA3330AA2}"/>
    <cellStyle name="Ausgabe 5 2 4" xfId="2727" xr:uid="{B5DEEE79-0BE4-4DCB-B843-774CEDC4C61F}"/>
    <cellStyle name="Ausgabe 5 2 4 10" xfId="44750" xr:uid="{FB62155C-1850-4BCE-B3E1-8C6C2B3EE31A}"/>
    <cellStyle name="Ausgabe 5 2 4 11" xfId="50151" xr:uid="{80AB5347-1A60-4E16-AE1F-29887431EB2B}"/>
    <cellStyle name="Ausgabe 5 2 4 2" xfId="10743" xr:uid="{C487A3FA-AA29-409F-B9E9-016454EBDBA6}"/>
    <cellStyle name="Ausgabe 5 2 4 3" xfId="14642" xr:uid="{0373BCCE-E702-4C0F-B452-EADEB8760645}"/>
    <cellStyle name="Ausgabe 5 2 4 4" xfId="17843" xr:uid="{7D216830-6976-4441-B4AA-E96984CDCE92}"/>
    <cellStyle name="Ausgabe 5 2 4 5" xfId="21826" xr:uid="{2BF0DDF1-EF07-4AA8-8334-59FBE5C28286}"/>
    <cellStyle name="Ausgabe 5 2 4 6" xfId="28727" xr:uid="{2E2805DE-EDEC-4311-9FD7-71834F6E8983}"/>
    <cellStyle name="Ausgabe 5 2 4 7" xfId="30699" xr:uid="{7A0F245C-2A7D-4ABB-B433-F002E4FDA193}"/>
    <cellStyle name="Ausgabe 5 2 4 8" xfId="34306" xr:uid="{B70A8334-649C-44F0-95EA-77402E67CCFD}"/>
    <cellStyle name="Ausgabe 5 2 4 9" xfId="40444" xr:uid="{61B7BEE5-E127-4410-B354-13E4AF6E150D}"/>
    <cellStyle name="Ausgabe 5 2 5" xfId="3416" xr:uid="{A194C680-FA4D-4420-954C-6BF57A4B37E0}"/>
    <cellStyle name="Ausgabe 5 2 5 10" xfId="34993" xr:uid="{84970172-9DCA-42FD-AD3C-0959325E00C1}"/>
    <cellStyle name="Ausgabe 5 2 5 11" xfId="38438" xr:uid="{AFB514F3-CB00-4012-8D0C-429D0739DD7D}"/>
    <cellStyle name="Ausgabe 5 2 5 12" xfId="41127" xr:uid="{BDB112D4-36C5-476C-B7C6-E1CA8BA730B6}"/>
    <cellStyle name="Ausgabe 5 2 5 13" xfId="45438" xr:uid="{33BBF926-90A6-4CD1-9AC0-1E31AD66F9BC}"/>
    <cellStyle name="Ausgabe 5 2 5 14" xfId="48829" xr:uid="{86D8CE40-4887-461A-865E-440354512E56}"/>
    <cellStyle name="Ausgabe 5 2 5 15" xfId="50834" xr:uid="{E81333EE-0413-47AB-B987-B6923680A352}"/>
    <cellStyle name="Ausgabe 5 2 5 2" xfId="7851" xr:uid="{F9A877F4-1D65-485C-BD08-268B61C03BC8}"/>
    <cellStyle name="Ausgabe 5 2 5 3" xfId="11430" xr:uid="{78A46870-08FA-4D94-94AC-98D488EF3DFA}"/>
    <cellStyle name="Ausgabe 5 2 5 4" xfId="15330" xr:uid="{849874F9-D530-4E5C-BAFA-9B05EF53D5E4}"/>
    <cellStyle name="Ausgabe 5 2 5 5" xfId="18529" xr:uid="{0A1CD2F6-840A-44EF-905C-3DB5AA99C5A5}"/>
    <cellStyle name="Ausgabe 5 2 5 6" xfId="22509" xr:uid="{2595094D-A13F-4A5A-B00D-B872ED00416E}"/>
    <cellStyle name="Ausgabe 5 2 5 7" xfId="25071" xr:uid="{802928B0-315D-4A96-A5A0-17BC55FE6E34}"/>
    <cellStyle name="Ausgabe 5 2 5 8" xfId="29414" xr:uid="{A9A00E04-B04E-41C3-A340-49E758AF4864}"/>
    <cellStyle name="Ausgabe 5 2 5 9" xfId="31388" xr:uid="{9AD7B1F9-CDDF-4E70-872B-069302A9D584}"/>
    <cellStyle name="Ausgabe 5 2 6" xfId="3651" xr:uid="{D8673BF2-EDA1-4F1B-8993-C745F9A041CE}"/>
    <cellStyle name="Ausgabe 5 2 6 10" xfId="35228" xr:uid="{AF3CA254-D03B-47D1-BE05-ED8DB06A1DC5}"/>
    <cellStyle name="Ausgabe 5 2 6 11" xfId="38673" xr:uid="{3E6E515A-75DE-429D-80BF-837B5A125833}"/>
    <cellStyle name="Ausgabe 5 2 6 12" xfId="41362" xr:uid="{3D54FD76-63FF-4D7F-969B-EA64C1B61B0A}"/>
    <cellStyle name="Ausgabe 5 2 6 13" xfId="45673" xr:uid="{F61A41D2-3F14-4742-A4B4-136E945D4DC6}"/>
    <cellStyle name="Ausgabe 5 2 6 14" xfId="49064" xr:uid="{33B50506-2696-44E2-9131-7673CC6146C5}"/>
    <cellStyle name="Ausgabe 5 2 6 15" xfId="51069" xr:uid="{21A42DCE-51BB-4D9A-A5B9-9BC5D304C19E}"/>
    <cellStyle name="Ausgabe 5 2 6 2" xfId="8086" xr:uid="{4E1C5C1D-54D6-4F6B-94E6-C674EEF7D918}"/>
    <cellStyle name="Ausgabe 5 2 6 3" xfId="11665" xr:uid="{F4598907-2575-4B4B-9F6A-AF825F850830}"/>
    <cellStyle name="Ausgabe 5 2 6 4" xfId="15565" xr:uid="{1A113A63-A7EB-4216-8794-968A96DAF67C}"/>
    <cellStyle name="Ausgabe 5 2 6 5" xfId="18764" xr:uid="{CD6B4506-5E44-4962-9451-F308B8C26F05}"/>
    <cellStyle name="Ausgabe 5 2 6 6" xfId="22744" xr:uid="{85508AD3-5549-4820-B662-80F2BEB12D81}"/>
    <cellStyle name="Ausgabe 5 2 6 7" xfId="25306" xr:uid="{ED64D6ED-754A-4B25-A2AA-A5ACD89F1F14}"/>
    <cellStyle name="Ausgabe 5 2 6 8" xfId="29649" xr:uid="{2A56DFC4-8ABE-4948-B1A3-109354F34C65}"/>
    <cellStyle name="Ausgabe 5 2 6 9" xfId="31623" xr:uid="{48A9A0BA-E634-478B-9C01-3DF616F4B0EA}"/>
    <cellStyle name="Ausgabe 5 2 7" xfId="4368" xr:uid="{A15CD6BB-1930-41EF-B665-0C7EDA1016F9}"/>
    <cellStyle name="Ausgabe 5 2 7 10" xfId="39381" xr:uid="{62645679-740A-442D-8309-68D2138D10B2}"/>
    <cellStyle name="Ausgabe 5 2 7 11" xfId="42031" xr:uid="{B663BB22-4C43-4C50-B200-EB1FA553D6BD}"/>
    <cellStyle name="Ausgabe 5 2 7 12" xfId="46367" xr:uid="{01F330F6-F46F-4EB6-B762-2BC65C10FACE}"/>
    <cellStyle name="Ausgabe 5 2 7 13" xfId="49771" xr:uid="{294D2E72-5AD4-4FC9-A45C-EBBDEDD46CE6}"/>
    <cellStyle name="Ausgabe 5 2 7 14" xfId="51738" xr:uid="{B90E3228-A1B0-42B9-B91A-85A806542ACD}"/>
    <cellStyle name="Ausgabe 5 2 7 2" xfId="8801" xr:uid="{22A86230-8346-4CDA-8679-F8876B859B1C}"/>
    <cellStyle name="Ausgabe 5 2 7 3" xfId="12372" xr:uid="{DBE03155-5C78-4CC8-BDCA-6EFD72599EB3}"/>
    <cellStyle name="Ausgabe 5 2 7 4" xfId="16275" xr:uid="{8C730EA0-9B6C-4E34-8F10-2130753DCE85}"/>
    <cellStyle name="Ausgabe 5 2 7 5" xfId="19456" xr:uid="{E7434A8B-5493-42F5-BF55-A852277639E2}"/>
    <cellStyle name="Ausgabe 5 2 7 6" xfId="25975" xr:uid="{F6207CE3-9D41-44E1-9401-11B166F922CD}"/>
    <cellStyle name="Ausgabe 5 2 7 7" xfId="30291" xr:uid="{484C2A8C-B137-4A32-AABB-4EFB3AC9DFBD}"/>
    <cellStyle name="Ausgabe 5 2 7 8" xfId="32323" xr:uid="{5A9F9DD3-4E3D-4752-8AA9-C27E9468EEDB}"/>
    <cellStyle name="Ausgabe 5 2 7 9" xfId="35929" xr:uid="{FAFCD6FA-3812-41AD-846A-CE63CBF99A39}"/>
    <cellStyle name="Ausgabe 5 2 8" xfId="4598" xr:uid="{394DC7D2-CE7F-4541-95D5-567F6FF591D9}"/>
    <cellStyle name="Ausgabe 5 2 8 10" xfId="39611" xr:uid="{D6D3D801-719A-4F8C-9055-2ACB7DA078EA}"/>
    <cellStyle name="Ausgabe 5 2 8 11" xfId="42261" xr:uid="{146A24C9-CA5C-44D9-8CC6-9259F89B9C38}"/>
    <cellStyle name="Ausgabe 5 2 8 12" xfId="46597" xr:uid="{392D5E79-9FF7-4C44-84D6-D4BB6E8A58CD}"/>
    <cellStyle name="Ausgabe 5 2 8 13" xfId="50001" xr:uid="{F3730013-EE13-4357-909C-3B8C75F1F0A9}"/>
    <cellStyle name="Ausgabe 5 2 8 14" xfId="51968" xr:uid="{E184B82C-4E8C-4990-A2C7-C589992C4280}"/>
    <cellStyle name="Ausgabe 5 2 8 2" xfId="9031" xr:uid="{ADE336E4-FD8C-440D-B3D1-E15E819308B3}"/>
    <cellStyle name="Ausgabe 5 2 8 3" xfId="12602" xr:uid="{9D8FC134-79D1-4AE4-864A-336200951976}"/>
    <cellStyle name="Ausgabe 5 2 8 4" xfId="16505" xr:uid="{DAA2D67E-4CC3-4B8B-ACA5-79BBA72D1CA1}"/>
    <cellStyle name="Ausgabe 5 2 8 5" xfId="19686" xr:uid="{F43A4AB3-9E9B-42C4-92F1-1A7143631CE1}"/>
    <cellStyle name="Ausgabe 5 2 8 6" xfId="26205" xr:uid="{4CA70776-C217-4CD7-BC4C-5BABA757B549}"/>
    <cellStyle name="Ausgabe 5 2 8 7" xfId="30501" xr:uid="{32F8C0B0-E9C2-40A7-B745-6CF925C99498}"/>
    <cellStyle name="Ausgabe 5 2 8 8" xfId="32553" xr:uid="{948A559E-6CAB-40A9-BA52-4B5772DE53F9}"/>
    <cellStyle name="Ausgabe 5 2 8 9" xfId="36159" xr:uid="{4949484D-0EDE-492E-B833-945D942F8746}"/>
    <cellStyle name="Ausgabe 5 2 9" xfId="4691" xr:uid="{D1CBAC86-9AD5-46B9-B0CA-15678C4DEB43}"/>
    <cellStyle name="Ausgabe 5 3" xfId="1063" xr:uid="{CD67C511-B112-4615-A112-7704D30E9A2E}"/>
    <cellStyle name="Ausgabe 5 3 10" xfId="47559" xr:uid="{C5D424C2-7182-42A6-977F-DFA4B9A80466}"/>
    <cellStyle name="Ausgabe 5 3 2" xfId="9079" xr:uid="{2EDBE150-E99F-4E66-8530-94F57E474344}"/>
    <cellStyle name="Ausgabe 5 3 3" xfId="13263" xr:uid="{67A10715-800F-4C37-AA01-351272D6E881}"/>
    <cellStyle name="Ausgabe 5 3 4" xfId="20171" xr:uid="{C5A95AD0-D1F0-4796-A60C-47A92568F74E}"/>
    <cellStyle name="Ausgabe 5 3 5" xfId="27112" xr:uid="{DD15681A-CC3E-44D4-B84E-21663DF23BB3}"/>
    <cellStyle name="Ausgabe 5 3 6" xfId="27279" xr:uid="{C926F429-40A2-4302-AD0F-0388E25C0406}"/>
    <cellStyle name="Ausgabe 5 3 7" xfId="32646" xr:uid="{0441A8EC-753C-41D2-ADE2-4C573227785D}"/>
    <cellStyle name="Ausgabe 5 3 8" xfId="30806" xr:uid="{63AC3A5D-8B0C-40BE-AAD1-18C2C49FC4CA}"/>
    <cellStyle name="Ausgabe 5 3 9" xfId="43088" xr:uid="{FDB2E90A-27EA-4075-A2D8-242CA1808954}"/>
    <cellStyle name="Ausgabe 5 4" xfId="1814" xr:uid="{E4B293DF-76B5-4DFE-A591-8447C77B3447}"/>
    <cellStyle name="Ausgabe 5 4 10" xfId="43839" xr:uid="{D665CC3D-BB16-4260-BF2A-402327816931}"/>
    <cellStyle name="Ausgabe 5 4 11" xfId="47645" xr:uid="{29728B9A-10D9-4210-809C-142099512511}"/>
    <cellStyle name="Ausgabe 5 4 2" xfId="9830" xr:uid="{3951E39F-5D18-4C4A-A097-7BFD57CE8F47}"/>
    <cellStyle name="Ausgabe 5 4 3" xfId="13732" xr:uid="{730523C8-C5FD-466E-9047-6E52EAA74133}"/>
    <cellStyle name="Ausgabe 5 4 4" xfId="16935" xr:uid="{39E8C766-8B1C-4133-9888-075A2D51AC92}"/>
    <cellStyle name="Ausgabe 5 4 5" xfId="20922" xr:uid="{C27A6D69-603C-4949-ADB3-29092B77A4DF}"/>
    <cellStyle name="Ausgabe 5 4 6" xfId="27840" xr:uid="{23A268A1-9C92-4436-94AB-CC835A6FB435}"/>
    <cellStyle name="Ausgabe 5 4 7" xfId="26564" xr:uid="{1E6ED409-0C66-45A6-A611-332CF15C6C7F}"/>
    <cellStyle name="Ausgabe 5 4 8" xfId="33397" xr:uid="{373E1713-4D4A-4F2D-8B55-4664C51294AE}"/>
    <cellStyle name="Ausgabe 5 4 9" xfId="29942" xr:uid="{F9B8796E-A26C-4A78-B727-D2CD49F07AF7}"/>
    <cellStyle name="Ausgabe 5 5" xfId="2521" xr:uid="{2541E0FC-F327-4B22-9A4C-8808D66BD175}"/>
    <cellStyle name="Ausgabe 5 5 10" xfId="44544" xr:uid="{6E460509-AD61-4782-A8DD-9F7A5B622150}"/>
    <cellStyle name="Ausgabe 5 5 11" xfId="46957" xr:uid="{A5508963-F7F3-49EC-BE24-827BD8174A79}"/>
    <cellStyle name="Ausgabe 5 5 2" xfId="10537" xr:uid="{D8192A8A-61B3-4451-8EE4-5B7B4AAF0D70}"/>
    <cellStyle name="Ausgabe 5 5 3" xfId="14436" xr:uid="{AFD60FC9-F693-488C-AAD5-0E007DC93934}"/>
    <cellStyle name="Ausgabe 5 5 4" xfId="17637" xr:uid="{D3FF3884-B3E0-41D6-9B31-0AC0616558F1}"/>
    <cellStyle name="Ausgabe 5 5 5" xfId="21620" xr:uid="{A01BEB03-A58F-49F1-92A0-EEAEC51D1CE9}"/>
    <cellStyle name="Ausgabe 5 5 6" xfId="28527" xr:uid="{A04E31DC-B308-46F1-B39D-7A181BE035AC}"/>
    <cellStyle name="Ausgabe 5 5 7" xfId="29687" xr:uid="{6DF80B2C-3528-4D88-BC68-3DA10AE65540}"/>
    <cellStyle name="Ausgabe 5 5 8" xfId="34100" xr:uid="{4E73B8DC-F506-4DA2-B719-4C4351A126EC}"/>
    <cellStyle name="Ausgabe 5 5 9" xfId="40238" xr:uid="{27109191-1D4C-46F4-AE42-3907A1F82602}"/>
    <cellStyle name="Ausgabe 5 6" xfId="3205" xr:uid="{0A2F6441-0DDC-473F-8546-23DFE8545E0E}"/>
    <cellStyle name="Ausgabe 5 6 10" xfId="34782" xr:uid="{34A28855-05ED-4A19-83E8-B6C13000795D}"/>
    <cellStyle name="Ausgabe 5 6 11" xfId="38227" xr:uid="{6387EFD5-6957-4F6E-B745-A244F9BFE02D}"/>
    <cellStyle name="Ausgabe 5 6 12" xfId="40916" xr:uid="{F6981912-75C3-49C5-810A-E87DD25003C5}"/>
    <cellStyle name="Ausgabe 5 6 13" xfId="45227" xr:uid="{F93A108D-A3A8-42A9-8DAF-72EB7F2702C1}"/>
    <cellStyle name="Ausgabe 5 6 14" xfId="48618" xr:uid="{954A0173-9DFB-4F60-A76D-AA7BFD92E4F9}"/>
    <cellStyle name="Ausgabe 5 6 15" xfId="50623" xr:uid="{E5625A5B-B8C5-459C-BFBB-ABBEA3C9CB7F}"/>
    <cellStyle name="Ausgabe 5 6 2" xfId="7640" xr:uid="{5165BB97-CD34-456E-821D-C91756F0C959}"/>
    <cellStyle name="Ausgabe 5 6 3" xfId="11219" xr:uid="{C4170BCC-AE00-4CAB-8156-A573EA35D0C9}"/>
    <cellStyle name="Ausgabe 5 6 4" xfId="15119" xr:uid="{E25D67FB-FDA9-4DB8-97BD-C4E045FF2E99}"/>
    <cellStyle name="Ausgabe 5 6 5" xfId="18318" xr:uid="{DF2CA273-5822-426D-BE1C-1E80CAF0411A}"/>
    <cellStyle name="Ausgabe 5 6 6" xfId="22298" xr:uid="{F1EF5598-AF58-4FD9-A1B8-52217550F79A}"/>
    <cellStyle name="Ausgabe 5 6 7" xfId="24860" xr:uid="{F5F1CCBC-E81E-4831-9087-796B11A88DEA}"/>
    <cellStyle name="Ausgabe 5 6 8" xfId="29203" xr:uid="{7CCF4BCA-320C-43CF-A4BB-A43C403FFDAF}"/>
    <cellStyle name="Ausgabe 5 6 9" xfId="31177" xr:uid="{7792E8FF-4204-4E0E-A7B7-6E5025905E47}"/>
    <cellStyle name="Ausgabe 5 7" xfId="3559" xr:uid="{BB52AC2F-B2AE-4390-AF37-ED24C54723B6}"/>
    <cellStyle name="Ausgabe 5 7 10" xfId="35136" xr:uid="{618DA141-8117-4288-8EB7-DB8C85D00FDE}"/>
    <cellStyle name="Ausgabe 5 7 11" xfId="38581" xr:uid="{00A3A7F6-09D8-404A-80AF-3168FF7220FF}"/>
    <cellStyle name="Ausgabe 5 7 12" xfId="41270" xr:uid="{30FB89FE-120C-48C0-9F13-C511CEE4A188}"/>
    <cellStyle name="Ausgabe 5 7 13" xfId="45581" xr:uid="{8B0A82B9-7F17-4308-B486-086CA9D14504}"/>
    <cellStyle name="Ausgabe 5 7 14" xfId="48972" xr:uid="{CC70BB1F-AF5F-4056-B327-E2FB169A144B}"/>
    <cellStyle name="Ausgabe 5 7 15" xfId="50977" xr:uid="{4CBF3454-4DA9-47F3-823E-6FBA132C48B5}"/>
    <cellStyle name="Ausgabe 5 7 2" xfId="7994" xr:uid="{2CDCEBDD-2AD9-401F-B93E-AE50C8485418}"/>
    <cellStyle name="Ausgabe 5 7 3" xfId="11573" xr:uid="{D41C5D68-BCAE-47CB-B1A4-4D93EBAF39CD}"/>
    <cellStyle name="Ausgabe 5 7 4" xfId="15473" xr:uid="{EFBBFE01-64AD-4DFB-AC7C-CAFF37A0C584}"/>
    <cellStyle name="Ausgabe 5 7 5" xfId="18672" xr:uid="{6D097F8C-6F68-4AAE-8F44-348D8560CE5A}"/>
    <cellStyle name="Ausgabe 5 7 6" xfId="22652" xr:uid="{AF3DF67D-B7B0-412F-8DB4-49890AB2A534}"/>
    <cellStyle name="Ausgabe 5 7 7" xfId="25214" xr:uid="{053EEF0E-DF84-4CF9-872C-3047F38CDB14}"/>
    <cellStyle name="Ausgabe 5 7 8" xfId="29557" xr:uid="{7B2EF3C8-C558-4656-B0F7-34A8037D94DC}"/>
    <cellStyle name="Ausgabe 5 7 9" xfId="31531" xr:uid="{331E1F64-32B0-4ABE-B0E2-2B63C78FCDB5}"/>
    <cellStyle name="Ausgabe 5 8" xfId="4159" xr:uid="{39314808-BBA0-4B30-A443-1041908021C5}"/>
    <cellStyle name="Ausgabe 5 8 10" xfId="39172" xr:uid="{4719D43E-421D-40AE-8A3B-7DA838145719}"/>
    <cellStyle name="Ausgabe 5 8 11" xfId="41822" xr:uid="{00F8BBCC-DAA5-4E43-B90A-EAEDA55B617B}"/>
    <cellStyle name="Ausgabe 5 8 12" xfId="46158" xr:uid="{56CDA495-ADA0-4B70-B3AA-BD6F997BAD9F}"/>
    <cellStyle name="Ausgabe 5 8 13" xfId="49562" xr:uid="{5CD28C7C-835E-425D-82D4-AD618425AA80}"/>
    <cellStyle name="Ausgabe 5 8 14" xfId="51529" xr:uid="{241E6F32-25E6-432E-B184-9D7D7710FC71}"/>
    <cellStyle name="Ausgabe 5 8 2" xfId="8592" xr:uid="{35EAED33-2FEB-40FF-BAC6-47D54DD698C9}"/>
    <cellStyle name="Ausgabe 5 8 3" xfId="12163" xr:uid="{42729C87-BB1C-4D79-AD2E-CF5136082CB1}"/>
    <cellStyle name="Ausgabe 5 8 4" xfId="16066" xr:uid="{4B54DAB7-E767-455D-92A0-AAE072BAEEA8}"/>
    <cellStyle name="Ausgabe 5 8 5" xfId="19247" xr:uid="{0824DF18-9651-450E-AB68-66A2CB14DBE9}"/>
    <cellStyle name="Ausgabe 5 8 6" xfId="25766" xr:uid="{20EE9A76-3429-42A9-B2C1-9FF2025CB225}"/>
    <cellStyle name="Ausgabe 5 8 7" xfId="30107" xr:uid="{5887C32B-4847-4AEE-9C4A-3B808EC5D49E}"/>
    <cellStyle name="Ausgabe 5 8 8" xfId="32114" xr:uid="{B5D368A1-B49E-44D5-A74A-0BBA3F36A0DE}"/>
    <cellStyle name="Ausgabe 5 8 9" xfId="35720" xr:uid="{14D8F881-3761-4F4E-99A9-A2464516177A}"/>
    <cellStyle name="Ausgabe 5 9" xfId="4407" xr:uid="{A856D7A2-712C-4B29-8560-93F1EF90AF33}"/>
    <cellStyle name="Ausgabe 5 9 10" xfId="39420" xr:uid="{905BFB46-5F2C-4030-AEA1-DE7EC853A571}"/>
    <cellStyle name="Ausgabe 5 9 11" xfId="42070" xr:uid="{EF96832D-6DEE-403E-95CE-2781A6872234}"/>
    <cellStyle name="Ausgabe 5 9 12" xfId="46406" xr:uid="{93DB96BF-9728-4E86-AB2D-3EB70AADE810}"/>
    <cellStyle name="Ausgabe 5 9 13" xfId="49810" xr:uid="{C5ED43E9-3B38-4014-9E66-99D33C991B35}"/>
    <cellStyle name="Ausgabe 5 9 14" xfId="51777" xr:uid="{6C317621-7147-4113-BFD6-16CAD7B2AAB2}"/>
    <cellStyle name="Ausgabe 5 9 2" xfId="8840" xr:uid="{A5A3798D-138B-4AF2-9622-1036F602395C}"/>
    <cellStyle name="Ausgabe 5 9 3" xfId="12411" xr:uid="{79C1D240-A453-4BE4-B72E-4804DE4DD44A}"/>
    <cellStyle name="Ausgabe 5 9 4" xfId="16314" xr:uid="{8186FE26-AEB1-4E1F-8CC3-DD7ADB40685F}"/>
    <cellStyle name="Ausgabe 5 9 5" xfId="19495" xr:uid="{DB0A360C-065E-4254-A33E-20F93EC3FAE7}"/>
    <cellStyle name="Ausgabe 5 9 6" xfId="26014" xr:uid="{4923F85D-7C75-4BD3-B1F5-2F0A334B4AB9}"/>
    <cellStyle name="Ausgabe 5 9 7" xfId="30325" xr:uid="{BC541F11-7610-4B3D-9D61-C909F1992E3C}"/>
    <cellStyle name="Ausgabe 5 9 8" xfId="32362" xr:uid="{77903A6D-7530-47F6-9F49-F383C96121C2}"/>
    <cellStyle name="Ausgabe 5 9 9" xfId="35968" xr:uid="{69E47553-393C-4AAA-9B7F-6D62A8ACBC0C}"/>
    <cellStyle name="Ausgabe 6" xfId="753" xr:uid="{76919645-9846-4AB0-8644-6556EC93AEBE}"/>
    <cellStyle name="Ausgabe 6 10" xfId="13063" xr:uid="{78C4B3C6-23DE-4979-B9A7-1D70EB2A5504}"/>
    <cellStyle name="Ausgabe 6 11" xfId="19866" xr:uid="{BA8B459C-EAB8-40D6-A194-518B62FEF5E0}"/>
    <cellStyle name="Ausgabe 6 12" xfId="42783" xr:uid="{1F512F45-86DF-4F56-80B5-91C8894BECB9}"/>
    <cellStyle name="Ausgabe 6 13" xfId="52616" xr:uid="{EB205001-2CE9-4034-A063-4C7797A137DF}"/>
    <cellStyle name="Ausgabe 6 2" xfId="1286" xr:uid="{B0AF8885-744E-4B0A-980D-E20F06899C7B}"/>
    <cellStyle name="Ausgabe 6 2 10" xfId="47717" xr:uid="{19570CE9-D71F-433D-B5EE-3CEB54E7203D}"/>
    <cellStyle name="Ausgabe 6 2 2" xfId="9302" xr:uid="{426BBD85-FF57-495C-AC71-43DBE33D97B5}"/>
    <cellStyle name="Ausgabe 6 2 3" xfId="11680" xr:uid="{EE3D2977-8B08-47C4-BECE-64ACC6D617DE}"/>
    <cellStyle name="Ausgabe 6 2 4" xfId="20394" xr:uid="{43878324-7705-4874-9CBB-31EFEE37A523}"/>
    <cellStyle name="Ausgabe 6 2 5" xfId="27328" xr:uid="{04F08568-B6DB-4F61-B5EB-C2A170F43163}"/>
    <cellStyle name="Ausgabe 6 2 6" xfId="28148" xr:uid="{64BCE840-99E4-4DD6-87C0-837A6772E1B0}"/>
    <cellStyle name="Ausgabe 6 2 7" xfId="32869" xr:uid="{7637569D-3CFA-4DB9-A382-CA1A9A29CF27}"/>
    <cellStyle name="Ausgabe 6 2 8" xfId="36382" xr:uid="{07E46C81-5AFE-4816-A73D-A3339C25AE26}"/>
    <cellStyle name="Ausgabe 6 2 9" xfId="43311" xr:uid="{ECCF877C-E5E4-4D60-91AE-F080008CB233}"/>
    <cellStyle name="Ausgabe 6 3" xfId="1091" xr:uid="{D4619EB8-12C5-4203-BCA7-D0B702DFD29E}"/>
    <cellStyle name="Ausgabe 6 3 10" xfId="43116" xr:uid="{B8D23DED-74B2-4505-9710-CA9DD00BA1A1}"/>
    <cellStyle name="Ausgabe 6 3 11" xfId="46933" xr:uid="{A38826C2-B5D6-41AB-A471-E03634E8531A}"/>
    <cellStyle name="Ausgabe 6 3 2" xfId="9107" xr:uid="{81D6F4D4-9354-4111-8B78-9621DB472C60}"/>
    <cellStyle name="Ausgabe 6 3 3" xfId="13065" xr:uid="{2D27A20F-1194-411B-81CD-E02C655835AF}"/>
    <cellStyle name="Ausgabe 6 3 4" xfId="12852" xr:uid="{CEC70CA3-0DB0-4743-ADF5-D658775CE1B7}"/>
    <cellStyle name="Ausgabe 6 3 5" xfId="20199" xr:uid="{8CB3E477-6D4A-4907-9AFD-365533AA3C31}"/>
    <cellStyle name="Ausgabe 6 3 6" xfId="27140" xr:uid="{A173412E-708A-4A38-BD9E-FBF1D8291039}"/>
    <cellStyle name="Ausgabe 6 3 7" xfId="27817" xr:uid="{5D89B990-9691-4AAD-B600-4F4B52A57AAD}"/>
    <cellStyle name="Ausgabe 6 3 8" xfId="32674" xr:uid="{FA6CDB1F-6594-4C76-97CC-7D7BB6FE98B9}"/>
    <cellStyle name="Ausgabe 6 3 9" xfId="37384" xr:uid="{71DAC189-55F7-4E4C-BA9E-FBB12CCC3B59}"/>
    <cellStyle name="Ausgabe 6 4" xfId="2536" xr:uid="{29176F18-7BB2-44B8-9EAA-65D0D15C53A4}"/>
    <cellStyle name="Ausgabe 6 4 10" xfId="44559" xr:uid="{B3F8C7FF-60A2-4538-8501-48648A051755}"/>
    <cellStyle name="Ausgabe 6 4 11" xfId="46848" xr:uid="{A120D039-685E-491E-85F9-7C9E96E40BFA}"/>
    <cellStyle name="Ausgabe 6 4 2" xfId="10552" xr:uid="{5696F2DD-B775-43C1-9362-4E4273FC780B}"/>
    <cellStyle name="Ausgabe 6 4 3" xfId="14451" xr:uid="{95DD7270-78C0-472C-A9EB-6BA7D37E9421}"/>
    <cellStyle name="Ausgabe 6 4 4" xfId="17652" xr:uid="{57F82077-E563-427C-9F1E-97FF326D6261}"/>
    <cellStyle name="Ausgabe 6 4 5" xfId="21635" xr:uid="{8E548B3E-DCFF-43F0-A535-28141600E076}"/>
    <cellStyle name="Ausgabe 6 4 6" xfId="28542" xr:uid="{684CD067-53D6-48A5-B359-4B461D481661}"/>
    <cellStyle name="Ausgabe 6 4 7" xfId="26464" xr:uid="{D16F310F-B57D-4365-AE8C-C26FD8777C27}"/>
    <cellStyle name="Ausgabe 6 4 8" xfId="34115" xr:uid="{2E8970E9-A194-407D-864C-D07330D9BE49}"/>
    <cellStyle name="Ausgabe 6 4 9" xfId="40253" xr:uid="{87BFF3DB-6C7C-4D6A-8131-9AF4DB3B18F1}"/>
    <cellStyle name="Ausgabe 6 5" xfId="3220" xr:uid="{35C9F307-4066-463D-BA4E-B02737792CD6}"/>
    <cellStyle name="Ausgabe 6 5 10" xfId="34797" xr:uid="{99715CF2-F6AF-461E-983D-AF2874569380}"/>
    <cellStyle name="Ausgabe 6 5 11" xfId="38242" xr:uid="{A4D8B2FF-70E8-4526-9AF8-9F3DBAD0D22A}"/>
    <cellStyle name="Ausgabe 6 5 12" xfId="40931" xr:uid="{D04AA362-F2FF-4F19-B6B4-0DD9FBD3DBBD}"/>
    <cellStyle name="Ausgabe 6 5 13" xfId="45242" xr:uid="{B036C794-775A-4D00-9277-05647BAA6AFE}"/>
    <cellStyle name="Ausgabe 6 5 14" xfId="48633" xr:uid="{E752FA6C-0D0B-4723-912F-2EAC431E4A28}"/>
    <cellStyle name="Ausgabe 6 5 15" xfId="50638" xr:uid="{6DDDA0EC-5D0E-42A6-8A16-5BAEC061B192}"/>
    <cellStyle name="Ausgabe 6 5 2" xfId="7655" xr:uid="{665EE65B-87DF-44A9-B357-20AF26FBEC1F}"/>
    <cellStyle name="Ausgabe 6 5 3" xfId="11234" xr:uid="{C105E14F-84C0-4BE9-B994-1DFED44A7B77}"/>
    <cellStyle name="Ausgabe 6 5 4" xfId="15134" xr:uid="{134562F8-8174-4F60-ADE8-B91B1A55A2D1}"/>
    <cellStyle name="Ausgabe 6 5 5" xfId="18333" xr:uid="{B1DEA593-83D2-40B7-83D3-75788DA75FCC}"/>
    <cellStyle name="Ausgabe 6 5 6" xfId="22313" xr:uid="{A5E3E619-0041-4733-873D-5E66491BF2AE}"/>
    <cellStyle name="Ausgabe 6 5 7" xfId="24875" xr:uid="{F0CA1887-09AC-478A-BA80-82598A703BBE}"/>
    <cellStyle name="Ausgabe 6 5 8" xfId="29218" xr:uid="{4A4B060D-6561-49BE-A099-C6C90859ADC2}"/>
    <cellStyle name="Ausgabe 6 5 9" xfId="31192" xr:uid="{D9FC3926-0037-4FBE-A4F1-696231CD1566}"/>
    <cellStyle name="Ausgabe 6 6" xfId="2973" xr:uid="{08C7CDC4-AC82-4558-8E85-3B4B16105137}"/>
    <cellStyle name="Ausgabe 6 6 10" xfId="34550" xr:uid="{543DA06A-940E-4C2A-A891-A7B8D5765A73}"/>
    <cellStyle name="Ausgabe 6 6 11" xfId="37995" xr:uid="{C0E7D133-007E-4A93-95DB-634BA2159DCC}"/>
    <cellStyle name="Ausgabe 6 6 12" xfId="40684" xr:uid="{FA47F4A9-1FF3-433E-87A9-39137CECB7FF}"/>
    <cellStyle name="Ausgabe 6 6 13" xfId="44995" xr:uid="{9C26DABC-71FF-41D1-9077-20242A4AA609}"/>
    <cellStyle name="Ausgabe 6 6 14" xfId="48386" xr:uid="{04776D69-E00D-4052-85DF-5656B2AA714F}"/>
    <cellStyle name="Ausgabe 6 6 15" xfId="50391" xr:uid="{FE457AEB-F6B7-464B-97BD-BB724ACBE41B}"/>
    <cellStyle name="Ausgabe 6 6 2" xfId="7408" xr:uid="{5C181201-E1F9-400C-BBDA-19F0664DE07A}"/>
    <cellStyle name="Ausgabe 6 6 3" xfId="10987" xr:uid="{7D695833-1486-4173-BDAD-578DE6D461AC}"/>
    <cellStyle name="Ausgabe 6 6 4" xfId="14887" xr:uid="{78DE34A0-968E-45C9-98CA-F0F1B07FC9B0}"/>
    <cellStyle name="Ausgabe 6 6 5" xfId="18086" xr:uid="{6220B352-F4B9-48E1-8D2E-6C6661540310}"/>
    <cellStyle name="Ausgabe 6 6 6" xfId="22066" xr:uid="{16E69EAD-B53D-46BF-8CD9-685D5DE761F9}"/>
    <cellStyle name="Ausgabe 6 6 7" xfId="24628" xr:uid="{EAFAC884-D86A-422F-822C-B64AB8CC47AA}"/>
    <cellStyle name="Ausgabe 6 6 8" xfId="28971" xr:uid="{9689FD19-EE0E-43B8-A477-37FE212BCB98}"/>
    <cellStyle name="Ausgabe 6 6 9" xfId="30945" xr:uid="{53F02D8D-7217-4059-835C-8A0E3A6ACEC6}"/>
    <cellStyle name="Ausgabe 6 7" xfId="4174" xr:uid="{17E55178-3B07-48F2-956B-2A74EDCF7435}"/>
    <cellStyle name="Ausgabe 6 7 10" xfId="39187" xr:uid="{CA485D59-9BE2-4B25-BFC3-F1F3E4AA3339}"/>
    <cellStyle name="Ausgabe 6 7 11" xfId="41837" xr:uid="{2440638B-D304-491C-9DD5-BC3996FC50F2}"/>
    <cellStyle name="Ausgabe 6 7 12" xfId="46173" xr:uid="{4BC3CAAF-EBDF-48D2-8451-3CFE1DAF405E}"/>
    <cellStyle name="Ausgabe 6 7 13" xfId="49577" xr:uid="{1915F0ED-8182-45D7-8B53-CF456580CA74}"/>
    <cellStyle name="Ausgabe 6 7 14" xfId="51544" xr:uid="{BC6E798D-E813-4A5F-9FC0-338E6C9AE508}"/>
    <cellStyle name="Ausgabe 6 7 2" xfId="8607" xr:uid="{B400D2FB-F3D8-47FE-B1B9-3DFB29CD0D37}"/>
    <cellStyle name="Ausgabe 6 7 3" xfId="12178" xr:uid="{96653CEE-2792-41DD-8D42-84D3A8D9B809}"/>
    <cellStyle name="Ausgabe 6 7 4" xfId="16081" xr:uid="{C7BD386F-883B-4945-B58D-309C87D98F67}"/>
    <cellStyle name="Ausgabe 6 7 5" xfId="19262" xr:uid="{ED1A4FEA-B495-4BB6-8583-35840B50F741}"/>
    <cellStyle name="Ausgabe 6 7 6" xfId="25781" xr:uid="{9D4004B2-2CB6-4045-84A5-BF39503D2FEF}"/>
    <cellStyle name="Ausgabe 6 7 7" xfId="30122" xr:uid="{7958CE2E-B689-4458-9FF3-7674EBC30A4B}"/>
    <cellStyle name="Ausgabe 6 7 8" xfId="32129" xr:uid="{68D92DF2-7F8E-49D8-9C80-01EB517E189C}"/>
    <cellStyle name="Ausgabe 6 7 9" xfId="35735" xr:uid="{C9EBA1F0-E26B-40D1-A31C-DA5992E9778D}"/>
    <cellStyle name="Ausgabe 6 8" xfId="4469" xr:uid="{87E7555F-0B36-476C-BF71-6BDA1B78B0DD}"/>
    <cellStyle name="Ausgabe 6 8 10" xfId="39482" xr:uid="{F59A8326-4605-4261-996C-9CE771F734A8}"/>
    <cellStyle name="Ausgabe 6 8 11" xfId="42132" xr:uid="{EEE8A7BA-16DD-4DE5-8ECC-D13CE8366DA9}"/>
    <cellStyle name="Ausgabe 6 8 12" xfId="46468" xr:uid="{2EE33EF6-2E72-42C3-812A-1402F2A41100}"/>
    <cellStyle name="Ausgabe 6 8 13" xfId="49872" xr:uid="{95466845-4D02-4D36-BA55-DA9BED521865}"/>
    <cellStyle name="Ausgabe 6 8 14" xfId="51839" xr:uid="{39EFE9EF-E8C6-4073-8B61-6D2436170BB4}"/>
    <cellStyle name="Ausgabe 6 8 2" xfId="8902" xr:uid="{CAFAABC2-0CA0-445C-A52A-3062A3ECB97A}"/>
    <cellStyle name="Ausgabe 6 8 3" xfId="12473" xr:uid="{CB3D2E9D-7B0F-4DAF-A3B2-03BED530D9B2}"/>
    <cellStyle name="Ausgabe 6 8 4" xfId="16376" xr:uid="{FF52B32A-8DE6-4327-8939-B7288400CA76}"/>
    <cellStyle name="Ausgabe 6 8 5" xfId="19557" xr:uid="{C6B86BEE-9BFD-4B31-A1DA-75F69950C74B}"/>
    <cellStyle name="Ausgabe 6 8 6" xfId="26076" xr:uid="{5A412492-C5C5-4A1C-9099-9FDF5918C5CF}"/>
    <cellStyle name="Ausgabe 6 8 7" xfId="30382" xr:uid="{7DBFC9F4-6BD9-4528-AA54-B3D8DCFACC7F}"/>
    <cellStyle name="Ausgabe 6 8 8" xfId="32424" xr:uid="{79890C17-E3E4-4B35-BB7F-290F8DD2E589}"/>
    <cellStyle name="Ausgabe 6 8 9" xfId="36030" xr:uid="{6D521700-8A31-4D58-9D3D-AA3C612287BD}"/>
    <cellStyle name="Ausgabe 6 9" xfId="5188" xr:uid="{44850354-95E9-4A57-8769-1F0A704083C5}"/>
    <cellStyle name="Bad 2" xfId="201" xr:uid="{0BF53E63-2D2F-4E2E-ACCC-79D61702914E}"/>
    <cellStyle name="Bad 3" xfId="298" xr:uid="{02BD7DB7-6D07-41AF-AEAD-17BDF03D5599}"/>
    <cellStyle name="Bad 4" xfId="438" xr:uid="{CEA03609-73B2-4A1D-AE57-F602F53F8FCE}"/>
    <cellStyle name="Berechnung" xfId="29006" hidden="1" xr:uid="{B11B45DE-4C8A-44F0-A6A7-D5549C8280C8}"/>
    <cellStyle name="Berechnung" xfId="29048" hidden="1" xr:uid="{32364624-52CF-48C1-B8A3-7A874DA2EC12}"/>
    <cellStyle name="Berechnung" xfId="49859" hidden="1" xr:uid="{AF353FC0-6197-4EF4-BBE4-4F89C62EADD6}"/>
    <cellStyle name="Berechnung" xfId="45030" hidden="1" xr:uid="{29C48131-C3D3-4C22-B3FE-0E771F56AF50}"/>
    <cellStyle name="Berechnung" xfId="47293" hidden="1" xr:uid="{4C036CB1-7E6B-4335-8A77-93E3EB155427}"/>
    <cellStyle name="Berechnung" xfId="39657" hidden="1" xr:uid="{63A8DCF7-393E-4DF0-9A53-0D1900710AC5}"/>
    <cellStyle name="Berechnung" xfId="39692" hidden="1" xr:uid="{F307B2C1-30EE-4E43-A472-90686F516561}"/>
    <cellStyle name="Berechnung" xfId="36343" hidden="1" xr:uid="{4F15F04F-A8CB-4558-80F6-F7B4479DECC2}"/>
    <cellStyle name="Berechnung" xfId="40761" hidden="1" xr:uid="{43C0240A-FD1A-47FB-84AC-D32790D79241}"/>
    <cellStyle name="Berechnung" xfId="40719" hidden="1" xr:uid="{A1F79CA3-5CBC-4E0E-BE44-40521BA63F5E}"/>
    <cellStyle name="Berechnung" xfId="22143" hidden="1" xr:uid="{46CED62A-2C06-40F5-8222-7C7DEC8E2CDF}"/>
    <cellStyle name="Berechnung" xfId="38922" hidden="1" xr:uid="{689705A6-6CD4-4F20-9E19-3B7B583FFAFF}"/>
    <cellStyle name="Berechnung" xfId="39469" hidden="1" xr:uid="{D03C903F-BFAF-44FC-AB3A-59BD469C5665}"/>
    <cellStyle name="Berechnung" xfId="43998" hidden="1" xr:uid="{6D7B5EC9-EA7D-449D-94F8-33D908DBF1C3}"/>
    <cellStyle name="Berechnung" xfId="36548" hidden="1" xr:uid="{C7A5E9D7-1F5E-46C5-9560-DE4B739B3437}"/>
    <cellStyle name="Berechnung" xfId="36606" hidden="1" xr:uid="{2FDB4E9C-18A4-4628-8774-4922CEBF529C}"/>
    <cellStyle name="Berechnung" xfId="29881" hidden="1" xr:uid="{7A746CCE-EA08-436F-8671-05DA820F06E7}"/>
    <cellStyle name="Berechnung" xfId="37003" hidden="1" xr:uid="{ED5998D6-6010-4769-B1B5-62AAAF53EEFC}"/>
    <cellStyle name="Berechnung" xfId="37474" hidden="1" xr:uid="{6288DE03-A872-457E-A196-8A624FCCBE98}"/>
    <cellStyle name="Berechnung" xfId="25516" hidden="1" xr:uid="{B59FA6A8-C72E-48B7-B901-F958DA5E40D2}"/>
    <cellStyle name="Berechnung" xfId="33505" hidden="1" xr:uid="{3BEFF19E-143A-44F1-AB45-AD2DD42E1D4D}"/>
    <cellStyle name="Berechnung" xfId="32411" hidden="1" xr:uid="{F9A796A7-EA8A-42FC-95CD-630058BFFE17}"/>
    <cellStyle name="Berechnung" xfId="20094" hidden="1" xr:uid="{465E0F04-A05A-4DB2-AD15-805845F708CD}"/>
    <cellStyle name="Berechnung" xfId="21039" hidden="1" xr:uid="{75ECF91B-423A-4D87-9D7E-B229100C4C79}"/>
    <cellStyle name="Berechnung" xfId="5368" hidden="1" xr:uid="{48477728-A923-45D6-9569-251FC4D31396}"/>
    <cellStyle name="Berechnung" xfId="12460" hidden="1" xr:uid="{94418211-E9F9-45B7-98A9-32EF240FAA85}"/>
    <cellStyle name="Berechnung" xfId="9935" hidden="1" xr:uid="{6948CD73-40AF-4E97-BEA8-3D77074F1D14}"/>
    <cellStyle name="Berechnung" xfId="12977" hidden="1" xr:uid="{7073393B-C719-413A-81D1-E0572FA6408F}"/>
    <cellStyle name="Berechnung" xfId="45072" hidden="1" xr:uid="{308044FD-1189-402D-B8A8-8271D5570185}"/>
    <cellStyle name="Berechnung" xfId="52040" hidden="1" xr:uid="{F103B3C1-2000-4D0C-BE72-F36A6E46B040}"/>
    <cellStyle name="Berechnung" xfId="51826" hidden="1" xr:uid="{9786F172-B97C-46FC-814F-C1C7A6EED681}"/>
    <cellStyle name="Berechnung" xfId="51996" hidden="1" xr:uid="{3197AF8B-DF5D-411C-806E-CFAB7A56932A}"/>
    <cellStyle name="Berechnung" xfId="28847" hidden="1" xr:uid="{5A2A8793-ABEB-47EC-BFF3-720A12733FA0}"/>
    <cellStyle name="Berechnung" xfId="37490" hidden="1" xr:uid="{31377BF1-3DD6-43E7-9FDB-BABAE4ADC5A1}"/>
    <cellStyle name="Berechnung" xfId="29724" hidden="1" xr:uid="{8F679AE7-475C-42AA-A1F1-E055E9113470}"/>
    <cellStyle name="Berechnung" xfId="43183" hidden="1" xr:uid="{10D2DC04-DDEB-4152-B15E-7F525A17933B}"/>
    <cellStyle name="Berechnung" xfId="43551" hidden="1" xr:uid="{8298289E-1252-49BC-89EB-037E8927CE8B}"/>
    <cellStyle name="Berechnung" xfId="35293" hidden="1" xr:uid="{FD543B6D-A887-4855-A2AC-E14AB664CEAD}"/>
    <cellStyle name="Berechnung" xfId="34425" hidden="1" xr:uid="{53C87CED-5139-444B-AF78-FCE5D99D52C8}"/>
    <cellStyle name="Berechnung" xfId="36017" hidden="1" xr:uid="{BA7C9E7B-E196-4F3E-8199-B3920A8F26C0}"/>
    <cellStyle name="Berechnung" xfId="35470" hidden="1" xr:uid="{2FF06257-66CA-499A-B719-963706598240}"/>
    <cellStyle name="Berechnung" xfId="21943" hidden="1" xr:uid="{8C22C0B3-2904-4ED8-B448-D58A968C841E}"/>
    <cellStyle name="Berechnung" xfId="22101" hidden="1" xr:uid="{A2E2167A-5432-4D2F-9BCC-925F579BAA10}"/>
    <cellStyle name="Berechnung" xfId="40561" hidden="1" xr:uid="{F32ECC4C-479B-4C26-9A21-DFA6F5CF0B04}"/>
    <cellStyle name="Berechnung" xfId="50268" hidden="1" xr:uid="{954356A0-4F8D-4007-AE40-1309C28C95C6}"/>
    <cellStyle name="Berechnung" xfId="26838" hidden="1" xr:uid="{3E265193-CB3E-4A5E-A731-E4FE9F1CFA1B}"/>
    <cellStyle name="Berechnung" xfId="24663" hidden="1" xr:uid="{1DC4B23B-5D2A-41BA-8E4C-35B368FCC507}"/>
    <cellStyle name="Berechnung" xfId="42554" hidden="1" xr:uid="{51F4FF74-6861-4763-B823-982C2943E6C3}"/>
    <cellStyle name="Berechnung" xfId="46904" hidden="1" xr:uid="{D5B84CD6-024C-4653-9421-CF1E672B6CA1}"/>
    <cellStyle name="Berechnung" xfId="30980" hidden="1" xr:uid="{DD9C08C4-DCF8-4C97-BA03-2EBCA3C993C1}"/>
    <cellStyle name="Berechnung" xfId="31022" hidden="1" xr:uid="{A39665FF-FD28-45D4-A347-00CEA051CE29}"/>
    <cellStyle name="Berechnung" xfId="31688" hidden="1" xr:uid="{7E5D3C22-3582-4198-8649-BB7F298935D8}"/>
    <cellStyle name="Berechnung" xfId="30820" hidden="1" xr:uid="{A52C0264-B8BE-4257-B568-B2DC02C1E62D}"/>
    <cellStyle name="Berechnung" xfId="36671" hidden="1" xr:uid="{427F3A5F-5EA1-4FF5-9C09-EAF4DE3FE954}"/>
    <cellStyle name="Berechnung" xfId="24705" hidden="1" xr:uid="{26B5D8EC-8A1A-478A-921C-58027150C4C2}"/>
    <cellStyle name="Berechnung" xfId="43961" hidden="1" xr:uid="{BEE84419-ACB8-4AEA-B2E2-C11A308FB0AC}"/>
    <cellStyle name="Berechnung" xfId="50468" hidden="1" xr:uid="{589E8268-D693-4007-85AB-B3F3565BCBF9}"/>
    <cellStyle name="Berechnung" xfId="50426" hidden="1" xr:uid="{455B4DE4-BF05-4F82-904F-ABA81532A3AA}"/>
    <cellStyle name="Berechnung" xfId="46894" hidden="1" xr:uid="{E6626937-5E25-4320-8A8B-CD95CF114A5D}"/>
    <cellStyle name="Berechnung" xfId="51104" hidden="1" xr:uid="{36F1AD90-9CFB-4508-81B7-5C2850494D75}"/>
    <cellStyle name="Berechnung" xfId="51279" hidden="1" xr:uid="{1568535F-DC83-493C-85DD-52DA1D7D9B82}"/>
    <cellStyle name="Berechnung" xfId="25341" hidden="1" xr:uid="{A964DC9F-74DF-4324-AC53-5A00FE941FBB}"/>
    <cellStyle name="Berechnung" xfId="48154" hidden="1" xr:uid="{BF779D25-8E4A-41CB-8964-ABB3F8B06051}"/>
    <cellStyle name="Berechnung" xfId="47238" hidden="1" xr:uid="{F2E68D0C-7705-4BB1-95C3-EB64B38542F1}"/>
    <cellStyle name="Berechnung" xfId="41397" hidden="1" xr:uid="{12CA32EF-491B-4802-A865-2E03B6AD5AFE}"/>
    <cellStyle name="Berechnung" xfId="47292" hidden="1" xr:uid="{8F82556C-43F2-45A6-8A4D-651F4B9B522B}"/>
    <cellStyle name="Berechnung" xfId="48116" hidden="1" xr:uid="{6592B82D-564F-4112-A1C5-D016EE13C7D8}"/>
    <cellStyle name="Berechnung" xfId="26968" hidden="1" xr:uid="{9116C6D5-B35A-46C0-A0CC-9877215C399C}"/>
    <cellStyle name="Berechnung" xfId="44871" hidden="1" xr:uid="{FC3FA702-35EC-4875-8975-7AF24E4CCEF1}"/>
    <cellStyle name="Berechnung" xfId="42528" hidden="1" xr:uid="{E3356A01-EE53-41D9-8207-31E60461C496}"/>
    <cellStyle name="Berechnung" xfId="37871" hidden="1" xr:uid="{71F39C54-4C4B-423D-8F71-CE06E4D43EF0}"/>
    <cellStyle name="Berechnung" xfId="43324" hidden="1" xr:uid="{8A175416-F703-4F3E-8610-02F8EF2D63D6}"/>
    <cellStyle name="Berechnung" xfId="36198" hidden="1" xr:uid="{50A7A08B-1FDE-48CD-A533-F480CF23D4B3}"/>
    <cellStyle name="Berechnung" xfId="23663" hidden="1" xr:uid="{7EBE62B3-AF57-4919-8689-54F07BC0F031}"/>
    <cellStyle name="Berechnung" xfId="24429" hidden="1" xr:uid="{F255CBAA-E3D0-430B-B8F4-4A1C262946E0}"/>
    <cellStyle name="Berechnung" xfId="9542" hidden="1" xr:uid="{DBE0D32C-B1D3-4C0A-B81E-E862FE77EB35}"/>
    <cellStyle name="Berechnung" xfId="9174" hidden="1" xr:uid="{C306517D-8217-43D1-BDB1-510D3281B0B2}"/>
    <cellStyle name="Berechnung" xfId="5371" hidden="1" xr:uid="{D17B1BFA-8326-43B3-9402-7704AA8C0624}"/>
    <cellStyle name="Berechnung" xfId="9315" hidden="1" xr:uid="{C94DBC8F-9A30-426B-9254-BEA0A23C2A2B}"/>
    <cellStyle name="Berechnung" xfId="41572" hidden="1" xr:uid="{69F5BBD0-72AB-43FD-80E4-0E05631A0922}"/>
    <cellStyle name="Berechnung" xfId="30370" hidden="1" xr:uid="{8BCEE776-185A-49AC-874D-7D81F7362154}"/>
    <cellStyle name="Berechnung" xfId="38030" hidden="1" xr:uid="{049A0809-2C1E-4FE2-8265-CF77C3319B80}"/>
    <cellStyle name="Berechnung" xfId="47773" hidden="1" xr:uid="{CC21C2D1-726C-4C49-8B28-572BAA89E28D}"/>
    <cellStyle name="Berechnung" xfId="31864" hidden="1" xr:uid="{B8A7C3FF-8AB7-4BE5-9AF4-5413BC4C77E7}"/>
    <cellStyle name="Berechnung" xfId="45731" hidden="1" xr:uid="{22190432-6471-4129-89D1-4815D96871EC}"/>
    <cellStyle name="Berechnung" xfId="44870" hidden="1" xr:uid="{C7F25A24-0E34-40C7-923C-9B17914666F3}"/>
    <cellStyle name="Berechnung" xfId="46455" hidden="1" xr:uid="{BD3AF637-BC93-49AE-9565-9DA8EC959A94}"/>
    <cellStyle name="Berechnung" xfId="45908" hidden="1" xr:uid="{05090304-FE1D-42F4-956D-A4A0E5624631}"/>
    <cellStyle name="Berechnung" xfId="17055" hidden="1" xr:uid="{234FA5D7-D059-4003-8A98-487171CADCFA}"/>
    <cellStyle name="Berechnung" xfId="13853" hidden="1" xr:uid="{9EA6CA83-A028-444C-84D5-503E8B1B3FC5}"/>
    <cellStyle name="Berechnung" xfId="13245" hidden="1" xr:uid="{DFFEAD82-8E1F-4E06-BBF7-3D81D147C3DC}"/>
    <cellStyle name="Berechnung" xfId="3732" hidden="1" xr:uid="{71B4419A-F766-4D63-B872-F8C0147A7BDE}"/>
    <cellStyle name="Berechnung" xfId="33518" hidden="1" xr:uid="{753AD372-46E2-4346-932E-31FF643E9AB6}"/>
    <cellStyle name="Berechnung" xfId="6376" hidden="1" xr:uid="{9C480F32-F463-436A-87BA-7DC1ABF305AF}"/>
    <cellStyle name="Berechnung" xfId="5428" hidden="1" xr:uid="{EBD06DCB-4687-4115-A586-E09E63C0C5B8}"/>
    <cellStyle name="Berechnung" xfId="7204" hidden="1" xr:uid="{4687A69A-3946-4B71-AA6D-8AB6D1C11231}"/>
    <cellStyle name="Berechnung" xfId="6413" hidden="1" xr:uid="{D509693B-EF3E-439E-A40B-956B9F594ED8}"/>
    <cellStyle name="Berechnung" xfId="26669" hidden="1" xr:uid="{0DAE9F3D-B9A8-4222-A00B-EB83824BB764}"/>
    <cellStyle name="Berechnung" xfId="32582" hidden="1" xr:uid="{C70048E7-EEAA-4F05-8664-CFDCE48DB305}"/>
    <cellStyle name="Berechnung" xfId="49312" hidden="1" xr:uid="{09876801-859F-43AD-85C7-4B7EDC2E2653}"/>
    <cellStyle name="Berechnung" xfId="47943" hidden="1" xr:uid="{1190179E-09E2-4167-8A93-C6A1CC3AD265}"/>
    <cellStyle name="Berechnung" xfId="33501" hidden="1" xr:uid="{37438032-F210-45BB-87AE-AF56037A6ED6}"/>
    <cellStyle name="Berechnung" xfId="42313" hidden="1" xr:uid="{6A48DE4C-8FEE-4049-8620-8E340E9D9BC8}"/>
    <cellStyle name="Berechnung" xfId="42119" hidden="1" xr:uid="{DA442915-A03E-4D90-AAA9-E9CB006A2AF9}"/>
    <cellStyle name="Berechnung" xfId="42297" hidden="1" xr:uid="{2F807815-55E9-4227-A7EF-BBF6D81A685D}"/>
    <cellStyle name="Berechnung" xfId="43024" hidden="1" xr:uid="{BFD4C36A-3CE9-4892-A038-7C03833E5BF4}"/>
    <cellStyle name="Berechnung" xfId="34347" hidden="1" xr:uid="{557EB039-ADB7-43A5-9EC2-1B4F21C83798}"/>
    <cellStyle name="Berechnung" xfId="14964" hidden="1" xr:uid="{DD60B9B3-5094-4A00-9125-6A2D4ED223C0}"/>
    <cellStyle name="Berechnung" xfId="34585" hidden="1" xr:uid="{D7B68C73-3338-4047-B512-1420A6D17EE0}"/>
    <cellStyle name="Berechnung" xfId="13089" hidden="1" xr:uid="{380494DF-1BF4-4B2D-9946-D81450E5FFE4}"/>
    <cellStyle name="Berechnung" xfId="11064" hidden="1" xr:uid="{BBB932AE-79AA-48FC-B1EA-9C76D8FEB700}"/>
    <cellStyle name="Berechnung" xfId="18163" hidden="1" xr:uid="{4FFE5A19-E63B-40AF-A99D-12F5B5FC72F1}"/>
    <cellStyle name="Berechnung" xfId="17884" hidden="1" xr:uid="{88C7B99C-F3A2-41F6-889B-3837CB0FA940}"/>
    <cellStyle name="Berechnung" xfId="17962" hidden="1" xr:uid="{7B6F11D3-4791-417D-B7F6-BB74C24847C9}"/>
    <cellStyle name="Berechnung" xfId="18121" hidden="1" xr:uid="{7EFE1B0E-CBFD-4328-9A13-F6FE5893EA29}"/>
    <cellStyle name="Berechnung" xfId="38745" hidden="1" xr:uid="{CC693AD7-0815-41EB-92E9-BB86DFE43007}"/>
    <cellStyle name="Berechnung" xfId="30226" hidden="1" xr:uid="{F61BDD0F-8DC8-4728-9385-C158E70A94D6}"/>
    <cellStyle name="Berechnung" xfId="43944" hidden="1" xr:uid="{477FC60E-71D3-4453-9B7C-6FF79C9ADDBA}"/>
    <cellStyle name="Berechnung" xfId="50192" hidden="1" xr:uid="{F0C13FDB-486C-4C45-94AD-E01C2A8447F9}"/>
    <cellStyle name="Berechnung" xfId="47029" hidden="1" xr:uid="{92A87B05-C169-4257-A6D4-54211685459B}"/>
    <cellStyle name="Berechnung" xfId="52213" hidden="1" xr:uid="{4C670B98-AE0D-4B13-A759-3650399C4C5D}"/>
    <cellStyle name="Berechnung" xfId="52218" hidden="1" xr:uid="{7F874C03-BE30-458D-8663-866E5071FEFF}"/>
    <cellStyle name="Berechnung" xfId="20407" hidden="1" xr:uid="{D690ED5F-C42D-4802-8F20-73BB8C6ECEA8}"/>
    <cellStyle name="Berechnung" xfId="20634" hidden="1" xr:uid="{5BFE26F3-10F2-4F11-91C8-3FF12DE0075A}"/>
    <cellStyle name="Berechnung" xfId="12964" hidden="1" xr:uid="{438BBA40-C9FF-4CB2-B65A-FD67DF67DBEC}"/>
    <cellStyle name="Berechnung" xfId="15639" hidden="1" xr:uid="{06483C19-A864-49FF-BD2A-217955E63D54}"/>
    <cellStyle name="Berechnung" xfId="7284" hidden="1" xr:uid="{89F29968-4E37-4E35-BBA7-4DA72D501147}"/>
    <cellStyle name="Berechnung" xfId="5600" hidden="1" xr:uid="{5D5A22D8-3A6F-413A-B53F-A35919E77DF0}"/>
    <cellStyle name="Berechnung" xfId="8165" hidden="1" xr:uid="{C80F69BD-3B1E-462A-8CC7-3C49498A81FB}"/>
    <cellStyle name="Berechnung" xfId="117" hidden="1" xr:uid="{79D08899-17B0-42FF-8640-99EC6F1206C9}"/>
    <cellStyle name="Berechnung" xfId="999" hidden="1" xr:uid="{CB6EAFD0-3578-4FA8-B06D-104F942FF69F}"/>
    <cellStyle name="Berechnung" xfId="22868" hidden="1" xr:uid="{AB96A581-4E58-4601-ACB4-4190E226BD4B}"/>
    <cellStyle name="Berechnung" xfId="22791" hidden="1" xr:uid="{38E9561D-4902-46F3-8473-929490A45377}"/>
    <cellStyle name="Berechnung" xfId="47129" hidden="1" xr:uid="{B6A5C755-DF21-4ACE-A08D-D06FB84BEC37}"/>
    <cellStyle name="Berechnung" xfId="37485" hidden="1" xr:uid="{4004FA44-8D44-4E24-B504-D49A88E9F557}"/>
    <cellStyle name="Berechnung" xfId="47591" hidden="1" xr:uid="{7525B467-859E-4E22-A0B0-AD5A2CE3E5F3}"/>
    <cellStyle name="Berechnung" xfId="47654" hidden="1" xr:uid="{69015E51-6633-44D8-A4B9-2B50BD8F9156}"/>
    <cellStyle name="Berechnung" xfId="43011" hidden="1" xr:uid="{9A13ED45-2CED-4609-9BC7-EB68D1A9CC70}"/>
    <cellStyle name="Berechnung" xfId="37792" hidden="1" xr:uid="{77A241A2-E872-4179-A3DF-B046B7CEBE9D}"/>
    <cellStyle name="Berechnung" xfId="38072" hidden="1" xr:uid="{0E213CE3-FBFE-4796-8BC7-D71362DB24D6}"/>
    <cellStyle name="Berechnung" xfId="23628" hidden="1" xr:uid="{3E800573-CFF9-480C-8A03-A2D199807339}"/>
    <cellStyle name="Berechnung" xfId="22995" hidden="1" xr:uid="{4F31C711-C926-453F-9126-0CCDF14A46B4}"/>
    <cellStyle name="Berechnung" xfId="3050" hidden="1" xr:uid="{04F83E6E-0F14-4648-AFC5-80FE5D535262}"/>
    <cellStyle name="Berechnung" xfId="6362" hidden="1" xr:uid="{C5C3DCF6-69C4-4B81-BCB2-5A64B2868C1C}"/>
    <cellStyle name="Berechnung" xfId="19544" hidden="1" xr:uid="{F433173A-3F22-4CE2-AAF4-B1FA3FBCEACA}"/>
    <cellStyle name="Berechnung" xfId="13019" hidden="1" xr:uid="{1C06A66E-1796-437E-9F2C-498B7919374B}"/>
    <cellStyle name="Berechnung" xfId="5327" hidden="1" xr:uid="{C07160FA-3D1C-417E-AB86-4F0C06A1BF9A}"/>
    <cellStyle name="Berechnung" xfId="13126" hidden="1" xr:uid="{2B4B8565-5F42-4C00-ABD6-BE8E47D1B11F}"/>
    <cellStyle name="Berechnung" xfId="13454" hidden="1" xr:uid="{2FA86BAD-F0E9-47FD-96F1-A7D69EA7BDA0}"/>
    <cellStyle name="Berechnung" xfId="26284" hidden="1" xr:uid="{5C789521-AC78-4CB8-8580-2AB185A445A3}"/>
    <cellStyle name="Berechnung" xfId="26063" hidden="1" xr:uid="{45DB7269-E0D0-406E-B23B-4B9C1AD68B2B}"/>
    <cellStyle name="Berechnung" xfId="44791" hidden="1" xr:uid="{FF1150F4-11E6-4C7A-BE41-830ACFE2AFC5}"/>
    <cellStyle name="Berechnung" xfId="40485" hidden="1" xr:uid="{6996C709-36EE-43B6-A5C4-2BD8354DD257}"/>
    <cellStyle name="Berechnung" xfId="21074" hidden="1" xr:uid="{061B6A82-AD39-4D81-B067-E1E82D7C5B0C}"/>
    <cellStyle name="Berechnung" xfId="24505" hidden="1" xr:uid="{8D861BE9-2D7B-4E8B-920E-93A2ED759D2D}"/>
    <cellStyle name="Berechnung" xfId="21867" hidden="1" xr:uid="{9EA74C38-EEAE-4CA5-BAAF-9BC6693C2E6D}"/>
    <cellStyle name="Berechnung" xfId="48263" hidden="1" xr:uid="{A87A54C1-BA0B-4C27-A4B1-42622B0C88EF}"/>
    <cellStyle name="Berechnung" xfId="49135" hidden="1" xr:uid="{B3579AA2-32BA-4DC4-8728-11A304032724}"/>
    <cellStyle name="Berechnung" xfId="28767" hidden="1" xr:uid="{AD2C4CB6-FFBC-4259-B690-3DFB69430FC5}"/>
    <cellStyle name="Berechnung" xfId="27995" hidden="1" xr:uid="{490DFD1A-6D0A-42B0-9ABC-1E61EF6521BC}"/>
    <cellStyle name="Berechnung" xfId="20266" hidden="1" xr:uid="{36E58570-1DD0-432F-902C-CCCEE8B0F1AE}"/>
    <cellStyle name="Berechnung" xfId="3670" hidden="1" xr:uid="{E3F435C4-01EE-412C-B0CC-1ADFD30F1279}"/>
    <cellStyle name="Berechnung" xfId="5741" hidden="1" xr:uid="{0821C479-3DE7-4DC2-9A62-80B1C754E4D9}"/>
    <cellStyle name="Berechnung" xfId="12725" hidden="1" xr:uid="{2A006E15-94BF-4BA7-9087-A8C5650EB035}"/>
    <cellStyle name="Berechnung" xfId="22833" hidden="1" xr:uid="{E9D97257-3393-423A-B1BE-967995E42272}"/>
    <cellStyle name="Berechnung" xfId="9954" hidden="1" xr:uid="{ED417F11-C8AA-43CC-90D5-890CC2CBFAD0}"/>
    <cellStyle name="Berechnung" xfId="9991" hidden="1" xr:uid="{24700C70-FBC1-46DF-A06F-DDFE3EC18CF3}"/>
    <cellStyle name="Berechnung" xfId="30366" hidden="1" xr:uid="{D79F28D5-996D-4FE3-8DD7-1BCBAA374AA2}"/>
    <cellStyle name="Berechnung" xfId="29939" hidden="1" xr:uid="{662D777F-9F7D-4650-BDA6-1A54C8A9A7BC}"/>
    <cellStyle name="Berechnung" xfId="29936" hidden="1" xr:uid="{87234A30-013F-4282-A614-C09BFC9F75A4}"/>
    <cellStyle name="Berechnung" xfId="26878" hidden="1" xr:uid="{81C363AD-C121-4EAA-9EB3-EA6DBB7A18E3}"/>
    <cellStyle name="Berechnung" xfId="5178" hidden="1" xr:uid="{9FBA6D61-5EC9-4ED3-AD14-42E9FECB2793}"/>
    <cellStyle name="Berechnung" xfId="5030" hidden="1" xr:uid="{E6E9091E-5D7C-4941-B5AB-B9318EE5689B}"/>
    <cellStyle name="Berechnung" xfId="8342" hidden="1" xr:uid="{6A3A39B4-E5EF-4BB4-9AB8-0660CCF305EA}"/>
    <cellStyle name="Berechnung" xfId="4817" hidden="1" xr:uid="{738D81DF-21B3-4882-9519-549970C027C8}"/>
    <cellStyle name="Berechnung" xfId="13327" hidden="1" xr:uid="{A49B5346-BE65-4AED-B690-803372E4EF57}"/>
    <cellStyle name="Berechnung" xfId="10862" hidden="1" xr:uid="{ED777EA9-05FB-4564-AA93-3F47B297A7D6}"/>
    <cellStyle name="Berechnung" xfId="16647" hidden="1" xr:uid="{8FBDE7B5-5610-494D-B0E9-FC173924C062}"/>
    <cellStyle name="Berechnung" xfId="12867" hidden="1" xr:uid="{ED853E4D-2624-414E-8F7D-C009A87680B5}"/>
    <cellStyle name="Berechnung" xfId="23062" hidden="1" xr:uid="{74BBE6C3-1AFD-4EDA-A62D-39EED184ED3A}"/>
    <cellStyle name="Berechnung" xfId="13890" hidden="1" xr:uid="{0F0C1E53-E4C3-44DE-A964-66F116E7CED4}"/>
    <cellStyle name="Berechnung" xfId="14683" hidden="1" xr:uid="{03EFCF5C-3D06-4801-A4E7-A8CE32D1B56A}"/>
    <cellStyle name="Berechnung" xfId="5965" hidden="1" xr:uid="{BBB485EA-1F6B-4CD8-9EC9-E2C823DB6906}"/>
    <cellStyle name="Berechnung" xfId="14922" hidden="1" xr:uid="{4403F8F3-BE28-47F4-B38E-E9A49BF227BE}"/>
    <cellStyle name="Berechnung" xfId="14763" hidden="1" xr:uid="{A145EFB0-CB71-40A8-9B43-3BB4D5B8F5BC}"/>
    <cellStyle name="Berechnung" xfId="27589" hidden="1" xr:uid="{03628A75-7435-4AAE-8610-2A3E86DF67A0}"/>
    <cellStyle name="Berechnung" xfId="15816" hidden="1" xr:uid="{FD3C824C-2762-4A4D-A701-4A8B32167AFB}"/>
    <cellStyle name="Berechnung" xfId="16363" hidden="1" xr:uid="{D8B8C2C9-38C5-434A-843D-B6915CCDBD1C}"/>
    <cellStyle name="Berechnung" xfId="27037" hidden="1" xr:uid="{51438748-213B-4727-ACCD-9DD320DE0333}"/>
    <cellStyle name="Berechnung" xfId="11913" hidden="1" xr:uid="{8F79C801-C3D5-4559-9EB5-2B79B948DA30}"/>
    <cellStyle name="Berechnung" xfId="33554" hidden="1" xr:uid="{8087CEE7-DC2B-4FFA-A724-9939A7051BB2}"/>
    <cellStyle name="Berechnung" xfId="23066" hidden="1" xr:uid="{BD888500-87F1-4B24-AC0B-922468CDACC1}"/>
    <cellStyle name="Berechnung" xfId="5075" hidden="1" xr:uid="{18D9158B-B3E3-4F79-A0A9-91A7D520DA71}"/>
    <cellStyle name="Berechnung" xfId="48187" hidden="1" xr:uid="{ABCDAB32-13F9-4120-A703-3C5F45D6D803}"/>
    <cellStyle name="Berechnung" xfId="47627" hidden="1" xr:uid="{C8E06710-3495-4227-9E60-02992C70E4C4}"/>
    <cellStyle name="Berechnung" xfId="48421" hidden="1" xr:uid="{149ED4A9-640D-487D-88AC-A61F48E76016}"/>
    <cellStyle name="Berechnung" xfId="48463" hidden="1" xr:uid="{CBB073A3-D472-4A92-B317-24C8AD3C17BD}"/>
    <cellStyle name="Berechnung" xfId="27959" hidden="1" xr:uid="{1BDB38D9-9F40-4A6B-A290-04521D8005A2}"/>
    <cellStyle name="Berechnung" xfId="1526" hidden="1" xr:uid="{8AF8AA19-3E00-4A94-855D-089E63876878}"/>
    <cellStyle name="Berechnung" xfId="82" hidden="1" xr:uid="{C4275514-CE42-4E6F-8699-C72A542A710C}"/>
    <cellStyle name="Berechnung" xfId="1158" hidden="1" xr:uid="{79D72809-7DD7-464D-8F3A-88893C82E0FE}"/>
    <cellStyle name="Berechnung" xfId="29848" hidden="1" xr:uid="{48E16D2B-E426-4C7B-A0E8-16934CDEEF2D}"/>
    <cellStyle name="Berechnung" xfId="10784" hidden="1" xr:uid="{0319719E-B494-4D20-A5B8-69D81EF273E4}"/>
    <cellStyle name="Berechnung" xfId="27627" hidden="1" xr:uid="{6D9E976C-4760-47F3-B336-F71B1ADD4F03}"/>
    <cellStyle name="Berechnung" xfId="18820" hidden="1" xr:uid="{5FDA91A0-8E49-4819-B1DA-0FCA2B53FB09}"/>
    <cellStyle name="Berechnung" xfId="18997" hidden="1" xr:uid="{EC9F811F-67D0-4C47-86EC-2B63401495A0}"/>
    <cellStyle name="Berechnung" xfId="36185" hidden="1" xr:uid="{E17E11C2-126C-47DC-BE60-53E7645C60B2}"/>
    <cellStyle name="Berechnung" xfId="36473" hidden="1" xr:uid="{4515DEAD-935C-4FEB-AAD7-9CC4B9B7387B}"/>
    <cellStyle name="Berechnung" xfId="37076" hidden="1" xr:uid="{8F942B8A-4361-4368-8B5F-527ABD28D159}"/>
    <cellStyle name="Berechnung" xfId="37039" hidden="1" xr:uid="{7A627769-9B88-4043-9D1D-9BAE04F388D3}"/>
    <cellStyle name="Berechnung" xfId="4738" hidden="1" xr:uid="{0040C091-49F1-44A6-96A1-51ECF5C26299}"/>
    <cellStyle name="Berechnung" xfId="4639" hidden="1" xr:uid="{0988E48D-8106-4453-825A-7FD8FE3EE51F}"/>
    <cellStyle name="Berechnung" xfId="17091" hidden="1" xr:uid="{E65A4272-16B6-4E54-BBA7-03C34192B8F2}"/>
    <cellStyle name="Berechnung" xfId="1938" hidden="1" xr:uid="{013B1A7E-1F1C-418F-A8B1-E24AE086FE5C}"/>
    <cellStyle name="Berechnung" xfId="30740" hidden="1" xr:uid="{C5EE240A-2EC7-4946-BB04-F6916383D538}"/>
    <cellStyle name="Berechnung" xfId="27561" hidden="1" xr:uid="{7992E1CD-EB50-4CBF-8086-DB3D501468CB}"/>
    <cellStyle name="Berechnung" xfId="7485" hidden="1" xr:uid="{B2D4D7B5-9F21-4ADA-905A-390311063BB9}"/>
    <cellStyle name="Berechnung" xfId="7443" hidden="1" xr:uid="{67277BE8-BACE-4E58-81AB-015CA7FB9188}"/>
    <cellStyle name="Berechnung" xfId="33109" hidden="1" xr:uid="{03E6DADD-BD8E-459D-B3FC-2294E92D72A8}"/>
    <cellStyle name="Berechnung" xfId="32741" hidden="1" xr:uid="{A54352C8-E77F-4D17-8D30-FD8255AED859}"/>
    <cellStyle name="Berechnung" xfId="32569" hidden="1" xr:uid="{C97F8CB4-A2C5-4B25-9893-DECF6602DB58}"/>
    <cellStyle name="Berechnung" xfId="32882" hidden="1" xr:uid="{9EF9FA02-145F-47E1-9ABA-BF96AD6A5352}"/>
    <cellStyle name="Berechnung" xfId="11737" hidden="1" xr:uid="{105FD21A-665F-49E0-9E3C-F3DBE59EAAF9}"/>
    <cellStyle name="Berechnung" xfId="27204" hidden="1" xr:uid="{56D13E63-20FD-4A60-A3EE-F7411A0E5D87}"/>
    <cellStyle name="Berechnung" xfId="20107" hidden="1" xr:uid="{E20B0B21-E73D-4C8A-A4BD-A571E30721EC}"/>
    <cellStyle name="Berechnung" xfId="1299" hidden="1" xr:uid="{B62683D7-7B8A-4E97-B452-FBE690033356}"/>
    <cellStyle name="Berechnung" xfId="986" hidden="1" xr:uid="{A5D0DD1F-398E-497B-9AFC-F730D79A537E}"/>
    <cellStyle name="Berechnung" xfId="8135" hidden="1" xr:uid="{CC76B0C4-9A98-4E8F-9558-FD8BD2F2AFB8}"/>
    <cellStyle name="Berechnung" xfId="1975" hidden="1" xr:uid="{470AC9A2-CF7C-4332-922E-6788FD121EFF}"/>
    <cellStyle name="Berechnung" xfId="2768" hidden="1" xr:uid="{ACAAEEDB-390E-4601-821D-D558CB01BE61}"/>
    <cellStyle name="Berechnung" xfId="27341" hidden="1" xr:uid="{C025FC4F-7389-4E65-A231-EDC5D75E3362}"/>
    <cellStyle name="Berechnung" xfId="3008" hidden="1" xr:uid="{1151212F-0EF6-40BF-8F05-9CB7611B621B}"/>
    <cellStyle name="Berechnung" xfId="2848" hidden="1" xr:uid="{5119777A-ACFA-4694-BA27-C85483FF2504}"/>
    <cellStyle name="Berechnung" xfId="23249" hidden="1" xr:uid="{842688AF-63A6-4186-A39C-DDB8C9A68869}"/>
    <cellStyle name="Berechnung" xfId="3909" hidden="1" xr:uid="{528F0466-B8AB-4325-9ED5-2F951D56EA59}"/>
    <cellStyle name="Berechnung" xfId="4456" hidden="1" xr:uid="{D3D233AF-5692-4424-9226-7EF55A400EEC}"/>
    <cellStyle name="Berechnung" xfId="34627" hidden="1" xr:uid="{BB6223EB-33B2-4E7E-8642-4486670796D4}"/>
    <cellStyle name="Berechnung" xfId="5441" hidden="1" xr:uid="{32BA9A5B-D827-482D-8500-135DF0FDB70E}"/>
    <cellStyle name="Berechnung" xfId="3694" hidden="1" xr:uid="{51FA718F-99E6-41DA-831B-790B1C02FC26}"/>
    <cellStyle name="Berechnung" xfId="26252" hidden="1" xr:uid="{762B3157-6005-4877-A273-388E393ED0C5}"/>
    <cellStyle name="Berechnung" xfId="8889" hidden="1" xr:uid="{FEB41A55-5518-4352-81F5-6218E1FF662D}"/>
    <cellStyle name="Berechnung" xfId="11022" hidden="1" xr:uid="{687A9D03-A77E-4A0D-9A9C-65A359A89E5F}"/>
    <cellStyle name="Berechnung" xfId="27050" hidden="1" xr:uid="{8851FE52-8425-4819-A9C7-B4D8B9504B06}"/>
    <cellStyle name="Berechnung" xfId="26251" hidden="1" xr:uid="{7A68F289-58D8-48F5-AB86-3E6DDC2BC9C0}"/>
    <cellStyle name="Berechnung 2" xfId="467" xr:uid="{1B41E7AE-362B-456B-A622-D7A7766F0754}"/>
    <cellStyle name="Berechnung 2 10" xfId="2982" xr:uid="{0D56C564-C3C2-4FE1-AC5F-FB168DE31DC0}"/>
    <cellStyle name="Berechnung 2 10 10" xfId="34559" xr:uid="{BCA6C12A-90CB-4F73-AE7B-E3E43015B768}"/>
    <cellStyle name="Berechnung 2 10 11" xfId="38004" xr:uid="{78E542CA-79A2-4883-89EC-1A6CD22F6BB6}"/>
    <cellStyle name="Berechnung 2 10 12" xfId="40693" xr:uid="{5EC08A74-7F65-4E60-AE9C-C8AA48465712}"/>
    <cellStyle name="Berechnung 2 10 13" xfId="45004" xr:uid="{68B86D7A-62BF-4794-BC34-E0BFDF62C298}"/>
    <cellStyle name="Berechnung 2 10 14" xfId="48395" xr:uid="{5FF7EDCE-7CD7-400E-AD1A-2F530362EB9E}"/>
    <cellStyle name="Berechnung 2 10 15" xfId="50400" xr:uid="{E17540CF-CA31-4A69-86AB-3F2939372557}"/>
    <cellStyle name="Berechnung 2 10 2" xfId="7417" xr:uid="{681BF21E-E53C-4300-B7C1-242AAD23DC90}"/>
    <cellStyle name="Berechnung 2 10 3" xfId="10996" xr:uid="{30324C21-0424-4DF6-8B5C-429DCF9A9669}"/>
    <cellStyle name="Berechnung 2 10 4" xfId="14896" xr:uid="{EA03F269-4B78-4EE1-B74B-1F78164E7509}"/>
    <cellStyle name="Berechnung 2 10 5" xfId="18095" xr:uid="{50C5DCCA-5C07-4CC2-980E-478671CC0663}"/>
    <cellStyle name="Berechnung 2 10 6" xfId="22075" xr:uid="{00B2B4A3-AFF0-43A0-A0D4-80E321876207}"/>
    <cellStyle name="Berechnung 2 10 7" xfId="24637" xr:uid="{3EB6999B-240F-40CC-AFD1-9F151FB98E08}"/>
    <cellStyle name="Berechnung 2 10 8" xfId="28980" xr:uid="{16A49E7D-DE16-40D1-B43A-214580D36496}"/>
    <cellStyle name="Berechnung 2 10 9" xfId="30954" xr:uid="{F3920D5D-BCEC-440F-9F43-6F767C5EA91F}"/>
    <cellStyle name="Berechnung 2 11" xfId="3946" xr:uid="{81081356-B5E4-4408-9B56-22A14175B70C}"/>
    <cellStyle name="Berechnung 2 11 10" xfId="41609" xr:uid="{4C3505CD-15EF-48AF-AF6E-1E8F0D8DE4A6}"/>
    <cellStyle name="Berechnung 2 11 11" xfId="45945" xr:uid="{AB44D2C3-9A8A-4E59-ABB4-1DF3CEAE9863}"/>
    <cellStyle name="Berechnung 2 11 12" xfId="49349" xr:uid="{890BD238-1E1D-4015-8B9A-AC53218E9899}"/>
    <cellStyle name="Berechnung 2 11 13" xfId="51316" xr:uid="{173CEA9B-7EB5-430D-BEDF-C635F6EE2854}"/>
    <cellStyle name="Berechnung 2 11 2" xfId="8379" xr:uid="{F84121A2-1BE1-4CFA-8B0E-D3C5A0E957A4}"/>
    <cellStyle name="Berechnung 2 11 3" xfId="11950" xr:uid="{4F8B781B-3500-405E-9CAD-80A28590F910}"/>
    <cellStyle name="Berechnung 2 11 4" xfId="15853" xr:uid="{DF249995-50B3-402F-91E0-B6ED68E46156}"/>
    <cellStyle name="Berechnung 2 11 5" xfId="19034" xr:uid="{037D817D-4134-4EE5-BDEB-19554CADBE9F}"/>
    <cellStyle name="Berechnung 2 11 6" xfId="25553" xr:uid="{A2488004-1605-4AB6-89F4-C5763FD2DC95}"/>
    <cellStyle name="Berechnung 2 11 7" xfId="31901" xr:uid="{4A0B75B4-FD2E-4ED2-8ED6-2AD36443C0A8}"/>
    <cellStyle name="Berechnung 2 11 8" xfId="35507" xr:uid="{ECA44753-7A84-4902-BA0A-EC8FDDDA6683}"/>
    <cellStyle name="Berechnung 2 11 9" xfId="38959" xr:uid="{F81B4EDC-B0D2-4333-8293-7D36892B30EC}"/>
    <cellStyle name="Berechnung 2 12" xfId="4457" xr:uid="{45E89EB6-E88D-4EBD-9601-C9CCC9AAAF84}"/>
    <cellStyle name="Berechnung 2 12 10" xfId="42120" xr:uid="{93740879-9308-4DCD-9D6A-9C69F7AA59C7}"/>
    <cellStyle name="Berechnung 2 12 11" xfId="46456" xr:uid="{36885ACD-950F-41D0-9FA4-F2F9D90C0DC6}"/>
    <cellStyle name="Berechnung 2 12 12" xfId="49860" xr:uid="{398ADDD1-4EE4-4632-A80E-993C1E9F2304}"/>
    <cellStyle name="Berechnung 2 12 13" xfId="51827" xr:uid="{58EE6671-4D76-4A22-A65C-3CA3C6FB10CB}"/>
    <cellStyle name="Berechnung 2 12 2" xfId="8890" xr:uid="{D4ED0AC7-EC25-4033-8115-A44FF5BDA984}"/>
    <cellStyle name="Berechnung 2 12 3" xfId="12461" xr:uid="{22CA55FD-279C-4E92-A02C-DB26A239AFA6}"/>
    <cellStyle name="Berechnung 2 12 4" xfId="16364" xr:uid="{80065ACC-774D-470E-B6F4-15F1415408E3}"/>
    <cellStyle name="Berechnung 2 12 5" xfId="19545" xr:uid="{BA0F445C-FFD9-41D1-962D-1624D6C2B792}"/>
    <cellStyle name="Berechnung 2 12 6" xfId="26064" xr:uid="{0551DC01-D2F6-40DF-A444-C6C1984563B4}"/>
    <cellStyle name="Berechnung 2 12 7" xfId="32412" xr:uid="{2077140A-5EB4-4850-BA6B-0CFCC2FEB462}"/>
    <cellStyle name="Berechnung 2 12 8" xfId="36018" xr:uid="{9CF3D529-5E7F-46F7-83E9-26FC4436E012}"/>
    <cellStyle name="Berechnung 2 12 9" xfId="39470" xr:uid="{1196BE15-43D5-44EC-AEAC-752996ADDDBB}"/>
    <cellStyle name="Berechnung 2 13" xfId="5201" xr:uid="{F38CB28B-C79E-40C0-BDB1-3E8E60F3CE9F}"/>
    <cellStyle name="Berechnung 2 14" xfId="11696" xr:uid="{5DAC3259-3559-4CB0-9124-7F49CD215590}"/>
    <cellStyle name="Berechnung 2 15" xfId="18790" xr:uid="{2CD6FD9E-C653-4398-9A38-7AF070E0B9F9}"/>
    <cellStyle name="Berechnung 2 16" xfId="26999" xr:uid="{28673A88-9802-48B9-A7F5-5F83FDDF6D34}"/>
    <cellStyle name="Berechnung 2 17" xfId="42536" xr:uid="{18FD946C-C1B4-4A80-B8DA-6E182FB9BC46}"/>
    <cellStyle name="Berechnung 2 18" xfId="52363" xr:uid="{DC90D099-F073-435A-8789-F36CD16FE128}"/>
    <cellStyle name="Berechnung 2 2" xfId="723" xr:uid="{F854ADCA-A326-40E7-87F3-9A1FF1204795}"/>
    <cellStyle name="Berechnung 2 2 10" xfId="3811" xr:uid="{5D63409B-CE97-483E-81B7-FD7D0CFCA991}"/>
    <cellStyle name="Berechnung 2 2 10 10" xfId="41474" xr:uid="{F972D0C3-4BF7-44D1-AD99-7D385DAD62FC}"/>
    <cellStyle name="Berechnung 2 2 10 11" xfId="45810" xr:uid="{0D5A0902-3E40-4B8F-A010-3A82B08F33CA}"/>
    <cellStyle name="Berechnung 2 2 10 12" xfId="49214" xr:uid="{327D017D-A2F5-4FD5-9DA3-CD0DD1ACF51B}"/>
    <cellStyle name="Berechnung 2 2 10 13" xfId="51181" xr:uid="{6B98B97E-B763-4C75-B1B6-3E9A5FB32EC7}"/>
    <cellStyle name="Berechnung 2 2 10 2" xfId="8244" xr:uid="{540DF459-FD18-4C94-8FED-7D55CB04A524}"/>
    <cellStyle name="Berechnung 2 2 10 3" xfId="11815" xr:uid="{CC444BE8-126E-473F-A2EE-27D3BA84FA9A}"/>
    <cellStyle name="Berechnung 2 2 10 4" xfId="15718" xr:uid="{1C20BB27-8043-4F49-B6E7-A41231DB9238}"/>
    <cellStyle name="Berechnung 2 2 10 5" xfId="18899" xr:uid="{F1CCF8BF-C696-4F24-9B31-870C4935CDD6}"/>
    <cellStyle name="Berechnung 2 2 10 6" xfId="25418" xr:uid="{D5202EB5-0BDD-4308-8FB3-F6444963ADE3}"/>
    <cellStyle name="Berechnung 2 2 10 7" xfId="31766" xr:uid="{1B21B99B-3503-451D-B03C-6E316ADC0928}"/>
    <cellStyle name="Berechnung 2 2 10 8" xfId="35372" xr:uid="{D6F32E53-56C3-40A4-9C6B-3D4F9BA7850E}"/>
    <cellStyle name="Berechnung 2 2 10 9" xfId="38824" xr:uid="{9AAB0257-7EE7-4D55-ADF9-8B766450E499}"/>
    <cellStyle name="Berechnung 2 2 11" xfId="5887" xr:uid="{DA846840-37B3-4542-8BE3-857F411AFD49}"/>
    <cellStyle name="Berechnung 2 2 12" xfId="12915" xr:uid="{3CFFCBD1-1FA6-4717-9F98-08E0022F44E8}"/>
    <cellStyle name="Berechnung 2 2 13" xfId="19837" xr:uid="{0B2741B6-EF9A-444B-905C-5EC6D0C4BE66}"/>
    <cellStyle name="Berechnung 2 2 14" xfId="30049" xr:uid="{D9666A97-72EB-473D-A7AB-12246F2E1A28}"/>
    <cellStyle name="Berechnung 2 2 15" xfId="42753" xr:uid="{7F5F58BA-1D58-4097-A99B-74179AB8ACD4}"/>
    <cellStyle name="Berechnung 2 2 16" xfId="52587" xr:uid="{E14A63E7-F93A-4BAF-8B09-233DCA0BF0F0}"/>
    <cellStyle name="Berechnung 2 2 2" xfId="938" xr:uid="{2D9B302A-5784-4E92-965C-715722929F9B}"/>
    <cellStyle name="Berechnung 2 2 2 10" xfId="4837" xr:uid="{3F299D5F-607D-418B-A6DB-4DB672379F19}"/>
    <cellStyle name="Berechnung 2 2 2 11" xfId="13456" xr:uid="{2956E194-0A09-4F80-B3E3-77FC572C141C}"/>
    <cellStyle name="Berechnung 2 2 2 12" xfId="20047" xr:uid="{BAB5AF76-BE66-4E29-B4CD-D0E1FFB5D27E}"/>
    <cellStyle name="Berechnung 2 2 2 13" xfId="29804" xr:uid="{481489AC-2DB5-43BB-B213-AE465FC6847E}"/>
    <cellStyle name="Berechnung 2 2 2 14" xfId="42963" xr:uid="{715ECD2B-9659-4872-AE23-65105E1B5FBD}"/>
    <cellStyle name="Berechnung 2 2 2 15" xfId="52801" xr:uid="{70606609-CC6C-4F93-A022-6511BB984186}"/>
    <cellStyle name="Berechnung 2 2 2 2" xfId="1676" xr:uid="{7F185420-20B8-408A-BE7F-99DD40F13018}"/>
    <cellStyle name="Berechnung 2 2 2 2 10" xfId="43701" xr:uid="{DB10F991-36C5-4780-8293-EA5EAC16FD37}"/>
    <cellStyle name="Berechnung 2 2 2 2 11" xfId="46616" xr:uid="{ED1F84B2-3335-4025-B156-26C147425B0A}"/>
    <cellStyle name="Berechnung 2 2 2 2 2" xfId="6115" xr:uid="{C2408BCE-D5C7-4B44-82F8-C42A4B02D729}"/>
    <cellStyle name="Berechnung 2 2 2 2 3" xfId="9692" xr:uid="{E1842C9A-57EB-43B4-93CF-911E54228D81}"/>
    <cellStyle name="Berechnung 2 2 2 2 4" xfId="16797" xr:uid="{F3D31166-F60E-40E0-8B2A-ABB456BC7F87}"/>
    <cellStyle name="Berechnung 2 2 2 2 5" xfId="20784" xr:uid="{8F32D76B-6E9A-4BC9-AFDC-A6DF54DB9A44}"/>
    <cellStyle name="Berechnung 2 2 2 2 6" xfId="23389" xr:uid="{16A1E7D5-0C52-4BC2-9CF6-F774D415022F}"/>
    <cellStyle name="Berechnung 2 2 2 2 7" xfId="28188" xr:uid="{BBE022CF-4E5D-48F1-B856-F089DF8A3CF8}"/>
    <cellStyle name="Berechnung 2 2 2 2 8" xfId="33259" xr:uid="{3A4F0405-96B9-4075-B8B5-FF0CD1593C64}"/>
    <cellStyle name="Berechnung 2 2 2 2 9" xfId="26994" xr:uid="{BBB0E6AA-8236-4047-AEBE-CAFEDC02FDF0}"/>
    <cellStyle name="Berechnung 2 2 2 3" xfId="1279" xr:uid="{3E037D80-D450-4AA7-91ED-C557F2025A58}"/>
    <cellStyle name="Berechnung 2 2 2 3 10" xfId="26665" xr:uid="{A1A83C8A-0CA7-4972-AE52-07155AB5BDEE}"/>
    <cellStyle name="Berechnung 2 2 2 3 11" xfId="43304" xr:uid="{84A04F2A-0529-44D1-8C6D-D8C89C9492EA}"/>
    <cellStyle name="Berechnung 2 2 2 3 12" xfId="48048" xr:uid="{AB9126D5-8572-4178-BCCB-2F4F3D0898C8}"/>
    <cellStyle name="Berechnung 2 2 2 3 2" xfId="5721" xr:uid="{4DCE895B-7BF8-4408-B592-36CC1FA9B855}"/>
    <cellStyle name="Berechnung 2 2 2 3 3" xfId="9295" xr:uid="{4AABA43D-E7C0-4F84-9172-AA25BF289BB6}"/>
    <cellStyle name="Berechnung 2 2 2 3 4" xfId="13228" xr:uid="{C43C5884-4054-4BC3-94B7-300CCB7CFDDB}"/>
    <cellStyle name="Berechnung 2 2 2 3 5" xfId="11695" xr:uid="{2CE8C14A-8E88-487E-81C5-DB60574EDAE0}"/>
    <cellStyle name="Berechnung 2 2 2 3 6" xfId="20387" xr:uid="{0DBA3A65-655F-4A94-B0A8-0D844806D492}"/>
    <cellStyle name="Berechnung 2 2 2 3 7" xfId="18792" xr:uid="{F2944A51-3B4F-4CF6-96F6-FA23EDE09A42}"/>
    <cellStyle name="Berechnung 2 2 2 3 8" xfId="27191" xr:uid="{E986266A-8ECE-46CE-B184-9D76216CCADC}"/>
    <cellStyle name="Berechnung 2 2 2 3 9" xfId="32862" xr:uid="{AA9DC9F2-ED06-4682-9104-D55F61F598A6}"/>
    <cellStyle name="Berechnung 2 2 2 4" xfId="2344" xr:uid="{FAC29627-1B13-48D9-90A8-417F9026964B}"/>
    <cellStyle name="Berechnung 2 2 2 4 10" xfId="40061" xr:uid="{FBD07726-4577-4377-AEF2-4934FF49A8AE}"/>
    <cellStyle name="Berechnung 2 2 2 4 11" xfId="44367" xr:uid="{1837C36B-F2FB-4A5B-8DB3-17E8A4408775}"/>
    <cellStyle name="Berechnung 2 2 2 4 12" xfId="46823" xr:uid="{2C10413F-B6E0-45D8-93C0-786BB4C446F5}"/>
    <cellStyle name="Berechnung 2 2 2 4 2" xfId="6782" xr:uid="{DE02A9CA-EE84-47D1-A564-1C69743D38E5}"/>
    <cellStyle name="Berechnung 2 2 2 4 3" xfId="10360" xr:uid="{8F5BE1BA-435D-41C7-B884-65F4B12ADD38}"/>
    <cellStyle name="Berechnung 2 2 2 4 4" xfId="14259" xr:uid="{16014CAD-E933-4A7B-A4FC-61CCC746963F}"/>
    <cellStyle name="Berechnung 2 2 2 4 5" xfId="17460" xr:uid="{7148A46C-6556-4D15-B174-D0D74596FA13}"/>
    <cellStyle name="Berechnung 2 2 2 4 6" xfId="21443" xr:uid="{33850465-C87B-4589-86A5-8018A343C37B}"/>
    <cellStyle name="Berechnung 2 2 2 4 7" xfId="24030" xr:uid="{C4AB81C9-7D12-4770-BD81-E91A112E8E4E}"/>
    <cellStyle name="Berechnung 2 2 2 4 8" xfId="29694" xr:uid="{A1989908-F8B6-4801-BB07-F6923F2A5BD0}"/>
    <cellStyle name="Berechnung 2 2 2 4 9" xfId="33923" xr:uid="{6BC83417-7950-4586-83F4-98CACDC1BAD5}"/>
    <cellStyle name="Berechnung 2 2 2 5" xfId="2713" xr:uid="{9EE4215E-8603-4CB4-9BDF-FE9EA838D75A}"/>
    <cellStyle name="Berechnung 2 2 2 5 10" xfId="40430" xr:uid="{C09E1A6A-CDD4-4A2F-BE49-6B024FAF8152}"/>
    <cellStyle name="Berechnung 2 2 2 5 11" xfId="44736" xr:uid="{C09E9CD7-FA38-4469-A842-C52E15E3536A}"/>
    <cellStyle name="Berechnung 2 2 2 5 12" xfId="50137" xr:uid="{2B4EC1C5-A1A6-46D3-8847-15A861AF2A29}"/>
    <cellStyle name="Berechnung 2 2 2 5 2" xfId="7149" xr:uid="{D0063F4B-9F8E-4F7E-A5EA-D559F92C7FFF}"/>
    <cellStyle name="Berechnung 2 2 2 5 3" xfId="10729" xr:uid="{563DDE73-85FA-4DB1-AE31-EAD031F45348}"/>
    <cellStyle name="Berechnung 2 2 2 5 4" xfId="14628" xr:uid="{F8A5ECA7-B2FC-4673-AB6F-E249D905B134}"/>
    <cellStyle name="Berechnung 2 2 2 5 5" xfId="17829" xr:uid="{5F70F4F6-345E-42FD-B513-CB561759DD43}"/>
    <cellStyle name="Berechnung 2 2 2 5 6" xfId="21812" xr:uid="{5199B22F-50C0-44A3-96CB-BA5D1E8B1C75}"/>
    <cellStyle name="Berechnung 2 2 2 5 7" xfId="24376" xr:uid="{879EFD49-9F88-43D1-9831-04DEA5D24A5B}"/>
    <cellStyle name="Berechnung 2 2 2 5 8" xfId="30685" xr:uid="{EAF84342-13A1-4BC0-8EFF-1864632716C1}"/>
    <cellStyle name="Berechnung 2 2 2 5 9" xfId="34292" xr:uid="{011380A6-1D8E-452C-906F-1043B820DC4E}"/>
    <cellStyle name="Berechnung 2 2 2 6" xfId="3402" xr:uid="{A2333FD2-E25B-4BA9-9E0B-341B57A897D2}"/>
    <cellStyle name="Berechnung 2 2 2 6 10" xfId="34979" xr:uid="{9D5CFDB7-EB2D-46A5-8C86-18D778B5408D}"/>
    <cellStyle name="Berechnung 2 2 2 6 11" xfId="38424" xr:uid="{4BA924FE-3ADC-447A-AFE6-C820536D9C64}"/>
    <cellStyle name="Berechnung 2 2 2 6 12" xfId="41113" xr:uid="{BD74B734-D46C-48CA-A2E7-6CEBF3A44421}"/>
    <cellStyle name="Berechnung 2 2 2 6 13" xfId="45424" xr:uid="{C4ECC9FB-AE05-420B-9964-9380563BFB73}"/>
    <cellStyle name="Berechnung 2 2 2 6 14" xfId="48815" xr:uid="{A4A7DCEC-A884-4756-8FE5-620A325C1AE3}"/>
    <cellStyle name="Berechnung 2 2 2 6 15" xfId="50820" xr:uid="{E6F073B5-E387-4F11-AA60-A89E7E58E4F1}"/>
    <cellStyle name="Berechnung 2 2 2 6 2" xfId="7837" xr:uid="{39F02DA4-8E37-4E49-9BBB-5D0D31C0A754}"/>
    <cellStyle name="Berechnung 2 2 2 6 3" xfId="11416" xr:uid="{19073CBC-BE4A-4023-91DF-371CBCB5AF97}"/>
    <cellStyle name="Berechnung 2 2 2 6 4" xfId="15316" xr:uid="{14A83EE7-BFCE-4CD7-9AF8-2616344D8929}"/>
    <cellStyle name="Berechnung 2 2 2 6 5" xfId="18515" xr:uid="{BF654583-141A-4492-BF23-0521097A3F8E}"/>
    <cellStyle name="Berechnung 2 2 2 6 6" xfId="22495" xr:uid="{21CB487C-1EF8-4D8D-B78E-93B41E710985}"/>
    <cellStyle name="Berechnung 2 2 2 6 7" xfId="25057" xr:uid="{DDF66114-B9EB-44BB-9A6F-32D79E849090}"/>
    <cellStyle name="Berechnung 2 2 2 6 8" xfId="29400" xr:uid="{527A586C-4F69-420C-B63C-A829E1CE7812}"/>
    <cellStyle name="Berechnung 2 2 2 6 9" xfId="31374" xr:uid="{44C647D3-7CF3-4674-9868-E2ED8469558F}"/>
    <cellStyle name="Berechnung 2 2 2 7" xfId="2979" xr:uid="{03E03234-E8BE-4AAF-8F4F-0FD132EB9FC0}"/>
    <cellStyle name="Berechnung 2 2 2 7 10" xfId="34556" xr:uid="{E91C192B-9A05-408A-A885-43C53A279BE0}"/>
    <cellStyle name="Berechnung 2 2 2 7 11" xfId="38001" xr:uid="{0BFC2011-96B4-4150-ABE1-F2298262A4C3}"/>
    <cellStyle name="Berechnung 2 2 2 7 12" xfId="40690" xr:uid="{6C1F62C4-F6B8-4B67-9910-A3CB40309B29}"/>
    <cellStyle name="Berechnung 2 2 2 7 13" xfId="45001" xr:uid="{A034B802-F966-4662-8AC6-5770FC0C9FFB}"/>
    <cellStyle name="Berechnung 2 2 2 7 14" xfId="48392" xr:uid="{62F64492-3E4D-41AC-8EB2-29587AA36738}"/>
    <cellStyle name="Berechnung 2 2 2 7 15" xfId="50397" xr:uid="{C0D4713F-0260-4125-92F5-88A1F4E859DD}"/>
    <cellStyle name="Berechnung 2 2 2 7 2" xfId="7414" xr:uid="{415F838F-98B6-44DB-A668-2D5C4A1C9DD8}"/>
    <cellStyle name="Berechnung 2 2 2 7 3" xfId="10993" xr:uid="{F2DAF25F-2CCB-4C6B-898C-8AEDA92D893C}"/>
    <cellStyle name="Berechnung 2 2 2 7 4" xfId="14893" xr:uid="{9ED69552-AE81-4FB4-8B07-45E8D4DD332A}"/>
    <cellStyle name="Berechnung 2 2 2 7 5" xfId="18092" xr:uid="{FEFE3754-54DA-4843-9912-B71AA4A0A8FC}"/>
    <cellStyle name="Berechnung 2 2 2 7 6" xfId="22072" xr:uid="{E6C1267A-132F-4781-A17F-E2583ABFBA88}"/>
    <cellStyle name="Berechnung 2 2 2 7 7" xfId="24634" xr:uid="{63AC0211-6AA4-4227-8296-F2061B135423}"/>
    <cellStyle name="Berechnung 2 2 2 7 8" xfId="28977" xr:uid="{2881A93B-25EF-4643-9054-C0EE8774E90C}"/>
    <cellStyle name="Berechnung 2 2 2 7 9" xfId="30951" xr:uid="{230D6D55-86CC-4C76-8757-94008FC771A7}"/>
    <cellStyle name="Berechnung 2 2 2 8" xfId="4354" xr:uid="{C8139873-A106-4A8F-A41B-D4275EB06223}"/>
    <cellStyle name="Berechnung 2 2 2 8 10" xfId="42017" xr:uid="{1B06C90D-FFCD-4137-91AD-13861E08B36C}"/>
    <cellStyle name="Berechnung 2 2 2 8 11" xfId="46353" xr:uid="{D56A81CA-4024-46A8-9275-C4205E5D561C}"/>
    <cellStyle name="Berechnung 2 2 2 8 12" xfId="49757" xr:uid="{98811E8A-36C6-41EB-AC98-24C8FF4842B5}"/>
    <cellStyle name="Berechnung 2 2 2 8 13" xfId="51724" xr:uid="{F7B0A80F-C1A2-4A06-9D6B-97149CE60BCA}"/>
    <cellStyle name="Berechnung 2 2 2 8 2" xfId="8787" xr:uid="{389F4102-FEF1-40CD-B769-D3C9F332B976}"/>
    <cellStyle name="Berechnung 2 2 2 8 3" xfId="12358" xr:uid="{B80B2101-21EA-4C46-9638-4B49BAF61868}"/>
    <cellStyle name="Berechnung 2 2 2 8 4" xfId="16261" xr:uid="{58AC792D-20FA-444F-B8B6-966D1A3BB4C0}"/>
    <cellStyle name="Berechnung 2 2 2 8 5" xfId="19442" xr:uid="{5A76C1BB-B9B5-4C63-8084-F6E249F6235E}"/>
    <cellStyle name="Berechnung 2 2 2 8 6" xfId="25961" xr:uid="{3FD27333-0533-4E95-BA19-3A49A86ED5CA}"/>
    <cellStyle name="Berechnung 2 2 2 8 7" xfId="32309" xr:uid="{D545A5DC-7265-4EE3-8663-5A58BBE252C7}"/>
    <cellStyle name="Berechnung 2 2 2 8 8" xfId="35915" xr:uid="{EFF9B5CA-9ECC-4EC1-A0B4-FF15E36733CB}"/>
    <cellStyle name="Berechnung 2 2 2 8 9" xfId="39367" xr:uid="{9C4F75B9-EEDC-4657-892D-0969FCA604C3}"/>
    <cellStyle name="Berechnung 2 2 2 9" xfId="4584" xr:uid="{D8B4042D-C902-4F5F-934F-949D9F4FF622}"/>
    <cellStyle name="Berechnung 2 2 2 9 10" xfId="42247" xr:uid="{096C8E28-B547-4C35-B9F4-457EE59B13BE}"/>
    <cellStyle name="Berechnung 2 2 2 9 11" xfId="46583" xr:uid="{DFCFD975-22D9-46FD-BBAB-B06A1AE65318}"/>
    <cellStyle name="Berechnung 2 2 2 9 12" xfId="49987" xr:uid="{99B51597-D20B-4042-AF47-7634D0B13D7D}"/>
    <cellStyle name="Berechnung 2 2 2 9 13" xfId="51954" xr:uid="{12EFF85F-10D8-4700-BA3A-BDF48E92DE19}"/>
    <cellStyle name="Berechnung 2 2 2 9 2" xfId="9017" xr:uid="{7FE0D9D5-FA4B-428F-8770-57811B091256}"/>
    <cellStyle name="Berechnung 2 2 2 9 3" xfId="12588" xr:uid="{999AA2BC-C606-4289-9259-DB8D9163DF98}"/>
    <cellStyle name="Berechnung 2 2 2 9 4" xfId="16491" xr:uid="{BC208296-94F6-486A-8EFD-8FF3924F3E04}"/>
    <cellStyle name="Berechnung 2 2 2 9 5" xfId="19672" xr:uid="{85F0CA1C-211B-4E0D-935A-A48876DCB2E9}"/>
    <cellStyle name="Berechnung 2 2 2 9 6" xfId="26191" xr:uid="{46F2DF78-E119-452D-AAB0-010D1BEBA09E}"/>
    <cellStyle name="Berechnung 2 2 2 9 7" xfId="32539" xr:uid="{153E0AC3-96AB-4E28-8367-DCA286144B14}"/>
    <cellStyle name="Berechnung 2 2 2 9 8" xfId="36145" xr:uid="{EAE9D69F-E189-4A0A-81F2-BBCD709BB3B3}"/>
    <cellStyle name="Berechnung 2 2 2 9 9" xfId="39597" xr:uid="{3BF244AE-3DC5-41D8-B89B-D3216FC3877A}"/>
    <cellStyle name="Berechnung 2 2 3" xfId="1217" xr:uid="{32AA447A-8969-46DA-8E45-426F36BDD312}"/>
    <cellStyle name="Berechnung 2 2 3 10" xfId="43242" xr:uid="{F9853212-F766-44BA-83DC-F25DF845A437}"/>
    <cellStyle name="Berechnung 2 2 3 11" xfId="47740" xr:uid="{85325419-8F12-4512-B39A-43E78E151D0E}"/>
    <cellStyle name="Berechnung 2 2 3 2" xfId="5659" xr:uid="{11F18FC9-BB2E-41A0-B4FA-144AA7A94D96}"/>
    <cellStyle name="Berechnung 2 2 3 3" xfId="9233" xr:uid="{2D48D9E6-AA95-4C7F-8243-8388273462E5}"/>
    <cellStyle name="Berechnung 2 2 3 4" xfId="13212" xr:uid="{BFA0849A-459F-41BF-8EA0-A1B5B52167E4}"/>
    <cellStyle name="Berechnung 2 2 3 5" xfId="20325" xr:uid="{C7AC3E34-ADB7-4717-8A14-829FEA157F9A}"/>
    <cellStyle name="Berechnung 2 2 3 6" xfId="10848" xr:uid="{EB7682CC-C962-42B5-9F5A-F3135656D1B3}"/>
    <cellStyle name="Berechnung 2 2 3 7" xfId="30089" xr:uid="{62D1365D-FA5D-4458-A160-B9D709D7C53F}"/>
    <cellStyle name="Berechnung 2 2 3 8" xfId="32800" xr:uid="{1634C4C0-5393-4503-83D1-3429A6C2431F}"/>
    <cellStyle name="Berechnung 2 2 3 9" xfId="37321" xr:uid="{860BE0D9-1432-4FD2-B079-BCD3BA42B997}"/>
    <cellStyle name="Berechnung 2 2 4" xfId="1259" xr:uid="{69D749D8-9C7B-466F-9861-4CCD15901DA3}"/>
    <cellStyle name="Berechnung 2 2 4 10" xfId="28624" xr:uid="{8056051B-36B7-41EB-BE79-953E939C82C1}"/>
    <cellStyle name="Berechnung 2 2 4 11" xfId="43284" xr:uid="{DBE550AD-E455-442F-8F37-B7E418FD0A00}"/>
    <cellStyle name="Berechnung 2 2 4 12" xfId="47139" xr:uid="{92E4F397-536D-4E85-BD94-C57582CCD539}"/>
    <cellStyle name="Berechnung 2 2 4 2" xfId="5701" xr:uid="{6F22F539-B7A5-48E1-89D3-4B9D49957EB6}"/>
    <cellStyle name="Berechnung 2 2 4 3" xfId="9275" xr:uid="{BBBFB80B-FAFE-49ED-9ADF-8A92EAFB7838}"/>
    <cellStyle name="Berechnung 2 2 4 4" xfId="13213" xr:uid="{E9C6CBCE-83CC-4508-B1E8-3E89665ECB39}"/>
    <cellStyle name="Berechnung 2 2 4 5" xfId="15593" xr:uid="{13D760D2-CF5A-4699-8866-9974B45D01CC}"/>
    <cellStyle name="Berechnung 2 2 4 6" xfId="20367" xr:uid="{72C3866A-EE52-4CEF-ABDF-1F0EBDBEDD48}"/>
    <cellStyle name="Berechnung 2 2 4 7" xfId="12830" xr:uid="{AEA4DA25-3F33-429E-BABC-C0625D501763}"/>
    <cellStyle name="Berechnung 2 2 4 8" xfId="27757" xr:uid="{F47E05E5-49BE-4BD6-96E8-7CF2FEFA81B1}"/>
    <cellStyle name="Berechnung 2 2 4 9" xfId="32842" xr:uid="{D30299FB-0955-410B-8E87-A1DE2758D4E6}"/>
    <cellStyle name="Berechnung 2 2 5" xfId="2163" xr:uid="{39070C11-1C8F-418D-9367-0E399049B54F}"/>
    <cellStyle name="Berechnung 2 2 5 10" xfId="39880" xr:uid="{D26CC076-AAFF-43CF-80DE-08902375B097}"/>
    <cellStyle name="Berechnung 2 2 5 11" xfId="44186" xr:uid="{5C787D88-7C1F-4ABF-968C-ED77E7CF750A}"/>
    <cellStyle name="Berechnung 2 2 5 12" xfId="47895" xr:uid="{714476D9-1449-4807-AC5C-84DD2F466C3E}"/>
    <cellStyle name="Berechnung 2 2 5 2" xfId="6601" xr:uid="{D7052A14-57D8-4377-B39F-17263406D39D}"/>
    <cellStyle name="Berechnung 2 2 5 3" xfId="10179" xr:uid="{6B38812B-72F5-4C33-8B4B-B5139F139645}"/>
    <cellStyle name="Berechnung 2 2 5 4" xfId="14078" xr:uid="{E24E1CBB-832B-4D42-AF0F-B5FFAB5F6675}"/>
    <cellStyle name="Berechnung 2 2 5 5" xfId="17279" xr:uid="{B6E6E399-5BD0-4BC1-ABF7-E415391DB744}"/>
    <cellStyle name="Berechnung 2 2 5 6" xfId="21262" xr:uid="{6DE70C16-F13B-4F67-A4C5-1A34D6F84FD5}"/>
    <cellStyle name="Berechnung 2 2 5 7" xfId="23849" xr:uid="{8F31717A-5113-46C6-A25E-FAE148689B81}"/>
    <cellStyle name="Berechnung 2 2 5 8" xfId="26485" xr:uid="{D5329C73-44F2-4877-AF95-517A439F73D2}"/>
    <cellStyle name="Berechnung 2 2 5 9" xfId="33742" xr:uid="{2DBD0C5B-FF06-491A-A868-F4BDFD5052EA}"/>
    <cellStyle name="Berechnung 2 2 6" xfId="2507" xr:uid="{AE9177BC-4E64-49B1-8570-51CC4C5DB074}"/>
    <cellStyle name="Berechnung 2 2 6 10" xfId="40224" xr:uid="{C58BFDBB-EC15-4A34-A72D-16E7451287FD}"/>
    <cellStyle name="Berechnung 2 2 6 11" xfId="44530" xr:uid="{E88BB45A-B948-436B-8E16-47F2D8CA3C9B}"/>
    <cellStyle name="Berechnung 2 2 6 12" xfId="47068" xr:uid="{85AB5C51-EC73-4AE2-A50D-D343AC324D9C}"/>
    <cellStyle name="Berechnung 2 2 6 2" xfId="6945" xr:uid="{AC1F1849-E3A5-4871-9276-20274747D77F}"/>
    <cellStyle name="Berechnung 2 2 6 3" xfId="10523" xr:uid="{298E5DC0-5448-47A9-9AFD-022B223F2D76}"/>
    <cellStyle name="Berechnung 2 2 6 4" xfId="14422" xr:uid="{8CE1FE7B-A051-46EF-B784-F7615CB29A63}"/>
    <cellStyle name="Berechnung 2 2 6 5" xfId="17623" xr:uid="{3B0EF669-FEC5-4A1B-B949-A169251DF3AF}"/>
    <cellStyle name="Berechnung 2 2 6 6" xfId="21606" xr:uid="{B4431779-D139-47CD-81BD-FB71088337FD}"/>
    <cellStyle name="Berechnung 2 2 6 7" xfId="24185" xr:uid="{8D6FAE1F-F053-4456-B0C0-25204AAB9145}"/>
    <cellStyle name="Berechnung 2 2 6 8" xfId="26328" xr:uid="{817F07F8-56F7-4989-9496-C84715F88E2B}"/>
    <cellStyle name="Berechnung 2 2 6 9" xfId="34086" xr:uid="{19DB23F9-F466-4D31-93F5-AF961B8803C9}"/>
    <cellStyle name="Berechnung 2 2 7" xfId="3191" xr:uid="{1FF3D61F-9ACE-4DBE-848C-BBC05CC80C75}"/>
    <cellStyle name="Berechnung 2 2 7 10" xfId="34768" xr:uid="{70AED98F-1C24-4B9E-AC5C-18D35E29517C}"/>
    <cellStyle name="Berechnung 2 2 7 11" xfId="38213" xr:uid="{C79A99B9-B8CF-42F0-AE8E-0DCAB3B14CA2}"/>
    <cellStyle name="Berechnung 2 2 7 12" xfId="40902" xr:uid="{EA2B6590-96CC-4E11-B94E-CF93FF3C4D76}"/>
    <cellStyle name="Berechnung 2 2 7 13" xfId="45213" xr:uid="{283ABEB1-9FE1-4D08-8CAC-B75DE514E92B}"/>
    <cellStyle name="Berechnung 2 2 7 14" xfId="48604" xr:uid="{355920D2-FFCE-4C18-BC92-2D32B1D84ECF}"/>
    <cellStyle name="Berechnung 2 2 7 15" xfId="50609" xr:uid="{9A21D92F-565C-45C0-AB35-7DF64A237CDD}"/>
    <cellStyle name="Berechnung 2 2 7 2" xfId="7626" xr:uid="{65B88592-7177-4421-A213-28370FA28E73}"/>
    <cellStyle name="Berechnung 2 2 7 3" xfId="11205" xr:uid="{DAE93CDD-2AFB-4469-A039-D0CBD8BBA0D9}"/>
    <cellStyle name="Berechnung 2 2 7 4" xfId="15105" xr:uid="{B35BF2B0-5FDD-4207-8E57-2F5AAB8160D9}"/>
    <cellStyle name="Berechnung 2 2 7 5" xfId="18304" xr:uid="{F78F76B7-BF9E-4BC7-99B5-3D5081E9BEEA}"/>
    <cellStyle name="Berechnung 2 2 7 6" xfId="22284" xr:uid="{68C53DF2-216F-4D01-A824-B4254CCA0B86}"/>
    <cellStyle name="Berechnung 2 2 7 7" xfId="24846" xr:uid="{7A4B22DC-A346-4552-B9A9-3A97BD756218}"/>
    <cellStyle name="Berechnung 2 2 7 8" xfId="29189" xr:uid="{CA337CE7-4B25-404D-AE40-65004948C1F2}"/>
    <cellStyle name="Berechnung 2 2 7 9" xfId="31163" xr:uid="{18891227-4E1F-4CE7-84AC-EE8E2D727A4A}"/>
    <cellStyle name="Berechnung 2 2 8" xfId="3005" xr:uid="{DF317608-40D6-4F89-B583-79AF79E12723}"/>
    <cellStyle name="Berechnung 2 2 8 10" xfId="34582" xr:uid="{DF24EA88-6E33-40F5-8635-7252D32F4BA7}"/>
    <cellStyle name="Berechnung 2 2 8 11" xfId="38027" xr:uid="{4DF7324B-D734-48EC-9382-9AEC5A743619}"/>
    <cellStyle name="Berechnung 2 2 8 12" xfId="40716" xr:uid="{A2DC4C91-8FA3-474C-8034-DB6D015C990C}"/>
    <cellStyle name="Berechnung 2 2 8 13" xfId="45027" xr:uid="{93A95A49-99ED-4891-9C3C-6A640B6239BC}"/>
    <cellStyle name="Berechnung 2 2 8 14" xfId="48418" xr:uid="{7AF45340-C94E-4D5E-B7EA-160127ACA19A}"/>
    <cellStyle name="Berechnung 2 2 8 15" xfId="50423" xr:uid="{E9944E66-A628-4C4F-A2F7-1A3EEBB366EE}"/>
    <cellStyle name="Berechnung 2 2 8 2" xfId="7440" xr:uid="{5BC05A17-7835-4CD3-A484-B1ADC97A1F1D}"/>
    <cellStyle name="Berechnung 2 2 8 3" xfId="11019" xr:uid="{DB0487BE-9F61-4355-9E9B-0D1841041F73}"/>
    <cellStyle name="Berechnung 2 2 8 4" xfId="14919" xr:uid="{00127FB3-D50C-4498-93DB-84E61677C80F}"/>
    <cellStyle name="Berechnung 2 2 8 5" xfId="18118" xr:uid="{7F12B87B-7F6E-4B29-BACB-04D106FB5DE4}"/>
    <cellStyle name="Berechnung 2 2 8 6" xfId="22098" xr:uid="{E50DCDF1-1821-4BE7-A2E8-A2CC4BE4A671}"/>
    <cellStyle name="Berechnung 2 2 8 7" xfId="24660" xr:uid="{75230690-2947-405D-ABFE-DD0B55DE4E2C}"/>
    <cellStyle name="Berechnung 2 2 8 8" xfId="29003" xr:uid="{31D0D588-CB69-4DD7-8C64-90ED14FE3254}"/>
    <cellStyle name="Berechnung 2 2 8 9" xfId="30977" xr:uid="{3A9858B9-436D-4EB8-B303-8A1A2BF5A833}"/>
    <cellStyle name="Berechnung 2 2 9" xfId="4145" xr:uid="{0C1137F8-5D86-4CCA-9F04-0B809E34EF37}"/>
    <cellStyle name="Berechnung 2 2 9 10" xfId="41808" xr:uid="{D2B1E19B-3A3A-4049-AEFB-533306A83DEE}"/>
    <cellStyle name="Berechnung 2 2 9 11" xfId="46144" xr:uid="{963C1BA9-F7B3-48D9-8721-E5C5793CCBDB}"/>
    <cellStyle name="Berechnung 2 2 9 12" xfId="49548" xr:uid="{6C8C1C45-D1E4-4E41-ABCD-4EE2941B2916}"/>
    <cellStyle name="Berechnung 2 2 9 13" xfId="51515" xr:uid="{97E9552C-B45E-480E-88A5-A71908E97A04}"/>
    <cellStyle name="Berechnung 2 2 9 2" xfId="8578" xr:uid="{D1DD1A0E-3C21-481D-AB25-58E5A5E2F0EF}"/>
    <cellStyle name="Berechnung 2 2 9 3" xfId="12149" xr:uid="{C46B06FC-0219-46B6-B877-74A3F0ABB2B5}"/>
    <cellStyle name="Berechnung 2 2 9 4" xfId="16052" xr:uid="{7E309C5C-92DD-4EFB-BC29-135969A8404D}"/>
    <cellStyle name="Berechnung 2 2 9 5" xfId="19233" xr:uid="{12A1E2A9-A93F-4C77-91E7-FDB086B3B311}"/>
    <cellStyle name="Berechnung 2 2 9 6" xfId="25752" xr:uid="{4CA3094F-E411-4F97-A1D8-3B42C758288A}"/>
    <cellStyle name="Berechnung 2 2 9 7" xfId="32100" xr:uid="{A96BF05A-5D96-42A9-B0F6-FEFC04F57049}"/>
    <cellStyle name="Berechnung 2 2 9 8" xfId="35706" xr:uid="{C6BFF8E7-BB12-4D7F-8BC9-D4216C297C85}"/>
    <cellStyle name="Berechnung 2 2 9 9" xfId="39158" xr:uid="{4F252721-77DA-46F7-9F75-F5F815C19C65}"/>
    <cellStyle name="Berechnung 2 3" xfId="588" xr:uid="{BF02BF18-94DD-4511-BB07-CC903F51B0D4}"/>
    <cellStyle name="Berechnung 2 3 10" xfId="4557" xr:uid="{328FFDAC-D5D9-4AEA-BC76-6CB37B0B5897}"/>
    <cellStyle name="Berechnung 2 3 10 10" xfId="42220" xr:uid="{50DD0338-3C6B-4371-9822-6DF9647251B4}"/>
    <cellStyle name="Berechnung 2 3 10 11" xfId="46556" xr:uid="{291A808C-66B7-4480-B61E-6C2370890CB0}"/>
    <cellStyle name="Berechnung 2 3 10 12" xfId="49960" xr:uid="{DC4D48E1-BDF2-4963-B9B2-FE95A1C8EDB9}"/>
    <cellStyle name="Berechnung 2 3 10 13" xfId="51927" xr:uid="{A9257FFE-13C9-4366-AFF5-3E39EE839A40}"/>
    <cellStyle name="Berechnung 2 3 10 2" xfId="8990" xr:uid="{1B5DE1F9-A41C-4258-A500-3789708D6997}"/>
    <cellStyle name="Berechnung 2 3 10 3" xfId="12561" xr:uid="{B1A81429-0E01-416E-99E4-341A182C0A5E}"/>
    <cellStyle name="Berechnung 2 3 10 4" xfId="16464" xr:uid="{2538703A-968C-4E7D-9207-F004D3D14DEF}"/>
    <cellStyle name="Berechnung 2 3 10 5" xfId="19645" xr:uid="{3D7F2A4F-A392-4B82-99E9-A707BD7FB25D}"/>
    <cellStyle name="Berechnung 2 3 10 6" xfId="26164" xr:uid="{77809BAB-D183-4F16-8658-6FFBDBAA30EC}"/>
    <cellStyle name="Berechnung 2 3 10 7" xfId="32512" xr:uid="{638D3DB7-7EB8-41D0-ADE5-DDD4327F1122}"/>
    <cellStyle name="Berechnung 2 3 10 8" xfId="36118" xr:uid="{3161EFDD-30DD-4203-A03C-E28D853A54DA}"/>
    <cellStyle name="Berechnung 2 3 10 9" xfId="39570" xr:uid="{944129E3-F4CB-4754-8684-8F68BFCFE417}"/>
    <cellStyle name="Berechnung 2 3 11" xfId="5293" xr:uid="{C6E5115F-56D7-495F-8EE4-248D17C7BD1C}"/>
    <cellStyle name="Berechnung 2 3 12" xfId="13455" xr:uid="{BF72DD04-EA4E-4E38-9790-B8BF10E20F36}"/>
    <cellStyle name="Berechnung 2 3 13" xfId="19702" xr:uid="{211619FA-0FF9-4699-96D6-E37EF9B8C470}"/>
    <cellStyle name="Berechnung 2 3 14" xfId="26635" xr:uid="{D5BEB682-A915-44A8-A8CB-8B8D515C2091}"/>
    <cellStyle name="Berechnung 2 3 15" xfId="42618" xr:uid="{6590311C-2B65-4AE5-B02A-064057B5E65F}"/>
    <cellStyle name="Berechnung 2 3 16" xfId="52452" xr:uid="{64126ACA-F26D-4BB9-A432-503331C77B39}"/>
    <cellStyle name="Berechnung 2 3 2" xfId="803" xr:uid="{0BC35C1B-7D3C-4990-9E43-B102F1989A32}"/>
    <cellStyle name="Berechnung 2 3 2 10" xfId="5384" xr:uid="{D4CD48FE-17D0-4C69-A9A0-B4A30517F69C}"/>
    <cellStyle name="Berechnung 2 3 2 11" xfId="13621" xr:uid="{7B3EF2B4-10F8-415B-9AC9-9D12F8A0AF8D}"/>
    <cellStyle name="Berechnung 2 3 2 12" xfId="19912" xr:uid="{371C8F92-8C9C-4855-A6E6-C013B8F409DF}"/>
    <cellStyle name="Berechnung 2 3 2 13" xfId="30165" xr:uid="{6F292ADD-4435-4F55-AAB2-D8A198173968}"/>
    <cellStyle name="Berechnung 2 3 2 14" xfId="42828" xr:uid="{87B44BF4-91E1-47BC-B2E8-F59F81AD6DDC}"/>
    <cellStyle name="Berechnung 2 3 2 15" xfId="52666" xr:uid="{DD0795F3-335C-41B3-AD6A-DC2CDEF1296A}"/>
    <cellStyle name="Berechnung 2 3 2 2" xfId="1581" xr:uid="{FD6ECED7-7618-49BB-9D73-A4F4B78EFCA9}"/>
    <cellStyle name="Berechnung 2 3 2 2 10" xfId="43606" xr:uid="{B9391CF2-6F69-4ABB-A93F-1A4770307AF7}"/>
    <cellStyle name="Berechnung 2 3 2 2 11" xfId="47060" xr:uid="{CC0C3419-35F3-42DE-9F80-AF0AD8EF24A1}"/>
    <cellStyle name="Berechnung 2 3 2 2 2" xfId="6020" xr:uid="{2943E9F8-445A-4FF5-85F1-457B1C8FCDC0}"/>
    <cellStyle name="Berechnung 2 3 2 2 3" xfId="9597" xr:uid="{ECDA3732-FAFA-46B7-95E6-A3A029F1CBEA}"/>
    <cellStyle name="Berechnung 2 3 2 2 4" xfId="16702" xr:uid="{EFB4DB56-D29B-4EBF-9BA2-9CD2E2EC67B3}"/>
    <cellStyle name="Berechnung 2 3 2 2 5" xfId="20689" xr:uid="{97696D55-8A75-4A0C-B18A-C1A61B327E9D}"/>
    <cellStyle name="Berechnung 2 3 2 2 6" xfId="23298" xr:uid="{F6DFBB88-C91F-40E9-8D2D-7D77E739FF78}"/>
    <cellStyle name="Berechnung 2 3 2 2 7" xfId="27110" xr:uid="{2E4A4543-B145-4AC8-A904-F966431F3678}"/>
    <cellStyle name="Berechnung 2 3 2 2 8" xfId="33164" xr:uid="{D241BB42-19EE-475B-87E9-4E2A446C3593}"/>
    <cellStyle name="Berechnung 2 3 2 2 9" xfId="37183" xr:uid="{B84B7D42-966E-41A3-AA34-EEC19B58245D}"/>
    <cellStyle name="Berechnung 2 3 2 3" xfId="1301" xr:uid="{AFD65E7E-1960-4EAB-A8CF-0B95407BA8D0}"/>
    <cellStyle name="Berechnung 2 3 2 3 10" xfId="36576" xr:uid="{9AB0FAA6-C920-4742-BF33-205B582BCE3E}"/>
    <cellStyle name="Berechnung 2 3 2 3 11" xfId="43326" xr:uid="{62B78236-E181-43B1-A97D-20C1661081D3}"/>
    <cellStyle name="Berechnung 2 3 2 3 12" xfId="47546" xr:uid="{55FB078E-E5FB-44CF-BF1F-1008731096A5}"/>
    <cellStyle name="Berechnung 2 3 2 3 2" xfId="5743" xr:uid="{38001F5B-2E4A-4F22-9281-9AFDAE408E1B}"/>
    <cellStyle name="Berechnung 2 3 2 3 3" xfId="9317" xr:uid="{0EC20A6B-FEAE-4CF6-97A9-320C1026B63B}"/>
    <cellStyle name="Berechnung 2 3 2 3 4" xfId="13247" xr:uid="{7BB58F39-2330-4963-AE09-589FF5D5892E}"/>
    <cellStyle name="Berechnung 2 3 2 3 5" xfId="13248" xr:uid="{0744ABE5-7A9D-4C33-80A2-E1D934465F12}"/>
    <cellStyle name="Berechnung 2 3 2 3 6" xfId="20409" xr:uid="{64162E54-AA38-425D-B87F-3C6F7A4F39CD}"/>
    <cellStyle name="Berechnung 2 3 2 3 7" xfId="11702" xr:uid="{5464548E-B21B-48AB-A544-48CF41816346}"/>
    <cellStyle name="Berechnung 2 3 2 3 8" xfId="26615" xr:uid="{56C28E0F-E491-445E-8114-C8970D242DB1}"/>
    <cellStyle name="Berechnung 2 3 2 3 9" xfId="32884" xr:uid="{E83EE4E5-DBE5-4E7E-8719-81E08EDE0EC5}"/>
    <cellStyle name="Berechnung 2 3 2 4" xfId="2223" xr:uid="{FF7F9A60-3BC2-41DB-9BF5-9D60DF94970A}"/>
    <cellStyle name="Berechnung 2 3 2 4 10" xfId="39940" xr:uid="{E558A5B8-9BB2-4E24-838F-45AAB47E44E1}"/>
    <cellStyle name="Berechnung 2 3 2 4 11" xfId="44246" xr:uid="{0D1E2CD9-469D-48CA-BD8C-9EF1E3C8C9D0}"/>
    <cellStyle name="Berechnung 2 3 2 4 12" xfId="48071" xr:uid="{FE846B5D-DD33-4836-8C21-3892C974F7EB}"/>
    <cellStyle name="Berechnung 2 3 2 4 2" xfId="6661" xr:uid="{5807733D-ADD0-4785-A5EB-E834922FDB5A}"/>
    <cellStyle name="Berechnung 2 3 2 4 3" xfId="10239" xr:uid="{BCB63E61-C6EC-42D6-AEB5-D73BEC6A2E17}"/>
    <cellStyle name="Berechnung 2 3 2 4 4" xfId="14138" xr:uid="{3044178D-99B5-47C2-B2FB-42F1E7D14003}"/>
    <cellStyle name="Berechnung 2 3 2 4 5" xfId="17339" xr:uid="{DE7E8D5A-0CB5-4EDF-9436-0971EABB43FE}"/>
    <cellStyle name="Berechnung 2 3 2 4 6" xfId="21322" xr:uid="{54B9F405-4EF8-4380-AFE5-7C5315277A42}"/>
    <cellStyle name="Berechnung 2 3 2 4 7" xfId="23909" xr:uid="{C5BF616F-8C78-49D1-92EA-72CC04843CE8}"/>
    <cellStyle name="Berechnung 2 3 2 4 8" xfId="26483" xr:uid="{C277D80D-4EB9-4802-897F-FF27128E6A96}"/>
    <cellStyle name="Berechnung 2 3 2 4 9" xfId="33802" xr:uid="{80735B63-FB0D-41D0-A473-70F3318490C6}"/>
    <cellStyle name="Berechnung 2 3 2 5" xfId="2578" xr:uid="{3A09DF97-1186-4F37-9ACF-BF8D74C806C8}"/>
    <cellStyle name="Berechnung 2 3 2 5 10" xfId="40295" xr:uid="{6F7A10F2-B086-4ABE-BACB-D4A8D3FBC00E}"/>
    <cellStyle name="Berechnung 2 3 2 5 11" xfId="44601" xr:uid="{0EEA2BAB-7B68-4C7B-8154-705BAA473D98}"/>
    <cellStyle name="Berechnung 2 3 2 5 12" xfId="45698" xr:uid="{76BA2610-B72C-4DE8-9C4E-F3AF470AFBC5}"/>
    <cellStyle name="Berechnung 2 3 2 5 2" xfId="7015" xr:uid="{B81C7068-7B94-4B54-82FC-60A9EB87ADFB}"/>
    <cellStyle name="Berechnung 2 3 2 5 3" xfId="10594" xr:uid="{741601D5-059A-43A6-8B71-ED170477DC90}"/>
    <cellStyle name="Berechnung 2 3 2 5 4" xfId="14493" xr:uid="{C4F6ED99-4150-427E-A043-EA9F4990AB65}"/>
    <cellStyle name="Berechnung 2 3 2 5 5" xfId="17694" xr:uid="{BF340BDC-6324-4247-BC78-C29DBB839A77}"/>
    <cellStyle name="Berechnung 2 3 2 5 6" xfId="21677" xr:uid="{3ABBEE5A-54C8-4FFA-BA81-1769E6FC9E1F}"/>
    <cellStyle name="Berechnung 2 3 2 5 7" xfId="24249" xr:uid="{773FBDE4-16B8-466D-83B8-D5E00A5925DE}"/>
    <cellStyle name="Berechnung 2 3 2 5 8" xfId="30550" xr:uid="{C36E70AE-AA7F-4A4C-8CCD-43F2B457B320}"/>
    <cellStyle name="Berechnung 2 3 2 5 9" xfId="34157" xr:uid="{88D3CAB3-A87E-43F3-AE21-A52ADC44FA48}"/>
    <cellStyle name="Berechnung 2 3 2 6" xfId="3267" xr:uid="{B1BD4CF4-4EA6-48F0-BBC8-53E1BE23D904}"/>
    <cellStyle name="Berechnung 2 3 2 6 10" xfId="34844" xr:uid="{E0BA39C1-FC63-46B3-AAA2-21DA9F241BD2}"/>
    <cellStyle name="Berechnung 2 3 2 6 11" xfId="38289" xr:uid="{4B045E68-8779-4F13-BC74-80EDF551EF13}"/>
    <cellStyle name="Berechnung 2 3 2 6 12" xfId="40978" xr:uid="{876388AA-7B73-4449-A46C-83BF6EEDE467}"/>
    <cellStyle name="Berechnung 2 3 2 6 13" xfId="45289" xr:uid="{FD291CB8-2E39-4AD8-8D74-122D93B6ABA5}"/>
    <cellStyle name="Berechnung 2 3 2 6 14" xfId="48680" xr:uid="{83184CFF-D3DD-4C56-97AB-D8F3142492C2}"/>
    <cellStyle name="Berechnung 2 3 2 6 15" xfId="50685" xr:uid="{7EA7A606-372C-4129-8A81-3E5F2CBDE617}"/>
    <cellStyle name="Berechnung 2 3 2 6 2" xfId="7702" xr:uid="{3C2D9B5A-F43D-4533-806F-78E2457948E8}"/>
    <cellStyle name="Berechnung 2 3 2 6 3" xfId="11281" xr:uid="{0D0D6BD8-9FFE-40F0-BCB3-950CC907639C}"/>
    <cellStyle name="Berechnung 2 3 2 6 4" xfId="15181" xr:uid="{D24591F2-F435-4282-B55D-9DAFB927E8D8}"/>
    <cellStyle name="Berechnung 2 3 2 6 5" xfId="18380" xr:uid="{30CC5192-64B1-4B84-A963-314561F92724}"/>
    <cellStyle name="Berechnung 2 3 2 6 6" xfId="22360" xr:uid="{6A361C91-32C8-4323-BFFC-EE16C1534B51}"/>
    <cellStyle name="Berechnung 2 3 2 6 7" xfId="24922" xr:uid="{BDCF252D-0EF6-4CAF-B4DF-5A9C1E92FDE1}"/>
    <cellStyle name="Berechnung 2 3 2 6 8" xfId="29265" xr:uid="{C1829678-A6E3-4636-B73B-87D7D1F5FB61}"/>
    <cellStyle name="Berechnung 2 3 2 6 9" xfId="31239" xr:uid="{2740C157-6F1E-4AE1-8C76-096FD1C14712}"/>
    <cellStyle name="Berechnung 2 3 2 7" xfId="2976" xr:uid="{010AEFA7-8207-4526-B0AA-B3FD7C04DDBF}"/>
    <cellStyle name="Berechnung 2 3 2 7 10" xfId="34553" xr:uid="{AD95734E-1A51-42F8-919A-93120AAFB612}"/>
    <cellStyle name="Berechnung 2 3 2 7 11" xfId="37998" xr:uid="{A2237BAF-0DED-444C-9A87-BB0419F6F288}"/>
    <cellStyle name="Berechnung 2 3 2 7 12" xfId="40687" xr:uid="{7F9CA132-8EFE-4A18-981A-0BF1C260AE92}"/>
    <cellStyle name="Berechnung 2 3 2 7 13" xfId="44998" xr:uid="{6D1A52A1-B7B3-4BD6-9DF6-E42875B65B03}"/>
    <cellStyle name="Berechnung 2 3 2 7 14" xfId="48389" xr:uid="{0747FDF4-6098-4C2F-97D9-B9B00B3185D8}"/>
    <cellStyle name="Berechnung 2 3 2 7 15" xfId="50394" xr:uid="{C35CB754-583B-4BD9-9F56-61B80D7F4444}"/>
    <cellStyle name="Berechnung 2 3 2 7 2" xfId="7411" xr:uid="{0CDC1104-424E-4F5F-8FC9-3923A9C64480}"/>
    <cellStyle name="Berechnung 2 3 2 7 3" xfId="10990" xr:uid="{BED636D8-9123-45B8-8CFA-874423439DB8}"/>
    <cellStyle name="Berechnung 2 3 2 7 4" xfId="14890" xr:uid="{24F0CD02-D853-4ACB-B670-0A11531ED185}"/>
    <cellStyle name="Berechnung 2 3 2 7 5" xfId="18089" xr:uid="{764157B0-D730-471C-9CBA-98A4A564D583}"/>
    <cellStyle name="Berechnung 2 3 2 7 6" xfId="22069" xr:uid="{7142FF13-072F-425C-B862-C7D5E7BEB79B}"/>
    <cellStyle name="Berechnung 2 3 2 7 7" xfId="24631" xr:uid="{F80A048E-2835-4FC7-98EF-AB328FEC5B0F}"/>
    <cellStyle name="Berechnung 2 3 2 7 8" xfId="28974" xr:uid="{779E3814-6156-48AD-B1B9-66EC97E768C7}"/>
    <cellStyle name="Berechnung 2 3 2 7 9" xfId="30948" xr:uid="{3A6567F1-B387-44DA-8195-C8BA4679DF1B}"/>
    <cellStyle name="Berechnung 2 3 2 8" xfId="4219" xr:uid="{6EB0754D-4FFB-43D8-940D-F13C873EB894}"/>
    <cellStyle name="Berechnung 2 3 2 8 10" xfId="41882" xr:uid="{6BD59121-24E7-4FCA-A94E-2D4E2FD16D10}"/>
    <cellStyle name="Berechnung 2 3 2 8 11" xfId="46218" xr:uid="{4E5E94B0-8D9C-4DF1-980C-C0917DBBF140}"/>
    <cellStyle name="Berechnung 2 3 2 8 12" xfId="49622" xr:uid="{AF6E9E86-07E2-4A84-9641-E0C734DB5301}"/>
    <cellStyle name="Berechnung 2 3 2 8 13" xfId="51589" xr:uid="{F4C8B1A4-A808-4239-9363-3FD098FA2A16}"/>
    <cellStyle name="Berechnung 2 3 2 8 2" xfId="8652" xr:uid="{3D302764-D17B-47B2-A8A5-683315D40CCC}"/>
    <cellStyle name="Berechnung 2 3 2 8 3" xfId="12223" xr:uid="{A76995FF-6252-40A7-888B-4A06A8C55DEC}"/>
    <cellStyle name="Berechnung 2 3 2 8 4" xfId="16126" xr:uid="{13D91C3F-7C13-4722-9EEB-17F74656DAEE}"/>
    <cellStyle name="Berechnung 2 3 2 8 5" xfId="19307" xr:uid="{CCD430C4-8C03-4C50-9EDC-678000D50636}"/>
    <cellStyle name="Berechnung 2 3 2 8 6" xfId="25826" xr:uid="{AC31444B-C56B-441F-9CBF-9B0147F55D8D}"/>
    <cellStyle name="Berechnung 2 3 2 8 7" xfId="32174" xr:uid="{7FE6ADB3-12BF-46F0-866B-16A7A76756AB}"/>
    <cellStyle name="Berechnung 2 3 2 8 8" xfId="35780" xr:uid="{681E9BFC-B308-4E31-8D58-341FC0E67DDD}"/>
    <cellStyle name="Berechnung 2 3 2 8 9" xfId="39232" xr:uid="{C0BCD4FD-55EF-4B31-B363-7DADEBABA9B7}"/>
    <cellStyle name="Berechnung 2 3 2 9" xfId="3799" xr:uid="{6ACDF836-B4BB-48D2-9BD8-4DD886BDB097}"/>
    <cellStyle name="Berechnung 2 3 2 9 10" xfId="41462" xr:uid="{3F54CB82-7DDC-46E1-AF23-FBC9E45A9700}"/>
    <cellStyle name="Berechnung 2 3 2 9 11" xfId="45798" xr:uid="{330CCEF4-71EA-4F4A-AF27-738063130D9A}"/>
    <cellStyle name="Berechnung 2 3 2 9 12" xfId="49202" xr:uid="{60584C86-B8D4-4F44-8DC4-82309BB6CD46}"/>
    <cellStyle name="Berechnung 2 3 2 9 13" xfId="51169" xr:uid="{1DA90230-5831-4BDE-B1F3-FFD4D0DEEFD2}"/>
    <cellStyle name="Berechnung 2 3 2 9 2" xfId="8232" xr:uid="{7D67AB8C-06F1-4486-AAC9-0900F84446AF}"/>
    <cellStyle name="Berechnung 2 3 2 9 3" xfId="11803" xr:uid="{41F616AF-AE2C-4827-83B1-DADBAFF07A70}"/>
    <cellStyle name="Berechnung 2 3 2 9 4" xfId="15706" xr:uid="{944F1F54-799D-432B-A3C1-A66CC1188A48}"/>
    <cellStyle name="Berechnung 2 3 2 9 5" xfId="18887" xr:uid="{ED6151CF-56A6-4CC7-9404-FDD3A0FADEF4}"/>
    <cellStyle name="Berechnung 2 3 2 9 6" xfId="25406" xr:uid="{988864E0-5B6A-4E0C-94BF-6F22508D56E0}"/>
    <cellStyle name="Berechnung 2 3 2 9 7" xfId="31754" xr:uid="{1ED95062-AD78-4A87-AF94-995CD8C7B0C1}"/>
    <cellStyle name="Berechnung 2 3 2 9 8" xfId="35360" xr:uid="{05EF22D5-479B-40F6-B581-0B07F17B145C}"/>
    <cellStyle name="Berechnung 2 3 2 9 9" xfId="38812" xr:uid="{E104243C-50AA-4506-857E-86E98402B601}"/>
    <cellStyle name="Berechnung 2 3 3" xfId="1444" xr:uid="{33B50695-E10F-4A1A-A366-E5AC82D5D30D}"/>
    <cellStyle name="Berechnung 2 3 3 10" xfId="43469" xr:uid="{D1203EB8-D3D4-4869-8993-3C6A60D61111}"/>
    <cellStyle name="Berechnung 2 3 3 11" xfId="47839" xr:uid="{586824E5-6034-4786-BB83-84E366742CB5}"/>
    <cellStyle name="Berechnung 2 3 3 2" xfId="5883" xr:uid="{7AD67D5A-299B-42CD-B4A3-B96552D4C271}"/>
    <cellStyle name="Berechnung 2 3 3 3" xfId="9460" xr:uid="{8AC6D25C-D98B-4556-AA7E-9062F2BEEA9C}"/>
    <cellStyle name="Berechnung 2 3 3 4" xfId="16565" xr:uid="{37BFBEA4-1537-4676-AE69-E6C2EC5A4085}"/>
    <cellStyle name="Berechnung 2 3 3 5" xfId="20552" xr:uid="{76669467-2DEE-4A37-A752-FB42928CEC67}"/>
    <cellStyle name="Berechnung 2 3 3 6" xfId="23173" xr:uid="{CB0300C2-6D5D-4AE0-849F-337BC19EE069}"/>
    <cellStyle name="Berechnung 2 3 3 7" xfId="26901" xr:uid="{0782B445-A647-4666-982F-8BDA2FA65FED}"/>
    <cellStyle name="Berechnung 2 3 3 8" xfId="33027" xr:uid="{5655F4CC-8D50-45D7-A087-E28DA67A6FDC}"/>
    <cellStyle name="Berechnung 2 3 3 9" xfId="29929" xr:uid="{7485F683-D7EB-4C42-90B9-CE3A2ED61C37}"/>
    <cellStyle name="Berechnung 2 3 4" xfId="1747" xr:uid="{22AED81D-9192-4B97-9257-2D4AA45A3916}"/>
    <cellStyle name="Berechnung 2 3 4 10" xfId="28654" xr:uid="{581D5A9D-161B-438A-9A28-F041012E8FDE}"/>
    <cellStyle name="Berechnung 2 3 4 11" xfId="43772" xr:uid="{DA3B320B-66F4-43A7-B44A-1F1F48BC6043}"/>
    <cellStyle name="Berechnung 2 3 4 12" xfId="47234" xr:uid="{1C8A6841-CDAA-4C7E-BB83-FFA9FD6E58A1}"/>
    <cellStyle name="Berechnung 2 3 4 2" xfId="6185" xr:uid="{FA5E9029-0008-4B4D-9EC1-530063615BAE}"/>
    <cellStyle name="Berechnung 2 3 4 3" xfId="9763" xr:uid="{612F71A9-CCE0-4DB2-9AEC-09D7E9393033}"/>
    <cellStyle name="Berechnung 2 3 4 4" xfId="13665" xr:uid="{5FCB0849-5246-425C-8C33-BBE32FAE76B5}"/>
    <cellStyle name="Berechnung 2 3 4 5" xfId="16868" xr:uid="{7ED3D3E8-69EA-4B25-A030-6F8D451C5270}"/>
    <cellStyle name="Berechnung 2 3 4 6" xfId="20855" xr:uid="{3600AD7E-870E-45F1-BADF-C1C75C843568}"/>
    <cellStyle name="Berechnung 2 3 4 7" xfId="23455" xr:uid="{FD41E204-34D6-4E4D-BE88-970B04C0086D}"/>
    <cellStyle name="Berechnung 2 3 4 8" xfId="30246" xr:uid="{5DA4CF55-9858-4B16-A317-94AB55A00920}"/>
    <cellStyle name="Berechnung 2 3 4 9" xfId="33330" xr:uid="{ADAD2346-10E8-452A-A008-93962C12F313}"/>
    <cellStyle name="Berechnung 2 3 5" xfId="2043" xr:uid="{E2CECCC4-C524-4EEB-9700-91F193942819}"/>
    <cellStyle name="Berechnung 2 3 5 10" xfId="39760" xr:uid="{7CACBEDE-154D-4DF9-B0E1-56036919C86E}"/>
    <cellStyle name="Berechnung 2 3 5 11" xfId="44066" xr:uid="{2C782254-EC35-4785-B701-5589E36866B4}"/>
    <cellStyle name="Berechnung 2 3 5 12" xfId="42578" xr:uid="{02962BF8-25C5-4FC2-864E-FB8AE68541EF}"/>
    <cellStyle name="Berechnung 2 3 5 2" xfId="6481" xr:uid="{8174D665-4925-4D19-9ECF-25F045C1D493}"/>
    <cellStyle name="Berechnung 2 3 5 3" xfId="10059" xr:uid="{8B17A809-F770-401A-9044-CDAC44BFF5F8}"/>
    <cellStyle name="Berechnung 2 3 5 4" xfId="13958" xr:uid="{3F506059-E89C-43FC-AA53-EE12C9C41BB5}"/>
    <cellStyle name="Berechnung 2 3 5 5" xfId="17159" xr:uid="{D4605CE1-D1C3-4FC0-9ED1-26FCD5DE9FC4}"/>
    <cellStyle name="Berechnung 2 3 5 6" xfId="21142" xr:uid="{D045A4D6-0A84-4433-862A-25CD6C55E863}"/>
    <cellStyle name="Berechnung 2 3 5 7" xfId="23729" xr:uid="{A33CE970-EDEA-4FC9-84E2-05B36F776365}"/>
    <cellStyle name="Berechnung 2 3 5 8" xfId="27588" xr:uid="{C0227CC3-4D0C-4AA6-9591-876AC879404A}"/>
    <cellStyle name="Berechnung 2 3 5 9" xfId="33622" xr:uid="{7F1E91E0-D620-4E1E-B5FD-64AE1AC206B5}"/>
    <cellStyle name="Berechnung 2 3 6" xfId="2372" xr:uid="{2855CBC9-C9EC-4D64-89F5-2A2ACFD7455C}"/>
    <cellStyle name="Berechnung 2 3 6 10" xfId="40089" xr:uid="{180F5A85-26A8-46DC-9D09-5B9F7A361EE4}"/>
    <cellStyle name="Berechnung 2 3 6 11" xfId="44395" xr:uid="{E575C2FC-6CD0-4822-BE41-C9EFF609E731}"/>
    <cellStyle name="Berechnung 2 3 6 12" xfId="42496" xr:uid="{DC91DD25-C599-4A53-B83B-9891123037C5}"/>
    <cellStyle name="Berechnung 2 3 6 2" xfId="6810" xr:uid="{FB9F784A-4DED-4F88-8DAF-94C25ECB8961}"/>
    <cellStyle name="Berechnung 2 3 6 3" xfId="10388" xr:uid="{8CC8CF87-DEE8-4C57-B301-5E130F54E7C1}"/>
    <cellStyle name="Berechnung 2 3 6 4" xfId="14287" xr:uid="{F4FC0812-A1BF-4EDB-A7DE-BD54E115C288}"/>
    <cellStyle name="Berechnung 2 3 6 5" xfId="17488" xr:uid="{DC2237BE-5452-4FCC-898B-BBCDF6503A1F}"/>
    <cellStyle name="Berechnung 2 3 6 6" xfId="21471" xr:uid="{9523D8E7-EC04-49DF-937F-9FED66B3D90F}"/>
    <cellStyle name="Berechnung 2 3 6 7" xfId="24058" xr:uid="{7A9B4474-52D9-4D12-AA7E-034EEE92A370}"/>
    <cellStyle name="Berechnung 2 3 6 8" xfId="29689" xr:uid="{396C269E-4C23-409F-A9E0-BD4541698CEA}"/>
    <cellStyle name="Berechnung 2 3 6 9" xfId="33951" xr:uid="{30513221-89B3-453D-97BD-DDE009DE8EDD}"/>
    <cellStyle name="Berechnung 2 3 7" xfId="3056" xr:uid="{7743D9D6-A502-410E-8C1D-BE66E6CF0337}"/>
    <cellStyle name="Berechnung 2 3 7 10" xfId="34633" xr:uid="{98853942-3B99-4D6D-9B85-4AE217527D51}"/>
    <cellStyle name="Berechnung 2 3 7 11" xfId="38078" xr:uid="{9807A9E7-2F80-46A1-825A-D5AAFB6AA285}"/>
    <cellStyle name="Berechnung 2 3 7 12" xfId="40767" xr:uid="{DBD7F43B-70F0-418B-B362-C39C49F6A3DB}"/>
    <cellStyle name="Berechnung 2 3 7 13" xfId="45078" xr:uid="{378655AC-329E-40C2-ACBA-7391E870924D}"/>
    <cellStyle name="Berechnung 2 3 7 14" xfId="48469" xr:uid="{3578172F-80F5-4FEE-A7C3-F0A35187C7AC}"/>
    <cellStyle name="Berechnung 2 3 7 15" xfId="50474" xr:uid="{0FA489EA-9B8D-4EBF-9107-19AF86A7B4F9}"/>
    <cellStyle name="Berechnung 2 3 7 2" xfId="7491" xr:uid="{5349B9AC-D8F5-43BA-85DA-93B7B6D128D3}"/>
    <cellStyle name="Berechnung 2 3 7 3" xfId="11070" xr:uid="{4E31AAA3-2372-4504-8C97-A6990376D1BB}"/>
    <cellStyle name="Berechnung 2 3 7 4" xfId="14970" xr:uid="{5A77F90B-7C0E-40CF-9860-AF60D648A19F}"/>
    <cellStyle name="Berechnung 2 3 7 5" xfId="18169" xr:uid="{987B9E84-7AEE-4789-B447-58E9AE9A2A37}"/>
    <cellStyle name="Berechnung 2 3 7 6" xfId="22149" xr:uid="{D9962B73-BA6C-49F5-ABB1-C811D9E76FED}"/>
    <cellStyle name="Berechnung 2 3 7 7" xfId="24711" xr:uid="{958A6803-B388-4D9A-BB99-5BCB1281B590}"/>
    <cellStyle name="Berechnung 2 3 7 8" xfId="29054" xr:uid="{CDAFA82E-7CE2-4FEE-8DD8-FEB48D55E126}"/>
    <cellStyle name="Berechnung 2 3 7 9" xfId="31028" xr:uid="{2474753B-CBAB-4A0B-B68B-1CA538E836CE}"/>
    <cellStyle name="Berechnung 2 3 8" xfId="3489" xr:uid="{C68C788E-0F22-4049-A4C1-2B99CC068FC9}"/>
    <cellStyle name="Berechnung 2 3 8 10" xfId="35066" xr:uid="{BECB6342-842B-4820-B15F-CE56B5BC3A86}"/>
    <cellStyle name="Berechnung 2 3 8 11" xfId="38511" xr:uid="{BEF26D24-7967-46B2-964C-1A6ED43C5E08}"/>
    <cellStyle name="Berechnung 2 3 8 12" xfId="41200" xr:uid="{1BDA3034-3D1A-476F-8DD2-1F6CAD638C29}"/>
    <cellStyle name="Berechnung 2 3 8 13" xfId="45511" xr:uid="{4F09AFAD-31E9-4DD0-94FF-2CA2DF41295B}"/>
    <cellStyle name="Berechnung 2 3 8 14" xfId="48902" xr:uid="{3BE206BD-C26E-466D-8836-F8EE31CCE6F7}"/>
    <cellStyle name="Berechnung 2 3 8 15" xfId="50907" xr:uid="{003AD6B3-9B88-4BA8-BC66-55E24FC745D1}"/>
    <cellStyle name="Berechnung 2 3 8 2" xfId="7924" xr:uid="{71EC0215-8BBF-4029-8CBC-9F09843E1837}"/>
    <cellStyle name="Berechnung 2 3 8 3" xfId="11503" xr:uid="{50AD4479-D446-446C-90B1-5321D67FB8F5}"/>
    <cellStyle name="Berechnung 2 3 8 4" xfId="15403" xr:uid="{326D6D6E-4458-479B-89F7-485E7A629CB9}"/>
    <cellStyle name="Berechnung 2 3 8 5" xfId="18602" xr:uid="{B966979F-1380-43B1-924C-E44F1667284C}"/>
    <cellStyle name="Berechnung 2 3 8 6" xfId="22582" xr:uid="{829A68D9-B9F5-4E4A-B6A3-7E3122983078}"/>
    <cellStyle name="Berechnung 2 3 8 7" xfId="25144" xr:uid="{EF7AAE6F-DA20-4E40-BEA2-014DE152BE18}"/>
    <cellStyle name="Berechnung 2 3 8 8" xfId="29487" xr:uid="{B6D651BF-AAF8-4045-980D-F37513205E0F}"/>
    <cellStyle name="Berechnung 2 3 8 9" xfId="31461" xr:uid="{0760C309-FAC1-4BE1-B5B0-472E8898DC40}"/>
    <cellStyle name="Berechnung 2 3 9" xfId="4010" xr:uid="{5EB188FD-937A-426C-9CE1-47A5C8B00ADB}"/>
    <cellStyle name="Berechnung 2 3 9 10" xfId="41673" xr:uid="{AAA1DC53-6886-401A-9D87-6B3EF850D7E0}"/>
    <cellStyle name="Berechnung 2 3 9 11" xfId="46009" xr:uid="{2DB23B57-EE34-49A2-A812-33AF71D90133}"/>
    <cellStyle name="Berechnung 2 3 9 12" xfId="49413" xr:uid="{F9C0F4E8-4B56-4276-ABE9-2A125DCCDAC3}"/>
    <cellStyle name="Berechnung 2 3 9 13" xfId="51380" xr:uid="{4D402931-83D7-4D8A-A76A-2AB343B643A1}"/>
    <cellStyle name="Berechnung 2 3 9 2" xfId="8443" xr:uid="{45ADABE2-3F9D-4DB4-A0DF-512D1365C334}"/>
    <cellStyle name="Berechnung 2 3 9 3" xfId="12014" xr:uid="{F006ACDC-88E2-424A-91AB-66A93C76F577}"/>
    <cellStyle name="Berechnung 2 3 9 4" xfId="15917" xr:uid="{8478FEA8-6509-4AE2-B5CA-D1C58F39E6CC}"/>
    <cellStyle name="Berechnung 2 3 9 5" xfId="19098" xr:uid="{8BC4AB1F-5073-4ADE-9BA7-C677ABE0D6CA}"/>
    <cellStyle name="Berechnung 2 3 9 6" xfId="25617" xr:uid="{05F5BF95-0E2D-4820-88AF-2DA35A0AC700}"/>
    <cellStyle name="Berechnung 2 3 9 7" xfId="31965" xr:uid="{55EE50B9-E238-49EE-94E5-68E6C28BB3B6}"/>
    <cellStyle name="Berechnung 2 3 9 8" xfId="35571" xr:uid="{F2BB8B5E-C14C-4B16-B3A5-FCB722359A27}"/>
    <cellStyle name="Berechnung 2 3 9 9" xfId="39023" xr:uid="{57AD4E38-78D2-43BA-8C05-38D6B146E03C}"/>
    <cellStyle name="Berechnung 2 4" xfId="644" xr:uid="{BD3E9043-A5B7-4007-A4B3-9C857A0C8256}"/>
    <cellStyle name="Berechnung 2 4 10" xfId="3948" xr:uid="{37D98AEC-3832-4378-874A-6E6E7288592A}"/>
    <cellStyle name="Berechnung 2 4 10 10" xfId="41611" xr:uid="{BA0D1869-6E6E-4FCC-B270-F35BAC0CEA47}"/>
    <cellStyle name="Berechnung 2 4 10 11" xfId="45947" xr:uid="{6E42396A-A5F6-4F09-90EE-D1B83F68D9D7}"/>
    <cellStyle name="Berechnung 2 4 10 12" xfId="49351" xr:uid="{0C6C871C-56BA-4756-BCA3-3AE553AF2953}"/>
    <cellStyle name="Berechnung 2 4 10 13" xfId="51318" xr:uid="{1FE3CA80-8728-497D-9E3D-7EBD7DBB85CE}"/>
    <cellStyle name="Berechnung 2 4 10 2" xfId="8381" xr:uid="{2B689A41-2F42-4EE5-B439-5777A004F797}"/>
    <cellStyle name="Berechnung 2 4 10 3" xfId="11952" xr:uid="{C2B67F55-2D5A-4B17-B3FE-7F3AB2F78F18}"/>
    <cellStyle name="Berechnung 2 4 10 4" xfId="15855" xr:uid="{AB1F7D7A-DDF9-49A3-9B94-670C60D1D954}"/>
    <cellStyle name="Berechnung 2 4 10 5" xfId="19036" xr:uid="{8B534A1B-A512-4E33-AA18-B39D81030F25}"/>
    <cellStyle name="Berechnung 2 4 10 6" xfId="25555" xr:uid="{D46B521B-F76B-4EC7-917F-07FA3795608E}"/>
    <cellStyle name="Berechnung 2 4 10 7" xfId="31903" xr:uid="{D39BA1AC-F8ED-4EA7-851E-ADFE4E7164FD}"/>
    <cellStyle name="Berechnung 2 4 10 8" xfId="35509" xr:uid="{745D8C30-7AA5-4E27-92A8-478418EAA8F6}"/>
    <cellStyle name="Berechnung 2 4 10 9" xfId="38961" xr:uid="{DF37B2E1-AAFC-446F-950E-5FEEF92D2AEE}"/>
    <cellStyle name="Berechnung 2 4 11" xfId="5393" xr:uid="{5D4A1186-67EC-4C35-895A-783473D88DDF}"/>
    <cellStyle name="Berechnung 2 4 12" xfId="12903" xr:uid="{72917731-F312-439E-BDE2-40BCEF5D5EA1}"/>
    <cellStyle name="Berechnung 2 4 13" xfId="19758" xr:uid="{61118A30-EB02-41D5-95AF-D4467294D2AE}"/>
    <cellStyle name="Berechnung 2 4 14" xfId="36733" xr:uid="{CB654643-5E14-4045-A205-D6047C5F000B}"/>
    <cellStyle name="Berechnung 2 4 15" xfId="42674" xr:uid="{E1F332FC-510F-48A6-AFDD-62428D4D7161}"/>
    <cellStyle name="Berechnung 2 4 16" xfId="52508" xr:uid="{6952B18D-8B77-4B63-AC76-C3E5326E0C0C}"/>
    <cellStyle name="Berechnung 2 4 2" xfId="859" xr:uid="{ED652EB3-58C3-4B94-BE5E-F6DB6E52315B}"/>
    <cellStyle name="Berechnung 2 4 2 10" xfId="4843" xr:uid="{76E34459-2C2B-47F1-B78A-D14CBFF1E8E4}"/>
    <cellStyle name="Berechnung 2 4 2 11" xfId="13149" xr:uid="{2AAD6B50-AE3D-484F-A410-950E5A0FD439}"/>
    <cellStyle name="Berechnung 2 4 2 12" xfId="19968" xr:uid="{693C82D1-0CCE-465E-8C9D-0DAF7E5E15DD}"/>
    <cellStyle name="Berechnung 2 4 2 13" xfId="37358" xr:uid="{BD4A3A1E-4DD5-45F0-9306-FC26708350D7}"/>
    <cellStyle name="Berechnung 2 4 2 14" xfId="42884" xr:uid="{142C18F4-0929-4239-84E2-61EACC66F4BC}"/>
    <cellStyle name="Berechnung 2 4 2 15" xfId="52722" xr:uid="{545E016F-1971-46EA-A6A0-7C6809F93396}"/>
    <cellStyle name="Berechnung 2 4 2 2" xfId="1338" xr:uid="{147ECE8F-886F-4E09-9F5E-00068289842A}"/>
    <cellStyle name="Berechnung 2 4 2 2 10" xfId="43363" xr:uid="{013CB087-249A-44A9-B1CD-280DFDE1B2D7}"/>
    <cellStyle name="Berechnung 2 4 2 2 11" xfId="48115" xr:uid="{10821D02-CF36-44D6-B3AB-1150D8B0ED11}"/>
    <cellStyle name="Berechnung 2 4 2 2 2" xfId="5779" xr:uid="{DBECD7AE-3B03-42BD-B2F2-BBB1DBBBEF45}"/>
    <cellStyle name="Berechnung 2 4 2 2 3" xfId="9354" xr:uid="{562C0D3F-7E62-4BDF-82FA-9333F51059A6}"/>
    <cellStyle name="Berechnung 2 4 2 2 4" xfId="4899" xr:uid="{36D8B535-EC38-4704-A951-A623784F8168}"/>
    <cellStyle name="Berechnung 2 4 2 2 5" xfId="20446" xr:uid="{69E339D9-A477-4EDB-9204-FF4931D0B2DC}"/>
    <cellStyle name="Berechnung 2 4 2 2 6" xfId="22831" xr:uid="{6B569987-0C8F-4FAF-BF38-4EC08B0D0F35}"/>
    <cellStyle name="Berechnung 2 4 2 2 7" xfId="28479" xr:uid="{51AA6F07-73BD-467F-97A7-F32D217AA10E}"/>
    <cellStyle name="Berechnung 2 4 2 2 8" xfId="32921" xr:uid="{3CAD4904-7E5F-42B2-9574-35D28F1EE2DB}"/>
    <cellStyle name="Berechnung 2 4 2 2 9" xfId="31639" xr:uid="{E79D11CE-102D-46E6-BE22-528284EA4DB9}"/>
    <cellStyle name="Berechnung 2 4 2 3" xfId="1076" xr:uid="{7149200F-87B8-461F-B1F7-9FDA4BBE7F05}"/>
    <cellStyle name="Berechnung 2 4 2 3 10" xfId="37472" xr:uid="{98A7F248-F7A0-4FA9-9855-FA1DC3747769}"/>
    <cellStyle name="Berechnung 2 4 2 3 11" xfId="43101" xr:uid="{1F6CA809-67D7-4138-AB26-1908498467B7}"/>
    <cellStyle name="Berechnung 2 4 2 3 12" xfId="46841" xr:uid="{CCD4CC9D-8C01-4624-8CDB-F3B758705683}"/>
    <cellStyle name="Berechnung 2 4 2 3 2" xfId="5518" xr:uid="{B65E2736-9CBF-4391-87CB-B676EF03D975}"/>
    <cellStyle name="Berechnung 2 4 2 3 3" xfId="9092" xr:uid="{93FA0C85-46AA-44FB-8137-FF2AB99FB4DB}"/>
    <cellStyle name="Berechnung 2 4 2 3 4" xfId="13054" xr:uid="{4813D74B-44E2-4859-A30D-BD9F947B60A9}"/>
    <cellStyle name="Berechnung 2 4 2 3 5" xfId="4772" xr:uid="{338C2F25-1C61-4ADF-99FA-57B5C6484462}"/>
    <cellStyle name="Berechnung 2 4 2 3 6" xfId="20184" xr:uid="{76B37DD4-CB6C-4936-85DC-7FB005DFAD9B}"/>
    <cellStyle name="Berechnung 2 4 2 3 7" xfId="23019" xr:uid="{0AB1CFF3-A80B-45CE-BDEF-EBED4A4EECCD}"/>
    <cellStyle name="Berechnung 2 4 2 3 8" xfId="30489" xr:uid="{B3E31A60-9E3F-4AD1-9494-E3C9AC967546}"/>
    <cellStyle name="Berechnung 2 4 2 3 9" xfId="32659" xr:uid="{7061AB78-0C1B-419E-A72D-B327C0D4AEEE}"/>
    <cellStyle name="Berechnung 2 4 2 4" xfId="2272" xr:uid="{EC5FEAF2-A181-4EF3-A36A-D633A718093A}"/>
    <cellStyle name="Berechnung 2 4 2 4 10" xfId="39989" xr:uid="{9CF884C5-FEA5-4C9D-B707-DC51274E7399}"/>
    <cellStyle name="Berechnung 2 4 2 4 11" xfId="44295" xr:uid="{35C68CA1-097C-4B9A-9A1F-9DEC2164D636}"/>
    <cellStyle name="Berechnung 2 4 2 4 12" xfId="47401" xr:uid="{3F13016C-93DD-4C3D-8545-CFC29F5F342D}"/>
    <cellStyle name="Berechnung 2 4 2 4 2" xfId="6710" xr:uid="{61839738-6768-42CB-88EF-84FAA32F161D}"/>
    <cellStyle name="Berechnung 2 4 2 4 3" xfId="10288" xr:uid="{9D4D64D5-BAA8-4536-98CB-6E6599E65E8E}"/>
    <cellStyle name="Berechnung 2 4 2 4 4" xfId="14187" xr:uid="{32A7130E-5AB7-4466-90F4-D03FCCAB9724}"/>
    <cellStyle name="Berechnung 2 4 2 4 5" xfId="17388" xr:uid="{1E3270B6-8F8D-49BE-B858-61C1A486E7D7}"/>
    <cellStyle name="Berechnung 2 4 2 4 6" xfId="21371" xr:uid="{34868EAC-F4A9-4802-969A-BA13D2D3B7C6}"/>
    <cellStyle name="Berechnung 2 4 2 4 7" xfId="23958" xr:uid="{038FFB91-6F9B-459C-A2E1-67DEAA7E512B}"/>
    <cellStyle name="Berechnung 2 4 2 4 8" xfId="30160" xr:uid="{9599783F-676B-4097-8B4B-7BDF8002451D}"/>
    <cellStyle name="Berechnung 2 4 2 4 9" xfId="33851" xr:uid="{4E4689B2-FDB5-4C1C-8A11-0DDE7D787F2F}"/>
    <cellStyle name="Berechnung 2 4 2 5" xfId="2634" xr:uid="{7A8DFD5B-6682-43BF-865D-890119CCEA3F}"/>
    <cellStyle name="Berechnung 2 4 2 5 10" xfId="40351" xr:uid="{A9676028-E44F-4E99-90B2-6B20898A2216}"/>
    <cellStyle name="Berechnung 2 4 2 5 11" xfId="44657" xr:uid="{7CC6DD9F-D034-476A-90E5-B47DE6A52A07}"/>
    <cellStyle name="Berechnung 2 4 2 5 12" xfId="50058" xr:uid="{6582EE95-FD9E-47E6-B236-39D2F2C8F243}"/>
    <cellStyle name="Berechnung 2 4 2 5 2" xfId="7071" xr:uid="{A6AC7813-A2B2-4341-ADD1-E0E90710D8C3}"/>
    <cellStyle name="Berechnung 2 4 2 5 3" xfId="10650" xr:uid="{EA54B046-3B88-46FD-8002-08EC10CBEB69}"/>
    <cellStyle name="Berechnung 2 4 2 5 4" xfId="14549" xr:uid="{1E86FFA5-A8C7-4DDD-8021-FAD93B79721E}"/>
    <cellStyle name="Berechnung 2 4 2 5 5" xfId="17750" xr:uid="{C941A6E9-644F-45A6-839D-E62D02CB2952}"/>
    <cellStyle name="Berechnung 2 4 2 5 6" xfId="21733" xr:uid="{12C32244-302E-4AB2-B7DB-7891837A46D0}"/>
    <cellStyle name="Berechnung 2 4 2 5 7" xfId="24301" xr:uid="{1B35F908-3038-4B23-B7CD-C522CEE4A7DE}"/>
    <cellStyle name="Berechnung 2 4 2 5 8" xfId="30606" xr:uid="{8572A469-0370-4E76-AD27-339F32683007}"/>
    <cellStyle name="Berechnung 2 4 2 5 9" xfId="34213" xr:uid="{C9C09EEF-B2E1-449C-8923-9291455121F6}"/>
    <cellStyle name="Berechnung 2 4 2 6" xfId="3323" xr:uid="{44095DD6-A962-4BE5-94F7-7164E717B889}"/>
    <cellStyle name="Berechnung 2 4 2 6 10" xfId="34900" xr:uid="{CBEEB39B-7CE2-4AC0-BD51-C15AD53F2502}"/>
    <cellStyle name="Berechnung 2 4 2 6 11" xfId="38345" xr:uid="{FF8E59C8-F5CD-4F36-A4A0-1B8F97C2AE23}"/>
    <cellStyle name="Berechnung 2 4 2 6 12" xfId="41034" xr:uid="{F25C5297-C9E5-4200-8673-C5F35CDF47C3}"/>
    <cellStyle name="Berechnung 2 4 2 6 13" xfId="45345" xr:uid="{99BB4FE4-0267-4205-B60E-98E49DC36333}"/>
    <cellStyle name="Berechnung 2 4 2 6 14" xfId="48736" xr:uid="{EB2B3A59-FDE8-4C67-A971-BC1B821803A8}"/>
    <cellStyle name="Berechnung 2 4 2 6 15" xfId="50741" xr:uid="{040AE592-139E-4F40-B3C6-7C69397132FC}"/>
    <cellStyle name="Berechnung 2 4 2 6 2" xfId="7758" xr:uid="{EC772D4C-8330-4A06-9BCB-6AC9D0BF3D45}"/>
    <cellStyle name="Berechnung 2 4 2 6 3" xfId="11337" xr:uid="{80220E64-16BE-4F9B-8E8C-138F5EDAEE8E}"/>
    <cellStyle name="Berechnung 2 4 2 6 4" xfId="15237" xr:uid="{169BC21F-EE3C-4FB6-97EC-80E42F88BDD7}"/>
    <cellStyle name="Berechnung 2 4 2 6 5" xfId="18436" xr:uid="{192570C7-378F-436A-A0E1-C0D89FE00D2C}"/>
    <cellStyle name="Berechnung 2 4 2 6 6" xfId="22416" xr:uid="{2DF1BBFB-E9B3-4AFD-8FBB-2BC0654A8250}"/>
    <cellStyle name="Berechnung 2 4 2 6 7" xfId="24978" xr:uid="{8D67C0AA-5536-4484-83CF-9EC9C6D1373A}"/>
    <cellStyle name="Berechnung 2 4 2 6 8" xfId="29321" xr:uid="{ABF8BD60-F2EA-4596-88B8-8C9F4D82882F}"/>
    <cellStyle name="Berechnung 2 4 2 6 9" xfId="31295" xr:uid="{854D5D8B-174D-4EA2-A050-C04ED7F6ADD2}"/>
    <cellStyle name="Berechnung 2 4 2 7" xfId="2804" xr:uid="{753C8F92-CF9B-4417-8361-3F6B6DBD9A33}"/>
    <cellStyle name="Berechnung 2 4 2 7 10" xfId="34383" xr:uid="{E848141B-ECCC-47F6-ADE1-C2627A19017F}"/>
    <cellStyle name="Berechnung 2 4 2 7 11" xfId="37828" xr:uid="{A55208FC-4779-4ED0-B065-248CF5D620B6}"/>
    <cellStyle name="Berechnung 2 4 2 7 12" xfId="40521" xr:uid="{BA4C4178-3178-480C-9D46-BFD49AA687F3}"/>
    <cellStyle name="Berechnung 2 4 2 7 13" xfId="44827" xr:uid="{EF259AC3-9677-4CEC-B6ED-8469A63DFD6B}"/>
    <cellStyle name="Berechnung 2 4 2 7 14" xfId="48221" xr:uid="{A281EC01-9A86-482A-9988-0867073589EA}"/>
    <cellStyle name="Berechnung 2 4 2 7 15" xfId="50228" xr:uid="{CA40A2A5-CE44-4D6D-8844-40F7B14521D9}"/>
    <cellStyle name="Berechnung 2 4 2 7 2" xfId="7240" xr:uid="{8FFA2232-8F27-42E3-A3E0-04118DCAB9AF}"/>
    <cellStyle name="Berechnung 2 4 2 7 3" xfId="10820" xr:uid="{BBAF3633-871B-4149-A867-20B7E21E2459}"/>
    <cellStyle name="Berechnung 2 4 2 7 4" xfId="14719" xr:uid="{1C8AC090-F890-4DE0-BCB7-9C345BD9B19C}"/>
    <cellStyle name="Berechnung 2 4 2 7 5" xfId="17920" xr:uid="{F7B5869D-B45E-4150-A1D1-4CC6C242E176}"/>
    <cellStyle name="Berechnung 2 4 2 7 6" xfId="21903" xr:uid="{951516FF-EE53-4BF3-8E16-7EB7E04093BD}"/>
    <cellStyle name="Berechnung 2 4 2 7 7" xfId="24465" xr:uid="{C64F759F-03CE-4D9D-BEB3-D97119A50CC0}"/>
    <cellStyle name="Berechnung 2 4 2 7 8" xfId="28803" xr:uid="{78CC34D8-909E-46CF-8EF4-B150BF48137D}"/>
    <cellStyle name="Berechnung 2 4 2 7 9" xfId="30776" xr:uid="{FFFD5AD6-816F-4FAA-B175-3656318EF87D}"/>
    <cellStyle name="Berechnung 2 4 2 8" xfId="4275" xr:uid="{96708051-0325-4602-BE38-0866F10F83AF}"/>
    <cellStyle name="Berechnung 2 4 2 8 10" xfId="41938" xr:uid="{4EB96468-5FEB-4C14-84F7-8714D1917A86}"/>
    <cellStyle name="Berechnung 2 4 2 8 11" xfId="46274" xr:uid="{D92EC106-6289-4B95-9088-42FDF310CC46}"/>
    <cellStyle name="Berechnung 2 4 2 8 12" xfId="49678" xr:uid="{F0E656A5-7FE4-4EEA-8BED-C38A6C7F0381}"/>
    <cellStyle name="Berechnung 2 4 2 8 13" xfId="51645" xr:uid="{40A048C8-BAEE-4A16-ABAE-8074196A30D0}"/>
    <cellStyle name="Berechnung 2 4 2 8 2" xfId="8708" xr:uid="{83359363-C089-42F4-B9F2-49EC4AA22E6B}"/>
    <cellStyle name="Berechnung 2 4 2 8 3" xfId="12279" xr:uid="{65FC3EED-BEBA-47C1-9273-EA0A9D46DCCD}"/>
    <cellStyle name="Berechnung 2 4 2 8 4" xfId="16182" xr:uid="{617D4F2F-B4EA-462D-8BE5-4365A142EA46}"/>
    <cellStyle name="Berechnung 2 4 2 8 5" xfId="19363" xr:uid="{A671338A-EAB3-4B35-9EC5-7F56B6D01BF6}"/>
    <cellStyle name="Berechnung 2 4 2 8 6" xfId="25882" xr:uid="{F64BA50C-3EE9-4C81-8B20-D94991959EE9}"/>
    <cellStyle name="Berechnung 2 4 2 8 7" xfId="32230" xr:uid="{1BE4BAE2-A4F5-4A87-93EC-22A93F8CEEF4}"/>
    <cellStyle name="Berechnung 2 4 2 8 8" xfId="35836" xr:uid="{8E70AC9D-09CB-49A1-9A8F-06AF11F4C2DC}"/>
    <cellStyle name="Berechnung 2 4 2 8 9" xfId="39288" xr:uid="{4E154689-53F7-43DB-88AB-ECAAB1D982AB}"/>
    <cellStyle name="Berechnung 2 4 2 9" xfId="3929" xr:uid="{5AD16619-3C1A-4452-8879-86092A2B0ABF}"/>
    <cellStyle name="Berechnung 2 4 2 9 10" xfId="41592" xr:uid="{F3492ED0-6455-4D64-84F8-4E2CF347A95F}"/>
    <cellStyle name="Berechnung 2 4 2 9 11" xfId="45928" xr:uid="{B36F3457-338B-4381-B0BA-7B5723A74346}"/>
    <cellStyle name="Berechnung 2 4 2 9 12" xfId="49332" xr:uid="{CDC315BA-FB6C-4CDA-A95D-57097ED37237}"/>
    <cellStyle name="Berechnung 2 4 2 9 13" xfId="51299" xr:uid="{D026AC7D-DAF1-41EE-BF59-94FB26895EAC}"/>
    <cellStyle name="Berechnung 2 4 2 9 2" xfId="8362" xr:uid="{78142A93-73F4-4EDE-A169-975389A69E73}"/>
    <cellStyle name="Berechnung 2 4 2 9 3" xfId="11933" xr:uid="{1FDCA027-CE97-4432-BAA1-D2B56314F0B1}"/>
    <cellStyle name="Berechnung 2 4 2 9 4" xfId="15836" xr:uid="{2ED22415-CAEE-4197-9725-1A59C92FD9B1}"/>
    <cellStyle name="Berechnung 2 4 2 9 5" xfId="19017" xr:uid="{D4F1D5D7-9385-41E5-A7EB-3D1FD11F6BD1}"/>
    <cellStyle name="Berechnung 2 4 2 9 6" xfId="25536" xr:uid="{7A1EB574-FA2F-4E71-AB5C-5D75E8FD0DE1}"/>
    <cellStyle name="Berechnung 2 4 2 9 7" xfId="31884" xr:uid="{59710F22-7F5F-477D-9820-90316933A170}"/>
    <cellStyle name="Berechnung 2 4 2 9 8" xfId="35490" xr:uid="{929AD200-0908-4768-A492-362E64888B4D}"/>
    <cellStyle name="Berechnung 2 4 2 9 9" xfId="38942" xr:uid="{FA8958F6-5910-43F9-A119-49A112F22358}"/>
    <cellStyle name="Berechnung 2 4 3" xfId="1513" xr:uid="{88CB1DB1-C62F-41ED-A648-DA952E524617}"/>
    <cellStyle name="Berechnung 2 4 3 10" xfId="43538" xr:uid="{17B759FF-C326-4DEB-BF3C-E9AC363AF5FA}"/>
    <cellStyle name="Berechnung 2 4 3 11" xfId="47015" xr:uid="{2680C62C-C1CC-4874-82E2-6E1E64EDE7A1}"/>
    <cellStyle name="Berechnung 2 4 3 2" xfId="5952" xr:uid="{8C91C02E-B7E2-47C0-A78B-CA8016646A78}"/>
    <cellStyle name="Berechnung 2 4 3 3" xfId="9529" xr:uid="{36B2EB52-73CC-44B3-9AE6-0A7ACDB993F5}"/>
    <cellStyle name="Berechnung 2 4 3 4" xfId="16634" xr:uid="{06F0F165-CA0A-46DC-AFD0-3BD588DF1780}"/>
    <cellStyle name="Berechnung 2 4 3 5" xfId="20621" xr:uid="{58E99F0D-6DA4-48B5-87B4-3D6C23092512}"/>
    <cellStyle name="Berechnung 2 4 3 6" xfId="23236" xr:uid="{C42184DF-D9DD-429A-B277-BCD128FAB298}"/>
    <cellStyle name="Berechnung 2 4 3 7" xfId="27850" xr:uid="{71D1575E-365F-4552-974A-0077B3A353C1}"/>
    <cellStyle name="Berechnung 2 4 3 8" xfId="33096" xr:uid="{FD991DF0-3A83-411E-81E8-9BA7B4C287F2}"/>
    <cellStyle name="Berechnung 2 4 3 9" xfId="37527" xr:uid="{7D76AA03-7D7E-4E39-8779-9A23C186AA88}"/>
    <cellStyle name="Berechnung 2 4 4" xfId="1619" xr:uid="{C0BD2368-9A2F-4074-B8C9-7256B2A28C2D}"/>
    <cellStyle name="Berechnung 2 4 4 10" xfId="26528" xr:uid="{744E7E81-3241-4702-ACB2-1D3646731653}"/>
    <cellStyle name="Berechnung 2 4 4 11" xfId="43644" xr:uid="{B748E148-7530-49EF-AD77-BFE8AD34B537}"/>
    <cellStyle name="Berechnung 2 4 4 12" xfId="47473" xr:uid="{EBD6A7C6-8C24-415F-A568-D0908240ACDA}"/>
    <cellStyle name="Berechnung 2 4 4 2" xfId="6058" xr:uid="{FC17898A-21B0-4759-9465-CC713055A136}"/>
    <cellStyle name="Berechnung 2 4 4 3" xfId="9635" xr:uid="{DE595028-0FBF-4310-96DF-130B15662C3C}"/>
    <cellStyle name="Berechnung 2 4 4 4" xfId="13544" xr:uid="{C989544B-7762-4DCF-88CA-C52359AED491}"/>
    <cellStyle name="Berechnung 2 4 4 5" xfId="16740" xr:uid="{A6C9E773-9AC4-4DB3-A599-4C248CF6C1AC}"/>
    <cellStyle name="Berechnung 2 4 4 6" xfId="20727" xr:uid="{A8B67D8A-1C39-4D10-B4FB-06D0BC08AC4F}"/>
    <cellStyle name="Berechnung 2 4 4 7" xfId="23335" xr:uid="{7AC70EAE-D1E4-4BDE-97C8-C34A5DBAFB84}"/>
    <cellStyle name="Berechnung 2 4 4 8" xfId="26706" xr:uid="{F7016592-AFBC-4775-9CF1-D5988F77F4E0}"/>
    <cellStyle name="Berechnung 2 4 4 9" xfId="33202" xr:uid="{D86EA099-8B6A-4FED-944F-E90A51B808F3}"/>
    <cellStyle name="Berechnung 2 4 5" xfId="2092" xr:uid="{55185E5A-8FA7-47C5-B4F0-3E44A23DC83C}"/>
    <cellStyle name="Berechnung 2 4 5 10" xfId="39809" xr:uid="{22FF7CB9-6349-4F50-AE88-0BFB6380155B}"/>
    <cellStyle name="Berechnung 2 4 5 11" xfId="44115" xr:uid="{6679576A-3DB7-4066-9C40-E33C2D5F8B19}"/>
    <cellStyle name="Berechnung 2 4 5 12" xfId="48135" xr:uid="{5B68362C-678C-4DA0-96C1-DB44172EDE34}"/>
    <cellStyle name="Berechnung 2 4 5 2" xfId="6530" xr:uid="{386A1611-292D-48AC-BC5E-81875917909E}"/>
    <cellStyle name="Berechnung 2 4 5 3" xfId="10108" xr:uid="{F6A8864D-F42F-43E2-963D-BB5937927EA5}"/>
    <cellStyle name="Berechnung 2 4 5 4" xfId="14007" xr:uid="{CD6E93FF-3A9F-4AEF-8615-92A19399D467}"/>
    <cellStyle name="Berechnung 2 4 5 5" xfId="17208" xr:uid="{F28D85E3-48CA-4B30-B0CE-F0827A34AEAC}"/>
    <cellStyle name="Berechnung 2 4 5 6" xfId="21191" xr:uid="{E5FA20C5-06AC-4E09-9C7C-25844AACCC14}"/>
    <cellStyle name="Berechnung 2 4 5 7" xfId="23778" xr:uid="{02F0F771-8908-4AE6-A8D8-3812E0E3816D}"/>
    <cellStyle name="Berechnung 2 4 5 8" xfId="30400" xr:uid="{6D47C155-37F5-4E6F-B363-6C4411F08532}"/>
    <cellStyle name="Berechnung 2 4 5 9" xfId="33671" xr:uid="{0D0114FF-2FA7-4CF2-8E96-618E1A03D786}"/>
    <cellStyle name="Berechnung 2 4 6" xfId="2428" xr:uid="{C43CF861-3FCB-4BE0-998E-79229E9E99F1}"/>
    <cellStyle name="Berechnung 2 4 6 10" xfId="40145" xr:uid="{8D2F885B-47AE-48F3-B7BE-F05174673D02}"/>
    <cellStyle name="Berechnung 2 4 6 11" xfId="44451" xr:uid="{D6D46348-2C1B-4A31-BA5B-6E2F53230FBE}"/>
    <cellStyle name="Berechnung 2 4 6 12" xfId="42368" xr:uid="{2B31521F-4CF2-41CA-B14A-8336B9F14AC9}"/>
    <cellStyle name="Berechnung 2 4 6 2" xfId="6866" xr:uid="{BE3EE21E-9440-4EFB-93C9-B0E08F6B2DF3}"/>
    <cellStyle name="Berechnung 2 4 6 3" xfId="10444" xr:uid="{532AF4F4-11BF-4EEB-BE3A-C8A77886A4BD}"/>
    <cellStyle name="Berechnung 2 4 6 4" xfId="14343" xr:uid="{495E2112-B8EB-4D68-9452-B6BA64FEC720}"/>
    <cellStyle name="Berechnung 2 4 6 5" xfId="17544" xr:uid="{67E7D8C1-952F-4681-A1AE-23AA094FC210}"/>
    <cellStyle name="Berechnung 2 4 6 6" xfId="21527" xr:uid="{866EE508-8BAE-4DF6-90DD-C2E6C900FC15}"/>
    <cellStyle name="Berechnung 2 4 6 7" xfId="24110" xr:uid="{718C6703-78DE-4684-AEE1-168D7D65A666}"/>
    <cellStyle name="Berechnung 2 4 6 8" xfId="27908" xr:uid="{3F54C5F8-30D0-4111-8C91-8DA544623675}"/>
    <cellStyle name="Berechnung 2 4 6 9" xfId="34007" xr:uid="{A7055764-8F99-4DBE-8608-16CC5E3DFC49}"/>
    <cellStyle name="Berechnung 2 4 7" xfId="3112" xr:uid="{29C21910-F662-446A-A1DA-B9F1193D453D}"/>
    <cellStyle name="Berechnung 2 4 7 10" xfId="34689" xr:uid="{D60A9F6E-D396-478B-878D-CB3B760C6E7E}"/>
    <cellStyle name="Berechnung 2 4 7 11" xfId="38134" xr:uid="{AAFD7BA9-4D1F-48AF-AD27-5AB0D56FF4A6}"/>
    <cellStyle name="Berechnung 2 4 7 12" xfId="40823" xr:uid="{6C09C4B3-2E36-489C-B653-530EEB84D734}"/>
    <cellStyle name="Berechnung 2 4 7 13" xfId="45134" xr:uid="{6A77DB13-77EE-46DA-9003-3670B592E482}"/>
    <cellStyle name="Berechnung 2 4 7 14" xfId="48525" xr:uid="{72C32AD5-1E09-44C2-82A7-B29657288ADC}"/>
    <cellStyle name="Berechnung 2 4 7 15" xfId="50530" xr:uid="{0A80035D-E780-4635-900C-B2A5A0413632}"/>
    <cellStyle name="Berechnung 2 4 7 2" xfId="7547" xr:uid="{AE807A87-456D-48EE-B906-2ED3BF2820D9}"/>
    <cellStyle name="Berechnung 2 4 7 3" xfId="11126" xr:uid="{F57B52BF-2372-42C4-9A9A-05EC3A037920}"/>
    <cellStyle name="Berechnung 2 4 7 4" xfId="15026" xr:uid="{E0B60B26-2534-4290-AB8E-052E30A4B8C4}"/>
    <cellStyle name="Berechnung 2 4 7 5" xfId="18225" xr:uid="{9B5CB4C9-8B54-433E-9099-713298934BC3}"/>
    <cellStyle name="Berechnung 2 4 7 6" xfId="22205" xr:uid="{E22FB240-7705-4A06-8A59-29696F592017}"/>
    <cellStyle name="Berechnung 2 4 7 7" xfId="24767" xr:uid="{C54F9B66-0685-4057-AF38-143102068B8C}"/>
    <cellStyle name="Berechnung 2 4 7 8" xfId="29110" xr:uid="{6C6620CB-3FBB-4C39-B544-E3BF1B6E5191}"/>
    <cellStyle name="Berechnung 2 4 7 9" xfId="31084" xr:uid="{DFA10A69-3F60-4DA1-ACD7-7390D01BE51B}"/>
    <cellStyle name="Berechnung 2 4 8" xfId="3009" xr:uid="{9CB44D68-7EE6-4FCB-A420-3818EA701F80}"/>
    <cellStyle name="Berechnung 2 4 8 10" xfId="34586" xr:uid="{EC1A2144-7B35-4231-8A61-87E2A1060244}"/>
    <cellStyle name="Berechnung 2 4 8 11" xfId="38031" xr:uid="{33401316-8399-4786-BAF9-DE7267711A6F}"/>
    <cellStyle name="Berechnung 2 4 8 12" xfId="40720" xr:uid="{F744AC19-C883-4203-9C2D-CBCC68D29FE4}"/>
    <cellStyle name="Berechnung 2 4 8 13" xfId="45031" xr:uid="{53177AB2-6ED0-4AAB-B95F-F5C61EDF0869}"/>
    <cellStyle name="Berechnung 2 4 8 14" xfId="48422" xr:uid="{1D505D93-E522-479F-88FC-99E18FBDA288}"/>
    <cellStyle name="Berechnung 2 4 8 15" xfId="50427" xr:uid="{E46A9127-C34F-4800-BDF3-F92049F55697}"/>
    <cellStyle name="Berechnung 2 4 8 2" xfId="7444" xr:uid="{C3900123-C013-4CFD-A522-EEE66FD0B93D}"/>
    <cellStyle name="Berechnung 2 4 8 3" xfId="11023" xr:uid="{15E85DEC-ADC4-47CE-A84E-6D0378F3D7D4}"/>
    <cellStyle name="Berechnung 2 4 8 4" xfId="14923" xr:uid="{6ECA0B01-83C3-4535-AFA8-B106EC72B5E5}"/>
    <cellStyle name="Berechnung 2 4 8 5" xfId="18122" xr:uid="{A00E5BCD-FCCC-4DDA-8DD7-81F6E376023A}"/>
    <cellStyle name="Berechnung 2 4 8 6" xfId="22102" xr:uid="{49218FCC-38B6-4CBC-960A-A00FDBB47ACA}"/>
    <cellStyle name="Berechnung 2 4 8 7" xfId="24664" xr:uid="{353D82C2-4559-4D4A-8397-4011521DE4FB}"/>
    <cellStyle name="Berechnung 2 4 8 8" xfId="29007" xr:uid="{76F2F994-8181-4619-9C65-5CEE032AE9AA}"/>
    <cellStyle name="Berechnung 2 4 8 9" xfId="30981" xr:uid="{FB057385-295D-42BB-98C4-8BB66F669BC0}"/>
    <cellStyle name="Berechnung 2 4 9" xfId="4066" xr:uid="{425082FC-065B-490E-B63C-C8DCA55EEB3A}"/>
    <cellStyle name="Berechnung 2 4 9 10" xfId="41729" xr:uid="{29E77B38-8508-4AB6-B686-54C022F66685}"/>
    <cellStyle name="Berechnung 2 4 9 11" xfId="46065" xr:uid="{18CE4278-F510-4CD1-823F-006F1178C0C7}"/>
    <cellStyle name="Berechnung 2 4 9 12" xfId="49469" xr:uid="{31CC7949-B25B-4374-89E8-1FD42754AE2A}"/>
    <cellStyle name="Berechnung 2 4 9 13" xfId="51436" xr:uid="{58B1F677-E4F8-4399-ACE0-5593F5EF4080}"/>
    <cellStyle name="Berechnung 2 4 9 2" xfId="8499" xr:uid="{FE362A86-26D2-4699-9164-DE7F745D0390}"/>
    <cellStyle name="Berechnung 2 4 9 3" xfId="12070" xr:uid="{78392D7B-2780-4669-92E1-2839613CE61A}"/>
    <cellStyle name="Berechnung 2 4 9 4" xfId="15973" xr:uid="{6D12A974-CC97-486F-A087-03DC80524699}"/>
    <cellStyle name="Berechnung 2 4 9 5" xfId="19154" xr:uid="{1897D90F-9AEF-4D8E-85D5-B99556C94955}"/>
    <cellStyle name="Berechnung 2 4 9 6" xfId="25673" xr:uid="{54D607EA-CFEC-4154-8C9B-82CE4B715498}"/>
    <cellStyle name="Berechnung 2 4 9 7" xfId="32021" xr:uid="{7D28C2DF-7102-4BC3-8FB7-8EC679911DEC}"/>
    <cellStyle name="Berechnung 2 4 9 8" xfId="35627" xr:uid="{05D2B59C-DCC8-4414-939C-E384614966F2}"/>
    <cellStyle name="Berechnung 2 4 9 9" xfId="39079" xr:uid="{4B3140BA-9C91-4A9B-A6D8-52713A2B280D}"/>
    <cellStyle name="Berechnung 2 5" xfId="781" xr:uid="{2AE1AF7A-80FB-47CC-A967-808E71554DD2}"/>
    <cellStyle name="Berechnung 2 5 10" xfId="5122" xr:uid="{7388AFC1-2562-42EC-BF67-B2EDC4048423}"/>
    <cellStyle name="Berechnung 2 5 11" xfId="12764" xr:uid="{A310F8E3-94AE-497C-BBBC-329701AB3CDA}"/>
    <cellStyle name="Berechnung 2 5 12" xfId="19890" xr:uid="{A5853153-2F7A-467F-80BA-78085760DDC4}"/>
    <cellStyle name="Berechnung 2 5 13" xfId="37540" xr:uid="{62C65791-865A-465F-8C43-C700FBA25E7C}"/>
    <cellStyle name="Berechnung 2 5 14" xfId="42806" xr:uid="{787D2CDF-4041-448F-94CC-52679133FB01}"/>
    <cellStyle name="Berechnung 2 5 15" xfId="52644" xr:uid="{05FF6E3B-FF07-415C-817E-FC7390BA8037}"/>
    <cellStyle name="Berechnung 2 5 2" xfId="1272" xr:uid="{AEA447CE-66DB-49FA-AF0B-5BE76BA9FF8E}"/>
    <cellStyle name="Berechnung 2 5 2 10" xfId="43297" xr:uid="{77D7AF06-2A4D-41CA-8E0A-1B0F19E6E775}"/>
    <cellStyle name="Berechnung 2 5 2 11" xfId="47262" xr:uid="{4ED1CD41-5EA3-4B03-85B4-8333C96EA4F6}"/>
    <cellStyle name="Berechnung 2 5 2 2" xfId="5714" xr:uid="{B0566DEB-D255-40AD-B9A3-ED66C69C7947}"/>
    <cellStyle name="Berechnung 2 5 2 3" xfId="9288" xr:uid="{9EECDBAB-332A-47CF-B138-76B03EC53253}"/>
    <cellStyle name="Berechnung 2 5 2 4" xfId="11686" xr:uid="{FDE33E80-D8CC-4B09-9B9A-DBD18B043983}"/>
    <cellStyle name="Berechnung 2 5 2 5" xfId="20380" xr:uid="{FA87A65B-2C6F-447A-92D4-A618FF40AD00}"/>
    <cellStyle name="Berechnung 2 5 2 6" xfId="18787" xr:uid="{3645231C-5CFD-4D8E-B791-911226956DBC}"/>
    <cellStyle name="Berechnung 2 5 2 7" xfId="28122" xr:uid="{DFD69604-CBE2-49E9-B30D-1BC8B7664BFD}"/>
    <cellStyle name="Berechnung 2 5 2 8" xfId="32855" xr:uid="{41C56AFB-E28C-4119-AF1A-A68EE21D800A}"/>
    <cellStyle name="Berechnung 2 5 2 9" xfId="36992" xr:uid="{1647E08B-E1C6-4AC2-8263-88EFAA080EE2}"/>
    <cellStyle name="Berechnung 2 5 3" xfId="1469" xr:uid="{66EDFA2E-F1EB-44D3-9AFD-FA99C20143F5}"/>
    <cellStyle name="Berechnung 2 5 3 10" xfId="37704" xr:uid="{2D64A340-3356-49E7-A378-4FAEC760ED76}"/>
    <cellStyle name="Berechnung 2 5 3 11" xfId="43494" xr:uid="{1F8AEC2A-1304-46CF-8BF2-6C2C8BB846DA}"/>
    <cellStyle name="Berechnung 2 5 3 12" xfId="46613" xr:uid="{882090F4-0A0C-438E-9F27-7AC17A6A5039}"/>
    <cellStyle name="Berechnung 2 5 3 2" xfId="5908" xr:uid="{14628B15-F5B2-4A3B-B9A5-6155BEFD092F}"/>
    <cellStyle name="Berechnung 2 5 3 3" xfId="9485" xr:uid="{9ABC29D0-A7FE-4807-A4BD-326B297735A2}"/>
    <cellStyle name="Berechnung 2 5 3 4" xfId="13401" xr:uid="{D9D96C66-05DB-475E-AEA5-3F9B3B8DEB9C}"/>
    <cellStyle name="Berechnung 2 5 3 5" xfId="16590" xr:uid="{4D3BBB06-6439-4F09-B103-84BD885629E0}"/>
    <cellStyle name="Berechnung 2 5 3 6" xfId="20577" xr:uid="{24176245-1451-417A-85A2-85B43FA9F4D8}"/>
    <cellStyle name="Berechnung 2 5 3 7" xfId="23194" xr:uid="{641908E1-02E7-424B-925A-6C0A1B1C876A}"/>
    <cellStyle name="Berechnung 2 5 3 8" xfId="28540" xr:uid="{2EBD4317-E265-42A5-9422-3C8F5B52A277}"/>
    <cellStyle name="Berechnung 2 5 3 9" xfId="33052" xr:uid="{DB7CAF66-8CF5-4094-8FB8-681C3034032E}"/>
    <cellStyle name="Berechnung 2 5 4" xfId="2201" xr:uid="{42BF56A8-5F8B-46B0-8A94-F5A171C3B656}"/>
    <cellStyle name="Berechnung 2 5 4 10" xfId="39918" xr:uid="{F64CCD5E-9858-4B62-A5CE-01C24B6DDA42}"/>
    <cellStyle name="Berechnung 2 5 4 11" xfId="44224" xr:uid="{E0DE3AEB-13A1-4958-8C62-9F0BC763B87E}"/>
    <cellStyle name="Berechnung 2 5 4 12" xfId="46934" xr:uid="{9CF8A5B1-0BA0-46DD-A141-1F39EC2A691D}"/>
    <cellStyle name="Berechnung 2 5 4 2" xfId="6639" xr:uid="{0689ED13-3C08-4302-A640-218031405C39}"/>
    <cellStyle name="Berechnung 2 5 4 3" xfId="10217" xr:uid="{BB808782-1429-4779-B97F-1965536726AE}"/>
    <cellStyle name="Berechnung 2 5 4 4" xfId="14116" xr:uid="{ACF528B2-2BFC-4746-8D0B-E8339E166939}"/>
    <cellStyle name="Berechnung 2 5 4 5" xfId="17317" xr:uid="{36B7349F-41BF-4197-BF95-0F4359FBFB60}"/>
    <cellStyle name="Berechnung 2 5 4 6" xfId="21300" xr:uid="{1CF277B6-6B9E-42ED-AA2E-BFA013BD8C72}"/>
    <cellStyle name="Berechnung 2 5 4 7" xfId="23887" xr:uid="{9C5BC349-3D2C-40D2-9BAB-396FD5469C6C}"/>
    <cellStyle name="Berechnung 2 5 4 8" xfId="30433" xr:uid="{7A3CF034-97C3-427D-8B55-02D2E49B955F}"/>
    <cellStyle name="Berechnung 2 5 4 9" xfId="33780" xr:uid="{748E983A-90F9-4E6B-A033-E52AC50E1444}"/>
    <cellStyle name="Berechnung 2 5 5" xfId="2556" xr:uid="{13051BC9-AB2F-40BF-B4EA-BB84227C5B80}"/>
    <cellStyle name="Berechnung 2 5 5 10" xfId="40273" xr:uid="{8A52CADE-3198-4F5A-974F-9865A920EB65}"/>
    <cellStyle name="Berechnung 2 5 5 11" xfId="44579" xr:uid="{61227471-7631-47DB-B51A-745EED7BE96A}"/>
    <cellStyle name="Berechnung 2 5 5 12" xfId="42593" xr:uid="{AC0D4292-0182-489B-8A21-DD9D35AD5290}"/>
    <cellStyle name="Berechnung 2 5 5 2" xfId="6993" xr:uid="{FBC62DBE-4C68-4856-B3EE-C004F69E0891}"/>
    <cellStyle name="Berechnung 2 5 5 3" xfId="10572" xr:uid="{E941E2CD-F7D2-45F1-842D-AC15ADD3BFF5}"/>
    <cellStyle name="Berechnung 2 5 5 4" xfId="14471" xr:uid="{3F8F3FF4-ECB1-4977-B08F-51E5499256B9}"/>
    <cellStyle name="Berechnung 2 5 5 5" xfId="17672" xr:uid="{B4DFD2BE-0AE9-4B47-9389-4AB9C0C5A6BA}"/>
    <cellStyle name="Berechnung 2 5 5 6" xfId="21655" xr:uid="{3B2EDC73-C7BA-46C6-8368-C611AEC36229}"/>
    <cellStyle name="Berechnung 2 5 5 7" xfId="24227" xr:uid="{B4E5CFFE-4298-4E2C-A2B4-65C6A125EF4D}"/>
    <cellStyle name="Berechnung 2 5 5 8" xfId="30528" xr:uid="{857F56C8-F7D9-430A-95BA-377F84A3D343}"/>
    <cellStyle name="Berechnung 2 5 5 9" xfId="34135" xr:uid="{D6334019-E7E6-4D8B-91FE-CC622FFA99E2}"/>
    <cellStyle name="Berechnung 2 5 6" xfId="3245" xr:uid="{0E501A86-3AA1-4206-8710-6BB1462365D3}"/>
    <cellStyle name="Berechnung 2 5 6 10" xfId="34822" xr:uid="{BE275390-7E2E-448E-857C-F797495D2764}"/>
    <cellStyle name="Berechnung 2 5 6 11" xfId="38267" xr:uid="{E7D1E51B-8418-4A61-9F87-F4140FC7C122}"/>
    <cellStyle name="Berechnung 2 5 6 12" xfId="40956" xr:uid="{7B77CAC8-23DD-475E-B7DD-EC20B7C144D7}"/>
    <cellStyle name="Berechnung 2 5 6 13" xfId="45267" xr:uid="{0F7466B6-1DD5-4B7D-BAA9-158EC075F558}"/>
    <cellStyle name="Berechnung 2 5 6 14" xfId="48658" xr:uid="{9DE6CD58-D985-4B9C-99EE-C0F32C3A53AA}"/>
    <cellStyle name="Berechnung 2 5 6 15" xfId="50663" xr:uid="{003855B8-6F5F-4486-B43D-BF34A301F3AA}"/>
    <cellStyle name="Berechnung 2 5 6 2" xfId="7680" xr:uid="{356EB35A-1BDD-4F84-A7BA-51D85EBB7770}"/>
    <cellStyle name="Berechnung 2 5 6 3" xfId="11259" xr:uid="{4A2FF856-1315-40D2-979B-FC4DC0B653FF}"/>
    <cellStyle name="Berechnung 2 5 6 4" xfId="15159" xr:uid="{F6725C7B-AFE3-462C-BFBE-F047F22D8498}"/>
    <cellStyle name="Berechnung 2 5 6 5" xfId="18358" xr:uid="{8EAB0574-5277-4B4C-AFAB-67A7D29544BD}"/>
    <cellStyle name="Berechnung 2 5 6 6" xfId="22338" xr:uid="{9BAB95CB-DAC6-4435-B254-2A389E1E762E}"/>
    <cellStyle name="Berechnung 2 5 6 7" xfId="24900" xr:uid="{9F0A28E5-D7B6-4502-B3C6-4FCF98CF9DBD}"/>
    <cellStyle name="Berechnung 2 5 6 8" xfId="29243" xr:uid="{F2DCB638-E9AD-42D3-9A2E-5CEAA5868706}"/>
    <cellStyle name="Berechnung 2 5 6 9" xfId="31217" xr:uid="{AD80043B-BE09-423D-A498-ED5863F471CA}"/>
    <cellStyle name="Berechnung 2 5 7" xfId="3035" xr:uid="{9488F645-E439-4568-80F9-C60D2F0F5189}"/>
    <cellStyle name="Berechnung 2 5 7 10" xfId="34612" xr:uid="{48B0F997-FB84-4E38-A007-FED4E2B09350}"/>
    <cellStyle name="Berechnung 2 5 7 11" xfId="38057" xr:uid="{0D70A6E2-8A5E-46EE-B2CA-58E3B671DB49}"/>
    <cellStyle name="Berechnung 2 5 7 12" xfId="40746" xr:uid="{EB77F1B8-DD23-43B2-84D3-09B4F641032B}"/>
    <cellStyle name="Berechnung 2 5 7 13" xfId="45057" xr:uid="{1CDF04A3-60E6-4D47-A643-59B4D73CE607}"/>
    <cellStyle name="Berechnung 2 5 7 14" xfId="48448" xr:uid="{E8EA4D41-A270-4C4C-8C76-4E2A11F302D2}"/>
    <cellStyle name="Berechnung 2 5 7 15" xfId="50453" xr:uid="{B7793B3F-80BC-4B8B-B068-9CC129576488}"/>
    <cellStyle name="Berechnung 2 5 7 2" xfId="7470" xr:uid="{FC8CA7E3-217A-4269-ACE8-9C352BE981FB}"/>
    <cellStyle name="Berechnung 2 5 7 3" xfId="11049" xr:uid="{FA525D5A-27F6-446F-B46E-33A514973DA3}"/>
    <cellStyle name="Berechnung 2 5 7 4" xfId="14949" xr:uid="{FF69ED63-27B5-47DF-8A10-D0CBE36F0179}"/>
    <cellStyle name="Berechnung 2 5 7 5" xfId="18148" xr:uid="{4143FECB-ECF1-4308-901C-B5759FD15C4C}"/>
    <cellStyle name="Berechnung 2 5 7 6" xfId="22128" xr:uid="{4429BED8-7AA1-4021-A312-2AD6F6324D92}"/>
    <cellStyle name="Berechnung 2 5 7 7" xfId="24690" xr:uid="{AC4018A3-0E37-45BA-A5F3-D9EC2130D219}"/>
    <cellStyle name="Berechnung 2 5 7 8" xfId="29033" xr:uid="{6DE8EC51-1BA1-464F-8EEA-1EA4B85C0C3E}"/>
    <cellStyle name="Berechnung 2 5 7 9" xfId="31007" xr:uid="{7C3F1E87-2BF5-4323-89AA-D9F1848BE59F}"/>
    <cellStyle name="Berechnung 2 5 8" xfId="4197" xr:uid="{6A0EF1B3-5EF3-44E5-8F8B-A315675ABA18}"/>
    <cellStyle name="Berechnung 2 5 8 10" xfId="41860" xr:uid="{4BB422CC-4619-456D-96A5-FD727C2377CC}"/>
    <cellStyle name="Berechnung 2 5 8 11" xfId="46196" xr:uid="{6916ECF6-8880-4BC8-AF0B-FD4BE0ED5FF7}"/>
    <cellStyle name="Berechnung 2 5 8 12" xfId="49600" xr:uid="{25FE1F6E-599B-4402-A837-D177E7E2C7CC}"/>
    <cellStyle name="Berechnung 2 5 8 13" xfId="51567" xr:uid="{1A9325ED-C21F-4D99-B02D-9995CBDAC392}"/>
    <cellStyle name="Berechnung 2 5 8 2" xfId="8630" xr:uid="{B0FD1BDE-A1B4-4F5C-A9CE-5D9777232EDC}"/>
    <cellStyle name="Berechnung 2 5 8 3" xfId="12201" xr:uid="{7ECCADF5-7064-4027-A250-1483BA25BD2B}"/>
    <cellStyle name="Berechnung 2 5 8 4" xfId="16104" xr:uid="{57258368-E78D-4BF2-9D70-E3ABF73044E9}"/>
    <cellStyle name="Berechnung 2 5 8 5" xfId="19285" xr:uid="{967DA7C5-DB70-4738-B0AD-1A2AE42BE8EC}"/>
    <cellStyle name="Berechnung 2 5 8 6" xfId="25804" xr:uid="{8CB29EEE-3FDE-40FC-B476-1A51883954BF}"/>
    <cellStyle name="Berechnung 2 5 8 7" xfId="32152" xr:uid="{01700250-F22F-4336-BBC2-D2C4F67277D2}"/>
    <cellStyle name="Berechnung 2 5 8 8" xfId="35758" xr:uid="{332681A4-04CF-404D-91C5-42F085565367}"/>
    <cellStyle name="Berechnung 2 5 8 9" xfId="39210" xr:uid="{E2CC383C-89FB-4679-9787-3C59D27B68F4}"/>
    <cellStyle name="Berechnung 2 5 9" xfId="4540" xr:uid="{A2B46016-2B75-4BA0-836B-75C6380B02C1}"/>
    <cellStyle name="Berechnung 2 5 9 10" xfId="42203" xr:uid="{557656CF-F762-4F7D-87A0-CB17B9D8ADDB}"/>
    <cellStyle name="Berechnung 2 5 9 11" xfId="46539" xr:uid="{D4FB9D5F-E6C3-4573-B8DC-293E59C0D37D}"/>
    <cellStyle name="Berechnung 2 5 9 12" xfId="49943" xr:uid="{3A724F9A-B7B7-44F4-86A6-17A8F661E012}"/>
    <cellStyle name="Berechnung 2 5 9 13" xfId="51910" xr:uid="{6C637933-2F8E-4626-A984-830DA4FC8EF1}"/>
    <cellStyle name="Berechnung 2 5 9 2" xfId="8973" xr:uid="{581656B0-CAB1-4054-8F7E-03C212F213BC}"/>
    <cellStyle name="Berechnung 2 5 9 3" xfId="12544" xr:uid="{22C08104-F20A-424D-89BA-267A25344759}"/>
    <cellStyle name="Berechnung 2 5 9 4" xfId="16447" xr:uid="{DB3FD5AA-339C-4138-A84E-87C80162388F}"/>
    <cellStyle name="Berechnung 2 5 9 5" xfId="19628" xr:uid="{D3857C8D-0396-48A1-B218-A8899FF01116}"/>
    <cellStyle name="Berechnung 2 5 9 6" xfId="26147" xr:uid="{CD2CA777-879C-42C1-B495-9FC94E70B8F6}"/>
    <cellStyle name="Berechnung 2 5 9 7" xfId="32495" xr:uid="{3D2D452D-D32B-42F8-9983-43A9B7EBDFA4}"/>
    <cellStyle name="Berechnung 2 5 9 8" xfId="36101" xr:uid="{AD00033C-D2C8-4D85-B8CE-C843DE562FE2}"/>
    <cellStyle name="Berechnung 2 5 9 9" xfId="39553" xr:uid="{790D5AF6-BE06-4136-9ACD-942A6714568C}"/>
    <cellStyle name="Berechnung 2 6" xfId="1229" xr:uid="{CBBE12F3-2B89-4A84-933E-F2B6C9B0A8FD}"/>
    <cellStyle name="Berechnung 2 6 10" xfId="43254" xr:uid="{22118E44-2D31-46FF-AAF6-C1CB8FA72025}"/>
    <cellStyle name="Berechnung 2 6 11" xfId="47038" xr:uid="{08CF9280-5022-47BF-A3DC-EA2D32F86D1F}"/>
    <cellStyle name="Berechnung 2 6 2" xfId="5671" xr:uid="{C3BC794C-FB8D-42F6-A2C9-CD5A5D9E9D2E}"/>
    <cellStyle name="Berechnung 2 6 3" xfId="9245" xr:uid="{E4352AAB-634F-4FAA-92DE-E0DFCD583B60}"/>
    <cellStyle name="Berechnung 2 6 4" xfId="10858" xr:uid="{13820F6B-5CC8-4457-B79F-FE1FBA649993}"/>
    <cellStyle name="Berechnung 2 6 5" xfId="20337" xr:uid="{4501BD78-A432-4E3A-BBCA-45AF33051E1C}"/>
    <cellStyle name="Berechnung 2 6 6" xfId="12631" xr:uid="{4342B0FF-BFA7-4509-BC37-137B8BA7AB09}"/>
    <cellStyle name="Berechnung 2 6 7" xfId="29934" xr:uid="{BD089628-C854-40D4-9893-4AF2F7917AA9}"/>
    <cellStyle name="Berechnung 2 6 8" xfId="32812" xr:uid="{7D6FE257-5119-45E4-B804-1057EB643D6C}"/>
    <cellStyle name="Berechnung 2 6 9" xfId="36796" xr:uid="{E005F3E3-828E-4BF5-A054-23A2362268AE}"/>
    <cellStyle name="Berechnung 2 7" xfId="1546" xr:uid="{D320B5C3-C420-4544-A961-DB7E9FFBD6AA}"/>
    <cellStyle name="Berechnung 2 7 10" xfId="36470" xr:uid="{C5D99866-BC00-4D1E-9E87-88B961D36740}"/>
    <cellStyle name="Berechnung 2 7 11" xfId="43571" xr:uid="{D45F7C16-95C2-4125-8D2A-D8BFA165CC8A}"/>
    <cellStyle name="Berechnung 2 7 12" xfId="47020" xr:uid="{ECEF7877-D9CF-442C-9D2D-CA6C92AF90F4}"/>
    <cellStyle name="Berechnung 2 7 2" xfId="5985" xr:uid="{2C4CD0A4-2E2D-465D-9B1D-C6CFEE3FDA50}"/>
    <cellStyle name="Berechnung 2 7 3" xfId="9562" xr:uid="{6B1BE10E-A959-4CD9-933A-744E52A35F20}"/>
    <cellStyle name="Berechnung 2 7 4" xfId="13474" xr:uid="{3710B022-74ED-42F7-856C-B9379F634D49}"/>
    <cellStyle name="Berechnung 2 7 5" xfId="16667" xr:uid="{9AECA0F7-3604-4E76-ACFB-C9EA1AFC5214}"/>
    <cellStyle name="Berechnung 2 7 6" xfId="20654" xr:uid="{7B0362BA-4C68-4E23-9D09-97D6CF4484BC}"/>
    <cellStyle name="Berechnung 2 7 7" xfId="23266" xr:uid="{EE7B290A-A6E6-4F58-8D57-36A064E199FF}"/>
    <cellStyle name="Berechnung 2 7 8" xfId="28207" xr:uid="{5CA38F0B-7242-40A9-ACFC-B186FEDF5FDB}"/>
    <cellStyle name="Berechnung 2 7 9" xfId="33129" xr:uid="{010B0076-D465-495B-AF4F-56B72826F50C}"/>
    <cellStyle name="Berechnung 2 8" xfId="2027" xr:uid="{F9867270-36DF-42C3-9BE0-B9056745E568}"/>
    <cellStyle name="Berechnung 2 8 10" xfId="39744" xr:uid="{93A82FF2-3DDB-44DB-A833-8C955898AB6D}"/>
    <cellStyle name="Berechnung 2 8 11" xfId="44050" xr:uid="{880A4F5B-D1AD-45AE-A9AB-7D9DB5A0A854}"/>
    <cellStyle name="Berechnung 2 8 12" xfId="48042" xr:uid="{86C51E5A-EB20-45A7-8332-7608663D1798}"/>
    <cellStyle name="Berechnung 2 8 2" xfId="6465" xr:uid="{75063165-C139-4538-A242-6F74E10E3504}"/>
    <cellStyle name="Berechnung 2 8 3" xfId="10043" xr:uid="{7D66DDC0-4C21-4AD8-84EA-722DFEEBEB3D}"/>
    <cellStyle name="Berechnung 2 8 4" xfId="13942" xr:uid="{88CCCE3D-267B-491D-9E84-92C488BB1EA9}"/>
    <cellStyle name="Berechnung 2 8 5" xfId="17143" xr:uid="{3864B85E-CD85-4A31-ACC5-3DDF9278103D}"/>
    <cellStyle name="Berechnung 2 8 6" xfId="21126" xr:uid="{A0C8ABAF-97CC-4676-965A-B6A01265C36D}"/>
    <cellStyle name="Berechnung 2 8 7" xfId="23714" xr:uid="{D3136252-E826-411C-8785-B4FC15561EAC}"/>
    <cellStyle name="Berechnung 2 8 8" xfId="26608" xr:uid="{FF8DF248-CB0F-4A44-93E4-5D3F7F4D8B12}"/>
    <cellStyle name="Berechnung 2 8 9" xfId="33606" xr:uid="{0FA47F65-1098-4D4E-BF80-7B4596C38FB9}"/>
    <cellStyle name="Berechnung 2 9" xfId="1962" xr:uid="{5394DF91-A444-4931-9E49-1E067F8C8796}"/>
    <cellStyle name="Berechnung 2 9 10" xfId="39681" xr:uid="{64F4A130-387F-4DC8-AE49-CE4CC5362CD0}"/>
    <cellStyle name="Berechnung 2 9 11" xfId="43985" xr:uid="{B3FEBC7A-09B6-4E39-A831-1F7E53200055}"/>
    <cellStyle name="Berechnung 2 9 12" xfId="46981" xr:uid="{159F3DFC-4AAA-4C8D-AB44-E254E0317BF4}"/>
    <cellStyle name="Berechnung 2 9 2" xfId="6400" xr:uid="{3F6247C7-6BF6-49E1-BEE4-3029B0FFB5F9}"/>
    <cellStyle name="Berechnung 2 9 3" xfId="9978" xr:uid="{D9EB9AFB-D63C-4849-B579-1EF6F256DFD4}"/>
    <cellStyle name="Berechnung 2 9 4" xfId="13877" xr:uid="{A15F6F64-475D-4265-800B-01FBFB1D9A16}"/>
    <cellStyle name="Berechnung 2 9 5" xfId="17079" xr:uid="{CCFC4FC9-C3BD-41D6-A4A2-916A48E2C3E2}"/>
    <cellStyle name="Berechnung 2 9 6" xfId="21063" xr:uid="{50A30275-A643-464C-B527-BBE841E2B18C}"/>
    <cellStyle name="Berechnung 2 9 7" xfId="23652" xr:uid="{7E25010D-607D-4501-8B97-F5DA7499EC76}"/>
    <cellStyle name="Berechnung 2 9 8" xfId="27917" xr:uid="{20C7EAC6-CC40-4DAD-8852-AB37A19C2BEF}"/>
    <cellStyle name="Berechnung 2 9 9" xfId="33542" xr:uid="{A8223E65-1B64-4F88-BD35-D4C652ACD526}"/>
    <cellStyle name="Berechnung 3" xfId="347" xr:uid="{4BF5897B-C787-42C9-910F-2CA30DE1A045}"/>
    <cellStyle name="Berechnung 3 10" xfId="2909" xr:uid="{5F667382-5955-49B1-87B3-FE0A2B0D0D5A}"/>
    <cellStyle name="Berechnung 3 10 10" xfId="34486" xr:uid="{A2395643-CC22-4529-AF17-076E0EDAFA7E}"/>
    <cellStyle name="Berechnung 3 10 11" xfId="37931" xr:uid="{7225AD48-8B3B-4651-801C-E732386342E7}"/>
    <cellStyle name="Berechnung 3 10 12" xfId="40620" xr:uid="{566038FA-9C09-4909-9741-E3272FC80F2C}"/>
    <cellStyle name="Berechnung 3 10 13" xfId="44931" xr:uid="{2911516B-3329-45DF-87FF-C9E8C7CAC64E}"/>
    <cellStyle name="Berechnung 3 10 14" xfId="48322" xr:uid="{92FF031C-CCC4-44CF-A29C-F1AA135E1FDD}"/>
    <cellStyle name="Berechnung 3 10 15" xfId="50327" xr:uid="{9C0E425A-1AA2-4B67-AE81-1A6D0E73B104}"/>
    <cellStyle name="Berechnung 3 10 2" xfId="7344" xr:uid="{846B4BB2-2ECC-4423-BC1B-3A422200DDC3}"/>
    <cellStyle name="Berechnung 3 10 3" xfId="10923" xr:uid="{C5A54C51-48A5-4DE3-9B66-42D27955DE0A}"/>
    <cellStyle name="Berechnung 3 10 4" xfId="14823" xr:uid="{6BEBF296-DE61-42FB-9CD0-744252F49075}"/>
    <cellStyle name="Berechnung 3 10 5" xfId="18022" xr:uid="{D8DD1A18-0081-4C82-A618-40FC48225A54}"/>
    <cellStyle name="Berechnung 3 10 6" xfId="22002" xr:uid="{D17AEA29-67A5-4B3E-A0E2-ED639C568B64}"/>
    <cellStyle name="Berechnung 3 10 7" xfId="24564" xr:uid="{214838FC-803B-4084-87E8-AE69C69C54AF}"/>
    <cellStyle name="Berechnung 3 10 8" xfId="28907" xr:uid="{0D1E0D5A-8E4B-4917-9554-BE7318A0CD89}"/>
    <cellStyle name="Berechnung 3 10 9" xfId="30881" xr:uid="{4B965533-F31D-477A-B5AD-D405F55D1492}"/>
    <cellStyle name="Berechnung 3 11" xfId="3865" xr:uid="{C07ABC5B-F47E-4A12-B28E-C7C511EAE868}"/>
    <cellStyle name="Berechnung 3 11 10" xfId="41528" xr:uid="{08A98C03-8671-4BFF-9F8A-6A912DE6BD5C}"/>
    <cellStyle name="Berechnung 3 11 11" xfId="45864" xr:uid="{1387D022-6CC0-46D0-A9D3-3ED60F45A6DA}"/>
    <cellStyle name="Berechnung 3 11 12" xfId="49268" xr:uid="{FDCFC2E6-9830-4EA3-A80F-99A915EAA4FA}"/>
    <cellStyle name="Berechnung 3 11 13" xfId="51235" xr:uid="{D2D90685-C5AE-4803-A124-36882182D809}"/>
    <cellStyle name="Berechnung 3 11 2" xfId="8298" xr:uid="{DDC2B824-B020-409F-A6D7-7E24D84F65E4}"/>
    <cellStyle name="Berechnung 3 11 3" xfId="11869" xr:uid="{C9A89F04-1E1B-456A-A56D-AEC0B09B2101}"/>
    <cellStyle name="Berechnung 3 11 4" xfId="15772" xr:uid="{7095B697-D488-4F07-8E40-C0F1CC9B0C8C}"/>
    <cellStyle name="Berechnung 3 11 5" xfId="18953" xr:uid="{215FED69-1146-4E73-9B62-D22F3CB210B5}"/>
    <cellStyle name="Berechnung 3 11 6" xfId="25472" xr:uid="{F5A1EB11-B4AE-4BE3-9C07-D7A5E721C93D}"/>
    <cellStyle name="Berechnung 3 11 7" xfId="31820" xr:uid="{F0167DD6-6B5C-421F-9799-F1377ACF6A29}"/>
    <cellStyle name="Berechnung 3 11 8" xfId="35426" xr:uid="{6BB500D9-A545-40AF-96EB-64948ACEFB7A}"/>
    <cellStyle name="Berechnung 3 11 9" xfId="38878" xr:uid="{2FEBF8F9-5504-4150-B883-465BA61A8B67}"/>
    <cellStyle name="Berechnung 3 12" xfId="3919" xr:uid="{BC95B06D-EFBC-4FD7-9B4F-B87C0CF2C98B}"/>
    <cellStyle name="Berechnung 3 12 10" xfId="41582" xr:uid="{121B25BE-F079-48E4-AB1C-605172743ADE}"/>
    <cellStyle name="Berechnung 3 12 11" xfId="45918" xr:uid="{5D4BA373-76FD-4B41-91EC-187C636E2DC2}"/>
    <cellStyle name="Berechnung 3 12 12" xfId="49322" xr:uid="{AF9B9936-657F-44F2-A709-F36CEAEC6C04}"/>
    <cellStyle name="Berechnung 3 12 13" xfId="51289" xr:uid="{F4C5DA9E-7F3F-4B4E-9E50-BE859A5F5734}"/>
    <cellStyle name="Berechnung 3 12 2" xfId="8352" xr:uid="{2F8C84F8-4517-4CCF-B93D-1AAA80B49D24}"/>
    <cellStyle name="Berechnung 3 12 3" xfId="11923" xr:uid="{C60CE680-47E4-4016-9301-62B720AE78AA}"/>
    <cellStyle name="Berechnung 3 12 4" xfId="15826" xr:uid="{9060C289-F227-4EC7-9DC5-A6B09A332A16}"/>
    <cellStyle name="Berechnung 3 12 5" xfId="19007" xr:uid="{AD8C108A-6983-48B8-AE0A-3D8FE3E7BDA3}"/>
    <cellStyle name="Berechnung 3 12 6" xfId="25526" xr:uid="{FBBF2B2E-2102-4951-8EFC-B6475682E4CB}"/>
    <cellStyle name="Berechnung 3 12 7" xfId="31874" xr:uid="{90441875-2959-4BD6-902A-2E82B26423D4}"/>
    <cellStyle name="Berechnung 3 12 8" xfId="35480" xr:uid="{C959BD83-F66E-48BB-8182-7685F4A36872}"/>
    <cellStyle name="Berechnung 3 12 9" xfId="38932" xr:uid="{E4BEB25A-A235-4817-9503-ADC3179BCB49}"/>
    <cellStyle name="Berechnung 3 13" xfId="5007" xr:uid="{5874E586-5496-4373-BCAE-F126068B0BF1}"/>
    <cellStyle name="Berechnung 3 14" xfId="5269" xr:uid="{C0D39D12-95CE-44CB-9CED-4DCC3FC4834D}"/>
    <cellStyle name="Berechnung 3 15" xfId="13360" xr:uid="{6D65281F-81FD-41B5-A3A4-B68A7494427E}"/>
    <cellStyle name="Berechnung 3 16" xfId="36677" xr:uid="{508D980B-8796-4CC3-B23D-E1EECEF0B5FD}"/>
    <cellStyle name="Berechnung 3 17" xfId="42456" xr:uid="{770DA614-4252-4E25-B888-6C57EB573711}"/>
    <cellStyle name="Berechnung 3 18" xfId="52283" xr:uid="{1D0B117A-B421-4683-ACC0-5E5DCEB19DB5}"/>
    <cellStyle name="Berechnung 3 2" xfId="686" xr:uid="{E94395A1-0BC5-4B5F-A7FD-11C9498A522B}"/>
    <cellStyle name="Berechnung 3 2 10" xfId="4448" xr:uid="{AB437264-B3CD-4099-8F2D-66477225F9D7}"/>
    <cellStyle name="Berechnung 3 2 10 10" xfId="42111" xr:uid="{57DA1A73-7DC8-408F-B08F-E4C3E1F98BB5}"/>
    <cellStyle name="Berechnung 3 2 10 11" xfId="46447" xr:uid="{C9F9BB83-B5A5-41AB-8DED-AD2C42A640A6}"/>
    <cellStyle name="Berechnung 3 2 10 12" xfId="49851" xr:uid="{DC8F5456-92D0-4DC2-9747-BD449663F71F}"/>
    <cellStyle name="Berechnung 3 2 10 13" xfId="51818" xr:uid="{3D77CE5C-DCE6-4CC7-8B24-B70C0EB543DC}"/>
    <cellStyle name="Berechnung 3 2 10 2" xfId="8881" xr:uid="{DA8E65EF-4964-4056-99E8-A19BB81A3B83}"/>
    <cellStyle name="Berechnung 3 2 10 3" xfId="12452" xr:uid="{AD0365E5-D7FD-44AD-B6BC-2A38BD491DCB}"/>
    <cellStyle name="Berechnung 3 2 10 4" xfId="16355" xr:uid="{059EA2F4-152A-45D9-A645-DFE14959AEA9}"/>
    <cellStyle name="Berechnung 3 2 10 5" xfId="19536" xr:uid="{B29FFBFA-C27F-4515-BF56-B02BEC2B9385}"/>
    <cellStyle name="Berechnung 3 2 10 6" xfId="26055" xr:uid="{1FE63C4C-3A0A-410D-BA65-F1A05BD4C61B}"/>
    <cellStyle name="Berechnung 3 2 10 7" xfId="32403" xr:uid="{9B656DDA-12CD-4AC4-BC9F-5EF81AD8BC8B}"/>
    <cellStyle name="Berechnung 3 2 10 8" xfId="36009" xr:uid="{A029BC64-316F-4DE6-88C1-2142CACC6B38}"/>
    <cellStyle name="Berechnung 3 2 10 9" xfId="39461" xr:uid="{1077045E-3F57-44F7-8587-01FB8313B65D}"/>
    <cellStyle name="Berechnung 3 2 11" xfId="5291" xr:uid="{79F24463-F3CE-423B-BE83-E3D94FF1CB0E}"/>
    <cellStyle name="Berechnung 3 2 12" xfId="13018" xr:uid="{E64D6950-2A3B-41F4-A262-4F10E64A52AB}"/>
    <cellStyle name="Berechnung 3 2 13" xfId="19800" xr:uid="{CCA33C76-A5D4-400A-8C7C-E9A44FC1E660}"/>
    <cellStyle name="Berechnung 3 2 14" xfId="26642" xr:uid="{C4E5DE13-7CFC-41F7-96D0-C08B35D0DC99}"/>
    <cellStyle name="Berechnung 3 2 15" xfId="42716" xr:uid="{59DFEBEA-CFB0-4FB9-9916-2502FA4A376B}"/>
    <cellStyle name="Berechnung 3 2 16" xfId="52550" xr:uid="{237A5F02-9635-44FC-AFC3-4094507642B9}"/>
    <cellStyle name="Berechnung 3 2 2" xfId="901" xr:uid="{93E75EC8-14E7-4975-B67D-839B2AEA09A7}"/>
    <cellStyle name="Berechnung 3 2 2 10" xfId="8122" xr:uid="{EBA72FDD-D304-4589-89E6-BBEF2BC39B3B}"/>
    <cellStyle name="Berechnung 3 2 2 11" xfId="12892" xr:uid="{0C77D384-5E8E-4BFD-9058-E8D8039E27B3}"/>
    <cellStyle name="Berechnung 3 2 2 12" xfId="20010" xr:uid="{24F37619-B08F-4709-B1D7-4DE7C7153120}"/>
    <cellStyle name="Berechnung 3 2 2 13" xfId="36355" xr:uid="{30D93F39-A3B5-466C-A034-E6584E588146}"/>
    <cellStyle name="Berechnung 3 2 2 14" xfId="42926" xr:uid="{0786AE3A-344A-4B6D-B1D1-FB6EFDC31190}"/>
    <cellStyle name="Berechnung 3 2 2 15" xfId="52764" xr:uid="{8A6F38D2-6C85-4E2C-88BD-32E6B5FA4D67}"/>
    <cellStyle name="Berechnung 3 2 2 2" xfId="1639" xr:uid="{7B3249B6-66B4-4638-A9D1-2E69F65D1414}"/>
    <cellStyle name="Berechnung 3 2 2 2 10" xfId="43664" xr:uid="{89F39F41-6C05-4042-8B0E-632A850A41D4}"/>
    <cellStyle name="Berechnung 3 2 2 2 11" xfId="47526" xr:uid="{9D544496-BA33-4F8C-AE03-AE942ECEABCD}"/>
    <cellStyle name="Berechnung 3 2 2 2 2" xfId="6078" xr:uid="{4F8AB04C-C3D7-458A-A8D4-2F1472CA4AC8}"/>
    <cellStyle name="Berechnung 3 2 2 2 3" xfId="9655" xr:uid="{DBC78F9E-EE56-432B-87F2-1C51E1D6B2D7}"/>
    <cellStyle name="Berechnung 3 2 2 2 4" xfId="16760" xr:uid="{3804C5F0-5093-470B-8F80-0CD8798679E1}"/>
    <cellStyle name="Berechnung 3 2 2 2 5" xfId="20747" xr:uid="{49DC4611-3A7D-4FC6-9868-09E4A586F461}"/>
    <cellStyle name="Berechnung 3 2 2 2 6" xfId="23355" xr:uid="{26A6981E-A633-40E6-8818-9BBBF5D039EF}"/>
    <cellStyle name="Berechnung 3 2 2 2 7" xfId="29869" xr:uid="{030F397F-C1C1-47B6-9167-11679A9A6900}"/>
    <cellStyle name="Berechnung 3 2 2 2 8" xfId="33222" xr:uid="{32F3E3F2-768C-43CC-BD69-126A3202D7C4}"/>
    <cellStyle name="Berechnung 3 2 2 2 9" xfId="26512" xr:uid="{8A59EC62-1464-408A-B767-65F6036BE7F7}"/>
    <cellStyle name="Berechnung 3 2 2 3" xfId="1044" xr:uid="{1409F18E-A9ED-4EB4-AC31-335B26D61870}"/>
    <cellStyle name="Berechnung 3 2 2 3 10" xfId="36823" xr:uid="{A5AC7B75-919B-4E62-A785-B5BA85D785E6}"/>
    <cellStyle name="Berechnung 3 2 2 3 11" xfId="43069" xr:uid="{50C485D3-5DDF-432F-A462-579622004A75}"/>
    <cellStyle name="Berechnung 3 2 2 3 12" xfId="42421" xr:uid="{E3D912C1-BC48-4CF3-8A35-67DDE2AAF002}"/>
    <cellStyle name="Berechnung 3 2 2 3 2" xfId="5486" xr:uid="{353951F3-13A1-49FB-BE14-FBD9CB52BA81}"/>
    <cellStyle name="Berechnung 3 2 2 3 3" xfId="9060" xr:uid="{6F61A5F2-1529-460D-9470-4FE85498A6A2}"/>
    <cellStyle name="Berechnung 3 2 2 3 4" xfId="13022" xr:uid="{31216985-53CF-45BC-B88D-10F5F7D2071C}"/>
    <cellStyle name="Berechnung 3 2 2 3 5" xfId="13549" xr:uid="{93373441-BBB9-4588-ACB8-A72D3742F182}"/>
    <cellStyle name="Berechnung 3 2 2 3 6" xfId="20152" xr:uid="{1A554BA0-062A-4842-825C-610472FFEFF0}"/>
    <cellStyle name="Berechnung 3 2 2 3 7" xfId="23079" xr:uid="{2209C2B0-0881-4975-B1D9-FF8B7838D214}"/>
    <cellStyle name="Berechnung 3 2 2 3 8" xfId="27896" xr:uid="{8AA1CDBF-B0E5-4A39-87AD-CE15F7EDA9F8}"/>
    <cellStyle name="Berechnung 3 2 2 3 9" xfId="32627" xr:uid="{59131F55-FDB1-4724-A43F-AC9683F2FDE2}"/>
    <cellStyle name="Berechnung 3 2 2 4" xfId="2311" xr:uid="{6ACF494D-1CB8-41E0-B57E-DD25904A350B}"/>
    <cellStyle name="Berechnung 3 2 2 4 10" xfId="40028" xr:uid="{2C5915F5-103C-4F33-A9D3-01A687BE2898}"/>
    <cellStyle name="Berechnung 3 2 2 4 11" xfId="44334" xr:uid="{FDDD21C4-91CC-4C91-A2CF-15D935725974}"/>
    <cellStyle name="Berechnung 3 2 2 4 12" xfId="42533" xr:uid="{38BD3D7F-518E-4004-BFEC-6F7104C1D715}"/>
    <cellStyle name="Berechnung 3 2 2 4 2" xfId="6749" xr:uid="{5186AB18-C73F-4F27-9E65-773E9768A215}"/>
    <cellStyle name="Berechnung 3 2 2 4 3" xfId="10327" xr:uid="{AA7DBAC5-751D-433A-BD65-75C0A378CEE7}"/>
    <cellStyle name="Berechnung 3 2 2 4 4" xfId="14226" xr:uid="{205FF896-E4A3-49B0-93D8-D0964C448136}"/>
    <cellStyle name="Berechnung 3 2 2 4 5" xfId="17427" xr:uid="{960BA690-0F9E-476B-B224-E51FC443AB4D}"/>
    <cellStyle name="Berechnung 3 2 2 4 6" xfId="21410" xr:uid="{374F59DE-F3C2-481B-906D-E52CA5D3AD11}"/>
    <cellStyle name="Berechnung 3 2 2 4 7" xfId="23997" xr:uid="{997EF579-4574-45D3-892B-13A4F622D365}"/>
    <cellStyle name="Berechnung 3 2 2 4 8" xfId="26761" xr:uid="{9210BCF4-0561-4EB5-A50A-2BADA1BF9388}"/>
    <cellStyle name="Berechnung 3 2 2 4 9" xfId="33890" xr:uid="{E82CB5C9-5AAE-436A-8F66-8D66923FE1C6}"/>
    <cellStyle name="Berechnung 3 2 2 5" xfId="2676" xr:uid="{51F4B911-26AF-4793-907E-CD66939C2170}"/>
    <cellStyle name="Berechnung 3 2 2 5 10" xfId="40393" xr:uid="{54894ABD-0045-48D3-80F6-E1CF5667700C}"/>
    <cellStyle name="Berechnung 3 2 2 5 11" xfId="44699" xr:uid="{EF3502DA-1C60-42BF-9848-8AA08E3D0A67}"/>
    <cellStyle name="Berechnung 3 2 2 5 12" xfId="50100" xr:uid="{726EACB7-A740-4097-B7F2-E7A7B073DFA5}"/>
    <cellStyle name="Berechnung 3 2 2 5 2" xfId="7112" xr:uid="{0F32039D-5B6D-4E22-A9DC-D445C2B2464F}"/>
    <cellStyle name="Berechnung 3 2 2 5 3" xfId="10692" xr:uid="{9617080D-83E1-4DB1-B7C2-8C8A7ECE6C73}"/>
    <cellStyle name="Berechnung 3 2 2 5 4" xfId="14591" xr:uid="{59F24C70-95DC-4D6C-ADEF-D679B237AEA2}"/>
    <cellStyle name="Berechnung 3 2 2 5 5" xfId="17792" xr:uid="{4A253FD5-8A17-4524-88FD-2BF80A150E0D}"/>
    <cellStyle name="Berechnung 3 2 2 5 6" xfId="21775" xr:uid="{9B4ADA39-112D-49A2-889A-9C26EA6B337C}"/>
    <cellStyle name="Berechnung 3 2 2 5 7" xfId="24342" xr:uid="{B2497876-B298-4BD2-BC4A-AB1FEA7912CD}"/>
    <cellStyle name="Berechnung 3 2 2 5 8" xfId="30648" xr:uid="{4632CDC8-C380-48C1-9083-A175C5069C93}"/>
    <cellStyle name="Berechnung 3 2 2 5 9" xfId="34255" xr:uid="{550813B2-3D97-4A40-88A8-2C3748413311}"/>
    <cellStyle name="Berechnung 3 2 2 6" xfId="3365" xr:uid="{BE382A5E-812E-4FAA-B6E5-53091885FCCA}"/>
    <cellStyle name="Berechnung 3 2 2 6 10" xfId="34942" xr:uid="{C836A7D9-6547-4CA3-964E-81F728EF34D7}"/>
    <cellStyle name="Berechnung 3 2 2 6 11" xfId="38387" xr:uid="{0002023B-0EAB-4AEB-ACD4-55D6F2A01E31}"/>
    <cellStyle name="Berechnung 3 2 2 6 12" xfId="41076" xr:uid="{CDCD7593-6228-494F-B933-800088D21836}"/>
    <cellStyle name="Berechnung 3 2 2 6 13" xfId="45387" xr:uid="{3AD5407C-0C28-47BD-93D7-3D66F6F7A920}"/>
    <cellStyle name="Berechnung 3 2 2 6 14" xfId="48778" xr:uid="{237083C1-BF4E-4207-9AEC-ED53B5E21E60}"/>
    <cellStyle name="Berechnung 3 2 2 6 15" xfId="50783" xr:uid="{15EEDC4E-9784-47AF-9F4F-23D1C316BF9E}"/>
    <cellStyle name="Berechnung 3 2 2 6 2" xfId="7800" xr:uid="{4CAF3483-8539-498A-B052-B615F1A3B1F2}"/>
    <cellStyle name="Berechnung 3 2 2 6 3" xfId="11379" xr:uid="{C977DC58-2F4B-4A8B-8F17-50150A1826B0}"/>
    <cellStyle name="Berechnung 3 2 2 6 4" xfId="15279" xr:uid="{05562F07-AAA2-4D0D-8FC7-A95A783DD47F}"/>
    <cellStyle name="Berechnung 3 2 2 6 5" xfId="18478" xr:uid="{1C33DD15-9F14-4668-A177-539A04E9090D}"/>
    <cellStyle name="Berechnung 3 2 2 6 6" xfId="22458" xr:uid="{B49986CB-9C5B-4538-8706-9B9ABBEED669}"/>
    <cellStyle name="Berechnung 3 2 2 6 7" xfId="25020" xr:uid="{6D9EC785-656C-4895-A0AE-E9725D28CFC4}"/>
    <cellStyle name="Berechnung 3 2 2 6 8" xfId="29363" xr:uid="{40A40BDE-36C8-41F7-A004-FBC74DCE15A7}"/>
    <cellStyle name="Berechnung 3 2 2 6 9" xfId="31337" xr:uid="{98D86CD7-6CAD-432A-8323-0C7878BC938B}"/>
    <cellStyle name="Berechnung 3 2 2 7" xfId="2808" xr:uid="{9C531E3F-E1A3-43E5-AD50-2D7C0C533688}"/>
    <cellStyle name="Berechnung 3 2 2 7 10" xfId="34387" xr:uid="{6C350015-B033-4BB7-8148-7BBF41D5E0BB}"/>
    <cellStyle name="Berechnung 3 2 2 7 11" xfId="37832" xr:uid="{2E0DAB09-6BB2-403A-ABA4-EB692A8F3643}"/>
    <cellStyle name="Berechnung 3 2 2 7 12" xfId="40525" xr:uid="{E7D8D8F6-CC40-4B11-A748-8D9424B9259C}"/>
    <cellStyle name="Berechnung 3 2 2 7 13" xfId="44831" xr:uid="{C6D1FFA7-5367-408D-A0F4-147B64627E6C}"/>
    <cellStyle name="Berechnung 3 2 2 7 14" xfId="48225" xr:uid="{7AA73C4E-82EB-4307-9964-BFCCEB35035B}"/>
    <cellStyle name="Berechnung 3 2 2 7 15" xfId="50232" xr:uid="{4FBE4F07-6AAD-4A15-853C-4BDF64E7C086}"/>
    <cellStyle name="Berechnung 3 2 2 7 2" xfId="7244" xr:uid="{E0733D73-007E-4D85-8473-A74C94E8F668}"/>
    <cellStyle name="Berechnung 3 2 2 7 3" xfId="10824" xr:uid="{4BDBC8C0-DF0E-41C9-8AEA-EBBC09884D90}"/>
    <cellStyle name="Berechnung 3 2 2 7 4" xfId="14723" xr:uid="{9DA85FE5-9186-44BC-83FA-259978D0DAF1}"/>
    <cellStyle name="Berechnung 3 2 2 7 5" xfId="17924" xr:uid="{5FA01F65-213A-4CC7-AA4B-D9501C1EA98E}"/>
    <cellStyle name="Berechnung 3 2 2 7 6" xfId="21907" xr:uid="{4C9E07AA-5F44-4310-9577-0DE7CA660017}"/>
    <cellStyle name="Berechnung 3 2 2 7 7" xfId="24469" xr:uid="{61685584-A00C-4DB4-8779-C19F10F2B43F}"/>
    <cellStyle name="Berechnung 3 2 2 7 8" xfId="28807" xr:uid="{F2B8D040-D825-4978-901D-1E5E6C3474D0}"/>
    <cellStyle name="Berechnung 3 2 2 7 9" xfId="30780" xr:uid="{8866CD39-2C12-4347-9B58-770C5640163A}"/>
    <cellStyle name="Berechnung 3 2 2 8" xfId="4317" xr:uid="{A992DB60-7973-4967-9C55-E5B44F57B434}"/>
    <cellStyle name="Berechnung 3 2 2 8 10" xfId="41980" xr:uid="{423C6664-A196-4C72-AE0B-4C02FE5C8199}"/>
    <cellStyle name="Berechnung 3 2 2 8 11" xfId="46316" xr:uid="{4166CD02-7264-4092-BF51-E7EDCA69A958}"/>
    <cellStyle name="Berechnung 3 2 2 8 12" xfId="49720" xr:uid="{99D64328-3BD2-43BC-8751-BE13B412A2F1}"/>
    <cellStyle name="Berechnung 3 2 2 8 13" xfId="51687" xr:uid="{9D1E9FF1-A7F9-4AB2-9EED-4DB08EB9C798}"/>
    <cellStyle name="Berechnung 3 2 2 8 2" xfId="8750" xr:uid="{4D7BB795-E699-4314-80B8-A06737F2CA0C}"/>
    <cellStyle name="Berechnung 3 2 2 8 3" xfId="12321" xr:uid="{CFB161EC-C4D5-4BC2-80E0-8CEBEDD2B076}"/>
    <cellStyle name="Berechnung 3 2 2 8 4" xfId="16224" xr:uid="{098692BF-14CE-4741-9249-525E473553D9}"/>
    <cellStyle name="Berechnung 3 2 2 8 5" xfId="19405" xr:uid="{680578FE-3C9C-485E-80C6-B9119BD4112B}"/>
    <cellStyle name="Berechnung 3 2 2 8 6" xfId="25924" xr:uid="{5858500B-9C2A-4ABC-898A-5326D20B870F}"/>
    <cellStyle name="Berechnung 3 2 2 8 7" xfId="32272" xr:uid="{C0B6A8CB-318E-4865-9A30-923CDAC000E5}"/>
    <cellStyle name="Berechnung 3 2 2 8 8" xfId="35878" xr:uid="{0CAF262F-C7A0-4B51-A7B9-908CFF10714C}"/>
    <cellStyle name="Berechnung 3 2 2 8 9" xfId="39330" xr:uid="{713A6646-6824-4EC9-A8A4-98D98BB98583}"/>
    <cellStyle name="Berechnung 3 2 2 9" xfId="4561" xr:uid="{CDCE0CEF-5B6F-4CF8-8C8B-81DFD5EA5EB2}"/>
    <cellStyle name="Berechnung 3 2 2 9 10" xfId="42224" xr:uid="{41ECBFF8-D67C-44FA-A57F-F78542C9A63E}"/>
    <cellStyle name="Berechnung 3 2 2 9 11" xfId="46560" xr:uid="{7274D6D2-F8AB-4364-9526-C08287A78588}"/>
    <cellStyle name="Berechnung 3 2 2 9 12" xfId="49964" xr:uid="{4E9290EE-DAD3-4301-9728-E087F75A0E6D}"/>
    <cellStyle name="Berechnung 3 2 2 9 13" xfId="51931" xr:uid="{CF56CCEA-1885-43D5-BB18-9A7C7E031C29}"/>
    <cellStyle name="Berechnung 3 2 2 9 2" xfId="8994" xr:uid="{9A84B108-BB4C-4B08-9541-921D3571EA6B}"/>
    <cellStyle name="Berechnung 3 2 2 9 3" xfId="12565" xr:uid="{185ECCB8-C37D-4862-90C4-E432E27B6917}"/>
    <cellStyle name="Berechnung 3 2 2 9 4" xfId="16468" xr:uid="{E1525CB7-2FC3-4478-8FD8-05949A183035}"/>
    <cellStyle name="Berechnung 3 2 2 9 5" xfId="19649" xr:uid="{B532C997-9BED-4467-B7A8-80447A22D9DE}"/>
    <cellStyle name="Berechnung 3 2 2 9 6" xfId="26168" xr:uid="{648EDAFA-9963-4C21-8268-50AA3D34FEC7}"/>
    <cellStyle name="Berechnung 3 2 2 9 7" xfId="32516" xr:uid="{39704A59-3CA2-422D-9E12-EBC8421A8D1C}"/>
    <cellStyle name="Berechnung 3 2 2 9 8" xfId="36122" xr:uid="{8AFF0C46-A486-4E32-B8D5-D78CD2C551BA}"/>
    <cellStyle name="Berechnung 3 2 2 9 9" xfId="39574" xr:uid="{2D227065-807E-4225-8324-2D28C88AD447}"/>
    <cellStyle name="Berechnung 3 2 3" xfId="1488" xr:uid="{CCA855CD-0C62-4A82-9FF0-4F9EF117C038}"/>
    <cellStyle name="Berechnung 3 2 3 10" xfId="43513" xr:uid="{CA5D25E9-1FEB-424C-BA76-4B15B44D436E}"/>
    <cellStyle name="Berechnung 3 2 3 11" xfId="42376" xr:uid="{B4499CEB-D53A-4265-BCFA-C6D92A555AB8}"/>
    <cellStyle name="Berechnung 3 2 3 2" xfId="5927" xr:uid="{564DADD6-FC03-4A75-BA67-41DD13F8FC24}"/>
    <cellStyle name="Berechnung 3 2 3 3" xfId="9504" xr:uid="{1DA982DF-800C-44A6-BE39-9B3CC78D3D67}"/>
    <cellStyle name="Berechnung 3 2 3 4" xfId="16609" xr:uid="{45D0EF7A-0CCC-43A0-AF97-CFAA338976EC}"/>
    <cellStyle name="Berechnung 3 2 3 5" xfId="20596" xr:uid="{1DB00F72-74A8-4348-BCBF-3F820264DE52}"/>
    <cellStyle name="Berechnung 3 2 3 6" xfId="23212" xr:uid="{06899FC8-22C8-488C-A6CE-07C066852840}"/>
    <cellStyle name="Berechnung 3 2 3 7" xfId="30215" xr:uid="{9B1404A7-56BF-4574-9980-4BE3B1A318E8}"/>
    <cellStyle name="Berechnung 3 2 3 8" xfId="33071" xr:uid="{CEF24DEA-BDDA-4922-B406-D6F8AF441EDF}"/>
    <cellStyle name="Berechnung 3 2 3 9" xfId="37394" xr:uid="{F5F0DE11-C4DD-4F06-A88F-1CEE48FC86C8}"/>
    <cellStyle name="Berechnung 3 2 4" xfId="1846" xr:uid="{2B4C4AC7-D635-4913-9579-CBBC003063CB}"/>
    <cellStyle name="Berechnung 3 2 4 10" xfId="27523" xr:uid="{78AF1371-A820-447D-8880-0442F1D8CA0A}"/>
    <cellStyle name="Berechnung 3 2 4 11" xfId="43871" xr:uid="{CA89D1E1-01D9-4319-A732-ADEE55B5EBD0}"/>
    <cellStyle name="Berechnung 3 2 4 12" xfId="46682" xr:uid="{3EBDA704-3AE9-485C-9B7A-494E65832916}"/>
    <cellStyle name="Berechnung 3 2 4 2" xfId="6284" xr:uid="{01DC46A5-2203-4285-85C6-27E7F64C5D5C}"/>
    <cellStyle name="Berechnung 3 2 4 3" xfId="9862" xr:uid="{CB9D5C38-5EDA-474B-9FB1-B70F1A68B5A0}"/>
    <cellStyle name="Berechnung 3 2 4 4" xfId="13764" xr:uid="{EDAC042F-3FB5-4119-B5AC-CD07BE7F1553}"/>
    <cellStyle name="Berechnung 3 2 4 5" xfId="16967" xr:uid="{285952A1-A18B-4535-99F6-7787FFAE9A8E}"/>
    <cellStyle name="Berechnung 3 2 4 6" xfId="20954" xr:uid="{2A979621-85A2-46C7-9AEA-482934C240F7}"/>
    <cellStyle name="Berechnung 3 2 4 7" xfId="23550" xr:uid="{C3457CD5-ACDA-4FC4-A59A-0A789C0B8F9B}"/>
    <cellStyle name="Berechnung 3 2 4 8" xfId="27596" xr:uid="{DBBA9D39-E245-4040-A154-4E6F8D0E3E87}"/>
    <cellStyle name="Berechnung 3 2 4 9" xfId="33429" xr:uid="{683F720C-7DC7-445E-8FF4-F69F8E30A392}"/>
    <cellStyle name="Berechnung 3 2 5" xfId="2130" xr:uid="{DF69DF95-CD85-4E7E-A3D3-6484D1EB7FEC}"/>
    <cellStyle name="Berechnung 3 2 5 10" xfId="39847" xr:uid="{2C0B2643-FE4A-4A8D-AEE4-20150873A5BD}"/>
    <cellStyle name="Berechnung 3 2 5 11" xfId="44153" xr:uid="{58539870-DFE5-4D4E-9AC5-A9C7B55104BA}"/>
    <cellStyle name="Berechnung 3 2 5 12" xfId="47382" xr:uid="{4651289D-B500-4E76-8DAD-5F8802982187}"/>
    <cellStyle name="Berechnung 3 2 5 2" xfId="6568" xr:uid="{B3D589F3-3A6E-4E12-B6E6-3D9CA3F03828}"/>
    <cellStyle name="Berechnung 3 2 5 3" xfId="10146" xr:uid="{94314790-E8FB-43DD-8073-611909B60529}"/>
    <cellStyle name="Berechnung 3 2 5 4" xfId="14045" xr:uid="{24C4190D-685D-460B-A6EE-088123141E09}"/>
    <cellStyle name="Berechnung 3 2 5 5" xfId="17246" xr:uid="{C1B4D495-C556-4052-9E08-33A051E77BD9}"/>
    <cellStyle name="Berechnung 3 2 5 6" xfId="21229" xr:uid="{9CC85B7D-1271-428F-BD61-617D0FBC45DB}"/>
    <cellStyle name="Berechnung 3 2 5 7" xfId="23816" xr:uid="{4DE81054-09D7-4D0D-82D4-B923F08CA270}"/>
    <cellStyle name="Berechnung 3 2 5 8" xfId="30306" xr:uid="{4C0D7653-13BE-4287-8195-BEA08B88D694}"/>
    <cellStyle name="Berechnung 3 2 5 9" xfId="33709" xr:uid="{28207355-8CF4-4884-94AF-78A4BD5CB02C}"/>
    <cellStyle name="Berechnung 3 2 6" xfId="2470" xr:uid="{7D066C36-8D84-46BF-B85F-0A6FFFB1BC0A}"/>
    <cellStyle name="Berechnung 3 2 6 10" xfId="40187" xr:uid="{E944D333-012B-40E8-BDFF-756C58EF33E6}"/>
    <cellStyle name="Berechnung 3 2 6 11" xfId="44493" xr:uid="{AE7B0538-EDC3-4ECF-BB06-51F7B0648514}"/>
    <cellStyle name="Berechnung 3 2 6 12" xfId="42589" xr:uid="{BF36BAB3-D802-4CC8-9628-56781592F456}"/>
    <cellStyle name="Berechnung 3 2 6 2" xfId="6908" xr:uid="{9A759E7C-EEDE-4D57-87F1-420C3495C86A}"/>
    <cellStyle name="Berechnung 3 2 6 3" xfId="10486" xr:uid="{9D764080-BFDB-497B-8713-AED640D149F4}"/>
    <cellStyle name="Berechnung 3 2 6 4" xfId="14385" xr:uid="{B5A1D2C6-DAC4-4F41-B41C-CF98C8078F04}"/>
    <cellStyle name="Berechnung 3 2 6 5" xfId="17586" xr:uid="{1ED10B8E-F0DD-463D-8A0C-F3EA77C2C901}"/>
    <cellStyle name="Berechnung 3 2 6 6" xfId="21569" xr:uid="{B35A787D-56DC-4B9B-AF79-D2BDD7B4F30D}"/>
    <cellStyle name="Berechnung 3 2 6 7" xfId="24151" xr:uid="{78F4A5A6-A00D-4F12-B4E7-D497EB3D3683}"/>
    <cellStyle name="Berechnung 3 2 6 8" xfId="26583" xr:uid="{DA971D8C-25AF-4572-9DC4-F52526F5263A}"/>
    <cellStyle name="Berechnung 3 2 6 9" xfId="34049" xr:uid="{1C8C48DD-A2A8-480C-AD98-9D9CD89FE076}"/>
    <cellStyle name="Berechnung 3 2 7" xfId="3154" xr:uid="{BAB798FC-C688-4FD0-9D65-898089B0C3DE}"/>
    <cellStyle name="Berechnung 3 2 7 10" xfId="34731" xr:uid="{B5561D3D-DCF6-486C-B3CE-B21EF1B81FE8}"/>
    <cellStyle name="Berechnung 3 2 7 11" xfId="38176" xr:uid="{C173BAEA-A8C4-4662-922A-328A96128432}"/>
    <cellStyle name="Berechnung 3 2 7 12" xfId="40865" xr:uid="{074BFE8B-50EB-4AFD-8870-700588B97CB0}"/>
    <cellStyle name="Berechnung 3 2 7 13" xfId="45176" xr:uid="{126E139C-A69A-4BB1-BB1F-653B9B128BAC}"/>
    <cellStyle name="Berechnung 3 2 7 14" xfId="48567" xr:uid="{2156C5A5-07A2-442F-977D-1ACC26272AFC}"/>
    <cellStyle name="Berechnung 3 2 7 15" xfId="50572" xr:uid="{64495235-BEE7-4DB2-9A35-E08C4860653F}"/>
    <cellStyle name="Berechnung 3 2 7 2" xfId="7589" xr:uid="{009AD8DA-F012-4332-8AEA-58F259F193BC}"/>
    <cellStyle name="Berechnung 3 2 7 3" xfId="11168" xr:uid="{61039611-8B58-4AD8-94F5-3ACC2A690255}"/>
    <cellStyle name="Berechnung 3 2 7 4" xfId="15068" xr:uid="{AD98FF93-837A-46B2-95D0-24DC90C0E39B}"/>
    <cellStyle name="Berechnung 3 2 7 5" xfId="18267" xr:uid="{D718E334-7579-4C62-A3DC-C18C8BD476B5}"/>
    <cellStyle name="Berechnung 3 2 7 6" xfId="22247" xr:uid="{ED4B60F4-3A21-427A-9D09-BF582BF69EC4}"/>
    <cellStyle name="Berechnung 3 2 7 7" xfId="24809" xr:uid="{DBBC073C-1647-496C-B640-3B87AD0BB462}"/>
    <cellStyle name="Berechnung 3 2 7 8" xfId="29152" xr:uid="{0790024C-C195-48F0-AE05-A877C1901AFB}"/>
    <cellStyle name="Berechnung 3 2 7 9" xfId="31126" xr:uid="{9588D7CC-994D-4928-A74B-F4D6C055670B}"/>
    <cellStyle name="Berechnung 3 2 8" xfId="3592" xr:uid="{AE6FF1A6-8494-4645-A93D-58C54B896AC1}"/>
    <cellStyle name="Berechnung 3 2 8 10" xfId="35169" xr:uid="{F4177189-3B9C-48FD-9F42-F8BF0FE960E9}"/>
    <cellStyle name="Berechnung 3 2 8 11" xfId="38614" xr:uid="{E94D79C6-31DC-4614-BCE7-03FFEDDC0D8F}"/>
    <cellStyle name="Berechnung 3 2 8 12" xfId="41303" xr:uid="{CB48D05F-B288-4A03-98C3-108375941BB7}"/>
    <cellStyle name="Berechnung 3 2 8 13" xfId="45614" xr:uid="{B9DAA1E4-FE3E-4023-A27D-F505C0B334A5}"/>
    <cellStyle name="Berechnung 3 2 8 14" xfId="49005" xr:uid="{019920D4-F5C1-4B21-BCA4-86003FAF3508}"/>
    <cellStyle name="Berechnung 3 2 8 15" xfId="51010" xr:uid="{D2E0C4E0-F9BB-4714-8676-0A914CE46D48}"/>
    <cellStyle name="Berechnung 3 2 8 2" xfId="8027" xr:uid="{AB471956-802E-4501-9271-3CB09260CF08}"/>
    <cellStyle name="Berechnung 3 2 8 3" xfId="11606" xr:uid="{3EBC86CC-5C5F-4A00-B480-4287E913F9F4}"/>
    <cellStyle name="Berechnung 3 2 8 4" xfId="15506" xr:uid="{9D4B95EE-1C49-4F1F-AC02-082309B63C33}"/>
    <cellStyle name="Berechnung 3 2 8 5" xfId="18705" xr:uid="{EC8A06E1-B070-4CFF-87F8-F68F61F0DBE9}"/>
    <cellStyle name="Berechnung 3 2 8 6" xfId="22685" xr:uid="{DBE2FAE9-364F-4BB6-93C6-F4A2DA7B21A4}"/>
    <cellStyle name="Berechnung 3 2 8 7" xfId="25247" xr:uid="{72BB8425-E43C-46DE-A159-442854B7D358}"/>
    <cellStyle name="Berechnung 3 2 8 8" xfId="29590" xr:uid="{C98E2610-66C7-4719-9A07-E9078662E6B5}"/>
    <cellStyle name="Berechnung 3 2 8 9" xfId="31564" xr:uid="{B7A49682-659C-49FC-8294-E0590E530AFC}"/>
    <cellStyle name="Berechnung 3 2 9" xfId="4108" xr:uid="{D515E83B-5574-421A-8EE3-C35716B4864A}"/>
    <cellStyle name="Berechnung 3 2 9 10" xfId="41771" xr:uid="{13F89927-E995-4246-BC13-F406F173D663}"/>
    <cellStyle name="Berechnung 3 2 9 11" xfId="46107" xr:uid="{7D12D4AD-14CD-4B69-B49F-E939A5C68231}"/>
    <cellStyle name="Berechnung 3 2 9 12" xfId="49511" xr:uid="{26E18081-07EC-462D-8B46-9B9B8F2B6A81}"/>
    <cellStyle name="Berechnung 3 2 9 13" xfId="51478" xr:uid="{FF3D231F-820A-4498-B691-8BBE45080901}"/>
    <cellStyle name="Berechnung 3 2 9 2" xfId="8541" xr:uid="{B8B50D98-3315-4970-BDA5-79D7AC76054F}"/>
    <cellStyle name="Berechnung 3 2 9 3" xfId="12112" xr:uid="{45BBF129-8942-4608-9740-CF7A73845150}"/>
    <cellStyle name="Berechnung 3 2 9 4" xfId="16015" xr:uid="{65B039DD-3D6E-4AD7-B303-2C85C6AD0EC8}"/>
    <cellStyle name="Berechnung 3 2 9 5" xfId="19196" xr:uid="{A60D6FC9-89AE-4F4D-A104-9DE1429FE5FC}"/>
    <cellStyle name="Berechnung 3 2 9 6" xfId="25715" xr:uid="{54E9920F-C03D-47F4-A838-5D93871B4C7C}"/>
    <cellStyle name="Berechnung 3 2 9 7" xfId="32063" xr:uid="{C7CE1AD4-B49A-4A2F-9F61-7DED09FA5306}"/>
    <cellStyle name="Berechnung 3 2 9 8" xfId="35669" xr:uid="{0019960E-8F8F-4B30-B62D-C04ED14BBF01}"/>
    <cellStyle name="Berechnung 3 2 9 9" xfId="39121" xr:uid="{BFC3FC9B-D16C-4F6C-9915-E597A81D278F}"/>
    <cellStyle name="Berechnung 3 3" xfId="622" xr:uid="{C659F339-5DE5-4C28-BA3E-962618A4AE87}"/>
    <cellStyle name="Berechnung 3 3 10" xfId="4471" xr:uid="{37BCFE58-B0EB-472C-AA45-365F9154F0FA}"/>
    <cellStyle name="Berechnung 3 3 10 10" xfId="42134" xr:uid="{83CE95D5-BE18-4963-B203-D2E2070742F3}"/>
    <cellStyle name="Berechnung 3 3 10 11" xfId="46470" xr:uid="{0AEAE5C9-C27E-48AA-97A1-49BEDA0D5F42}"/>
    <cellStyle name="Berechnung 3 3 10 12" xfId="49874" xr:uid="{5C61FDAC-277C-4F97-A7F0-C38231D13C13}"/>
    <cellStyle name="Berechnung 3 3 10 13" xfId="51841" xr:uid="{353E0A23-AAB3-4038-89D7-8427EE6C3C7D}"/>
    <cellStyle name="Berechnung 3 3 10 2" xfId="8904" xr:uid="{8436E0F0-CF5B-4B5C-9602-67DF49850CFA}"/>
    <cellStyle name="Berechnung 3 3 10 3" xfId="12475" xr:uid="{2EFEAF76-1D9F-4B07-B5D1-034DD069D15D}"/>
    <cellStyle name="Berechnung 3 3 10 4" xfId="16378" xr:uid="{96311AC4-C0D0-4E21-A5C3-62567997483A}"/>
    <cellStyle name="Berechnung 3 3 10 5" xfId="19559" xr:uid="{AB64E711-D531-4959-8C1E-5E6D139BB21F}"/>
    <cellStyle name="Berechnung 3 3 10 6" xfId="26078" xr:uid="{C83A5221-487B-40B9-8D66-9F3EF2F74DB9}"/>
    <cellStyle name="Berechnung 3 3 10 7" xfId="32426" xr:uid="{907AC013-CE9D-46B3-8776-FFA99984250F}"/>
    <cellStyle name="Berechnung 3 3 10 8" xfId="36032" xr:uid="{A9DF1805-BDB2-41E3-906F-5B3632B5BF76}"/>
    <cellStyle name="Berechnung 3 3 10 9" xfId="39484" xr:uid="{F3B2E040-13AA-40EE-9950-E02D1E7056EA}"/>
    <cellStyle name="Berechnung 3 3 11" xfId="8110" xr:uid="{80FDBC95-CCD3-4C85-96DA-9AD73EC2E1B2}"/>
    <cellStyle name="Berechnung 3 3 12" xfId="5124" xr:uid="{4469C74E-93B4-4BD3-B86C-B105A2E12484}"/>
    <cellStyle name="Berechnung 3 3 13" xfId="19736" xr:uid="{921E32E5-35ED-432B-919D-25225C7F9013}"/>
    <cellStyle name="Berechnung 3 3 14" xfId="37595" xr:uid="{37DB054B-2F8D-4C7B-8646-BC7F84615600}"/>
    <cellStyle name="Berechnung 3 3 15" xfId="42652" xr:uid="{D4726114-0E24-4FC1-928C-57AB47E3376E}"/>
    <cellStyle name="Berechnung 3 3 16" xfId="52486" xr:uid="{D0EF831C-EEAA-4424-AF5B-E3862E91135A}"/>
    <cellStyle name="Berechnung 3 3 2" xfId="837" xr:uid="{B128222A-9E86-451E-A847-DFDAF8B6892C}"/>
    <cellStyle name="Berechnung 3 3 2 10" xfId="5147" xr:uid="{323F935F-53CD-45A2-A4B7-2349A8187C77}"/>
    <cellStyle name="Berechnung 3 3 2 11" xfId="4811" xr:uid="{478F5F05-AD94-405A-840A-E12601BF5581}"/>
    <cellStyle name="Berechnung 3 3 2 12" xfId="19946" xr:uid="{19278BCB-D830-4402-BDFC-E972BD9E7C44}"/>
    <cellStyle name="Berechnung 3 3 2 13" xfId="26935" xr:uid="{C4DC979A-63E5-4314-BB4C-F3E035F536C1}"/>
    <cellStyle name="Berechnung 3 3 2 14" xfId="42862" xr:uid="{1B2D1A43-1682-4B42-AE46-D5A22E201416}"/>
    <cellStyle name="Berechnung 3 3 2 15" xfId="52700" xr:uid="{334D2872-508D-484A-97B1-4D017D9C3DCB}"/>
    <cellStyle name="Berechnung 3 3 2 2" xfId="1516" xr:uid="{0B674158-0F39-405C-B3C4-B47C4FD2DA32}"/>
    <cellStyle name="Berechnung 3 3 2 2 10" xfId="43541" xr:uid="{C8097BA8-2B4F-4D2C-AEC6-5D25C3681212}"/>
    <cellStyle name="Berechnung 3 3 2 2 11" xfId="47322" xr:uid="{4860C5AA-4CB1-49BC-B3EF-2FA183E6A625}"/>
    <cellStyle name="Berechnung 3 3 2 2 2" xfId="5955" xr:uid="{1B4FCEFB-3123-497A-8A04-061055890328}"/>
    <cellStyle name="Berechnung 3 3 2 2 3" xfId="9532" xr:uid="{0AAF8F0B-F597-4C31-AE36-3FC042394EFB}"/>
    <cellStyle name="Berechnung 3 3 2 2 4" xfId="16637" xr:uid="{035E243B-FB93-4C3B-A2A3-37A3287FDCC5}"/>
    <cellStyle name="Berechnung 3 3 2 2 5" xfId="20624" xr:uid="{ED27B4E3-60DE-4F2F-8F45-870DBB00617F}"/>
    <cellStyle name="Berechnung 3 3 2 2 6" xfId="23239" xr:uid="{4E7A24CD-899C-4411-BF1E-EAB95F6B3BC5}"/>
    <cellStyle name="Berechnung 3 3 2 2 7" xfId="30302" xr:uid="{540B44F6-95D9-4287-B02F-09E6464A04C3}"/>
    <cellStyle name="Berechnung 3 3 2 2 8" xfId="33099" xr:uid="{7A48D750-AA1E-4F9C-9D6B-14431B9C433B}"/>
    <cellStyle name="Berechnung 3 3 2 2 9" xfId="36746" xr:uid="{E31CB749-FD31-4517-A2E8-B2E6BF68B0D0}"/>
    <cellStyle name="Berechnung 3 3 2 3" xfId="1424" xr:uid="{AB51BEC0-4FB0-4EB2-843D-8EA1DC0548F8}"/>
    <cellStyle name="Berechnung 3 3 2 3 10" xfId="36628" xr:uid="{9CC8D074-14BD-45FF-83F8-37D6E54BCA28}"/>
    <cellStyle name="Berechnung 3 3 2 3 11" xfId="43449" xr:uid="{DAA4E833-6F41-4979-8810-C39CE472A20F}"/>
    <cellStyle name="Berechnung 3 3 2 3 12" xfId="42799" xr:uid="{22C79F7E-6914-43B7-B281-596722C44939}"/>
    <cellStyle name="Berechnung 3 3 2 3 2" xfId="5863" xr:uid="{8635019B-62E8-4D7F-853B-36D413472E36}"/>
    <cellStyle name="Berechnung 3 3 2 3 3" xfId="9440" xr:uid="{DA3F420F-42AC-4842-A3C7-679C22129E4A}"/>
    <cellStyle name="Berechnung 3 3 2 3 4" xfId="13359" xr:uid="{80B4C57B-16A7-4D00-BF69-0AB92C6A5924}"/>
    <cellStyle name="Berechnung 3 3 2 3 5" xfId="16545" xr:uid="{34E8A853-6C5B-4131-9232-11DE6A712B5E}"/>
    <cellStyle name="Berechnung 3 3 2 3 6" xfId="20532" xr:uid="{23590CC3-41C7-4FF4-93CB-5BCA41BC26DF}"/>
    <cellStyle name="Berechnung 3 3 2 3 7" xfId="23153" xr:uid="{2F1CA8FA-27DE-47E8-964D-33E180BA1C2F}"/>
    <cellStyle name="Berechnung 3 3 2 3 8" xfId="29906" xr:uid="{B4A0FE7F-A20F-4D1A-9B2B-C6AA1F53502E}"/>
    <cellStyle name="Berechnung 3 3 2 3 9" xfId="33007" xr:uid="{739ADB6B-E565-4169-97CE-DF29748322F6}"/>
    <cellStyle name="Berechnung 3 3 2 4" xfId="2253" xr:uid="{66C52EC6-6CF3-401E-B18F-8CAC8923EB11}"/>
    <cellStyle name="Berechnung 3 3 2 4 10" xfId="39970" xr:uid="{B9390D3E-09CC-4A3B-941E-28305D4755F7}"/>
    <cellStyle name="Berechnung 3 3 2 4 11" xfId="44276" xr:uid="{DA2A0EE7-DB32-467F-9D2C-2F3F3AB1992A}"/>
    <cellStyle name="Berechnung 3 3 2 4 12" xfId="46821" xr:uid="{7D013121-D420-43AA-A71E-4CFAC6F053ED}"/>
    <cellStyle name="Berechnung 3 3 2 4 2" xfId="6691" xr:uid="{8A6AD2B2-0EC1-499F-91C6-0724BE40916B}"/>
    <cellStyle name="Berechnung 3 3 2 4 3" xfId="10269" xr:uid="{46A13472-9CFB-4E91-9AD5-B03F05D9E547}"/>
    <cellStyle name="Berechnung 3 3 2 4 4" xfId="14168" xr:uid="{64C050FA-706C-4195-A4DE-F71D583E1635}"/>
    <cellStyle name="Berechnung 3 3 2 4 5" xfId="17369" xr:uid="{91E54889-481F-4C56-95E7-C5788A6A6AC5}"/>
    <cellStyle name="Berechnung 3 3 2 4 6" xfId="21352" xr:uid="{44976A65-D4E3-49C7-92DF-B81BB5323E00}"/>
    <cellStyle name="Berechnung 3 3 2 4 7" xfId="23939" xr:uid="{D2225D14-F000-4D5E-B7D2-4A5791D0C26F}"/>
    <cellStyle name="Berechnung 3 3 2 4 8" xfId="26484" xr:uid="{16D471FA-9E9E-4BAA-8BF9-1999C3062F52}"/>
    <cellStyle name="Berechnung 3 3 2 4 9" xfId="33832" xr:uid="{FB0EFFC9-C3D4-467C-B449-78C98CAA8D35}"/>
    <cellStyle name="Berechnung 3 3 2 5" xfId="2612" xr:uid="{7CAA32D3-B35F-41BD-A967-72CF94B5162C}"/>
    <cellStyle name="Berechnung 3 3 2 5 10" xfId="40329" xr:uid="{5FCC5CEB-605E-490D-862B-41C711AE8E7C}"/>
    <cellStyle name="Berechnung 3 3 2 5 11" xfId="44635" xr:uid="{86C975A5-1E9B-4C16-93C3-DEE203B297EF}"/>
    <cellStyle name="Berechnung 3 3 2 5 12" xfId="50036" xr:uid="{CEF77052-BFD6-4B7D-90AA-A7A196AB6321}"/>
    <cellStyle name="Berechnung 3 3 2 5 2" xfId="7049" xr:uid="{301BB8B7-6C95-4446-940E-D4915FA3684B}"/>
    <cellStyle name="Berechnung 3 3 2 5 3" xfId="10628" xr:uid="{713A265E-5E0B-4CA6-B151-B878A93E5F63}"/>
    <cellStyle name="Berechnung 3 3 2 5 4" xfId="14527" xr:uid="{FB6B3DE8-05A3-4748-81DD-C755C07D405C}"/>
    <cellStyle name="Berechnung 3 3 2 5 5" xfId="17728" xr:uid="{139E00BA-D8C1-4801-833F-0FB66DE4C446}"/>
    <cellStyle name="Berechnung 3 3 2 5 6" xfId="21711" xr:uid="{07F84B7E-824B-4F9E-B989-02BE41849C39}"/>
    <cellStyle name="Berechnung 3 3 2 5 7" xfId="24280" xr:uid="{085B2717-8AD0-4F25-B7E9-3CF351325ABB}"/>
    <cellStyle name="Berechnung 3 3 2 5 8" xfId="30584" xr:uid="{F56A45BA-9665-41D1-BAF5-F27C6E721803}"/>
    <cellStyle name="Berechnung 3 3 2 5 9" xfId="34191" xr:uid="{B222C6DB-C7F0-4A32-A933-457A07845A3A}"/>
    <cellStyle name="Berechnung 3 3 2 6" xfId="3301" xr:uid="{6E17B69F-298C-4BF1-8FF5-1CFA15663C11}"/>
    <cellStyle name="Berechnung 3 3 2 6 10" xfId="34878" xr:uid="{7B603044-E5C5-4BC9-93A3-689DDD77DDBB}"/>
    <cellStyle name="Berechnung 3 3 2 6 11" xfId="38323" xr:uid="{56E80D50-BD8D-41A0-9918-850ED071D55F}"/>
    <cellStyle name="Berechnung 3 3 2 6 12" xfId="41012" xr:uid="{218FB5AB-A83D-456C-B6FE-CDAFFF68E35F}"/>
    <cellStyle name="Berechnung 3 3 2 6 13" xfId="45323" xr:uid="{8EF870FF-A8AC-4A28-BAC1-EC397753564C}"/>
    <cellStyle name="Berechnung 3 3 2 6 14" xfId="48714" xr:uid="{C735AF88-C935-403F-973D-F097D4472819}"/>
    <cellStyle name="Berechnung 3 3 2 6 15" xfId="50719" xr:uid="{AC60ABF2-A82F-4F41-BE35-99BCCC017E6B}"/>
    <cellStyle name="Berechnung 3 3 2 6 2" xfId="7736" xr:uid="{75314FF6-DCC4-4D1E-94CC-3593353FF9D1}"/>
    <cellStyle name="Berechnung 3 3 2 6 3" xfId="11315" xr:uid="{66E2FE71-C9AA-463B-829C-869951CDCA78}"/>
    <cellStyle name="Berechnung 3 3 2 6 4" xfId="15215" xr:uid="{7428744F-7DFA-4E99-9251-FB6020B4FFE8}"/>
    <cellStyle name="Berechnung 3 3 2 6 5" xfId="18414" xr:uid="{BA23FF74-63AA-4835-A065-284204C8A6E5}"/>
    <cellStyle name="Berechnung 3 3 2 6 6" xfId="22394" xr:uid="{C9D50214-6B89-4934-B9A6-7279FADB0F81}"/>
    <cellStyle name="Berechnung 3 3 2 6 7" xfId="24956" xr:uid="{212E63DF-9290-4C58-9523-7EE59C51B567}"/>
    <cellStyle name="Berechnung 3 3 2 6 8" xfId="29299" xr:uid="{2AA77E60-F9A5-4EBB-B321-A6DEAEAECC57}"/>
    <cellStyle name="Berechnung 3 3 2 6 9" xfId="31273" xr:uid="{ED6A3A9A-08D4-497E-8733-BC576EB75CAE}"/>
    <cellStyle name="Berechnung 3 3 2 7" xfId="2812" xr:uid="{F873D366-02B1-4639-B557-298C03D8D401}"/>
    <cellStyle name="Berechnung 3 3 2 7 10" xfId="34391" xr:uid="{2DA492FF-39EF-4740-BF03-25B4B10008A5}"/>
    <cellStyle name="Berechnung 3 3 2 7 11" xfId="37836" xr:uid="{3E7DD045-9D98-4F92-8D8C-279D3F5A1F1F}"/>
    <cellStyle name="Berechnung 3 3 2 7 12" xfId="40529" xr:uid="{BA603AC5-AFDE-4B1A-9326-3AFD6A4ECD4D}"/>
    <cellStyle name="Berechnung 3 3 2 7 13" xfId="44835" xr:uid="{F66FD1F1-85D8-4AA6-B999-D89581EF45F3}"/>
    <cellStyle name="Berechnung 3 3 2 7 14" xfId="48229" xr:uid="{C6505DEA-8DF1-41E2-9B97-18360F89834E}"/>
    <cellStyle name="Berechnung 3 3 2 7 15" xfId="50236" xr:uid="{028A1049-5770-4ABE-BC41-A1F0EC9BD306}"/>
    <cellStyle name="Berechnung 3 3 2 7 2" xfId="7248" xr:uid="{5888B5FC-2324-4945-9BA2-7932ED294AD8}"/>
    <cellStyle name="Berechnung 3 3 2 7 3" xfId="10828" xr:uid="{539C857E-EACD-4CD0-A357-4DA2554035F4}"/>
    <cellStyle name="Berechnung 3 3 2 7 4" xfId="14727" xr:uid="{9CE09F0D-DEE5-4BDF-9E18-DBDCA3473FAD}"/>
    <cellStyle name="Berechnung 3 3 2 7 5" xfId="17928" xr:uid="{5375A533-48EE-4796-8AE0-463187E0CE8E}"/>
    <cellStyle name="Berechnung 3 3 2 7 6" xfId="21911" xr:uid="{4DF72937-05FE-4BAD-9379-C036D90685CB}"/>
    <cellStyle name="Berechnung 3 3 2 7 7" xfId="24473" xr:uid="{DC9187C3-29D3-49EC-BA30-F758CB83A4FA}"/>
    <cellStyle name="Berechnung 3 3 2 7 8" xfId="28811" xr:uid="{89DF9534-8860-484C-896E-568C4A0BA75B}"/>
    <cellStyle name="Berechnung 3 3 2 7 9" xfId="30784" xr:uid="{DA62008B-1073-4EB2-9EB7-30046DA06D6E}"/>
    <cellStyle name="Berechnung 3 3 2 8" xfId="4253" xr:uid="{B917BAEB-ABC0-4DC4-B64E-A5E4212F650C}"/>
    <cellStyle name="Berechnung 3 3 2 8 10" xfId="41916" xr:uid="{0879B937-B59B-4E48-B830-558151B24A6E}"/>
    <cellStyle name="Berechnung 3 3 2 8 11" xfId="46252" xr:uid="{534CAE08-ED75-4FB9-8826-FE67C3864AB2}"/>
    <cellStyle name="Berechnung 3 3 2 8 12" xfId="49656" xr:uid="{AD5E78E1-A967-411E-A350-2A78576ADBCB}"/>
    <cellStyle name="Berechnung 3 3 2 8 13" xfId="51623" xr:uid="{D696BA54-A708-4FBC-BF4D-A0D98F838A87}"/>
    <cellStyle name="Berechnung 3 3 2 8 2" xfId="8686" xr:uid="{94AE752C-6AF0-4B74-A779-CA060F388985}"/>
    <cellStyle name="Berechnung 3 3 2 8 3" xfId="12257" xr:uid="{4611CF79-0DAA-4E08-A2A0-CC0502DEB830}"/>
    <cellStyle name="Berechnung 3 3 2 8 4" xfId="16160" xr:uid="{43435091-C788-4F8E-8288-1E5EC82424F1}"/>
    <cellStyle name="Berechnung 3 3 2 8 5" xfId="19341" xr:uid="{55C39BCF-3BA5-4663-9FCE-3A1D914662C3}"/>
    <cellStyle name="Berechnung 3 3 2 8 6" xfId="25860" xr:uid="{657C95CD-5669-4DD9-B669-9665B7163CAF}"/>
    <cellStyle name="Berechnung 3 3 2 8 7" xfId="32208" xr:uid="{835C4BA0-422B-4AEC-8280-D923E1979FFD}"/>
    <cellStyle name="Berechnung 3 3 2 8 8" xfId="35814" xr:uid="{6224A022-3B60-4B5E-A53C-6ADD13AFCC46}"/>
    <cellStyle name="Berechnung 3 3 2 8 9" xfId="39266" xr:uid="{DB08B644-FF9C-4941-AEBC-961958EEA7E7}"/>
    <cellStyle name="Berechnung 3 3 2 9" xfId="3793" xr:uid="{2C3E8FAF-D19B-4C0E-8C45-E44D2A25225B}"/>
    <cellStyle name="Berechnung 3 3 2 9 10" xfId="41456" xr:uid="{559EEB5E-F3E8-4D22-8248-2119B900C5C2}"/>
    <cellStyle name="Berechnung 3 3 2 9 11" xfId="45792" xr:uid="{12F32C25-06BF-4D66-B23E-B1B0670D0B4F}"/>
    <cellStyle name="Berechnung 3 3 2 9 12" xfId="49196" xr:uid="{77941943-7721-4E5E-88B6-682E610E5AA8}"/>
    <cellStyle name="Berechnung 3 3 2 9 13" xfId="51163" xr:uid="{C7A84D7A-56BA-41AB-A264-FA09847928CF}"/>
    <cellStyle name="Berechnung 3 3 2 9 2" xfId="8226" xr:uid="{FA6E770F-A0DD-4D38-8D9D-F789DF2C399F}"/>
    <cellStyle name="Berechnung 3 3 2 9 3" xfId="11797" xr:uid="{088D9156-A8CE-453C-8269-8DBCB464BC19}"/>
    <cellStyle name="Berechnung 3 3 2 9 4" xfId="15700" xr:uid="{146BBAB2-0F02-4480-8F06-7A4A86145AA7}"/>
    <cellStyle name="Berechnung 3 3 2 9 5" xfId="18881" xr:uid="{F82BA49F-99A2-451D-B557-2D58D392620D}"/>
    <cellStyle name="Berechnung 3 3 2 9 6" xfId="25400" xr:uid="{431FE4F3-16B5-4526-B30F-9958ED58E7A7}"/>
    <cellStyle name="Berechnung 3 3 2 9 7" xfId="31748" xr:uid="{53D2FE04-DDB6-46DF-AA63-2F12F3274E97}"/>
    <cellStyle name="Berechnung 3 3 2 9 8" xfId="35354" xr:uid="{6CD43E21-6B7E-40BE-87F1-678BE821B705}"/>
    <cellStyle name="Berechnung 3 3 2 9 9" xfId="38806" xr:uid="{BB81162E-FDD0-4182-85C8-55F9DEA0E740}"/>
    <cellStyle name="Berechnung 3 3 3" xfId="1308" xr:uid="{E4853C8F-9772-4F9C-ACE4-D352C704F4B1}"/>
    <cellStyle name="Berechnung 3 3 3 10" xfId="43333" xr:uid="{389AACF5-79D8-4403-81BB-A76EA0751C24}"/>
    <cellStyle name="Berechnung 3 3 3 11" xfId="42601" xr:uid="{C6417676-BAA7-4710-8EC3-EA8DA680F4E4}"/>
    <cellStyle name="Berechnung 3 3 3 2" xfId="5750" xr:uid="{53C30CFB-7F15-46C9-A365-D61C757C5328}"/>
    <cellStyle name="Berechnung 3 3 3 3" xfId="9324" xr:uid="{063B84A2-E121-4884-8502-36440FC7F62A}"/>
    <cellStyle name="Berechnung 3 3 3 4" xfId="5235" xr:uid="{C6A15C27-14F9-4922-91C5-CF239DB09663}"/>
    <cellStyle name="Berechnung 3 3 3 5" xfId="20416" xr:uid="{6A7BE879-9C5B-4E98-AF77-4B3F28866841}"/>
    <cellStyle name="Berechnung 3 3 3 6" xfId="22774" xr:uid="{D4EF235B-314C-4B63-AB37-86EFD9D6BA86}"/>
    <cellStyle name="Berechnung 3 3 3 7" xfId="26848" xr:uid="{CFF6E7E5-526B-4552-97BF-E6DFAFF73977}"/>
    <cellStyle name="Berechnung 3 3 3 8" xfId="32891" xr:uid="{32D27203-9D0C-44C2-85FA-64B1A88D8AF0}"/>
    <cellStyle name="Berechnung 3 3 3 9" xfId="28364" xr:uid="{59C3A6E2-6100-4051-AF7B-665F265132F1}"/>
    <cellStyle name="Berechnung 3 3 4" xfId="1414" xr:uid="{E6F4703B-702E-411C-BB80-7185B821F9FF}"/>
    <cellStyle name="Berechnung 3 3 4 10" xfId="29755" xr:uid="{50FB21F6-CEA3-4475-A1F8-4E19864FF5AC}"/>
    <cellStyle name="Berechnung 3 3 4 11" xfId="43439" xr:uid="{CFE23E75-0001-4900-8149-A17C229998F9}"/>
    <cellStyle name="Berechnung 3 3 4 12" xfId="47974" xr:uid="{5CA0C229-F8E0-475B-8DAA-C173F8787F94}"/>
    <cellStyle name="Berechnung 3 3 4 2" xfId="5853" xr:uid="{96C054E3-6E4D-4842-9FA8-454300EF3FA5}"/>
    <cellStyle name="Berechnung 3 3 4 3" xfId="9430" xr:uid="{DC6625C7-7A47-4AE9-BA37-150AE1949869}"/>
    <cellStyle name="Berechnung 3 3 4 4" xfId="13351" xr:uid="{B990CCCB-B8FE-48EF-B66F-64E8C586298E}"/>
    <cellStyle name="Berechnung 3 3 4 5" xfId="16535" xr:uid="{2F6B23EC-887C-4BD5-91A2-B5956315BDE9}"/>
    <cellStyle name="Berechnung 3 3 4 6" xfId="20522" xr:uid="{6A7F1307-5FD6-4A4C-AE00-1F5967F65A33}"/>
    <cellStyle name="Berechnung 3 3 4 7" xfId="23143" xr:uid="{DC3170ED-D5E0-4B6B-B054-4C3D1939BBA3}"/>
    <cellStyle name="Berechnung 3 3 4 8" xfId="28028" xr:uid="{04EF1CB7-A6BE-40EE-B543-01E2F6ADA9A5}"/>
    <cellStyle name="Berechnung 3 3 4 9" xfId="32997" xr:uid="{077DCFBA-33FD-4719-9929-8D5D20BF680F}"/>
    <cellStyle name="Berechnung 3 3 5" xfId="2073" xr:uid="{DA7A299C-D213-4844-818C-7B0113892416}"/>
    <cellStyle name="Berechnung 3 3 5 10" xfId="39790" xr:uid="{6B2096F1-DCBA-483C-8592-B0A7608241B3}"/>
    <cellStyle name="Berechnung 3 3 5 11" xfId="44096" xr:uid="{4293B44C-554C-4988-A2FF-0AD2CA0CD8E8}"/>
    <cellStyle name="Berechnung 3 3 5 12" xfId="47729" xr:uid="{E2FFCE98-CA57-4796-9FC1-A07C3C150691}"/>
    <cellStyle name="Berechnung 3 3 5 2" xfId="6511" xr:uid="{184753B5-AAEB-4816-9E74-A523F995CE8D}"/>
    <cellStyle name="Berechnung 3 3 5 3" xfId="10089" xr:uid="{8EAAE2A7-FEC9-4642-AC6B-0FCB56EDE561}"/>
    <cellStyle name="Berechnung 3 3 5 4" xfId="13988" xr:uid="{989E1F5C-A99D-4FB8-BC28-A429CBB65273}"/>
    <cellStyle name="Berechnung 3 3 5 5" xfId="17189" xr:uid="{4F284EE1-F987-4D77-A318-3C1E23041483}"/>
    <cellStyle name="Berechnung 3 3 5 6" xfId="21172" xr:uid="{013061A8-71D9-44FB-ABE8-0584BEA3466D}"/>
    <cellStyle name="Berechnung 3 3 5 7" xfId="23759" xr:uid="{ED4C8BC2-E635-4B08-879A-5C532D33F6C6}"/>
    <cellStyle name="Berechnung 3 3 5 8" xfId="30429" xr:uid="{D147E7D6-B647-40DA-A802-DB55A30BF05A}"/>
    <cellStyle name="Berechnung 3 3 5 9" xfId="33652" xr:uid="{4CA68B59-1456-4357-BE96-6649BB7A1D75}"/>
    <cellStyle name="Berechnung 3 3 6" xfId="2406" xr:uid="{01F3273C-EB39-465D-9A93-1CEAA8B88CBE}"/>
    <cellStyle name="Berechnung 3 3 6 10" xfId="40123" xr:uid="{18978706-7008-431C-AE52-C646F9BAF259}"/>
    <cellStyle name="Berechnung 3 3 6 11" xfId="44429" xr:uid="{132573F7-E79C-4574-811D-C56D89BC8475}"/>
    <cellStyle name="Berechnung 3 3 6 12" xfId="42586" xr:uid="{B969911C-88A9-4BF8-A030-609E2737F1B9}"/>
    <cellStyle name="Berechnung 3 3 6 2" xfId="6844" xr:uid="{B40CA319-9785-4518-9C4E-68F2CA33F818}"/>
    <cellStyle name="Berechnung 3 3 6 3" xfId="10422" xr:uid="{2DD3688B-A2FB-489F-A3F9-2DDC9E6F1199}"/>
    <cellStyle name="Berechnung 3 3 6 4" xfId="14321" xr:uid="{6A934AED-F617-46B7-A2A5-7A69FA96CE2C}"/>
    <cellStyle name="Berechnung 3 3 6 5" xfId="17522" xr:uid="{255A22B4-C2C8-46FA-B736-B4281E16113B}"/>
    <cellStyle name="Berechnung 3 3 6 6" xfId="21505" xr:uid="{C440DB69-ED18-4BC8-8C08-C923FE626534}"/>
    <cellStyle name="Berechnung 3 3 6 7" xfId="24089" xr:uid="{09B6F6DD-6811-4692-B949-B50CB2FCCC4D}"/>
    <cellStyle name="Berechnung 3 3 6 8" xfId="27932" xr:uid="{C243FD1B-ED0B-4439-BB78-C475B8FA2BA0}"/>
    <cellStyle name="Berechnung 3 3 6 9" xfId="33985" xr:uid="{8B62EFC4-1239-4D7C-9B51-A8065630EAFC}"/>
    <cellStyle name="Berechnung 3 3 7" xfId="3090" xr:uid="{AF91DEB9-0F5A-4808-8225-71318119B1F9}"/>
    <cellStyle name="Berechnung 3 3 7 10" xfId="34667" xr:uid="{C9BA9479-8FB4-476D-A59D-2165A034514A}"/>
    <cellStyle name="Berechnung 3 3 7 11" xfId="38112" xr:uid="{679556CF-888E-4FB3-8B44-C324EA7EB8E6}"/>
    <cellStyle name="Berechnung 3 3 7 12" xfId="40801" xr:uid="{2D957880-216A-43D8-9F90-AD4F71DF900F}"/>
    <cellStyle name="Berechnung 3 3 7 13" xfId="45112" xr:uid="{3FFF8EF6-CC8C-4FD9-9A9A-7414F4B2FF6B}"/>
    <cellStyle name="Berechnung 3 3 7 14" xfId="48503" xr:uid="{CBA00DDA-A675-467C-82AF-FB557E68A2D6}"/>
    <cellStyle name="Berechnung 3 3 7 15" xfId="50508" xr:uid="{594BEE27-9472-460D-9328-9A065D0606CA}"/>
    <cellStyle name="Berechnung 3 3 7 2" xfId="7525" xr:uid="{70D4F269-B878-4C50-8E9E-DE994C466A55}"/>
    <cellStyle name="Berechnung 3 3 7 3" xfId="11104" xr:uid="{16F55973-8554-4EF6-BA93-A79FB00944D3}"/>
    <cellStyle name="Berechnung 3 3 7 4" xfId="15004" xr:uid="{45479ECA-EF58-4ECF-915F-BD4B7EB59DEF}"/>
    <cellStyle name="Berechnung 3 3 7 5" xfId="18203" xr:uid="{6BF15F0C-608E-4247-AC76-37C608AB78F8}"/>
    <cellStyle name="Berechnung 3 3 7 6" xfId="22183" xr:uid="{C57DEF0D-1123-401E-8214-14AE61FBAF87}"/>
    <cellStyle name="Berechnung 3 3 7 7" xfId="24745" xr:uid="{86A579D9-F5EF-4ED6-96B0-8E0DD9B9156D}"/>
    <cellStyle name="Berechnung 3 3 7 8" xfId="29088" xr:uid="{E49B4196-4D24-4E42-A044-847FE579DFC1}"/>
    <cellStyle name="Berechnung 3 3 7 9" xfId="31062" xr:uid="{FF0FC5D8-53A0-4ED0-8066-BF914E875E29}"/>
    <cellStyle name="Berechnung 3 3 8" xfId="2870" xr:uid="{7DCC2B97-5E05-4294-83AF-186036780216}"/>
    <cellStyle name="Berechnung 3 3 8 10" xfId="34447" xr:uid="{E76C713E-2772-43AC-A5B3-BE5EEAF4E81C}"/>
    <cellStyle name="Berechnung 3 3 8 11" xfId="37892" xr:uid="{4A687D39-F887-45FB-B44F-211196EE694D}"/>
    <cellStyle name="Berechnung 3 3 8 12" xfId="40581" xr:uid="{EA16D436-42FA-4AC5-A939-5B4ECE41F821}"/>
    <cellStyle name="Berechnung 3 3 8 13" xfId="44892" xr:uid="{AE7989E7-3453-49D7-A38E-6BF3B1E261D1}"/>
    <cellStyle name="Berechnung 3 3 8 14" xfId="48283" xr:uid="{AB4183B7-4C7D-4A15-B6F4-4BE3B6AFF2CD}"/>
    <cellStyle name="Berechnung 3 3 8 15" xfId="50288" xr:uid="{47DF7466-21C1-4CB6-ADCE-86D8AC56DFC0}"/>
    <cellStyle name="Berechnung 3 3 8 2" xfId="7305" xr:uid="{61DF80A1-501D-44F6-8E41-A7C276EC21E5}"/>
    <cellStyle name="Berechnung 3 3 8 3" xfId="10884" xr:uid="{F8E1938C-04DB-4FE4-AFF0-36C5F7DBAB16}"/>
    <cellStyle name="Berechnung 3 3 8 4" xfId="14784" xr:uid="{2E8DFB9E-4106-44CD-A04B-F4993C9ABE47}"/>
    <cellStyle name="Berechnung 3 3 8 5" xfId="17983" xr:uid="{3E785F44-FEAB-4125-B4F1-EDAE67D0976B}"/>
    <cellStyle name="Berechnung 3 3 8 6" xfId="21963" xr:uid="{0271CD06-55F1-444E-A3F8-6EED8F9A79BF}"/>
    <cellStyle name="Berechnung 3 3 8 7" xfId="24525" xr:uid="{E5BD845E-189B-4B53-B322-85F6698F290E}"/>
    <cellStyle name="Berechnung 3 3 8 8" xfId="28868" xr:uid="{144E30A2-2CE0-43B3-BE47-E2B5DB30E653}"/>
    <cellStyle name="Berechnung 3 3 8 9" xfId="30842" xr:uid="{09268C78-77DC-42D9-8A10-4AE2B8EBB74A}"/>
    <cellStyle name="Berechnung 3 3 9" xfId="4044" xr:uid="{D97D98B6-99C2-4762-8895-1BA42436D753}"/>
    <cellStyle name="Berechnung 3 3 9 10" xfId="41707" xr:uid="{E65FB77E-3C53-4A4A-97A8-F002A483CDD1}"/>
    <cellStyle name="Berechnung 3 3 9 11" xfId="46043" xr:uid="{CC0B5ADB-0858-4222-BB29-FC075EFB1CE1}"/>
    <cellStyle name="Berechnung 3 3 9 12" xfId="49447" xr:uid="{E26EE8EE-649C-4C8D-8CB8-90BC4343C27C}"/>
    <cellStyle name="Berechnung 3 3 9 13" xfId="51414" xr:uid="{EAAFB897-DD3A-4324-8851-A3FEF348BA2F}"/>
    <cellStyle name="Berechnung 3 3 9 2" xfId="8477" xr:uid="{1D040B6B-4476-4117-8596-10104A27B6F8}"/>
    <cellStyle name="Berechnung 3 3 9 3" xfId="12048" xr:uid="{7FBF5CB8-4379-43AE-AADD-E70C7E5C73EE}"/>
    <cellStyle name="Berechnung 3 3 9 4" xfId="15951" xr:uid="{7C65AA62-4D6A-4F1D-86E9-0EF2F63CD603}"/>
    <cellStyle name="Berechnung 3 3 9 5" xfId="19132" xr:uid="{D494DAA8-3619-457C-A769-B35560E56B6D}"/>
    <cellStyle name="Berechnung 3 3 9 6" xfId="25651" xr:uid="{DE696031-D174-4C17-ACF7-D64CD71D6396}"/>
    <cellStyle name="Berechnung 3 3 9 7" xfId="31999" xr:uid="{45C7188B-A6DC-4868-B031-138C233CC141}"/>
    <cellStyle name="Berechnung 3 3 9 8" xfId="35605" xr:uid="{FCAC0A42-EDB9-41EE-AE8D-47C8B3C48A65}"/>
    <cellStyle name="Berechnung 3 3 9 9" xfId="39057" xr:uid="{C997F7A8-50FF-461C-911E-2F6BEDFF28D1}"/>
    <cellStyle name="Berechnung 3 4" xfId="634" xr:uid="{D67AA07B-FDD2-4D96-A628-8E905C2EEA07}"/>
    <cellStyle name="Berechnung 3 4 10" xfId="4569" xr:uid="{19EEF892-1E94-4B28-B7F5-1D1F7C27641D}"/>
    <cellStyle name="Berechnung 3 4 10 10" xfId="42232" xr:uid="{1D8D9A30-6253-4932-B748-778B982461E8}"/>
    <cellStyle name="Berechnung 3 4 10 11" xfId="46568" xr:uid="{82D3AEE5-C2AE-4A3C-A1AF-46F38527A728}"/>
    <cellStyle name="Berechnung 3 4 10 12" xfId="49972" xr:uid="{2AC93158-8E13-4AB5-B4C1-9117DA92C7AE}"/>
    <cellStyle name="Berechnung 3 4 10 13" xfId="51939" xr:uid="{68D0D2EA-C513-4592-A9FE-BDB7ABE5D8D5}"/>
    <cellStyle name="Berechnung 3 4 10 2" xfId="9002" xr:uid="{233E59B8-EDD0-48BB-8964-C9D7322CFE7B}"/>
    <cellStyle name="Berechnung 3 4 10 3" xfId="12573" xr:uid="{62FDB8FE-773F-41DB-859F-288C878DF44A}"/>
    <cellStyle name="Berechnung 3 4 10 4" xfId="16476" xr:uid="{786C68B6-3DA4-4DD6-8A3D-BBF7B6ACB52E}"/>
    <cellStyle name="Berechnung 3 4 10 5" xfId="19657" xr:uid="{F3B4E7EB-3849-45DC-A057-1D6326E15711}"/>
    <cellStyle name="Berechnung 3 4 10 6" xfId="26176" xr:uid="{28A7BA1C-42D4-4047-9DB2-8C4F492D863A}"/>
    <cellStyle name="Berechnung 3 4 10 7" xfId="32524" xr:uid="{494A4271-08CF-430E-BAE4-25992921B118}"/>
    <cellStyle name="Berechnung 3 4 10 8" xfId="36130" xr:uid="{F0C909DA-8E39-461B-A807-A1F36033F39D}"/>
    <cellStyle name="Berechnung 3 4 10 9" xfId="39582" xr:uid="{6D65DC2B-1466-4078-84F7-73EDC78211EA}"/>
    <cellStyle name="Berechnung 3 4 11" xfId="5364" xr:uid="{01B0FF27-AC74-4CD7-BBAD-4ABBFA170CEE}"/>
    <cellStyle name="Berechnung 3 4 12" xfId="4790" xr:uid="{23E8BF49-4A9C-4035-93B8-AB94C7E2DE4D}"/>
    <cellStyle name="Berechnung 3 4 13" xfId="19748" xr:uid="{67B95B4E-CA44-480F-8954-C8A1356E052A}"/>
    <cellStyle name="Berechnung 3 4 14" xfId="36518" xr:uid="{50718CB3-3A5A-4210-867A-6FE83EFEE48B}"/>
    <cellStyle name="Berechnung 3 4 15" xfId="42664" xr:uid="{176D085F-7D8C-462E-9056-3382769392BB}"/>
    <cellStyle name="Berechnung 3 4 16" xfId="52498" xr:uid="{D052CBA1-0FCF-4CE4-9B9A-88760E8E954C}"/>
    <cellStyle name="Berechnung 3 4 2" xfId="849" xr:uid="{D151329D-7F7C-4CAD-A64C-84FC1C040562}"/>
    <cellStyle name="Berechnung 3 4 2 10" xfId="5246" xr:uid="{EB6FB322-2201-4B3B-8E94-8259771FF972}"/>
    <cellStyle name="Berechnung 3 4 2 11" xfId="12856" xr:uid="{33513169-6D6B-4202-A4B0-C9A49FB191D6}"/>
    <cellStyle name="Berechnung 3 4 2 12" xfId="19958" xr:uid="{F9888E5B-F17F-482E-8E93-A5939D73BA1C}"/>
    <cellStyle name="Berechnung 3 4 2 13" xfId="37479" xr:uid="{A5ABBED4-E957-400B-92FE-A11B277A4830}"/>
    <cellStyle name="Berechnung 3 4 2 14" xfId="42874" xr:uid="{1CFC1A2F-5CA7-41F7-BE55-9E5DDA2F4E5A}"/>
    <cellStyle name="Berechnung 3 4 2 15" xfId="52712" xr:uid="{5E1D986C-B1F6-4660-B0BB-9407544911C9}"/>
    <cellStyle name="Berechnung 3 4 2 2" xfId="1154" xr:uid="{8718522D-AC15-47AF-B1E3-82D45C763906}"/>
    <cellStyle name="Berechnung 3 4 2 2 10" xfId="43179" xr:uid="{CFD03D5A-769C-40DE-8D7F-A896887CE4AD}"/>
    <cellStyle name="Berechnung 3 4 2 2 11" xfId="47489" xr:uid="{D05371E9-351F-4E93-BF06-C4C4457D2996}"/>
    <cellStyle name="Berechnung 3 4 2 2 2" xfId="5596" xr:uid="{B03D531D-BFFE-4170-876C-797CF3A80C6F}"/>
    <cellStyle name="Berechnung 3 4 2 2 3" xfId="9170" xr:uid="{A29412D6-1359-403A-A75D-ECC3EE8F448B}"/>
    <cellStyle name="Berechnung 3 4 2 2 4" xfId="13426" xr:uid="{572459AE-AF0A-4A50-8CEA-F0270C5333BA}"/>
    <cellStyle name="Berechnung 3 4 2 2 5" xfId="20262" xr:uid="{D8756FAA-8738-4C7A-A021-07C0862E4BD5}"/>
    <cellStyle name="Berechnung 3 4 2 2 6" xfId="23088" xr:uid="{7D27B359-1265-4088-BE5D-ED559F078376}"/>
    <cellStyle name="Berechnung 3 4 2 2 7" xfId="28588" xr:uid="{D8F37835-6F55-44A3-B825-36C5CCC299C8}"/>
    <cellStyle name="Berechnung 3 4 2 2 8" xfId="32737" xr:uid="{C89FF324-0872-4733-B57B-B395D200C5EA}"/>
    <cellStyle name="Berechnung 3 4 2 2 9" xfId="37857" xr:uid="{9140E240-AF31-4089-8A79-A7F50128C975}"/>
    <cellStyle name="Berechnung 3 4 2 3" xfId="996" xr:uid="{805E1D61-7F3B-453B-AEE7-D8583A9F8BC7}"/>
    <cellStyle name="Berechnung 3 4 2 3 10" xfId="37553" xr:uid="{F5FF15DB-0663-4FEA-9900-EFBCCE7DE9F5}"/>
    <cellStyle name="Berechnung 3 4 2 3 11" xfId="43021" xr:uid="{4C4046D7-AAA9-4211-A3C4-F0187E5715F1}"/>
    <cellStyle name="Berechnung 3 4 2 3 12" xfId="47772" xr:uid="{C5C4D748-DBB8-4C94-9070-9F110EE1A124}"/>
    <cellStyle name="Berechnung 3 4 2 3 2" xfId="5438" xr:uid="{AE1837B3-59A6-4860-8249-E30E92288611}"/>
    <cellStyle name="Berechnung 3 4 2 3 3" xfId="3666" xr:uid="{A70AFA12-ADAD-48B6-913C-2B86610BC8A9}"/>
    <cellStyle name="Berechnung 3 4 2 3 4" xfId="12974" xr:uid="{07DA7FA7-ACAC-475D-8833-42D0E8257C1F}"/>
    <cellStyle name="Berechnung 3 4 2 3 5" xfId="12710" xr:uid="{C9E5DC40-855B-471C-80E3-EB2ECDAD5D1B}"/>
    <cellStyle name="Berechnung 3 4 2 3 6" xfId="20104" xr:uid="{EE40CC24-1971-4084-829A-0A4C4987B0E5}"/>
    <cellStyle name="Berechnung 3 4 2 3 7" xfId="22977" xr:uid="{E865BCA4-CE11-4C15-9B01-EDA374544534}"/>
    <cellStyle name="Berechnung 3 4 2 3 8" xfId="27169" xr:uid="{B3E084A0-F482-40AB-872C-3D50EA662BF5}"/>
    <cellStyle name="Berechnung 3 4 2 3 9" xfId="32579" xr:uid="{88F5F843-868F-4AFF-A371-F1933FED412C}"/>
    <cellStyle name="Berechnung 3 4 2 4" xfId="2264" xr:uid="{32D5C3F5-12CC-45E4-AEE2-B35148E1D47F}"/>
    <cellStyle name="Berechnung 3 4 2 4 10" xfId="39981" xr:uid="{6C48CFF1-BC28-4639-B407-B9FC62F68AAE}"/>
    <cellStyle name="Berechnung 3 4 2 4 11" xfId="44287" xr:uid="{08165E3F-26D4-4E99-B61B-45DBC431825D}"/>
    <cellStyle name="Berechnung 3 4 2 4 12" xfId="47310" xr:uid="{93D24EAA-45CB-4DDA-84EC-076FDDCA7048}"/>
    <cellStyle name="Berechnung 3 4 2 4 2" xfId="6702" xr:uid="{F66B1565-50CC-400C-9048-503CBF156A57}"/>
    <cellStyle name="Berechnung 3 4 2 4 3" xfId="10280" xr:uid="{86A4AD94-8E87-4C4B-8147-41EB939F6FC9}"/>
    <cellStyle name="Berechnung 3 4 2 4 4" xfId="14179" xr:uid="{9FF055A6-5B79-49E9-B81D-57B6B97348C0}"/>
    <cellStyle name="Berechnung 3 4 2 4 5" xfId="17380" xr:uid="{600EE825-1D96-47EA-95F7-4D243A933800}"/>
    <cellStyle name="Berechnung 3 4 2 4 6" xfId="21363" xr:uid="{091463AA-B3C1-4D96-BAFC-0C35685943CE}"/>
    <cellStyle name="Berechnung 3 4 2 4 7" xfId="23950" xr:uid="{94AB4B18-7DC8-445C-9606-4E16E3C9D86B}"/>
    <cellStyle name="Berechnung 3 4 2 4 8" xfId="30080" xr:uid="{218ABA58-A330-4718-8D2C-6929BF3C0AA0}"/>
    <cellStyle name="Berechnung 3 4 2 4 9" xfId="33843" xr:uid="{D9BE6A2C-DEE9-431C-8724-1956550E0303}"/>
    <cellStyle name="Berechnung 3 4 2 5" xfId="2624" xr:uid="{11FB89CC-3A56-4AAD-8799-58C97C66EE67}"/>
    <cellStyle name="Berechnung 3 4 2 5 10" xfId="40341" xr:uid="{3A73A9D9-6132-488B-BA10-600A76E17AAB}"/>
    <cellStyle name="Berechnung 3 4 2 5 11" xfId="44647" xr:uid="{AE941681-6313-4124-A3CA-90252CB51CBA}"/>
    <cellStyle name="Berechnung 3 4 2 5 12" xfId="50048" xr:uid="{2EE2B947-F6B9-4316-BA8E-199A6D69CD9C}"/>
    <cellStyle name="Berechnung 3 4 2 5 2" xfId="7061" xr:uid="{89A41007-1C96-4FC5-B467-01CC44EBA277}"/>
    <cellStyle name="Berechnung 3 4 2 5 3" xfId="10640" xr:uid="{DDC578D2-5646-41FD-8517-EC77643711C9}"/>
    <cellStyle name="Berechnung 3 4 2 5 4" xfId="14539" xr:uid="{7A0C41A9-3F04-43BA-AD44-CD30B830B9EE}"/>
    <cellStyle name="Berechnung 3 4 2 5 5" xfId="17740" xr:uid="{E25E8357-9B11-4E54-9C53-BEEA9E3150A6}"/>
    <cellStyle name="Berechnung 3 4 2 5 6" xfId="21723" xr:uid="{4B0D57AE-BF40-40D1-B4B4-695D5B8AD9AE}"/>
    <cellStyle name="Berechnung 3 4 2 5 7" xfId="24292" xr:uid="{AB3A1C19-DCFD-4F46-A563-A8BC47A64DC7}"/>
    <cellStyle name="Berechnung 3 4 2 5 8" xfId="30596" xr:uid="{E44BC748-3FE5-44E5-8557-90542471FD99}"/>
    <cellStyle name="Berechnung 3 4 2 5 9" xfId="34203" xr:uid="{C789EB9C-E904-49E7-A6CE-7967FE041A3B}"/>
    <cellStyle name="Berechnung 3 4 2 6" xfId="3313" xr:uid="{86052CCE-9623-49F1-8257-D4621EE54DCF}"/>
    <cellStyle name="Berechnung 3 4 2 6 10" xfId="34890" xr:uid="{05BFCE0F-79AA-4CF9-9430-C634C89D164B}"/>
    <cellStyle name="Berechnung 3 4 2 6 11" xfId="38335" xr:uid="{F1930F37-3604-48D6-93B3-5FF4C9188AE0}"/>
    <cellStyle name="Berechnung 3 4 2 6 12" xfId="41024" xr:uid="{46292BF8-D7C2-48D8-A5B1-90274E58AE32}"/>
    <cellStyle name="Berechnung 3 4 2 6 13" xfId="45335" xr:uid="{94A78D29-2D3C-4094-AC6E-A016DBD922B4}"/>
    <cellStyle name="Berechnung 3 4 2 6 14" xfId="48726" xr:uid="{AB383040-D99F-48B9-957E-C9AD052BCB12}"/>
    <cellStyle name="Berechnung 3 4 2 6 15" xfId="50731" xr:uid="{3FE9C16A-DFAA-4417-9D34-1E6358793E35}"/>
    <cellStyle name="Berechnung 3 4 2 6 2" xfId="7748" xr:uid="{823A7E7D-CC79-423E-963C-A74001C6B14C}"/>
    <cellStyle name="Berechnung 3 4 2 6 3" xfId="11327" xr:uid="{8B1A4445-37B7-40BA-82B8-DE6F9288B2CE}"/>
    <cellStyle name="Berechnung 3 4 2 6 4" xfId="15227" xr:uid="{63FDFFDE-4425-434E-8322-15566D570E80}"/>
    <cellStyle name="Berechnung 3 4 2 6 5" xfId="18426" xr:uid="{94846519-03FE-4FBA-8B2F-5186C4EFF546}"/>
    <cellStyle name="Berechnung 3 4 2 6 6" xfId="22406" xr:uid="{35DCDE49-E9BF-44A0-A17E-A33E9BB8EE0B}"/>
    <cellStyle name="Berechnung 3 4 2 6 7" xfId="24968" xr:uid="{F27BB90A-0DD6-4179-9D4D-B8422A2DFCB8}"/>
    <cellStyle name="Berechnung 3 4 2 6 8" xfId="29311" xr:uid="{452DF883-1E8F-4E0A-BB42-C5551B8AC1AB}"/>
    <cellStyle name="Berechnung 3 4 2 6 9" xfId="31285" xr:uid="{98E9EBF7-06A0-4BB8-BE64-2042D51FF3AB}"/>
    <cellStyle name="Berechnung 3 4 2 7" xfId="2931" xr:uid="{A53EF2CE-0FE6-49F8-B6D1-2CB65CE2C822}"/>
    <cellStyle name="Berechnung 3 4 2 7 10" xfId="34508" xr:uid="{52E6E7B0-3AAE-409D-BA13-82F504495E4C}"/>
    <cellStyle name="Berechnung 3 4 2 7 11" xfId="37953" xr:uid="{7BABE5E8-8B1C-4933-AFEF-FB51E910F0C5}"/>
    <cellStyle name="Berechnung 3 4 2 7 12" xfId="40642" xr:uid="{F7FBDC60-CE6F-4C6B-8A8D-995D3A589302}"/>
    <cellStyle name="Berechnung 3 4 2 7 13" xfId="44953" xr:uid="{20ABA1D4-48D2-4101-8529-50865BAD87D2}"/>
    <cellStyle name="Berechnung 3 4 2 7 14" xfId="48344" xr:uid="{8119FA96-D606-4BAB-9D6E-0307F151C162}"/>
    <cellStyle name="Berechnung 3 4 2 7 15" xfId="50349" xr:uid="{CC21FF94-3578-485E-AB8D-411CFCB79D0B}"/>
    <cellStyle name="Berechnung 3 4 2 7 2" xfId="7366" xr:uid="{E6B1F5C8-E43B-41F6-89D9-845FC047AB97}"/>
    <cellStyle name="Berechnung 3 4 2 7 3" xfId="10945" xr:uid="{0E247966-308D-4AB7-8832-054F9A81BEE5}"/>
    <cellStyle name="Berechnung 3 4 2 7 4" xfId="14845" xr:uid="{D51DF84D-F5C6-4C9E-BA54-D68FDB0E3BEF}"/>
    <cellStyle name="Berechnung 3 4 2 7 5" xfId="18044" xr:uid="{30C7B608-0049-4A42-99E7-0756A38CCED9}"/>
    <cellStyle name="Berechnung 3 4 2 7 6" xfId="22024" xr:uid="{EFE22B17-2C63-423F-B200-BB471C4B120E}"/>
    <cellStyle name="Berechnung 3 4 2 7 7" xfId="24586" xr:uid="{3ACA8C7C-5A2C-4E37-A7BA-34D627D76F62}"/>
    <cellStyle name="Berechnung 3 4 2 7 8" xfId="28929" xr:uid="{5E3E9C58-ABB8-427B-BF10-C8C6CC2467C2}"/>
    <cellStyle name="Berechnung 3 4 2 7 9" xfId="30903" xr:uid="{DA7E8C46-463F-4D80-A405-8D8FFEEA44DF}"/>
    <cellStyle name="Berechnung 3 4 2 8" xfId="4265" xr:uid="{C1E3270B-F47E-4DB3-9AF1-8992955889BF}"/>
    <cellStyle name="Berechnung 3 4 2 8 10" xfId="41928" xr:uid="{8BDC21C4-EE04-40CD-BD9C-86A188C1F075}"/>
    <cellStyle name="Berechnung 3 4 2 8 11" xfId="46264" xr:uid="{FECD3052-5CF0-489C-93BB-8DAF6ABFEEE5}"/>
    <cellStyle name="Berechnung 3 4 2 8 12" xfId="49668" xr:uid="{9B8F41D4-F68A-4662-9EF6-FF9E673206A9}"/>
    <cellStyle name="Berechnung 3 4 2 8 13" xfId="51635" xr:uid="{9495118F-05CC-4248-BF63-44F63F94840C}"/>
    <cellStyle name="Berechnung 3 4 2 8 2" xfId="8698" xr:uid="{8168BF7C-E0AE-42FD-A779-12CE22F41A3E}"/>
    <cellStyle name="Berechnung 3 4 2 8 3" xfId="12269" xr:uid="{3755223D-9F8C-4671-B3E4-5916B0A4B04B}"/>
    <cellStyle name="Berechnung 3 4 2 8 4" xfId="16172" xr:uid="{36D52D00-0658-4011-B3FF-2A8E749B6AD6}"/>
    <cellStyle name="Berechnung 3 4 2 8 5" xfId="19353" xr:uid="{6C259598-1C01-4233-B5A1-823990A19093}"/>
    <cellStyle name="Berechnung 3 4 2 8 6" xfId="25872" xr:uid="{90835EB6-717B-4C2F-AA7F-B56364C6F4BB}"/>
    <cellStyle name="Berechnung 3 4 2 8 7" xfId="32220" xr:uid="{961D50D3-82D8-4D72-92E4-F24A14C5BF79}"/>
    <cellStyle name="Berechnung 3 4 2 8 8" xfId="35826" xr:uid="{BDE0D0ED-4475-4A9A-A970-E1913588AD99}"/>
    <cellStyle name="Berechnung 3 4 2 8 9" xfId="39278" xr:uid="{D4F55694-3192-4E90-9245-C89FE23B3622}"/>
    <cellStyle name="Berechnung 3 4 2 9" xfId="3781" xr:uid="{C35C68D6-99F6-4D88-A5FC-4D0B4691B0EA}"/>
    <cellStyle name="Berechnung 3 4 2 9 10" xfId="41446" xr:uid="{75667C68-4E61-47A2-BD31-2BF53A034576}"/>
    <cellStyle name="Berechnung 3 4 2 9 11" xfId="45780" xr:uid="{2E389047-EEB7-4525-B4DE-F1B6116B7C2D}"/>
    <cellStyle name="Berechnung 3 4 2 9 12" xfId="49184" xr:uid="{985F31BF-CC59-4926-950F-BAE8D73E63D1}"/>
    <cellStyle name="Berechnung 3 4 2 9 13" xfId="51153" xr:uid="{048D379E-7392-46FF-AE19-34F951B35119}"/>
    <cellStyle name="Berechnung 3 4 2 9 2" xfId="8214" xr:uid="{8716C6C9-1A45-420F-9131-0A0878893F1C}"/>
    <cellStyle name="Berechnung 3 4 2 9 3" xfId="11786" xr:uid="{D3770699-3BC4-46C5-B7D6-801F5068C97E}"/>
    <cellStyle name="Berechnung 3 4 2 9 4" xfId="15688" xr:uid="{90BFC1D5-2498-4C88-93FB-E1A811723EBD}"/>
    <cellStyle name="Berechnung 3 4 2 9 5" xfId="18869" xr:uid="{1D7027FF-3DFB-43E6-B4BA-F6F05D72CC97}"/>
    <cellStyle name="Berechnung 3 4 2 9 6" xfId="25390" xr:uid="{81E5A0B3-4011-4239-8DCC-EEBE63D9AA1F}"/>
    <cellStyle name="Berechnung 3 4 2 9 7" xfId="31737" xr:uid="{D9B637E7-52A7-4658-A9B5-0A5C4B2E5F63}"/>
    <cellStyle name="Berechnung 3 4 2 9 8" xfId="35342" xr:uid="{5E61A445-2D21-4C30-A7A3-D98B32D9FBCB}"/>
    <cellStyle name="Berechnung 3 4 2 9 9" xfId="38794" xr:uid="{6289A22B-0A96-42ED-9BE5-0AE2E323510D}"/>
    <cellStyle name="Berechnung 3 4 3" xfId="1549" xr:uid="{24D76F9F-D7FF-4433-9E85-DE12640C19BA}"/>
    <cellStyle name="Berechnung 3 4 3 10" xfId="43574" xr:uid="{0E74BFA8-B824-4599-8071-62D1FDE71255}"/>
    <cellStyle name="Berechnung 3 4 3 11" xfId="46630" xr:uid="{814464F1-D75E-4589-9B07-32887EE59793}"/>
    <cellStyle name="Berechnung 3 4 3 2" xfId="5988" xr:uid="{0BC91225-DD96-494D-AA43-CFA7F6692BAE}"/>
    <cellStyle name="Berechnung 3 4 3 3" xfId="9565" xr:uid="{91C6D448-C375-40E3-9782-E67867ABDF4D}"/>
    <cellStyle name="Berechnung 3 4 3 4" xfId="16670" xr:uid="{EE4CF626-3482-409F-8767-AC97B766B3D6}"/>
    <cellStyle name="Berechnung 3 4 3 5" xfId="20657" xr:uid="{2B633566-D7DA-42F2-8E83-6C3016B0D37C}"/>
    <cellStyle name="Berechnung 3 4 3 6" xfId="23269" xr:uid="{8B21A676-A00B-4ACD-828E-5A5DE13C4A4C}"/>
    <cellStyle name="Berechnung 3 4 3 7" xfId="26839" xr:uid="{683029F1-46C9-4B11-916D-B637EE7ED437}"/>
    <cellStyle name="Berechnung 3 4 3 8" xfId="33132" xr:uid="{8A32AC46-E98F-4CB4-8C07-0F50D9DBAC0C}"/>
    <cellStyle name="Berechnung 3 4 3 9" xfId="36736" xr:uid="{D5820C54-0644-4B22-80DA-8B760373B4BE}"/>
    <cellStyle name="Berechnung 3 4 4" xfId="1767" xr:uid="{AA7DBCF0-5D9F-4D38-A1A4-5FD517C14C71}"/>
    <cellStyle name="Berechnung 3 4 4 10" xfId="38703" xr:uid="{D99C7656-2AFD-4CD1-870E-D88FA60E5A1B}"/>
    <cellStyle name="Berechnung 3 4 4 11" xfId="43792" xr:uid="{34DB4F8A-D78F-43DA-B3BE-A9A66DD3DAE7}"/>
    <cellStyle name="Berechnung 3 4 4 12" xfId="47644" xr:uid="{0F4B9BA5-A803-40E3-B4F3-02689CF19505}"/>
    <cellStyle name="Berechnung 3 4 4 2" xfId="6205" xr:uid="{5AB00569-C619-463C-AA73-CB499C614DBA}"/>
    <cellStyle name="Berechnung 3 4 4 3" xfId="9783" xr:uid="{A85748D4-5CEA-4C4F-AEFF-2C812A282624}"/>
    <cellStyle name="Berechnung 3 4 4 4" xfId="13685" xr:uid="{D8FFE09F-0B64-4DD3-ABC4-B6008F1036CC}"/>
    <cellStyle name="Berechnung 3 4 4 5" xfId="16888" xr:uid="{0E1050DD-B660-4783-AF0E-75448700C416}"/>
    <cellStyle name="Berechnung 3 4 4 6" xfId="20875" xr:uid="{2AC2D796-61C5-4C67-B2C0-0BC9E97ABAD0}"/>
    <cellStyle name="Berechnung 3 4 4 7" xfId="23475" xr:uid="{2174FB94-5DE6-4828-96E9-53EBBD3881E8}"/>
    <cellStyle name="Berechnung 3 4 4 8" xfId="27316" xr:uid="{7A022899-E5F0-44B1-B399-C1AFA12CA479}"/>
    <cellStyle name="Berechnung 3 4 4 9" xfId="33350" xr:uid="{17B7B8C5-CAE7-4EF9-A6FF-6B3198F15840}"/>
    <cellStyle name="Berechnung 3 4 5" xfId="2084" xr:uid="{C2A6496D-EDC4-4F9C-B441-555DFDD57BBA}"/>
    <cellStyle name="Berechnung 3 4 5 10" xfId="39801" xr:uid="{D7F3C538-4BB6-41E5-9A2C-48EB3FD89A8A}"/>
    <cellStyle name="Berechnung 3 4 5 11" xfId="44107" xr:uid="{EA865F9A-01E5-457A-94C9-CF2DB0081F0E}"/>
    <cellStyle name="Berechnung 3 4 5 12" xfId="47794" xr:uid="{49212867-B018-43FF-B1A0-F5756699E92A}"/>
    <cellStyle name="Berechnung 3 4 5 2" xfId="6522" xr:uid="{D1629B2E-F630-4E21-A0A8-98767AA3CABB}"/>
    <cellStyle name="Berechnung 3 4 5 3" xfId="10100" xr:uid="{51B1A885-1780-4FCC-8DF1-0BF6BF91EFB1}"/>
    <cellStyle name="Berechnung 3 4 5 4" xfId="13999" xr:uid="{D6114B75-FD1B-43DC-8375-6FC17B5A1AF4}"/>
    <cellStyle name="Berechnung 3 4 5 5" xfId="17200" xr:uid="{937C0831-2A45-467B-B1A5-837798A3C79F}"/>
    <cellStyle name="Berechnung 3 4 5 6" xfId="21183" xr:uid="{2B9A5D89-6BE5-407A-AFA0-556B0381B1E3}"/>
    <cellStyle name="Berechnung 3 4 5 7" xfId="23770" xr:uid="{EA955134-413B-4794-9DB4-0128C176C612}"/>
    <cellStyle name="Berechnung 3 4 5 8" xfId="30231" xr:uid="{8C36E634-F789-4CFA-8E8F-E1F24BFE38A3}"/>
    <cellStyle name="Berechnung 3 4 5 9" xfId="33663" xr:uid="{025D3F6B-726A-45B9-A83E-A7DA50AB9B47}"/>
    <cellStyle name="Berechnung 3 4 6" xfId="2418" xr:uid="{4A73F8A8-3162-4E44-9275-C68F8C390003}"/>
    <cellStyle name="Berechnung 3 4 6 10" xfId="40135" xr:uid="{49E7D16B-19BA-41BD-9E23-F19D1A011868}"/>
    <cellStyle name="Berechnung 3 4 6 11" xfId="44441" xr:uid="{762D1CBE-7A1F-46ED-8C20-A3BF6443B40B}"/>
    <cellStyle name="Berechnung 3 4 6 12" xfId="42499" xr:uid="{4B472422-D714-48C0-9775-A02B548CB743}"/>
    <cellStyle name="Berechnung 3 4 6 2" xfId="6856" xr:uid="{15EEC43A-D228-420A-A732-332D945D4631}"/>
    <cellStyle name="Berechnung 3 4 6 3" xfId="10434" xr:uid="{473379EC-D6E2-43A5-BB3F-25ABB9F793F7}"/>
    <cellStyle name="Berechnung 3 4 6 4" xfId="14333" xr:uid="{974D6ABE-38C5-42F0-84BD-AF7539268800}"/>
    <cellStyle name="Berechnung 3 4 6 5" xfId="17534" xr:uid="{D37CFC84-B495-4FDE-AF5B-35C99F5E9F52}"/>
    <cellStyle name="Berechnung 3 4 6 6" xfId="21517" xr:uid="{F9A69B93-DEF8-4E8D-8113-5BE9C51221D3}"/>
    <cellStyle name="Berechnung 3 4 6 7" xfId="24101" xr:uid="{587992EC-D073-4C37-A932-7FDE1EA4CB08}"/>
    <cellStyle name="Berechnung 3 4 6 8" xfId="28649" xr:uid="{438E62D4-0395-41D5-B821-9D85C8004DA7}"/>
    <cellStyle name="Berechnung 3 4 6 9" xfId="33997" xr:uid="{E1EEDF09-9F54-430F-85AA-10955E1C7335}"/>
    <cellStyle name="Berechnung 3 4 7" xfId="3102" xr:uid="{BFD21836-5BF8-4AFF-B6E9-6FECA18F82C1}"/>
    <cellStyle name="Berechnung 3 4 7 10" xfId="34679" xr:uid="{0B92EF68-D6B0-46F6-9D4D-D92A920C8BFB}"/>
    <cellStyle name="Berechnung 3 4 7 11" xfId="38124" xr:uid="{E556716E-2F24-4817-9B79-66DBEED22671}"/>
    <cellStyle name="Berechnung 3 4 7 12" xfId="40813" xr:uid="{E7A891C8-8A1C-46A4-ADF7-0FA805B968FE}"/>
    <cellStyle name="Berechnung 3 4 7 13" xfId="45124" xr:uid="{0A9EB1FC-4C1C-4957-B55C-3969D59C7F37}"/>
    <cellStyle name="Berechnung 3 4 7 14" xfId="48515" xr:uid="{3E672B34-58C2-4E51-8ED8-F07E2FB1F237}"/>
    <cellStyle name="Berechnung 3 4 7 15" xfId="50520" xr:uid="{DF172546-C2AE-4884-84B0-FFFB0633E1A6}"/>
    <cellStyle name="Berechnung 3 4 7 2" xfId="7537" xr:uid="{B48E0A85-0AD0-49F6-BB37-B1F5A3BEC12C}"/>
    <cellStyle name="Berechnung 3 4 7 3" xfId="11116" xr:uid="{D34511B5-433F-4A8F-89E0-D49DA76BB48C}"/>
    <cellStyle name="Berechnung 3 4 7 4" xfId="15016" xr:uid="{74D285D0-BF73-4D30-9BEF-74E4A4ED1529}"/>
    <cellStyle name="Berechnung 3 4 7 5" xfId="18215" xr:uid="{4BC146CA-2B9D-4AD6-8436-8FB5A6B67AD5}"/>
    <cellStyle name="Berechnung 3 4 7 6" xfId="22195" xr:uid="{0EEBBA67-D218-49C4-ADFD-E0C492D00402}"/>
    <cellStyle name="Berechnung 3 4 7 7" xfId="24757" xr:uid="{8E9F52E7-9877-463B-97D1-D33F692E2D98}"/>
    <cellStyle name="Berechnung 3 4 7 8" xfId="29100" xr:uid="{3C261310-8C67-45BE-A8E7-11FD089B4272}"/>
    <cellStyle name="Berechnung 3 4 7 9" xfId="31074" xr:uid="{E138C097-119F-47CC-BCD7-5709852A368D}"/>
    <cellStyle name="Berechnung 3 4 8" xfId="3510" xr:uid="{ED0BACCC-9EDD-421B-B04C-434D7B713C48}"/>
    <cellStyle name="Berechnung 3 4 8 10" xfId="35087" xr:uid="{4382E69D-D3C5-4BDF-9D1C-1BED09F46F60}"/>
    <cellStyle name="Berechnung 3 4 8 11" xfId="38532" xr:uid="{5E4CE5C2-6669-4C74-9CA9-5BB608DB7356}"/>
    <cellStyle name="Berechnung 3 4 8 12" xfId="41221" xr:uid="{FFE9A680-FD32-4466-AC5A-42CF964E8F19}"/>
    <cellStyle name="Berechnung 3 4 8 13" xfId="45532" xr:uid="{7DE2B846-5915-4543-B6B0-F6505190B9F0}"/>
    <cellStyle name="Berechnung 3 4 8 14" xfId="48923" xr:uid="{84158CB1-A087-46C8-9D4E-9250E1376548}"/>
    <cellStyle name="Berechnung 3 4 8 15" xfId="50928" xr:uid="{79F4242E-7A06-43C7-AC8B-42607C4F1837}"/>
    <cellStyle name="Berechnung 3 4 8 2" xfId="7945" xr:uid="{1C6D8BE7-108A-4C54-8AC9-E4FDD3CF008E}"/>
    <cellStyle name="Berechnung 3 4 8 3" xfId="11524" xr:uid="{9C753906-C92A-4EAE-9A96-E2C4EE6A2E14}"/>
    <cellStyle name="Berechnung 3 4 8 4" xfId="15424" xr:uid="{58079B23-10EE-4E64-8DBA-574B7E72CE2C}"/>
    <cellStyle name="Berechnung 3 4 8 5" xfId="18623" xr:uid="{220A1E46-8E78-47C4-B2B4-768676E869A6}"/>
    <cellStyle name="Berechnung 3 4 8 6" xfId="22603" xr:uid="{467B77CE-E971-44A1-A1D2-5C3796730FF0}"/>
    <cellStyle name="Berechnung 3 4 8 7" xfId="25165" xr:uid="{01C65960-B823-42A7-90FB-F2BD97B521C0}"/>
    <cellStyle name="Berechnung 3 4 8 8" xfId="29508" xr:uid="{32F248A7-9306-4593-8C74-B89B055B9C12}"/>
    <cellStyle name="Berechnung 3 4 8 9" xfId="31482" xr:uid="{56D80F44-FC5E-4385-B29C-EC9B90C554CF}"/>
    <cellStyle name="Berechnung 3 4 9" xfId="4056" xr:uid="{B8865962-8DEB-45E2-AC03-6BEB94A83338}"/>
    <cellStyle name="Berechnung 3 4 9 10" xfId="41719" xr:uid="{568EB1E7-8584-4FC8-86FA-D8798D932062}"/>
    <cellStyle name="Berechnung 3 4 9 11" xfId="46055" xr:uid="{10942DB1-CDA3-4B35-998F-29961313B944}"/>
    <cellStyle name="Berechnung 3 4 9 12" xfId="49459" xr:uid="{D1DE4FC7-6C9C-446B-8923-DFDFADB357BE}"/>
    <cellStyle name="Berechnung 3 4 9 13" xfId="51426" xr:uid="{4B5872AF-72E3-4D5B-8827-C6FE7885E362}"/>
    <cellStyle name="Berechnung 3 4 9 2" xfId="8489" xr:uid="{1DDADF48-9D1F-41C5-B69E-0C7B264CD42C}"/>
    <cellStyle name="Berechnung 3 4 9 3" xfId="12060" xr:uid="{F2CCA91E-E0E7-4C4C-869F-B63914F31F4C}"/>
    <cellStyle name="Berechnung 3 4 9 4" xfId="15963" xr:uid="{4B659F28-8849-4B94-A694-19A95B0E3385}"/>
    <cellStyle name="Berechnung 3 4 9 5" xfId="19144" xr:uid="{36D8896F-7ADA-4EAC-8936-674A25CC7665}"/>
    <cellStyle name="Berechnung 3 4 9 6" xfId="25663" xr:uid="{41188B5A-EE88-45DF-B590-40827726464F}"/>
    <cellStyle name="Berechnung 3 4 9 7" xfId="32011" xr:uid="{805F0DED-D906-4CF5-9D05-FD4151229180}"/>
    <cellStyle name="Berechnung 3 4 9 8" xfId="35617" xr:uid="{5076A5FA-9B6A-470F-B3C6-6353C7C83D54}"/>
    <cellStyle name="Berechnung 3 4 9 9" xfId="39069" xr:uid="{85FEB4CD-3975-4AE2-BF5F-875FE1954735}"/>
    <cellStyle name="Berechnung 3 5" xfId="772" xr:uid="{E15133FF-CBF4-4B7E-843A-071F9FBC0E40}"/>
    <cellStyle name="Berechnung 3 5 10" xfId="5119" xr:uid="{6CE33B66-AC8B-401F-ADBA-AEC846B2B2EF}"/>
    <cellStyle name="Berechnung 3 5 11" xfId="12814" xr:uid="{7BCBD592-9C07-4D20-8085-D7664125AE4E}"/>
    <cellStyle name="Berechnung 3 5 12" xfId="19884" xr:uid="{BC134163-27B9-4277-990B-D197C9008859}"/>
    <cellStyle name="Berechnung 3 5 13" xfId="26378" xr:uid="{226227ED-4463-4BFB-BF3B-A2189043C55E}"/>
    <cellStyle name="Berechnung 3 5 14" xfId="42798" xr:uid="{7C74B5B3-7189-4AD6-8BA5-5BD337913423}"/>
    <cellStyle name="Berechnung 3 5 15" xfId="52635" xr:uid="{94D019A8-1CCF-4D5F-B7EA-14CE63CC4728}"/>
    <cellStyle name="Berechnung 3 5 2" xfId="1287" xr:uid="{C5ACE41E-3BFB-4EF6-A28A-D7089A9825E5}"/>
    <cellStyle name="Berechnung 3 5 2 10" xfId="43312" xr:uid="{272B9DA0-10D2-4588-B04B-20C0CB789E6F}"/>
    <cellStyle name="Berechnung 3 5 2 11" xfId="47480" xr:uid="{565F1C6D-6A47-46F6-9057-5D7DE8423642}"/>
    <cellStyle name="Berechnung 3 5 2 2" xfId="5729" xr:uid="{739316BB-62BF-4DBB-B0F0-D9FA1F7ED74A}"/>
    <cellStyle name="Berechnung 3 5 2 3" xfId="9303" xr:uid="{342DAF51-6AD3-4782-AF82-0BEFDA75C8AA}"/>
    <cellStyle name="Berechnung 3 5 2 4" xfId="11698" xr:uid="{975F3103-F2D1-4C27-9A00-AD19CEEA6388}"/>
    <cellStyle name="Berechnung 3 5 2 5" xfId="20395" xr:uid="{C0239CAA-6D95-4889-9F74-2EF34814CB6B}"/>
    <cellStyle name="Berechnung 3 5 2 6" xfId="22783" xr:uid="{0E452EF9-8BBF-4A27-A79B-5DDF517B86C5}"/>
    <cellStyle name="Berechnung 3 5 2 7" xfId="27763" xr:uid="{924D607C-A996-4140-9698-1E37CFF9D6E7}"/>
    <cellStyle name="Berechnung 3 5 2 8" xfId="32870" xr:uid="{60D0A567-5F30-4EB9-BEFF-8648F5DCAFD4}"/>
    <cellStyle name="Berechnung 3 5 2 9" xfId="36461" xr:uid="{75756661-0801-432E-B0D2-40808C12106F}"/>
    <cellStyle name="Berechnung 3 5 3" xfId="1201" xr:uid="{D76F8C39-3DF8-49C1-8141-BAA97921A0D8}"/>
    <cellStyle name="Berechnung 3 5 3 10" xfId="26524" xr:uid="{8062413B-427B-4AC0-BBC0-30555798858F}"/>
    <cellStyle name="Berechnung 3 5 3 11" xfId="43226" xr:uid="{7440731C-E9A8-4C0D-B2DA-0B057721B016}"/>
    <cellStyle name="Berechnung 3 5 3 12" xfId="47805" xr:uid="{C1E1BFD6-D32C-48B0-A482-45402E8ADB8E}"/>
    <cellStyle name="Berechnung 3 5 3 2" xfId="5643" xr:uid="{FF9102AD-36F2-4089-BA04-DD69BD73DA63}"/>
    <cellStyle name="Berechnung 3 5 3 3" xfId="9217" xr:uid="{78CADC29-52F1-4FC1-A3F7-ACEF25C95B52}"/>
    <cellStyle name="Berechnung 3 5 3 4" xfId="13163" xr:uid="{4955DD57-B235-4E9F-B8F7-AE511B52AFBE}"/>
    <cellStyle name="Berechnung 3 5 3 5" xfId="13307" xr:uid="{D51BBC41-0BBE-4E42-8FD8-3644F82AD22A}"/>
    <cellStyle name="Berechnung 3 5 3 6" xfId="20309" xr:uid="{859AA758-4A9D-4D18-BB65-9EA1558753BC}"/>
    <cellStyle name="Berechnung 3 5 3 7" xfId="22882" xr:uid="{A498CF6C-7209-4A8F-AA19-6AF2815F6A00}"/>
    <cellStyle name="Berechnung 3 5 3 8" xfId="27612" xr:uid="{C313DCEF-DAB9-47C9-9392-77E58557CD59}"/>
    <cellStyle name="Berechnung 3 5 3 9" xfId="32784" xr:uid="{7F7AC7C7-BB33-4025-90F9-F5FB27E8D184}"/>
    <cellStyle name="Berechnung 3 5 4" xfId="2198" xr:uid="{7156F677-6CC6-4549-8C7A-3D8654B4C6D5}"/>
    <cellStyle name="Berechnung 3 5 4 10" xfId="39915" xr:uid="{94509C81-CC65-4501-A4CF-FB955CB74BA1}"/>
    <cellStyle name="Berechnung 3 5 4 11" xfId="44221" xr:uid="{4D8CE3D4-D598-445C-932D-A992628BA95B}"/>
    <cellStyle name="Berechnung 3 5 4 12" xfId="48054" xr:uid="{F545CCB2-3D05-41E0-812C-2AFC9429D965}"/>
    <cellStyle name="Berechnung 3 5 4 2" xfId="6636" xr:uid="{01F3E79E-AE52-4206-835C-C2DBD62DABB4}"/>
    <cellStyle name="Berechnung 3 5 4 3" xfId="10214" xr:uid="{369F382A-1CF2-4B6B-9BC6-774EF726EF09}"/>
    <cellStyle name="Berechnung 3 5 4 4" xfId="14113" xr:uid="{5107D617-0656-4A4A-8B0F-977DCB7EE4AA}"/>
    <cellStyle name="Berechnung 3 5 4 5" xfId="17314" xr:uid="{9DED8AE9-D9EC-4BF6-B6DD-2A6650D48669}"/>
    <cellStyle name="Berechnung 3 5 4 6" xfId="21297" xr:uid="{5C8BC31B-4C15-43B0-BDA1-30939C853861}"/>
    <cellStyle name="Berechnung 3 5 4 7" xfId="23884" xr:uid="{21A06CA4-4EB7-498B-A95A-F07E099587BA}"/>
    <cellStyle name="Berechnung 3 5 4 8" xfId="29912" xr:uid="{E2E79F84-C9D9-4293-833C-57D8E8811BD4}"/>
    <cellStyle name="Berechnung 3 5 4 9" xfId="33777" xr:uid="{B1DC91F9-F317-4350-96E5-46802CB8E477}"/>
    <cellStyle name="Berechnung 3 5 5" xfId="2551" xr:uid="{A94F9D1F-613A-451D-A6B1-D4CDC71D929A}"/>
    <cellStyle name="Berechnung 3 5 5 10" xfId="40268" xr:uid="{6B82FB39-3023-46A2-9C76-1084EF9D4EC9}"/>
    <cellStyle name="Berechnung 3 5 5 11" xfId="44574" xr:uid="{128E68C2-7078-46B0-87BA-E49F7B855218}"/>
    <cellStyle name="Berechnung 3 5 5 12" xfId="46992" xr:uid="{91B2C51A-FDB5-4700-9450-0E455C17ABCC}"/>
    <cellStyle name="Berechnung 3 5 5 2" xfId="6988" xr:uid="{C7E0C9E3-0C7B-4741-A311-E0AC562F70CB}"/>
    <cellStyle name="Berechnung 3 5 5 3" xfId="10567" xr:uid="{89970935-8323-4458-8E70-DE5D7EABE071}"/>
    <cellStyle name="Berechnung 3 5 5 4" xfId="14466" xr:uid="{9738D992-5192-4440-B8EA-BE76773477B4}"/>
    <cellStyle name="Berechnung 3 5 5 5" xfId="17667" xr:uid="{F46D30CB-D69E-4A66-BF25-23D2FA776602}"/>
    <cellStyle name="Berechnung 3 5 5 6" xfId="21650" xr:uid="{CB0AAC84-8925-4145-8968-3E97CB113852}"/>
    <cellStyle name="Berechnung 3 5 5 7" xfId="24224" xr:uid="{8B5148B1-1FC9-48AA-9C8D-3AD4439C228C}"/>
    <cellStyle name="Berechnung 3 5 5 8" xfId="30523" xr:uid="{9653AB24-E993-4E6E-B316-E6BA8DDBA547}"/>
    <cellStyle name="Berechnung 3 5 5 9" xfId="34130" xr:uid="{02EC7098-BA9E-41DF-9806-8E5565179DAE}"/>
    <cellStyle name="Berechnung 3 5 6" xfId="3239" xr:uid="{3897EC0F-B47B-4C0D-B1E2-829332D4F91B}"/>
    <cellStyle name="Berechnung 3 5 6 10" xfId="34816" xr:uid="{39DDAE54-6897-4B75-8D40-E2AB402CA25A}"/>
    <cellStyle name="Berechnung 3 5 6 11" xfId="38261" xr:uid="{BBAD0C2A-25D1-4AB8-9ADA-90388E36C47E}"/>
    <cellStyle name="Berechnung 3 5 6 12" xfId="40950" xr:uid="{817BBED4-2DED-4681-B6DA-EBA04C3F8794}"/>
    <cellStyle name="Berechnung 3 5 6 13" xfId="45261" xr:uid="{8B43B1CB-09B4-4156-A810-937090442012}"/>
    <cellStyle name="Berechnung 3 5 6 14" xfId="48652" xr:uid="{B4120CC4-8991-4114-AC78-B062523E6F56}"/>
    <cellStyle name="Berechnung 3 5 6 15" xfId="50657" xr:uid="{B0BE6793-48C5-4A93-96F1-DE1A145D6FA4}"/>
    <cellStyle name="Berechnung 3 5 6 2" xfId="7674" xr:uid="{D46EB013-3B74-4A66-ADC9-B691AEA5FFDD}"/>
    <cellStyle name="Berechnung 3 5 6 3" xfId="11253" xr:uid="{A7169549-E407-4CFB-B1A1-6038D41EA79B}"/>
    <cellStyle name="Berechnung 3 5 6 4" xfId="15153" xr:uid="{0A520AB5-9188-4524-8AEB-44D0E8F9B41B}"/>
    <cellStyle name="Berechnung 3 5 6 5" xfId="18352" xr:uid="{B34B1535-63B0-424B-8A2F-92290E974895}"/>
    <cellStyle name="Berechnung 3 5 6 6" xfId="22332" xr:uid="{E1261ECF-0639-49C4-B2C5-BF08AB687B21}"/>
    <cellStyle name="Berechnung 3 5 6 7" xfId="24894" xr:uid="{99229D2D-C2CD-4F22-8D48-91A95CA6B740}"/>
    <cellStyle name="Berechnung 3 5 6 8" xfId="29237" xr:uid="{198E1990-E67F-481B-BD06-C0EC735CCFED}"/>
    <cellStyle name="Berechnung 3 5 6 9" xfId="31211" xr:uid="{B92CA5F7-36F5-4673-9CA5-CE6EB00570D1}"/>
    <cellStyle name="Berechnung 3 5 7" xfId="2821" xr:uid="{583FFE0C-F11F-4091-970A-370FA8936034}"/>
    <cellStyle name="Berechnung 3 5 7 10" xfId="34400" xr:uid="{0172B60D-A5A2-4638-AA03-0D0736F1DD6D}"/>
    <cellStyle name="Berechnung 3 5 7 11" xfId="37845" xr:uid="{14D11F4D-D5B2-4BCD-816B-9657053D58A1}"/>
    <cellStyle name="Berechnung 3 5 7 12" xfId="40538" xr:uid="{68B66896-5C56-46C5-84EF-F96A9069AA7A}"/>
    <cellStyle name="Berechnung 3 5 7 13" xfId="44844" xr:uid="{1498E32F-381B-46E3-A44E-5A96B325372E}"/>
    <cellStyle name="Berechnung 3 5 7 14" xfId="48238" xr:uid="{3DE28735-2AF9-485A-BEE7-23B5DB7EA04E}"/>
    <cellStyle name="Berechnung 3 5 7 15" xfId="50245" xr:uid="{2F8E3EB7-CE6D-43C1-963E-5C342095CA21}"/>
    <cellStyle name="Berechnung 3 5 7 2" xfId="7257" xr:uid="{644AFA9C-5CF6-48F5-83B3-50EE2B34F9E7}"/>
    <cellStyle name="Berechnung 3 5 7 3" xfId="10837" xr:uid="{DB3F2542-488B-4DA0-8FBA-56890EF1265C}"/>
    <cellStyle name="Berechnung 3 5 7 4" xfId="14736" xr:uid="{0FD01C0E-2DCB-4581-AFD2-4B46039FF5E3}"/>
    <cellStyle name="Berechnung 3 5 7 5" xfId="17937" xr:uid="{D15B380B-5B85-4750-AFB8-C5DACFB92CA9}"/>
    <cellStyle name="Berechnung 3 5 7 6" xfId="21920" xr:uid="{829AFB53-E5BB-4E1F-8020-1F1C47DA1A43}"/>
    <cellStyle name="Berechnung 3 5 7 7" xfId="24482" xr:uid="{959410B9-10B3-4DBD-9CB9-E7E89D8345FB}"/>
    <cellStyle name="Berechnung 3 5 7 8" xfId="28820" xr:uid="{39464815-8A7C-40E7-BF19-FAC3DE1C6567}"/>
    <cellStyle name="Berechnung 3 5 7 9" xfId="30793" xr:uid="{620B0241-CD7B-463A-85DB-4E0969815C78}"/>
    <cellStyle name="Berechnung 3 5 8" xfId="4191" xr:uid="{4D417DBE-4427-47C8-A734-6411CFA5B176}"/>
    <cellStyle name="Berechnung 3 5 8 10" xfId="41854" xr:uid="{D92A9820-2D55-4ADF-A846-3DAFDFB3D592}"/>
    <cellStyle name="Berechnung 3 5 8 11" xfId="46190" xr:uid="{80CA617D-55E6-460D-AEB9-995D3D7BCD1B}"/>
    <cellStyle name="Berechnung 3 5 8 12" xfId="49594" xr:uid="{0AA3C10E-B676-4926-AD31-3DA3FCED88C2}"/>
    <cellStyle name="Berechnung 3 5 8 13" xfId="51561" xr:uid="{0D3390F3-0CF6-4422-96AF-310707E7F835}"/>
    <cellStyle name="Berechnung 3 5 8 2" xfId="8624" xr:uid="{3E4EA55E-89F8-4CD4-B987-39329C31EC4C}"/>
    <cellStyle name="Berechnung 3 5 8 3" xfId="12195" xr:uid="{5EEBFA43-F3EE-48DB-9BF2-1D1BBE4DD113}"/>
    <cellStyle name="Berechnung 3 5 8 4" xfId="16098" xr:uid="{846F2153-5891-4429-8980-19B52853920F}"/>
    <cellStyle name="Berechnung 3 5 8 5" xfId="19279" xr:uid="{B9498139-31F3-47F0-A2B1-1558ED64C967}"/>
    <cellStyle name="Berechnung 3 5 8 6" xfId="25798" xr:uid="{D68CC7E3-94C9-431C-9F2C-01D702D5D533}"/>
    <cellStyle name="Berechnung 3 5 8 7" xfId="32146" xr:uid="{C33C9705-5F15-42A9-8F27-7E1301104D39}"/>
    <cellStyle name="Berechnung 3 5 8 8" xfId="35752" xr:uid="{89703DA1-5328-489D-9DD1-303C30B806E4}"/>
    <cellStyle name="Berechnung 3 5 8 9" xfId="39204" xr:uid="{EA09812C-0DFE-471D-98DD-7BECC9D03DDE}"/>
    <cellStyle name="Berechnung 3 5 9" xfId="3976" xr:uid="{77E48E35-823F-418B-84D4-61B06C8E84A3}"/>
    <cellStyle name="Berechnung 3 5 9 10" xfId="41639" xr:uid="{21AC8EE6-4BB2-490B-9FB5-5FD88A49CC07}"/>
    <cellStyle name="Berechnung 3 5 9 11" xfId="45975" xr:uid="{2746E945-0EBA-4746-ADBC-58D75EAA1533}"/>
    <cellStyle name="Berechnung 3 5 9 12" xfId="49379" xr:uid="{B1836682-B29F-4555-9DF4-E6DC73BAB76A}"/>
    <cellStyle name="Berechnung 3 5 9 13" xfId="51346" xr:uid="{7D7CEC18-5019-4244-95AF-490DFC63DA20}"/>
    <cellStyle name="Berechnung 3 5 9 2" xfId="8409" xr:uid="{29469305-9C1F-43EF-B2A2-6DAA77B0D8D1}"/>
    <cellStyle name="Berechnung 3 5 9 3" xfId="11980" xr:uid="{39F5DAFC-1ADC-45D1-9C74-9DAB5C3C5D66}"/>
    <cellStyle name="Berechnung 3 5 9 4" xfId="15883" xr:uid="{D7CD54B9-2A27-45B3-90DB-285EDA354A37}"/>
    <cellStyle name="Berechnung 3 5 9 5" xfId="19064" xr:uid="{EAB074A8-00D6-4C15-8961-D889DDCFE0BD}"/>
    <cellStyle name="Berechnung 3 5 9 6" xfId="25583" xr:uid="{3F211BE5-B757-41A1-BEC9-BAA5EB23113B}"/>
    <cellStyle name="Berechnung 3 5 9 7" xfId="31931" xr:uid="{78BF2292-2999-4E26-9DA8-52F49E2BEFB3}"/>
    <cellStyle name="Berechnung 3 5 9 8" xfId="35537" xr:uid="{64065D21-0050-4C37-9350-1CDFBAE4F9D4}"/>
    <cellStyle name="Berechnung 3 5 9 9" xfId="38989" xr:uid="{D9C3CA94-FFA3-4806-9175-1224AC0A7A05}"/>
    <cellStyle name="Berechnung 3 6" xfId="1102" xr:uid="{D5A87CDD-DB69-4CA6-B86B-5E0F68A42D2D}"/>
    <cellStyle name="Berechnung 3 6 10" xfId="43127" xr:uid="{92170033-4FF2-410A-8238-22A36A3A5FCB}"/>
    <cellStyle name="Berechnung 3 6 11" xfId="47472" xr:uid="{B14B9E55-27D6-4986-A421-F1D0ED8089E4}"/>
    <cellStyle name="Berechnung 3 6 2" xfId="5544" xr:uid="{FB956C7D-4E1E-4596-948F-730618235443}"/>
    <cellStyle name="Berechnung 3 6 3" xfId="9118" xr:uid="{79D363F8-B33B-48DB-9D6F-1446089D0EAB}"/>
    <cellStyle name="Berechnung 3 6 4" xfId="13491" xr:uid="{84E00DED-ECA4-4F04-993C-6750EB2C23BD}"/>
    <cellStyle name="Berechnung 3 6 5" xfId="20210" xr:uid="{04FEE630-C71C-4357-AC84-2C4964EEB694}"/>
    <cellStyle name="Berechnung 3 6 6" xfId="4734" xr:uid="{3FB3B17D-7E27-4C3A-8953-1C5A6AEECF21}"/>
    <cellStyle name="Berechnung 3 6 7" xfId="28374" xr:uid="{9C4D3E68-11E8-4720-95DA-0791DA457129}"/>
    <cellStyle name="Berechnung 3 6 8" xfId="32685" xr:uid="{2857C3D3-A9CD-4162-A561-2950D5C9E38B}"/>
    <cellStyle name="Berechnung 3 6 9" xfId="37269" xr:uid="{AED4B547-493C-4231-9EE0-DB6A8498A851}"/>
    <cellStyle name="Berechnung 3 7" xfId="1125" xr:uid="{821B3291-44A7-4C37-AFE1-DBA89647810D}"/>
    <cellStyle name="Berechnung 3 7 10" xfId="37748" xr:uid="{C96AB746-B19A-46E8-94AB-965BE80E1A1B}"/>
    <cellStyle name="Berechnung 3 7 11" xfId="43150" xr:uid="{6C992E47-0FAC-4B1D-BCC9-055F5FA18072}"/>
    <cellStyle name="Berechnung 3 7 12" xfId="47948" xr:uid="{59B4850E-AFA8-48B5-81D7-BAFA6CFB3A5A}"/>
    <cellStyle name="Berechnung 3 7 2" xfId="5567" xr:uid="{51F3544F-BB0E-46E9-83F2-3DBD8CA740F6}"/>
    <cellStyle name="Berechnung 3 7 3" xfId="9141" xr:uid="{5B544AA2-ADDA-4C89-B929-D3137BA1FFD4}"/>
    <cellStyle name="Berechnung 3 7 4" xfId="13096" xr:uid="{280CB22A-E870-4A37-811A-C351399BD274}"/>
    <cellStyle name="Berechnung 3 7 5" xfId="13218" xr:uid="{07A798C2-E046-43F5-BD67-FD9E9C569968}"/>
    <cellStyle name="Berechnung 3 7 6" xfId="20233" xr:uid="{CB232375-29B9-49E2-97A9-FD4E91193BB8}"/>
    <cellStyle name="Berechnung 3 7 7" xfId="11710" xr:uid="{18E27081-7799-4067-8331-E80C607E3C6A}"/>
    <cellStyle name="Berechnung 3 7 8" xfId="27815" xr:uid="{C0035184-AFEC-435C-B85B-7729AEA02FF9}"/>
    <cellStyle name="Berechnung 3 7 9" xfId="32708" xr:uid="{D7E0929D-B44E-447A-9CBC-0520F8F09F55}"/>
    <cellStyle name="Berechnung 3 8" xfId="1998" xr:uid="{D48658D0-0AB7-426D-B7F7-4F8F9BBD4D0C}"/>
    <cellStyle name="Berechnung 3 8 10" xfId="39715" xr:uid="{D619CF18-925E-4059-97F9-A6B5A69E3094}"/>
    <cellStyle name="Berechnung 3 8 11" xfId="44021" xr:uid="{071B383B-EFAB-43B4-B384-620BA52D03C2}"/>
    <cellStyle name="Berechnung 3 8 12" xfId="47509" xr:uid="{428B2F89-6F22-4BAD-9746-0D896AA776DB}"/>
    <cellStyle name="Berechnung 3 8 2" xfId="6436" xr:uid="{128EAFD9-CF67-423E-8937-1FD34084A21E}"/>
    <cellStyle name="Berechnung 3 8 3" xfId="10014" xr:uid="{3AEE7985-AF85-4C22-A1F9-358E79A39076}"/>
    <cellStyle name="Berechnung 3 8 4" xfId="13913" xr:uid="{51E54B3C-6CCF-465C-81C3-3943B6D18B46}"/>
    <cellStyle name="Berechnung 3 8 5" xfId="17114" xr:uid="{6D32A790-8719-4257-AD05-C989ED456137}"/>
    <cellStyle name="Berechnung 3 8 6" xfId="21097" xr:uid="{B2F77F1F-51C7-4C43-BFA2-0F5C0930B412}"/>
    <cellStyle name="Berechnung 3 8 7" xfId="23685" xr:uid="{31BF1E5D-FCCF-4917-800E-9FFCA10BBF40}"/>
    <cellStyle name="Berechnung 3 8 8" xfId="28092" xr:uid="{609BB3F0-04E7-46C7-848F-33D8AB822AA8}"/>
    <cellStyle name="Berechnung 3 8 9" xfId="33577" xr:uid="{E5CDB3D8-253C-441A-A1BB-4A7820F544BC}"/>
    <cellStyle name="Berechnung 3 9" xfId="2141" xr:uid="{6D7D4C4D-4DCD-4A89-AE35-53F7124FBEF0}"/>
    <cellStyle name="Berechnung 3 9 10" xfId="39858" xr:uid="{9DFACC49-7CA0-43F5-9687-5B63AF1895A3}"/>
    <cellStyle name="Berechnung 3 9 11" xfId="44164" xr:uid="{AE80C8FA-5E9B-4F4E-AAE6-A873E6D8C079}"/>
    <cellStyle name="Berechnung 3 9 12" xfId="47556" xr:uid="{641EFC8E-FEB2-4793-A4B6-307D957F0539}"/>
    <cellStyle name="Berechnung 3 9 2" xfId="6579" xr:uid="{97106EB9-A476-4567-9C76-962D0A36242F}"/>
    <cellStyle name="Berechnung 3 9 3" xfId="10157" xr:uid="{4AF65819-1EC0-4F5F-8F16-3AF8BFCAD030}"/>
    <cellStyle name="Berechnung 3 9 4" xfId="14056" xr:uid="{6E65EEB6-85E0-4129-B1B9-C42FB93ED422}"/>
    <cellStyle name="Berechnung 3 9 5" xfId="17257" xr:uid="{57126517-C3AE-4707-A559-52C2C821A732}"/>
    <cellStyle name="Berechnung 3 9 6" xfId="21240" xr:uid="{5EF67A85-F47D-4191-A2B8-385D4AFF4949}"/>
    <cellStyle name="Berechnung 3 9 7" xfId="23827" xr:uid="{845CA783-C519-4070-9027-31A8328C4E32}"/>
    <cellStyle name="Berechnung 3 9 8" xfId="26800" xr:uid="{9468C20D-91A7-4938-8BB1-9C5792E2874A}"/>
    <cellStyle name="Berechnung 3 9 9" xfId="33720" xr:uid="{D62DBC17-659D-4300-9CBF-658B7D0E8CC0}"/>
    <cellStyle name="Berechnung 4" xfId="619" xr:uid="{1581C1DB-C6AE-41CB-9FEE-C372358FCC63}"/>
    <cellStyle name="Berechnung 4 10" xfId="3801" xr:uid="{0997A776-2413-42DC-B076-8804E9A5A60A}"/>
    <cellStyle name="Berechnung 4 10 10" xfId="41464" xr:uid="{57B6AD5B-DFE1-467C-B5A3-CF6D67267303}"/>
    <cellStyle name="Berechnung 4 10 11" xfId="45800" xr:uid="{840A6F39-5FD3-448B-8CBF-4B5443F03C35}"/>
    <cellStyle name="Berechnung 4 10 12" xfId="49204" xr:uid="{7C169727-0E4A-42BA-B3FF-C069BFAAED25}"/>
    <cellStyle name="Berechnung 4 10 13" xfId="51171" xr:uid="{9B0224CB-4528-45D0-97F7-A1514DAEFB12}"/>
    <cellStyle name="Berechnung 4 10 2" xfId="8234" xr:uid="{7EDB5DD3-D123-4121-917B-34821F600A69}"/>
    <cellStyle name="Berechnung 4 10 3" xfId="11805" xr:uid="{CC4217C1-6AFC-47C1-A613-68BB7794C624}"/>
    <cellStyle name="Berechnung 4 10 4" xfId="15708" xr:uid="{0D001A8A-0273-464B-BB03-CA7ACBD124EC}"/>
    <cellStyle name="Berechnung 4 10 5" xfId="18889" xr:uid="{216F1DD6-D403-42B3-AC3C-343E84701765}"/>
    <cellStyle name="Berechnung 4 10 6" xfId="25408" xr:uid="{9FCD88B7-DAD6-4227-B54D-C7F0D66D7427}"/>
    <cellStyle name="Berechnung 4 10 7" xfId="31756" xr:uid="{913F57C6-6A0B-406B-B75F-3B10C572EA65}"/>
    <cellStyle name="Berechnung 4 10 8" xfId="35362" xr:uid="{C32F9C41-9B63-4A50-8EB2-92D6A848479D}"/>
    <cellStyle name="Berechnung 4 10 9" xfId="38814" xr:uid="{A3CD8EEB-E110-4379-AAD7-C05E8C4105FE}"/>
    <cellStyle name="Berechnung 4 11" xfId="4941" xr:uid="{F52BFC50-B8A6-4CA2-836E-534B0BE1B5DA}"/>
    <cellStyle name="Berechnung 4 12" xfId="4816" xr:uid="{A84C502E-F2F0-404D-B23C-07CBC836079A}"/>
    <cellStyle name="Berechnung 4 13" xfId="19733" xr:uid="{FF925FE6-6C7C-4092-A17D-B35C873CC56B}"/>
    <cellStyle name="Berechnung 4 14" xfId="37082" xr:uid="{D5584CA4-C255-4955-88D7-159FFDED674C}"/>
    <cellStyle name="Berechnung 4 15" xfId="42649" xr:uid="{FC8335EB-8A6E-4647-9B51-DC5744857CD0}"/>
    <cellStyle name="Berechnung 4 16" xfId="52483" xr:uid="{6E48C258-1D7B-4E75-8863-7F3A0BF3FFED}"/>
    <cellStyle name="Berechnung 4 2" xfId="834" xr:uid="{0F79666C-1B80-4A1E-B97C-E526B5327E35}"/>
    <cellStyle name="Berechnung 4 2 10" xfId="5385" xr:uid="{C1655222-F72B-4DCA-8DA3-64E075C49138}"/>
    <cellStyle name="Berechnung 4 2 11" xfId="4746" xr:uid="{390B8656-5CBD-4859-B289-09BC6C4F4010}"/>
    <cellStyle name="Berechnung 4 2 12" xfId="19943" xr:uid="{AAF4D275-9582-446B-BF31-ED57BEEA1C0F}"/>
    <cellStyle name="Berechnung 4 2 13" xfId="37436" xr:uid="{6E80C6AA-363C-46C2-A6A1-576291FE8D5C}"/>
    <cellStyle name="Berechnung 4 2 14" xfId="42859" xr:uid="{750F2526-A955-482C-A426-63176C0E10AA}"/>
    <cellStyle name="Berechnung 4 2 15" xfId="52697" xr:uid="{938EDDBC-2ED2-41DF-98E3-52A17C229B56}"/>
    <cellStyle name="Berechnung 4 2 2" xfId="119" xr:uid="{48BAE0B6-AA4E-4A9C-B050-5856BFD46ED8}"/>
    <cellStyle name="Berechnung 4 2 2 10" xfId="42315" xr:uid="{232894BF-A38B-4E93-A94E-B344F011730E}"/>
    <cellStyle name="Berechnung 4 2 2 11" xfId="42432" xr:uid="{30A42A6E-258A-4745-9E40-FFA0F41169E2}"/>
    <cellStyle name="Berechnung 4 2 2 2" xfId="4641" xr:uid="{6CDC3954-2700-4124-AB57-EAA9636D7C34}"/>
    <cellStyle name="Berechnung 4 2 2 3" xfId="5072" xr:uid="{82FD712F-AFBF-4B1F-B69A-735EEA7D2622}"/>
    <cellStyle name="Berechnung 4 2 2 4" xfId="5085" xr:uid="{17B7477F-EDA6-41BA-A617-7AF6D6A880D1}"/>
    <cellStyle name="Berechnung 4 2 2 5" xfId="13006" xr:uid="{3A69C508-25B4-4C6F-B919-3503CB3B3094}"/>
    <cellStyle name="Berechnung 4 2 2 6" xfId="22854" xr:uid="{102C8AF1-4D45-410B-9017-70D74DD4C19D}"/>
    <cellStyle name="Berechnung 4 2 2 7" xfId="29979" xr:uid="{B5A38C03-7555-44B6-9034-71D52E8FECFE}"/>
    <cellStyle name="Berechnung 4 2 2 8" xfId="26455" xr:uid="{55DD3447-92CE-45F4-87A9-4A9FAAA9B53B}"/>
    <cellStyle name="Berechnung 4 2 2 9" xfId="26416" xr:uid="{A846619E-34D7-4FB1-97E4-E7BA392EF69B}"/>
    <cellStyle name="Berechnung 4 2 3" xfId="1147" xr:uid="{31DF40B4-6063-44AA-859B-9A895D39B2BA}"/>
    <cellStyle name="Berechnung 4 2 3 10" xfId="38800" xr:uid="{9C426383-C168-4A39-A377-BFF7335117F5}"/>
    <cellStyle name="Berechnung 4 2 3 11" xfId="43172" xr:uid="{F2D90F5E-743E-47A3-BDDD-4B468348FE21}"/>
    <cellStyle name="Berechnung 4 2 3 12" xfId="46859" xr:uid="{5B32A581-BA7F-41B8-B01A-271EC73C50A8}"/>
    <cellStyle name="Berechnung 4 2 3 2" xfId="5589" xr:uid="{39537E5C-7B7D-4267-9258-5C3D16EE8ED1}"/>
    <cellStyle name="Berechnung 4 2 3 3" xfId="9163" xr:uid="{C44C5294-8313-4813-A334-05F129147ED0}"/>
    <cellStyle name="Berechnung 4 2 3 4" xfId="13116" xr:uid="{982142D1-8791-461C-9EAF-D265DE565755}"/>
    <cellStyle name="Berechnung 4 2 3 5" xfId="13466" xr:uid="{5C28358D-CC1F-4B36-BFF0-BE8E86A4C564}"/>
    <cellStyle name="Berechnung 4 2 3 6" xfId="20255" xr:uid="{7C22F996-03D2-425B-BDF5-6D9DA04467B4}"/>
    <cellStyle name="Berechnung 4 2 3 7" xfId="22950" xr:uid="{6FF43027-6208-445B-971B-DF7E44500BB4}"/>
    <cellStyle name="Berechnung 4 2 3 8" xfId="29981" xr:uid="{EEF5063B-4BB8-448F-A198-D5AA6E21D4BC}"/>
    <cellStyle name="Berechnung 4 2 3 9" xfId="32730" xr:uid="{8485DEE5-F649-4F1D-A873-7372667A9BF9}"/>
    <cellStyle name="Berechnung 4 2 4" xfId="2250" xr:uid="{974081CD-5068-4742-9E85-F0025E3C1040}"/>
    <cellStyle name="Berechnung 4 2 4 10" xfId="39967" xr:uid="{B48647FE-A2EB-435D-B21D-7F389B39C006}"/>
    <cellStyle name="Berechnung 4 2 4 11" xfId="44273" xr:uid="{128A7C5C-3764-4E6B-B0CE-6E0BF5E6B055}"/>
    <cellStyle name="Berechnung 4 2 4 12" xfId="47851" xr:uid="{8439FBFD-32B9-43FF-945F-334D6C72AF34}"/>
    <cellStyle name="Berechnung 4 2 4 2" xfId="6688" xr:uid="{93D8BABD-B713-41D4-A0CF-B07B920FED3B}"/>
    <cellStyle name="Berechnung 4 2 4 3" xfId="10266" xr:uid="{CBBF8AAE-46C9-47A5-935A-45CFF2F493EA}"/>
    <cellStyle name="Berechnung 4 2 4 4" xfId="14165" xr:uid="{DF22E1A6-EBFA-4072-A427-A772C204F5D0}"/>
    <cellStyle name="Berechnung 4 2 4 5" xfId="17366" xr:uid="{FEAD498C-B7CA-4317-94E7-42EFA45E0FB4}"/>
    <cellStyle name="Berechnung 4 2 4 6" xfId="21349" xr:uid="{B51D9AE2-2173-46BA-9624-82F25B0232F4}"/>
    <cellStyle name="Berechnung 4 2 4 7" xfId="23936" xr:uid="{CB903717-627A-452A-AB24-23DDD1FCFB8D}"/>
    <cellStyle name="Berechnung 4 2 4 8" xfId="26763" xr:uid="{F3D7A1A9-1243-4187-9527-2FBEC236FF04}"/>
    <cellStyle name="Berechnung 4 2 4 9" xfId="33829" xr:uid="{B65BE517-22D4-4B7B-9A8A-443047A85676}"/>
    <cellStyle name="Berechnung 4 2 5" xfId="2609" xr:uid="{02FACF32-F6D9-443A-8914-03552D8C7724}"/>
    <cellStyle name="Berechnung 4 2 5 10" xfId="40326" xr:uid="{CF2F45E1-A57E-4073-AC77-A03C614F7B02}"/>
    <cellStyle name="Berechnung 4 2 5 11" xfId="44632" xr:uid="{E39E4F4C-F23A-4592-AEA3-E7A61292482F}"/>
    <cellStyle name="Berechnung 4 2 5 12" xfId="50033" xr:uid="{7153D6D0-9B68-43A1-BADB-D80AFAA50CE8}"/>
    <cellStyle name="Berechnung 4 2 5 2" xfId="7046" xr:uid="{A701B496-3200-4375-9CF8-40DA3B2E338A}"/>
    <cellStyle name="Berechnung 4 2 5 3" xfId="10625" xr:uid="{74C4696B-30FC-4F04-ACBF-1A9E4089FBA1}"/>
    <cellStyle name="Berechnung 4 2 5 4" xfId="14524" xr:uid="{276D6C06-294C-4B82-BF0C-19572BD09F03}"/>
    <cellStyle name="Berechnung 4 2 5 5" xfId="17725" xr:uid="{260E2235-3BB7-45D2-9759-9C84B1D8E2A2}"/>
    <cellStyle name="Berechnung 4 2 5 6" xfId="21708" xr:uid="{AD5B043A-F090-4F60-981B-5603698A05BD}"/>
    <cellStyle name="Berechnung 4 2 5 7" xfId="24277" xr:uid="{E56422B5-286A-4171-91B7-CCC181F77FC3}"/>
    <cellStyle name="Berechnung 4 2 5 8" xfId="30581" xr:uid="{9DFDF211-A0CE-4469-A9EC-3A4276ECC0BD}"/>
    <cellStyle name="Berechnung 4 2 5 9" xfId="34188" xr:uid="{B25AC5CB-09FC-46F1-BF2C-D65655803077}"/>
    <cellStyle name="Berechnung 4 2 6" xfId="3298" xr:uid="{3024F5B9-25DD-45B7-9CFD-3EA2AB6A5770}"/>
    <cellStyle name="Berechnung 4 2 6 10" xfId="34875" xr:uid="{643B691D-7F84-4D37-97C1-A44490BEAC0D}"/>
    <cellStyle name="Berechnung 4 2 6 11" xfId="38320" xr:uid="{4A804715-BA47-4BEE-B273-1FD120A8C093}"/>
    <cellStyle name="Berechnung 4 2 6 12" xfId="41009" xr:uid="{6CA2B948-9340-4D0C-B3DF-99507F8B9CBD}"/>
    <cellStyle name="Berechnung 4 2 6 13" xfId="45320" xr:uid="{D2E23E3D-1254-46D9-8705-CDB25D6E70BC}"/>
    <cellStyle name="Berechnung 4 2 6 14" xfId="48711" xr:uid="{D79CF2B1-CC00-487A-BD52-9496381407E1}"/>
    <cellStyle name="Berechnung 4 2 6 15" xfId="50716" xr:uid="{430931FC-19E3-409E-BCE4-E02B470CDF91}"/>
    <cellStyle name="Berechnung 4 2 6 2" xfId="7733" xr:uid="{ADDC4E44-35A4-4C14-AD13-1BB1D004700D}"/>
    <cellStyle name="Berechnung 4 2 6 3" xfId="11312" xr:uid="{6DFAF427-6999-4C12-A767-578162365778}"/>
    <cellStyle name="Berechnung 4 2 6 4" xfId="15212" xr:uid="{F705BAC3-0B45-475B-81AB-6C7EA5289C25}"/>
    <cellStyle name="Berechnung 4 2 6 5" xfId="18411" xr:uid="{30D82F02-A96D-4848-87E6-A3E535F1CBA2}"/>
    <cellStyle name="Berechnung 4 2 6 6" xfId="22391" xr:uid="{EBBB1779-1453-4097-A896-8C241DAC08EA}"/>
    <cellStyle name="Berechnung 4 2 6 7" xfId="24953" xr:uid="{8EE08330-1EDC-4C9C-B101-11CC78B96C00}"/>
    <cellStyle name="Berechnung 4 2 6 8" xfId="29296" xr:uid="{B4395450-6721-4677-BD23-BEC333B3724F}"/>
    <cellStyle name="Berechnung 4 2 6 9" xfId="31270" xr:uid="{B2C1AC2D-FE1A-4633-8B06-DC6DA41B2D12}"/>
    <cellStyle name="Berechnung 4 2 7" xfId="2811" xr:uid="{883133CB-3EAE-468C-9A77-5C6B01B22D4A}"/>
    <cellStyle name="Berechnung 4 2 7 10" xfId="34390" xr:uid="{90345762-F463-4E67-BDF7-C1AB78B0D2BF}"/>
    <cellStyle name="Berechnung 4 2 7 11" xfId="37835" xr:uid="{D6E4708F-809A-48E3-A21F-524244AE61B0}"/>
    <cellStyle name="Berechnung 4 2 7 12" xfId="40528" xr:uid="{3804ABBB-9B6D-4784-BF14-0B60D57E9B36}"/>
    <cellStyle name="Berechnung 4 2 7 13" xfId="44834" xr:uid="{49D736F7-38A5-457B-B003-6BB7FDCF2588}"/>
    <cellStyle name="Berechnung 4 2 7 14" xfId="48228" xr:uid="{383059B0-4EA3-47DA-9714-B1B7D36186D6}"/>
    <cellStyle name="Berechnung 4 2 7 15" xfId="50235" xr:uid="{553C1F91-E49B-4576-8281-A137CF69CABF}"/>
    <cellStyle name="Berechnung 4 2 7 2" xfId="7247" xr:uid="{24EC8B9D-D2A0-4873-A3F0-81183F77D2DB}"/>
    <cellStyle name="Berechnung 4 2 7 3" xfId="10827" xr:uid="{C3670D60-7A99-48D0-9ED6-5E56959DD93C}"/>
    <cellStyle name="Berechnung 4 2 7 4" xfId="14726" xr:uid="{F9C174E4-3D36-453A-84EE-7355857F5F8F}"/>
    <cellStyle name="Berechnung 4 2 7 5" xfId="17927" xr:uid="{43BCD772-CEC7-45B1-BE89-0D8B0095A9CE}"/>
    <cellStyle name="Berechnung 4 2 7 6" xfId="21910" xr:uid="{D0ED084E-948D-43DB-975C-A268A4FE666A}"/>
    <cellStyle name="Berechnung 4 2 7 7" xfId="24472" xr:uid="{61A00CE6-D88E-4419-AA3B-2A58E53C484E}"/>
    <cellStyle name="Berechnung 4 2 7 8" xfId="28810" xr:uid="{02786BFF-E64F-40FE-927A-C4FD731AFF6A}"/>
    <cellStyle name="Berechnung 4 2 7 9" xfId="30783" xr:uid="{1AD6B983-79F6-48F0-A558-D998C32D28F3}"/>
    <cellStyle name="Berechnung 4 2 8" xfId="4250" xr:uid="{2D8A5F6F-E67B-4031-AAF0-498D0712813B}"/>
    <cellStyle name="Berechnung 4 2 8 10" xfId="41913" xr:uid="{C703DA71-F0F9-4D01-BE05-ED891C240646}"/>
    <cellStyle name="Berechnung 4 2 8 11" xfId="46249" xr:uid="{FEC84105-C50C-49CA-A9A6-61FC7D9A742A}"/>
    <cellStyle name="Berechnung 4 2 8 12" xfId="49653" xr:uid="{B8C9BBDD-7D05-4517-8FB6-73A7AD7F9127}"/>
    <cellStyle name="Berechnung 4 2 8 13" xfId="51620" xr:uid="{31169FE1-407A-426E-B388-28098E7E1274}"/>
    <cellStyle name="Berechnung 4 2 8 2" xfId="8683" xr:uid="{B1B9A7B5-245C-48C5-9E4A-FF84C5D77000}"/>
    <cellStyle name="Berechnung 4 2 8 3" xfId="12254" xr:uid="{4B29690B-B988-441B-BE53-4983A16D78B4}"/>
    <cellStyle name="Berechnung 4 2 8 4" xfId="16157" xr:uid="{141368B1-88E1-4A16-B490-229C61FE8EA0}"/>
    <cellStyle name="Berechnung 4 2 8 5" xfId="19338" xr:uid="{95479C18-66C8-4945-9190-95416CBA986B}"/>
    <cellStyle name="Berechnung 4 2 8 6" xfId="25857" xr:uid="{7C598C6B-E4CF-406F-9384-CE9D2FFE1DC6}"/>
    <cellStyle name="Berechnung 4 2 8 7" xfId="32205" xr:uid="{F3C4ABC9-3306-4566-A85D-82CB6F24F3D3}"/>
    <cellStyle name="Berechnung 4 2 8 8" xfId="35811" xr:uid="{6D2F9190-FFC5-4A3C-9479-E55F53D14ACA}"/>
    <cellStyle name="Berechnung 4 2 8 9" xfId="39263" xr:uid="{58EF3610-D625-49B6-9EC2-F7F6412CF1F6}"/>
    <cellStyle name="Berechnung 4 2 9" xfId="3887" xr:uid="{6A0CE094-4B58-4D58-9995-2CDC6A6609A4}"/>
    <cellStyle name="Berechnung 4 2 9 10" xfId="41550" xr:uid="{01CC2DBC-7C1E-4A64-B75F-2439A38ECB8B}"/>
    <cellStyle name="Berechnung 4 2 9 11" xfId="45886" xr:uid="{EFE90610-4C21-458C-941B-BA8CB2F02B62}"/>
    <cellStyle name="Berechnung 4 2 9 12" xfId="49290" xr:uid="{D3CB3144-0879-4FAA-8547-724CE44C645B}"/>
    <cellStyle name="Berechnung 4 2 9 13" xfId="51257" xr:uid="{90892186-5832-47F0-9134-9A66F82CEFB6}"/>
    <cellStyle name="Berechnung 4 2 9 2" xfId="8320" xr:uid="{410BA710-B179-4FBD-9D82-994CA8393F58}"/>
    <cellStyle name="Berechnung 4 2 9 3" xfId="11891" xr:uid="{740C9F20-55A6-47EC-91A7-821ABD466979}"/>
    <cellStyle name="Berechnung 4 2 9 4" xfId="15794" xr:uid="{ACFCE1E5-CE7A-4967-BF1B-3D75187BBE7A}"/>
    <cellStyle name="Berechnung 4 2 9 5" xfId="18975" xr:uid="{78494AF9-3CB4-4731-A65F-B4EF727B8684}"/>
    <cellStyle name="Berechnung 4 2 9 6" xfId="25494" xr:uid="{198484BC-D939-4A69-863D-2320AAB2DAAC}"/>
    <cellStyle name="Berechnung 4 2 9 7" xfId="31842" xr:uid="{85F3A1E5-584C-47CE-AC7D-13716E5C4A86}"/>
    <cellStyle name="Berechnung 4 2 9 8" xfId="35448" xr:uid="{97A1A7C4-EB75-44A4-8470-50339C5378B5}"/>
    <cellStyle name="Berechnung 4 2 9 9" xfId="38900" xr:uid="{5E1F2BA7-F1E8-4B64-BA17-3C11CA70F4C8}"/>
    <cellStyle name="Berechnung 4 3" xfId="1480" xr:uid="{2CEF12C5-5EA4-4E3A-B4D6-84EEE27A8CF3}"/>
    <cellStyle name="Berechnung 4 3 10" xfId="43505" xr:uid="{8D2C0A42-2AB4-492D-A594-0DA9309DF23D}"/>
    <cellStyle name="Berechnung 4 3 11" xfId="48249" xr:uid="{D1A16A74-AD72-4550-9A1F-9CE4654DD7C4}"/>
    <cellStyle name="Berechnung 4 3 2" xfId="5919" xr:uid="{3189E873-D039-4BA0-B80E-04E1EEDC05AE}"/>
    <cellStyle name="Berechnung 4 3 3" xfId="9496" xr:uid="{F9CAE02F-D7A4-4BD4-8483-D0B692FC53DC}"/>
    <cellStyle name="Berechnung 4 3 4" xfId="16601" xr:uid="{FB9A233E-1717-4F2C-9C94-2EDE1F50B518}"/>
    <cellStyle name="Berechnung 4 3 5" xfId="20588" xr:uid="{8DD11E02-02CF-486C-A406-2568FB55418E}"/>
    <cellStyle name="Berechnung 4 3 6" xfId="23204" xr:uid="{CE431DEC-9B65-4AF5-BDB2-2AD5C3F0DC0A}"/>
    <cellStyle name="Berechnung 4 3 7" xfId="30385" xr:uid="{A96286A5-3BCD-47AD-93D6-B52267EC72F4}"/>
    <cellStyle name="Berechnung 4 3 8" xfId="33063" xr:uid="{C4E5A2D3-63CB-4505-B1D4-C9C88CC8E2C7}"/>
    <cellStyle name="Berechnung 4 3 9" xfId="26836" xr:uid="{2A65A4DA-2DD4-4DF8-BC76-3FBA7DCCD127}"/>
    <cellStyle name="Berechnung 4 4" xfId="1883" xr:uid="{2623D955-4B40-4C42-90E8-30C2B587BAFA}"/>
    <cellStyle name="Berechnung 4 4 10" xfId="27925" xr:uid="{71C51E63-8518-4429-9C24-9B1DFE6391EB}"/>
    <cellStyle name="Berechnung 4 4 11" xfId="43908" xr:uid="{718BC6F9-081C-4290-AE62-D53E6E753FF9}"/>
    <cellStyle name="Berechnung 4 4 12" xfId="47276" xr:uid="{C64F6B8C-271D-4A5E-86C8-F75AA82242F6}"/>
    <cellStyle name="Berechnung 4 4 2" xfId="6321" xr:uid="{23F2F896-0631-4A23-B090-8FBD86ABFDC2}"/>
    <cellStyle name="Berechnung 4 4 3" xfId="9899" xr:uid="{D845472E-DD22-47A8-A3DC-1D2BC9840969}"/>
    <cellStyle name="Berechnung 4 4 4" xfId="13801" xr:uid="{8BEC0154-3EBF-4D5D-B8F4-092A670593E0}"/>
    <cellStyle name="Berechnung 4 4 5" xfId="17004" xr:uid="{6537CFCE-A590-461D-8DC7-CA5E178B2813}"/>
    <cellStyle name="Berechnung 4 4 6" xfId="20991" xr:uid="{D64DE1A0-93C5-4CAE-83CF-A1F57E176DDE}"/>
    <cellStyle name="Berechnung 4 4 7" xfId="23584" xr:uid="{5192A1C5-D430-4ADA-BA51-02BD8158C45D}"/>
    <cellStyle name="Berechnung 4 4 8" xfId="28674" xr:uid="{4A2BA7B3-1A4F-4B7C-9072-8BF506828EA3}"/>
    <cellStyle name="Berechnung 4 4 9" xfId="33466" xr:uid="{A66C44A1-6805-4604-ABC0-280776CBB1B0}"/>
    <cellStyle name="Berechnung 4 5" xfId="2070" xr:uid="{707926C4-4DB7-43D6-A982-A240C3E6360F}"/>
    <cellStyle name="Berechnung 4 5 10" xfId="39787" xr:uid="{CC53BDE4-51C7-41E6-A9AD-1B4933D80139}"/>
    <cellStyle name="Berechnung 4 5 11" xfId="44093" xr:uid="{BB8203F8-0D58-4301-A1C2-370757652A40}"/>
    <cellStyle name="Berechnung 4 5 12" xfId="46817" xr:uid="{338DBE41-D605-45D4-8CE7-E264114BE977}"/>
    <cellStyle name="Berechnung 4 5 2" xfId="6508" xr:uid="{BF1E68B8-2313-4012-B52D-3F9EEC74E638}"/>
    <cellStyle name="Berechnung 4 5 3" xfId="10086" xr:uid="{435CC789-ACED-4531-8003-9A4C503B0931}"/>
    <cellStyle name="Berechnung 4 5 4" xfId="13985" xr:uid="{BE9E8539-0FE2-4F22-8B77-309F9D6269BA}"/>
    <cellStyle name="Berechnung 4 5 5" xfId="17186" xr:uid="{CA81B0B3-685B-4267-846E-027B38D71BAB}"/>
    <cellStyle name="Berechnung 4 5 6" xfId="21169" xr:uid="{30B6C1AF-3653-4094-92BC-47F6B5F53E30}"/>
    <cellStyle name="Berechnung 4 5 7" xfId="23756" xr:uid="{36931F17-FE86-46B5-8B28-21A17A059EB7}"/>
    <cellStyle name="Berechnung 4 5 8" xfId="27400" xr:uid="{C376E074-C434-473D-AA29-F1FE94E739BF}"/>
    <cellStyle name="Berechnung 4 5 9" xfId="33649" xr:uid="{40859BA9-EB93-4AC2-AB51-E33073BC322C}"/>
    <cellStyle name="Berechnung 4 6" xfId="2403" xr:uid="{8FB6D4BC-5078-4031-9562-7E29664A6373}"/>
    <cellStyle name="Berechnung 4 6 10" xfId="40120" xr:uid="{F1245A9C-2463-49E7-A129-8F005844E5CE}"/>
    <cellStyle name="Berechnung 4 6 11" xfId="44426" xr:uid="{8EB82F33-271A-48A4-A691-D334D25EF132}"/>
    <cellStyle name="Berechnung 4 6 12" xfId="42494" xr:uid="{AE7147B1-A018-4D90-AA78-D5BAF528C46A}"/>
    <cellStyle name="Berechnung 4 6 2" xfId="6841" xr:uid="{7EAD66A5-5319-4B9B-A3DA-956D2A3828D4}"/>
    <cellStyle name="Berechnung 4 6 3" xfId="10419" xr:uid="{B6DDBEC1-2F10-4C0F-A65E-FB45DD87BD42}"/>
    <cellStyle name="Berechnung 4 6 4" xfId="14318" xr:uid="{33A4D389-BA6E-4FD8-BBA1-5E29B2BB6F9B}"/>
    <cellStyle name="Berechnung 4 6 5" xfId="17519" xr:uid="{AE6CB972-CE47-42E7-9B1B-1D2237277C36}"/>
    <cellStyle name="Berechnung 4 6 6" xfId="21502" xr:uid="{0070D317-93E5-4AE3-9922-FB1D69358BC4}"/>
    <cellStyle name="Berechnung 4 6 7" xfId="24086" xr:uid="{2B27624E-2F39-4564-8CD2-CDBD8ACC8377}"/>
    <cellStyle name="Berechnung 4 6 8" xfId="30296" xr:uid="{5213D8D3-2553-451E-918C-5F83A2550774}"/>
    <cellStyle name="Berechnung 4 6 9" xfId="33982" xr:uid="{1FEB410B-D72C-4C2C-9122-2E297D46E06D}"/>
    <cellStyle name="Berechnung 4 7" xfId="3087" xr:uid="{762F091A-3187-44D8-AD90-CD55C77D28F8}"/>
    <cellStyle name="Berechnung 4 7 10" xfId="34664" xr:uid="{AC9F463B-45F1-484A-94D4-96A11B82942A}"/>
    <cellStyle name="Berechnung 4 7 11" xfId="38109" xr:uid="{29794DE8-FC62-47FB-AE48-BFE83035F745}"/>
    <cellStyle name="Berechnung 4 7 12" xfId="40798" xr:uid="{3C1310EB-E0FD-4C4F-9BC4-4DE8033D4461}"/>
    <cellStyle name="Berechnung 4 7 13" xfId="45109" xr:uid="{874385F1-7983-4710-B076-6C6F59D42461}"/>
    <cellStyle name="Berechnung 4 7 14" xfId="48500" xr:uid="{89AECA54-40A9-469F-AA8E-9CC1B25E67E9}"/>
    <cellStyle name="Berechnung 4 7 15" xfId="50505" xr:uid="{C429EE74-F1E9-4716-8C46-CA6EF2DF682D}"/>
    <cellStyle name="Berechnung 4 7 2" xfId="7522" xr:uid="{0C60BC1E-9CA5-468B-B073-4D85902278B1}"/>
    <cellStyle name="Berechnung 4 7 3" xfId="11101" xr:uid="{B200BC7B-13EF-41DE-BE72-54C3514FEB7C}"/>
    <cellStyle name="Berechnung 4 7 4" xfId="15001" xr:uid="{0E74EDCE-A503-47D8-AF24-79CFD0BCD8D3}"/>
    <cellStyle name="Berechnung 4 7 5" xfId="18200" xr:uid="{DCDD2D6C-2C9A-44CF-9423-7D0582CEADDF}"/>
    <cellStyle name="Berechnung 4 7 6" xfId="22180" xr:uid="{52A85E81-2AE2-475C-9E17-22113EF83929}"/>
    <cellStyle name="Berechnung 4 7 7" xfId="24742" xr:uid="{282F2D68-AE40-4AF3-8218-AF2B0E74FE92}"/>
    <cellStyle name="Berechnung 4 7 8" xfId="29085" xr:uid="{AB24A7DD-C1C3-411F-9DAB-C663180C7CA1}"/>
    <cellStyle name="Berechnung 4 7 9" xfId="31059" xr:uid="{44300099-3EE5-4DE4-83FC-C602D84D21E7}"/>
    <cellStyle name="Berechnung 4 8" xfId="3630" xr:uid="{9E2B0694-6730-4178-9E63-9E64BA60E4C0}"/>
    <cellStyle name="Berechnung 4 8 10" xfId="35207" xr:uid="{D22D3DCF-FF54-437D-B831-56D24ADBC53A}"/>
    <cellStyle name="Berechnung 4 8 11" xfId="38652" xr:uid="{A1FAC032-763B-4658-918F-6D072336A202}"/>
    <cellStyle name="Berechnung 4 8 12" xfId="41341" xr:uid="{5DD0F8E0-48EA-4811-9454-65F95358A87C}"/>
    <cellStyle name="Berechnung 4 8 13" xfId="45652" xr:uid="{A285E03B-0EBB-4D0C-B9C1-A702B8354EE7}"/>
    <cellStyle name="Berechnung 4 8 14" xfId="49043" xr:uid="{26523127-E34D-47A6-88F1-F8FFE4B85DBE}"/>
    <cellStyle name="Berechnung 4 8 15" xfId="51048" xr:uid="{DA452901-8E56-4493-AA79-337D7EDA731D}"/>
    <cellStyle name="Berechnung 4 8 2" xfId="8065" xr:uid="{1C15AE29-5C78-4562-80A0-FC46380AFF42}"/>
    <cellStyle name="Berechnung 4 8 3" xfId="11644" xr:uid="{6C488774-5719-442E-BC95-4B16156BC7A6}"/>
    <cellStyle name="Berechnung 4 8 4" xfId="15544" xr:uid="{795AB530-D24B-443A-BFA9-397CE151BCC9}"/>
    <cellStyle name="Berechnung 4 8 5" xfId="18743" xr:uid="{CA663FA4-45CB-4627-A6C4-6BCDF2C988F0}"/>
    <cellStyle name="Berechnung 4 8 6" xfId="22723" xr:uid="{F6920AEE-64B7-4AA4-82A0-AEBD89838AEB}"/>
    <cellStyle name="Berechnung 4 8 7" xfId="25285" xr:uid="{A0D9F118-C054-46D0-87D4-CDEDF19B1203}"/>
    <cellStyle name="Berechnung 4 8 8" xfId="29628" xr:uid="{ABFB5B18-F4AE-417D-B51D-BAD8863489B8}"/>
    <cellStyle name="Berechnung 4 8 9" xfId="31602" xr:uid="{94845319-AFA3-4E03-BCF6-4ADD951A3FAA}"/>
    <cellStyle name="Berechnung 4 9" xfId="4041" xr:uid="{BB914B22-BF0D-4C85-8DC1-CB8BEE50E855}"/>
    <cellStyle name="Berechnung 4 9 10" xfId="41704" xr:uid="{EA8DF8D8-BA2F-49C6-91A7-7BDC5ABEFE32}"/>
    <cellStyle name="Berechnung 4 9 11" xfId="46040" xr:uid="{9D804977-0FF6-4CFE-9F80-87517BD898E0}"/>
    <cellStyle name="Berechnung 4 9 12" xfId="49444" xr:uid="{2AEFCD38-0186-4AC9-9BD7-B22597561DB7}"/>
    <cellStyle name="Berechnung 4 9 13" xfId="51411" xr:uid="{CDC68B63-6E86-4BD1-9677-7F707C647556}"/>
    <cellStyle name="Berechnung 4 9 2" xfId="8474" xr:uid="{75B969C9-6559-4361-A1B0-989E9A1C809E}"/>
    <cellStyle name="Berechnung 4 9 3" xfId="12045" xr:uid="{CB5A78ED-834C-4F7B-9406-50ACCC7F9F80}"/>
    <cellStyle name="Berechnung 4 9 4" xfId="15948" xr:uid="{19A870E6-0A4C-4F67-81F6-9DE6C540DF12}"/>
    <cellStyle name="Berechnung 4 9 5" xfId="19129" xr:uid="{36D23117-C486-45A6-8225-17EB7D669986}"/>
    <cellStyle name="Berechnung 4 9 6" xfId="25648" xr:uid="{0AF56B3C-0568-4519-B869-44BDC4793858}"/>
    <cellStyle name="Berechnung 4 9 7" xfId="31996" xr:uid="{41E8B470-50FA-44E7-B239-58E383F8B8A2}"/>
    <cellStyle name="Berechnung 4 9 8" xfId="35602" xr:uid="{241ACA29-446E-4E3C-9E6F-81F76B076E5C}"/>
    <cellStyle name="Berechnung 4 9 9" xfId="39054" xr:uid="{9EC0D175-34B7-4123-AE87-3643F46D9535}"/>
    <cellStyle name="Berechnung 5" xfId="736" xr:uid="{36E9556C-D095-4D74-B3DE-05635B5FB0AC}"/>
    <cellStyle name="Berechnung 5 10" xfId="4507" xr:uid="{0A3BA363-506A-4B8B-BAE6-F8BE13FC0660}"/>
    <cellStyle name="Berechnung 5 10 10" xfId="42170" xr:uid="{BFDFD627-1BE7-4462-BCE4-BE2B21BEAA1C}"/>
    <cellStyle name="Berechnung 5 10 11" xfId="46506" xr:uid="{809BA703-98DA-4E3D-A01F-85EF5C3F2EB4}"/>
    <cellStyle name="Berechnung 5 10 12" xfId="49910" xr:uid="{9B2E1B23-ED0C-4C5B-919C-A128442849AB}"/>
    <cellStyle name="Berechnung 5 10 13" xfId="51877" xr:uid="{E566DBB6-2BF3-4D61-A967-0F4381D04021}"/>
    <cellStyle name="Berechnung 5 10 2" xfId="8940" xr:uid="{D17C456C-3049-4B41-8794-7A698F3AB092}"/>
    <cellStyle name="Berechnung 5 10 3" xfId="12511" xr:uid="{94F5454F-2080-4D94-BA09-C27BAE68C9A0}"/>
    <cellStyle name="Berechnung 5 10 4" xfId="16414" xr:uid="{664650D1-B44D-4B93-95CD-D549830EFF5B}"/>
    <cellStyle name="Berechnung 5 10 5" xfId="19595" xr:uid="{60986C78-EAEB-440B-917A-D19FB47D618A}"/>
    <cellStyle name="Berechnung 5 10 6" xfId="26114" xr:uid="{2B8EBCFF-7009-49A5-A643-924E68D99E4F}"/>
    <cellStyle name="Berechnung 5 10 7" xfId="32462" xr:uid="{FF821E5B-48AD-431C-AA2A-B5CF076A1724}"/>
    <cellStyle name="Berechnung 5 10 8" xfId="36068" xr:uid="{8AA56B27-9D23-42F9-9098-225B0EFAB720}"/>
    <cellStyle name="Berechnung 5 10 9" xfId="39520" xr:uid="{9A4B6487-6036-45F5-BB9E-D17D029E3E8A}"/>
    <cellStyle name="Berechnung 5 11" xfId="4722" xr:uid="{2D1E56AF-300B-45B1-B446-9DB786663F61}"/>
    <cellStyle name="Berechnung 5 12" xfId="13283" xr:uid="{3298A72B-635C-417D-9CFD-28697C588160}"/>
    <cellStyle name="Berechnung 5 13" xfId="19850" xr:uid="{9C2FDEEA-8864-4507-A067-4AB9D29E0709}"/>
    <cellStyle name="Berechnung 5 14" xfId="36639" xr:uid="{B6181BF6-B7AA-4557-B4D0-49CF22397BCB}"/>
    <cellStyle name="Berechnung 5 15" xfId="42766" xr:uid="{B2FE5CED-5569-4FE9-8ADC-9935B9BC7494}"/>
    <cellStyle name="Berechnung 5 16" xfId="52600" xr:uid="{86203418-F348-4C93-9D7E-67E3D856AFE6}"/>
    <cellStyle name="Berechnung 5 2" xfId="951" xr:uid="{8FD0B63D-8F41-46CE-BDC0-A0405BA7DBB1}"/>
    <cellStyle name="Berechnung 5 2 10" xfId="4692" xr:uid="{A6CD4471-8007-49D5-B5E6-4CEFC034A224}"/>
    <cellStyle name="Berechnung 5 2 11" xfId="12824" xr:uid="{C665C782-C492-4923-8265-F39B96B9363B}"/>
    <cellStyle name="Berechnung 5 2 12" xfId="20060" xr:uid="{15BE57C7-04AE-408E-BADB-0D9562E7B7D3}"/>
    <cellStyle name="Berechnung 5 2 13" xfId="37625" xr:uid="{93EAC586-FC7C-45B7-859B-454509459938}"/>
    <cellStyle name="Berechnung 5 2 14" xfId="42976" xr:uid="{78CFE974-0008-47FB-BB64-9850A66487DC}"/>
    <cellStyle name="Berechnung 5 2 15" xfId="52814" xr:uid="{CBF3CD52-9471-431C-AA91-B550FE4FFEB8}"/>
    <cellStyle name="Berechnung 5 2 2" xfId="1689" xr:uid="{45A656D4-C313-4AAC-A58A-38B5BBCF882B}"/>
    <cellStyle name="Berechnung 5 2 2 10" xfId="43714" xr:uid="{8E36399D-B0D5-48B4-9184-AFD182BBC82C}"/>
    <cellStyle name="Berechnung 5 2 2 11" xfId="42547" xr:uid="{1FF1BDB9-58DD-4B92-A992-40FA122B397A}"/>
    <cellStyle name="Berechnung 5 2 2 2" xfId="6128" xr:uid="{C5BFA4B8-1C25-4205-B971-B6B960B9733D}"/>
    <cellStyle name="Berechnung 5 2 2 3" xfId="9705" xr:uid="{1AC8EE0C-D92D-4B36-8B8A-DA4461D8D262}"/>
    <cellStyle name="Berechnung 5 2 2 4" xfId="16810" xr:uid="{34611BC0-0998-4B0D-984D-6E43ABAEDD8F}"/>
    <cellStyle name="Berechnung 5 2 2 5" xfId="20797" xr:uid="{031EE768-9EB9-4402-9B9A-45D5F145950D}"/>
    <cellStyle name="Berechnung 5 2 2 6" xfId="23401" xr:uid="{97FF09E9-6CAD-45C6-9388-FDF9F2CCC942}"/>
    <cellStyle name="Berechnung 5 2 2 7" xfId="28412" xr:uid="{24FDADAA-8DE6-44E0-B88E-3A932B98EF49}"/>
    <cellStyle name="Berechnung 5 2 2 8" xfId="33272" xr:uid="{8A975219-E039-4447-A8BF-26FB71A24353}"/>
    <cellStyle name="Berechnung 5 2 2 9" xfId="30168" xr:uid="{4C3334EC-D861-4D5B-9B79-C2F00A1EE967}"/>
    <cellStyle name="Berechnung 5 2 3" xfId="1903" xr:uid="{23026A19-C71A-425E-9C19-3B0058EAED84}"/>
    <cellStyle name="Berechnung 5 2 3 10" xfId="39629" xr:uid="{028B7EA0-94F1-4E0C-973A-357AECF85B3F}"/>
    <cellStyle name="Berechnung 5 2 3 11" xfId="43928" xr:uid="{9235EB73-F7A6-4BF0-A53A-F92C322B466D}"/>
    <cellStyle name="Berechnung 5 2 3 12" xfId="46740" xr:uid="{8AA7231C-4507-4928-AF76-CD311358A59C}"/>
    <cellStyle name="Berechnung 5 2 3 2" xfId="6341" xr:uid="{95B031D3-5BA1-47B4-8F78-D1967F9C2E31}"/>
    <cellStyle name="Berechnung 5 2 3 3" xfId="9919" xr:uid="{107CE170-509C-4433-89A5-8A8B9C01A99A}"/>
    <cellStyle name="Berechnung 5 2 3 4" xfId="13821" xr:uid="{273D7322-54D6-4E58-A31D-09B898B8F2BD}"/>
    <cellStyle name="Berechnung 5 2 3 5" xfId="17024" xr:uid="{1BD03D4E-22A8-4CCB-88ED-1FA00079280B}"/>
    <cellStyle name="Berechnung 5 2 3 6" xfId="21011" xr:uid="{D3347597-5FAF-49A9-B65C-D895A87E4C7F}"/>
    <cellStyle name="Berechnung 5 2 3 7" xfId="23603" xr:uid="{FB26239E-D890-4C45-B203-93AFE4A71F1F}"/>
    <cellStyle name="Berechnung 5 2 3 8" xfId="28175" xr:uid="{210A3D92-458F-416D-B2B8-64A48F58AC35}"/>
    <cellStyle name="Berechnung 5 2 3 9" xfId="33486" xr:uid="{C057313B-EEAB-4E2E-933B-D6635EEF8753}"/>
    <cellStyle name="Berechnung 5 2 4" xfId="2356" xr:uid="{341EAFB3-E011-402F-B7F1-3288B102C243}"/>
    <cellStyle name="Berechnung 5 2 4 10" xfId="40073" xr:uid="{A8AA4F35-5602-4700-9382-3A923D23E052}"/>
    <cellStyle name="Berechnung 5 2 4 11" xfId="44379" xr:uid="{46E6B15F-61A4-493E-A5A1-1E19411DEEAE}"/>
    <cellStyle name="Berechnung 5 2 4 12" xfId="48088" xr:uid="{1BCA88AE-CB8D-49C6-83EB-B7AF5FCDB90C}"/>
    <cellStyle name="Berechnung 5 2 4 2" xfId="6794" xr:uid="{59555B57-9A9E-4BB2-8475-A036DF3D8446}"/>
    <cellStyle name="Berechnung 5 2 4 3" xfId="10372" xr:uid="{9152536D-7EA2-4316-94AD-55231D6F5F97}"/>
    <cellStyle name="Berechnung 5 2 4 4" xfId="14271" xr:uid="{ED9983DE-4497-425D-9E4E-47070EC8F0CB}"/>
    <cellStyle name="Berechnung 5 2 4 5" xfId="17472" xr:uid="{DEA04411-692B-4F6A-A65F-0197545C2F0E}"/>
    <cellStyle name="Berechnung 5 2 4 6" xfId="21455" xr:uid="{0228CE71-35BB-4DEE-8C52-9B55CDD0D3B5}"/>
    <cellStyle name="Berechnung 5 2 4 7" xfId="24042" xr:uid="{4DA743A8-3B1B-4CD0-82DD-1CB5E79CC3C7}"/>
    <cellStyle name="Berechnung 5 2 4 8" xfId="29682" xr:uid="{BC66CCA0-C696-458E-AC58-263687757953}"/>
    <cellStyle name="Berechnung 5 2 4 9" xfId="33935" xr:uid="{B10D7CD7-52C3-45C5-8A40-C37D69CC2A51}"/>
    <cellStyle name="Berechnung 5 2 5" xfId="2726" xr:uid="{118793D9-0F6C-4E0A-BD60-76C99CD055EC}"/>
    <cellStyle name="Berechnung 5 2 5 10" xfId="40443" xr:uid="{79AF9689-BF2B-43BB-8A1E-0DEEDA5700BA}"/>
    <cellStyle name="Berechnung 5 2 5 11" xfId="44749" xr:uid="{6BE23A23-C55C-4B50-B493-A333010779BC}"/>
    <cellStyle name="Berechnung 5 2 5 12" xfId="50150" xr:uid="{8C72611D-F9D7-4CEB-8FD5-F56D3CD12462}"/>
    <cellStyle name="Berechnung 5 2 5 2" xfId="7162" xr:uid="{11C14B32-A67E-4D1C-98DD-445A10263781}"/>
    <cellStyle name="Berechnung 5 2 5 3" xfId="10742" xr:uid="{F854D6CB-D24D-4C66-92EE-D06192CB63EE}"/>
    <cellStyle name="Berechnung 5 2 5 4" xfId="14641" xr:uid="{C126B069-F6D5-4E38-94D2-72BFCA2F0F8A}"/>
    <cellStyle name="Berechnung 5 2 5 5" xfId="17842" xr:uid="{0DE4064F-729B-43F9-B44E-661E659CF4C7}"/>
    <cellStyle name="Berechnung 5 2 5 6" xfId="21825" xr:uid="{6BD455FC-5FB0-41A5-99E4-2C2D719C7164}"/>
    <cellStyle name="Berechnung 5 2 5 7" xfId="24388" xr:uid="{D9D2C7A1-168D-4E7A-B2BB-F9E0904A9879}"/>
    <cellStyle name="Berechnung 5 2 5 8" xfId="30698" xr:uid="{4A097ED4-EB66-43BA-B35C-834E61F87696}"/>
    <cellStyle name="Berechnung 5 2 5 9" xfId="34305" xr:uid="{A389AC08-D5D3-49C0-A6C6-04F07ABCEDF0}"/>
    <cellStyle name="Berechnung 5 2 6" xfId="3415" xr:uid="{5A473B77-14CB-4145-9D9D-FDB3A56A5831}"/>
    <cellStyle name="Berechnung 5 2 6 10" xfId="34992" xr:uid="{5AD9A60A-936A-42F3-BF49-1C645BD43431}"/>
    <cellStyle name="Berechnung 5 2 6 11" xfId="38437" xr:uid="{42DBCD12-970B-4AD7-BD58-2145EB26766C}"/>
    <cellStyle name="Berechnung 5 2 6 12" xfId="41126" xr:uid="{6A222C8B-35EB-46A9-B288-B61A41D73792}"/>
    <cellStyle name="Berechnung 5 2 6 13" xfId="45437" xr:uid="{D4616819-5759-41D1-8256-73E9C23B3F92}"/>
    <cellStyle name="Berechnung 5 2 6 14" xfId="48828" xr:uid="{C304C030-A126-49EB-88A7-60F83F071604}"/>
    <cellStyle name="Berechnung 5 2 6 15" xfId="50833" xr:uid="{25121B31-7F9F-42F0-A56E-0346307555FF}"/>
    <cellStyle name="Berechnung 5 2 6 2" xfId="7850" xr:uid="{39D6B447-1924-462A-B040-E7DA01641A41}"/>
    <cellStyle name="Berechnung 5 2 6 3" xfId="11429" xr:uid="{053116B2-A7D3-49BA-AB42-54A31E0F392C}"/>
    <cellStyle name="Berechnung 5 2 6 4" xfId="15329" xr:uid="{AA75DDAD-5F43-4953-B6CC-B8585E2B43FD}"/>
    <cellStyle name="Berechnung 5 2 6 5" xfId="18528" xr:uid="{F32E31F5-A5AB-4CC5-99AD-DCC4D8767BD8}"/>
    <cellStyle name="Berechnung 5 2 6 6" xfId="22508" xr:uid="{A570ADA7-5FE0-436D-B63D-6D173D9B93CF}"/>
    <cellStyle name="Berechnung 5 2 6 7" xfId="25070" xr:uid="{D34E1415-0FE1-4C43-A4A8-FA51253C25A4}"/>
    <cellStyle name="Berechnung 5 2 6 8" xfId="29413" xr:uid="{42E316DD-8175-461E-BFE0-337B448200A2}"/>
    <cellStyle name="Berechnung 5 2 6 9" xfId="31387" xr:uid="{A3549F08-364B-4CF0-86E8-FAF1EEB428CE}"/>
    <cellStyle name="Berechnung 5 2 7" xfId="3650" xr:uid="{29BEC940-EA59-45C9-8219-F97A359031C4}"/>
    <cellStyle name="Berechnung 5 2 7 10" xfId="35227" xr:uid="{1F9346A5-E269-4DC7-A3A4-FAD461E144AA}"/>
    <cellStyle name="Berechnung 5 2 7 11" xfId="38672" xr:uid="{96C94535-A58B-4ED0-9497-B71DBC45F410}"/>
    <cellStyle name="Berechnung 5 2 7 12" xfId="41361" xr:uid="{E83AEFB5-83E9-48F4-809C-6BF529851011}"/>
    <cellStyle name="Berechnung 5 2 7 13" xfId="45672" xr:uid="{AD06D6CC-7F67-4043-9D74-111B194EB9B2}"/>
    <cellStyle name="Berechnung 5 2 7 14" xfId="49063" xr:uid="{2FCA90CD-8D4F-49AE-9D69-BFAE0BB93CC9}"/>
    <cellStyle name="Berechnung 5 2 7 15" xfId="51068" xr:uid="{FFB0AB8D-41E4-4155-8323-9DE11E18207B}"/>
    <cellStyle name="Berechnung 5 2 7 2" xfId="8085" xr:uid="{8D12BD00-D505-4E7F-A2CE-4A3A34249DA3}"/>
    <cellStyle name="Berechnung 5 2 7 3" xfId="11664" xr:uid="{71D358E3-8669-463A-83AC-CE7CB16A396E}"/>
    <cellStyle name="Berechnung 5 2 7 4" xfId="15564" xr:uid="{88F6728D-A7C9-42A2-8C93-B603E6CCB4F4}"/>
    <cellStyle name="Berechnung 5 2 7 5" xfId="18763" xr:uid="{D5417B19-C75F-4306-85C9-3623F30A050B}"/>
    <cellStyle name="Berechnung 5 2 7 6" xfId="22743" xr:uid="{D72DD1D5-9847-46E3-B305-1B0CC0D18100}"/>
    <cellStyle name="Berechnung 5 2 7 7" xfId="25305" xr:uid="{FF3D8CE4-4D38-4443-8D4A-DFFD37DDE606}"/>
    <cellStyle name="Berechnung 5 2 7 8" xfId="29648" xr:uid="{D584B6E7-3B92-4BC9-851F-74CCD140BF32}"/>
    <cellStyle name="Berechnung 5 2 7 9" xfId="31622" xr:uid="{6188666C-86DD-4377-B759-63F3CBBE4973}"/>
    <cellStyle name="Berechnung 5 2 8" xfId="4367" xr:uid="{179E5ECB-7512-4B88-9E6E-BB2A51E6E8EB}"/>
    <cellStyle name="Berechnung 5 2 8 10" xfId="42030" xr:uid="{5893D2E7-C64E-4753-9498-EBD716207120}"/>
    <cellStyle name="Berechnung 5 2 8 11" xfId="46366" xr:uid="{077A9D75-1F66-4C2D-B38F-81E109F31552}"/>
    <cellStyle name="Berechnung 5 2 8 12" xfId="49770" xr:uid="{06BB1ED4-AB59-4983-A3A0-35701A25AD07}"/>
    <cellStyle name="Berechnung 5 2 8 13" xfId="51737" xr:uid="{767233A8-8A71-4FA4-BEDA-E17A48C17915}"/>
    <cellStyle name="Berechnung 5 2 8 2" xfId="8800" xr:uid="{275F6590-E399-48B8-A518-1FCCDF38E29A}"/>
    <cellStyle name="Berechnung 5 2 8 3" xfId="12371" xr:uid="{EA544D59-5227-42CC-A5F5-AA6CA1F32251}"/>
    <cellStyle name="Berechnung 5 2 8 4" xfId="16274" xr:uid="{11CBF175-BD21-409A-A8C4-4D702AD06047}"/>
    <cellStyle name="Berechnung 5 2 8 5" xfId="19455" xr:uid="{9BA995D1-CB14-4928-9FEA-E2E02EC5B92F}"/>
    <cellStyle name="Berechnung 5 2 8 6" xfId="25974" xr:uid="{4A045D87-99CF-457A-996E-EA365B1EB980}"/>
    <cellStyle name="Berechnung 5 2 8 7" xfId="32322" xr:uid="{6FF726F0-09AC-4E72-AF28-D3B52E6603A8}"/>
    <cellStyle name="Berechnung 5 2 8 8" xfId="35928" xr:uid="{52E332E7-C98B-4E91-9CA8-B585888457CF}"/>
    <cellStyle name="Berechnung 5 2 8 9" xfId="39380" xr:uid="{DAB725D1-D57C-41FC-9B22-B0658C683FC7}"/>
    <cellStyle name="Berechnung 5 2 9" xfId="4597" xr:uid="{7C2CC6F2-4FBB-4DA0-9C94-25C3E02EF73F}"/>
    <cellStyle name="Berechnung 5 2 9 10" xfId="42260" xr:uid="{C61CD5ED-FDE8-4524-80D3-2BFD84B1DC3F}"/>
    <cellStyle name="Berechnung 5 2 9 11" xfId="46596" xr:uid="{63D22747-6240-4FD0-96CE-38F5AC2DBFE2}"/>
    <cellStyle name="Berechnung 5 2 9 12" xfId="50000" xr:uid="{50C1634D-0D2F-4F42-8889-E27646E3D299}"/>
    <cellStyle name="Berechnung 5 2 9 13" xfId="51967" xr:uid="{3FA28F3C-FC83-4C34-B5A8-18D0BFF64F8E}"/>
    <cellStyle name="Berechnung 5 2 9 2" xfId="9030" xr:uid="{1640BD40-5895-493E-917B-402178654700}"/>
    <cellStyle name="Berechnung 5 2 9 3" xfId="12601" xr:uid="{6274F47E-3A1C-45B8-A606-4A17DD61A97A}"/>
    <cellStyle name="Berechnung 5 2 9 4" xfId="16504" xr:uid="{9FEE2C74-9CD9-4518-9BF5-1D371E63BFA1}"/>
    <cellStyle name="Berechnung 5 2 9 5" xfId="19685" xr:uid="{72FF2B45-7135-433C-8930-ADF763478D27}"/>
    <cellStyle name="Berechnung 5 2 9 6" xfId="26204" xr:uid="{ACFBFC6C-0C99-4368-AF47-B46EE88D2BDA}"/>
    <cellStyle name="Berechnung 5 2 9 7" xfId="32552" xr:uid="{0C035016-3E8C-4DE8-A4A3-7F9BF94AF60A}"/>
    <cellStyle name="Berechnung 5 2 9 8" xfId="36158" xr:uid="{56A0AEFB-E804-4682-8791-4EBFAED3F5D0}"/>
    <cellStyle name="Berechnung 5 2 9 9" xfId="39610" xr:uid="{6D8D874D-7901-49E9-80B5-C78D861E2D7D}"/>
    <cellStyle name="Berechnung 5 3" xfId="1614" xr:uid="{38C2BC4B-0EB5-435A-8C37-B2DCB47C61AE}"/>
    <cellStyle name="Berechnung 5 3 10" xfId="43639" xr:uid="{FA6EDC01-6EB7-4A75-B498-4FD347453D52}"/>
    <cellStyle name="Berechnung 5 3 11" xfId="47059" xr:uid="{6F35851D-92CA-4A6B-8C6F-976DCC8EAB53}"/>
    <cellStyle name="Berechnung 5 3 2" xfId="6053" xr:uid="{CD1D1A09-743C-4915-9D25-991DECF181D7}"/>
    <cellStyle name="Berechnung 5 3 3" xfId="9630" xr:uid="{3CCB46CE-3EAD-406D-92B6-1B1CADEC02B5}"/>
    <cellStyle name="Berechnung 5 3 4" xfId="16735" xr:uid="{848E7DD8-C590-43AF-BE8C-6C9B584DAD7F}"/>
    <cellStyle name="Berechnung 5 3 5" xfId="20722" xr:uid="{B0945368-06A3-45AE-8EED-30ADF85141AE}"/>
    <cellStyle name="Berechnung 5 3 6" xfId="23330" xr:uid="{37ABB893-F6C5-4A71-9406-1B91F37E970F}"/>
    <cellStyle name="Berechnung 5 3 7" xfId="28254" xr:uid="{9E98A243-31AF-41A7-AAA2-9C066A2E5762}"/>
    <cellStyle name="Berechnung 5 3 8" xfId="33197" xr:uid="{9331248B-FFEB-46EB-A871-D7C6748AEA25}"/>
    <cellStyle name="Berechnung 5 3 9" xfId="26226" xr:uid="{F9F97409-E7B8-49E2-A4A9-E0C8F63BE7A7}"/>
    <cellStyle name="Berechnung 5 4" xfId="81" xr:uid="{4526CE79-99E5-46B9-9E50-521C216AEAE1}"/>
    <cellStyle name="Berechnung 5 4 10" xfId="36375" xr:uid="{55CAAA21-A7D0-4DAE-B5FC-708FA57682AC}"/>
    <cellStyle name="Berechnung 5 4 11" xfId="42296" xr:uid="{2705187C-D976-4526-ADBD-7726B8FBDEC1}"/>
    <cellStyle name="Berechnung 5 4 12" xfId="47052" xr:uid="{2376DF2F-E49B-435D-9A36-C3C4E0AECC74}"/>
    <cellStyle name="Berechnung 5 4 2" xfId="3698" xr:uid="{B108D61D-D3F4-44AD-9597-7775C85E4E63}"/>
    <cellStyle name="Berechnung 5 4 3" xfId="8100" xr:uid="{C3FB5960-5AFD-4367-BE04-1B5336EED992}"/>
    <cellStyle name="Berechnung 5 4 4" xfId="10867" xr:uid="{4986A1EB-4C7D-410D-9E6C-571ECEB485EA}"/>
    <cellStyle name="Berechnung 5 4 5" xfId="13476" xr:uid="{8BD7B38D-6526-4450-B55D-7F534E35500E}"/>
    <cellStyle name="Berechnung 5 4 6" xfId="17039" xr:uid="{37522EBE-5B0A-4C3D-AF78-7820A7C9D750}"/>
    <cellStyle name="Berechnung 5 4 7" xfId="22913" xr:uid="{A08A3C01-E657-41D1-8ED5-D744E179C504}"/>
    <cellStyle name="Berechnung 5 4 8" xfId="26756" xr:uid="{B1A9DEFD-60B7-471A-AA9D-F718CBE458E3}"/>
    <cellStyle name="Berechnung 5 4 9" xfId="26539" xr:uid="{C46765DC-6FB6-4F64-8334-6935624D061D}"/>
    <cellStyle name="Berechnung 5 5" xfId="2174" xr:uid="{9DA9264F-85A1-49EE-BE9F-630336137E3F}"/>
    <cellStyle name="Berechnung 5 5 10" xfId="39891" xr:uid="{447F388E-5BBF-4D0E-A74E-AE98B682698B}"/>
    <cellStyle name="Berechnung 5 5 11" xfId="44197" xr:uid="{0047F575-C46C-4AC2-858E-0FFC9B0FD78F}"/>
    <cellStyle name="Berechnung 5 5 12" xfId="47561" xr:uid="{9190F490-D04B-4E64-AE57-7BB3B44C3C01}"/>
    <cellStyle name="Berechnung 5 5 2" xfId="6612" xr:uid="{F77B8212-E010-4713-A938-4F48DF056CA9}"/>
    <cellStyle name="Berechnung 5 5 3" xfId="10190" xr:uid="{F872E42B-3650-4C8C-AEA9-F6BB32F70B9D}"/>
    <cellStyle name="Berechnung 5 5 4" xfId="14089" xr:uid="{3725CFEC-96B9-4EB7-96FC-60D0608260F0}"/>
    <cellStyle name="Berechnung 5 5 5" xfId="17290" xr:uid="{58F3B638-6D4D-4F9F-8D23-0F77DD7A5A60}"/>
    <cellStyle name="Berechnung 5 5 6" xfId="21273" xr:uid="{128763E5-E89E-4929-BD68-FABEEDEFADBD}"/>
    <cellStyle name="Berechnung 5 5 7" xfId="23860" xr:uid="{F42A0099-0384-4219-BB09-7657089BD7C5}"/>
    <cellStyle name="Berechnung 5 5 8" xfId="29874" xr:uid="{741C1C93-1814-460E-9CBD-94EA63F7DD47}"/>
    <cellStyle name="Berechnung 5 5 9" xfId="33753" xr:uid="{CEAB4DF8-ADB6-47A2-8F3E-90FC8224BDF2}"/>
    <cellStyle name="Berechnung 5 6" xfId="2520" xr:uid="{D14EA695-7C13-4E5B-A558-903BFFD4DCDB}"/>
    <cellStyle name="Berechnung 5 6 10" xfId="40237" xr:uid="{FC9495DF-EABF-459D-839E-EE0DFD74AFAF}"/>
    <cellStyle name="Berechnung 5 6 11" xfId="44543" xr:uid="{BF8633B0-EEEB-4570-86A0-A2C7B16E89C4}"/>
    <cellStyle name="Berechnung 5 6 12" xfId="47484" xr:uid="{F0CA7FBC-B4EC-4C1E-A596-177C4DFC32DC}"/>
    <cellStyle name="Berechnung 5 6 2" xfId="6957" xr:uid="{0B479061-DDD4-4829-A82D-3EF0760933F0}"/>
    <cellStyle name="Berechnung 5 6 3" xfId="10536" xr:uid="{D28D1ECC-2827-4FFA-8C28-AAB3E7BCAF15}"/>
    <cellStyle name="Berechnung 5 6 4" xfId="14435" xr:uid="{B54FD5E8-1DAE-4C16-9B1F-FF36696E1765}"/>
    <cellStyle name="Berechnung 5 6 5" xfId="17636" xr:uid="{25BA12EF-1806-4460-A8DD-EDE76A9374F0}"/>
    <cellStyle name="Berechnung 5 6 6" xfId="21619" xr:uid="{F185F026-00F1-46D1-8FF3-5807B25D52B5}"/>
    <cellStyle name="Berechnung 5 6 7" xfId="24197" xr:uid="{5E4B4B95-341F-469D-8A98-DADE2BCF7FDA}"/>
    <cellStyle name="Berechnung 5 6 8" xfId="26323" xr:uid="{6C62985D-E7DD-47BC-AFFB-735498DF9489}"/>
    <cellStyle name="Berechnung 5 6 9" xfId="34099" xr:uid="{2CAA470B-2C29-44FF-A773-6642AE02D672}"/>
    <cellStyle name="Berechnung 5 7" xfId="3204" xr:uid="{7813ADB9-0620-4B1D-821F-EC80528B55E7}"/>
    <cellStyle name="Berechnung 5 7 10" xfId="34781" xr:uid="{3037742A-70AA-4A97-94E1-DCD67A3B6251}"/>
    <cellStyle name="Berechnung 5 7 11" xfId="38226" xr:uid="{E720A09A-CF39-49B6-8225-078AE5E11EED}"/>
    <cellStyle name="Berechnung 5 7 12" xfId="40915" xr:uid="{A3054C82-D976-47E5-8910-F3A48FE21CDA}"/>
    <cellStyle name="Berechnung 5 7 13" xfId="45226" xr:uid="{165C796F-8ED9-4B2B-A55C-B17BA90DB0A3}"/>
    <cellStyle name="Berechnung 5 7 14" xfId="48617" xr:uid="{578A1A5E-F9F2-4B08-A8F7-3DDFEAE00EC5}"/>
    <cellStyle name="Berechnung 5 7 15" xfId="50622" xr:uid="{155AF85C-01DB-489B-80F5-C26FF786A91E}"/>
    <cellStyle name="Berechnung 5 7 2" xfId="7639" xr:uid="{5B62A2F1-A933-4288-B051-FC61B79BEBA8}"/>
    <cellStyle name="Berechnung 5 7 3" xfId="11218" xr:uid="{2F0F83CF-831B-4030-AA96-CCF7D50FE2EC}"/>
    <cellStyle name="Berechnung 5 7 4" xfId="15118" xr:uid="{F0F9D370-8CE3-4981-8B8D-5A532E13106F}"/>
    <cellStyle name="Berechnung 5 7 5" xfId="18317" xr:uid="{694DADC1-BA38-40F6-84F2-A334216D06C4}"/>
    <cellStyle name="Berechnung 5 7 6" xfId="22297" xr:uid="{B787BC53-0A9C-4E63-9929-805DB65431F6}"/>
    <cellStyle name="Berechnung 5 7 7" xfId="24859" xr:uid="{889AAF00-FF29-4264-BB92-3A31A55D0CB1}"/>
    <cellStyle name="Berechnung 5 7 8" xfId="29202" xr:uid="{2EBBAE85-86F6-4019-AAF5-A57D15E1946A}"/>
    <cellStyle name="Berechnung 5 7 9" xfId="31176" xr:uid="{95CF3875-98F5-40BA-9D8C-55880A0B4D53}"/>
    <cellStyle name="Berechnung 5 8" xfId="2748" xr:uid="{5761DD85-3CBE-4E59-AA2C-E9B83B5463D6}"/>
    <cellStyle name="Berechnung 5 8 10" xfId="34327" xr:uid="{3223F79F-2394-4E2E-A558-7CCEAE44E0D5}"/>
    <cellStyle name="Berechnung 5 8 11" xfId="37772" xr:uid="{8009EB9F-1377-46CC-8267-55E1B0DEB8FF}"/>
    <cellStyle name="Berechnung 5 8 12" xfId="40465" xr:uid="{CBFF3072-6C02-4CF2-AE72-8F4C3F4A40E0}"/>
    <cellStyle name="Berechnung 5 8 13" xfId="44771" xr:uid="{75FBE0A5-67BD-4752-BD71-E1EAF6CF4498}"/>
    <cellStyle name="Berechnung 5 8 14" xfId="48167" xr:uid="{DCC29573-9158-4677-86F5-4F762A824A79}"/>
    <cellStyle name="Berechnung 5 8 15" xfId="50172" xr:uid="{4314A464-BFCF-4CC6-B1B9-B410240EF432}"/>
    <cellStyle name="Berechnung 5 8 2" xfId="7184" xr:uid="{6A179212-DC4E-4BDC-AAC2-2BAC92BC6E10}"/>
    <cellStyle name="Berechnung 5 8 3" xfId="10764" xr:uid="{11EC7AB9-8C4D-4FF2-9B70-C1841B519019}"/>
    <cellStyle name="Berechnung 5 8 4" xfId="14663" xr:uid="{70B85839-AF2B-4CEA-AAB2-AC819D63BEC3}"/>
    <cellStyle name="Berechnung 5 8 5" xfId="17864" xr:uid="{C8DA534C-DD2C-49FB-BE92-3A37EEA90E4F}"/>
    <cellStyle name="Berechnung 5 8 6" xfId="21847" xr:uid="{B68FB4CB-E521-414A-9173-5CF2CF6BC8E0}"/>
    <cellStyle name="Berechnung 5 8 7" xfId="24409" xr:uid="{BE89A06C-1C33-446F-A9AE-6E7E09F980D3}"/>
    <cellStyle name="Berechnung 5 8 8" xfId="28747" xr:uid="{EDC06DE8-47C0-449B-AD7B-71ECCEE1732B}"/>
    <cellStyle name="Berechnung 5 8 9" xfId="30720" xr:uid="{DD7F7360-F264-4C1A-9C3A-382E1BFCC310}"/>
    <cellStyle name="Berechnung 5 9" xfId="4158" xr:uid="{5DCCB1B0-388D-4C5D-AB46-E66A912E0FDA}"/>
    <cellStyle name="Berechnung 5 9 10" xfId="41821" xr:uid="{F64EF368-8FBD-404C-B01B-DDB3A15ED453}"/>
    <cellStyle name="Berechnung 5 9 11" xfId="46157" xr:uid="{E3B1ECB7-8650-4C4A-8757-0870185AFDB5}"/>
    <cellStyle name="Berechnung 5 9 12" xfId="49561" xr:uid="{696E1282-4208-4461-B299-93F2483E6A79}"/>
    <cellStyle name="Berechnung 5 9 13" xfId="51528" xr:uid="{893FA0DC-D47B-43BE-B1E7-EFDF80E62FC2}"/>
    <cellStyle name="Berechnung 5 9 2" xfId="8591" xr:uid="{0ED97F7B-B08F-4FD2-B280-3C7A2BEB6F62}"/>
    <cellStyle name="Berechnung 5 9 3" xfId="12162" xr:uid="{4F2655BD-EA04-4BB0-BA02-A0850EC07675}"/>
    <cellStyle name="Berechnung 5 9 4" xfId="16065" xr:uid="{B0A5F553-7578-4D7A-A489-695F5FC5FD62}"/>
    <cellStyle name="Berechnung 5 9 5" xfId="19246" xr:uid="{B5CBB29B-CCE3-452B-8904-3E66690B6E11}"/>
    <cellStyle name="Berechnung 5 9 6" xfId="25765" xr:uid="{8E52727A-FD90-4DDF-9F8B-4E569DC9E71E}"/>
    <cellStyle name="Berechnung 5 9 7" xfId="32113" xr:uid="{2283DB10-F688-4242-B04E-BAB0AFC9869D}"/>
    <cellStyle name="Berechnung 5 9 8" xfId="35719" xr:uid="{CE0D14D2-3A4A-42AD-ACB3-69EBA196D1D5}"/>
    <cellStyle name="Berechnung 5 9 9" xfId="39171" xr:uid="{2BE3E436-D6BE-434E-9E18-E911D07F9332}"/>
    <cellStyle name="Berechnung 6" xfId="748" xr:uid="{CA75B5D5-010C-4070-8A5D-BCB6CF5EB562}"/>
    <cellStyle name="Berechnung 6 10" xfId="3931" xr:uid="{10A07B1C-3793-43FE-A44E-42E8CD019E85}"/>
    <cellStyle name="Berechnung 6 10 10" xfId="41594" xr:uid="{478B54CA-5743-4A51-8E13-7CCFE3659460}"/>
    <cellStyle name="Berechnung 6 10 11" xfId="45930" xr:uid="{8208E4FB-7E41-4D16-9E03-193597E6955F}"/>
    <cellStyle name="Berechnung 6 10 12" xfId="49334" xr:uid="{C289C655-A7F1-4077-BD22-F14928424DE3}"/>
    <cellStyle name="Berechnung 6 10 13" xfId="51301" xr:uid="{7107AB6B-6D11-467D-9BF2-B734F429881F}"/>
    <cellStyle name="Berechnung 6 10 2" xfId="8364" xr:uid="{D594A4F2-CCF8-4249-90BE-74A65BC42F56}"/>
    <cellStyle name="Berechnung 6 10 3" xfId="11935" xr:uid="{6DACF571-9B9B-4251-B358-6DFC6281B4E0}"/>
    <cellStyle name="Berechnung 6 10 4" xfId="15838" xr:uid="{C5B3EA01-8AAA-461A-81E7-8A4C72457002}"/>
    <cellStyle name="Berechnung 6 10 5" xfId="19019" xr:uid="{EBE02061-18DA-4492-8DB8-D27FAE1257D0}"/>
    <cellStyle name="Berechnung 6 10 6" xfId="25538" xr:uid="{636F83D9-3773-4694-ADDA-974F82A0B71A}"/>
    <cellStyle name="Berechnung 6 10 7" xfId="31886" xr:uid="{AC421378-7594-49A8-959E-6CCEADA2A125}"/>
    <cellStyle name="Berechnung 6 10 8" xfId="35492" xr:uid="{5E0B3E00-CDC2-4481-9826-51AB1E0E4450}"/>
    <cellStyle name="Berechnung 6 10 9" xfId="38944" xr:uid="{166CB248-C595-4B1A-9D3A-1406A969A50E}"/>
    <cellStyle name="Berechnung 6 11" xfId="5186" xr:uid="{FD93B27F-2EA8-4A80-BF55-DF4C7FB611FC}"/>
    <cellStyle name="Berechnung 6 12" xfId="4903" xr:uid="{AECA6469-4D2B-4FBE-85C7-8D1894A013D2}"/>
    <cellStyle name="Berechnung 6 13" xfId="19861" xr:uid="{9D4090EC-B339-4E89-82CD-5AD43BE056FF}"/>
    <cellStyle name="Berechnung 6 14" xfId="26419" xr:uid="{94B64190-3771-4954-930D-AE931EE58995}"/>
    <cellStyle name="Berechnung 6 15" xfId="42778" xr:uid="{F460A69C-B0F2-493C-BBDF-1CAABC38B198}"/>
    <cellStyle name="Berechnung 6 16" xfId="52611" xr:uid="{E94755F0-7F9A-4552-A9D6-8106C998D9AB}"/>
    <cellStyle name="Berechnung 6 2" xfId="962" xr:uid="{60A0A9CB-D88F-42CA-8F0C-17F04F065CF5}"/>
    <cellStyle name="Berechnung 6 2 10" xfId="8128" xr:uid="{666E1516-48DF-4902-BCCE-B858FDACEE42}"/>
    <cellStyle name="Berechnung 6 2 11" xfId="5161" xr:uid="{8A404810-7AF8-4AEF-BB75-B98BB4DDF784}"/>
    <cellStyle name="Berechnung 6 2 12" xfId="20071" xr:uid="{B12EE157-A86E-48C7-8429-3C43BEBBDFA1}"/>
    <cellStyle name="Berechnung 6 2 13" xfId="37361" xr:uid="{758B1B3A-FEC6-464F-A92C-CC22516C0712}"/>
    <cellStyle name="Berechnung 6 2 14" xfId="42987" xr:uid="{8684AB8A-AA98-4DF8-A07A-6563C7481EDF}"/>
    <cellStyle name="Berechnung 6 2 15" xfId="52825" xr:uid="{A5EAF0FD-11BF-406B-9F05-ADE1D139BCA1}"/>
    <cellStyle name="Berechnung 6 2 2" xfId="1700" xr:uid="{8CD35EC0-744C-4038-BA30-1A062B5CFCA8}"/>
    <cellStyle name="Berechnung 6 2 2 10" xfId="43725" xr:uid="{6D6D98B3-61F1-4D56-BAC0-97622F39C64B}"/>
    <cellStyle name="Berechnung 6 2 2 11" xfId="47568" xr:uid="{F9F939B1-223E-4465-9A35-929D8B695E4C}"/>
    <cellStyle name="Berechnung 6 2 2 2" xfId="6139" xr:uid="{C8633B53-C489-433C-ACDD-16B66AD368D2}"/>
    <cellStyle name="Berechnung 6 2 2 3" xfId="9716" xr:uid="{037AED84-72F4-45E8-A635-22D88BB1EA1A}"/>
    <cellStyle name="Berechnung 6 2 2 4" xfId="16821" xr:uid="{3C7416BE-B168-4044-A0B2-CE45D629E4B1}"/>
    <cellStyle name="Berechnung 6 2 2 5" xfId="20808" xr:uid="{A89FD60D-AC40-4226-B18E-D9E55F54EC3C}"/>
    <cellStyle name="Berechnung 6 2 2 6" xfId="23411" xr:uid="{F8163D35-A07E-475F-9FF8-CCD4E239B200}"/>
    <cellStyle name="Berechnung 6 2 2 7" xfId="29787" xr:uid="{BB7A8D2A-5C8B-4302-9854-F7EB59BAFAE7}"/>
    <cellStyle name="Berechnung 6 2 2 8" xfId="33283" xr:uid="{B7716FC8-7709-4664-AB05-E7F39979F194}"/>
    <cellStyle name="Berechnung 6 2 2 9" xfId="35256" xr:uid="{63394D0A-4C47-4724-9D00-68A1109243F0}"/>
    <cellStyle name="Berechnung 6 2 3" xfId="1914" xr:uid="{CB786D19-A02B-467F-9A26-A524B0D77E73}"/>
    <cellStyle name="Berechnung 6 2 3 10" xfId="39640" xr:uid="{1E93163D-4ECD-443B-92BE-F9AB069BCD6A}"/>
    <cellStyle name="Berechnung 6 2 3 11" xfId="43939" xr:uid="{62FF8F42-C8A7-4D72-A7A8-6FF7DD1DD7BC}"/>
    <cellStyle name="Berechnung 6 2 3 12" xfId="47931" xr:uid="{14F9B2AB-CB6C-4A79-93A3-541CF74E9A1B}"/>
    <cellStyle name="Berechnung 6 2 3 2" xfId="6352" xr:uid="{81EE6734-3A20-4411-B8CC-F70A40923229}"/>
    <cellStyle name="Berechnung 6 2 3 3" xfId="9930" xr:uid="{990CAB36-A4D9-493D-868B-72B03560D176}"/>
    <cellStyle name="Berechnung 6 2 3 4" xfId="13832" xr:uid="{8A03BD02-54A4-46A8-AE80-AD7B223104C7}"/>
    <cellStyle name="Berechnung 6 2 3 5" xfId="17035" xr:uid="{69EB98BC-B895-426A-B15E-CDF481C56DB9}"/>
    <cellStyle name="Berechnung 6 2 3 6" xfId="21022" xr:uid="{07F41447-1F39-482E-AAD2-514DC0314512}"/>
    <cellStyle name="Berechnung 6 2 3 7" xfId="23613" xr:uid="{9B30F95A-C96F-4C8A-A103-B3781DE5705D}"/>
    <cellStyle name="Berechnung 6 2 3 8" xfId="30029" xr:uid="{E309BCD7-7EAB-4316-85B3-4F300234E4AB}"/>
    <cellStyle name="Berechnung 6 2 3 9" xfId="33497" xr:uid="{416A839D-91B5-4BDF-AF51-D46A09EEB63C}"/>
    <cellStyle name="Berechnung 6 2 4" xfId="2366" xr:uid="{C65377A5-5400-47E2-AA26-AC55E0190B0C}"/>
    <cellStyle name="Berechnung 6 2 4 10" xfId="40083" xr:uid="{A49CA59C-CA86-4973-B266-C0B2FF211210}"/>
    <cellStyle name="Berechnung 6 2 4 11" xfId="44389" xr:uid="{5F07563A-EFBF-41F6-A898-F1D214D16E58}"/>
    <cellStyle name="Berechnung 6 2 4 12" xfId="42360" xr:uid="{103F05C8-E49C-4AF3-9BCD-10F38500A695}"/>
    <cellStyle name="Berechnung 6 2 4 2" xfId="6804" xr:uid="{597DB88E-743F-43F6-81A3-CBCB99608487}"/>
    <cellStyle name="Berechnung 6 2 4 3" xfId="10382" xr:uid="{99EB625B-E247-434E-B4B2-1364C8ED7EC2}"/>
    <cellStyle name="Berechnung 6 2 4 4" xfId="14281" xr:uid="{9E239698-59A1-4118-8226-716520D1BA7C}"/>
    <cellStyle name="Berechnung 6 2 4 5" xfId="17482" xr:uid="{1A233BB0-29C4-42EE-B8AB-542D894BA7C8}"/>
    <cellStyle name="Berechnung 6 2 4 6" xfId="21465" xr:uid="{F399CA29-7103-4C13-956B-5A3E5D93E2B3}"/>
    <cellStyle name="Berechnung 6 2 4 7" xfId="24052" xr:uid="{4E8E269C-A9FC-48FC-90CB-984372691CC0}"/>
    <cellStyle name="Berechnung 6 2 4 8" xfId="29697" xr:uid="{7E34F9DE-7DEF-482C-8E94-D0524DA66E47}"/>
    <cellStyle name="Berechnung 6 2 4 9" xfId="33945" xr:uid="{83C5219A-806C-4A33-9A39-FB8DFF4B2CF8}"/>
    <cellStyle name="Berechnung 6 2 5" xfId="2737" xr:uid="{3E8313B8-F4C6-48BE-AD24-F73ECCF2FF38}"/>
    <cellStyle name="Berechnung 6 2 5 10" xfId="40454" xr:uid="{206BBD3C-3E5E-4544-8F53-259D6BA39E76}"/>
    <cellStyle name="Berechnung 6 2 5 11" xfId="44760" xr:uid="{AB1C71D2-0E08-4BD3-92FE-C1D89B896D61}"/>
    <cellStyle name="Berechnung 6 2 5 12" xfId="50161" xr:uid="{84E3B5C1-B334-41C1-A6ED-EEFEB80CB4C0}"/>
    <cellStyle name="Berechnung 6 2 5 2" xfId="7173" xr:uid="{C1D4B0B7-4BC0-4FC0-AD06-715BEF5360A4}"/>
    <cellStyle name="Berechnung 6 2 5 3" xfId="10753" xr:uid="{CF1D2547-B571-4139-AEF4-432CA59452FD}"/>
    <cellStyle name="Berechnung 6 2 5 4" xfId="14652" xr:uid="{CF354AB7-47A4-4BF1-8CC8-6589EC10CD72}"/>
    <cellStyle name="Berechnung 6 2 5 5" xfId="17853" xr:uid="{C233EB6D-FC0E-489C-82E1-76624EA69EE7}"/>
    <cellStyle name="Berechnung 6 2 5 6" xfId="21836" xr:uid="{8A90DA2E-2914-4337-AED1-7C40C7A35952}"/>
    <cellStyle name="Berechnung 6 2 5 7" xfId="24398" xr:uid="{FCC28191-ED5B-4A91-8776-3E2F23C96356}"/>
    <cellStyle name="Berechnung 6 2 5 8" xfId="30709" xr:uid="{D085800E-768D-4DA3-BFF9-E66A044F5D90}"/>
    <cellStyle name="Berechnung 6 2 5 9" xfId="34316" xr:uid="{E663A0C2-22D5-40C8-9C12-E330F028D6D6}"/>
    <cellStyle name="Berechnung 6 2 6" xfId="3426" xr:uid="{6A6E4D39-4081-418F-A915-4AFFC9976D0C}"/>
    <cellStyle name="Berechnung 6 2 6 10" xfId="35003" xr:uid="{72FCC5D3-7957-487F-9199-F34A099780DD}"/>
    <cellStyle name="Berechnung 6 2 6 11" xfId="38448" xr:uid="{64E74BB8-4125-4D92-929C-80AD02B265CB}"/>
    <cellStyle name="Berechnung 6 2 6 12" xfId="41137" xr:uid="{B3A3F545-87AA-40CB-BDB3-5B75E5EEC940}"/>
    <cellStyle name="Berechnung 6 2 6 13" xfId="45448" xr:uid="{3456077F-4440-418D-B585-DD7F9F737C12}"/>
    <cellStyle name="Berechnung 6 2 6 14" xfId="48839" xr:uid="{B9245B83-A546-430E-87C7-A5C0012CE669}"/>
    <cellStyle name="Berechnung 6 2 6 15" xfId="50844" xr:uid="{25364390-AE62-41CD-9F04-0A5320BA6A75}"/>
    <cellStyle name="Berechnung 6 2 6 2" xfId="7861" xr:uid="{282627F0-0754-4A34-B1CA-998D181FE25D}"/>
    <cellStyle name="Berechnung 6 2 6 3" xfId="11440" xr:uid="{64FEB1AF-B866-4011-8300-C20FB345F89C}"/>
    <cellStyle name="Berechnung 6 2 6 4" xfId="15340" xr:uid="{BA637834-3C41-4BB4-9195-54FEE40264E7}"/>
    <cellStyle name="Berechnung 6 2 6 5" xfId="18539" xr:uid="{01AB8BD6-1D1E-4C8D-A1A8-A8567F3E0077}"/>
    <cellStyle name="Berechnung 6 2 6 6" xfId="22519" xr:uid="{75E0E6BD-D49E-42DF-AE2F-618FE666BD0F}"/>
    <cellStyle name="Berechnung 6 2 6 7" xfId="25081" xr:uid="{31145981-E9E6-4530-ABA2-0127848C39A7}"/>
    <cellStyle name="Berechnung 6 2 6 8" xfId="29424" xr:uid="{A1AD8FDF-CF8B-4405-B533-08DD6334EA3A}"/>
    <cellStyle name="Berechnung 6 2 6 9" xfId="31398" xr:uid="{995CF571-42E8-4068-A0B7-6CA355F76428}"/>
    <cellStyle name="Berechnung 6 2 7" xfId="3661" xr:uid="{4C61CDF0-BD88-490C-AA51-93FF08916DDB}"/>
    <cellStyle name="Berechnung 6 2 7 10" xfId="35238" xr:uid="{F0FB77D7-5CC9-41D1-A865-EBB90AC21525}"/>
    <cellStyle name="Berechnung 6 2 7 11" xfId="38683" xr:uid="{A55ECB22-2CA2-4002-8396-44D5CB5C6B11}"/>
    <cellStyle name="Berechnung 6 2 7 12" xfId="41372" xr:uid="{C76D5D48-C0C0-418E-9086-28BE42615E96}"/>
    <cellStyle name="Berechnung 6 2 7 13" xfId="45683" xr:uid="{920A04B1-769F-486F-B943-8E3E4C847E29}"/>
    <cellStyle name="Berechnung 6 2 7 14" xfId="49074" xr:uid="{F7D14165-3249-4D8A-A17B-FC4B17EF8C95}"/>
    <cellStyle name="Berechnung 6 2 7 15" xfId="51079" xr:uid="{8F6A6C62-6094-45E4-ABA2-1F476FAD32B9}"/>
    <cellStyle name="Berechnung 6 2 7 2" xfId="8096" xr:uid="{C2436CBE-38AA-4D81-AC28-1E637D295C00}"/>
    <cellStyle name="Berechnung 6 2 7 3" xfId="11675" xr:uid="{11C97B38-B235-41B4-B6B4-0E93F0323985}"/>
    <cellStyle name="Berechnung 6 2 7 4" xfId="15575" xr:uid="{62E24C36-A743-4A96-A8AD-955C05D2CA8B}"/>
    <cellStyle name="Berechnung 6 2 7 5" xfId="18774" xr:uid="{A50E4673-44FE-4A6A-81CE-C8CC078CF1E1}"/>
    <cellStyle name="Berechnung 6 2 7 6" xfId="22754" xr:uid="{A634E572-FB88-4FD9-ACEB-FCCBE2D3FB7A}"/>
    <cellStyle name="Berechnung 6 2 7 7" xfId="25316" xr:uid="{3B49058A-5486-4948-A8EE-D531D041DBFA}"/>
    <cellStyle name="Berechnung 6 2 7 8" xfId="29659" xr:uid="{405D1641-581C-4EFF-8190-9AB1D9068099}"/>
    <cellStyle name="Berechnung 6 2 7 9" xfId="31633" xr:uid="{29261815-3C63-4BDC-BA0C-1E8A77792020}"/>
    <cellStyle name="Berechnung 6 2 8" xfId="4378" xr:uid="{2EDF2C6C-66E2-4CB6-B3B4-F355F40C1AB2}"/>
    <cellStyle name="Berechnung 6 2 8 10" xfId="42041" xr:uid="{4A4F5415-0323-4F49-B094-A230AD3C46ED}"/>
    <cellStyle name="Berechnung 6 2 8 11" xfId="46377" xr:uid="{299E6F2A-D1B8-4D52-9523-AE1A400980B2}"/>
    <cellStyle name="Berechnung 6 2 8 12" xfId="49781" xr:uid="{E9D41C7E-A2CC-488D-B74F-57C631DC5006}"/>
    <cellStyle name="Berechnung 6 2 8 13" xfId="51748" xr:uid="{F6E84141-7367-4CF0-8454-2568CBD6C249}"/>
    <cellStyle name="Berechnung 6 2 8 2" xfId="8811" xr:uid="{9BFAE0E0-C78B-49D1-935C-72E29A7F8AA0}"/>
    <cellStyle name="Berechnung 6 2 8 3" xfId="12382" xr:uid="{AE2C5F25-230A-4477-9931-D864C4B71112}"/>
    <cellStyle name="Berechnung 6 2 8 4" xfId="16285" xr:uid="{2BBF7056-A5E2-4409-AE2A-301238EBE9D4}"/>
    <cellStyle name="Berechnung 6 2 8 5" xfId="19466" xr:uid="{0E57AC9E-B444-4112-B3AE-9E104AD02156}"/>
    <cellStyle name="Berechnung 6 2 8 6" xfId="25985" xr:uid="{07E41F62-022D-4678-B6B3-AB9149DFAC9E}"/>
    <cellStyle name="Berechnung 6 2 8 7" xfId="32333" xr:uid="{5E103898-E44C-42D4-98DA-6191982BB10A}"/>
    <cellStyle name="Berechnung 6 2 8 8" xfId="35939" xr:uid="{D5636E8A-5385-4482-B2D3-C0C0C0A2B4F6}"/>
    <cellStyle name="Berechnung 6 2 8 9" xfId="39391" xr:uid="{C83DA706-372E-4D0B-9EB3-BADADAE072F2}"/>
    <cellStyle name="Berechnung 6 2 9" xfId="4608" xr:uid="{9D0EFFD5-F0FE-49B4-8550-B4B90D77C58B}"/>
    <cellStyle name="Berechnung 6 2 9 10" xfId="42271" xr:uid="{6CEA59A9-2A5E-4A4E-A839-AE45BA8F262F}"/>
    <cellStyle name="Berechnung 6 2 9 11" xfId="46607" xr:uid="{CF0C8C31-A72C-4277-A439-12D4936C87BE}"/>
    <cellStyle name="Berechnung 6 2 9 12" xfId="50011" xr:uid="{FCE8F750-569F-47F6-B28B-7FBC72F93714}"/>
    <cellStyle name="Berechnung 6 2 9 13" xfId="51978" xr:uid="{7DF80FC2-C55A-45C7-912E-5FEDF559A7D5}"/>
    <cellStyle name="Berechnung 6 2 9 2" xfId="9041" xr:uid="{9134CA13-E081-4E0D-86DF-FB9C61995C9F}"/>
    <cellStyle name="Berechnung 6 2 9 3" xfId="12612" xr:uid="{E5C8D2DE-EDF0-4DD0-BDF9-CB80B02C73A6}"/>
    <cellStyle name="Berechnung 6 2 9 4" xfId="16515" xr:uid="{69D78D0F-E1E0-424D-85E4-813A8E02814F}"/>
    <cellStyle name="Berechnung 6 2 9 5" xfId="19696" xr:uid="{735AE831-4919-49A5-A4E8-86720E5B6A00}"/>
    <cellStyle name="Berechnung 6 2 9 6" xfId="26215" xr:uid="{0CFE904D-6587-4D84-AE6C-DF30C424D6AE}"/>
    <cellStyle name="Berechnung 6 2 9 7" xfId="32563" xr:uid="{31DDDFEC-AB72-4E58-8BBC-3F6316EEBF2B}"/>
    <cellStyle name="Berechnung 6 2 9 8" xfId="36169" xr:uid="{40322E6D-3F92-4CE1-812A-D0BD124C8195}"/>
    <cellStyle name="Berechnung 6 2 9 9" xfId="39621" xr:uid="{C0EC9789-3024-432F-B16D-43178DB80DB6}"/>
    <cellStyle name="Berechnung 6 3" xfId="1202" xr:uid="{3FA41EFF-44B7-4D33-ABD1-B2E992C2861D}"/>
    <cellStyle name="Berechnung 6 3 10" xfId="43227" xr:uid="{D569D680-81A8-4DEA-8645-2DF346121082}"/>
    <cellStyle name="Berechnung 6 3 11" xfId="47166" xr:uid="{04406481-1692-4DB8-AE47-C019995BC769}"/>
    <cellStyle name="Berechnung 6 3 2" xfId="5644" xr:uid="{976B02AB-C933-4A6F-823F-7CF1CFAEC6E9}"/>
    <cellStyle name="Berechnung 6 3 3" xfId="9218" xr:uid="{3C3C023F-27B1-4A53-8DF4-63B5AE52C094}"/>
    <cellStyle name="Berechnung 6 3 4" xfId="13611" xr:uid="{76B72B55-36E2-40D0-A535-72E941672FB9}"/>
    <cellStyle name="Berechnung 6 3 5" xfId="20310" xr:uid="{3AF555D4-57C7-4BEC-9ACE-E688508B987E}"/>
    <cellStyle name="Berechnung 6 3 6" xfId="23002" xr:uid="{96A3D6D9-2A7A-40A4-B18A-4B4FE20456E9}"/>
    <cellStyle name="Berechnung 6 3 7" xfId="26866" xr:uid="{3CA2ACA0-DB43-4468-A1B8-7CAC2B032428}"/>
    <cellStyle name="Berechnung 6 3 8" xfId="32785" xr:uid="{6E2A7797-8352-4D40-AF1C-7AFB4574227A}"/>
    <cellStyle name="Berechnung 6 3 9" xfId="31662" xr:uid="{5C1D353F-A217-412C-89D3-0CDF2C43C0A6}"/>
    <cellStyle name="Berechnung 6 4" xfId="1815" xr:uid="{2CB5CCB4-0319-47BA-86C5-4AC17E30D960}"/>
    <cellStyle name="Berechnung 6 4 10" xfId="27532" xr:uid="{A95CE807-AA2E-4050-A06D-475560C11E67}"/>
    <cellStyle name="Berechnung 6 4 11" xfId="43840" xr:uid="{AC99584C-8F2B-4D02-99D9-82C619E39E89}"/>
    <cellStyle name="Berechnung 6 4 12" xfId="46896" xr:uid="{54107C2E-5B4C-4322-93CC-8CA420B1597D}"/>
    <cellStyle name="Berechnung 6 4 2" xfId="6253" xr:uid="{874D3387-7B41-472B-8A51-5F617BD1D3B1}"/>
    <cellStyle name="Berechnung 6 4 3" xfId="9831" xr:uid="{E6B3D95A-86DB-4C29-9B9A-506F23B49F6D}"/>
    <cellStyle name="Berechnung 6 4 4" xfId="13733" xr:uid="{08CBAEFC-4350-4788-9E22-91A4FF73F534}"/>
    <cellStyle name="Berechnung 6 4 5" xfId="16936" xr:uid="{8E9C7A27-655B-4EDA-91BE-51EFAC4BBAE8}"/>
    <cellStyle name="Berechnung 6 4 6" xfId="20923" xr:uid="{8BA9F30B-7AC9-432C-BB4D-EF1010808DB1}"/>
    <cellStyle name="Berechnung 6 4 7" xfId="23521" xr:uid="{CDD63FF4-A187-46C9-B7AF-B6897296E2FD}"/>
    <cellStyle name="Berechnung 6 4 8" xfId="26450" xr:uid="{1CD4A90A-30D8-4C44-A8A2-DC1EC41ADEC4}"/>
    <cellStyle name="Berechnung 6 4 9" xfId="33398" xr:uid="{0E263467-CC73-493E-B020-8609A9EF4959}"/>
    <cellStyle name="Berechnung 6 5" xfId="2184" xr:uid="{34DF8658-61FE-4E6E-B8D9-29C20278D061}"/>
    <cellStyle name="Berechnung 6 5 10" xfId="39901" xr:uid="{E2674A7F-1D7C-4A7E-9D3B-D369361B0B4E}"/>
    <cellStyle name="Berechnung 6 5 11" xfId="44207" xr:uid="{64407632-F259-40F2-9078-92B819168A12}"/>
    <cellStyle name="Berechnung 6 5 12" xfId="47334" xr:uid="{7BAF1555-C8AD-4395-9A21-0C2E55A19026}"/>
    <cellStyle name="Berechnung 6 5 2" xfId="6622" xr:uid="{5E6D5E71-CB13-4126-A9B8-FE8F4F013294}"/>
    <cellStyle name="Berechnung 6 5 3" xfId="10200" xr:uid="{B7509FF7-63F6-4C38-B013-7E7B74DC8641}"/>
    <cellStyle name="Berechnung 6 5 4" xfId="14099" xr:uid="{7F146FE7-AE13-46CF-80D7-8B2F7D496F4C}"/>
    <cellStyle name="Berechnung 6 5 5" xfId="17300" xr:uid="{73B1BD0D-D2E4-4C68-AD73-3931E056B427}"/>
    <cellStyle name="Berechnung 6 5 6" xfId="21283" xr:uid="{F8F2B70E-E40C-43A4-95E3-4D2C583F8893}"/>
    <cellStyle name="Berechnung 6 5 7" xfId="23870" xr:uid="{C7144EE6-83A2-46F9-AF51-7E6603FFBD94}"/>
    <cellStyle name="Berechnung 6 5 8" xfId="26683" xr:uid="{9F7ABF28-2931-4D5E-AA2A-7681503A3B6F}"/>
    <cellStyle name="Berechnung 6 5 9" xfId="33763" xr:uid="{7C51A9B0-CDC3-4B07-865D-85AB4509B816}"/>
    <cellStyle name="Berechnung 6 6" xfId="2531" xr:uid="{47D0B8BF-DB45-4F64-92FF-915782479BEC}"/>
    <cellStyle name="Berechnung 6 6 10" xfId="40248" xr:uid="{ABBD2497-B01A-4ACC-A280-CF6912F0A8A3}"/>
    <cellStyle name="Berechnung 6 6 11" xfId="44554" xr:uid="{7FF229E9-A0B4-4A62-B532-A43F8C815495}"/>
    <cellStyle name="Berechnung 6 6 12" xfId="47254" xr:uid="{B1818602-5D6E-48B8-9278-776F37EDD091}"/>
    <cellStyle name="Berechnung 6 6 2" xfId="6968" xr:uid="{ECAD181A-848B-4C29-BAED-E76FACFB0191}"/>
    <cellStyle name="Berechnung 6 6 3" xfId="10547" xr:uid="{8AE026DC-699B-48EC-8C13-6CC6D9B44C46}"/>
    <cellStyle name="Berechnung 6 6 4" xfId="14446" xr:uid="{483B8F87-D360-48EF-ABAC-284F92562B94}"/>
    <cellStyle name="Berechnung 6 6 5" xfId="17647" xr:uid="{759F231F-1CB3-4A4F-A917-EDB4FE37962F}"/>
    <cellStyle name="Berechnung 6 6 6" xfId="21630" xr:uid="{DAB05C47-BB8C-4DB4-A716-3229C90C6D4B}"/>
    <cellStyle name="Berechnung 6 6 7" xfId="24207" xr:uid="{A08F8D8D-3777-4BB0-9B13-3A9DC5166BA8}"/>
    <cellStyle name="Berechnung 6 6 8" xfId="26578" xr:uid="{302387B0-E9FB-411F-BD02-5F477172F38E}"/>
    <cellStyle name="Berechnung 6 6 9" xfId="34110" xr:uid="{8C2DD59C-97CF-4E54-BDA2-CD2B6A3B54AA}"/>
    <cellStyle name="Berechnung 6 7" xfId="3215" xr:uid="{CC3276AE-B4C1-436F-918D-309FF5D5F316}"/>
    <cellStyle name="Berechnung 6 7 10" xfId="34792" xr:uid="{9F09A270-41B1-4531-AB75-C36DBC62B83C}"/>
    <cellStyle name="Berechnung 6 7 11" xfId="38237" xr:uid="{C3799ACA-A235-4480-9459-5AED027E8E98}"/>
    <cellStyle name="Berechnung 6 7 12" xfId="40926" xr:uid="{07E62E1D-8370-4403-9644-649E88B89E41}"/>
    <cellStyle name="Berechnung 6 7 13" xfId="45237" xr:uid="{614AC11B-D7BA-4C2D-93A2-18603BD468AA}"/>
    <cellStyle name="Berechnung 6 7 14" xfId="48628" xr:uid="{E791CDF0-B5A7-415D-B48E-9D5AC943E55A}"/>
    <cellStyle name="Berechnung 6 7 15" xfId="50633" xr:uid="{216C5684-271C-4467-9B19-8177DD100AC7}"/>
    <cellStyle name="Berechnung 6 7 2" xfId="7650" xr:uid="{91CF3D8F-7240-486B-80A6-11D6B40C00A4}"/>
    <cellStyle name="Berechnung 6 7 3" xfId="11229" xr:uid="{11CF8FC5-6BF1-4F5F-B157-08352EC8B48E}"/>
    <cellStyle name="Berechnung 6 7 4" xfId="15129" xr:uid="{7987A079-0891-4063-9529-9A16E3D5C434}"/>
    <cellStyle name="Berechnung 6 7 5" xfId="18328" xr:uid="{93B6AA7A-F84C-431F-B03B-3F22BE70E512}"/>
    <cellStyle name="Berechnung 6 7 6" xfId="22308" xr:uid="{232688DA-CE87-48BC-84F5-070D552B2669}"/>
    <cellStyle name="Berechnung 6 7 7" xfId="24870" xr:uid="{F5D9269B-E1B9-44BD-9453-8200F27B425C}"/>
    <cellStyle name="Berechnung 6 7 8" xfId="29213" xr:uid="{5082DA1A-D75D-4387-8CEC-2038894490B9}"/>
    <cellStyle name="Berechnung 6 7 9" xfId="31187" xr:uid="{85778BA1-EDA6-4A27-8444-E86DEBAC76EA}"/>
    <cellStyle name="Berechnung 6 8" xfId="3560" xr:uid="{2BE57887-94F4-44C1-8A47-B244D9CDCDDC}"/>
    <cellStyle name="Berechnung 6 8 10" xfId="35137" xr:uid="{0C820F14-FE64-465B-9E6F-860262A9281C}"/>
    <cellStyle name="Berechnung 6 8 11" xfId="38582" xr:uid="{2E5EA8F7-BF5F-4245-B9B0-4599E6AB2B59}"/>
    <cellStyle name="Berechnung 6 8 12" xfId="41271" xr:uid="{9D6D1F0F-5A53-49F5-BA0D-4A7DB9D455BA}"/>
    <cellStyle name="Berechnung 6 8 13" xfId="45582" xr:uid="{03BC72C4-A70D-4ACD-BF60-58C748268BB3}"/>
    <cellStyle name="Berechnung 6 8 14" xfId="48973" xr:uid="{4DB6FF22-AB7D-4308-AA33-523BCC6668BF}"/>
    <cellStyle name="Berechnung 6 8 15" xfId="50978" xr:uid="{C3103036-A421-4618-85BE-90DB12839190}"/>
    <cellStyle name="Berechnung 6 8 2" xfId="7995" xr:uid="{A361A702-ECFC-4A1B-91AD-C61C191BB0A5}"/>
    <cellStyle name="Berechnung 6 8 3" xfId="11574" xr:uid="{A3F464E0-EA5E-4981-8B7F-D0054B65118B}"/>
    <cellStyle name="Berechnung 6 8 4" xfId="15474" xr:uid="{B67CB2D9-5401-4241-97EB-D89231B156F2}"/>
    <cellStyle name="Berechnung 6 8 5" xfId="18673" xr:uid="{CF801458-6DA3-4223-870E-AECAEE442DD6}"/>
    <cellStyle name="Berechnung 6 8 6" xfId="22653" xr:uid="{EB1C823C-BB9B-46DC-82C0-36DB7869F50F}"/>
    <cellStyle name="Berechnung 6 8 7" xfId="25215" xr:uid="{B561090C-56EE-4EF6-8F9F-D9E84064E63B}"/>
    <cellStyle name="Berechnung 6 8 8" xfId="29558" xr:uid="{91218206-F1CB-4414-AA0F-0BCA1C54BB42}"/>
    <cellStyle name="Berechnung 6 8 9" xfId="31532" xr:uid="{598CE470-E1B0-4907-BAFB-85759F865381}"/>
    <cellStyle name="Berechnung 6 9" xfId="4169" xr:uid="{A126AD00-54A7-40A0-8FB4-2609ED97761C}"/>
    <cellStyle name="Berechnung 6 9 10" xfId="41832" xr:uid="{7CE068E3-2A9C-450E-AFA6-07CA971BBDD3}"/>
    <cellStyle name="Berechnung 6 9 11" xfId="46168" xr:uid="{443D165B-4A57-443D-81A0-5F3BD629684E}"/>
    <cellStyle name="Berechnung 6 9 12" xfId="49572" xr:uid="{DBBAE1E0-45EA-424B-AD7B-4B4C07D71E7E}"/>
    <cellStyle name="Berechnung 6 9 13" xfId="51539" xr:uid="{7822A7F5-B939-45DD-B660-B38363426C8D}"/>
    <cellStyle name="Berechnung 6 9 2" xfId="8602" xr:uid="{95352C4E-7FE2-40CA-9815-EEA377722C06}"/>
    <cellStyle name="Berechnung 6 9 3" xfId="12173" xr:uid="{D85044E4-ECE7-409B-93A1-006C337C1D88}"/>
    <cellStyle name="Berechnung 6 9 4" xfId="16076" xr:uid="{631FCD5A-3A1C-4867-B200-BC722BBBAD04}"/>
    <cellStyle name="Berechnung 6 9 5" xfId="19257" xr:uid="{16D3294B-F990-4FE2-A687-24C53B19F672}"/>
    <cellStyle name="Berechnung 6 9 6" xfId="25776" xr:uid="{644636E9-BB8F-4A86-A686-724AAAB7AD0D}"/>
    <cellStyle name="Berechnung 6 9 7" xfId="32124" xr:uid="{46B88396-C282-4517-85A0-1D863112C50F}"/>
    <cellStyle name="Berechnung 6 9 8" xfId="35730" xr:uid="{CA6B35C8-D9AA-4883-ABC5-F2D92DD33AE1}"/>
    <cellStyle name="Berechnung 6 9 9" xfId="39182" xr:uid="{1A459115-5413-468A-9CC3-CFA66D8E898D}"/>
    <cellStyle name="Berechnung 7" xfId="754" xr:uid="{EC320CE0-00E9-4FB2-8AB5-2A9A17AA9E9E}"/>
    <cellStyle name="Berechnung 7 10" xfId="4632" xr:uid="{CA737A30-BCE0-4D78-A867-DEC44607C8F7}"/>
    <cellStyle name="Berechnung 7 11" xfId="13531" xr:uid="{73397B2F-7D33-4BBD-AE78-F9EC5B5BF666}"/>
    <cellStyle name="Berechnung 7 12" xfId="19867" xr:uid="{535EFC4C-0AFA-466C-95D5-366C65EC3601}"/>
    <cellStyle name="Berechnung 7 13" xfId="36734" xr:uid="{6AA36A7A-843E-41C4-9FDA-F926D476B9C5}"/>
    <cellStyle name="Berechnung 7 14" xfId="42784" xr:uid="{05F17B7B-0E90-416D-8391-07A23BD2EF72}"/>
    <cellStyle name="Berechnung 7 15" xfId="52617" xr:uid="{C6812783-E8BA-44DB-9F97-AA2A9D1F32E2}"/>
    <cellStyle name="Berechnung 7 2" xfId="1400" xr:uid="{343A65CF-8FCA-4968-9C4B-DAB482CED1EC}"/>
    <cellStyle name="Berechnung 7 2 10" xfId="43425" xr:uid="{3A2FEC1F-0B6F-4871-A412-12788529386E}"/>
    <cellStyle name="Berechnung 7 2 11" xfId="47078" xr:uid="{E890E61C-A0D5-4D4B-A4B6-3C6F0A9CA465}"/>
    <cellStyle name="Berechnung 7 2 2" xfId="5839" xr:uid="{7AE23E06-C49D-40BF-90FA-7B3D68344B4F}"/>
    <cellStyle name="Berechnung 7 2 3" xfId="9416" xr:uid="{5593C175-BF9C-4D95-AAAB-162C65746622}"/>
    <cellStyle name="Berechnung 7 2 4" xfId="16521" xr:uid="{E46868BD-0E9B-442C-910A-56F0AD3BCB9B}"/>
    <cellStyle name="Berechnung 7 2 5" xfId="20508" xr:uid="{8ADE4509-0A32-4B25-8993-4B49FCCF9D9C}"/>
    <cellStyle name="Berechnung 7 2 6" xfId="23129" xr:uid="{49AA2FB6-10CE-4980-B2F8-F0A2CC8A26B4}"/>
    <cellStyle name="Berechnung 7 2 7" xfId="30303" xr:uid="{96D80E08-F0F8-4B5A-B844-D12E2C547F80}"/>
    <cellStyle name="Berechnung 7 2 8" xfId="32983" xr:uid="{4A4A1AFB-959E-4876-9840-F09C98FE2CFF}"/>
    <cellStyle name="Berechnung 7 2 9" xfId="36711" xr:uid="{36A45A58-C20F-40AB-B777-58731FD2CA16}"/>
    <cellStyle name="Berechnung 7 3" xfId="75" xr:uid="{E19E0E62-4016-4585-9728-1426E4F12182}"/>
    <cellStyle name="Berechnung 7 3 10" xfId="26868" xr:uid="{2F0703E6-0363-4376-B216-7891B5D22201}"/>
    <cellStyle name="Berechnung 7 3 11" xfId="42292" xr:uid="{4C170542-9202-49F6-B669-AE5A99EB64F1}"/>
    <cellStyle name="Berechnung 7 3 12" xfId="46818" xr:uid="{E1688EE6-EC4D-4648-B660-683758C62297}"/>
    <cellStyle name="Berechnung 7 3 2" xfId="3699" xr:uid="{B1E5FE42-57C6-4BCC-B266-84BA2C4A10B3}"/>
    <cellStyle name="Berechnung 7 3 3" xfId="5310" xr:uid="{83F841BE-0DAC-428A-AD20-9AC1B7BF76B9}"/>
    <cellStyle name="Berechnung 7 3 4" xfId="5307" xr:uid="{AF602603-F150-40CD-AD54-67E84D87CE75}"/>
    <cellStyle name="Berechnung 7 3 5" xfId="12872" xr:uid="{A1242494-1DFC-4047-A826-BBBFAC3FF825}"/>
    <cellStyle name="Berechnung 7 3 6" xfId="4910" xr:uid="{0303760C-F299-436B-AF1C-EF7372A8EF2F}"/>
    <cellStyle name="Berechnung 7 3 7" xfId="22996" xr:uid="{4AC834EE-A345-4F45-89C1-8CD1C332B5A9}"/>
    <cellStyle name="Berechnung 7 3 8" xfId="29810" xr:uid="{A957B4FF-AB5C-4E76-960E-1987155C37B7}"/>
    <cellStyle name="Berechnung 7 3 9" xfId="31649" xr:uid="{A45E341A-E9FA-42B8-8B76-41619F735BD0}"/>
    <cellStyle name="Berechnung 7 4" xfId="2189" xr:uid="{8FA04695-A39C-43C1-813A-A87C551C1A48}"/>
    <cellStyle name="Berechnung 7 4 10" xfId="39906" xr:uid="{696556BC-28E2-4AE1-ACFE-BFD93AB9BA9E}"/>
    <cellStyle name="Berechnung 7 4 11" xfId="44212" xr:uid="{C5F53BDF-4F41-40B0-A53E-ED038E2D857E}"/>
    <cellStyle name="Berechnung 7 4 12" xfId="48037" xr:uid="{95DFCFA4-968E-49DD-B2EC-68D3BFBF136C}"/>
    <cellStyle name="Berechnung 7 4 2" xfId="6627" xr:uid="{0B1B7CA5-B1A3-4AB6-BFDF-63B06CDCDB77}"/>
    <cellStyle name="Berechnung 7 4 3" xfId="10205" xr:uid="{B4AD2CD4-D83F-4C7F-88FB-E4AE2226E2AD}"/>
    <cellStyle name="Berechnung 7 4 4" xfId="14104" xr:uid="{16BE77B6-0FCD-4A6E-BCF9-21892919BFA1}"/>
    <cellStyle name="Berechnung 7 4 5" xfId="17305" xr:uid="{02D9246B-E699-4477-BA0D-BA759DDF4FB7}"/>
    <cellStyle name="Berechnung 7 4 6" xfId="21288" xr:uid="{0FAC8389-80FF-441E-91D0-44EFACFD01A1}"/>
    <cellStyle name="Berechnung 7 4 7" xfId="23875" xr:uid="{47BC6503-1FB6-496E-8193-8E06BE743581}"/>
    <cellStyle name="Berechnung 7 4 8" xfId="29821" xr:uid="{AC9CE810-5BF9-4530-A8A4-CE419D6A8FA1}"/>
    <cellStyle name="Berechnung 7 4 9" xfId="33768" xr:uid="{E27E8C5E-9ECF-4345-9C7D-FE4CF06267BF}"/>
    <cellStyle name="Berechnung 7 5" xfId="2537" xr:uid="{5AEFB1DE-93B6-4AF8-ABB4-D66AEABDD3B6}"/>
    <cellStyle name="Berechnung 7 5 10" xfId="40254" xr:uid="{4990BC38-3F1D-41B0-B524-EE5DB68C89CF}"/>
    <cellStyle name="Berechnung 7 5 11" xfId="44560" xr:uid="{8FA11BB5-EB98-41F2-BB2F-D9016C6246D9}"/>
    <cellStyle name="Berechnung 7 5 12" xfId="46697" xr:uid="{25D147E3-A4CE-4AD0-8CA6-FC5DFBCDFACF}"/>
    <cellStyle name="Berechnung 7 5 2" xfId="6974" xr:uid="{B1BF2B76-AB98-450E-A2A5-AAA1E58B9FE9}"/>
    <cellStyle name="Berechnung 7 5 3" xfId="10553" xr:uid="{18F20149-692A-4896-B92F-0996FBA3A4DC}"/>
    <cellStyle name="Berechnung 7 5 4" xfId="14452" xr:uid="{F2CEB4E7-1441-4D1F-8F4E-BAE18554FCED}"/>
    <cellStyle name="Berechnung 7 5 5" xfId="17653" xr:uid="{733920E9-84D1-4AA9-A9AF-15119D16AD08}"/>
    <cellStyle name="Berechnung 7 5 6" xfId="21636" xr:uid="{5AFB017A-0C59-4F6F-B3C7-26194A43AABC}"/>
    <cellStyle name="Berechnung 7 5 7" xfId="24212" xr:uid="{C9B63864-BC7A-4BEF-BF7E-D3672AF18F7A}"/>
    <cellStyle name="Berechnung 7 5 8" xfId="26575" xr:uid="{DA20F3DF-2CCC-4142-820E-E5655AD279B9}"/>
    <cellStyle name="Berechnung 7 5 9" xfId="34116" xr:uid="{FA3A3D20-5C63-4309-9B33-56935B41480E}"/>
    <cellStyle name="Berechnung 7 6" xfId="3221" xr:uid="{F95D39D8-62E7-4B1F-869F-13B395ACA860}"/>
    <cellStyle name="Berechnung 7 6 10" xfId="34798" xr:uid="{F8CA7965-E19E-423A-AB0E-464EDF327BB9}"/>
    <cellStyle name="Berechnung 7 6 11" xfId="38243" xr:uid="{0ADC3D49-DB54-4866-B70C-8519A20EB4F3}"/>
    <cellStyle name="Berechnung 7 6 12" xfId="40932" xr:uid="{B19DBAD8-51C7-45C7-A636-A6C550F93152}"/>
    <cellStyle name="Berechnung 7 6 13" xfId="45243" xr:uid="{5F319634-5C26-4C23-9A3A-54EF0FFF0BB4}"/>
    <cellStyle name="Berechnung 7 6 14" xfId="48634" xr:uid="{23A720FD-1C08-4D81-BCF2-9BEC3029F6F3}"/>
    <cellStyle name="Berechnung 7 6 15" xfId="50639" xr:uid="{F0B2EC62-62EF-42ED-B558-C666F606E636}"/>
    <cellStyle name="Berechnung 7 6 2" xfId="7656" xr:uid="{D3F01B39-51AE-493D-9E69-95AB64E13E7B}"/>
    <cellStyle name="Berechnung 7 6 3" xfId="11235" xr:uid="{2AC28513-D242-46D4-B0CA-18E1411D8F85}"/>
    <cellStyle name="Berechnung 7 6 4" xfId="15135" xr:uid="{AB946EB9-F23C-47B1-B3FE-1678B86BB8FA}"/>
    <cellStyle name="Berechnung 7 6 5" xfId="18334" xr:uid="{03F04817-D59D-4C5F-94DD-C90AC34A37E9}"/>
    <cellStyle name="Berechnung 7 6 6" xfId="22314" xr:uid="{3CC1F488-12A1-4804-A8E1-58C0397C455C}"/>
    <cellStyle name="Berechnung 7 6 7" xfId="24876" xr:uid="{CFD348C0-2C3E-4232-B9D8-9E1D1832C942}"/>
    <cellStyle name="Berechnung 7 6 8" xfId="29219" xr:uid="{E0AEC9E4-DB8E-4884-8F2B-C8D7624D586D}"/>
    <cellStyle name="Berechnung 7 6 9" xfId="31193" xr:uid="{40445045-BE53-48A6-AFDA-98C7EC5E543E}"/>
    <cellStyle name="Berechnung 7 7" xfId="2952" xr:uid="{0655E234-A21D-4626-B406-659693557ED0}"/>
    <cellStyle name="Berechnung 7 7 10" xfId="34529" xr:uid="{BFEC05EE-A09E-4EA4-BE9D-B91317C67E9D}"/>
    <cellStyle name="Berechnung 7 7 11" xfId="37974" xr:uid="{5107AE70-B0C8-4C04-B7F0-19973EA98B4C}"/>
    <cellStyle name="Berechnung 7 7 12" xfId="40663" xr:uid="{14ECA9D0-70F0-4DD0-A841-69B068899A99}"/>
    <cellStyle name="Berechnung 7 7 13" xfId="44974" xr:uid="{EABD14B2-3055-41BB-BA7F-198F1204DE9F}"/>
    <cellStyle name="Berechnung 7 7 14" xfId="48365" xr:uid="{BA762856-60CF-4E35-8FC5-F9DC7A10049C}"/>
    <cellStyle name="Berechnung 7 7 15" xfId="50370" xr:uid="{B5C2820C-ACF4-4CA0-8537-BF1B91146A3E}"/>
    <cellStyle name="Berechnung 7 7 2" xfId="7387" xr:uid="{FD991F4B-E737-4070-9666-338AAC1C8F67}"/>
    <cellStyle name="Berechnung 7 7 3" xfId="10966" xr:uid="{F9FE2849-DF2A-4486-BEE4-3496A180CC67}"/>
    <cellStyle name="Berechnung 7 7 4" xfId="14866" xr:uid="{2A5BFDAD-4079-4858-B4FF-E1ED6E3647CF}"/>
    <cellStyle name="Berechnung 7 7 5" xfId="18065" xr:uid="{6961D554-2666-4A57-A643-EB1B4D764A5C}"/>
    <cellStyle name="Berechnung 7 7 6" xfId="22045" xr:uid="{16EAAB8E-5A23-43B5-AFB0-393B01D062B2}"/>
    <cellStyle name="Berechnung 7 7 7" xfId="24607" xr:uid="{81C03F53-8F09-41BE-A799-5D9F4200C317}"/>
    <cellStyle name="Berechnung 7 7 8" xfId="28950" xr:uid="{13C4B976-E539-4434-A6A5-0FEA6A151718}"/>
    <cellStyle name="Berechnung 7 7 9" xfId="30924" xr:uid="{AEC67C68-EBF2-47C3-B325-9335959EE6EC}"/>
    <cellStyle name="Berechnung 7 8" xfId="4175" xr:uid="{90C2298F-B806-4ADD-982B-A57C01ECD7D5}"/>
    <cellStyle name="Berechnung 7 8 10" xfId="41838" xr:uid="{28CD93C7-0012-46C3-BE0D-14DA0119550A}"/>
    <cellStyle name="Berechnung 7 8 11" xfId="46174" xr:uid="{BF42A3C3-27E5-4AA3-BB38-09E5C729DE07}"/>
    <cellStyle name="Berechnung 7 8 12" xfId="49578" xr:uid="{2524BC0F-1645-4FE9-9BB7-23EF953246A2}"/>
    <cellStyle name="Berechnung 7 8 13" xfId="51545" xr:uid="{8B8ED80B-F128-423B-BA42-6861692AA159}"/>
    <cellStyle name="Berechnung 7 8 2" xfId="8608" xr:uid="{1E0615B7-5D3B-415F-B18D-4F88A6712A82}"/>
    <cellStyle name="Berechnung 7 8 3" xfId="12179" xr:uid="{FEC39D68-7E3B-4D19-B485-8F1CDAA1D005}"/>
    <cellStyle name="Berechnung 7 8 4" xfId="16082" xr:uid="{0EC7E128-9A99-4F1D-968C-E3FE283CF8AA}"/>
    <cellStyle name="Berechnung 7 8 5" xfId="19263" xr:uid="{23B9E8A0-E08C-412A-8873-31E016CD188E}"/>
    <cellStyle name="Berechnung 7 8 6" xfId="25782" xr:uid="{94507AFF-CDC2-4122-89E2-26CD58AC4F4A}"/>
    <cellStyle name="Berechnung 7 8 7" xfId="32130" xr:uid="{EB913725-4237-42C8-BF2C-4A481B0E258C}"/>
    <cellStyle name="Berechnung 7 8 8" xfId="35736" xr:uid="{F5088196-85AA-44BB-861F-4D5FEF8EE1B0}"/>
    <cellStyle name="Berechnung 7 8 9" xfId="39188" xr:uid="{DB2BDDB1-2556-44E7-9992-61036E42DC1A}"/>
    <cellStyle name="Berechnung 7 9" xfId="4542" xr:uid="{C6B9180B-2EA7-4EA5-8E24-96701133812C}"/>
    <cellStyle name="Berechnung 7 9 10" xfId="42205" xr:uid="{CDC2C949-829E-47D4-9FB5-BB041EFB807D}"/>
    <cellStyle name="Berechnung 7 9 11" xfId="46541" xr:uid="{BE5C369E-ABD6-4C69-B86C-B04F88D15E87}"/>
    <cellStyle name="Berechnung 7 9 12" xfId="49945" xr:uid="{20F0DCB0-2838-4EE6-8F35-8A37A1E7AA1A}"/>
    <cellStyle name="Berechnung 7 9 13" xfId="51912" xr:uid="{3A98AF75-271D-454F-8B05-8B002987AB1E}"/>
    <cellStyle name="Berechnung 7 9 2" xfId="8975" xr:uid="{3E1EEAFC-1B98-41C2-8C3E-0BE159368D2C}"/>
    <cellStyle name="Berechnung 7 9 3" xfId="12546" xr:uid="{4E145E32-0EF6-4F9C-BD68-2510C021CC14}"/>
    <cellStyle name="Berechnung 7 9 4" xfId="16449" xr:uid="{79259B5F-7155-4633-9850-C2AA9FCFA70E}"/>
    <cellStyle name="Berechnung 7 9 5" xfId="19630" xr:uid="{B4AB1320-581E-4363-BD9B-A3647D7D1D0C}"/>
    <cellStyle name="Berechnung 7 9 6" xfId="26149" xr:uid="{9ECB9465-4F32-4CEA-B90A-9090E25C0DBD}"/>
    <cellStyle name="Berechnung 7 9 7" xfId="32497" xr:uid="{0BB1DDEC-C1CB-44ED-BF7C-B501D55F3AB2}"/>
    <cellStyle name="Berechnung 7 9 8" xfId="36103" xr:uid="{684E1CFC-23BF-49C2-BE83-5C965738E9AA}"/>
    <cellStyle name="Berechnung 7 9 9" xfId="39555" xr:uid="{39A2388F-5DD5-433F-B2AD-7CDD0DBFB0D4}"/>
    <cellStyle name="Blogas" xfId="11" builtinId="27" customBuiltin="1"/>
    <cellStyle name="Bold GHG Numbers (0.00)" xfId="202" xr:uid="{77583054-1D13-4327-B6B3-D4FF7EAE7D71}"/>
    <cellStyle name="Calculation 2" xfId="203" xr:uid="{E2C34C41-FA17-4E5C-8EA4-7825923BCDBA}"/>
    <cellStyle name="Calculation 2 10" xfId="2830" xr:uid="{CC599E36-1E58-44EC-8BDC-C1B191C0AD07}"/>
    <cellStyle name="Calculation 2 10 10" xfId="34409" xr:uid="{5F31C27C-112F-4125-87B6-3EFBD5D732B1}"/>
    <cellStyle name="Calculation 2 10 11" xfId="37854" xr:uid="{B6ABE911-CD34-4DF4-82A9-06A8A6F83919}"/>
    <cellStyle name="Calculation 2 10 12" xfId="40547" xr:uid="{3B1F180C-397D-4480-B3F5-FABE71196365}"/>
    <cellStyle name="Calculation 2 10 13" xfId="44853" xr:uid="{38E2762D-5526-4274-A53C-5BD92C3F1A16}"/>
    <cellStyle name="Calculation 2 10 14" xfId="48247" xr:uid="{C029EAD8-9842-4041-9175-18EB9DFA029C}"/>
    <cellStyle name="Calculation 2 10 15" xfId="50254" xr:uid="{53FB6889-DE8E-4CF4-9E5C-9C3B5B54FF70}"/>
    <cellStyle name="Calculation 2 10 2" xfId="7266" xr:uid="{B3495D4E-7385-4A6F-A424-F9D00157E3AA}"/>
    <cellStyle name="Calculation 2 10 3" xfId="10846" xr:uid="{00522A54-27AE-4E7B-9C85-969F5210C928}"/>
    <cellStyle name="Calculation 2 10 4" xfId="14745" xr:uid="{A3598C22-3E27-4322-AB8F-4634BFB63210}"/>
    <cellStyle name="Calculation 2 10 5" xfId="17946" xr:uid="{45362010-5BB1-4A92-ADCD-CFEA581CDEC0}"/>
    <cellStyle name="Calculation 2 10 6" xfId="21929" xr:uid="{57DCDA46-1C51-45B7-B754-0B0B12958A3A}"/>
    <cellStyle name="Calculation 2 10 7" xfId="24491" xr:uid="{0419FD3A-4732-41D6-BD45-A83E4AC4DB63}"/>
    <cellStyle name="Calculation 2 10 8" xfId="28829" xr:uid="{C98106D8-8BBF-4B9C-B206-D0AEC201927B}"/>
    <cellStyle name="Calculation 2 10 9" xfId="30802" xr:uid="{98BB6415-E897-452B-93D8-C4439C84DE7C}"/>
    <cellStyle name="Calculation 2 11" xfId="3783" xr:uid="{B203B87E-09BD-4439-B177-AADDF02289CF}"/>
    <cellStyle name="Calculation 2 11 10" xfId="41448" xr:uid="{E8FBF258-9144-4EA6-8C86-13B394E266A1}"/>
    <cellStyle name="Calculation 2 11 11" xfId="45782" xr:uid="{E5CEA541-936C-41FC-B298-1FC418EB2C02}"/>
    <cellStyle name="Calculation 2 11 12" xfId="49186" xr:uid="{E5BCF1CF-61D2-452C-9503-33FCBD63F745}"/>
    <cellStyle name="Calculation 2 11 13" xfId="51155" xr:uid="{8A32DE12-8E1B-4D84-9194-BD21E57627A0}"/>
    <cellStyle name="Calculation 2 11 2" xfId="8216" xr:uid="{6EF8D0A6-5F16-4F09-995A-98C1EC7C2DED}"/>
    <cellStyle name="Calculation 2 11 3" xfId="11788" xr:uid="{75303151-43F7-4E1A-ACA7-4D2B8F3DB8EE}"/>
    <cellStyle name="Calculation 2 11 4" xfId="15690" xr:uid="{7B81AA9F-600F-4D20-A2F4-837DFD94B568}"/>
    <cellStyle name="Calculation 2 11 5" xfId="18871" xr:uid="{F14FF699-3D0D-45B6-82AD-E4B5EE2B5AFE}"/>
    <cellStyle name="Calculation 2 11 6" xfId="25392" xr:uid="{A2E8CA7A-27AD-4BA6-A4C1-9A2879D09498}"/>
    <cellStyle name="Calculation 2 11 7" xfId="31739" xr:uid="{46A34DDC-5539-4968-98E5-D2C7C81D7A73}"/>
    <cellStyle name="Calculation 2 11 8" xfId="35344" xr:uid="{1A731B3A-42B0-45BF-9416-7C5AB3F07B12}"/>
    <cellStyle name="Calculation 2 11 9" xfId="38796" xr:uid="{D7F938B3-8573-4CD4-B809-E47F16EE015F}"/>
    <cellStyle name="Calculation 2 12" xfId="4505" xr:uid="{E14E372C-0F2E-4003-BDD0-5BA96A00DA01}"/>
    <cellStyle name="Calculation 2 12 10" xfId="42168" xr:uid="{903E1752-6A19-44E2-A321-7B74F0670F00}"/>
    <cellStyle name="Calculation 2 12 11" xfId="46504" xr:uid="{5989A020-F48B-44B0-BDB5-EB06D7982E5F}"/>
    <cellStyle name="Calculation 2 12 12" xfId="49908" xr:uid="{5F1F5C10-890A-442E-B295-2D1353FB549A}"/>
    <cellStyle name="Calculation 2 12 13" xfId="51875" xr:uid="{0A62A326-E5DD-4259-BBEA-9AF8BF79F8E5}"/>
    <cellStyle name="Calculation 2 12 2" xfId="8938" xr:uid="{E7B14CA9-F573-45D7-BF07-236EF2591207}"/>
    <cellStyle name="Calculation 2 12 3" xfId="12509" xr:uid="{AA241E2F-438C-4C95-8970-172A6A784939}"/>
    <cellStyle name="Calculation 2 12 4" xfId="16412" xr:uid="{46260CC3-C3F0-4750-A2A4-3EB31912083B}"/>
    <cellStyle name="Calculation 2 12 5" xfId="19593" xr:uid="{3DD8418E-7817-49DE-9DF0-89F7F3BE725E}"/>
    <cellStyle name="Calculation 2 12 6" xfId="26112" xr:uid="{D91D09B8-D0F7-4592-A36B-CF933B5EC47A}"/>
    <cellStyle name="Calculation 2 12 7" xfId="32460" xr:uid="{9C7F5E0E-7C4B-477E-BB85-6FD8D30A3BFF}"/>
    <cellStyle name="Calculation 2 12 8" xfId="36066" xr:uid="{6B5C7FE4-3D59-4C10-B236-CE7ED93E24F7}"/>
    <cellStyle name="Calculation 2 12 9" xfId="39518" xr:uid="{3B0835DA-A80A-40CC-9506-75BF379D4F9D}"/>
    <cellStyle name="Calculation 2 13" xfId="4760" xr:uid="{F13DE6C3-634E-4D25-9D2C-426DE979663B}"/>
    <cellStyle name="Calculation 2 14" xfId="5014" xr:uid="{76600A64-20BA-4D60-A5D9-23FF796146E0}"/>
    <cellStyle name="Calculation 2 15" xfId="4779" xr:uid="{E51BCB83-ABB5-4745-8C98-67D8E1861165}"/>
    <cellStyle name="Calculation 2 16" xfId="26781" xr:uid="{AA8B138C-9AC7-4290-8AEA-9CE6A6CE8AA3}"/>
    <cellStyle name="Calculation 2 17" xfId="42361" xr:uid="{C254BE87-BE15-4464-919F-BD0FC1CA57C3}"/>
    <cellStyle name="Calculation 2 18" xfId="52243" xr:uid="{96EE81DC-CC60-4D9C-B91A-B536A3318C8E}"/>
    <cellStyle name="Calculation 2 2" xfId="621" xr:uid="{16176C96-836D-48FE-BCF1-1DBDC6F6FE3F}"/>
    <cellStyle name="Calculation 2 2 10" xfId="4575" xr:uid="{803B286B-9463-4761-902C-BC9A56A5110E}"/>
    <cellStyle name="Calculation 2 2 10 10" xfId="42238" xr:uid="{7C046BA4-BF1D-46CD-A593-7ABF195BA811}"/>
    <cellStyle name="Calculation 2 2 10 11" xfId="46574" xr:uid="{2EC4914E-95BD-46BF-846E-0A8B5700A67E}"/>
    <cellStyle name="Calculation 2 2 10 12" xfId="49978" xr:uid="{2BEFCFB3-5E76-471E-844B-8FB89E76DC3C}"/>
    <cellStyle name="Calculation 2 2 10 13" xfId="51945" xr:uid="{FC80B8F6-98BE-413B-BC67-CA608B9ADEA8}"/>
    <cellStyle name="Calculation 2 2 10 2" xfId="9008" xr:uid="{B3334695-521B-4D6B-96B8-32548526818C}"/>
    <cellStyle name="Calculation 2 2 10 3" xfId="12579" xr:uid="{CFF463E6-47F1-4321-A5BD-5DAA3D5D7C8C}"/>
    <cellStyle name="Calculation 2 2 10 4" xfId="16482" xr:uid="{4B50D2DC-CBC4-4B11-B813-C4BCB77A819E}"/>
    <cellStyle name="Calculation 2 2 10 5" xfId="19663" xr:uid="{B66FCB79-6893-4806-B0F5-9C6FA8EE6111}"/>
    <cellStyle name="Calculation 2 2 10 6" xfId="26182" xr:uid="{7C6EFDBB-9944-4528-BBC2-259EB8BCF1D5}"/>
    <cellStyle name="Calculation 2 2 10 7" xfId="32530" xr:uid="{761D5B07-B248-4D8C-9095-B909188C0508}"/>
    <cellStyle name="Calculation 2 2 10 8" xfId="36136" xr:uid="{0319C42E-57D6-49F2-B510-24A14A11DF8C}"/>
    <cellStyle name="Calculation 2 2 10 9" xfId="39588" xr:uid="{24DF9140-1DDE-41D4-838D-06457497163F}"/>
    <cellStyle name="Calculation 2 2 11" xfId="4726" xr:uid="{2DAC163B-15A2-432A-8A19-9F20C976C93E}"/>
    <cellStyle name="Calculation 2 2 12" xfId="15580" xr:uid="{587FDE4C-172C-459E-A872-28E1F88A645F}"/>
    <cellStyle name="Calculation 2 2 13" xfId="19735" xr:uid="{D3DCC416-AA93-44BF-83B4-D50854766771}"/>
    <cellStyle name="Calculation 2 2 14" xfId="36745" xr:uid="{757F09BD-C262-4D4C-A1D8-59F4E61F41B6}"/>
    <cellStyle name="Calculation 2 2 15" xfId="42651" xr:uid="{EBDD2754-B873-42A0-BA7A-FDC8A29884F9}"/>
    <cellStyle name="Calculation 2 2 16" xfId="52485" xr:uid="{18AFA438-7484-4CAA-8726-3786E6972983}"/>
    <cellStyle name="Calculation 2 2 2" xfId="836" xr:uid="{B59814CF-C147-41F9-94BF-97C8E21BDF8B}"/>
    <cellStyle name="Calculation 2 2 2 10" xfId="5338" xr:uid="{AD3101A6-4149-4BB6-A6B9-0B653010F150}"/>
    <cellStyle name="Calculation 2 2 2 11" xfId="5226" xr:uid="{E5283C56-D8F0-4CF2-B2B7-1B95B08C7050}"/>
    <cellStyle name="Calculation 2 2 2 12" xfId="19945" xr:uid="{D3E9EB72-77B2-4508-B4B7-74D656E5C12F}"/>
    <cellStyle name="Calculation 2 2 2 13" xfId="36836" xr:uid="{6E3479D5-8895-44F8-AB45-95D5330701DC}"/>
    <cellStyle name="Calculation 2 2 2 14" xfId="42861" xr:uid="{9065D436-C44B-4DDE-ABB4-1D709C39C8C7}"/>
    <cellStyle name="Calculation 2 2 2 15" xfId="52699" xr:uid="{A90C7357-9A72-46B7-A799-B385D26CBAB9}"/>
    <cellStyle name="Calculation 2 2 2 2" xfId="1200" xr:uid="{1E967B39-0141-4DF6-B62C-BF7908D81768}"/>
    <cellStyle name="Calculation 2 2 2 2 10" xfId="43225" xr:uid="{95B317C0-0D32-4BD9-A55A-6FF5BF639CE3}"/>
    <cellStyle name="Calculation 2 2 2 2 11" xfId="48049" xr:uid="{23A6D190-6B9C-445E-8F7B-755BBD62F431}"/>
    <cellStyle name="Calculation 2 2 2 2 2" xfId="5642" xr:uid="{F992A82D-C658-4C6C-83D3-050A0BFE58D9}"/>
    <cellStyle name="Calculation 2 2 2 2 3" xfId="9216" xr:uid="{3F62BCFD-E974-4160-8161-004F1FB022FB}"/>
    <cellStyle name="Calculation 2 2 2 2 4" xfId="13423" xr:uid="{AB4CC389-EA7B-4493-8589-905A146A6660}"/>
    <cellStyle name="Calculation 2 2 2 2 5" xfId="20308" xr:uid="{2F6CD5C4-B96A-4657-AB20-84C0A8AF2A20}"/>
    <cellStyle name="Calculation 2 2 2 2 6" xfId="22938" xr:uid="{CCE81F35-4C25-4251-9F49-9933C3924CB1}"/>
    <cellStyle name="Calculation 2 2 2 2 7" xfId="27268" xr:uid="{444D962B-F430-4CE4-B62B-B7F8012B66AB}"/>
    <cellStyle name="Calculation 2 2 2 2 8" xfId="32783" xr:uid="{2139695E-9315-4856-ADCC-77C57A899859}"/>
    <cellStyle name="Calculation 2 2 2 2 9" xfId="31640" xr:uid="{6AEB906D-5C1B-4CE9-A248-71601C7CB440}"/>
    <cellStyle name="Calculation 2 2 2 3" xfId="1610" xr:uid="{81073F3D-ABE7-4C1D-B64B-8FD28B234223}"/>
    <cellStyle name="Calculation 2 2 2 3 10" xfId="26234" xr:uid="{619EA84C-87AD-4499-AFF0-E9FCDDAB6D8E}"/>
    <cellStyle name="Calculation 2 2 2 3 11" xfId="43635" xr:uid="{46F1D235-AC57-4F3B-A5AC-36FE814DC418}"/>
    <cellStyle name="Calculation 2 2 2 3 12" xfId="47003" xr:uid="{578E1EB5-2E4D-43B6-951C-A24205945F41}"/>
    <cellStyle name="Calculation 2 2 2 3 2" xfId="6049" xr:uid="{399B58E1-1E59-4218-85C2-A5A7EBFE9807}"/>
    <cellStyle name="Calculation 2 2 2 3 3" xfId="9626" xr:uid="{37C66375-379D-4965-ADC1-36E281EEDEF5}"/>
    <cellStyle name="Calculation 2 2 2 3 4" xfId="13537" xr:uid="{9FAE29BA-8A1C-450C-B638-DF1BCA6EB76F}"/>
    <cellStyle name="Calculation 2 2 2 3 5" xfId="16731" xr:uid="{D1D04875-B7E5-420A-AB25-1C23FC595CEA}"/>
    <cellStyle name="Calculation 2 2 2 3 6" xfId="20718" xr:uid="{35584CCD-7524-4E34-9D42-E00092FA6631}"/>
    <cellStyle name="Calculation 2 2 2 3 7" xfId="23326" xr:uid="{7574A2BE-8DDB-4B73-A969-9B5657D0938E}"/>
    <cellStyle name="Calculation 2 2 2 3 8" xfId="27229" xr:uid="{AE26F498-AA58-4EB6-B836-C3D57C06E90E}"/>
    <cellStyle name="Calculation 2 2 2 3 9" xfId="33193" xr:uid="{1C06E53B-B4EC-4150-BD13-4A22BB2AEBB5}"/>
    <cellStyle name="Calculation 2 2 2 4" xfId="2252" xr:uid="{B7B91A87-91CE-49CF-BB9C-00F120D1830C}"/>
    <cellStyle name="Calculation 2 2 2 4 10" xfId="39969" xr:uid="{B592D411-5873-4CD3-A35C-F7BA436EA521}"/>
    <cellStyle name="Calculation 2 2 2 4 11" xfId="44275" xr:uid="{CD358F00-E1A0-4DEB-8FA6-DA4CF148D128}"/>
    <cellStyle name="Calculation 2 2 2 4 12" xfId="47376" xr:uid="{48E6111A-1E50-4446-B4E4-D25CF38BB105}"/>
    <cellStyle name="Calculation 2 2 2 4 2" xfId="6690" xr:uid="{EEA80D9C-55E0-4E52-BC9D-D0067B8F32C7}"/>
    <cellStyle name="Calculation 2 2 2 4 3" xfId="10268" xr:uid="{D9DFA977-141B-48C2-B35D-9A15AF7DC816}"/>
    <cellStyle name="Calculation 2 2 2 4 4" xfId="14167" xr:uid="{CD30839D-8886-4205-B434-6700B655B527}"/>
    <cellStyle name="Calculation 2 2 2 4 5" xfId="17368" xr:uid="{15560B34-3486-4636-8F31-D92EC605C8D7}"/>
    <cellStyle name="Calculation 2 2 2 4 6" xfId="21351" xr:uid="{FD6987ED-D47C-404E-91F0-C0FC411ADFC5}"/>
    <cellStyle name="Calculation 2 2 2 4 7" xfId="23938" xr:uid="{A3B7FC3E-29A9-4875-B295-92450A1D9427}"/>
    <cellStyle name="Calculation 2 2 2 4 8" xfId="29836" xr:uid="{EB0AA71E-8908-4D3A-BCEB-6E0AE817DE8E}"/>
    <cellStyle name="Calculation 2 2 2 4 9" xfId="33831" xr:uid="{2694DF15-16BA-4FCD-AE93-D3BCC31D7D88}"/>
    <cellStyle name="Calculation 2 2 2 5" xfId="2611" xr:uid="{68760C76-3771-4D7C-9345-6E768BEE6FF3}"/>
    <cellStyle name="Calculation 2 2 2 5 10" xfId="40328" xr:uid="{CB3D8227-E39A-4CF9-A6DB-C9E55AD83F34}"/>
    <cellStyle name="Calculation 2 2 2 5 11" xfId="44634" xr:uid="{EC47BE46-06C5-4D8F-B0AC-34D7D47EB49C}"/>
    <cellStyle name="Calculation 2 2 2 5 12" xfId="50035" xr:uid="{2FD67BC7-F74B-499B-8D74-82CFFAA6869C}"/>
    <cellStyle name="Calculation 2 2 2 5 2" xfId="7048" xr:uid="{8EF5BA5F-11B8-42D3-960F-271E2FD93CA4}"/>
    <cellStyle name="Calculation 2 2 2 5 3" xfId="10627" xr:uid="{B6730A84-ACFA-4AFD-AE3C-64517126A6FA}"/>
    <cellStyle name="Calculation 2 2 2 5 4" xfId="14526" xr:uid="{DA320661-3F08-4CA9-A43D-3D2C5381C061}"/>
    <cellStyle name="Calculation 2 2 2 5 5" xfId="17727" xr:uid="{0734B9E6-A07C-49B6-8F56-8E7B9AD62228}"/>
    <cellStyle name="Calculation 2 2 2 5 6" xfId="21710" xr:uid="{9B368EC6-2ACB-463A-AA7C-79820FA778F2}"/>
    <cellStyle name="Calculation 2 2 2 5 7" xfId="24279" xr:uid="{1E46BA30-A5DB-4133-B4FC-CF31E1F2888A}"/>
    <cellStyle name="Calculation 2 2 2 5 8" xfId="30583" xr:uid="{9DD9EDF1-D165-41D1-BD51-257063C8ABD3}"/>
    <cellStyle name="Calculation 2 2 2 5 9" xfId="34190" xr:uid="{2DAAA0CC-583A-481A-8BF7-D5B95B05F916}"/>
    <cellStyle name="Calculation 2 2 2 6" xfId="3300" xr:uid="{B9D57BE7-004F-4EBE-A894-DD455CFD6E43}"/>
    <cellStyle name="Calculation 2 2 2 6 10" xfId="34877" xr:uid="{E8405152-DCC7-4590-9EA0-3F9EE8629F72}"/>
    <cellStyle name="Calculation 2 2 2 6 11" xfId="38322" xr:uid="{EE6B5EAF-DD24-4039-B62F-DE12EF6D9064}"/>
    <cellStyle name="Calculation 2 2 2 6 12" xfId="41011" xr:uid="{5776840F-0D1C-433A-8A48-0816005868B1}"/>
    <cellStyle name="Calculation 2 2 2 6 13" xfId="45322" xr:uid="{3C0D7E30-E3C1-4B35-9C82-8B25A9553833}"/>
    <cellStyle name="Calculation 2 2 2 6 14" xfId="48713" xr:uid="{9F8FDBFD-6BC7-4296-B5F3-F694EA060B80}"/>
    <cellStyle name="Calculation 2 2 2 6 15" xfId="50718" xr:uid="{792F3A51-ABCA-463D-BD8C-6F3D49FBD6B4}"/>
    <cellStyle name="Calculation 2 2 2 6 2" xfId="7735" xr:uid="{4E39CA89-6717-49D5-AFEB-5000B5158D34}"/>
    <cellStyle name="Calculation 2 2 2 6 3" xfId="11314" xr:uid="{47AAA6C1-B941-4E9D-BEA7-FFAAE51BE1E6}"/>
    <cellStyle name="Calculation 2 2 2 6 4" xfId="15214" xr:uid="{E9F8B31D-EA54-4158-AADD-569A9C6F72BD}"/>
    <cellStyle name="Calculation 2 2 2 6 5" xfId="18413" xr:uid="{184A3FB1-5B2A-4D8C-A329-34C227B0C6C4}"/>
    <cellStyle name="Calculation 2 2 2 6 6" xfId="22393" xr:uid="{0D70DA3B-9DED-404D-A379-7D1D29387FB3}"/>
    <cellStyle name="Calculation 2 2 2 6 7" xfId="24955" xr:uid="{6DA548A2-355C-4FEF-A9E5-7E16A27041A6}"/>
    <cellStyle name="Calculation 2 2 2 6 8" xfId="29298" xr:uid="{208A0CA7-41C4-4A83-859A-2696E2C98778}"/>
    <cellStyle name="Calculation 2 2 2 6 9" xfId="31272" xr:uid="{F6E452F3-E051-4DFF-BAAA-41C4F53541E5}"/>
    <cellStyle name="Calculation 2 2 2 7" xfId="2943" xr:uid="{1EA727FD-64C8-40A3-BDFC-93AD62DB9197}"/>
    <cellStyle name="Calculation 2 2 2 7 10" xfId="34520" xr:uid="{32D7EE57-4A73-463B-90D3-EAFCA7B7742E}"/>
    <cellStyle name="Calculation 2 2 2 7 11" xfId="37965" xr:uid="{80475E6D-CCED-4D91-9E5C-1D96217B10D4}"/>
    <cellStyle name="Calculation 2 2 2 7 12" xfId="40654" xr:uid="{9AC78371-2BA3-44D8-A5C6-A568A010F5DE}"/>
    <cellStyle name="Calculation 2 2 2 7 13" xfId="44965" xr:uid="{49F0400F-0CE6-4479-B3B3-A7F8D7812827}"/>
    <cellStyle name="Calculation 2 2 2 7 14" xfId="48356" xr:uid="{7764EBBA-BB4B-46EE-9A91-870FEEE842FC}"/>
    <cellStyle name="Calculation 2 2 2 7 15" xfId="50361" xr:uid="{8060E0A1-3B0A-424D-9A08-10362ECEA83A}"/>
    <cellStyle name="Calculation 2 2 2 7 2" xfId="7378" xr:uid="{B3693BCD-A9A5-4402-A112-30B0DB115E84}"/>
    <cellStyle name="Calculation 2 2 2 7 3" xfId="10957" xr:uid="{7EF0E231-E16F-4267-BC1A-CF6C2DBF652D}"/>
    <cellStyle name="Calculation 2 2 2 7 4" xfId="14857" xr:uid="{5BB46446-26FE-4936-8A75-48A9BE5A8B73}"/>
    <cellStyle name="Calculation 2 2 2 7 5" xfId="18056" xr:uid="{F583989A-203C-4C5E-BBB9-524D1226ADEF}"/>
    <cellStyle name="Calculation 2 2 2 7 6" xfId="22036" xr:uid="{D95C89B4-52D7-4D06-829C-6B71877775F7}"/>
    <cellStyle name="Calculation 2 2 2 7 7" xfId="24598" xr:uid="{A409F3E4-04BD-4E31-BEE8-AEC3AF8DE8A9}"/>
    <cellStyle name="Calculation 2 2 2 7 8" xfId="28941" xr:uid="{4EDAB405-05D1-4C01-8E49-66680E11E8F8}"/>
    <cellStyle name="Calculation 2 2 2 7 9" xfId="30915" xr:uid="{23D62E98-6CA9-4A19-865A-884899CFFD72}"/>
    <cellStyle name="Calculation 2 2 2 8" xfId="4252" xr:uid="{C158A5E9-9067-48AA-A9F6-496A88CD1655}"/>
    <cellStyle name="Calculation 2 2 2 8 10" xfId="41915" xr:uid="{0B65763B-0388-4DFE-B48B-7802172ADDA3}"/>
    <cellStyle name="Calculation 2 2 2 8 11" xfId="46251" xr:uid="{A6E7C82C-26EB-4CEF-921E-53913F91AB81}"/>
    <cellStyle name="Calculation 2 2 2 8 12" xfId="49655" xr:uid="{263C9CF9-249A-494B-86C4-201A7D563EAF}"/>
    <cellStyle name="Calculation 2 2 2 8 13" xfId="51622" xr:uid="{6C69FD8B-1C49-42EB-88DB-9E81A13670CC}"/>
    <cellStyle name="Calculation 2 2 2 8 2" xfId="8685" xr:uid="{75D5B992-A267-410E-8D1C-402072F05EF7}"/>
    <cellStyle name="Calculation 2 2 2 8 3" xfId="12256" xr:uid="{2B6B7ADA-CC39-4309-9BCF-CEA488262625}"/>
    <cellStyle name="Calculation 2 2 2 8 4" xfId="16159" xr:uid="{B6F5BA6D-2307-439B-B159-99AF92261889}"/>
    <cellStyle name="Calculation 2 2 2 8 5" xfId="19340" xr:uid="{1A2D1E4D-754E-4DD3-9E89-4F55755DDB8B}"/>
    <cellStyle name="Calculation 2 2 2 8 6" xfId="25859" xr:uid="{2708FE94-2282-4B51-B182-BAB580398B74}"/>
    <cellStyle name="Calculation 2 2 2 8 7" xfId="32207" xr:uid="{1E4DCCC0-4F68-444D-BFD6-968D92CD97BC}"/>
    <cellStyle name="Calculation 2 2 2 8 8" xfId="35813" xr:uid="{5E7E5435-78BA-4B3A-9E8E-66FE716D5CFB}"/>
    <cellStyle name="Calculation 2 2 2 8 9" xfId="39265" xr:uid="{3F8CBE8C-9159-431C-968E-E9688A866CC6}"/>
    <cellStyle name="Calculation 2 2 2 9" xfId="3892" xr:uid="{A7008470-4958-42E7-BB42-6820888CB946}"/>
    <cellStyle name="Calculation 2 2 2 9 10" xfId="41555" xr:uid="{C9D65DFA-381A-45E8-B452-0D33BD90D1C6}"/>
    <cellStyle name="Calculation 2 2 2 9 11" xfId="45891" xr:uid="{E181D604-DF34-40A3-BC55-CFD8DCB4D79D}"/>
    <cellStyle name="Calculation 2 2 2 9 12" xfId="49295" xr:uid="{60DF22E5-B9E3-4C5B-8BEC-3B4D6216C9C1}"/>
    <cellStyle name="Calculation 2 2 2 9 13" xfId="51262" xr:uid="{0E0C4F02-0408-4696-BBEF-CCAB48162A4C}"/>
    <cellStyle name="Calculation 2 2 2 9 2" xfId="8325" xr:uid="{C43B4190-CD87-4664-8D52-883DA3FEBF10}"/>
    <cellStyle name="Calculation 2 2 2 9 3" xfId="11896" xr:uid="{E4843066-46FC-41DF-80D9-0AB8D441F2E4}"/>
    <cellStyle name="Calculation 2 2 2 9 4" xfId="15799" xr:uid="{5DD02E34-D9E0-4252-BADE-652EA0E8D7A3}"/>
    <cellStyle name="Calculation 2 2 2 9 5" xfId="18980" xr:uid="{6777C463-E815-40CB-8CE5-2812B346DE40}"/>
    <cellStyle name="Calculation 2 2 2 9 6" xfId="25499" xr:uid="{EEB36D13-3689-48D3-AE5A-C33688425281}"/>
    <cellStyle name="Calculation 2 2 2 9 7" xfId="31847" xr:uid="{60A1A29D-AADD-4A39-839A-3C0B6E10AE6A}"/>
    <cellStyle name="Calculation 2 2 2 9 8" xfId="35453" xr:uid="{0ED297B6-A509-4B39-A133-99CC91214D7E}"/>
    <cellStyle name="Calculation 2 2 2 9 9" xfId="38905" xr:uid="{531EBFD0-F5CF-4DA2-9245-58645A8B2A1A}"/>
    <cellStyle name="Calculation 2 2 3" xfId="1378" xr:uid="{EA250A2C-58DB-47BB-A854-032C088B3B85}"/>
    <cellStyle name="Calculation 2 2 3 10" xfId="43403" xr:uid="{D8E48CA8-DD71-46E0-93B6-3236474086F3}"/>
    <cellStyle name="Calculation 2 2 3 11" xfId="47054" xr:uid="{CD499DB2-697B-4E57-A773-B6385FA41705}"/>
    <cellStyle name="Calculation 2 2 3 2" xfId="5819" xr:uid="{7D1D08A1-9AE9-4812-8A0D-88E96197D652}"/>
    <cellStyle name="Calculation 2 2 3 3" xfId="9394" xr:uid="{2BE0E66C-8507-4418-A477-D525311DE081}"/>
    <cellStyle name="Calculation 2 2 3 4" xfId="5395" xr:uid="{A29DB41C-FC52-406A-B23F-37FE4848F1FB}"/>
    <cellStyle name="Calculation 2 2 3 5" xfId="20486" xr:uid="{E45688D0-F6E5-45A8-A7C8-EAFBC7D83665}"/>
    <cellStyle name="Calculation 2 2 3 6" xfId="18780" xr:uid="{23AE4878-2B0D-40B8-AF42-76C2C2EB856F}"/>
    <cellStyle name="Calculation 2 2 3 7" xfId="30391" xr:uid="{8C3FED40-3397-4538-8AAB-7EE73260E4A1}"/>
    <cellStyle name="Calculation 2 2 3 8" xfId="32961" xr:uid="{E4756C99-13A7-4D6B-BB74-BA34FEB39B73}"/>
    <cellStyle name="Calculation 2 2 3 9" xfId="36324" xr:uid="{99B25988-97D0-4ED1-AF66-3E59353FD60E}"/>
    <cellStyle name="Calculation 2 2 4" xfId="1543" xr:uid="{15C245D3-171A-4426-82D3-788115DC81B6}"/>
    <cellStyle name="Calculation 2 2 4 10" xfId="37493" xr:uid="{8BA08318-09FA-4986-ABAF-709171587DD3}"/>
    <cellStyle name="Calculation 2 2 4 11" xfId="43568" xr:uid="{AEB740C5-B079-4C7A-9853-772296C0FB36}"/>
    <cellStyle name="Calculation 2 2 4 12" xfId="47048" xr:uid="{F5EF52AA-BD6B-4B74-BB46-CA2A62324DE4}"/>
    <cellStyle name="Calculation 2 2 4 2" xfId="5982" xr:uid="{498BF191-1484-49C4-BC8D-7893249935F1}"/>
    <cellStyle name="Calculation 2 2 4 3" xfId="9559" xr:uid="{1422C471-F783-4321-B890-894F0A8B0CD2}"/>
    <cellStyle name="Calculation 2 2 4 4" xfId="13471" xr:uid="{7599A567-C088-4665-A811-A0A8DA8856E0}"/>
    <cellStyle name="Calculation 2 2 4 5" xfId="16664" xr:uid="{30053553-2013-4786-96E8-5C20437AD37C}"/>
    <cellStyle name="Calculation 2 2 4 6" xfId="20651" xr:uid="{C24B510B-9BC8-4FEF-B524-FE4591A53669}"/>
    <cellStyle name="Calculation 2 2 4 7" xfId="23263" xr:uid="{F1D870C9-6EF7-46FC-915E-671D0DE1C0CA}"/>
    <cellStyle name="Calculation 2 2 4 8" xfId="30432" xr:uid="{74C34934-14A0-4DDC-A5F6-BF69F00CA815}"/>
    <cellStyle name="Calculation 2 2 4 9" xfId="33126" xr:uid="{24C86088-1DB4-49D4-A64B-1C361F4188DB}"/>
    <cellStyle name="Calculation 2 2 5" xfId="2072" xr:uid="{B2A6EC66-509F-4B9E-86DD-48622FBFDEE4}"/>
    <cellStyle name="Calculation 2 2 5 10" xfId="39789" xr:uid="{A308A0F8-DD5F-44FE-A931-BE4EB8F6F110}"/>
    <cellStyle name="Calculation 2 2 5 11" xfId="44095" xr:uid="{B614F50A-8150-421F-8FD5-76602C9484BB}"/>
    <cellStyle name="Calculation 2 2 5 12" xfId="47966" xr:uid="{CB7AC4F3-97DE-4EBF-9FEA-56A074A1115E}"/>
    <cellStyle name="Calculation 2 2 5 2" xfId="6510" xr:uid="{9092438E-DE6F-4A3A-A67E-99A4D39F1700}"/>
    <cellStyle name="Calculation 2 2 5 3" xfId="10088" xr:uid="{E5426DD5-CB54-46DE-A4EF-71F735398ACD}"/>
    <cellStyle name="Calculation 2 2 5 4" xfId="13987" xr:uid="{E6C47F0F-5C05-45F1-94AA-9A127DA4FEBF}"/>
    <cellStyle name="Calculation 2 2 5 5" xfId="17188" xr:uid="{71FB4824-B4AC-404F-9F3D-7030E7A7B70B}"/>
    <cellStyle name="Calculation 2 2 5 6" xfId="21171" xr:uid="{69AE74B7-6609-447A-8677-826C9B1DE070}"/>
    <cellStyle name="Calculation 2 2 5 7" xfId="23758" xr:uid="{294C75B1-5553-4B9E-942B-BF651982F449}"/>
    <cellStyle name="Calculation 2 2 5 8" xfId="26959" xr:uid="{BE03A997-FD69-4F7C-BE09-FC26139C8E86}"/>
    <cellStyle name="Calculation 2 2 5 9" xfId="33651" xr:uid="{C1CDA4FB-DFBD-4B8A-A029-9314AB6065FC}"/>
    <cellStyle name="Calculation 2 2 6" xfId="2405" xr:uid="{7EAD1EB4-6784-4873-BAD0-D9751B2DA465}"/>
    <cellStyle name="Calculation 2 2 6 10" xfId="40122" xr:uid="{6BF60F44-B762-4C7F-AED2-E431A28839C8}"/>
    <cellStyle name="Calculation 2 2 6 11" xfId="44428" xr:uid="{EAA1C9DF-0F44-4267-A93F-05D23B29410F}"/>
    <cellStyle name="Calculation 2 2 6 12" xfId="42378" xr:uid="{95C91F1D-2FC3-4AF8-9D6B-0D98D92E8684}"/>
    <cellStyle name="Calculation 2 2 6 2" xfId="6843" xr:uid="{7C966199-FC09-4D6F-AD75-F9D326112CAF}"/>
    <cellStyle name="Calculation 2 2 6 3" xfId="10421" xr:uid="{3CBB1102-5363-4744-AA3A-E542444C2169}"/>
    <cellStyle name="Calculation 2 2 6 4" xfId="14320" xr:uid="{9C51D2C4-0E37-469D-BF49-9A8646157428}"/>
    <cellStyle name="Calculation 2 2 6 5" xfId="17521" xr:uid="{06CC4E3A-BC0B-40DF-9C04-2DCB32FDF277}"/>
    <cellStyle name="Calculation 2 2 6 6" xfId="21504" xr:uid="{3F0A3261-3442-484D-8394-75571DF0B88A}"/>
    <cellStyle name="Calculation 2 2 6 7" xfId="24088" xr:uid="{3D3F836E-F471-4CE4-85A7-A139BC201600}"/>
    <cellStyle name="Calculation 2 2 6 8" xfId="28370" xr:uid="{42C67E20-0190-4BBE-AB5E-D54EAAAA5771}"/>
    <cellStyle name="Calculation 2 2 6 9" xfId="33984" xr:uid="{341C0FEA-15EB-44DF-B3F6-789CB43162C5}"/>
    <cellStyle name="Calculation 2 2 7" xfId="3089" xr:uid="{4A9EB834-CC7C-4607-9809-BCA073DA6CAB}"/>
    <cellStyle name="Calculation 2 2 7 10" xfId="34666" xr:uid="{62BC0E1B-379D-4312-BB54-EF09705DFA6D}"/>
    <cellStyle name="Calculation 2 2 7 11" xfId="38111" xr:uid="{84B2E080-7580-48BA-842D-75BE887BB190}"/>
    <cellStyle name="Calculation 2 2 7 12" xfId="40800" xr:uid="{04A0EA5B-EC94-44BC-B914-D2AFD8680448}"/>
    <cellStyle name="Calculation 2 2 7 13" xfId="45111" xr:uid="{CF96AC35-BA31-4749-99C9-B6896CA266A7}"/>
    <cellStyle name="Calculation 2 2 7 14" xfId="48502" xr:uid="{D89B8DAA-FE5C-432C-ACC9-CAEFE21C4B3A}"/>
    <cellStyle name="Calculation 2 2 7 15" xfId="50507" xr:uid="{944601C1-D2B5-4AE8-AB60-490B4F5430FA}"/>
    <cellStyle name="Calculation 2 2 7 2" xfId="7524" xr:uid="{4A4FC64C-2063-4DCA-BDD4-8CC02128F974}"/>
    <cellStyle name="Calculation 2 2 7 3" xfId="11103" xr:uid="{24A5B9C1-B0EF-4FD6-8C2C-0E5B5BD93FE7}"/>
    <cellStyle name="Calculation 2 2 7 4" xfId="15003" xr:uid="{87B94D10-607F-4671-8F0F-0DC4054F78CD}"/>
    <cellStyle name="Calculation 2 2 7 5" xfId="18202" xr:uid="{BDC16F63-6AB4-47CE-A2A3-C8907DE343F8}"/>
    <cellStyle name="Calculation 2 2 7 6" xfId="22182" xr:uid="{32D4D6BD-91F1-4B05-A597-E405809E15F4}"/>
    <cellStyle name="Calculation 2 2 7 7" xfId="24744" xr:uid="{B8B69D08-2D53-41EB-ADC7-1E9D776CC282}"/>
    <cellStyle name="Calculation 2 2 7 8" xfId="29087" xr:uid="{0BDBCDB1-5D2C-4614-86FC-9099C999093C}"/>
    <cellStyle name="Calculation 2 2 7 9" xfId="31061" xr:uid="{A4D34776-AA2E-4232-8F65-08D872D40054}"/>
    <cellStyle name="Calculation 2 2 8" xfId="2864" xr:uid="{B017D7EC-F3F9-4E3E-965E-F83928DF96F3}"/>
    <cellStyle name="Calculation 2 2 8 10" xfId="34441" xr:uid="{473A6BD8-35EB-45E0-B21B-80B5737FE9BE}"/>
    <cellStyle name="Calculation 2 2 8 11" xfId="37886" xr:uid="{ED1D6B18-0BD7-4015-97CE-97BFFE29773C}"/>
    <cellStyle name="Calculation 2 2 8 12" xfId="40575" xr:uid="{47D21ED8-BD59-4516-AC97-A9FA94F00CF8}"/>
    <cellStyle name="Calculation 2 2 8 13" xfId="44886" xr:uid="{DAE3BCAE-8FD7-4072-82DC-E470BC993BF4}"/>
    <cellStyle name="Calculation 2 2 8 14" xfId="48277" xr:uid="{9B6808A4-6621-489C-A8E4-B42C09227F8B}"/>
    <cellStyle name="Calculation 2 2 8 15" xfId="50282" xr:uid="{BD15A101-E65F-4457-9D52-485794C1A8CD}"/>
    <cellStyle name="Calculation 2 2 8 2" xfId="7299" xr:uid="{FFAC77DB-29F9-40E0-8E5A-715AD39900BD}"/>
    <cellStyle name="Calculation 2 2 8 3" xfId="10878" xr:uid="{BDDCFA6E-6D25-4FE5-962F-67CB831A5A98}"/>
    <cellStyle name="Calculation 2 2 8 4" xfId="14778" xr:uid="{A5347E06-67DD-4E05-A318-375120AA845F}"/>
    <cellStyle name="Calculation 2 2 8 5" xfId="17977" xr:uid="{376BD8C1-B9DA-461E-87F8-72D9446F8790}"/>
    <cellStyle name="Calculation 2 2 8 6" xfId="21957" xr:uid="{08B1970C-8B9A-4F12-8173-DDC82EC4EF69}"/>
    <cellStyle name="Calculation 2 2 8 7" xfId="24519" xr:uid="{1C90F927-4488-42C0-A7BC-967D46D59E69}"/>
    <cellStyle name="Calculation 2 2 8 8" xfId="28862" xr:uid="{2B831A09-6177-4F14-996E-4DC429CE74A5}"/>
    <cellStyle name="Calculation 2 2 8 9" xfId="30836" xr:uid="{41C786ED-8012-4FE9-BDFF-F549E53FF5A6}"/>
    <cellStyle name="Calculation 2 2 9" xfId="4043" xr:uid="{340225DF-088D-4BC6-9636-85C92B61DC3A}"/>
    <cellStyle name="Calculation 2 2 9 10" xfId="41706" xr:uid="{A763C6D1-2E0F-41E2-AFE9-39039F1A104E}"/>
    <cellStyle name="Calculation 2 2 9 11" xfId="46042" xr:uid="{7B517F9A-2950-4DE7-9518-91F8A88E47FF}"/>
    <cellStyle name="Calculation 2 2 9 12" xfId="49446" xr:uid="{0015485F-FA77-42C5-B1C9-7B12ECCC740B}"/>
    <cellStyle name="Calculation 2 2 9 13" xfId="51413" xr:uid="{EB8F7EF2-B09F-4C3C-BCA1-414198320C7E}"/>
    <cellStyle name="Calculation 2 2 9 2" xfId="8476" xr:uid="{EEA5BD21-F552-4D45-BC59-80703DF62472}"/>
    <cellStyle name="Calculation 2 2 9 3" xfId="12047" xr:uid="{177F227C-34B5-4EF9-93EE-C41E0F596495}"/>
    <cellStyle name="Calculation 2 2 9 4" xfId="15950" xr:uid="{0EFAF51C-BB32-436D-9692-1306FCF4B44E}"/>
    <cellStyle name="Calculation 2 2 9 5" xfId="19131" xr:uid="{CC5499DC-1E10-40A0-935C-F5C2C5266D32}"/>
    <cellStyle name="Calculation 2 2 9 6" xfId="25650" xr:uid="{B03EFA36-7BCE-4627-89A3-833304A2425B}"/>
    <cellStyle name="Calculation 2 2 9 7" xfId="31998" xr:uid="{3345ED05-057B-4037-B806-73583148A95D}"/>
    <cellStyle name="Calculation 2 2 9 8" xfId="35604" xr:uid="{806DEBC2-6110-4115-B7ED-C0396457836E}"/>
    <cellStyle name="Calculation 2 2 9 9" xfId="39056" xr:uid="{CF38F01C-F8FE-4DBF-80F1-32A515351F37}"/>
    <cellStyle name="Calculation 2 3" xfId="705" xr:uid="{91475C3F-2B58-4CCF-8CE2-CF65A483DD40}"/>
    <cellStyle name="Calculation 2 3 10" xfId="4475" xr:uid="{6A1F64DD-3E8C-4103-992A-4CC3E5D2F9B9}"/>
    <cellStyle name="Calculation 2 3 10 10" xfId="42138" xr:uid="{5BA35F41-EB9C-4238-BAF4-5536AB7C7EDF}"/>
    <cellStyle name="Calculation 2 3 10 11" xfId="46474" xr:uid="{620D2880-9719-48B3-B12A-6C8C096E2D29}"/>
    <cellStyle name="Calculation 2 3 10 12" xfId="49878" xr:uid="{D77169C3-F770-4B6F-A4F5-2E5841D4AF4C}"/>
    <cellStyle name="Calculation 2 3 10 13" xfId="51845" xr:uid="{69BBD22B-5EAF-4D1E-A7C5-DA9E66774C40}"/>
    <cellStyle name="Calculation 2 3 10 2" xfId="8908" xr:uid="{1E15FCD6-906E-4020-8FD6-9C25AED56C82}"/>
    <cellStyle name="Calculation 2 3 10 3" xfId="12479" xr:uid="{622B41AD-303F-4B25-A8C1-8802D44F5E55}"/>
    <cellStyle name="Calculation 2 3 10 4" xfId="16382" xr:uid="{1A3032A5-49B7-48DA-8A63-9427BBE92267}"/>
    <cellStyle name="Calculation 2 3 10 5" xfId="19563" xr:uid="{108D37D4-38CC-444A-8B2D-771D06980094}"/>
    <cellStyle name="Calculation 2 3 10 6" xfId="26082" xr:uid="{1C128E37-1852-4F85-97BF-3782F6129A97}"/>
    <cellStyle name="Calculation 2 3 10 7" xfId="32430" xr:uid="{959242D8-E52D-4200-8F75-58FEF10D5E19}"/>
    <cellStyle name="Calculation 2 3 10 8" xfId="36036" xr:uid="{168EE876-FACA-4529-A87C-6E7246859515}"/>
    <cellStyle name="Calculation 2 3 10 9" xfId="39488" xr:uid="{337EAD71-058B-4DBE-9322-11F22C0F0803}"/>
    <cellStyle name="Calculation 2 3 11" xfId="5992" xr:uid="{19ECBC3D-8E61-4B61-B17B-AF2133893138}"/>
    <cellStyle name="Calculation 2 3 12" xfId="13449" xr:uid="{A98433A5-78B5-41AF-815F-0735FAA4D6FC}"/>
    <cellStyle name="Calculation 2 3 13" xfId="19819" xr:uid="{9E4971F5-7259-44D9-95F1-302C6F2169D9}"/>
    <cellStyle name="Calculation 2 3 14" xfId="29953" xr:uid="{8C685855-B784-4624-BD29-B176F038DE74}"/>
    <cellStyle name="Calculation 2 3 15" xfId="42735" xr:uid="{CC817631-AF1D-4FCA-A3A3-05C1B01DF472}"/>
    <cellStyle name="Calculation 2 3 16" xfId="52569" xr:uid="{5595D936-330C-481D-88C8-BF4516378579}"/>
    <cellStyle name="Calculation 2 3 2" xfId="920" xr:uid="{AB08B0BC-925A-486C-A3CF-7A8029BE9C58}"/>
    <cellStyle name="Calculation 2 3 2 10" xfId="4696" xr:uid="{14198604-EE4C-4A4F-A20F-1A7B0A465F5B}"/>
    <cellStyle name="Calculation 2 3 2 11" xfId="5301" xr:uid="{C503CF35-DBD5-44B4-9C26-1F89C09461F2}"/>
    <cellStyle name="Calculation 2 3 2 12" xfId="20029" xr:uid="{E72A448E-8B68-4FEB-A032-00F9415825CB}"/>
    <cellStyle name="Calculation 2 3 2 13" xfId="36902" xr:uid="{751DAE28-9E4C-4ABE-830B-C2693E8A70D4}"/>
    <cellStyle name="Calculation 2 3 2 14" xfId="42945" xr:uid="{B6342250-DB4D-4C78-B1FC-F397F1AC7273}"/>
    <cellStyle name="Calculation 2 3 2 15" xfId="52783" xr:uid="{E8596CF2-BAB4-43ED-8060-E1F5E02F0B44}"/>
    <cellStyle name="Calculation 2 3 2 2" xfId="1658" xr:uid="{3D89408B-12B5-4821-ACF4-BAB05229F814}"/>
    <cellStyle name="Calculation 2 3 2 2 10" xfId="43683" xr:uid="{968A9660-9DFD-4B12-93CA-6C223036E547}"/>
    <cellStyle name="Calculation 2 3 2 2 11" xfId="47710" xr:uid="{739CD7EB-F1F3-4960-B822-24D35FBCEA18}"/>
    <cellStyle name="Calculation 2 3 2 2 2" xfId="6097" xr:uid="{E8E8E2A1-5EA7-4B6B-9DF3-3ED6F29B450C}"/>
    <cellStyle name="Calculation 2 3 2 2 3" xfId="9674" xr:uid="{79904267-BDE7-4F42-8E41-FE5401EC7480}"/>
    <cellStyle name="Calculation 2 3 2 2 4" xfId="16779" xr:uid="{CA089E46-0387-420C-8E65-8C7DAD8E72B6}"/>
    <cellStyle name="Calculation 2 3 2 2 5" xfId="20766" xr:uid="{B0990082-EBD8-479A-9018-9F6933E73C00}"/>
    <cellStyle name="Calculation 2 3 2 2 6" xfId="23373" xr:uid="{67833530-FE9F-400A-9B56-947BAF8654F7}"/>
    <cellStyle name="Calculation 2 3 2 2 7" xfId="27439" xr:uid="{CC682F5E-B12E-4B3C-8A9D-1F9679AD030B}"/>
    <cellStyle name="Calculation 2 3 2 2 8" xfId="33241" xr:uid="{E6D2575C-2B52-4801-A898-A80C83F365B2}"/>
    <cellStyle name="Calculation 2 3 2 2 9" xfId="29872" xr:uid="{7293D2CA-2415-4C3D-A139-574AD4E2ED5B}"/>
    <cellStyle name="Calculation 2 3 2 3" xfId="1166" xr:uid="{CB021180-958A-4BDC-A6E3-E60EA0979018}"/>
    <cellStyle name="Calculation 2 3 2 3 10" xfId="36453" xr:uid="{99CDE5EA-6DB2-4C1C-9DB8-D7C9B9CA50F8}"/>
    <cellStyle name="Calculation 2 3 2 3 11" xfId="43191" xr:uid="{3391AE2B-E90A-49A8-8C4D-4144456C9ADD}"/>
    <cellStyle name="Calculation 2 3 2 3 12" xfId="46725" xr:uid="{F68DE4BB-8468-4BAC-8BE3-3F7A767B9B1C}"/>
    <cellStyle name="Calculation 2 3 2 3 2" xfId="5608" xr:uid="{659B50F3-A2B1-450E-B60D-E5B348637388}"/>
    <cellStyle name="Calculation 2 3 2 3 3" xfId="9182" xr:uid="{F45332ED-9591-4F4B-A6BE-0D33E9F06359}"/>
    <cellStyle name="Calculation 2 3 2 3 4" xfId="13133" xr:uid="{72382ACF-E6E7-4697-AB0E-ACFA9D8087E1}"/>
    <cellStyle name="Calculation 2 3 2 3 5" xfId="12702" xr:uid="{90050FCA-00A8-4819-92D9-964B9E74A043}"/>
    <cellStyle name="Calculation 2 3 2 3 6" xfId="20274" xr:uid="{62517904-9BF8-4AB6-86CF-CECBEDB5B058}"/>
    <cellStyle name="Calculation 2 3 2 3 7" xfId="23054" xr:uid="{F6C90587-810B-413C-B7AD-FF76CB567F64}"/>
    <cellStyle name="Calculation 2 3 2 3 8" xfId="29831" xr:uid="{21CA941D-9500-48EA-B774-CB42E0DC197C}"/>
    <cellStyle name="Calculation 2 3 2 3 9" xfId="32749" xr:uid="{1174B7E5-9D0D-490E-BF93-677C4ADC8843}"/>
    <cellStyle name="Calculation 2 3 2 4" xfId="2328" xr:uid="{2F3E8193-D9F7-484F-B40A-CCF57E9EA587}"/>
    <cellStyle name="Calculation 2 3 2 4 10" xfId="40045" xr:uid="{3F4BF805-4C63-4E4A-805B-46456B6840AE}"/>
    <cellStyle name="Calculation 2 3 2 4 11" xfId="44351" xr:uid="{27D63453-950A-4BE1-85A5-7B5EAFF68533}"/>
    <cellStyle name="Calculation 2 3 2 4 12" xfId="47440" xr:uid="{C6234011-61E9-4111-A21A-CD0BD81F145B}"/>
    <cellStyle name="Calculation 2 3 2 4 2" xfId="6766" xr:uid="{E7CA2BA8-0E42-4FD9-A42F-DF99AC96DECC}"/>
    <cellStyle name="Calculation 2 3 2 4 3" xfId="10344" xr:uid="{A5233F52-0144-4D0B-AA89-26B3C3C9BB89}"/>
    <cellStyle name="Calculation 2 3 2 4 4" xfId="14243" xr:uid="{B4E52781-18BA-4FC1-8A5E-2BB55D59DC1C}"/>
    <cellStyle name="Calculation 2 3 2 4 5" xfId="17444" xr:uid="{1CA5DEE5-FADC-407A-A4EE-00DA410B3281}"/>
    <cellStyle name="Calculation 2 3 2 4 6" xfId="21427" xr:uid="{4F90E42C-D15C-4F74-A5B8-72CBA80DC140}"/>
    <cellStyle name="Calculation 2 3 2 4 7" xfId="24014" xr:uid="{81014E25-DF18-474E-B941-2A82EF232415}"/>
    <cellStyle name="Calculation 2 3 2 4 8" xfId="26242" xr:uid="{FFBBB55C-F404-41F5-8D64-0A8B6DD463BF}"/>
    <cellStyle name="Calculation 2 3 2 4 9" xfId="33907" xr:uid="{DA44BCAE-3EA8-4DC6-AB95-BAD21027C208}"/>
    <cellStyle name="Calculation 2 3 2 5" xfId="2695" xr:uid="{335AD085-8A62-4F44-93A4-9B36BE4A7B6A}"/>
    <cellStyle name="Calculation 2 3 2 5 10" xfId="40412" xr:uid="{19DFEECD-7EC9-475B-95F7-856FA662178E}"/>
    <cellStyle name="Calculation 2 3 2 5 11" xfId="44718" xr:uid="{7C4171A3-EBAE-4A1C-8FFD-865DB132669C}"/>
    <cellStyle name="Calculation 2 3 2 5 12" xfId="50119" xr:uid="{31DBCDD5-7FE1-45F5-A0D2-5CC1F9DC6748}"/>
    <cellStyle name="Calculation 2 3 2 5 2" xfId="7131" xr:uid="{87DE67AE-A3D8-4274-A360-E96170B28712}"/>
    <cellStyle name="Calculation 2 3 2 5 3" xfId="10711" xr:uid="{0EF14567-EC88-49D8-B3AB-8B7F4D8AC26D}"/>
    <cellStyle name="Calculation 2 3 2 5 4" xfId="14610" xr:uid="{DE399C67-46DD-44E8-A6DE-B86F4FAD42C8}"/>
    <cellStyle name="Calculation 2 3 2 5 5" xfId="17811" xr:uid="{803740D6-39B2-49C2-89A9-AC2861152D6B}"/>
    <cellStyle name="Calculation 2 3 2 5 6" xfId="21794" xr:uid="{5F9912EF-5E0F-4F84-A3C3-DB6E0617801E}"/>
    <cellStyle name="Calculation 2 3 2 5 7" xfId="24360" xr:uid="{CF89EA4B-F17B-4DDD-9432-69D4EF68E838}"/>
    <cellStyle name="Calculation 2 3 2 5 8" xfId="30667" xr:uid="{1320C358-4D04-4F06-9FFD-FB0B1524BC20}"/>
    <cellStyle name="Calculation 2 3 2 5 9" xfId="34274" xr:uid="{545F7E38-1709-495F-B8CC-3EE72822D6D5}"/>
    <cellStyle name="Calculation 2 3 2 6" xfId="3384" xr:uid="{564FD803-2F6F-4839-9419-709D571C8303}"/>
    <cellStyle name="Calculation 2 3 2 6 10" xfId="34961" xr:uid="{3AFE1CDF-C7C8-401A-B14B-680AF570B89B}"/>
    <cellStyle name="Calculation 2 3 2 6 11" xfId="38406" xr:uid="{75FC7F47-D33A-4364-B211-627DCE13C0C9}"/>
    <cellStyle name="Calculation 2 3 2 6 12" xfId="41095" xr:uid="{DFF0842D-7EB5-4F15-A625-8769EFEF6F11}"/>
    <cellStyle name="Calculation 2 3 2 6 13" xfId="45406" xr:uid="{AA829777-72F8-48B9-BC7A-4BE60CF687DC}"/>
    <cellStyle name="Calculation 2 3 2 6 14" xfId="48797" xr:uid="{4F064041-E902-4109-B436-F0E7568953DD}"/>
    <cellStyle name="Calculation 2 3 2 6 15" xfId="50802" xr:uid="{B03D714E-BA24-4BB0-A68A-1FB4489514AC}"/>
    <cellStyle name="Calculation 2 3 2 6 2" xfId="7819" xr:uid="{83EEEC92-E77C-4FD1-B842-CEB79219578A}"/>
    <cellStyle name="Calculation 2 3 2 6 3" xfId="11398" xr:uid="{756184AE-6DF9-4C53-B529-7D1D21C7D62C}"/>
    <cellStyle name="Calculation 2 3 2 6 4" xfId="15298" xr:uid="{89F49428-BDE3-47F5-948B-8BEF4771812C}"/>
    <cellStyle name="Calculation 2 3 2 6 5" xfId="18497" xr:uid="{9AC39E13-C008-4A84-B4A5-70255A3B7A33}"/>
    <cellStyle name="Calculation 2 3 2 6 6" xfId="22477" xr:uid="{24219BC7-C41C-4284-ACDC-06E18E7CD60F}"/>
    <cellStyle name="Calculation 2 3 2 6 7" xfId="25039" xr:uid="{157A971C-24F5-4CDE-A49D-C771973DA274}"/>
    <cellStyle name="Calculation 2 3 2 6 8" xfId="29382" xr:uid="{BF95AE83-1E8B-49B8-ADE7-AFE79465197B}"/>
    <cellStyle name="Calculation 2 3 2 6 9" xfId="31356" xr:uid="{BE5D30FD-BF00-460D-B7B4-3608091C2A12}"/>
    <cellStyle name="Calculation 2 3 2 7" xfId="2928" xr:uid="{0DAC20BC-3EEA-4E24-BDCD-97A82C0962C3}"/>
    <cellStyle name="Calculation 2 3 2 7 10" xfId="34505" xr:uid="{F6621AA6-5ED9-4054-B1F4-AA28358747A1}"/>
    <cellStyle name="Calculation 2 3 2 7 11" xfId="37950" xr:uid="{0A4E37F7-9CEC-4C5B-8CA8-CA5C897C8041}"/>
    <cellStyle name="Calculation 2 3 2 7 12" xfId="40639" xr:uid="{25877573-FB02-4D9E-8E19-02E832F6554A}"/>
    <cellStyle name="Calculation 2 3 2 7 13" xfId="44950" xr:uid="{765BB555-4CAB-4365-8495-32630E289693}"/>
    <cellStyle name="Calculation 2 3 2 7 14" xfId="48341" xr:uid="{D340A850-A888-4A2B-8F09-52427779234C}"/>
    <cellStyle name="Calculation 2 3 2 7 15" xfId="50346" xr:uid="{9121FF40-1EB0-449B-BA0F-5AA6FFB18469}"/>
    <cellStyle name="Calculation 2 3 2 7 2" xfId="7363" xr:uid="{229BB30B-2FFF-42AD-9284-1615E40D9F44}"/>
    <cellStyle name="Calculation 2 3 2 7 3" xfId="10942" xr:uid="{060AEC55-64EB-4F85-9D7F-9CEB6FC8DCB6}"/>
    <cellStyle name="Calculation 2 3 2 7 4" xfId="14842" xr:uid="{1AEB799C-EDDD-4D62-9CD9-5FA14DB297F4}"/>
    <cellStyle name="Calculation 2 3 2 7 5" xfId="18041" xr:uid="{BA7D0C5C-64F3-4A3E-BE0C-59F3F8EA12BF}"/>
    <cellStyle name="Calculation 2 3 2 7 6" xfId="22021" xr:uid="{8E054B93-649B-45B2-99F7-25D124C65698}"/>
    <cellStyle name="Calculation 2 3 2 7 7" xfId="24583" xr:uid="{2AD7C3A7-4D49-4B02-AAA4-E1E2072E126A}"/>
    <cellStyle name="Calculation 2 3 2 7 8" xfId="28926" xr:uid="{D1CE8D78-A1FB-43C9-9374-C14DE5ABA3F4}"/>
    <cellStyle name="Calculation 2 3 2 7 9" xfId="30900" xr:uid="{C5EDC207-A41C-415C-BC19-29A798363700}"/>
    <cellStyle name="Calculation 2 3 2 8" xfId="4336" xr:uid="{22CA44CA-829C-4EA5-8407-6C5158C3B398}"/>
    <cellStyle name="Calculation 2 3 2 8 10" xfId="41999" xr:uid="{1744F55A-8563-4E62-B07F-1397F468C703}"/>
    <cellStyle name="Calculation 2 3 2 8 11" xfId="46335" xr:uid="{7346D240-4F8F-4030-A553-2089355F464E}"/>
    <cellStyle name="Calculation 2 3 2 8 12" xfId="49739" xr:uid="{5867ABFF-3178-4FBF-BAF5-B5B1B13FE540}"/>
    <cellStyle name="Calculation 2 3 2 8 13" xfId="51706" xr:uid="{538897B7-8F00-49D4-9C77-2ACB02029CD4}"/>
    <cellStyle name="Calculation 2 3 2 8 2" xfId="8769" xr:uid="{4C6F2C68-2099-41EB-9DAA-3F26ADF4B3E6}"/>
    <cellStyle name="Calculation 2 3 2 8 3" xfId="12340" xr:uid="{3D3FD40F-487B-4153-A17B-0B683EE70D31}"/>
    <cellStyle name="Calculation 2 3 2 8 4" xfId="16243" xr:uid="{D5E2346D-8669-402E-A2EF-C6895FC199DE}"/>
    <cellStyle name="Calculation 2 3 2 8 5" xfId="19424" xr:uid="{E48F197D-20E6-4542-8C5F-C6F167C23D3E}"/>
    <cellStyle name="Calculation 2 3 2 8 6" xfId="25943" xr:uid="{6806F3F9-94A9-47D2-8D0B-FE9110C5E5A0}"/>
    <cellStyle name="Calculation 2 3 2 8 7" xfId="32291" xr:uid="{2AE9D5EA-F9BD-46FA-8C55-E44DA4EA6554}"/>
    <cellStyle name="Calculation 2 3 2 8 8" xfId="35897" xr:uid="{5EA7DD1D-633E-4A32-828D-525B79A0B302}"/>
    <cellStyle name="Calculation 2 3 2 8 9" xfId="39349" xr:uid="{27CC3D5E-A0A8-4E1E-A4B7-242F9100FC3B}"/>
    <cellStyle name="Calculation 2 3 2 9" xfId="3798" xr:uid="{97616B0D-5ECA-4ED1-956B-952EE5B94DE2}"/>
    <cellStyle name="Calculation 2 3 2 9 10" xfId="41461" xr:uid="{0AD51A83-3F5D-48B8-B283-21F364441E73}"/>
    <cellStyle name="Calculation 2 3 2 9 11" xfId="45797" xr:uid="{613E5A38-3D3A-4146-B6FE-5347EB791A83}"/>
    <cellStyle name="Calculation 2 3 2 9 12" xfId="49201" xr:uid="{E369A615-DFE9-4F8A-8394-078179648B9E}"/>
    <cellStyle name="Calculation 2 3 2 9 13" xfId="51168" xr:uid="{EC5447AE-A8FF-4FB9-B927-A78A1130AA4D}"/>
    <cellStyle name="Calculation 2 3 2 9 2" xfId="8231" xr:uid="{6FAF13D2-63A5-42DB-97E3-1DCCDA3825A9}"/>
    <cellStyle name="Calculation 2 3 2 9 3" xfId="11802" xr:uid="{AFA60F68-565C-4FBF-805C-4EBBABC98637}"/>
    <cellStyle name="Calculation 2 3 2 9 4" xfId="15705" xr:uid="{0D8DD543-DA4A-4EB5-9F6A-7EDF7A91A642}"/>
    <cellStyle name="Calculation 2 3 2 9 5" xfId="18886" xr:uid="{2650694C-90D8-4071-8996-B04FA8CFAB59}"/>
    <cellStyle name="Calculation 2 3 2 9 6" xfId="25405" xr:uid="{85EF1034-3820-45D5-BE03-83D2A24F1C4D}"/>
    <cellStyle name="Calculation 2 3 2 9 7" xfId="31753" xr:uid="{C85C700C-BAAF-4C90-88F7-85BA32D38415}"/>
    <cellStyle name="Calculation 2 3 2 9 8" xfId="35359" xr:uid="{69603C2E-CC17-4982-ACDC-2773B77CB3A4}"/>
    <cellStyle name="Calculation 2 3 2 9 9" xfId="38811" xr:uid="{B5F671DB-82D6-48C1-A841-1BD3BF0D7199}"/>
    <cellStyle name="Calculation 2 3 3" xfId="1383" xr:uid="{80E03E43-EC1A-4318-BAC7-1B60880DE939}"/>
    <cellStyle name="Calculation 2 3 3 10" xfId="43408" xr:uid="{9A8FAFE2-C541-47B2-8C77-C9FE403D004B}"/>
    <cellStyle name="Calculation 2 3 3 11" xfId="46879" xr:uid="{ABA660F7-1FE4-4AB9-9295-E5FADD49304F}"/>
    <cellStyle name="Calculation 2 3 3 2" xfId="5824" xr:uid="{D1D06C63-EFB8-45CB-A093-DC4DA1BC5ED3}"/>
    <cellStyle name="Calculation 2 3 3 3" xfId="9399" xr:uid="{CA1D5916-D30A-43F3-A49B-0172B19323D0}"/>
    <cellStyle name="Calculation 2 3 3 4" xfId="15594" xr:uid="{BE4FAC80-95FE-44B4-9716-31F421D11FF5}"/>
    <cellStyle name="Calculation 2 3 3 5" xfId="20491" xr:uid="{8A345B61-B0B1-482F-8E52-FA91B43A02CF}"/>
    <cellStyle name="Calculation 2 3 3 6" xfId="3700" xr:uid="{E745A793-174D-46A9-9DBD-A1B47BE8994E}"/>
    <cellStyle name="Calculation 2 3 3 7" xfId="27782" xr:uid="{D1FD8293-F6EB-4A0E-B372-C19EF0FC284C}"/>
    <cellStyle name="Calculation 2 3 3 8" xfId="32966" xr:uid="{EBE98CD2-FD17-4A47-8FDF-B15850B8D3D4}"/>
    <cellStyle name="Calculation 2 3 3 9" xfId="26732" xr:uid="{E05B9041-7D34-40BF-9C4A-34009543C9BB}"/>
    <cellStyle name="Calculation 2 3 4" xfId="1816" xr:uid="{7032D702-46D8-478B-9780-DCB0CB0DD0CB}"/>
    <cellStyle name="Calculation 2 3 4 10" xfId="27788" xr:uid="{449A1BA7-54B5-4E74-B259-53933FD28C41}"/>
    <cellStyle name="Calculation 2 3 4 11" xfId="43841" xr:uid="{56D4688E-4F85-44FC-9883-2CEE834B1256}"/>
    <cellStyle name="Calculation 2 3 4 12" xfId="47135" xr:uid="{491A95E3-11D8-4230-9C25-1F94CA5AA120}"/>
    <cellStyle name="Calculation 2 3 4 2" xfId="6254" xr:uid="{27FFAF78-2A23-4AF7-ADCF-A75187A9F11E}"/>
    <cellStyle name="Calculation 2 3 4 3" xfId="9832" xr:uid="{69FC5C9C-7054-44AB-962D-1435340756D3}"/>
    <cellStyle name="Calculation 2 3 4 4" xfId="13734" xr:uid="{D92F96DE-8369-4DF1-B822-238E2FE1EF33}"/>
    <cellStyle name="Calculation 2 3 4 5" xfId="16937" xr:uid="{582661F1-DC98-40D9-B2B5-65C8708AFAA9}"/>
    <cellStyle name="Calculation 2 3 4 6" xfId="20924" xr:uid="{BBBCABF5-9614-4D90-BF04-5F15E4B3A2A5}"/>
    <cellStyle name="Calculation 2 3 4 7" xfId="23522" xr:uid="{CE7D01A4-5781-4F89-9E11-56AFE774173D}"/>
    <cellStyle name="Calculation 2 3 4 8" xfId="26368" xr:uid="{B5BFAD81-7C1E-450E-99D3-758AED7C5063}"/>
    <cellStyle name="Calculation 2 3 4 9" xfId="33399" xr:uid="{F70A4208-575E-42EF-8C09-E20C2602EC97}"/>
    <cellStyle name="Calculation 2 3 5" xfId="2147" xr:uid="{FFA19CF1-3E76-46C3-852E-48DFF4A165CD}"/>
    <cellStyle name="Calculation 2 3 5 10" xfId="39864" xr:uid="{ACF6A03D-D55A-4BF7-BAB6-360D8DA6343F}"/>
    <cellStyle name="Calculation 2 3 5 11" xfId="44170" xr:uid="{954A2484-A03A-486A-87E6-81AC5DDFD148}"/>
    <cellStyle name="Calculation 2 3 5 12" xfId="46773" xr:uid="{0B0A597E-37B2-4D36-B3E8-44402E0B76D7}"/>
    <cellStyle name="Calculation 2 3 5 2" xfId="6585" xr:uid="{ADA53CA5-945B-413A-91AE-1150E3B63BF2}"/>
    <cellStyle name="Calculation 2 3 5 3" xfId="10163" xr:uid="{CEAAC624-3ED3-403D-88B1-14441B62A06F}"/>
    <cellStyle name="Calculation 2 3 5 4" xfId="14062" xr:uid="{22AE98B9-3BCD-4F16-8C3A-DAE949AD236C}"/>
    <cellStyle name="Calculation 2 3 5 5" xfId="17263" xr:uid="{892C1E3F-8512-4EBF-96D2-FBEB4A0BF7DE}"/>
    <cellStyle name="Calculation 2 3 5 6" xfId="21246" xr:uid="{08578715-B4F7-4AC2-9575-46E9B5DB73B1}"/>
    <cellStyle name="Calculation 2 3 5 7" xfId="23833" xr:uid="{FE88D342-8FDB-4F8B-8531-32E83CFABE0F}"/>
    <cellStyle name="Calculation 2 3 5 8" xfId="29862" xr:uid="{BC527331-B5C8-4B94-98E4-1D515873B9E9}"/>
    <cellStyle name="Calculation 2 3 5 9" xfId="33726" xr:uid="{36543F37-CD1A-44C8-B242-A436690B13DB}"/>
    <cellStyle name="Calculation 2 3 6" xfId="2489" xr:uid="{3D09B74B-D1D6-440F-83CC-4CCD01C8DF1D}"/>
    <cellStyle name="Calculation 2 3 6 10" xfId="40206" xr:uid="{6A3DEF5B-6AF2-46B1-B6FF-293B83EB6957}"/>
    <cellStyle name="Calculation 2 3 6 11" xfId="44512" xr:uid="{925D9DE2-4744-4288-BF99-C33133A13624}"/>
    <cellStyle name="Calculation 2 3 6 12" xfId="42527" xr:uid="{3B228F2E-A83D-4A4D-BC2E-CFE84289B177}"/>
    <cellStyle name="Calculation 2 3 6 2" xfId="6927" xr:uid="{7A8E6191-D274-4D64-986F-1A285C56CB40}"/>
    <cellStyle name="Calculation 2 3 6 3" xfId="10505" xr:uid="{6F082FA1-0408-4532-9C37-400C92F3DB84}"/>
    <cellStyle name="Calculation 2 3 6 4" xfId="14404" xr:uid="{CCF5AE41-24BC-45DF-B3D2-6A479EB61BB8}"/>
    <cellStyle name="Calculation 2 3 6 5" xfId="17605" xr:uid="{4183CB81-CE17-4B5B-A175-81162E9143AF}"/>
    <cellStyle name="Calculation 2 3 6 6" xfId="21588" xr:uid="{47CDAB36-FCE7-4793-B569-60FECA85B828}"/>
    <cellStyle name="Calculation 2 3 6 7" xfId="24169" xr:uid="{ECA1E0D1-DBF9-458F-A010-9840D639C67D}"/>
    <cellStyle name="Calculation 2 3 6 8" xfId="30082" xr:uid="{E5177354-BEB9-453D-93A8-989341104D34}"/>
    <cellStyle name="Calculation 2 3 6 9" xfId="34068" xr:uid="{1EB87C9F-B21E-4374-980D-1B8CD2BDCC9C}"/>
    <cellStyle name="Calculation 2 3 7" xfId="3173" xr:uid="{B5885B3C-5916-4BEF-B2CA-042E7221D27E}"/>
    <cellStyle name="Calculation 2 3 7 10" xfId="34750" xr:uid="{93E2CCE2-63F9-4A00-A97F-B159A999E27B}"/>
    <cellStyle name="Calculation 2 3 7 11" xfId="38195" xr:uid="{81C9A480-6CB8-425B-A058-B037F36D6D05}"/>
    <cellStyle name="Calculation 2 3 7 12" xfId="40884" xr:uid="{41D593FE-F8ED-4E03-9731-886E7B39D011}"/>
    <cellStyle name="Calculation 2 3 7 13" xfId="45195" xr:uid="{9716B28D-BE63-4F9B-A5F7-3AF5E1A4D222}"/>
    <cellStyle name="Calculation 2 3 7 14" xfId="48586" xr:uid="{C86EC82B-1B56-461F-8C06-1218ECAC00D3}"/>
    <cellStyle name="Calculation 2 3 7 15" xfId="50591" xr:uid="{2DE2668E-F2CC-48B8-AFD7-4F334D9DF048}"/>
    <cellStyle name="Calculation 2 3 7 2" xfId="7608" xr:uid="{565B5701-5649-45EF-ADE6-542501A307F7}"/>
    <cellStyle name="Calculation 2 3 7 3" xfId="11187" xr:uid="{90CC3419-DF73-40A7-A994-648A15CD2E3E}"/>
    <cellStyle name="Calculation 2 3 7 4" xfId="15087" xr:uid="{03BD3B3E-ECC4-4CE1-A745-45ECB27FDD1F}"/>
    <cellStyle name="Calculation 2 3 7 5" xfId="18286" xr:uid="{75A760D6-65C2-496B-B0ED-EFADD9C53AF4}"/>
    <cellStyle name="Calculation 2 3 7 6" xfId="22266" xr:uid="{07CB8FC6-0846-442B-968D-6C73BB41D9AE}"/>
    <cellStyle name="Calculation 2 3 7 7" xfId="24828" xr:uid="{DF61B386-5F93-4905-8EA8-DAB90794207B}"/>
    <cellStyle name="Calculation 2 3 7 8" xfId="29171" xr:uid="{6631AC52-7CDF-4D6E-9885-74FEDEA324F6}"/>
    <cellStyle name="Calculation 2 3 7 9" xfId="31145" xr:uid="{8D5ECB00-AD8F-4EFD-88C6-7B4B41C905E3}"/>
    <cellStyle name="Calculation 2 3 8" xfId="3561" xr:uid="{11363710-9FB0-4C45-B74C-C7FEF036B8BD}"/>
    <cellStyle name="Calculation 2 3 8 10" xfId="35138" xr:uid="{33C8AC77-957C-4719-85CC-21F3A4C36AB3}"/>
    <cellStyle name="Calculation 2 3 8 11" xfId="38583" xr:uid="{D15C240D-16CD-4A99-889A-1188E222FE8B}"/>
    <cellStyle name="Calculation 2 3 8 12" xfId="41272" xr:uid="{33DC31D5-4E9B-4915-898A-44F16BC8F6AB}"/>
    <cellStyle name="Calculation 2 3 8 13" xfId="45583" xr:uid="{AA59779A-D000-4D46-BF80-3ECC30908D9C}"/>
    <cellStyle name="Calculation 2 3 8 14" xfId="48974" xr:uid="{47CFD717-31E3-446E-9F15-4F44157E5359}"/>
    <cellStyle name="Calculation 2 3 8 15" xfId="50979" xr:uid="{CC4D4771-253A-4B19-94B8-1F8A1886C2FF}"/>
    <cellStyle name="Calculation 2 3 8 2" xfId="7996" xr:uid="{D0B8B94C-1788-4EA4-B8B9-3D0E1258886A}"/>
    <cellStyle name="Calculation 2 3 8 3" xfId="11575" xr:uid="{2A712DD6-4F8D-4296-B23B-33147A3D8ED3}"/>
    <cellStyle name="Calculation 2 3 8 4" xfId="15475" xr:uid="{29380046-0D0F-4591-9A17-6AAF71B8C357}"/>
    <cellStyle name="Calculation 2 3 8 5" xfId="18674" xr:uid="{9EDC8F4F-1E2C-4149-9773-46E7699ED87D}"/>
    <cellStyle name="Calculation 2 3 8 6" xfId="22654" xr:uid="{53329A56-F314-4C6C-8F5B-CB296DD63BAB}"/>
    <cellStyle name="Calculation 2 3 8 7" xfId="25216" xr:uid="{85B03295-C3F0-48CD-8231-B3AC9FE69E3B}"/>
    <cellStyle name="Calculation 2 3 8 8" xfId="29559" xr:uid="{EA6148B3-D65A-4616-B47D-F3B3F25B8A0B}"/>
    <cellStyle name="Calculation 2 3 8 9" xfId="31533" xr:uid="{6D82C33F-3DA1-46D6-B94C-C31FF47A4ABE}"/>
    <cellStyle name="Calculation 2 3 9" xfId="4127" xr:uid="{C63393A5-87E7-4D49-AEF6-EF6305CE430D}"/>
    <cellStyle name="Calculation 2 3 9 10" xfId="41790" xr:uid="{8DFB07CA-A85D-4A4A-93BC-79622B5229B3}"/>
    <cellStyle name="Calculation 2 3 9 11" xfId="46126" xr:uid="{48488523-34EC-42FC-AFF9-606A6D890F7B}"/>
    <cellStyle name="Calculation 2 3 9 12" xfId="49530" xr:uid="{34DD8016-2A0C-4E44-BF03-CBC5C11DD49F}"/>
    <cellStyle name="Calculation 2 3 9 13" xfId="51497" xr:uid="{3E976AE3-93D4-4CA9-9EE7-6154E1FB9D4F}"/>
    <cellStyle name="Calculation 2 3 9 2" xfId="8560" xr:uid="{A1199E33-0B5B-4310-8161-CA37253A4632}"/>
    <cellStyle name="Calculation 2 3 9 3" xfId="12131" xr:uid="{414B550D-F0DA-4639-9B00-60C1BE2D1D5B}"/>
    <cellStyle name="Calculation 2 3 9 4" xfId="16034" xr:uid="{1CB15AAF-CD99-4F39-8D15-E17AA78FDBB9}"/>
    <cellStyle name="Calculation 2 3 9 5" xfId="19215" xr:uid="{7CFA1DA3-C432-4303-9932-7BB8E78D2571}"/>
    <cellStyle name="Calculation 2 3 9 6" xfId="25734" xr:uid="{A0A9CA0B-486C-4DA0-BBDE-80DFD5044506}"/>
    <cellStyle name="Calculation 2 3 9 7" xfId="32082" xr:uid="{E35BF386-DA31-4552-84C7-B3E1E04394DF}"/>
    <cellStyle name="Calculation 2 3 9 8" xfId="35688" xr:uid="{FEC3D63C-86C2-4316-8FBD-8426970DE9CB}"/>
    <cellStyle name="Calculation 2 3 9 9" xfId="39140" xr:uid="{79A63E95-1A5E-4995-995C-2898675B31CE}"/>
    <cellStyle name="Calculation 2 4" xfId="611" xr:uid="{F41364C8-1EF9-43AD-AF77-839FC31FC274}"/>
    <cellStyle name="Calculation 2 4 10" xfId="4428" xr:uid="{032F4A92-BE18-4607-9199-9B9665BD383C}"/>
    <cellStyle name="Calculation 2 4 10 10" xfId="42091" xr:uid="{1A1426A4-8321-4687-BDA1-A70E80695C14}"/>
    <cellStyle name="Calculation 2 4 10 11" xfId="46427" xr:uid="{62751CEE-F185-43A4-8030-ADD715C5A4CD}"/>
    <cellStyle name="Calculation 2 4 10 12" xfId="49831" xr:uid="{F7D11E67-2302-477A-B446-D7F7A1379D8E}"/>
    <cellStyle name="Calculation 2 4 10 13" xfId="51798" xr:uid="{DF5A4B16-54AE-4072-8F5B-D2FD80D1E2CA}"/>
    <cellStyle name="Calculation 2 4 10 2" xfId="8861" xr:uid="{F0048368-57FC-4416-89BF-F47B2D23001A}"/>
    <cellStyle name="Calculation 2 4 10 3" xfId="12432" xr:uid="{1EDBF1B3-0BE0-49D7-AF9E-F91CC8F58D70}"/>
    <cellStyle name="Calculation 2 4 10 4" xfId="16335" xr:uid="{BCB03DE3-1D74-4E18-BCE5-E78E49E17B4E}"/>
    <cellStyle name="Calculation 2 4 10 5" xfId="19516" xr:uid="{D0C0811C-CFF6-4F90-9014-8F3829D65412}"/>
    <cellStyle name="Calculation 2 4 10 6" xfId="26035" xr:uid="{85D30013-5C31-4F46-9FAB-360D8D7FD3EB}"/>
    <cellStyle name="Calculation 2 4 10 7" xfId="32383" xr:uid="{9327CDF1-BC70-4A03-A422-792A3DB1C691}"/>
    <cellStyle name="Calculation 2 4 10 8" xfId="35989" xr:uid="{6394CB16-5744-4C96-AA90-6B0A63F477AE}"/>
    <cellStyle name="Calculation 2 4 10 9" xfId="39441" xr:uid="{BEC6CABB-6B44-4A5B-A32F-490A10C6DF80}"/>
    <cellStyle name="Calculation 2 4 11" xfId="8218" xr:uid="{1D07DE42-4C06-4F5C-8731-D4C05AE4EE9A}"/>
    <cellStyle name="Calculation 2 4 12" xfId="4863" xr:uid="{27685988-5F01-438C-ACC3-4CEFE3FBC316}"/>
    <cellStyle name="Calculation 2 4 13" xfId="19725" xr:uid="{D1BD07E3-0598-4441-91BC-EAE928B36E7D}"/>
    <cellStyle name="Calculation 2 4 14" xfId="29672" xr:uid="{D279A7B2-E0C8-4D26-9CDB-F1D356F597CC}"/>
    <cellStyle name="Calculation 2 4 15" xfId="42641" xr:uid="{04BC6960-4D87-4582-8883-8D31474E8529}"/>
    <cellStyle name="Calculation 2 4 16" xfId="52475" xr:uid="{45FA597C-78E0-480E-91E9-37F162A9EFCC}"/>
    <cellStyle name="Calculation 2 4 2" xfId="826" xr:uid="{2C0E3E83-0CF9-4E6B-8E28-7E073B42B292}"/>
    <cellStyle name="Calculation 2 4 2 10" xfId="5341" xr:uid="{112ADC76-1D58-4601-BBE9-DADF1F7F04E4}"/>
    <cellStyle name="Calculation 2 4 2 11" xfId="13882" xr:uid="{06715D9D-C385-4705-B3FE-8C5C43AA3A56}"/>
    <cellStyle name="Calculation 2 4 2 12" xfId="19935" xr:uid="{FFA0A4DB-46EF-4FAA-AF5F-9C4C5D8FDC2D}"/>
    <cellStyle name="Calculation 2 4 2 13" xfId="36912" xr:uid="{967F0B8B-3F4C-4608-A45C-4A9F615F1CE4}"/>
    <cellStyle name="Calculation 2 4 2 14" xfId="42851" xr:uid="{270C2AA1-A2D9-4AD9-89CB-BAC8BAD49BC9}"/>
    <cellStyle name="Calculation 2 4 2 15" xfId="52689" xr:uid="{5871D646-D501-46E5-B485-990F69ECEFB4}"/>
    <cellStyle name="Calculation 2 4 2 2" xfId="1432" xr:uid="{A932193D-91D9-4E18-BF6F-C1C575505049}"/>
    <cellStyle name="Calculation 2 4 2 2 10" xfId="43457" xr:uid="{979B3C28-191F-40C6-9340-41CD755F32E8}"/>
    <cellStyle name="Calculation 2 4 2 2 11" xfId="46897" xr:uid="{86678AEA-DA4F-46F5-8CD4-F9FD9FE9C0B0}"/>
    <cellStyle name="Calculation 2 4 2 2 2" xfId="5871" xr:uid="{687F47A1-8920-4A1B-B6A1-D564459602AF}"/>
    <cellStyle name="Calculation 2 4 2 2 3" xfId="9448" xr:uid="{C9E4B764-8907-4B9A-8AD4-ED2F458F5409}"/>
    <cellStyle name="Calculation 2 4 2 2 4" xfId="16553" xr:uid="{D232B598-F006-440E-9D9C-8FEE8104510E}"/>
    <cellStyle name="Calculation 2 4 2 2 5" xfId="20540" xr:uid="{F6FB0EDC-0CA4-42EF-AA6F-0018815F5720}"/>
    <cellStyle name="Calculation 2 4 2 2 6" xfId="23161" xr:uid="{B331C0F4-9B83-4367-934F-635C57AEEAA6}"/>
    <cellStyle name="Calculation 2 4 2 2 7" xfId="26728" xr:uid="{7A91303F-0AF1-46C1-B494-FD1FAA648A03}"/>
    <cellStyle name="Calculation 2 4 2 2 8" xfId="33015" xr:uid="{A124AFA3-DCF0-4104-A256-A0B37C5EC529}"/>
    <cellStyle name="Calculation 2 4 2 2 9" xfId="27121" xr:uid="{FDDD02A7-E6B6-44E1-8639-50F4D13ADE25}"/>
    <cellStyle name="Calculation 2 4 2 3" xfId="1146" xr:uid="{CD8E0B0E-95FA-47EB-9F9E-FC7C1D883C3D}"/>
    <cellStyle name="Calculation 2 4 2 3 10" xfId="27305" xr:uid="{878D290C-C021-45DE-AC34-707DAC765285}"/>
    <cellStyle name="Calculation 2 4 2 3 11" xfId="43171" xr:uid="{F83EE0A3-7231-4423-A797-FC50470F446F}"/>
    <cellStyle name="Calculation 2 4 2 3 12" xfId="47414" xr:uid="{E530D5CE-774F-43D4-9FB5-F7A5DA601E5D}"/>
    <cellStyle name="Calculation 2 4 2 3 2" xfId="5588" xr:uid="{C43AD323-3DB6-4040-A50E-9935DB69A4BA}"/>
    <cellStyle name="Calculation 2 4 2 3 3" xfId="9162" xr:uid="{0068F21E-A505-4276-94AF-3A977504EDC3}"/>
    <cellStyle name="Calculation 2 4 2 3 4" xfId="13115" xr:uid="{8A5FAA21-7D11-4A55-8A6F-E68DFF145A53}"/>
    <cellStyle name="Calculation 2 4 2 3 5" xfId="4757" xr:uid="{D5D427AD-AD11-483D-9B8B-F68E8405829A}"/>
    <cellStyle name="Calculation 2 4 2 3 6" xfId="20254" xr:uid="{8C1BCF88-1C49-48E6-B657-92A00F09FF5B}"/>
    <cellStyle name="Calculation 2 4 2 3 7" xfId="11691" xr:uid="{7BE5FEB7-F6F4-4FA5-8DF3-42D842B6DCCF}"/>
    <cellStyle name="Calculation 2 4 2 3 8" xfId="26850" xr:uid="{C1AC0C0B-7BEB-4B3B-B08A-116826FA798B}"/>
    <cellStyle name="Calculation 2 4 2 3 9" xfId="32729" xr:uid="{473A1378-CBA4-45DE-BB50-19CE3472D13C}"/>
    <cellStyle name="Calculation 2 4 2 4" xfId="2244" xr:uid="{ADDF69B7-A427-41AC-BE2B-F34EC4954A6B}"/>
    <cellStyle name="Calculation 2 4 2 4 10" xfId="39961" xr:uid="{4B056227-46F3-4C87-994F-8937ED1A1043}"/>
    <cellStyle name="Calculation 2 4 2 4 11" xfId="44267" xr:uid="{9A0A2C60-2E8E-49B6-9BB1-4F3053C3F3E5}"/>
    <cellStyle name="Calculation 2 4 2 4 12" xfId="46758" xr:uid="{D3B2F158-1AC6-49D3-A04F-AD61847AF914}"/>
    <cellStyle name="Calculation 2 4 2 4 2" xfId="6682" xr:uid="{EBBFCD0B-766A-4A17-A7F4-437EEAC8E8EA}"/>
    <cellStyle name="Calculation 2 4 2 4 3" xfId="10260" xr:uid="{5D4C3D43-05AD-42CB-951F-DA0A8086A575}"/>
    <cellStyle name="Calculation 2 4 2 4 4" xfId="14159" xr:uid="{695A3028-AE54-47FD-8152-F8B2946ED71F}"/>
    <cellStyle name="Calculation 2 4 2 4 5" xfId="17360" xr:uid="{CABD7A74-20FF-4EF7-8A76-25CF432C6667}"/>
    <cellStyle name="Calculation 2 4 2 4 6" xfId="21343" xr:uid="{C86329F6-F33E-4D18-8A3F-52D7EEE77886}"/>
    <cellStyle name="Calculation 2 4 2 4 7" xfId="23930" xr:uid="{C75BF501-BC9F-4D4F-8C63-07547EBA8AF5}"/>
    <cellStyle name="Calculation 2 4 2 4 8" xfId="26721" xr:uid="{6285CC9D-9A6A-4DCD-AE8E-A7DCF0A556DA}"/>
    <cellStyle name="Calculation 2 4 2 4 9" xfId="33823" xr:uid="{069854DF-B490-41AD-9485-3109BAD8100E}"/>
    <cellStyle name="Calculation 2 4 2 5" xfId="2601" xr:uid="{D45285B8-309B-4468-BF42-FBEA780F5763}"/>
    <cellStyle name="Calculation 2 4 2 5 10" xfId="40318" xr:uid="{D5AD5AE5-C2B1-4677-AA8D-A0EE0B043FE5}"/>
    <cellStyle name="Calculation 2 4 2 5 11" xfId="44624" xr:uid="{2128DD34-F4EE-4367-9F07-DBD04672182A}"/>
    <cellStyle name="Calculation 2 4 2 5 12" xfId="50025" xr:uid="{56B7E0B2-0191-4D7F-B4BF-B91A8DFD7F97}"/>
    <cellStyle name="Calculation 2 4 2 5 2" xfId="7038" xr:uid="{431EACF1-BFED-43D7-913A-1693822E60E0}"/>
    <cellStyle name="Calculation 2 4 2 5 3" xfId="10617" xr:uid="{37EF0260-B2F1-43C9-A9D4-C48AA017A2A2}"/>
    <cellStyle name="Calculation 2 4 2 5 4" xfId="14516" xr:uid="{55B1D0AD-D978-4D05-9807-A63FD3DD8E32}"/>
    <cellStyle name="Calculation 2 4 2 5 5" xfId="17717" xr:uid="{89850BE3-A999-465B-A488-D4F162F6D762}"/>
    <cellStyle name="Calculation 2 4 2 5 6" xfId="21700" xr:uid="{D7E21A63-997C-47D2-A759-0F028B7CBFB8}"/>
    <cellStyle name="Calculation 2 4 2 5 7" xfId="24271" xr:uid="{D8B4A092-5A8E-442E-AE21-D1051E251FE7}"/>
    <cellStyle name="Calculation 2 4 2 5 8" xfId="30573" xr:uid="{337BE4B8-3DEB-45F1-BD75-7CA4BCC25907}"/>
    <cellStyle name="Calculation 2 4 2 5 9" xfId="34180" xr:uid="{5E9C6490-0F96-4411-AE0E-757A8C5A431E}"/>
    <cellStyle name="Calculation 2 4 2 6" xfId="3290" xr:uid="{8AC40D61-B73B-46BA-A0AF-F9AAC18D0E02}"/>
    <cellStyle name="Calculation 2 4 2 6 10" xfId="34867" xr:uid="{34D50047-7C16-4506-BB1C-D49F7B7928B6}"/>
    <cellStyle name="Calculation 2 4 2 6 11" xfId="38312" xr:uid="{550A0146-AFFF-431E-BE75-55FE92BA4938}"/>
    <cellStyle name="Calculation 2 4 2 6 12" xfId="41001" xr:uid="{5575A5F9-3186-4540-84CE-2931947BEEEC}"/>
    <cellStyle name="Calculation 2 4 2 6 13" xfId="45312" xr:uid="{238A3009-F24E-45A8-B8C0-B939C8D63F1C}"/>
    <cellStyle name="Calculation 2 4 2 6 14" xfId="48703" xr:uid="{86B919DF-BF8F-4982-B72D-E78136E64B13}"/>
    <cellStyle name="Calculation 2 4 2 6 15" xfId="50708" xr:uid="{C2BDDA7D-CE9D-4F7D-BFAC-27F4D23FED95}"/>
    <cellStyle name="Calculation 2 4 2 6 2" xfId="7725" xr:uid="{58E27544-BBD4-4571-AD99-46A0AFF30C1E}"/>
    <cellStyle name="Calculation 2 4 2 6 3" xfId="11304" xr:uid="{686D008D-A7A2-49B9-9ADE-FF89438A4F6A}"/>
    <cellStyle name="Calculation 2 4 2 6 4" xfId="15204" xr:uid="{6760A222-B89D-479F-8FA3-F8F61543ACD3}"/>
    <cellStyle name="Calculation 2 4 2 6 5" xfId="18403" xr:uid="{711C9D95-3FAE-427E-A5D0-4D3D8AF6639A}"/>
    <cellStyle name="Calculation 2 4 2 6 6" xfId="22383" xr:uid="{C9E5329D-CC40-4109-95A6-3F5896B92855}"/>
    <cellStyle name="Calculation 2 4 2 6 7" xfId="24945" xr:uid="{D498E9EE-9F61-4AC5-9448-7507C97344EC}"/>
    <cellStyle name="Calculation 2 4 2 6 8" xfId="29288" xr:uid="{3A78CA3C-B5CE-402F-B350-1385191DFABD}"/>
    <cellStyle name="Calculation 2 4 2 6 9" xfId="31262" xr:uid="{65EBB65E-0EFC-4D1B-BE06-6AB7888FBE13}"/>
    <cellStyle name="Calculation 2 4 2 7" xfId="2984" xr:uid="{CB1DB618-81DC-4D8C-9077-3F39C4D5C5B9}"/>
    <cellStyle name="Calculation 2 4 2 7 10" xfId="34561" xr:uid="{4725E3B1-9820-4F3E-8F55-46B44BB35029}"/>
    <cellStyle name="Calculation 2 4 2 7 11" xfId="38006" xr:uid="{F626CD45-7DB2-4C3E-A9F1-D3DD10F6BD25}"/>
    <cellStyle name="Calculation 2 4 2 7 12" xfId="40695" xr:uid="{7CC7C96F-A215-465C-810B-FCD6094502A9}"/>
    <cellStyle name="Calculation 2 4 2 7 13" xfId="45006" xr:uid="{1B9689EF-28FF-4F21-B97D-4AD5F8EF8F9A}"/>
    <cellStyle name="Calculation 2 4 2 7 14" xfId="48397" xr:uid="{82352FC3-9329-447C-A616-06329D20D512}"/>
    <cellStyle name="Calculation 2 4 2 7 15" xfId="50402" xr:uid="{2720B713-C0F8-4F6C-99E7-B6794308DBF6}"/>
    <cellStyle name="Calculation 2 4 2 7 2" xfId="7419" xr:uid="{465754A8-2668-4BA8-8117-81C648EE9041}"/>
    <cellStyle name="Calculation 2 4 2 7 3" xfId="10998" xr:uid="{9D4D3A88-473C-48FD-BB6C-9F66A2CC8E38}"/>
    <cellStyle name="Calculation 2 4 2 7 4" xfId="14898" xr:uid="{D5926A59-6550-4E7D-BA31-CCAF667D951E}"/>
    <cellStyle name="Calculation 2 4 2 7 5" xfId="18097" xr:uid="{7CFF764D-1E76-43CB-B1A2-677D6A6E2E93}"/>
    <cellStyle name="Calculation 2 4 2 7 6" xfId="22077" xr:uid="{58E57C7C-29A1-469A-A00F-C0B7615A2C3E}"/>
    <cellStyle name="Calculation 2 4 2 7 7" xfId="24639" xr:uid="{B7CB2DCA-99A2-4BEE-8585-725C59125E13}"/>
    <cellStyle name="Calculation 2 4 2 7 8" xfId="28982" xr:uid="{68BB84D7-DE28-40E9-AFC5-ACAE27C83287}"/>
    <cellStyle name="Calculation 2 4 2 7 9" xfId="30956" xr:uid="{95FB05E7-84DF-428D-BC17-43FB6E92CB3F}"/>
    <cellStyle name="Calculation 2 4 2 8" xfId="4242" xr:uid="{79A5D900-6C47-4865-9406-97C4A14B2039}"/>
    <cellStyle name="Calculation 2 4 2 8 10" xfId="41905" xr:uid="{19130AC3-8C30-489F-9EFF-5D7905C22C74}"/>
    <cellStyle name="Calculation 2 4 2 8 11" xfId="46241" xr:uid="{5E279765-E67D-444D-81EA-0E5A3C893701}"/>
    <cellStyle name="Calculation 2 4 2 8 12" xfId="49645" xr:uid="{B6FB121D-6FF0-4B71-B8CB-B3BC48D3B826}"/>
    <cellStyle name="Calculation 2 4 2 8 13" xfId="51612" xr:uid="{FD2C1186-B128-4DA0-BB71-BA1E2041580C}"/>
    <cellStyle name="Calculation 2 4 2 8 2" xfId="8675" xr:uid="{EFC7E7A7-5E2E-4D16-9F5F-34B3C932F0C1}"/>
    <cellStyle name="Calculation 2 4 2 8 3" xfId="12246" xr:uid="{A823D479-9CF3-4BE0-A08F-C57B7E74FCC9}"/>
    <cellStyle name="Calculation 2 4 2 8 4" xfId="16149" xr:uid="{B8CE036E-4BF6-4061-9D2F-4033FC7D7124}"/>
    <cellStyle name="Calculation 2 4 2 8 5" xfId="19330" xr:uid="{EC7BE8AC-7E6E-4774-96A0-78C9B467A2A2}"/>
    <cellStyle name="Calculation 2 4 2 8 6" xfId="25849" xr:uid="{AD81B064-D461-4C8A-AE89-DE43358313FD}"/>
    <cellStyle name="Calculation 2 4 2 8 7" xfId="32197" xr:uid="{95C45542-14F7-4F53-BDB2-7B9DFE32B58B}"/>
    <cellStyle name="Calculation 2 4 2 8 8" xfId="35803" xr:uid="{11F4261B-B132-460F-B946-D061658B4C0A}"/>
    <cellStyle name="Calculation 2 4 2 8 9" xfId="39255" xr:uid="{80D23FF7-5911-4E5F-8889-9520D9006708}"/>
    <cellStyle name="Calculation 2 4 2 9" xfId="3850" xr:uid="{A5EBD439-4BC8-4C83-87B2-EA8B560C01FA}"/>
    <cellStyle name="Calculation 2 4 2 9 10" xfId="41513" xr:uid="{374EB5DF-9624-49FF-8BD2-C5FE8D5E33C2}"/>
    <cellStyle name="Calculation 2 4 2 9 11" xfId="45849" xr:uid="{AE46F90C-3CC9-436F-998A-CFD1E054E95A}"/>
    <cellStyle name="Calculation 2 4 2 9 12" xfId="49253" xr:uid="{83BECF09-3EEF-4B05-AA43-390C7C8C675E}"/>
    <cellStyle name="Calculation 2 4 2 9 13" xfId="51220" xr:uid="{21191A97-EF4A-4BAA-AA0A-398D1A5DE8F1}"/>
    <cellStyle name="Calculation 2 4 2 9 2" xfId="8283" xr:uid="{CF10B5EA-0C50-46CB-AB28-040EFD80B18D}"/>
    <cellStyle name="Calculation 2 4 2 9 3" xfId="11854" xr:uid="{FE246A32-2F6A-4362-9A09-FD71CA5E948B}"/>
    <cellStyle name="Calculation 2 4 2 9 4" xfId="15757" xr:uid="{4A0BEF37-4725-4F46-8C2C-6899A0D50FF6}"/>
    <cellStyle name="Calculation 2 4 2 9 5" xfId="18938" xr:uid="{103CF8EE-E29B-4228-80CA-1C58D261363F}"/>
    <cellStyle name="Calculation 2 4 2 9 6" xfId="25457" xr:uid="{784FFB80-BAE6-4317-BD4B-6D621E74FA8E}"/>
    <cellStyle name="Calculation 2 4 2 9 7" xfId="31805" xr:uid="{532D8FC3-2FF3-4BE0-95F8-556DDD411D7E}"/>
    <cellStyle name="Calculation 2 4 2 9 8" xfId="35411" xr:uid="{A081953D-5165-4833-8196-F1A0A0930C6D}"/>
    <cellStyle name="Calculation 2 4 2 9 9" xfId="38863" xr:uid="{EE70B453-FA66-4887-82A2-0581700B4974}"/>
    <cellStyle name="Calculation 2 4 3" xfId="1185" xr:uid="{F9C3B411-427A-4707-912D-2BEA1BAEC36F}"/>
    <cellStyle name="Calculation 2 4 3 10" xfId="43210" xr:uid="{66BE3AA4-D510-4E3F-9697-998F3A05ABD0}"/>
    <cellStyle name="Calculation 2 4 3 11" xfId="46793" xr:uid="{53AB0201-AEC9-45DE-8F46-650276024B1F}"/>
    <cellStyle name="Calculation 2 4 3 2" xfId="5627" xr:uid="{556CEF49-DBA9-4BE5-B47B-BB96AAE2F779}"/>
    <cellStyle name="Calculation 2 4 3 3" xfId="9201" xr:uid="{37B37E65-476D-4707-A249-4D9A9626955F}"/>
    <cellStyle name="Calculation 2 4 3 4" xfId="13171" xr:uid="{52CA124F-AC09-4391-B54E-D7E09DDFCFC4}"/>
    <cellStyle name="Calculation 2 4 3 5" xfId="20293" xr:uid="{4F2D74B0-F9FB-43B1-B19C-E32303BCBF9E}"/>
    <cellStyle name="Calculation 2 4 3 6" xfId="23081" xr:uid="{D9D428A2-DAF3-44D8-A0F9-F8A530C08C76}"/>
    <cellStyle name="Calculation 2 4 3 7" xfId="27676" xr:uid="{D228E707-16A6-4504-BB95-18ACA6612BD3}"/>
    <cellStyle name="Calculation 2 4 3 8" xfId="32768" xr:uid="{C2F9EEA6-EC65-4564-9EC1-060D3B85535F}"/>
    <cellStyle name="Calculation 2 4 3 9" xfId="36327" xr:uid="{AAF6B0DA-DBE6-419E-B635-AE0CF4D6D7EC}"/>
    <cellStyle name="Calculation 2 4 4" xfId="1867" xr:uid="{8AB02FEB-E7BF-4CB5-A66B-31B9ABF73ACB}"/>
    <cellStyle name="Calculation 2 4 4 10" xfId="26514" xr:uid="{81A1A1D5-7339-4391-8B00-CF302DCD6A7C}"/>
    <cellStyle name="Calculation 2 4 4 11" xfId="43892" xr:uid="{32DE3239-775C-4328-B3C0-750F6CEC3612}"/>
    <cellStyle name="Calculation 2 4 4 12" xfId="47946" xr:uid="{8EDCF200-0508-48CD-804F-3F943B1E314C}"/>
    <cellStyle name="Calculation 2 4 4 2" xfId="6305" xr:uid="{AD9FBB5D-9049-4AB3-BD91-D4940DB3CD90}"/>
    <cellStyle name="Calculation 2 4 4 3" xfId="9883" xr:uid="{C5FCF381-F936-41EF-A122-CE925185FAE1}"/>
    <cellStyle name="Calculation 2 4 4 4" xfId="13785" xr:uid="{409E5798-8F76-48E9-A8A5-4758D5EF64B2}"/>
    <cellStyle name="Calculation 2 4 4 5" xfId="16988" xr:uid="{515DDB16-A476-49F9-90D3-CB74E0A37F74}"/>
    <cellStyle name="Calculation 2 4 4 6" xfId="20975" xr:uid="{EBC9DAF6-C0D1-4E08-9EFE-DF4DDDF52702}"/>
    <cellStyle name="Calculation 2 4 4 7" xfId="23569" xr:uid="{9FC1773D-A125-4742-9B0B-1D0E45487DE2}"/>
    <cellStyle name="Calculation 2 4 4 8" xfId="29708" xr:uid="{B2E939D6-D974-46D9-A5C7-21B1C50D38DD}"/>
    <cellStyle name="Calculation 2 4 4 9" xfId="33450" xr:uid="{E40EDEED-61DA-469F-9C2E-9FC543168400}"/>
    <cellStyle name="Calculation 2 4 5" xfId="2064" xr:uid="{3F779656-2AD2-434B-AB1F-0966090C5678}"/>
    <cellStyle name="Calculation 2 4 5 10" xfId="39781" xr:uid="{08063D23-58F7-47F3-8106-8CAE453D9359}"/>
    <cellStyle name="Calculation 2 4 5 11" xfId="44087" xr:uid="{89BAFAB1-7DCF-49B1-9E93-E6C4BACB629B}"/>
    <cellStyle name="Calculation 2 4 5 12" xfId="47539" xr:uid="{D93C1A84-55B6-4F59-9DA3-CA243DBB80CF}"/>
    <cellStyle name="Calculation 2 4 5 2" xfId="6502" xr:uid="{1C06F431-9702-4256-A0E6-05CF5BA6E4E3}"/>
    <cellStyle name="Calculation 2 4 5 3" xfId="10080" xr:uid="{568F8559-097F-49C9-B81B-271040609C70}"/>
    <cellStyle name="Calculation 2 4 5 4" xfId="13979" xr:uid="{4F5870E2-893B-471B-849E-D9B9882350EB}"/>
    <cellStyle name="Calculation 2 4 5 5" xfId="17180" xr:uid="{8202DF74-3853-4BAF-888D-2AEE969C19B1}"/>
    <cellStyle name="Calculation 2 4 5 6" xfId="21163" xr:uid="{769FD5F7-9BBC-4A95-9F04-EE446A815034}"/>
    <cellStyle name="Calculation 2 4 5 7" xfId="23750" xr:uid="{E8486AE0-9947-4192-98FA-AADB65F493F7}"/>
    <cellStyle name="Calculation 2 4 5 8" xfId="27421" xr:uid="{E9C90741-D95E-438C-BEDA-5A9C2C0D6B2B}"/>
    <cellStyle name="Calculation 2 4 5 9" xfId="33643" xr:uid="{9BAC0DC8-8254-4463-B920-2533A1AD7DB5}"/>
    <cellStyle name="Calculation 2 4 6" xfId="2395" xr:uid="{3E26E413-C85D-455F-B206-A781903873D4}"/>
    <cellStyle name="Calculation 2 4 6 10" xfId="40112" xr:uid="{3C60496C-3347-4B42-A3A9-1E655CEDD3A3}"/>
    <cellStyle name="Calculation 2 4 6 11" xfId="44418" xr:uid="{30BF1D8D-0833-43E1-90D0-57EA32EE590A}"/>
    <cellStyle name="Calculation 2 4 6 12" xfId="45708" xr:uid="{E96B602B-C666-4BEE-A585-DE2113439900}"/>
    <cellStyle name="Calculation 2 4 6 2" xfId="6833" xr:uid="{D1B2506E-64A0-4ABF-ADCD-757A452DD4F0}"/>
    <cellStyle name="Calculation 2 4 6 3" xfId="10411" xr:uid="{EF45E71A-0215-4634-B59E-CBC5BAF4F8B5}"/>
    <cellStyle name="Calculation 2 4 6 4" xfId="14310" xr:uid="{71E55AE0-F891-4466-88DC-54A6D245EB75}"/>
    <cellStyle name="Calculation 2 4 6 5" xfId="17511" xr:uid="{2ECA8F5B-F780-4989-8C0A-4F397AE77A61}"/>
    <cellStyle name="Calculation 2 4 6 6" xfId="21494" xr:uid="{C8D48F29-DDAE-4337-ADF9-4B8BFD8BA643}"/>
    <cellStyle name="Calculation 2 4 6 7" xfId="24080" xr:uid="{772B866C-75BE-4175-BF71-B8DC883CA5D0}"/>
    <cellStyle name="Calculation 2 4 6 8" xfId="27208" xr:uid="{D27449ED-705A-43FE-B11F-A878D873981E}"/>
    <cellStyle name="Calculation 2 4 6 9" xfId="33974" xr:uid="{5E871940-72F2-485A-AA7D-F98F2A94F45E}"/>
    <cellStyle name="Calculation 2 4 7" xfId="3079" xr:uid="{C56D912C-35A0-4FF2-A5F6-6DF8696058A1}"/>
    <cellStyle name="Calculation 2 4 7 10" xfId="34656" xr:uid="{4EF8C903-FA04-46A4-8E3D-98B3DB7C53A3}"/>
    <cellStyle name="Calculation 2 4 7 11" xfId="38101" xr:uid="{B23A5F65-41E8-4D0F-90E4-6C7A6E3A3C1C}"/>
    <cellStyle name="Calculation 2 4 7 12" xfId="40790" xr:uid="{2447E060-FABB-4073-91C4-FA0C0AC14AFB}"/>
    <cellStyle name="Calculation 2 4 7 13" xfId="45101" xr:uid="{885E76A4-D00E-4FFB-B5D1-5765135D3F49}"/>
    <cellStyle name="Calculation 2 4 7 14" xfId="48492" xr:uid="{81F1A552-2391-4B67-A91A-5BFB314E707B}"/>
    <cellStyle name="Calculation 2 4 7 15" xfId="50497" xr:uid="{AFBE06BC-DCBB-44D6-834E-7DA485900CA0}"/>
    <cellStyle name="Calculation 2 4 7 2" xfId="7514" xr:uid="{B978501F-26E7-4E3A-82BB-D307A8963EE9}"/>
    <cellStyle name="Calculation 2 4 7 3" xfId="11093" xr:uid="{26D7819F-BF9E-4FA5-8A2A-18D4F94E8FEB}"/>
    <cellStyle name="Calculation 2 4 7 4" xfId="14993" xr:uid="{BB300992-DF25-47CE-8A1F-7F019D82BDBC}"/>
    <cellStyle name="Calculation 2 4 7 5" xfId="18192" xr:uid="{70B40C98-0B62-4CBC-8835-0E59D0267655}"/>
    <cellStyle name="Calculation 2 4 7 6" xfId="22172" xr:uid="{F10CC38B-0268-471E-9E20-2260281E18DA}"/>
    <cellStyle name="Calculation 2 4 7 7" xfId="24734" xr:uid="{ADE29DE7-9748-45B4-8DAE-18FB08EDE24D}"/>
    <cellStyle name="Calculation 2 4 7 8" xfId="29077" xr:uid="{BB1350AB-4932-425E-A5D7-20F2DADEDA20}"/>
    <cellStyle name="Calculation 2 4 7 9" xfId="31051" xr:uid="{EE7C137F-F354-49D9-A516-B02957505789}"/>
    <cellStyle name="Calculation 2 4 8" xfId="3614" xr:uid="{48BF9C1E-7BD8-4DE8-97A6-6C01BCD11409}"/>
    <cellStyle name="Calculation 2 4 8 10" xfId="35191" xr:uid="{889F62A5-ACB3-4104-B07C-F05ACAFD9D76}"/>
    <cellStyle name="Calculation 2 4 8 11" xfId="38636" xr:uid="{5A340849-FBA4-4C9E-92CE-8571229132D5}"/>
    <cellStyle name="Calculation 2 4 8 12" xfId="41325" xr:uid="{10953961-F39E-448B-BB35-41E872ED605F}"/>
    <cellStyle name="Calculation 2 4 8 13" xfId="45636" xr:uid="{F8FE48A8-D40F-4EF6-9B90-39D9793A00AC}"/>
    <cellStyle name="Calculation 2 4 8 14" xfId="49027" xr:uid="{25BC299B-33DA-4853-A197-1DF38A676AE3}"/>
    <cellStyle name="Calculation 2 4 8 15" xfId="51032" xr:uid="{0E7C9E78-DBCF-431F-9CB6-590EDEE81967}"/>
    <cellStyle name="Calculation 2 4 8 2" xfId="8049" xr:uid="{62FBE991-7BA5-42EA-9319-D59F9AECAC00}"/>
    <cellStyle name="Calculation 2 4 8 3" xfId="11628" xr:uid="{8D5A6A8D-639A-4205-848A-26F3EACF445D}"/>
    <cellStyle name="Calculation 2 4 8 4" xfId="15528" xr:uid="{0CFA98D8-6912-4C7E-8C5C-DFA94D9B4B4C}"/>
    <cellStyle name="Calculation 2 4 8 5" xfId="18727" xr:uid="{43DB3FFC-FDE9-4625-9C92-9517EEB8014E}"/>
    <cellStyle name="Calculation 2 4 8 6" xfId="22707" xr:uid="{5D04C583-0B63-4E3D-BC9C-AADA6BD52086}"/>
    <cellStyle name="Calculation 2 4 8 7" xfId="25269" xr:uid="{87E2A1C2-34BA-4453-B5D7-EC74C1C65E31}"/>
    <cellStyle name="Calculation 2 4 8 8" xfId="29612" xr:uid="{5C95E69F-2D10-4949-8946-0821AAD9DA54}"/>
    <cellStyle name="Calculation 2 4 8 9" xfId="31586" xr:uid="{29DCEE95-E71F-46D4-8395-6EEDB256F232}"/>
    <cellStyle name="Calculation 2 4 9" xfId="4033" xr:uid="{3975C96F-99B1-4147-BA02-158EAB151C50}"/>
    <cellStyle name="Calculation 2 4 9 10" xfId="41696" xr:uid="{EC868CC3-31E1-4C6F-8894-14E30E2C94E6}"/>
    <cellStyle name="Calculation 2 4 9 11" xfId="46032" xr:uid="{9008DB24-8024-4589-BFA4-A05BBE98B270}"/>
    <cellStyle name="Calculation 2 4 9 12" xfId="49436" xr:uid="{9818FD0E-0D9F-428A-8DFB-7AF3D0B2F01F}"/>
    <cellStyle name="Calculation 2 4 9 13" xfId="51403" xr:uid="{F9844BD9-6384-405D-869C-98CFF46AF9D6}"/>
    <cellStyle name="Calculation 2 4 9 2" xfId="8466" xr:uid="{AE1508E9-8D71-459D-B4F4-687130FABC1B}"/>
    <cellStyle name="Calculation 2 4 9 3" xfId="12037" xr:uid="{5125C587-522E-4BED-967D-C8451BE38060}"/>
    <cellStyle name="Calculation 2 4 9 4" xfId="15940" xr:uid="{CA7F5E24-8E96-4487-B191-8F73C42FF826}"/>
    <cellStyle name="Calculation 2 4 9 5" xfId="19121" xr:uid="{C9691C10-2F6A-4760-A57E-4BEADC1270D7}"/>
    <cellStyle name="Calculation 2 4 9 6" xfId="25640" xr:uid="{EF58557D-AD43-42F4-BB30-7F8E097DCF1C}"/>
    <cellStyle name="Calculation 2 4 9 7" xfId="31988" xr:uid="{B9312019-C234-4705-A026-1AD517AD4662}"/>
    <cellStyle name="Calculation 2 4 9 8" xfId="35594" xr:uid="{7DCDC341-1A0F-4991-9E47-A6F6A2A68021}"/>
    <cellStyle name="Calculation 2 4 9 9" xfId="39046" xr:uid="{81DCCCB4-2AB3-4C2A-A358-5FE4DFAFC3B6}"/>
    <cellStyle name="Calculation 2 5" xfId="755" xr:uid="{31C39FCC-3AE8-45BE-92B6-4FAD80013F90}"/>
    <cellStyle name="Calculation 2 5 10" xfId="4980" xr:uid="{1C932882-CA8A-4475-8A29-1EDCE8347277}"/>
    <cellStyle name="Calculation 2 5 11" xfId="12848" xr:uid="{4EE1EA04-A116-460D-8136-410AF6DFFB79}"/>
    <cellStyle name="Calculation 2 5 12" xfId="19868" xr:uid="{B7592C11-76E3-44DA-B090-53DF1FE42C41}"/>
    <cellStyle name="Calculation 2 5 13" xfId="36313" xr:uid="{9BFE05BC-6FAC-41F4-9B50-3578FD8E58C0}"/>
    <cellStyle name="Calculation 2 5 14" xfId="42785" xr:uid="{E76C7FAF-A217-4E5D-9512-3989D0FBC1C0}"/>
    <cellStyle name="Calculation 2 5 15" xfId="52618" xr:uid="{9EE87E43-E7B5-41BC-8908-CD386544C46D}"/>
    <cellStyle name="Calculation 2 5 2" xfId="1241" xr:uid="{406D2AD2-8928-41C4-802C-C27B83A67EB4}"/>
    <cellStyle name="Calculation 2 5 2 10" xfId="43266" xr:uid="{FA033F37-1989-46AC-ADE1-4347419A8588}"/>
    <cellStyle name="Calculation 2 5 2 11" xfId="47814" xr:uid="{DEC41118-CDEA-4663-A020-10517C6BBE65}"/>
    <cellStyle name="Calculation 2 5 2 2" xfId="5683" xr:uid="{39A03593-91C1-44B8-AB0A-5D06F8138712}"/>
    <cellStyle name="Calculation 2 5 2 3" xfId="9257" xr:uid="{6B501113-9B19-41FB-B79E-D2A8B5746821}"/>
    <cellStyle name="Calculation 2 5 2 4" xfId="5126" xr:uid="{8642F930-F206-469F-A55C-BD1E044C9619}"/>
    <cellStyle name="Calculation 2 5 2 5" xfId="20349" xr:uid="{A6F614AF-A3C0-489C-81D8-8C35D1D78530}"/>
    <cellStyle name="Calculation 2 5 2 6" xfId="4914" xr:uid="{E4955F41-1718-4B16-8C22-D21A91AA1F08}"/>
    <cellStyle name="Calculation 2 5 2 7" xfId="27715" xr:uid="{C9AF66E8-D84A-43FB-9E1A-E14269193FFC}"/>
    <cellStyle name="Calculation 2 5 2 8" xfId="32824" xr:uid="{F43B9F3B-D34A-4C79-A2F6-F1B58BEE7451}"/>
    <cellStyle name="Calculation 2 5 2 9" xfId="27264" xr:uid="{3FA44F9E-B9C6-423F-BD63-883AB81202B2}"/>
    <cellStyle name="Calculation 2 5 3" xfId="1889" xr:uid="{B88466FC-C707-4D1C-B47F-8106F0281781}"/>
    <cellStyle name="Calculation 2 5 3 10" xfId="28555" xr:uid="{2C54A7E9-AF1E-4F86-9AEA-0AE277363F2D}"/>
    <cellStyle name="Calculation 2 5 3 11" xfId="43914" xr:uid="{9BA5DDDC-71F0-4809-9877-A48E914726EF}"/>
    <cellStyle name="Calculation 2 5 3 12" xfId="47470" xr:uid="{BC66D734-A7AC-43B2-A0E9-C07800176016}"/>
    <cellStyle name="Calculation 2 5 3 2" xfId="6327" xr:uid="{63889F87-075D-4164-9DBF-D84203B697E3}"/>
    <cellStyle name="Calculation 2 5 3 3" xfId="9905" xr:uid="{7107BCC8-8D88-48CE-92D8-4E67E33A8E45}"/>
    <cellStyle name="Calculation 2 5 3 4" xfId="13807" xr:uid="{1CAD04BA-1056-469D-BE2F-590C9C5349E9}"/>
    <cellStyle name="Calculation 2 5 3 5" xfId="17010" xr:uid="{8F666270-AE46-4BF9-B5B8-F878AADA161B}"/>
    <cellStyle name="Calculation 2 5 3 6" xfId="20997" xr:uid="{E1BC3786-7CCA-475E-A885-10B7C7EBDC0C}"/>
    <cellStyle name="Calculation 2 5 3 7" xfId="23590" xr:uid="{54C5DDEB-13AE-424C-8D6F-428444AEB66A}"/>
    <cellStyle name="Calculation 2 5 3 8" xfId="26770" xr:uid="{17C7C31D-A55D-4AB3-AFDE-D1D05B22F70E}"/>
    <cellStyle name="Calculation 2 5 3 9" xfId="33472" xr:uid="{4304F217-F5A8-40DF-A44F-86F12B9F58D7}"/>
    <cellStyle name="Calculation 2 5 4" xfId="2190" xr:uid="{78C5BE4B-2F1A-43C9-A906-4B778FDF7993}"/>
    <cellStyle name="Calculation 2 5 4 10" xfId="39907" xr:uid="{21E3FA9A-5591-4238-A59F-64BC1FC54ACD}"/>
    <cellStyle name="Calculation 2 5 4 11" xfId="44213" xr:uid="{39CE321D-66B2-4314-AEAC-BAEB11D416A8}"/>
    <cellStyle name="Calculation 2 5 4 12" xfId="47792" xr:uid="{5D52193C-7AEC-48CD-B25F-B182F487E036}"/>
    <cellStyle name="Calculation 2 5 4 2" xfId="6628" xr:uid="{45FF12A9-7471-4D19-85F4-A3EE15494D34}"/>
    <cellStyle name="Calculation 2 5 4 3" xfId="10206" xr:uid="{8950EDAC-A5A3-493F-B6D8-61FB1DE9524D}"/>
    <cellStyle name="Calculation 2 5 4 4" xfId="14105" xr:uid="{3DA892DB-F6C4-4322-ACAC-A5DBFB0334FC}"/>
    <cellStyle name="Calculation 2 5 4 5" xfId="17306" xr:uid="{F3EDA308-A25B-4FC1-AD56-A8A5DB52BE65}"/>
    <cellStyle name="Calculation 2 5 4 6" xfId="21289" xr:uid="{5DD34688-0176-46AA-BA81-0F211714D01F}"/>
    <cellStyle name="Calculation 2 5 4 7" xfId="23876" xr:uid="{5D22AE9B-9C25-4F0E-A152-4A0E48382C19}"/>
    <cellStyle name="Calculation 2 5 4 8" xfId="26765" xr:uid="{36218871-F278-4C28-A727-F70FE5C8D6A0}"/>
    <cellStyle name="Calculation 2 5 4 9" xfId="33769" xr:uid="{EA57F9D8-F142-446B-9DFC-68DA7C426532}"/>
    <cellStyle name="Calculation 2 5 5" xfId="2538" xr:uid="{E2B97470-C56A-4502-9319-3DF6C3C92307}"/>
    <cellStyle name="Calculation 2 5 5 10" xfId="40255" xr:uid="{204FB12E-6EB6-487D-BDBD-A6AE12106BAC}"/>
    <cellStyle name="Calculation 2 5 5 11" xfId="44561" xr:uid="{C61EEBCF-1368-4665-A595-1EF754B6D6A4}"/>
    <cellStyle name="Calculation 2 5 5 12" xfId="42408" xr:uid="{D33DB9A1-137C-4453-B6E1-006227182110}"/>
    <cellStyle name="Calculation 2 5 5 2" xfId="6975" xr:uid="{646A9196-3E9A-4E0F-9217-4F61662F15FD}"/>
    <cellStyle name="Calculation 2 5 5 3" xfId="10554" xr:uid="{4AAD6B2B-DB67-4B5B-9C3A-00F7602D4398}"/>
    <cellStyle name="Calculation 2 5 5 4" xfId="14453" xr:uid="{04571480-9B56-4315-AD5C-0B1BAF882619}"/>
    <cellStyle name="Calculation 2 5 5 5" xfId="17654" xr:uid="{F698694C-06CA-4ADC-9491-05F119E13D91}"/>
    <cellStyle name="Calculation 2 5 5 6" xfId="21637" xr:uid="{1A13F949-EA17-4E4B-AC7B-8EFF455EAACE}"/>
    <cellStyle name="Calculation 2 5 5 7" xfId="24213" xr:uid="{7D731040-0908-48AA-B9E5-7264BAE3ACFE}"/>
    <cellStyle name="Calculation 2 5 5 8" xfId="26463" xr:uid="{381A2E2D-2EF3-447F-AA06-52B9B8461432}"/>
    <cellStyle name="Calculation 2 5 5 9" xfId="34117" xr:uid="{E49AD706-17B6-41B5-BA3D-34505D7B5AB7}"/>
    <cellStyle name="Calculation 2 5 6" xfId="3222" xr:uid="{C301A502-769C-428B-83EB-05C185B3EF1A}"/>
    <cellStyle name="Calculation 2 5 6 10" xfId="34799" xr:uid="{E0AEE421-1427-48A3-8706-42B1BB129522}"/>
    <cellStyle name="Calculation 2 5 6 11" xfId="38244" xr:uid="{516A767B-4FAB-4E76-A482-B34C9A3DDBB1}"/>
    <cellStyle name="Calculation 2 5 6 12" xfId="40933" xr:uid="{598CDAF7-B88A-4B05-95BF-E3B61CBDE7CC}"/>
    <cellStyle name="Calculation 2 5 6 13" xfId="45244" xr:uid="{D77B0534-D7E4-4C7E-B8B3-28CBE011AC00}"/>
    <cellStyle name="Calculation 2 5 6 14" xfId="48635" xr:uid="{B4CB7CE4-46AF-4A43-A2B9-4272CAB1124B}"/>
    <cellStyle name="Calculation 2 5 6 15" xfId="50640" xr:uid="{E4661407-303E-45E5-BDFA-BCAD766EB104}"/>
    <cellStyle name="Calculation 2 5 6 2" xfId="7657" xr:uid="{8763CB47-C399-4587-B65D-C41F2FA46235}"/>
    <cellStyle name="Calculation 2 5 6 3" xfId="11236" xr:uid="{BFBA6573-E481-4C8A-8348-F55BF754B665}"/>
    <cellStyle name="Calculation 2 5 6 4" xfId="15136" xr:uid="{9CE43AE1-5515-40EB-8C3F-E3766E381362}"/>
    <cellStyle name="Calculation 2 5 6 5" xfId="18335" xr:uid="{EDC1E18B-EEDC-473A-AFE8-837A1A26D7A2}"/>
    <cellStyle name="Calculation 2 5 6 6" xfId="22315" xr:uid="{212DF898-700A-40AF-A31E-86047C1B0748}"/>
    <cellStyle name="Calculation 2 5 6 7" xfId="24877" xr:uid="{7E166576-F5DB-4198-B322-390523AF96A8}"/>
    <cellStyle name="Calculation 2 5 6 8" xfId="29220" xr:uid="{1E0D44B8-9551-4C67-9B65-3BB474BB3A71}"/>
    <cellStyle name="Calculation 2 5 6 9" xfId="31194" xr:uid="{3830413E-0F4C-4532-B048-27829B3EB623}"/>
    <cellStyle name="Calculation 2 5 7" xfId="3636" xr:uid="{8D136E2C-FA23-4F06-BC04-4B4157D82B85}"/>
    <cellStyle name="Calculation 2 5 7 10" xfId="35213" xr:uid="{38C5D213-8E60-497E-833D-F1458E86E098}"/>
    <cellStyle name="Calculation 2 5 7 11" xfId="38658" xr:uid="{95EF69FD-810F-4641-90E3-BDDFF993C348}"/>
    <cellStyle name="Calculation 2 5 7 12" xfId="41347" xr:uid="{F9DF531B-425E-4C8B-B7F0-1A5C6FCBFF4A}"/>
    <cellStyle name="Calculation 2 5 7 13" xfId="45658" xr:uid="{19B5D206-A41C-470F-9382-E1A5CD140F4E}"/>
    <cellStyle name="Calculation 2 5 7 14" xfId="49049" xr:uid="{1F0678B4-73BE-4399-B2A0-3262B4A5109B}"/>
    <cellStyle name="Calculation 2 5 7 15" xfId="51054" xr:uid="{453A61D8-C193-4099-AC44-65D0E0D79418}"/>
    <cellStyle name="Calculation 2 5 7 2" xfId="8071" xr:uid="{FD1D0F97-7313-47DD-A748-0DB2497B3CA5}"/>
    <cellStyle name="Calculation 2 5 7 3" xfId="11650" xr:uid="{35792BE2-F939-4185-B3FF-F92D8CFB5249}"/>
    <cellStyle name="Calculation 2 5 7 4" xfId="15550" xr:uid="{7BB222D3-571C-44E7-9127-319A9600887A}"/>
    <cellStyle name="Calculation 2 5 7 5" xfId="18749" xr:uid="{9F05D82D-F9F6-423D-B891-786385F7EC92}"/>
    <cellStyle name="Calculation 2 5 7 6" xfId="22729" xr:uid="{89777A03-EDC1-4317-8C56-EDEE0327D444}"/>
    <cellStyle name="Calculation 2 5 7 7" xfId="25291" xr:uid="{124244E3-FBC4-495B-A01A-8C1B942BE442}"/>
    <cellStyle name="Calculation 2 5 7 8" xfId="29634" xr:uid="{4944C6CA-9803-4671-8AF6-9FDDEAE41863}"/>
    <cellStyle name="Calculation 2 5 7 9" xfId="31608" xr:uid="{CF83ABBE-B00D-439C-9DEC-26783A2971F5}"/>
    <cellStyle name="Calculation 2 5 8" xfId="4176" xr:uid="{202A24C8-34C9-429A-ADCB-C5BC0A10D95D}"/>
    <cellStyle name="Calculation 2 5 8 10" xfId="41839" xr:uid="{735CB4F4-B287-4AC1-ADBC-7CCDCB61089A}"/>
    <cellStyle name="Calculation 2 5 8 11" xfId="46175" xr:uid="{DF4E080B-26FF-4B8A-996C-1ADC0AA3954E}"/>
    <cellStyle name="Calculation 2 5 8 12" xfId="49579" xr:uid="{14DDBCDF-48B3-4859-BEC6-7807BEF10192}"/>
    <cellStyle name="Calculation 2 5 8 13" xfId="51546" xr:uid="{C1921BE1-8804-493B-92C8-1E00B142E11A}"/>
    <cellStyle name="Calculation 2 5 8 2" xfId="8609" xr:uid="{087DF6EE-A347-4834-B671-E57439226289}"/>
    <cellStyle name="Calculation 2 5 8 3" xfId="12180" xr:uid="{E72583C9-5CCE-4C40-8341-D9EF5E72C177}"/>
    <cellStyle name="Calculation 2 5 8 4" xfId="16083" xr:uid="{FF337B1B-46DE-4D50-9CD5-287683E4D1FB}"/>
    <cellStyle name="Calculation 2 5 8 5" xfId="19264" xr:uid="{5AE3DC00-F329-4476-A8C2-9321E749E4FD}"/>
    <cellStyle name="Calculation 2 5 8 6" xfId="25783" xr:uid="{B38CB3F6-482C-4EE1-BB64-A70F65ED1602}"/>
    <cellStyle name="Calculation 2 5 8 7" xfId="32131" xr:uid="{2E9AC5B0-C30A-43D9-B8DC-93FC454AEEE1}"/>
    <cellStyle name="Calculation 2 5 8 8" xfId="35737" xr:uid="{D732C41E-CA4D-4D29-8A90-D444D7346042}"/>
    <cellStyle name="Calculation 2 5 8 9" xfId="39189" xr:uid="{06828E0F-78B2-4A0A-AA1F-6145F53CB191}"/>
    <cellStyle name="Calculation 2 5 9" xfId="4441" xr:uid="{0A79E029-0963-4921-A22D-EBD4F21B9C95}"/>
    <cellStyle name="Calculation 2 5 9 10" xfId="42104" xr:uid="{BEBBDEF0-DD5A-4ABB-8852-155F9A7A651D}"/>
    <cellStyle name="Calculation 2 5 9 11" xfId="46440" xr:uid="{1D61C74B-796C-4B68-8818-8F20628AF99E}"/>
    <cellStyle name="Calculation 2 5 9 12" xfId="49844" xr:uid="{FCE033C5-3DB5-4AF6-BF21-408C47EB826C}"/>
    <cellStyle name="Calculation 2 5 9 13" xfId="51811" xr:uid="{81B354E8-A4AB-4B78-ABEE-EC296953EE30}"/>
    <cellStyle name="Calculation 2 5 9 2" xfId="8874" xr:uid="{A22B777B-9B7F-46F0-9ED2-3AF01B378450}"/>
    <cellStyle name="Calculation 2 5 9 3" xfId="12445" xr:uid="{808ECA77-FE78-4077-B74D-5F1D21D0CBF1}"/>
    <cellStyle name="Calculation 2 5 9 4" xfId="16348" xr:uid="{1AC6D288-C2CE-4FC1-BE28-061C24BBCF88}"/>
    <cellStyle name="Calculation 2 5 9 5" xfId="19529" xr:uid="{C7F848F8-684D-4F88-9383-59C0E82CDB74}"/>
    <cellStyle name="Calculation 2 5 9 6" xfId="26048" xr:uid="{E6CDB22C-BA65-43D2-B2A0-A8EC50725C5B}"/>
    <cellStyle name="Calculation 2 5 9 7" xfId="32396" xr:uid="{9319FE8C-A1A8-4CD5-AA7E-B6856D9655AA}"/>
    <cellStyle name="Calculation 2 5 9 8" xfId="36002" xr:uid="{281E4DFB-5A34-4F27-880E-C1EA1B420307}"/>
    <cellStyle name="Calculation 2 5 9 9" xfId="39454" xr:uid="{5561BF97-C6E1-4DFE-81A5-76DB7A6E1F0D}"/>
    <cellStyle name="Calculation 2 6" xfId="1030" xr:uid="{F0086912-19E5-4282-938F-F14D59755A6D}"/>
    <cellStyle name="Calculation 2 6 10" xfId="43055" xr:uid="{78C98526-903C-4F25-8377-235DE28BED87}"/>
    <cellStyle name="Calculation 2 6 11" xfId="42406" xr:uid="{EF70EBC3-2ABB-4AF9-BCAA-34B388F8D47D}"/>
    <cellStyle name="Calculation 2 6 2" xfId="5472" xr:uid="{FCC39390-8476-4E3D-A245-60AD8CFB4810}"/>
    <cellStyle name="Calculation 2 6 3" xfId="9046" xr:uid="{60DBA757-4E04-4D8F-B306-954ACF514EE8}"/>
    <cellStyle name="Calculation 2 6 4" xfId="12837" xr:uid="{4DA8B9ED-330D-4CEF-904D-7848C08B26B3}"/>
    <cellStyle name="Calculation 2 6 5" xfId="20138" xr:uid="{05F626FF-1C99-47FF-8A01-54C5EED887FC}"/>
    <cellStyle name="Calculation 2 6 6" xfId="23091" xr:uid="{CF00A887-8209-4D5A-9722-F88D4ADDFC2D}"/>
    <cellStyle name="Calculation 2 6 7" xfId="28688" xr:uid="{1F5E16B1-86EC-4AAA-BC82-A111EFA625DC}"/>
    <cellStyle name="Calculation 2 6 8" xfId="32613" xr:uid="{7433418F-AE1F-494C-8CDD-20E5C8CDD73D}"/>
    <cellStyle name="Calculation 2 6 9" xfId="36390" xr:uid="{C201C84C-BAF5-463E-8529-4EBF6FDDDE66}"/>
    <cellStyle name="Calculation 2 7" xfId="1745" xr:uid="{C157AAF1-80F4-451A-8CFC-1B7C6847EFC9}"/>
    <cellStyle name="Calculation 2 7 10" xfId="38704" xr:uid="{82A4712F-0C4B-4ADB-987B-2E98DC2C198C}"/>
    <cellStyle name="Calculation 2 7 11" xfId="43770" xr:uid="{85D91180-C0D7-4CBB-BBDC-3CD1836BDB8B}"/>
    <cellStyle name="Calculation 2 7 12" xfId="42522" xr:uid="{859A24E5-FD42-4C3B-AC27-4A9C4A637CD5}"/>
    <cellStyle name="Calculation 2 7 2" xfId="6183" xr:uid="{600C9205-61AA-4A64-9760-A4D30467844C}"/>
    <cellStyle name="Calculation 2 7 3" xfId="9761" xr:uid="{6A58B3F9-472F-4B9E-A7D5-F283012A674A}"/>
    <cellStyle name="Calculation 2 7 4" xfId="13663" xr:uid="{BAE6B016-9B22-4103-B65A-BB68AB9BCEF5}"/>
    <cellStyle name="Calculation 2 7 5" xfId="16866" xr:uid="{639E9EEF-7AD5-4928-8F00-BB66EB2DBBC8}"/>
    <cellStyle name="Calculation 2 7 6" xfId="20853" xr:uid="{9D9BBB38-45B6-45EA-B5B3-15BCD347C252}"/>
    <cellStyle name="Calculation 2 7 7" xfId="23453" xr:uid="{ACB57976-9A26-4D81-A724-B87887BA3286}"/>
    <cellStyle name="Calculation 2 7 8" xfId="27524" xr:uid="{7B0FCEE9-F2E6-4DA2-A62D-375A48176ACE}"/>
    <cellStyle name="Calculation 2 7 9" xfId="33328" xr:uid="{ACD9F723-3895-4642-BED3-88E4E8519561}"/>
    <cellStyle name="Calculation 2 8" xfId="1965" xr:uid="{A6760892-F794-4DCC-91DB-9F4EE18AFDAF}"/>
    <cellStyle name="Calculation 2 8 10" xfId="39684" xr:uid="{53067D26-51F4-4392-AE0E-EC484E1D59C7}"/>
    <cellStyle name="Calculation 2 8 11" xfId="43988" xr:uid="{588FB369-B68F-41CD-83C5-8B94514D6BF5}"/>
    <cellStyle name="Calculation 2 8 12" xfId="47968" xr:uid="{7AD22C78-6320-4B29-BD84-85FF59F94532}"/>
    <cellStyle name="Calculation 2 8 2" xfId="6403" xr:uid="{F032FA16-9F49-40A0-81DB-676BEE9F8555}"/>
    <cellStyle name="Calculation 2 8 3" xfId="9981" xr:uid="{9998E402-63E6-454E-AB6C-EDEE2F431F7D}"/>
    <cellStyle name="Calculation 2 8 4" xfId="13880" xr:uid="{127CC7ED-043E-49AA-B4B2-8BD553491C1F}"/>
    <cellStyle name="Calculation 2 8 5" xfId="17082" xr:uid="{FABE97D7-AE0E-430E-9E3C-7E708CA629F0}"/>
    <cellStyle name="Calculation 2 8 6" xfId="21066" xr:uid="{7979284E-5080-4223-A963-A88E014F6E2F}"/>
    <cellStyle name="Calculation 2 8 7" xfId="23655" xr:uid="{C966EF4E-6768-4D35-8FD8-32B48A9C93BE}"/>
    <cellStyle name="Calculation 2 8 8" xfId="30170" xr:uid="{A2A3B989-8448-4B20-8C45-104D0DE27183}"/>
    <cellStyle name="Calculation 2 8 9" xfId="33545" xr:uid="{38F77FED-8EB8-4EE4-801B-042FC096AF81}"/>
    <cellStyle name="Calculation 2 9" xfId="2036" xr:uid="{D041ED92-D4EE-4F1B-A6E5-6A7658A04F7D}"/>
    <cellStyle name="Calculation 2 9 10" xfId="39753" xr:uid="{EFA236AE-466E-4C25-ABDA-4A6A70C8EFF4}"/>
    <cellStyle name="Calculation 2 9 11" xfId="44059" xr:uid="{E8EADD00-F370-4590-B505-4CEE014C8AE3}"/>
    <cellStyle name="Calculation 2 9 12" xfId="48134" xr:uid="{9E0B1263-C82A-49E3-B0CB-919C73B08BF2}"/>
    <cellStyle name="Calculation 2 9 2" xfId="6474" xr:uid="{0F4DE7D3-CC8D-4BF7-B5E8-3FC88FB068AC}"/>
    <cellStyle name="Calculation 2 9 3" xfId="10052" xr:uid="{F034EDBF-62DF-462B-8C09-E377D3CFFEAE}"/>
    <cellStyle name="Calculation 2 9 4" xfId="13951" xr:uid="{E0264768-8298-492C-AD25-65BB36DBB1CA}"/>
    <cellStyle name="Calculation 2 9 5" xfId="17152" xr:uid="{32F1C340-F3C9-474A-B380-35DFEA73BEBD}"/>
    <cellStyle name="Calculation 2 9 6" xfId="21135" xr:uid="{AF02E5BD-D0BF-4847-89CA-2B7F56740B03}"/>
    <cellStyle name="Calculation 2 9 7" xfId="23722" xr:uid="{ED755462-2A2E-4DD2-A6E2-07A56094E63B}"/>
    <cellStyle name="Calculation 2 9 8" xfId="27610" xr:uid="{81402CEB-650B-4EEA-AB11-5DEA295E95F9}"/>
    <cellStyle name="Calculation 2 9 9" xfId="33615" xr:uid="{21CCAACD-F74A-4ABF-8A0F-62C4DA97842C}"/>
    <cellStyle name="Calculation 3" xfId="299" xr:uid="{783F5C85-5661-43C7-AF95-43FC16A61A55}"/>
    <cellStyle name="Calculation 3 10" xfId="2876" xr:uid="{BB5C6A54-A043-440E-9324-2F39EBA140A0}"/>
    <cellStyle name="Calculation 3 10 10" xfId="34453" xr:uid="{6A502A0F-C016-4701-8AEC-837AE0F96ADC}"/>
    <cellStyle name="Calculation 3 10 11" xfId="37898" xr:uid="{6DA99A00-7BC5-4DE8-BE98-C2129C191E93}"/>
    <cellStyle name="Calculation 3 10 12" xfId="40587" xr:uid="{7D445D3F-059F-4B23-939B-D32C242738FE}"/>
    <cellStyle name="Calculation 3 10 13" xfId="44898" xr:uid="{0A2CD18D-1228-4C5B-BD19-9B91C3938AF8}"/>
    <cellStyle name="Calculation 3 10 14" xfId="48289" xr:uid="{37E716AD-6B64-4121-AB98-699A369BD2F6}"/>
    <cellStyle name="Calculation 3 10 15" xfId="50294" xr:uid="{D275020D-2B3D-479B-895E-761DBC893749}"/>
    <cellStyle name="Calculation 3 10 2" xfId="7311" xr:uid="{18BA99BA-6AFD-47C5-A454-57F6F01B684A}"/>
    <cellStyle name="Calculation 3 10 3" xfId="10890" xr:uid="{20E862E8-AB2E-4853-8F97-48C6C0D9D522}"/>
    <cellStyle name="Calculation 3 10 4" xfId="14790" xr:uid="{90D3F2FA-4E3E-4CF0-836E-E27DB9A75CA9}"/>
    <cellStyle name="Calculation 3 10 5" xfId="17989" xr:uid="{0C712D16-D1E7-45A3-8AC9-38BA8AF8E1F2}"/>
    <cellStyle name="Calculation 3 10 6" xfId="21969" xr:uid="{B310244B-E85A-4B79-A766-A906465758FE}"/>
    <cellStyle name="Calculation 3 10 7" xfId="24531" xr:uid="{BA9AD77A-C54B-445C-A2C0-7E5E556578F3}"/>
    <cellStyle name="Calculation 3 10 8" xfId="28874" xr:uid="{BF03B8F4-128D-4FDB-A6E0-720F397DAAA2}"/>
    <cellStyle name="Calculation 3 10 9" xfId="30848" xr:uid="{CA2F344D-E65E-4EA2-A56F-590C8418199C}"/>
    <cellStyle name="Calculation 3 11" xfId="3827" xr:uid="{40F6422B-C487-450B-BE88-5D850ADB90A0}"/>
    <cellStyle name="Calculation 3 11 10" xfId="41490" xr:uid="{9051E97B-9CE5-48CD-9636-538C53A4D9A5}"/>
    <cellStyle name="Calculation 3 11 11" xfId="45826" xr:uid="{8BCFD5BE-D875-404C-9443-873FCC0DAECA}"/>
    <cellStyle name="Calculation 3 11 12" xfId="49230" xr:uid="{8A1434B5-7883-416E-AF27-1666DBA64AF2}"/>
    <cellStyle name="Calculation 3 11 13" xfId="51197" xr:uid="{A7B65157-BEC1-4C83-9820-AFFD1EC3EC75}"/>
    <cellStyle name="Calculation 3 11 2" xfId="8260" xr:uid="{4748E086-217E-47A9-B7FA-294387952FA1}"/>
    <cellStyle name="Calculation 3 11 3" xfId="11831" xr:uid="{599A951B-81C9-42B6-BB2F-A533D4057326}"/>
    <cellStyle name="Calculation 3 11 4" xfId="15734" xr:uid="{21123A38-DDD9-4178-B755-BBEBBA27063E}"/>
    <cellStyle name="Calculation 3 11 5" xfId="18915" xr:uid="{9F24DBAE-2B3C-4E94-9162-228E93254200}"/>
    <cellStyle name="Calculation 3 11 6" xfId="25434" xr:uid="{F4539319-A32E-437E-ADB4-900B18D71D1C}"/>
    <cellStyle name="Calculation 3 11 7" xfId="31782" xr:uid="{98D57603-8955-44F5-A0E4-D7DBCA1415EE}"/>
    <cellStyle name="Calculation 3 11 8" xfId="35388" xr:uid="{D3FE131A-2B3A-42CE-90AE-9DB531B57851}"/>
    <cellStyle name="Calculation 3 11 9" xfId="38840" xr:uid="{4DCC792C-0DFD-4246-9753-FEDD30C982CE}"/>
    <cellStyle name="Calculation 3 12" xfId="3760" xr:uid="{A90951EA-85F0-4DEB-88F6-5B4A632CD42C}"/>
    <cellStyle name="Calculation 3 12 10" xfId="41425" xr:uid="{F3FED61A-C35D-4118-AA58-5EAF57B26C6F}"/>
    <cellStyle name="Calculation 3 12 11" xfId="45759" xr:uid="{529C4E5A-2FE1-47BE-860C-D3E1CAFFAD9B}"/>
    <cellStyle name="Calculation 3 12 12" xfId="49163" xr:uid="{B302D751-BD6C-46F5-B451-1467C0B1F2DD}"/>
    <cellStyle name="Calculation 3 12 13" xfId="51132" xr:uid="{AF033955-A1C9-40AB-8AEB-153A2F463D63}"/>
    <cellStyle name="Calculation 3 12 2" xfId="8193" xr:uid="{86090A79-E8F9-48A3-85EE-9D5B741D561E}"/>
    <cellStyle name="Calculation 3 12 3" xfId="11765" xr:uid="{D3F87775-3117-4065-A003-DCBD5E639B86}"/>
    <cellStyle name="Calculation 3 12 4" xfId="15667" xr:uid="{3C4A4A8D-6189-40AB-B529-D50E6BFD3EDB}"/>
    <cellStyle name="Calculation 3 12 5" xfId="18848" xr:uid="{5EB5D977-45FA-422E-AD06-CFC552475384}"/>
    <cellStyle name="Calculation 3 12 6" xfId="25369" xr:uid="{D2FA0707-ABC8-4C34-89A0-9A3145686C3F}"/>
    <cellStyle name="Calculation 3 12 7" xfId="31716" xr:uid="{D37EA028-F392-43E7-913F-32E6FCCEFEA9}"/>
    <cellStyle name="Calculation 3 12 8" xfId="35321" xr:uid="{EBBE2996-9330-4D2D-A2C1-48A79BE4B499}"/>
    <cellStyle name="Calculation 3 12 9" xfId="38773" xr:uid="{EAE63CDA-36FE-4CC7-9AE7-FB5077B836E1}"/>
    <cellStyle name="Calculation 3 13" xfId="5039" xr:uid="{E956D399-5AA5-435F-8320-C3D3B4F76E86}"/>
    <cellStyle name="Calculation 3 14" xfId="13587" xr:uid="{960296A6-EE2B-4E7B-817D-5B0A7B56FFCA}"/>
    <cellStyle name="Calculation 3 15" xfId="6298" xr:uid="{02CE9B77-B4C8-4BFA-B068-45259928563C}"/>
    <cellStyle name="Calculation 3 16" xfId="29983" xr:uid="{70423EA2-CDEA-4EE7-B838-A29C173C05DF}"/>
    <cellStyle name="Calculation 3 17" xfId="42423" xr:uid="{D7BB1235-37FD-4B1F-A316-D1CFA11C6837}"/>
    <cellStyle name="Calculation 3 18" xfId="52262" xr:uid="{94B97B34-55FB-4F1C-9A1A-AD262FAFA8FC}"/>
    <cellStyle name="Calculation 3 2" xfId="660" xr:uid="{CE35B0DB-9554-4C3B-95C7-C49512930669}"/>
    <cellStyle name="Calculation 3 2 10" xfId="4534" xr:uid="{158851A1-DE50-43E4-874C-2BA933F29E6E}"/>
    <cellStyle name="Calculation 3 2 10 10" xfId="42197" xr:uid="{75A4DF5D-FE08-4B18-8A62-FFC37202D54B}"/>
    <cellStyle name="Calculation 3 2 10 11" xfId="46533" xr:uid="{BE269C2C-C8CF-4044-9F89-6E3F5FA0DCFC}"/>
    <cellStyle name="Calculation 3 2 10 12" xfId="49937" xr:uid="{28A0092B-4446-4D14-9ED3-4AB38F003153}"/>
    <cellStyle name="Calculation 3 2 10 13" xfId="51904" xr:uid="{EBC137A0-0C8F-410E-8C73-F267945D2630}"/>
    <cellStyle name="Calculation 3 2 10 2" xfId="8967" xr:uid="{08D1911B-0CC7-4F6E-8FD4-186FAA96F9E3}"/>
    <cellStyle name="Calculation 3 2 10 3" xfId="12538" xr:uid="{BE02F28F-0DD4-469C-AE0F-96006DEBC878}"/>
    <cellStyle name="Calculation 3 2 10 4" xfId="16441" xr:uid="{86A6D0A2-BB0C-4A6D-B550-0FB74923F6B7}"/>
    <cellStyle name="Calculation 3 2 10 5" xfId="19622" xr:uid="{FBDAEEC5-9B7A-495A-9E64-77BCCD565CB6}"/>
    <cellStyle name="Calculation 3 2 10 6" xfId="26141" xr:uid="{479098F3-13C7-47DD-9AFE-7C7D95DF85FB}"/>
    <cellStyle name="Calculation 3 2 10 7" xfId="32489" xr:uid="{EE8EEBD3-E4FE-4D6B-B4DC-2347D79ADC98}"/>
    <cellStyle name="Calculation 3 2 10 8" xfId="36095" xr:uid="{D1D9358E-818C-4620-87E9-1AE93279000C}"/>
    <cellStyle name="Calculation 3 2 10 9" xfId="39547" xr:uid="{9B4F2BBA-2F22-49CA-855A-18E0D1F450C0}"/>
    <cellStyle name="Calculation 3 2 11" xfId="5066" xr:uid="{C2261FD2-6B63-403A-B7BF-C3F0A1007B48}"/>
    <cellStyle name="Calculation 3 2 12" xfId="12649" xr:uid="{82A3707B-E234-4AAD-821D-DD4C52070174}"/>
    <cellStyle name="Calculation 3 2 13" xfId="19774" xr:uid="{A4883AC9-C715-4552-85D7-5F075A94CCB6}"/>
    <cellStyle name="Calculation 3 2 14" xfId="36947" xr:uid="{E44A6311-BC7B-40B9-9D92-585D824AF19E}"/>
    <cellStyle name="Calculation 3 2 15" xfId="42690" xr:uid="{D8029DCC-EDAA-40BE-9E5A-DD76461E36EE}"/>
    <cellStyle name="Calculation 3 2 16" xfId="52524" xr:uid="{9EE9B454-C803-4675-9EB9-E21C6F49C193}"/>
    <cellStyle name="Calculation 3 2 2" xfId="875" xr:uid="{A4D6C234-8DD0-4023-9201-22C8AFAF82C2}"/>
    <cellStyle name="Calculation 3 2 2 10" xfId="4778" xr:uid="{3FF7CFA0-281A-4442-BE6C-2E03EED598F7}"/>
    <cellStyle name="Calculation 3 2 2 11" xfId="12767" xr:uid="{E5A096AB-E5AB-4332-97DC-2A3EE9EA356B}"/>
    <cellStyle name="Calculation 3 2 2 12" xfId="19984" xr:uid="{AABD56CA-96DD-4D7D-9F36-E640F73CBADF}"/>
    <cellStyle name="Calculation 3 2 2 13" xfId="36309" xr:uid="{AEF19DCE-D2C6-4E74-BFB1-A746CA203750}"/>
    <cellStyle name="Calculation 3 2 2 14" xfId="42900" xr:uid="{0E77ED2F-0851-4FCC-8278-E5641A73951E}"/>
    <cellStyle name="Calculation 3 2 2 15" xfId="52738" xr:uid="{53CB06C0-5427-480B-A423-CBD65322148A}"/>
    <cellStyle name="Calculation 3 2 2 2" xfId="1190" xr:uid="{CDDE7145-741E-4722-A648-B51B3B4CDD07}"/>
    <cellStyle name="Calculation 3 2 2 2 10" xfId="43215" xr:uid="{32643890-90D2-4397-8497-2D7A30013B6A}"/>
    <cellStyle name="Calculation 3 2 2 2 11" xfId="47173" xr:uid="{BE2AA6CC-2C19-47BF-A02A-657CE049E0A6}"/>
    <cellStyle name="Calculation 3 2 2 2 2" xfId="5632" xr:uid="{C01BBB3E-D926-4C94-9469-9E7B2DA99079}"/>
    <cellStyle name="Calculation 3 2 2 2 3" xfId="9206" xr:uid="{5B486D91-2044-4449-8667-B765CF8396E8}"/>
    <cellStyle name="Calculation 3 2 2 2 4" xfId="12880" xr:uid="{2FA7A95E-054B-4EA7-88C8-E158A226826A}"/>
    <cellStyle name="Calculation 3 2 2 2 5" xfId="20298" xr:uid="{F2A3701C-17B2-48B3-B3DD-3D52ED192110}"/>
    <cellStyle name="Calculation 3 2 2 2 6" xfId="23090" xr:uid="{B7AC02BF-654A-400A-8A1E-2544366140C6}"/>
    <cellStyle name="Calculation 3 2 2 2 7" xfId="29849" xr:uid="{2263ED0A-86D9-4924-AB9D-C01FC107573B}"/>
    <cellStyle name="Calculation 3 2 2 2 8" xfId="32773" xr:uid="{F7780D43-FE89-4999-8C91-DA9977AB1021}"/>
    <cellStyle name="Calculation 3 2 2 2 9" xfId="30377" xr:uid="{0894B970-052C-470F-AE37-582ED84A68BB}"/>
    <cellStyle name="Calculation 3 2 2 3" xfId="1525" xr:uid="{674BF357-9653-4C8A-B7CD-4CE62055173F}"/>
    <cellStyle name="Calculation 3 2 2 3 10" xfId="37145" xr:uid="{CB41C8DA-5386-43A4-9704-81A721AD761B}"/>
    <cellStyle name="Calculation 3 2 2 3 11" xfId="43550" xr:uid="{2450FBD2-56C7-4BDF-8828-81A04FFBA704}"/>
    <cellStyle name="Calculation 3 2 2 3 12" xfId="47844" xr:uid="{747095D0-9938-48AA-9881-F7C08BFDF740}"/>
    <cellStyle name="Calculation 3 2 2 3 2" xfId="5964" xr:uid="{B03C4992-7CBD-4DAD-912E-7B5FB195A332}"/>
    <cellStyle name="Calculation 3 2 2 3 3" xfId="9541" xr:uid="{9BD4FE9B-7606-49E5-B736-510D455B2642}"/>
    <cellStyle name="Calculation 3 2 2 3 4" xfId="13453" xr:uid="{C66B9584-D6E1-49EE-B052-60B76EB5A9A9}"/>
    <cellStyle name="Calculation 3 2 2 3 5" xfId="16646" xr:uid="{ADBBA144-9468-4E05-9387-85D4F4173166}"/>
    <cellStyle name="Calculation 3 2 2 3 6" xfId="20633" xr:uid="{D624A2E6-97FB-46F1-9879-1E4CA8B6A84A}"/>
    <cellStyle name="Calculation 3 2 2 3 7" xfId="23248" xr:uid="{7943886C-1572-40E0-8456-325C801203E9}"/>
    <cellStyle name="Calculation 3 2 2 3 8" xfId="29819" xr:uid="{BEC0AB2C-D8FC-4E02-8A83-464544828469}"/>
    <cellStyle name="Calculation 3 2 2 3 9" xfId="33108" xr:uid="{7699B51E-BD2D-40F3-8C8C-6D2B1C6F6548}"/>
    <cellStyle name="Calculation 3 2 2 4" xfId="2288" xr:uid="{1C1C537D-894E-4876-8DFD-27B03CAC0660}"/>
    <cellStyle name="Calculation 3 2 2 4 10" xfId="40005" xr:uid="{D33AEE36-D087-48F9-847C-72BF825E4A77}"/>
    <cellStyle name="Calculation 3 2 2 4 11" xfId="44311" xr:uid="{C6863153-A5FF-432D-B6C5-53C220F8B09B}"/>
    <cellStyle name="Calculation 3 2 2 4 12" xfId="42390" xr:uid="{A7596B66-F72D-4069-8169-8EBB1C87DD97}"/>
    <cellStyle name="Calculation 3 2 2 4 2" xfId="6726" xr:uid="{29ED7B89-F6A2-4492-B9F7-7B77B68A8C43}"/>
    <cellStyle name="Calculation 3 2 2 4 3" xfId="10304" xr:uid="{3A6BFD2C-47FC-4C83-8E3B-029D6436CCE3}"/>
    <cellStyle name="Calculation 3 2 2 4 4" xfId="14203" xr:uid="{53A95B58-EFEE-4767-9F3E-85DC65F4747C}"/>
    <cellStyle name="Calculation 3 2 2 4 5" xfId="17404" xr:uid="{A0C9C35B-2F4E-4CEC-AEEA-AE12E8C6C93F}"/>
    <cellStyle name="Calculation 3 2 2 4 6" xfId="21387" xr:uid="{D728AB69-9BF8-45C4-BB62-3C6019560DFE}"/>
    <cellStyle name="Calculation 3 2 2 4 7" xfId="23974" xr:uid="{9A2AA53F-DD92-4321-9E3F-F0F3AD65B1A4}"/>
    <cellStyle name="Calculation 3 2 2 4 8" xfId="29992" xr:uid="{FB06BCAC-F836-4583-AE92-1CA06B6C085B}"/>
    <cellStyle name="Calculation 3 2 2 4 9" xfId="33867" xr:uid="{9FCE7C0F-9DDC-4BF0-B33F-986712BA75D5}"/>
    <cellStyle name="Calculation 3 2 2 5" xfId="2650" xr:uid="{77F32848-71B2-44AA-ABB8-33CC9161DC99}"/>
    <cellStyle name="Calculation 3 2 2 5 10" xfId="40367" xr:uid="{63EFA85D-B581-43A7-9E40-485ADFFBB5E2}"/>
    <cellStyle name="Calculation 3 2 2 5 11" xfId="44673" xr:uid="{C5D2A118-D67C-4292-86EE-623B0DA609BE}"/>
    <cellStyle name="Calculation 3 2 2 5 12" xfId="50074" xr:uid="{1806CA6A-4E40-4C1F-A1BE-9380DC876E69}"/>
    <cellStyle name="Calculation 3 2 2 5 2" xfId="7087" xr:uid="{75C765B4-E7C3-4423-98ED-10253DC422AA}"/>
    <cellStyle name="Calculation 3 2 2 5 3" xfId="10666" xr:uid="{9058A91B-4F73-40EF-AB23-92EF87805E1D}"/>
    <cellStyle name="Calculation 3 2 2 5 4" xfId="14565" xr:uid="{B3FCACB4-7AE3-4B89-9CF2-442EE9E39FCF}"/>
    <cellStyle name="Calculation 3 2 2 5 5" xfId="17766" xr:uid="{90648B3E-1C33-4C6F-B221-4465A0C7220A}"/>
    <cellStyle name="Calculation 3 2 2 5 6" xfId="21749" xr:uid="{D415B829-C345-483D-8BE8-7CFB48A16E25}"/>
    <cellStyle name="Calculation 3 2 2 5 7" xfId="24317" xr:uid="{8A24133D-F5E0-4700-9346-3337297C535D}"/>
    <cellStyle name="Calculation 3 2 2 5 8" xfId="30622" xr:uid="{3732FA2B-ECCF-4BE9-B34F-71FF4CD45E85}"/>
    <cellStyle name="Calculation 3 2 2 5 9" xfId="34229" xr:uid="{CD675AB6-DDAB-4220-8F3C-C47275A9DE52}"/>
    <cellStyle name="Calculation 3 2 2 6" xfId="3339" xr:uid="{C4963B80-7177-41F8-A9BE-6D463FF58384}"/>
    <cellStyle name="Calculation 3 2 2 6 10" xfId="34916" xr:uid="{CCFF035D-78E6-48AD-A112-8309B2850973}"/>
    <cellStyle name="Calculation 3 2 2 6 11" xfId="38361" xr:uid="{8C2A666E-73CF-4D84-802B-396BE86B4363}"/>
    <cellStyle name="Calculation 3 2 2 6 12" xfId="41050" xr:uid="{2C4B74C5-D4F6-40F0-9F15-EE7D0873E828}"/>
    <cellStyle name="Calculation 3 2 2 6 13" xfId="45361" xr:uid="{F6942ADC-4114-458A-872A-9430ACF84FAB}"/>
    <cellStyle name="Calculation 3 2 2 6 14" xfId="48752" xr:uid="{03CA786A-6849-4C36-96D4-ADD317EE1E02}"/>
    <cellStyle name="Calculation 3 2 2 6 15" xfId="50757" xr:uid="{E828A2B4-7071-487B-8180-232169038256}"/>
    <cellStyle name="Calculation 3 2 2 6 2" xfId="7774" xr:uid="{7F89D75E-EA53-43D8-AF72-ABF530EF8EBA}"/>
    <cellStyle name="Calculation 3 2 2 6 3" xfId="11353" xr:uid="{99558AB7-53D6-4D4A-8ACB-6127724FDDF8}"/>
    <cellStyle name="Calculation 3 2 2 6 4" xfId="15253" xr:uid="{9DFBA909-88F5-4997-93AB-F32BC830B379}"/>
    <cellStyle name="Calculation 3 2 2 6 5" xfId="18452" xr:uid="{59FC7B36-37F2-478A-8878-7241878A36F9}"/>
    <cellStyle name="Calculation 3 2 2 6 6" xfId="22432" xr:uid="{EEE2E23D-DF14-4D04-9E72-819A9E494A73}"/>
    <cellStyle name="Calculation 3 2 2 6 7" xfId="24994" xr:uid="{A6AAB7B9-9C6A-4C45-BF11-54B2C74294F4}"/>
    <cellStyle name="Calculation 3 2 2 6 8" xfId="29337" xr:uid="{D4992323-9A76-4BCC-A73E-06364B4AA6E5}"/>
    <cellStyle name="Calculation 3 2 2 6 9" xfId="31311" xr:uid="{71903534-9F4C-4696-8166-87EC85E084AE}"/>
    <cellStyle name="Calculation 3 2 2 7" xfId="3030" xr:uid="{05BCB793-837A-4FF7-876E-2A3052EA37CF}"/>
    <cellStyle name="Calculation 3 2 2 7 10" xfId="34607" xr:uid="{B394F45F-FA75-488F-8B53-A1D92EBE6554}"/>
    <cellStyle name="Calculation 3 2 2 7 11" xfId="38052" xr:uid="{A407BDA0-2611-4779-8961-347DAA5A57B8}"/>
    <cellStyle name="Calculation 3 2 2 7 12" xfId="40741" xr:uid="{D5F7855A-A9CF-44D6-9170-76F8C5CCB663}"/>
    <cellStyle name="Calculation 3 2 2 7 13" xfId="45052" xr:uid="{8D270BCA-F6E8-4E57-8284-A05113A6DFFC}"/>
    <cellStyle name="Calculation 3 2 2 7 14" xfId="48443" xr:uid="{78771F03-DD00-4637-9858-DF1CFCC2F62B}"/>
    <cellStyle name="Calculation 3 2 2 7 15" xfId="50448" xr:uid="{7577A727-BC3E-464B-8DFD-D9070A40A580}"/>
    <cellStyle name="Calculation 3 2 2 7 2" xfId="7465" xr:uid="{E623F6CA-83E3-49C7-AA2F-D6B5E95A4F44}"/>
    <cellStyle name="Calculation 3 2 2 7 3" xfId="11044" xr:uid="{BD5A0680-A541-4958-B7C8-24F4662A4806}"/>
    <cellStyle name="Calculation 3 2 2 7 4" xfId="14944" xr:uid="{49CF1564-9784-43F6-865B-F576C938F0BF}"/>
    <cellStyle name="Calculation 3 2 2 7 5" xfId="18143" xr:uid="{831C170B-851C-4CB5-BA2D-7B3A1C879873}"/>
    <cellStyle name="Calculation 3 2 2 7 6" xfId="22123" xr:uid="{35017B80-5657-4C50-8AE8-90670EFFEAEF}"/>
    <cellStyle name="Calculation 3 2 2 7 7" xfId="24685" xr:uid="{8A174EB9-E9B0-424F-BFA3-EA1326886989}"/>
    <cellStyle name="Calculation 3 2 2 7 8" xfId="29028" xr:uid="{C435BC6A-D92D-4DA4-A0F2-6ED59650715B}"/>
    <cellStyle name="Calculation 3 2 2 7 9" xfId="31002" xr:uid="{3FB9DBB4-6B3D-4E8A-91DE-751868273788}"/>
    <cellStyle name="Calculation 3 2 2 8" xfId="4291" xr:uid="{8C1BD864-CE2F-41D9-82EB-05DFD47CC194}"/>
    <cellStyle name="Calculation 3 2 2 8 10" xfId="41954" xr:uid="{F81A9E1F-9384-4EA0-820D-0CFE824B1BE9}"/>
    <cellStyle name="Calculation 3 2 2 8 11" xfId="46290" xr:uid="{A4CB4EB6-C321-4E37-BBFB-4B71886A813F}"/>
    <cellStyle name="Calculation 3 2 2 8 12" xfId="49694" xr:uid="{9DE69939-77E9-4A01-8D28-9EA8A6B79A74}"/>
    <cellStyle name="Calculation 3 2 2 8 13" xfId="51661" xr:uid="{743C21B3-CD0C-4B2F-BBA2-D7254C41C5E0}"/>
    <cellStyle name="Calculation 3 2 2 8 2" xfId="8724" xr:uid="{EBB1D306-544D-4C3A-AC93-FE2E037DE430}"/>
    <cellStyle name="Calculation 3 2 2 8 3" xfId="12295" xr:uid="{52F5E8E1-479D-4BF8-8079-181C2604CF0F}"/>
    <cellStyle name="Calculation 3 2 2 8 4" xfId="16198" xr:uid="{26415B25-7B28-4A13-8058-68C01FF34D52}"/>
    <cellStyle name="Calculation 3 2 2 8 5" xfId="19379" xr:uid="{16703DFF-DE30-4F5F-8EA4-A19A63226287}"/>
    <cellStyle name="Calculation 3 2 2 8 6" xfId="25898" xr:uid="{900DA760-5EFB-4DFE-A623-06AD660D1EA3}"/>
    <cellStyle name="Calculation 3 2 2 8 7" xfId="32246" xr:uid="{E26A2823-3301-4ACA-9A57-214BD8A5A070}"/>
    <cellStyle name="Calculation 3 2 2 8 8" xfId="35852" xr:uid="{E7171FD6-3C21-43AF-89F6-E139219A9BA5}"/>
    <cellStyle name="Calculation 3 2 2 8 9" xfId="39304" xr:uid="{5AD52CB1-AFE0-4ED7-9303-3E3A003A1A17}"/>
    <cellStyle name="Calculation 3 2 2 9" xfId="3711" xr:uid="{8BB8C839-C208-4B49-91EE-BA53344BCB14}"/>
    <cellStyle name="Calculation 3 2 2 9 10" xfId="41376" xr:uid="{48F3206C-AB3D-4F71-9261-09F8EA00F593}"/>
    <cellStyle name="Calculation 3 2 2 9 11" xfId="45710" xr:uid="{71B31FDD-F789-4E17-B8E5-D3FBA8C7E921}"/>
    <cellStyle name="Calculation 3 2 2 9 12" xfId="49114" xr:uid="{AED932B6-E425-4F8B-BA22-B6179A2D85C9}"/>
    <cellStyle name="Calculation 3 2 2 9 13" xfId="51083" xr:uid="{8D9C8637-A15E-4F28-83B7-7C3A5E6D5996}"/>
    <cellStyle name="Calculation 3 2 2 9 2" xfId="8144" xr:uid="{4F0059C7-C390-4956-A877-585C6473A524}"/>
    <cellStyle name="Calculation 3 2 2 9 3" xfId="11716" xr:uid="{ECBE93A5-4397-46EF-A549-289F5C80B4D0}"/>
    <cellStyle name="Calculation 3 2 2 9 4" xfId="15618" xr:uid="{75F75F7D-E4D1-4414-861A-AE538476B538}"/>
    <cellStyle name="Calculation 3 2 2 9 5" xfId="18799" xr:uid="{44756419-EF82-4667-B35B-F762A6EF3196}"/>
    <cellStyle name="Calculation 3 2 2 9 6" xfId="25320" xr:uid="{AE1B898C-33FB-4773-ABC4-04C62B9EEF31}"/>
    <cellStyle name="Calculation 3 2 2 9 7" xfId="31667" xr:uid="{3CB9F617-571A-4AC2-8774-31536BB549A8}"/>
    <cellStyle name="Calculation 3 2 2 9 8" xfId="35272" xr:uid="{91E8D6EC-2448-4DBF-B37B-86BA42FD9B5E}"/>
    <cellStyle name="Calculation 3 2 2 9 9" xfId="38724" xr:uid="{FF477D9E-595F-4CF1-9D68-D4367E462C94}"/>
    <cellStyle name="Calculation 3 2 3" xfId="1237" xr:uid="{40F27A43-4C37-41D7-A6F6-9CA566D25516}"/>
    <cellStyle name="Calculation 3 2 3 10" xfId="43262" xr:uid="{D99C17CC-1094-487D-B3CC-E25808D4A7FB}"/>
    <cellStyle name="Calculation 3 2 3 11" xfId="47689" xr:uid="{D7C4F20D-3AA0-4214-BE19-019CFB765DF1}"/>
    <cellStyle name="Calculation 3 2 3 2" xfId="5679" xr:uid="{94A34956-D950-45D5-ACF2-F3DA0440A4B1}"/>
    <cellStyle name="Calculation 3 2 3 3" xfId="9253" xr:uid="{7EBAB2E6-599D-4033-9D8E-F7E5057DA04E}"/>
    <cellStyle name="Calculation 3 2 3 4" xfId="5261" xr:uid="{43C3CDA8-992E-4741-B36C-0AEBFD7FF6DB}"/>
    <cellStyle name="Calculation 3 2 3 5" xfId="20345" xr:uid="{2B24FB06-EE32-4ED8-94B2-31ED5E2738D0}"/>
    <cellStyle name="Calculation 3 2 3 6" xfId="4872" xr:uid="{9D775DA1-BA23-4AC6-98A2-96ABA8D1DA7F}"/>
    <cellStyle name="Calculation 3 2 3 7" xfId="30283" xr:uid="{8319BDBC-FDE9-417D-ACA0-4CD2A33521C4}"/>
    <cellStyle name="Calculation 3 2 3 8" xfId="32820" xr:uid="{5626382F-22F9-45FA-B515-90A4258C7894}"/>
    <cellStyle name="Calculation 3 2 3 9" xfId="37329" xr:uid="{16C602AF-2770-476B-8E1A-9EA8765F97E3}"/>
    <cellStyle name="Calculation 3 2 4" xfId="1060" xr:uid="{7E480E15-7E90-458E-AA4B-35A4AC98A530}"/>
    <cellStyle name="Calculation 3 2 4 10" xfId="26676" xr:uid="{33AA1A87-BBD5-48CA-B882-1E3D90F26A62}"/>
    <cellStyle name="Calculation 3 2 4 11" xfId="43085" xr:uid="{849D8C38-362F-4169-889D-DB3D105CB020}"/>
    <cellStyle name="Calculation 3 2 4 12" xfId="47218" xr:uid="{E92E1C55-E752-4A3E-A952-A91B2048C33C}"/>
    <cellStyle name="Calculation 3 2 4 2" xfId="5502" xr:uid="{BB244108-9C64-4DAD-9808-1F6079DAE2B4}"/>
    <cellStyle name="Calculation 3 2 4 3" xfId="9076" xr:uid="{6A5B2171-0F94-48B5-89F7-0E990D170B1E}"/>
    <cellStyle name="Calculation 3 2 4 4" xfId="13038" xr:uid="{E83C2811-6876-47A9-95CF-CFB4FBC45C0B}"/>
    <cellStyle name="Calculation 3 2 4 5" xfId="12878" xr:uid="{1F5B2A5F-6B91-47C5-AC75-0591922CA931}"/>
    <cellStyle name="Calculation 3 2 4 6" xfId="20168" xr:uid="{1BFC796F-64C2-4B18-98C5-FB0037863D56}"/>
    <cellStyle name="Calculation 3 2 4 7" xfId="23027" xr:uid="{2D659B91-FB9A-45F8-AB99-EF927F6E6EBA}"/>
    <cellStyle name="Calculation 3 2 4 8" xfId="30039" xr:uid="{9AE45D4D-F003-4F58-8883-DCE2BF926CCC}"/>
    <cellStyle name="Calculation 3 2 4 9" xfId="32643" xr:uid="{585D7033-C995-440C-B8F4-F0E999198D00}"/>
    <cellStyle name="Calculation 3 2 5" xfId="2107" xr:uid="{7A424333-CADA-4544-A0B8-662CE825190A}"/>
    <cellStyle name="Calculation 3 2 5 10" xfId="39824" xr:uid="{88D3ECBC-01A7-4E57-B017-293BE9AC2BCD}"/>
    <cellStyle name="Calculation 3 2 5 11" xfId="44130" xr:uid="{82201AFF-1279-439A-95E4-ED9B47D8022B}"/>
    <cellStyle name="Calculation 3 2 5 12" xfId="48052" xr:uid="{5135FF89-9A88-4799-8829-F4B822844AAE}"/>
    <cellStyle name="Calculation 3 2 5 2" xfId="6545" xr:uid="{D7803F3C-930E-44FE-8A01-7201969901E1}"/>
    <cellStyle name="Calculation 3 2 5 3" xfId="10123" xr:uid="{0F0009BC-0C59-487C-840F-327EA2A1C571}"/>
    <cellStyle name="Calculation 3 2 5 4" xfId="14022" xr:uid="{39D83A32-3EEC-4760-95F0-DB0DA71F8460}"/>
    <cellStyle name="Calculation 3 2 5 5" xfId="17223" xr:uid="{7DD192FC-1AE7-4A6B-ABCF-B6710A69ECBD}"/>
    <cellStyle name="Calculation 3 2 5 6" xfId="21206" xr:uid="{947A9F6D-699D-4AE9-8151-EB979E5A592C}"/>
    <cellStyle name="Calculation 3 2 5 7" xfId="23793" xr:uid="{4BF22E40-E1B4-4A42-8714-524BAD3FB10A}"/>
    <cellStyle name="Calculation 3 2 5 8" xfId="29901" xr:uid="{0F2964E0-AA75-4D30-B756-7D9364189664}"/>
    <cellStyle name="Calculation 3 2 5 9" xfId="33686" xr:uid="{DB1958C1-09BB-4A9F-B89E-6846F2344736}"/>
    <cellStyle name="Calculation 3 2 6" xfId="2444" xr:uid="{0642D175-F577-43BE-862C-BDCC96A65D5C}"/>
    <cellStyle name="Calculation 3 2 6 10" xfId="40161" xr:uid="{B0A613D7-1477-4508-A1E3-D1DEFE58C26B}"/>
    <cellStyle name="Calculation 3 2 6 11" xfId="44467" xr:uid="{AB329BAD-5700-484A-97E4-8E2D1F8DF479}"/>
    <cellStyle name="Calculation 3 2 6 12" xfId="47573" xr:uid="{4E3E8F68-15ED-4862-BCEA-D2DB719F4C07}"/>
    <cellStyle name="Calculation 3 2 6 2" xfId="6882" xr:uid="{A4457066-BC55-4E1B-A923-9BFC61DE4E01}"/>
    <cellStyle name="Calculation 3 2 6 3" xfId="10460" xr:uid="{5CC742C5-7E6C-4A3B-A014-6E5CCEB01930}"/>
    <cellStyle name="Calculation 3 2 6 4" xfId="14359" xr:uid="{7FB3E2B8-3F29-401E-9415-579BD85CEA77}"/>
    <cellStyle name="Calculation 3 2 6 5" xfId="17560" xr:uid="{1BFCB03F-0EFA-4829-BF55-BF49697B21F8}"/>
    <cellStyle name="Calculation 3 2 6 6" xfId="21543" xr:uid="{88E8AC49-D88D-46A2-8E9E-F1A130B38628}"/>
    <cellStyle name="Calculation 3 2 6 7" xfId="24126" xr:uid="{012CBF29-959F-44F2-AAAE-9693FAEBF415}"/>
    <cellStyle name="Calculation 3 2 6 8" xfId="26337" xr:uid="{F5692884-0299-483A-B08E-5C0148595FB3}"/>
    <cellStyle name="Calculation 3 2 6 9" xfId="34023" xr:uid="{CAB3277E-67A1-4E85-A404-06D294B832DB}"/>
    <cellStyle name="Calculation 3 2 7" xfId="3128" xr:uid="{495649CA-8846-4EDC-A4C4-43F0353B0F89}"/>
    <cellStyle name="Calculation 3 2 7 10" xfId="34705" xr:uid="{AC0AEF12-06F2-44BE-9B5A-C0E69626BCAC}"/>
    <cellStyle name="Calculation 3 2 7 11" xfId="38150" xr:uid="{3D4BEB6E-570F-4E27-8A7A-98867D0012ED}"/>
    <cellStyle name="Calculation 3 2 7 12" xfId="40839" xr:uid="{62DDB037-1635-4FCD-B6C4-C28645C4ECC7}"/>
    <cellStyle name="Calculation 3 2 7 13" xfId="45150" xr:uid="{9B2E3BC4-316B-4C5C-9BAE-585DBC7C7A38}"/>
    <cellStyle name="Calculation 3 2 7 14" xfId="48541" xr:uid="{B777768D-994F-4983-8996-DCE74EB5FEFF}"/>
    <cellStyle name="Calculation 3 2 7 15" xfId="50546" xr:uid="{017FEF51-AFA6-4968-9C72-088172E90A21}"/>
    <cellStyle name="Calculation 3 2 7 2" xfId="7563" xr:uid="{4A47699D-A93E-4CFF-BF36-1A763E2C5AD3}"/>
    <cellStyle name="Calculation 3 2 7 3" xfId="11142" xr:uid="{52D02B04-6C10-42FA-BC11-76873701C7E2}"/>
    <cellStyle name="Calculation 3 2 7 4" xfId="15042" xr:uid="{93A48F99-ECB5-4F0B-B516-8D9E8985B7E0}"/>
    <cellStyle name="Calculation 3 2 7 5" xfId="18241" xr:uid="{C17073B6-D04B-402A-94D5-466DA113051F}"/>
    <cellStyle name="Calculation 3 2 7 6" xfId="22221" xr:uid="{2F070CDC-3FB8-48ED-9B0E-A52BD28F0060}"/>
    <cellStyle name="Calculation 3 2 7 7" xfId="24783" xr:uid="{F159E952-C7F6-4D8D-9E84-6A1F5D6CA21D}"/>
    <cellStyle name="Calculation 3 2 7 8" xfId="29126" xr:uid="{FC0CA452-68AD-442A-9D17-E4706F012FD8}"/>
    <cellStyle name="Calculation 3 2 7 9" xfId="31100" xr:uid="{AF13E94E-51FA-400E-983B-33D4E9AE1AE8}"/>
    <cellStyle name="Calculation 3 2 8" xfId="2885" xr:uid="{4CD78997-3E4B-4FBD-AD70-074C2B8BAABD}"/>
    <cellStyle name="Calculation 3 2 8 10" xfId="34462" xr:uid="{6A3555B0-CBC7-4BD2-884B-C83AE3DD88D0}"/>
    <cellStyle name="Calculation 3 2 8 11" xfId="37907" xr:uid="{BE3F8778-5A93-4005-8116-D7CFAFCFDDB8}"/>
    <cellStyle name="Calculation 3 2 8 12" xfId="40596" xr:uid="{1E693FFE-CB6E-4B05-A00C-A166EC500A3A}"/>
    <cellStyle name="Calculation 3 2 8 13" xfId="44907" xr:uid="{013217C3-620B-4028-941B-4395619AE746}"/>
    <cellStyle name="Calculation 3 2 8 14" xfId="48298" xr:uid="{3FD8CD61-AEF0-451C-AD3F-D840263A207A}"/>
    <cellStyle name="Calculation 3 2 8 15" xfId="50303" xr:uid="{A307E4A3-D63A-4E73-BA4E-C981FFDA1EFA}"/>
    <cellStyle name="Calculation 3 2 8 2" xfId="7320" xr:uid="{95C62C57-6478-4BF4-8729-5700A2073DB6}"/>
    <cellStyle name="Calculation 3 2 8 3" xfId="10899" xr:uid="{4B9749C5-6983-4339-A4A9-A87BB9D47EB6}"/>
    <cellStyle name="Calculation 3 2 8 4" xfId="14799" xr:uid="{2C246465-E806-4D11-83AE-EF18EC0C8EA5}"/>
    <cellStyle name="Calculation 3 2 8 5" xfId="17998" xr:uid="{60157E1C-0C51-4FF7-B7DB-BDA066A25738}"/>
    <cellStyle name="Calculation 3 2 8 6" xfId="21978" xr:uid="{CCE5F89B-F554-4AF0-A82A-7630204B85F1}"/>
    <cellStyle name="Calculation 3 2 8 7" xfId="24540" xr:uid="{B5F188E1-84EC-43B7-8A72-8CBB32CFEEF2}"/>
    <cellStyle name="Calculation 3 2 8 8" xfId="28883" xr:uid="{5A78DD21-CC28-4015-9255-E72ABEA557CA}"/>
    <cellStyle name="Calculation 3 2 8 9" xfId="30857" xr:uid="{5A56D7BD-4C2A-4785-B1AA-F02EDE5210E0}"/>
    <cellStyle name="Calculation 3 2 9" xfId="4082" xr:uid="{334E7218-EBF2-4362-9909-71811936FC46}"/>
    <cellStyle name="Calculation 3 2 9 10" xfId="41745" xr:uid="{4F438C90-4B2B-4C28-86E7-760C7980F048}"/>
    <cellStyle name="Calculation 3 2 9 11" xfId="46081" xr:uid="{CA4EACBE-7DDF-4E8E-8A80-AEBAD2BD542F}"/>
    <cellStyle name="Calculation 3 2 9 12" xfId="49485" xr:uid="{DFEB0B6E-051B-4617-B3E7-805A5D758D27}"/>
    <cellStyle name="Calculation 3 2 9 13" xfId="51452" xr:uid="{BCDD55C8-8F74-4D56-BE03-77A96CB60E52}"/>
    <cellStyle name="Calculation 3 2 9 2" xfId="8515" xr:uid="{40F22E18-61CE-4870-A6A0-CA210FB43A5F}"/>
    <cellStyle name="Calculation 3 2 9 3" xfId="12086" xr:uid="{8BAAB918-8A5D-4728-9990-705411736C3E}"/>
    <cellStyle name="Calculation 3 2 9 4" xfId="15989" xr:uid="{68ECB00C-DFC7-406F-83EC-D47854290E7E}"/>
    <cellStyle name="Calculation 3 2 9 5" xfId="19170" xr:uid="{40292DAE-CEE9-4929-A919-CCAC08A16E50}"/>
    <cellStyle name="Calculation 3 2 9 6" xfId="25689" xr:uid="{7099C4A7-F2E0-41EF-A8DB-7860C8FE9CEA}"/>
    <cellStyle name="Calculation 3 2 9 7" xfId="32037" xr:uid="{988EDCD8-928B-4B9B-9D48-53C3D11C1EB7}"/>
    <cellStyle name="Calculation 3 2 9 8" xfId="35643" xr:uid="{1DA94287-BE94-49FB-AFE9-98A52AA947C9}"/>
    <cellStyle name="Calculation 3 2 9 9" xfId="39095" xr:uid="{838BB53D-AAE4-4D4E-B3E3-57557DFFA3AC}"/>
    <cellStyle name="Calculation 3 3" xfId="646" xr:uid="{1DD4ACE9-69FA-4A1D-AE17-23C96BE59205}"/>
    <cellStyle name="Calculation 3 3 10" xfId="4576" xr:uid="{2AC90E78-DD5A-4052-9CE6-BA5C541FCF0D}"/>
    <cellStyle name="Calculation 3 3 10 10" xfId="42239" xr:uid="{A40D9AF7-C15A-4826-9E23-B4BAC44B1EE0}"/>
    <cellStyle name="Calculation 3 3 10 11" xfId="46575" xr:uid="{EA4CA9CC-A500-4C92-98DD-6BB929DE75EB}"/>
    <cellStyle name="Calculation 3 3 10 12" xfId="49979" xr:uid="{50EF43F5-6793-41CC-B0BF-11122CB7FE10}"/>
    <cellStyle name="Calculation 3 3 10 13" xfId="51946" xr:uid="{0C6F4AAF-3F5E-4132-B343-FD923E658CDE}"/>
    <cellStyle name="Calculation 3 3 10 2" xfId="9009" xr:uid="{AF203E7F-F351-45B6-81C9-91C806DCE254}"/>
    <cellStyle name="Calculation 3 3 10 3" xfId="12580" xr:uid="{0FAB36C2-67ED-4130-A9C2-5AB6BB0EDFB9}"/>
    <cellStyle name="Calculation 3 3 10 4" xfId="16483" xr:uid="{674B316D-3511-41F9-A6A1-BC9E3650F62C}"/>
    <cellStyle name="Calculation 3 3 10 5" xfId="19664" xr:uid="{3E48E951-5595-4F69-B073-8E89CB8F3D72}"/>
    <cellStyle name="Calculation 3 3 10 6" xfId="26183" xr:uid="{E9451C45-ABAD-4FC3-9B0D-2C4540535403}"/>
    <cellStyle name="Calculation 3 3 10 7" xfId="32531" xr:uid="{FDCB1D12-A319-4E75-9230-44BA048A27A6}"/>
    <cellStyle name="Calculation 3 3 10 8" xfId="36137" xr:uid="{8D11AF04-9B35-497B-A6B6-BEF334C37572}"/>
    <cellStyle name="Calculation 3 3 10 9" xfId="39589" xr:uid="{23E8A5D0-102B-4BB4-87AD-11558CDF9ADD}"/>
    <cellStyle name="Calculation 3 3 11" xfId="5292" xr:uid="{D67CFA59-B3C2-44F4-AC0F-A769896E066C}"/>
    <cellStyle name="Calculation 3 3 12" xfId="13109" xr:uid="{C6480BA1-F77F-4A14-9137-2ADA5919C167}"/>
    <cellStyle name="Calculation 3 3 13" xfId="19760" xr:uid="{BF0FE611-ADA7-48E9-9B95-34DCF0C3949C}"/>
    <cellStyle name="Calculation 3 3 14" xfId="29676" xr:uid="{60B33FDD-D71D-4714-B21A-B77B431ABBAE}"/>
    <cellStyle name="Calculation 3 3 15" xfId="42676" xr:uid="{271DBBE8-0C0E-4D4E-96B0-7D33C84751E1}"/>
    <cellStyle name="Calculation 3 3 16" xfId="52510" xr:uid="{30F8AB07-B62E-42D5-BA10-63D3163755AA}"/>
    <cellStyle name="Calculation 3 3 2" xfId="861" xr:uid="{BBE78AA1-97B3-45E9-B16B-F6A86156EDB8}"/>
    <cellStyle name="Calculation 3 3 2 10" xfId="5278" xr:uid="{07F6DEDD-C31E-4141-849A-E742C8AA53E9}"/>
    <cellStyle name="Calculation 3 3 2 11" xfId="12827" xr:uid="{76F48A51-27D9-4AEF-8404-C7E107A2BD14}"/>
    <cellStyle name="Calculation 3 3 2 12" xfId="19970" xr:uid="{856A5248-1432-49AA-B485-7DFB8D843264}"/>
    <cellStyle name="Calculation 3 3 2 13" xfId="36665" xr:uid="{300F5306-9403-458D-A082-1F948002C59F}"/>
    <cellStyle name="Calculation 3 3 2 14" xfId="42886" xr:uid="{D1A52375-6E23-4FDA-9BD9-AEE6FBA5382B}"/>
    <cellStyle name="Calculation 3 3 2 15" xfId="52724" xr:uid="{77687DFE-79DC-4CD1-9627-30AD423C5507}"/>
    <cellStyle name="Calculation 3 3 2 2" xfId="1417" xr:uid="{86DFCBBA-75E6-4935-8862-0896783F12FC}"/>
    <cellStyle name="Calculation 3 3 2 2 10" xfId="43442" xr:uid="{1F5F6877-8317-40C8-B49E-460EEB230CF7}"/>
    <cellStyle name="Calculation 3 3 2 2 11" xfId="47035" xr:uid="{3E0D7452-5656-4946-932B-BA36769F98CB}"/>
    <cellStyle name="Calculation 3 3 2 2 2" xfId="5856" xr:uid="{70B86395-63A9-480C-BBD9-93838FEE6977}"/>
    <cellStyle name="Calculation 3 3 2 2 3" xfId="9433" xr:uid="{B4EA3E12-802A-4EBA-B216-D34211E03F30}"/>
    <cellStyle name="Calculation 3 3 2 2 4" xfId="16538" xr:uid="{A5451886-68B6-43EA-81A1-61C7386B69C8}"/>
    <cellStyle name="Calculation 3 3 2 2 5" xfId="20525" xr:uid="{2E3F7980-BB54-4679-B55D-1B25D9A0567A}"/>
    <cellStyle name="Calculation 3 3 2 2 6" xfId="23146" xr:uid="{D7C59EB2-65B0-4F90-A66F-AD394B4942F1}"/>
    <cellStyle name="Calculation 3 3 2 2 7" xfId="27213" xr:uid="{92A32F4D-9A2B-4D84-B598-2C173B0553A3}"/>
    <cellStyle name="Calculation 3 3 2 2 8" xfId="33000" xr:uid="{EE8F96EC-A429-493A-A8F9-1D6078236800}"/>
    <cellStyle name="Calculation 3 3 2 2 9" xfId="31663" xr:uid="{3F3F5B5A-3074-4950-ADAD-27DE9963C02A}"/>
    <cellStyle name="Calculation 3 3 2 3" xfId="1560" xr:uid="{C92F8CC3-38F8-4F79-B433-68DF8727F2A2}"/>
    <cellStyle name="Calculation 3 3 2 3 10" xfId="36619" xr:uid="{72004891-5C36-4B4A-B776-0B08D49BCCA5}"/>
    <cellStyle name="Calculation 3 3 2 3 11" xfId="43585" xr:uid="{F6158F40-FF17-4AF6-A24A-FEA5E7C9B061}"/>
    <cellStyle name="Calculation 3 3 2 3 12" xfId="47929" xr:uid="{E7B48927-8F74-4BFA-A5B6-607F952950AD}"/>
    <cellStyle name="Calculation 3 3 2 3 2" xfId="5999" xr:uid="{6DA3EF36-6BAC-4E9E-BDAF-1744A585281D}"/>
    <cellStyle name="Calculation 3 3 2 3 3" xfId="9576" xr:uid="{19794106-7102-4414-93F8-44DFB6D0AC4B}"/>
    <cellStyle name="Calculation 3 3 2 3 4" xfId="13488" xr:uid="{5AE59A19-49A1-493E-8781-7AB32ECBAC6A}"/>
    <cellStyle name="Calculation 3 3 2 3 5" xfId="16681" xr:uid="{B14A7F52-7232-45BB-BD39-FC6A1F4C6B97}"/>
    <cellStyle name="Calculation 3 3 2 3 6" xfId="20668" xr:uid="{C694DF98-39B5-4FC9-87A3-DF2490D24F2A}"/>
    <cellStyle name="Calculation 3 3 2 3 7" xfId="23279" xr:uid="{9308E04A-3748-4B8E-866A-498AB6CF7C45}"/>
    <cellStyle name="Calculation 3 3 2 3 8" xfId="27716" xr:uid="{5CDA88FC-D58A-40C0-BE84-66D9580D4E8A}"/>
    <cellStyle name="Calculation 3 3 2 3 9" xfId="33143" xr:uid="{5796667A-3828-4E37-8457-B29EF0A9CD94}"/>
    <cellStyle name="Calculation 3 3 2 4" xfId="2274" xr:uid="{4E792E52-7155-432D-B8C6-009C99CA8412}"/>
    <cellStyle name="Calculation 3 3 2 4 10" xfId="39991" xr:uid="{9F0C08D8-9EEE-4DD6-91A2-F7FFED4369FB}"/>
    <cellStyle name="Calculation 3 3 2 4 11" xfId="44297" xr:uid="{69687441-86B0-4C8D-8F7E-4689F06A5025}"/>
    <cellStyle name="Calculation 3 3 2 4 12" xfId="46695" xr:uid="{34364854-50DE-48D2-92A2-620CC25EB95E}"/>
    <cellStyle name="Calculation 3 3 2 4 2" xfId="6712" xr:uid="{F0788EC6-136A-4D47-B994-72A930CEB1D8}"/>
    <cellStyle name="Calculation 3 3 2 4 3" xfId="10290" xr:uid="{D6749FB2-713A-4461-9F86-5BEBA24D6516}"/>
    <cellStyle name="Calculation 3 3 2 4 4" xfId="14189" xr:uid="{373B3303-38CE-49A4-821A-E15AC18FDF7A}"/>
    <cellStyle name="Calculation 3 3 2 4 5" xfId="17390" xr:uid="{73BCF6EA-8BBB-4D86-9258-07AE033EFFD2}"/>
    <cellStyle name="Calculation 3 3 2 4 6" xfId="21373" xr:uid="{03383A94-1866-4FC2-B67A-D98B41A63D34}"/>
    <cellStyle name="Calculation 3 3 2 4 7" xfId="23960" xr:uid="{AB9F5AC7-743F-4599-B140-90B89078276D}"/>
    <cellStyle name="Calculation 3 3 2 4 8" xfId="30367" xr:uid="{FBC31BE0-C14C-41B9-96D5-98BE7A183E7E}"/>
    <cellStyle name="Calculation 3 3 2 4 9" xfId="33853" xr:uid="{510A7ACD-E99C-4771-A2FB-9722A20D22BA}"/>
    <cellStyle name="Calculation 3 3 2 5" xfId="2636" xr:uid="{F3A857A8-BF6D-4649-8AFE-6AC2619B3D80}"/>
    <cellStyle name="Calculation 3 3 2 5 10" xfId="40353" xr:uid="{53D31100-05C6-4A2A-8C47-67C11A0F5C30}"/>
    <cellStyle name="Calculation 3 3 2 5 11" xfId="44659" xr:uid="{60B0AF83-958B-44AD-9628-AF83841F1CA7}"/>
    <cellStyle name="Calculation 3 3 2 5 12" xfId="50060" xr:uid="{498C4B12-939C-48A1-98F6-0CC0AE375262}"/>
    <cellStyle name="Calculation 3 3 2 5 2" xfId="7073" xr:uid="{FD1BB6FC-3CC5-4AC4-B8A3-7F6D0E11F402}"/>
    <cellStyle name="Calculation 3 3 2 5 3" xfId="10652" xr:uid="{C3AB2F85-9B12-4CE7-A3FC-298AFD701C25}"/>
    <cellStyle name="Calculation 3 3 2 5 4" xfId="14551" xr:uid="{8A845874-0F4A-4E44-8889-D52C6FEC1763}"/>
    <cellStyle name="Calculation 3 3 2 5 5" xfId="17752" xr:uid="{17813FC7-E73D-47A1-BEC1-DAA32DA92CEE}"/>
    <cellStyle name="Calculation 3 3 2 5 6" xfId="21735" xr:uid="{D5CA561F-6124-4D97-A8D7-26A580E7A7CE}"/>
    <cellStyle name="Calculation 3 3 2 5 7" xfId="24303" xr:uid="{DB157D53-5D8F-4EEE-AF1F-79A0C806E599}"/>
    <cellStyle name="Calculation 3 3 2 5 8" xfId="30608" xr:uid="{A259886E-B476-44FA-8860-DDB1077B06E3}"/>
    <cellStyle name="Calculation 3 3 2 5 9" xfId="34215" xr:uid="{3F19E875-87DE-4CB9-90B5-82AD3CFA4D6F}"/>
    <cellStyle name="Calculation 3 3 2 6" xfId="3325" xr:uid="{A248BD38-0109-483F-9AB7-EB9AC819C795}"/>
    <cellStyle name="Calculation 3 3 2 6 10" xfId="34902" xr:uid="{120A9132-F625-462D-AE73-CF49FD576688}"/>
    <cellStyle name="Calculation 3 3 2 6 11" xfId="38347" xr:uid="{D888E6B4-A2DC-4F08-A8D1-A63DDA976FAB}"/>
    <cellStyle name="Calculation 3 3 2 6 12" xfId="41036" xr:uid="{09E9ECFE-D0E2-457C-B654-15D38F702DD3}"/>
    <cellStyle name="Calculation 3 3 2 6 13" xfId="45347" xr:uid="{492ECB83-1A75-4ED0-A002-91DF9F5C9C5D}"/>
    <cellStyle name="Calculation 3 3 2 6 14" xfId="48738" xr:uid="{20C6CB61-8133-4E07-8004-972FC6AEE2C8}"/>
    <cellStyle name="Calculation 3 3 2 6 15" xfId="50743" xr:uid="{D822C85B-BB8D-4D1D-8566-6CE0D199894C}"/>
    <cellStyle name="Calculation 3 3 2 6 2" xfId="7760" xr:uid="{256AE1E1-4A2A-4710-B12C-769DE7839BA6}"/>
    <cellStyle name="Calculation 3 3 2 6 3" xfId="11339" xr:uid="{AE199A76-0989-403E-AF71-831ED5620B3B}"/>
    <cellStyle name="Calculation 3 3 2 6 4" xfId="15239" xr:uid="{74FE3C6A-A062-4DE1-B0AB-415045EB18A5}"/>
    <cellStyle name="Calculation 3 3 2 6 5" xfId="18438" xr:uid="{F13AC6A7-727D-404F-A15B-042FE44A42D3}"/>
    <cellStyle name="Calculation 3 3 2 6 6" xfId="22418" xr:uid="{090EA87A-BBE3-414A-88D3-EDAF069A4101}"/>
    <cellStyle name="Calculation 3 3 2 6 7" xfId="24980" xr:uid="{D0585602-5CA4-4F82-8013-BC424D0A62D1}"/>
    <cellStyle name="Calculation 3 3 2 6 8" xfId="29323" xr:uid="{081A77CE-8609-49DC-B932-DD098F437679}"/>
    <cellStyle name="Calculation 3 3 2 6 9" xfId="31297" xr:uid="{81144DCE-5CA5-46EB-BC2D-C7D31A224E13}"/>
    <cellStyle name="Calculation 3 3 2 7" xfId="2867" xr:uid="{0E090250-AB59-428C-BF8A-6A7387753570}"/>
    <cellStyle name="Calculation 3 3 2 7 10" xfId="34444" xr:uid="{8BB2A546-EE88-4175-98F1-A6FEA9BF2B95}"/>
    <cellStyle name="Calculation 3 3 2 7 11" xfId="37889" xr:uid="{8B5929CA-CD9C-4F96-B3CE-75312E17A342}"/>
    <cellStyle name="Calculation 3 3 2 7 12" xfId="40578" xr:uid="{4E54B696-F049-43FD-8EE3-A1BFDFA5931A}"/>
    <cellStyle name="Calculation 3 3 2 7 13" xfId="44889" xr:uid="{547918A9-2778-4C35-AF3C-5EFFCBB6AE0B}"/>
    <cellStyle name="Calculation 3 3 2 7 14" xfId="48280" xr:uid="{A066909D-1712-4CFF-9F71-41D50CEAB3A3}"/>
    <cellStyle name="Calculation 3 3 2 7 15" xfId="50285" xr:uid="{55804513-6D03-4839-8C59-EF7CEAF86BC4}"/>
    <cellStyle name="Calculation 3 3 2 7 2" xfId="7302" xr:uid="{B769DB16-A71F-421F-97CD-37453302B8B7}"/>
    <cellStyle name="Calculation 3 3 2 7 3" xfId="10881" xr:uid="{988F6F89-B3C9-4B0F-8390-00A8255C12B2}"/>
    <cellStyle name="Calculation 3 3 2 7 4" xfId="14781" xr:uid="{C370A16C-F289-49BB-B7A0-D805A01CD4C9}"/>
    <cellStyle name="Calculation 3 3 2 7 5" xfId="17980" xr:uid="{238BC9D9-9C5D-498D-93E1-274C18B8B1B2}"/>
    <cellStyle name="Calculation 3 3 2 7 6" xfId="21960" xr:uid="{8659AC08-C5E9-4A6D-A71D-81259595B5D8}"/>
    <cellStyle name="Calculation 3 3 2 7 7" xfId="24522" xr:uid="{9F1461F2-826B-46AE-ABDC-D6FBE84C9B03}"/>
    <cellStyle name="Calculation 3 3 2 7 8" xfId="28865" xr:uid="{18441100-C6BC-42D1-BD70-E22CD98E12B9}"/>
    <cellStyle name="Calculation 3 3 2 7 9" xfId="30839" xr:uid="{6CAB035C-FED2-49E2-9E7A-DFC82270B044}"/>
    <cellStyle name="Calculation 3 3 2 8" xfId="4277" xr:uid="{C0268D42-9F1C-4AE0-B556-0669DC375D72}"/>
    <cellStyle name="Calculation 3 3 2 8 10" xfId="41940" xr:uid="{85BD3929-CE0C-4E4A-BA48-AAC6E52F6885}"/>
    <cellStyle name="Calculation 3 3 2 8 11" xfId="46276" xr:uid="{35CD7996-D166-4335-9A27-EEC5A119CFEC}"/>
    <cellStyle name="Calculation 3 3 2 8 12" xfId="49680" xr:uid="{55ECC2C1-2C40-4604-A2BF-5B9995C063F8}"/>
    <cellStyle name="Calculation 3 3 2 8 13" xfId="51647" xr:uid="{D6127238-3A91-40B3-ADDE-5DD9BFCAB1BA}"/>
    <cellStyle name="Calculation 3 3 2 8 2" xfId="8710" xr:uid="{60984643-919F-4D05-9056-943BC4EC585E}"/>
    <cellStyle name="Calculation 3 3 2 8 3" xfId="12281" xr:uid="{C2BDAB6E-DB38-4D5F-9D3E-B154262192BC}"/>
    <cellStyle name="Calculation 3 3 2 8 4" xfId="16184" xr:uid="{855DB16D-1C1B-4B97-96F9-5887B5D4EC7B}"/>
    <cellStyle name="Calculation 3 3 2 8 5" xfId="19365" xr:uid="{B2891E28-0C6F-40F8-A64E-E3A18A950BFF}"/>
    <cellStyle name="Calculation 3 3 2 8 6" xfId="25884" xr:uid="{582D4AA2-4004-4345-BE0D-7C7B754557A1}"/>
    <cellStyle name="Calculation 3 3 2 8 7" xfId="32232" xr:uid="{F979836E-3310-49FA-9F83-92A4B45FC882}"/>
    <cellStyle name="Calculation 3 3 2 8 8" xfId="35838" xr:uid="{838B23E2-BF3E-4F99-A3F5-DA7385C9D328}"/>
    <cellStyle name="Calculation 3 3 2 8 9" xfId="39290" xr:uid="{AC573D72-546D-426A-94CD-B5C68BCED7A3}"/>
    <cellStyle name="Calculation 3 3 2 9" xfId="4580" xr:uid="{85E476A9-AE8A-464E-8A97-4CF5FB11B14F}"/>
    <cellStyle name="Calculation 3 3 2 9 10" xfId="42243" xr:uid="{B3CDB243-ABBE-4E35-9F2F-14A5DA145225}"/>
    <cellStyle name="Calculation 3 3 2 9 11" xfId="46579" xr:uid="{606DF198-E249-483C-BF72-830B0FE54B81}"/>
    <cellStyle name="Calculation 3 3 2 9 12" xfId="49983" xr:uid="{AFB59FDE-365C-49D4-B01F-EAE35734B47B}"/>
    <cellStyle name="Calculation 3 3 2 9 13" xfId="51950" xr:uid="{71E49069-9C9B-4B0A-AE94-C02249AAFAED}"/>
    <cellStyle name="Calculation 3 3 2 9 2" xfId="9013" xr:uid="{78B0C64F-A02A-463E-A72C-59D23D7D7480}"/>
    <cellStyle name="Calculation 3 3 2 9 3" xfId="12584" xr:uid="{461B6E81-CD7D-469B-BC9C-C476270A42F0}"/>
    <cellStyle name="Calculation 3 3 2 9 4" xfId="16487" xr:uid="{6BE1D3BE-EB2A-4E1E-A81E-2041315EABBA}"/>
    <cellStyle name="Calculation 3 3 2 9 5" xfId="19668" xr:uid="{241F8F85-E185-4A72-B32A-4985CC2E0A78}"/>
    <cellStyle name="Calculation 3 3 2 9 6" xfId="26187" xr:uid="{25BC41F1-BF6A-4EA0-A378-6BFF3AA9B77D}"/>
    <cellStyle name="Calculation 3 3 2 9 7" xfId="32535" xr:uid="{1E4F2D7D-878E-4128-8BD9-44ACA291C345}"/>
    <cellStyle name="Calculation 3 3 2 9 8" xfId="36141" xr:uid="{A1E4BB07-E028-42F7-B4CB-1C2D817A3E64}"/>
    <cellStyle name="Calculation 3 3 2 9 9" xfId="39593" xr:uid="{24AE6D10-7F0C-4281-B0D1-DD57EDA11367}"/>
    <cellStyle name="Calculation 3 3 3" xfId="1140" xr:uid="{2BD6AFB8-4245-44FC-8409-7BE45DB59438}"/>
    <cellStyle name="Calculation 3 3 3 10" xfId="43165" xr:uid="{E7E392AC-B839-4A28-BA4E-52B3A1E07F25}"/>
    <cellStyle name="Calculation 3 3 3 11" xfId="46659" xr:uid="{3447F1AA-EB07-4635-8B8E-6D2E964FB556}"/>
    <cellStyle name="Calculation 3 3 3 2" xfId="5582" xr:uid="{B8F4F9DF-B7AA-4F48-9976-7E6464485087}"/>
    <cellStyle name="Calculation 3 3 3 3" xfId="9156" xr:uid="{5BDC0752-1601-45BB-A63F-BA25D38E67F5}"/>
    <cellStyle name="Calculation 3 3 3 4" xfId="12925" xr:uid="{96EC0332-EC3E-46CC-8C55-801DCA802E01}"/>
    <cellStyle name="Calculation 3 3 3 5" xfId="20248" xr:uid="{55CA4105-C8E7-4C80-872A-BA866579149D}"/>
    <cellStyle name="Calculation 3 3 3 6" xfId="23042" xr:uid="{92C301B1-861E-4D86-8DF2-A6ED78D235BE}"/>
    <cellStyle name="Calculation 3 3 3 7" xfId="29873" xr:uid="{68E46070-EA6A-45DD-948F-A6F111E273C2}"/>
    <cellStyle name="Calculation 3 3 3 8" xfId="32723" xr:uid="{D6B6FD94-612C-4A44-9BD1-D95D63908AA1}"/>
    <cellStyle name="Calculation 3 3 3 9" xfId="30457" xr:uid="{37820464-02AC-4BC1-AEE2-4DA91238E862}"/>
    <cellStyle name="Calculation 3 3 4" xfId="1204" xr:uid="{D8F33964-090D-4F1B-B29D-5D8C70117AE9}"/>
    <cellStyle name="Calculation 3 3 4 10" xfId="37066" xr:uid="{61F53A3A-B108-422A-A77F-B4F9081AB459}"/>
    <cellStyle name="Calculation 3 3 4 11" xfId="43229" xr:uid="{27D74F7C-E2EE-4DF9-A759-709B6132C316}"/>
    <cellStyle name="Calculation 3 3 4 12" xfId="46769" xr:uid="{B87E81C5-5DE9-43E4-B3A0-2D3B6726B94D}"/>
    <cellStyle name="Calculation 3 3 4 2" xfId="5646" xr:uid="{9C7BA0D5-8F69-48D9-974C-CA4B1B9A2C11}"/>
    <cellStyle name="Calculation 3 3 4 3" xfId="9220" xr:uid="{9FC3F6DC-B081-49EC-913D-CEBE17E4FB22}"/>
    <cellStyle name="Calculation 3 3 4 4" xfId="13166" xr:uid="{43373AC8-FD84-4F93-BABF-209AC36468D3}"/>
    <cellStyle name="Calculation 3 3 4 5" xfId="12756" xr:uid="{B231ECEC-6E20-4AE9-AB5C-BF417C2C5123}"/>
    <cellStyle name="Calculation 3 3 4 6" xfId="20312" xr:uid="{56499191-D5AA-4E21-95B2-9D05B307B00F}"/>
    <cellStyle name="Calculation 3 3 4 7" xfId="23038" xr:uid="{BFE420A5-4742-4146-A8A2-12B95A861C25}"/>
    <cellStyle name="Calculation 3 3 4 8" xfId="28402" xr:uid="{5843C4F9-7D86-4773-A6CF-FF0BEF0CAA95}"/>
    <cellStyle name="Calculation 3 3 4 9" xfId="32787" xr:uid="{17475472-5BEF-43DB-9AC6-C115CF34F387}"/>
    <cellStyle name="Calculation 3 3 5" xfId="2094" xr:uid="{6D7B7D51-4387-4ACF-ACCD-771CE4BDDC6D}"/>
    <cellStyle name="Calculation 3 3 5 10" xfId="39811" xr:uid="{413E8256-1D7A-4EA0-91EE-7E4327FAEA24}"/>
    <cellStyle name="Calculation 3 3 5 11" xfId="44117" xr:uid="{687E9A88-AC80-46AC-99F1-32A559BDB940}"/>
    <cellStyle name="Calculation 3 3 5 12" xfId="47251" xr:uid="{A19CD8F1-E29F-459E-97C2-20959099708A}"/>
    <cellStyle name="Calculation 3 3 5 2" xfId="6532" xr:uid="{ADF99A7E-3378-4A45-94CD-C3590D85A23F}"/>
    <cellStyle name="Calculation 3 3 5 3" xfId="10110" xr:uid="{2D2FA682-CFF0-4014-A60E-3FCC91B7F5D0}"/>
    <cellStyle name="Calculation 3 3 5 4" xfId="14009" xr:uid="{3A8B1BC5-7DEB-42C0-AD8B-8226B9CE0FF3}"/>
    <cellStyle name="Calculation 3 3 5 5" xfId="17210" xr:uid="{0067F715-0E17-4891-8329-D743DAE67801}"/>
    <cellStyle name="Calculation 3 3 5 6" xfId="21193" xr:uid="{072C9159-4368-4F9F-9870-3859E7D9494B}"/>
    <cellStyle name="Calculation 3 3 5 7" xfId="23780" xr:uid="{68464B17-F10F-47A4-8691-8B854B7A35DB}"/>
    <cellStyle name="Calculation 3 3 5 8" xfId="30059" xr:uid="{B2C590A0-F625-440E-99EA-037490716907}"/>
    <cellStyle name="Calculation 3 3 5 9" xfId="33673" xr:uid="{D0FD9425-F679-4802-B968-CE6861B58F6F}"/>
    <cellStyle name="Calculation 3 3 6" xfId="2430" xr:uid="{7FE4C216-5E47-4FCD-9301-C0780576F987}"/>
    <cellStyle name="Calculation 3 3 6 10" xfId="40147" xr:uid="{AF116305-A37D-4276-8FFB-9C6F51691BB2}"/>
    <cellStyle name="Calculation 3 3 6 11" xfId="44453" xr:uid="{118C8696-2C04-441C-ADD4-4D7FA6C22A51}"/>
    <cellStyle name="Calculation 3 3 6 12" xfId="45688" xr:uid="{78014211-57D3-4D4B-A615-CEAA2BF2CE13}"/>
    <cellStyle name="Calculation 3 3 6 2" xfId="6868" xr:uid="{53470082-58AD-458E-A9E9-CF444D9B50AE}"/>
    <cellStyle name="Calculation 3 3 6 3" xfId="10446" xr:uid="{F1BB0F00-91E3-4CE6-A2EE-05C96D0B39D8}"/>
    <cellStyle name="Calculation 3 3 6 4" xfId="14345" xr:uid="{12067643-A599-469C-9FB5-1D4888D252DA}"/>
    <cellStyle name="Calculation 3 3 6 5" xfId="17546" xr:uid="{3C0B20B5-B48B-4F1D-88E5-B402CFC52511}"/>
    <cellStyle name="Calculation 3 3 6 6" xfId="21529" xr:uid="{2D78E586-2D8C-46C0-A1A6-B9C4DBCEE5A1}"/>
    <cellStyle name="Calculation 3 3 6 7" xfId="24112" xr:uid="{79D3A956-E159-46C9-A5A2-D796DCD2F872}"/>
    <cellStyle name="Calculation 3 3 6 8" xfId="29925" xr:uid="{B382CE68-1355-42D3-9166-0580558ADFBC}"/>
    <cellStyle name="Calculation 3 3 6 9" xfId="34009" xr:uid="{BC17CEDB-5AB1-4E5F-9F26-01198920F505}"/>
    <cellStyle name="Calculation 3 3 7" xfId="3114" xr:uid="{BC19DE26-0475-4304-9404-1885471A7751}"/>
    <cellStyle name="Calculation 3 3 7 10" xfId="34691" xr:uid="{6B0636DA-9E65-402E-A5B1-E35EF1D497A9}"/>
    <cellStyle name="Calculation 3 3 7 11" xfId="38136" xr:uid="{DE53E66D-4980-41D9-848F-40EACD0942D6}"/>
    <cellStyle name="Calculation 3 3 7 12" xfId="40825" xr:uid="{B44A59E7-FB92-44E8-A753-80A20BCAEDC9}"/>
    <cellStyle name="Calculation 3 3 7 13" xfId="45136" xr:uid="{7BF027CC-76F3-41A3-8783-A279F8A8E8BA}"/>
    <cellStyle name="Calculation 3 3 7 14" xfId="48527" xr:uid="{AF45C3BA-B4CF-41E9-BD34-46553A67A3AD}"/>
    <cellStyle name="Calculation 3 3 7 15" xfId="50532" xr:uid="{A1047820-BE98-406C-AB24-A9AB21BF56D8}"/>
    <cellStyle name="Calculation 3 3 7 2" xfId="7549" xr:uid="{76A6C046-5577-4417-8552-4C451C0C9E0C}"/>
    <cellStyle name="Calculation 3 3 7 3" xfId="11128" xr:uid="{9E8E4663-6908-48A1-8BCB-839F24229E66}"/>
    <cellStyle name="Calculation 3 3 7 4" xfId="15028" xr:uid="{F6951962-51DF-492E-8F15-FC37950A5FE0}"/>
    <cellStyle name="Calculation 3 3 7 5" xfId="18227" xr:uid="{3EED553F-A538-438E-8773-237E19606275}"/>
    <cellStyle name="Calculation 3 3 7 6" xfId="22207" xr:uid="{46BA8B04-4699-44DE-A019-D901835A9914}"/>
    <cellStyle name="Calculation 3 3 7 7" xfId="24769" xr:uid="{11F25560-B864-44F4-838E-874E4B585978}"/>
    <cellStyle name="Calculation 3 3 7 8" xfId="29112" xr:uid="{09995D4C-AE31-4B04-AF55-57F5101011B2}"/>
    <cellStyle name="Calculation 3 3 7 9" xfId="31086" xr:uid="{F69E78E5-A07D-4C50-96EE-3944E8377903}"/>
    <cellStyle name="Calculation 3 3 8" xfId="2845" xr:uid="{0777C530-2878-406F-A6F3-D4CA4B508DD5}"/>
    <cellStyle name="Calculation 3 3 8 10" xfId="34422" xr:uid="{5A92B3FD-AEF7-4F82-AA7F-288C55555104}"/>
    <cellStyle name="Calculation 3 3 8 11" xfId="37868" xr:uid="{F2C147D4-9390-4389-9A02-E871C1B3689E}"/>
    <cellStyle name="Calculation 3 3 8 12" xfId="40558" xr:uid="{8BAB3A18-0625-427B-B8D9-39F899B5D423}"/>
    <cellStyle name="Calculation 3 3 8 13" xfId="44867" xr:uid="{57E9BDA8-AEF0-4AA6-9244-3C65519FAD69}"/>
    <cellStyle name="Calculation 3 3 8 14" xfId="48261" xr:uid="{04C0E819-9244-4459-BD92-B9094D46DE83}"/>
    <cellStyle name="Calculation 3 3 8 15" xfId="50265" xr:uid="{60F923F1-E6B0-48C4-90B3-3E0613838723}"/>
    <cellStyle name="Calculation 3 3 8 2" xfId="7281" xr:uid="{239D02B5-AE12-4E16-AA60-2E7ACDDC3A04}"/>
    <cellStyle name="Calculation 3 3 8 3" xfId="10859" xr:uid="{BE43AE94-6A5B-4AFC-85F7-8D9DBA0190E6}"/>
    <cellStyle name="Calculation 3 3 8 4" xfId="14760" xr:uid="{50580EDC-E856-4CE3-B30A-56739921BC7D}"/>
    <cellStyle name="Calculation 3 3 8 5" xfId="17959" xr:uid="{B032D1B8-5153-4A8E-873E-5B75C3EE1727}"/>
    <cellStyle name="Calculation 3 3 8 6" xfId="21940" xr:uid="{761AD859-011C-43EE-A8A4-4C7E25087F3D}"/>
    <cellStyle name="Calculation 3 3 8 7" xfId="24502" xr:uid="{041A10C3-5A4A-4E09-86C4-1EF8C3561407}"/>
    <cellStyle name="Calculation 3 3 8 8" xfId="28844" xr:uid="{A3DAFE23-AA05-475E-BB29-BBD0A114A306}"/>
    <cellStyle name="Calculation 3 3 8 9" xfId="30817" xr:uid="{04D6D8D5-88C6-4800-A780-78608633C20F}"/>
    <cellStyle name="Calculation 3 3 9" xfId="4068" xr:uid="{AB1DCFF2-0555-4B4D-BBDE-25FEED1CBED9}"/>
    <cellStyle name="Calculation 3 3 9 10" xfId="41731" xr:uid="{E3A02D6E-10D4-4B21-81FF-8B3E38B3618D}"/>
    <cellStyle name="Calculation 3 3 9 11" xfId="46067" xr:uid="{EC56AC74-C643-43C3-B0BC-E71DDB936F88}"/>
    <cellStyle name="Calculation 3 3 9 12" xfId="49471" xr:uid="{F63772E2-CB24-4D61-902D-CF324E417C20}"/>
    <cellStyle name="Calculation 3 3 9 13" xfId="51438" xr:uid="{3F37DBA7-2A26-46DA-8997-8448EC4AD281}"/>
    <cellStyle name="Calculation 3 3 9 2" xfId="8501" xr:uid="{33BFADBB-CB56-417C-A8B1-7048FE10601C}"/>
    <cellStyle name="Calculation 3 3 9 3" xfId="12072" xr:uid="{7ABE1543-118F-447D-AE30-EF03B468D6A1}"/>
    <cellStyle name="Calculation 3 3 9 4" xfId="15975" xr:uid="{04655660-42F8-495B-8989-98B8590E6CB4}"/>
    <cellStyle name="Calculation 3 3 9 5" xfId="19156" xr:uid="{011A7C35-F1CC-4CDD-815E-194737FC83A5}"/>
    <cellStyle name="Calculation 3 3 9 6" xfId="25675" xr:uid="{44ACAF01-7159-4708-9952-54A544F170A6}"/>
    <cellStyle name="Calculation 3 3 9 7" xfId="32023" xr:uid="{93C380E3-2E7D-4540-AEAC-B59D349053F5}"/>
    <cellStyle name="Calculation 3 3 9 8" xfId="35629" xr:uid="{CFBC3883-929E-4760-8498-C14E186A3B52}"/>
    <cellStyle name="Calculation 3 3 9 9" xfId="39081" xr:uid="{5BE14469-91FF-439B-8352-5CB42F3C9BB8}"/>
    <cellStyle name="Calculation 3 4" xfId="730" xr:uid="{658A2368-28F9-426D-9BC1-B96E59891493}"/>
    <cellStyle name="Calculation 3 4 10" xfId="4443" xr:uid="{6EBF75BA-0F5D-4BD7-ADED-10A1466AA4A6}"/>
    <cellStyle name="Calculation 3 4 10 10" xfId="42106" xr:uid="{045E723F-164B-452F-9A0C-74CABC6C97D9}"/>
    <cellStyle name="Calculation 3 4 10 11" xfId="46442" xr:uid="{853946E6-4133-40C9-8AD8-F092F3970749}"/>
    <cellStyle name="Calculation 3 4 10 12" xfId="49846" xr:uid="{AA327C1F-3268-44F7-95F0-DC5D8CBDB9AD}"/>
    <cellStyle name="Calculation 3 4 10 13" xfId="51813" xr:uid="{FF3098BF-D305-4BD5-B51D-DA602017D435}"/>
    <cellStyle name="Calculation 3 4 10 2" xfId="8876" xr:uid="{3622F546-2884-4FCD-8AA1-C9D26844D599}"/>
    <cellStyle name="Calculation 3 4 10 3" xfId="12447" xr:uid="{13B578E7-4402-400D-9F16-1B9DC230D40A}"/>
    <cellStyle name="Calculation 3 4 10 4" xfId="16350" xr:uid="{320F272B-C681-419D-9D3F-0969C1D26EEE}"/>
    <cellStyle name="Calculation 3 4 10 5" xfId="19531" xr:uid="{DFB91732-712E-4C2B-BCEB-7CEBBDC088ED}"/>
    <cellStyle name="Calculation 3 4 10 6" xfId="26050" xr:uid="{921CDC17-CF79-49E8-A03E-33F8DB243545}"/>
    <cellStyle name="Calculation 3 4 10 7" xfId="32398" xr:uid="{5AA5BAC1-D751-4968-9870-D574020BF2ED}"/>
    <cellStyle name="Calculation 3 4 10 8" xfId="36004" xr:uid="{7CEA2A0E-CABA-4745-A582-E9F2BD70780D}"/>
    <cellStyle name="Calculation 3 4 10 9" xfId="39456" xr:uid="{D45AC64A-2630-4068-81FB-F12110396975}"/>
    <cellStyle name="Calculation 3 4 11" xfId="7148" xr:uid="{4FBAD377-20E1-4AB8-8949-BB91C0CE6B40}"/>
    <cellStyle name="Calculation 3 4 12" xfId="5044" xr:uid="{4A6D81A1-8AB6-4D75-B7A9-6191BB701ADB}"/>
    <cellStyle name="Calculation 3 4 13" xfId="19844" xr:uid="{77864C01-677A-4F18-A744-2EFA6106EB70}"/>
    <cellStyle name="Calculation 3 4 14" xfId="37592" xr:uid="{82294FCC-AAA8-42DC-B153-A5E509D67FA7}"/>
    <cellStyle name="Calculation 3 4 15" xfId="42760" xr:uid="{12569745-3B7C-426B-AC02-DB13A088D896}"/>
    <cellStyle name="Calculation 3 4 16" xfId="52594" xr:uid="{65A97E7C-DF61-42B5-BD01-6078D1ACBA63}"/>
    <cellStyle name="Calculation 3 4 2" xfId="945" xr:uid="{CE02B6D7-CF64-49DB-929B-BF6A50C19AC8}"/>
    <cellStyle name="Calculation 3 4 2 10" xfId="5129" xr:uid="{1595BA25-BB15-4FE2-B363-BCA92523331C}"/>
    <cellStyle name="Calculation 3 4 2 11" xfId="4812" xr:uid="{8E76F328-E0F5-49C4-8625-78134110DC9E}"/>
    <cellStyle name="Calculation 3 4 2 12" xfId="20054" xr:uid="{8A60818D-D222-4E92-A0C4-372F2CAA6C55}"/>
    <cellStyle name="Calculation 3 4 2 13" xfId="36426" xr:uid="{12DF9828-371A-4F37-8FF2-D4FCE7827C34}"/>
    <cellStyle name="Calculation 3 4 2 14" xfId="42970" xr:uid="{D7AF5F24-AAD9-43AC-AD38-E6307CFE55AD}"/>
    <cellStyle name="Calculation 3 4 2 15" xfId="52808" xr:uid="{00EA014B-FEEA-4AEC-B79D-2DBA976B6516}"/>
    <cellStyle name="Calculation 3 4 2 2" xfId="1683" xr:uid="{4C6F33BA-B6C9-453E-A6CD-9D9AABAC231B}"/>
    <cellStyle name="Calculation 3 4 2 2 10" xfId="43708" xr:uid="{DEC49612-520D-49DA-A1BC-B411F4E5D203}"/>
    <cellStyle name="Calculation 3 4 2 2 11" xfId="47114" xr:uid="{BE2BDD81-D7DC-44CC-A018-7EFF7CEAA6A6}"/>
    <cellStyle name="Calculation 3 4 2 2 2" xfId="6122" xr:uid="{16F25835-E7B5-436B-90FE-6D9EA7E93389}"/>
    <cellStyle name="Calculation 3 4 2 2 3" xfId="9699" xr:uid="{C2AC0322-B4AF-4706-B02E-688A4E5A9A5F}"/>
    <cellStyle name="Calculation 3 4 2 2 4" xfId="16804" xr:uid="{7AF9F9E7-27D9-4215-9D5F-6A102ED43E7B}"/>
    <cellStyle name="Calculation 3 4 2 2 5" xfId="20791" xr:uid="{E3622A20-019C-49DB-83BF-0A3801A60901}"/>
    <cellStyle name="Calculation 3 4 2 2 6" xfId="23396" xr:uid="{754CA867-2CBB-453A-8513-86F3F07EEE45}"/>
    <cellStyle name="Calculation 3 4 2 2 7" xfId="27926" xr:uid="{70B1C763-FB9A-4B73-AC7F-61E169AE1A3A}"/>
    <cellStyle name="Calculation 3 4 2 2 8" xfId="33266" xr:uid="{467E4663-85D2-4C9B-AABA-9D23DBBC9BD6}"/>
    <cellStyle name="Calculation 3 4 2 2 9" xfId="26401" xr:uid="{FA4B6CDE-B89C-4354-9DFA-35FD07BFF4E7}"/>
    <cellStyle name="Calculation 3 4 2 3" xfId="1897" xr:uid="{F4DDEF2D-CF02-4D5D-9DED-7346FB1ADAFC}"/>
    <cellStyle name="Calculation 3 4 2 3 10" xfId="26940" xr:uid="{CC270FE4-E2B4-4A09-AE62-3793F1D55080}"/>
    <cellStyle name="Calculation 3 4 2 3 11" xfId="43922" xr:uid="{FFBC4511-3A6C-4052-B5F2-8268A357D7DD}"/>
    <cellStyle name="Calculation 3 4 2 3 12" xfId="42295" xr:uid="{761930C4-6FB3-46A1-B559-3E59DECD2BD4}"/>
    <cellStyle name="Calculation 3 4 2 3 2" xfId="6335" xr:uid="{175043C3-2F6E-47E1-BC8A-71D2AA68B811}"/>
    <cellStyle name="Calculation 3 4 2 3 3" xfId="9913" xr:uid="{2BC1E185-8720-410E-B50C-12C863756141}"/>
    <cellStyle name="Calculation 3 4 2 3 4" xfId="13815" xr:uid="{F8D96442-8B02-4CC2-B9EA-466AD1B32C8C}"/>
    <cellStyle name="Calculation 3 4 2 3 5" xfId="17018" xr:uid="{C5A66A7C-9D3C-4B56-85FA-38623C2CFAFF}"/>
    <cellStyle name="Calculation 3 4 2 3 6" xfId="21005" xr:uid="{54AFA4E2-30BC-4CC2-88A8-DC3A80C669DE}"/>
    <cellStyle name="Calculation 3 4 2 3 7" xfId="23598" xr:uid="{EAF635C4-BE62-4193-B770-D80F8122879F}"/>
    <cellStyle name="Calculation 3 4 2 3 8" xfId="27144" xr:uid="{630C21A9-411A-41A6-9A03-0DCF001F5199}"/>
    <cellStyle name="Calculation 3 4 2 3 9" xfId="33480" xr:uid="{E4EB3693-19C6-4A01-83E7-15E4E17FD3C7}"/>
    <cellStyle name="Calculation 3 4 2 4" xfId="2351" xr:uid="{C91986DD-B5F2-4891-A928-F0CFC45AF796}"/>
    <cellStyle name="Calculation 3 4 2 4 10" xfId="40068" xr:uid="{E87476F4-04ED-41EE-ACAA-CB6BA575D8ED}"/>
    <cellStyle name="Calculation 3 4 2 4 11" xfId="44374" xr:uid="{E33B5EB2-C07B-4DB9-84B4-AE4EC54CD6A1}"/>
    <cellStyle name="Calculation 3 4 2 4 12" xfId="46756" xr:uid="{78663E17-32CA-473C-9F00-1AB5FFD0D9BC}"/>
    <cellStyle name="Calculation 3 4 2 4 2" xfId="6789" xr:uid="{4E0F0105-EF40-45D7-AA4D-6893F275A14F}"/>
    <cellStyle name="Calculation 3 4 2 4 3" xfId="10367" xr:uid="{01CAB820-C77F-425A-894E-1286191AB964}"/>
    <cellStyle name="Calculation 3 4 2 4 4" xfId="14266" xr:uid="{D2F59697-B31F-43C9-AF3F-556DBE3B0463}"/>
    <cellStyle name="Calculation 3 4 2 4 5" xfId="17467" xr:uid="{CAD50A68-A7ED-4A1D-AE6A-20C6742D5832}"/>
    <cellStyle name="Calculation 3 4 2 4 6" xfId="21450" xr:uid="{1515BC3E-EA15-4AF0-B763-0D93BE383510}"/>
    <cellStyle name="Calculation 3 4 2 4 7" xfId="24037" xr:uid="{10486A1D-0223-46F8-88F6-CDE448884F98}"/>
    <cellStyle name="Calculation 3 4 2 4 8" xfId="26347" xr:uid="{92C465BB-F69D-4888-8A95-24DCF41726A7}"/>
    <cellStyle name="Calculation 3 4 2 4 9" xfId="33930" xr:uid="{107F0A0C-7BCB-4846-ADFB-57641BF12FD5}"/>
    <cellStyle name="Calculation 3 4 2 5" xfId="2720" xr:uid="{00F9C675-644F-46C2-9A51-82E24D8F98FA}"/>
    <cellStyle name="Calculation 3 4 2 5 10" xfId="40437" xr:uid="{2B917FA0-76AF-49AB-A7AC-562125AA5802}"/>
    <cellStyle name="Calculation 3 4 2 5 11" xfId="44743" xr:uid="{2A2794F9-6A81-4F69-9191-C3D004A93312}"/>
    <cellStyle name="Calculation 3 4 2 5 12" xfId="50144" xr:uid="{8D3529E8-C427-400F-9A11-54D041746757}"/>
    <cellStyle name="Calculation 3 4 2 5 2" xfId="7156" xr:uid="{C2B3667E-4B50-488D-9DC5-3F764F7F5E31}"/>
    <cellStyle name="Calculation 3 4 2 5 3" xfId="10736" xr:uid="{8FD71818-86AF-4CD3-B50D-E5D4FDACCF9A}"/>
    <cellStyle name="Calculation 3 4 2 5 4" xfId="14635" xr:uid="{FAE8D0BA-A92D-4FA1-A283-F096EDED3C82}"/>
    <cellStyle name="Calculation 3 4 2 5 5" xfId="17836" xr:uid="{B6AF21B3-3A6B-4864-A245-E35BBC4C5200}"/>
    <cellStyle name="Calculation 3 4 2 5 6" xfId="21819" xr:uid="{1DCF6074-384B-44C0-99EB-1C508EE63F86}"/>
    <cellStyle name="Calculation 3 4 2 5 7" xfId="24383" xr:uid="{35520690-7258-4D74-8B8D-3B42C739D482}"/>
    <cellStyle name="Calculation 3 4 2 5 8" xfId="30692" xr:uid="{D9ABCABB-A52A-4D79-9EDE-0F4348793491}"/>
    <cellStyle name="Calculation 3 4 2 5 9" xfId="34299" xr:uid="{27C287D9-15BA-49E5-A5EA-286DE7340DB1}"/>
    <cellStyle name="Calculation 3 4 2 6" xfId="3409" xr:uid="{38AE77DA-EEFF-412D-B84A-8C3717B07105}"/>
    <cellStyle name="Calculation 3 4 2 6 10" xfId="34986" xr:uid="{215C1A15-DC9B-4170-8B6C-81636F71A4C7}"/>
    <cellStyle name="Calculation 3 4 2 6 11" xfId="38431" xr:uid="{6B439A25-14CE-47EE-B702-9CCDD7847FD8}"/>
    <cellStyle name="Calculation 3 4 2 6 12" xfId="41120" xr:uid="{1BB0019C-D7BB-441C-874D-50C502BD16FC}"/>
    <cellStyle name="Calculation 3 4 2 6 13" xfId="45431" xr:uid="{6D01A061-98F7-46A2-A72B-9B20A25025C2}"/>
    <cellStyle name="Calculation 3 4 2 6 14" xfId="48822" xr:uid="{1E45D26E-DE01-4A97-B5B0-B973CC8A4F02}"/>
    <cellStyle name="Calculation 3 4 2 6 15" xfId="50827" xr:uid="{B934E32F-BFEC-4447-B8FD-6D1DF2CA7D2E}"/>
    <cellStyle name="Calculation 3 4 2 6 2" xfId="7844" xr:uid="{F0609CC9-14C3-41D5-896C-E48074AEE0EA}"/>
    <cellStyle name="Calculation 3 4 2 6 3" xfId="11423" xr:uid="{FA45B6FB-4830-465A-B660-0CCAD8DACFC7}"/>
    <cellStyle name="Calculation 3 4 2 6 4" xfId="15323" xr:uid="{D1D251CA-97D8-48F8-909F-C5AF762946CE}"/>
    <cellStyle name="Calculation 3 4 2 6 5" xfId="18522" xr:uid="{2EB681CD-E5B0-49CC-96E3-DA8C1ED4B527}"/>
    <cellStyle name="Calculation 3 4 2 6 6" xfId="22502" xr:uid="{70CCAA4B-0F98-4BD6-909E-700D36750D99}"/>
    <cellStyle name="Calculation 3 4 2 6 7" xfId="25064" xr:uid="{216350B6-552C-4923-9423-157000B80D0B}"/>
    <cellStyle name="Calculation 3 4 2 6 8" xfId="29407" xr:uid="{F210E18E-E4FA-4275-B89F-74B68AD5F10F}"/>
    <cellStyle name="Calculation 3 4 2 6 9" xfId="31381" xr:uid="{48A52F4D-0F02-49B4-8302-DB33243A2A3E}"/>
    <cellStyle name="Calculation 3 4 2 7" xfId="3644" xr:uid="{41B8007A-5E33-4241-B1BA-14E25FA5B412}"/>
    <cellStyle name="Calculation 3 4 2 7 10" xfId="35221" xr:uid="{D4BBE7FE-B85D-4CF5-82CA-F334613506BF}"/>
    <cellStyle name="Calculation 3 4 2 7 11" xfId="38666" xr:uid="{EE508C44-DF1A-4BA4-9BE8-18E0CA51EA1C}"/>
    <cellStyle name="Calculation 3 4 2 7 12" xfId="41355" xr:uid="{2495C44A-A60B-417F-8E7C-1A5771A5EF8E}"/>
    <cellStyle name="Calculation 3 4 2 7 13" xfId="45666" xr:uid="{7A30D307-13B3-460A-8192-DB83B2E9B50C}"/>
    <cellStyle name="Calculation 3 4 2 7 14" xfId="49057" xr:uid="{397446D3-F4EB-40B0-AE94-52D891D750D9}"/>
    <cellStyle name="Calculation 3 4 2 7 15" xfId="51062" xr:uid="{F24616AA-89F8-44A2-B9FE-E362DFC62C43}"/>
    <cellStyle name="Calculation 3 4 2 7 2" xfId="8079" xr:uid="{6A8CCD3C-0DD3-4E22-AD2C-459564BD0CB7}"/>
    <cellStyle name="Calculation 3 4 2 7 3" xfId="11658" xr:uid="{1FCD3B8E-AE05-49EE-BCAB-F6B6C4573904}"/>
    <cellStyle name="Calculation 3 4 2 7 4" xfId="15558" xr:uid="{570CC9D5-FEC5-4D4D-B901-458828EC1E5C}"/>
    <cellStyle name="Calculation 3 4 2 7 5" xfId="18757" xr:uid="{D083258C-5F02-41DA-BDDD-E273A1298250}"/>
    <cellStyle name="Calculation 3 4 2 7 6" xfId="22737" xr:uid="{E93DD5F7-9484-441F-A7A3-31C9AB828ABA}"/>
    <cellStyle name="Calculation 3 4 2 7 7" xfId="25299" xr:uid="{D83C9F31-457E-4CBD-B57D-B20BDDA3BF7F}"/>
    <cellStyle name="Calculation 3 4 2 7 8" xfId="29642" xr:uid="{E477F686-785D-4695-BE6A-F8DC7E29C89E}"/>
    <cellStyle name="Calculation 3 4 2 7 9" xfId="31616" xr:uid="{58470FB8-C38B-4AC1-A8DD-5BC1AB702780}"/>
    <cellStyle name="Calculation 3 4 2 8" xfId="4361" xr:uid="{45FF962E-EE6E-40CA-A09A-79A8628BF448}"/>
    <cellStyle name="Calculation 3 4 2 8 10" xfId="42024" xr:uid="{3F190F3F-3709-4A4C-8398-107BCD142355}"/>
    <cellStyle name="Calculation 3 4 2 8 11" xfId="46360" xr:uid="{700179D7-C0E2-43EC-AB36-2E48EC4A1F0A}"/>
    <cellStyle name="Calculation 3 4 2 8 12" xfId="49764" xr:uid="{6814439F-A707-476A-8FE5-304FCC7D1128}"/>
    <cellStyle name="Calculation 3 4 2 8 13" xfId="51731" xr:uid="{12B099C6-2743-45F0-9688-6E924E3C805B}"/>
    <cellStyle name="Calculation 3 4 2 8 2" xfId="8794" xr:uid="{F7DB5B10-DB71-495E-98A9-F64E5CA248EC}"/>
    <cellStyle name="Calculation 3 4 2 8 3" xfId="12365" xr:uid="{7406E9D6-86AC-4D3E-ACFE-FDD028FBC17B}"/>
    <cellStyle name="Calculation 3 4 2 8 4" xfId="16268" xr:uid="{91E07BC7-3AD7-468C-B29D-B173C8100C4E}"/>
    <cellStyle name="Calculation 3 4 2 8 5" xfId="19449" xr:uid="{94B1AD68-382C-4E8B-9BAE-E4C763267BC4}"/>
    <cellStyle name="Calculation 3 4 2 8 6" xfId="25968" xr:uid="{1449C60C-E5DF-4C07-A53B-3A5F35F04650}"/>
    <cellStyle name="Calculation 3 4 2 8 7" xfId="32316" xr:uid="{E982A592-BA4C-4BEA-B697-B886240239A3}"/>
    <cellStyle name="Calculation 3 4 2 8 8" xfId="35922" xr:uid="{B525AF0D-914F-4111-8615-F597531706C9}"/>
    <cellStyle name="Calculation 3 4 2 8 9" xfId="39374" xr:uid="{CA971A9E-5321-432D-ABC2-4979F8FE3AEE}"/>
    <cellStyle name="Calculation 3 4 2 9" xfId="4591" xr:uid="{5DEA9EFA-BAE9-4ED2-A9EA-249420FAFCB7}"/>
    <cellStyle name="Calculation 3 4 2 9 10" xfId="42254" xr:uid="{798E558A-3448-4719-B03D-31710BC19B0D}"/>
    <cellStyle name="Calculation 3 4 2 9 11" xfId="46590" xr:uid="{07F54E21-8150-4702-AFA4-65595F0E06AC}"/>
    <cellStyle name="Calculation 3 4 2 9 12" xfId="49994" xr:uid="{E65CF231-18C8-46D6-99CF-B26152A44CFE}"/>
    <cellStyle name="Calculation 3 4 2 9 13" xfId="51961" xr:uid="{8391ED6E-0B9F-4246-A720-53A87A3CA034}"/>
    <cellStyle name="Calculation 3 4 2 9 2" xfId="9024" xr:uid="{003F8AF1-C481-4E16-8432-F785F6AA4B04}"/>
    <cellStyle name="Calculation 3 4 2 9 3" xfId="12595" xr:uid="{43E58EE2-8C7F-4409-98DC-2595D9784579}"/>
    <cellStyle name="Calculation 3 4 2 9 4" xfId="16498" xr:uid="{F6F907D7-33CD-41A8-A466-A4BD5F2C1504}"/>
    <cellStyle name="Calculation 3 4 2 9 5" xfId="19679" xr:uid="{BA73BC6E-8C22-41E7-B028-D1E00D8EAB0D}"/>
    <cellStyle name="Calculation 3 4 2 9 6" xfId="26198" xr:uid="{5D6903FD-8CE2-4B1D-8646-AD24999D5253}"/>
    <cellStyle name="Calculation 3 4 2 9 7" xfId="32546" xr:uid="{238EBA51-DC24-4504-9735-A574D7507984}"/>
    <cellStyle name="Calculation 3 4 2 9 8" xfId="36152" xr:uid="{B486F1A7-A217-4879-B11F-685B6BD4979A}"/>
    <cellStyle name="Calculation 3 4 2 9 9" xfId="39604" xr:uid="{1896B330-300B-481D-838C-9792B59C6D1D}"/>
    <cellStyle name="Calculation 3 4 3" xfId="1408" xr:uid="{229469D6-3ED0-4F54-A49B-CEF2D5DFACE4}"/>
    <cellStyle name="Calculation 3 4 3 10" xfId="43433" xr:uid="{2DFCBC1C-1DF1-4761-917F-BAA2DCF379A9}"/>
    <cellStyle name="Calculation 3 4 3 11" xfId="48066" xr:uid="{A688DF8B-2221-4376-8478-CB3D49C47DBD}"/>
    <cellStyle name="Calculation 3 4 3 2" xfId="5847" xr:uid="{BAD09877-2A1C-4D28-A765-1D158EC6FCB3}"/>
    <cellStyle name="Calculation 3 4 3 3" xfId="9424" xr:uid="{9DC11761-5675-45DE-B119-63003B9877AC}"/>
    <cellStyle name="Calculation 3 4 3 4" xfId="16529" xr:uid="{79F2411A-6C9D-4F3D-A42D-A1152EEAD2D0}"/>
    <cellStyle name="Calculation 3 4 3 5" xfId="20516" xr:uid="{C1B73538-1306-4EA9-BECC-611FAF33BBC5}"/>
    <cellStyle name="Calculation 3 4 3 6" xfId="23137" xr:uid="{5CDDFFBC-A5BD-45EC-99B0-1684C8CD82B3}"/>
    <cellStyle name="Calculation 3 4 3 7" xfId="26681" xr:uid="{E0706C61-AB16-476B-AE72-429CB8DED8B8}"/>
    <cellStyle name="Calculation 3 4 3 8" xfId="32991" xr:uid="{A0C71ABD-9E8A-4797-A6F0-FFD8694C855A}"/>
    <cellStyle name="Calculation 3 4 3 9" xfId="37080" xr:uid="{45507F60-2600-459F-BA17-B841E8335042}"/>
    <cellStyle name="Calculation 3 4 4" xfId="1842" xr:uid="{3BFCD35E-0C0C-4680-9720-CE5A1FCD4CB6}"/>
    <cellStyle name="Calculation 3 4 4 10" xfId="29792" xr:uid="{2D4816E7-EE9C-4F4B-B971-5E670326A03A}"/>
    <cellStyle name="Calculation 3 4 4 11" xfId="43867" xr:uid="{219BEAF9-773E-4908-BA2C-C60DDCF227E7}"/>
    <cellStyle name="Calculation 3 4 4 12" xfId="47863" xr:uid="{1D77C991-BE4D-4EDB-853A-753036854C54}"/>
    <cellStyle name="Calculation 3 4 4 2" xfId="6280" xr:uid="{BBD7D422-F9C2-46FA-AC6D-06EEEEAD1440}"/>
    <cellStyle name="Calculation 3 4 4 3" xfId="9858" xr:uid="{C418F926-FEAB-4F50-9D6F-0D56A72604DB}"/>
    <cellStyle name="Calculation 3 4 4 4" xfId="13760" xr:uid="{3CEC506B-55FC-4393-B4E8-925D3C73AB60}"/>
    <cellStyle name="Calculation 3 4 4 5" xfId="16963" xr:uid="{E90211BD-003E-4D45-BA0A-4E81F9C796C7}"/>
    <cellStyle name="Calculation 3 4 4 6" xfId="20950" xr:uid="{F06B0452-2A31-41D0-B2B1-3434258C990B}"/>
    <cellStyle name="Calculation 3 4 4 7" xfId="23546" xr:uid="{6CB78444-F05F-42F4-ACED-D1F3DA7DA309}"/>
    <cellStyle name="Calculation 3 4 4 8" xfId="26314" xr:uid="{005A2898-F5DB-4AC6-9336-5E73FB16B2FE}"/>
    <cellStyle name="Calculation 3 4 4 9" xfId="33425" xr:uid="{4D9C0666-D7CE-4B9D-839C-92882CEB6B1F}"/>
    <cellStyle name="Calculation 3 4 5" xfId="2169" xr:uid="{79CF6C99-04C0-4C46-BAD1-80E060E0EE0C}"/>
    <cellStyle name="Calculation 3 4 5 10" xfId="39886" xr:uid="{AFFB4D05-E6E0-4EA2-94A0-0C27A6F8682F}"/>
    <cellStyle name="Calculation 3 4 5 11" xfId="44192" xr:uid="{3F610937-B659-49B4-BF3A-CB7FC274DD4E}"/>
    <cellStyle name="Calculation 3 4 5 12" xfId="47759" xr:uid="{68AD1F38-EAB6-4678-90E4-D4BDEE30F295}"/>
    <cellStyle name="Calculation 3 4 5 2" xfId="6607" xr:uid="{D0F73B07-0F92-4939-981D-EA3F8F793DF6}"/>
    <cellStyle name="Calculation 3 4 5 3" xfId="10185" xr:uid="{997CB5AD-2429-409F-9E31-4E61CEFFC966}"/>
    <cellStyle name="Calculation 3 4 5 4" xfId="14084" xr:uid="{E6741121-F864-4673-8BFF-8FFFC16E2B17}"/>
    <cellStyle name="Calculation 3 4 5 5" xfId="17285" xr:uid="{C0F4E45A-EE7D-4335-A307-218503EC3C94}"/>
    <cellStyle name="Calculation 3 4 5 6" xfId="21268" xr:uid="{6933F64D-9D52-4212-9F8A-4365E2C2A811}"/>
    <cellStyle name="Calculation 3 4 5 7" xfId="23855" xr:uid="{31674AC7-A44F-4C7D-AAB8-034B610CFD04}"/>
    <cellStyle name="Calculation 3 4 5 8" xfId="30275" xr:uid="{A4BD0BD6-090B-4FD7-AE5C-148D081881EB}"/>
    <cellStyle name="Calculation 3 4 5 9" xfId="33748" xr:uid="{90D650C0-81F8-4154-B0FF-44E80A2DF9B7}"/>
    <cellStyle name="Calculation 3 4 6" xfId="2514" xr:uid="{E46F67AB-979C-429D-921D-B06EEC75D8E9}"/>
    <cellStyle name="Calculation 3 4 6 10" xfId="40231" xr:uid="{DB285D53-1285-4F75-ACB6-40EB15B766BA}"/>
    <cellStyle name="Calculation 3 4 6 11" xfId="44537" xr:uid="{A4A257BB-369F-40B5-80B4-C0862F89758C}"/>
    <cellStyle name="Calculation 3 4 6 12" xfId="46939" xr:uid="{1CB8A7B8-0700-4E1A-B86E-BDAD0FED6A34}"/>
    <cellStyle name="Calculation 3 4 6 2" xfId="6952" xr:uid="{CDFB4E69-D474-49A2-AE0E-24F4EDDC6CA6}"/>
    <cellStyle name="Calculation 3 4 6 3" xfId="10530" xr:uid="{A6917081-C534-4205-973A-A77624F88FC4}"/>
    <cellStyle name="Calculation 3 4 6 4" xfId="14429" xr:uid="{A2E88088-002E-42E3-BD7C-55B4665165EE}"/>
    <cellStyle name="Calculation 3 4 6 5" xfId="17630" xr:uid="{ED41602C-3156-460D-887F-6D3477A76201}"/>
    <cellStyle name="Calculation 3 4 6 6" xfId="21613" xr:uid="{D7179719-6201-4369-9698-523C6F9E2E4B}"/>
    <cellStyle name="Calculation 3 4 6 7" xfId="24192" xr:uid="{E73DDF28-F678-47CB-A886-40A3295FCE88}"/>
    <cellStyle name="Calculation 3 4 6 8" xfId="26325" xr:uid="{2D101E81-4778-4097-BD06-0F54FD2560CF}"/>
    <cellStyle name="Calculation 3 4 6 9" xfId="34093" xr:uid="{BB22A5D8-5EBF-4539-83C4-4157A5830F05}"/>
    <cellStyle name="Calculation 3 4 7" xfId="3198" xr:uid="{55410F4B-7A09-437C-8686-32F5F961CF8B}"/>
    <cellStyle name="Calculation 3 4 7 10" xfId="34775" xr:uid="{DAB866DA-62CA-49FD-9C1F-3ACA93216758}"/>
    <cellStyle name="Calculation 3 4 7 11" xfId="38220" xr:uid="{6C4179DA-AD3C-455A-9FE2-36232025CA03}"/>
    <cellStyle name="Calculation 3 4 7 12" xfId="40909" xr:uid="{D6D90FDE-DC22-4F1E-8E4F-1BA2F584F100}"/>
    <cellStyle name="Calculation 3 4 7 13" xfId="45220" xr:uid="{5B30E3B7-CED5-4819-A5CA-9BF02989CA8D}"/>
    <cellStyle name="Calculation 3 4 7 14" xfId="48611" xr:uid="{1774F5F8-E7D8-41DF-B93E-5AB4C6744596}"/>
    <cellStyle name="Calculation 3 4 7 15" xfId="50616" xr:uid="{7444EB48-3027-4BBF-9612-648E1FB316F8}"/>
    <cellStyle name="Calculation 3 4 7 2" xfId="7633" xr:uid="{8BFBACC2-9AE2-4E71-8515-1EF44E837D23}"/>
    <cellStyle name="Calculation 3 4 7 3" xfId="11212" xr:uid="{9C21D0F2-6E4C-412A-97B1-8063B0C78670}"/>
    <cellStyle name="Calculation 3 4 7 4" xfId="15112" xr:uid="{00F65B69-450E-4540-9328-2AD6E53EE580}"/>
    <cellStyle name="Calculation 3 4 7 5" xfId="18311" xr:uid="{41C7E7A1-C2AF-4F18-BE99-8E512E9999EB}"/>
    <cellStyle name="Calculation 3 4 7 6" xfId="22291" xr:uid="{DEFB0431-ECC9-4DFA-B344-93C8A2C99382}"/>
    <cellStyle name="Calculation 3 4 7 7" xfId="24853" xr:uid="{075EFF4C-EB90-4140-B65F-7B98C30CDD6D}"/>
    <cellStyle name="Calculation 3 4 7 8" xfId="29196" xr:uid="{0F67ED0C-8669-486C-991F-911E5CADF994}"/>
    <cellStyle name="Calculation 3 4 7 9" xfId="31170" xr:uid="{08D2767D-36D5-4998-8767-4FFF1F60E992}"/>
    <cellStyle name="Calculation 3 4 8" xfId="3588" xr:uid="{0163ADCB-02CD-4ACF-8B38-E44897E4EBE7}"/>
    <cellStyle name="Calculation 3 4 8 10" xfId="35165" xr:uid="{005869CA-6818-436D-AEB0-E204650CEBF2}"/>
    <cellStyle name="Calculation 3 4 8 11" xfId="38610" xr:uid="{E7C9B328-EBA0-456A-8E94-7D7AF749FAE8}"/>
    <cellStyle name="Calculation 3 4 8 12" xfId="41299" xr:uid="{0A133EB8-2989-4198-A70A-24F16CAFCC07}"/>
    <cellStyle name="Calculation 3 4 8 13" xfId="45610" xr:uid="{1D7FD9D6-0B2F-47B3-9893-DFB81BB4BEF3}"/>
    <cellStyle name="Calculation 3 4 8 14" xfId="49001" xr:uid="{BCDF04DD-85DF-47F5-B685-A7F44296DCD4}"/>
    <cellStyle name="Calculation 3 4 8 15" xfId="51006" xr:uid="{C4B290D2-CDC4-4861-9020-85C5B08A4519}"/>
    <cellStyle name="Calculation 3 4 8 2" xfId="8023" xr:uid="{E6A76A84-FA8B-4EAF-B147-09D8E509ED0D}"/>
    <cellStyle name="Calculation 3 4 8 3" xfId="11602" xr:uid="{787A4558-B8BC-4F10-A1F2-1F4F6894D399}"/>
    <cellStyle name="Calculation 3 4 8 4" xfId="15502" xr:uid="{7FC83B18-C4A1-4980-9C09-E11071198781}"/>
    <cellStyle name="Calculation 3 4 8 5" xfId="18701" xr:uid="{C460E9F8-B3F7-4D70-BD7B-30E6ED36AD11}"/>
    <cellStyle name="Calculation 3 4 8 6" xfId="22681" xr:uid="{BC6672E8-E68A-401E-8568-D50A714A6B92}"/>
    <cellStyle name="Calculation 3 4 8 7" xfId="25243" xr:uid="{1DF1A5A4-9C36-4353-9F4E-44D3CC7189EF}"/>
    <cellStyle name="Calculation 3 4 8 8" xfId="29586" xr:uid="{C7A29D18-4CA6-45E9-9385-0A0820177080}"/>
    <cellStyle name="Calculation 3 4 8 9" xfId="31560" xr:uid="{8CB332EF-7D30-41AD-9059-6A0F6C1112A8}"/>
    <cellStyle name="Calculation 3 4 9" xfId="4152" xr:uid="{43F20F10-1901-4AC2-B061-3953950B66D9}"/>
    <cellStyle name="Calculation 3 4 9 10" xfId="41815" xr:uid="{A6DDBD50-1AAF-4B8F-A1DE-E3E216AEB455}"/>
    <cellStyle name="Calculation 3 4 9 11" xfId="46151" xr:uid="{8ED88808-3DC4-414D-887A-FDE4A7BFEBBA}"/>
    <cellStyle name="Calculation 3 4 9 12" xfId="49555" xr:uid="{C6F9475E-2015-4CAE-947F-5FD67E308F9A}"/>
    <cellStyle name="Calculation 3 4 9 13" xfId="51522" xr:uid="{34FEFBA2-6807-4F57-980C-7C6A97B6EBC5}"/>
    <cellStyle name="Calculation 3 4 9 2" xfId="8585" xr:uid="{97A3A24A-BE54-4350-890A-7F67D2791AFD}"/>
    <cellStyle name="Calculation 3 4 9 3" xfId="12156" xr:uid="{36ADE166-A355-4950-AA30-885C39D2E9D0}"/>
    <cellStyle name="Calculation 3 4 9 4" xfId="16059" xr:uid="{479755E6-1424-42E3-87B0-33D886099AB4}"/>
    <cellStyle name="Calculation 3 4 9 5" xfId="19240" xr:uid="{B4C9B6D1-82BD-42E9-A16A-C73DAECBEC9D}"/>
    <cellStyle name="Calculation 3 4 9 6" xfId="25759" xr:uid="{E46B71B0-6D9B-44B0-BC1F-6DE287C18E51}"/>
    <cellStyle name="Calculation 3 4 9 7" xfId="32107" xr:uid="{A9F47691-D6F5-4828-A22B-837AFFB3B3BE}"/>
    <cellStyle name="Calculation 3 4 9 8" xfId="35713" xr:uid="{071A5218-FEE7-4587-BB3C-77BB74A26650}"/>
    <cellStyle name="Calculation 3 4 9 9" xfId="39165" xr:uid="{D071FDAA-5417-45F2-B8E6-13CD5160B89D}"/>
    <cellStyle name="Calculation 3 5" xfId="763" xr:uid="{4885C572-6982-494A-B022-2E20ACA7FF19}"/>
    <cellStyle name="Calculation 3 5 10" xfId="4854" xr:uid="{1EB0F123-5689-4A21-8477-AF2B309091D2}"/>
    <cellStyle name="Calculation 3 5 11" xfId="12894" xr:uid="{4F3EEB5A-A011-4BB9-9DAF-5C3E8E107D16}"/>
    <cellStyle name="Calculation 3 5 12" xfId="19876" xr:uid="{67239EFD-B815-422A-9359-67E9D6C1019E}"/>
    <cellStyle name="Calculation 3 5 13" xfId="36229" xr:uid="{A1DDBFB2-A65A-4DD8-A974-DECD6AFC86C4}"/>
    <cellStyle name="Calculation 3 5 14" xfId="42793" xr:uid="{29BECCAE-CB58-470C-AED4-5A9EA49C1565}"/>
    <cellStyle name="Calculation 3 5 15" xfId="52626" xr:uid="{54D1EA26-058D-4573-8907-7DCF980595FE}"/>
    <cellStyle name="Calculation 3 5 2" xfId="1326" xr:uid="{A2BE13EE-01F6-4562-868A-AB068AC1DC0E}"/>
    <cellStyle name="Calculation 3 5 2 10" xfId="43351" xr:uid="{D61E7AA5-93E2-411F-86CA-8BBFFA52AA1A}"/>
    <cellStyle name="Calculation 3 5 2 11" xfId="47049" xr:uid="{036E1737-1A75-413B-81C1-AFF44C1F78F9}"/>
    <cellStyle name="Calculation 3 5 2 2" xfId="5767" xr:uid="{7193595D-5005-486A-B890-FFAB2AE1318B}"/>
    <cellStyle name="Calculation 3 5 2 3" xfId="9342" xr:uid="{866A04E1-5460-48CC-8B93-1FC2AEC53377}"/>
    <cellStyle name="Calculation 3 5 2 4" xfId="5253" xr:uid="{6A44D760-9767-4042-92B8-4166EABCC212}"/>
    <cellStyle name="Calculation 3 5 2 5" xfId="20434" xr:uid="{DC40211E-9D2E-483F-B71A-5D3AB12BD9A5}"/>
    <cellStyle name="Calculation 3 5 2 6" xfId="12682" xr:uid="{684097C8-2491-4C46-B138-B579E8EAFAC1}"/>
    <cellStyle name="Calculation 3 5 2 7" xfId="27231" xr:uid="{420EDA67-1421-4F27-8998-0B8C5DBA495D}"/>
    <cellStyle name="Calculation 3 5 2 8" xfId="32909" xr:uid="{15AA7CBC-7909-4F35-8910-9BA561272C9E}"/>
    <cellStyle name="Calculation 3 5 2 9" xfId="36620" xr:uid="{B6A9F613-49B4-4C5A-AA2E-CB8FF079D64F}"/>
    <cellStyle name="Calculation 3 5 3" xfId="1825" xr:uid="{523C669E-0A6E-4242-A61A-9C9272A019BE}"/>
    <cellStyle name="Calculation 3 5 3 10" xfId="29768" xr:uid="{F91EA068-7678-4DDB-9011-DE03E8858C21}"/>
    <cellStyle name="Calculation 3 5 3 11" xfId="43850" xr:uid="{DB82B569-1314-4F86-B6E2-4F64075859D8}"/>
    <cellStyle name="Calculation 3 5 3 12" xfId="46802" xr:uid="{29F0CB58-5E57-44E4-819B-1D30F8B51277}"/>
    <cellStyle name="Calculation 3 5 3 2" xfId="6263" xr:uid="{2A04A03E-6D0D-4C22-9D46-64AE9CF8C313}"/>
    <cellStyle name="Calculation 3 5 3 3" xfId="9841" xr:uid="{1089DD18-56B9-4612-9EE4-CE2D5EDDA617}"/>
    <cellStyle name="Calculation 3 5 3 4" xfId="13743" xr:uid="{B4A0F09C-E861-4CD7-A0D9-1EF93C24F0BF}"/>
    <cellStyle name="Calculation 3 5 3 5" xfId="16946" xr:uid="{2BE281BC-23E2-411B-AC99-C4AC16175479}"/>
    <cellStyle name="Calculation 3 5 3 6" xfId="20933" xr:uid="{5F24ADA8-465F-4B33-B7BC-5F1C615CB931}"/>
    <cellStyle name="Calculation 3 5 3 7" xfId="23530" xr:uid="{2029DA48-C804-4CB3-8B45-C0C448AC41BA}"/>
    <cellStyle name="Calculation 3 5 3 8" xfId="26708" xr:uid="{4B4CCE77-1AFB-4B7F-B88B-2E7EF26D8FB1}"/>
    <cellStyle name="Calculation 3 5 3 9" xfId="33408" xr:uid="{9BFC4EC3-DFDE-4DD7-8228-2AD37AEB938F}"/>
    <cellStyle name="Calculation 3 5 4" xfId="2195" xr:uid="{2BE46460-87FA-42AF-BA47-9D7A5FB0CC7C}"/>
    <cellStyle name="Calculation 3 5 4 10" xfId="39912" xr:uid="{263BD76F-9F65-4116-AE75-72324CF08A6A}"/>
    <cellStyle name="Calculation 3 5 4 11" xfId="44218" xr:uid="{9A52400D-C80D-40F5-8459-0B0D707A02D3}"/>
    <cellStyle name="Calculation 3 5 4 12" xfId="47685" xr:uid="{26F3D238-5ED3-4E58-884D-89DE71053544}"/>
    <cellStyle name="Calculation 3 5 4 2" xfId="6633" xr:uid="{D5CAC0A5-DCF7-424B-B3E5-1B5CBA03EEA5}"/>
    <cellStyle name="Calculation 3 5 4 3" xfId="10211" xr:uid="{F689F885-F4B4-4466-BC72-B1A6C6B3015B}"/>
    <cellStyle name="Calculation 3 5 4 4" xfId="14110" xr:uid="{9B15A95D-212F-40AF-B6AA-595E500B2FCA}"/>
    <cellStyle name="Calculation 3 5 4 5" xfId="17311" xr:uid="{B70E84F6-2F41-42EE-BBB1-BCA223BFB9DC}"/>
    <cellStyle name="Calculation 3 5 4 6" xfId="21294" xr:uid="{34A81EB1-DF89-4A19-A5E5-8A969E6E56F3}"/>
    <cellStyle name="Calculation 3 5 4 7" xfId="23881" xr:uid="{1E320B75-E339-47E2-B403-C219A78D36DC}"/>
    <cellStyle name="Calculation 3 5 4 8" xfId="30148" xr:uid="{86F40809-E84D-4EDA-BCD7-C00311AF4DAA}"/>
    <cellStyle name="Calculation 3 5 4 9" xfId="33774" xr:uid="{6F1AE9BB-EDB8-45AD-BCF0-BFCA97E60D2B}"/>
    <cellStyle name="Calculation 3 5 5" xfId="2546" xr:uid="{9608916D-9ABD-4808-BDA2-4CD1D01DB9DF}"/>
    <cellStyle name="Calculation 3 5 5 10" xfId="40263" xr:uid="{CD48844D-9315-4045-8437-4ADC31F5F62B}"/>
    <cellStyle name="Calculation 3 5 5 11" xfId="44569" xr:uid="{011C3A8E-93F3-42D7-9CB3-9C8DA55BE63B}"/>
    <cellStyle name="Calculation 3 5 5 12" xfId="47450" xr:uid="{9F2B0260-4025-48F7-ACA4-71188F278CCB}"/>
    <cellStyle name="Calculation 3 5 5 2" xfId="6983" xr:uid="{78287F93-D650-4360-9B36-8E2928AB363D}"/>
    <cellStyle name="Calculation 3 5 5 3" xfId="10562" xr:uid="{258D6B4D-B937-490C-872D-330063355BD5}"/>
    <cellStyle name="Calculation 3 5 5 4" xfId="14461" xr:uid="{A139DE99-92D3-405F-9A53-F867F46C9950}"/>
    <cellStyle name="Calculation 3 5 5 5" xfId="17662" xr:uid="{96020A52-D376-4C07-A642-DF795699E9E0}"/>
    <cellStyle name="Calculation 3 5 5 6" xfId="21645" xr:uid="{1BDD0233-AAE3-4DBA-B752-E2595B4BE44E}"/>
    <cellStyle name="Calculation 3 5 5 7" xfId="24220" xr:uid="{0FBD99CC-CC9B-45AA-B1E7-87FCA2496AE1}"/>
    <cellStyle name="Calculation 3 5 5 8" xfId="30518" xr:uid="{27188785-C5A9-4EBC-BC98-D67FB7C3B00F}"/>
    <cellStyle name="Calculation 3 5 5 9" xfId="34125" xr:uid="{890E1FE8-D634-44B4-8B1F-826064496272}"/>
    <cellStyle name="Calculation 3 5 6" xfId="3230" xr:uid="{EF84D9E8-774D-4370-8907-AA3130A0A422}"/>
    <cellStyle name="Calculation 3 5 6 10" xfId="34807" xr:uid="{F0DD69FE-9840-4B20-9D3F-92F0560AB6BE}"/>
    <cellStyle name="Calculation 3 5 6 11" xfId="38252" xr:uid="{44C68C80-C7F9-43BF-ADD2-5944EDF9A3F7}"/>
    <cellStyle name="Calculation 3 5 6 12" xfId="40941" xr:uid="{48E7D531-7463-45A5-83B5-EA748F78FDD7}"/>
    <cellStyle name="Calculation 3 5 6 13" xfId="45252" xr:uid="{56B3FE6C-48A9-479D-8853-CE51717CB3B9}"/>
    <cellStyle name="Calculation 3 5 6 14" xfId="48643" xr:uid="{998E5E75-76C1-4371-8114-FECBB211D8DB}"/>
    <cellStyle name="Calculation 3 5 6 15" xfId="50648" xr:uid="{1562E170-5DB8-4DF2-A06E-D53E5EC35439}"/>
    <cellStyle name="Calculation 3 5 6 2" xfId="7665" xr:uid="{C7ED58AD-B792-4ADD-B52E-B412D98DD6AB}"/>
    <cellStyle name="Calculation 3 5 6 3" xfId="11244" xr:uid="{6CB045E3-988A-4FCD-906A-9CCF48DD3455}"/>
    <cellStyle name="Calculation 3 5 6 4" xfId="15144" xr:uid="{F232A4B5-9EEA-4C48-AD45-7764167E8CC1}"/>
    <cellStyle name="Calculation 3 5 6 5" xfId="18343" xr:uid="{4EF74040-398C-4A58-9306-2725350CF434}"/>
    <cellStyle name="Calculation 3 5 6 6" xfId="22323" xr:uid="{8869AD48-4AB0-43A3-B9B6-3F43FAFFE7F5}"/>
    <cellStyle name="Calculation 3 5 6 7" xfId="24885" xr:uid="{E667BD6B-4E0A-453A-98FE-7C35FD19AE4A}"/>
    <cellStyle name="Calculation 3 5 6 8" xfId="29228" xr:uid="{364F8E4B-9C8A-4E11-AF97-15FBE8D98893}"/>
    <cellStyle name="Calculation 3 5 6 9" xfId="31202" xr:uid="{212D3905-51AE-4BCE-B051-3D87283B3717}"/>
    <cellStyle name="Calculation 3 5 7" xfId="3571" xr:uid="{68CE519F-8E5C-462A-994F-EE0C8098C151}"/>
    <cellStyle name="Calculation 3 5 7 10" xfId="35148" xr:uid="{DEDDE535-09F3-4078-BA7C-305BCA0C8965}"/>
    <cellStyle name="Calculation 3 5 7 11" xfId="38593" xr:uid="{20E0F116-B960-45FD-8F8F-498DE70B4CA8}"/>
    <cellStyle name="Calculation 3 5 7 12" xfId="41282" xr:uid="{A95FDBAA-70E2-4D66-87D4-35521A085E9B}"/>
    <cellStyle name="Calculation 3 5 7 13" xfId="45593" xr:uid="{0C24A3D2-7F04-4511-B2F5-D4D1543D98C5}"/>
    <cellStyle name="Calculation 3 5 7 14" xfId="48984" xr:uid="{48AC897F-EE0A-45E7-8FBF-67427D83A43E}"/>
    <cellStyle name="Calculation 3 5 7 15" xfId="50989" xr:uid="{19F38689-7A5B-4A32-941A-958E66174E28}"/>
    <cellStyle name="Calculation 3 5 7 2" xfId="8006" xr:uid="{9D159594-0EA3-4068-B42F-8984C37454E8}"/>
    <cellStyle name="Calculation 3 5 7 3" xfId="11585" xr:uid="{EE4B9634-4A95-478D-A691-F85E71BF7DCB}"/>
    <cellStyle name="Calculation 3 5 7 4" xfId="15485" xr:uid="{F6E653A0-A913-41E0-9A82-CA2EFE1BDF10}"/>
    <cellStyle name="Calculation 3 5 7 5" xfId="18684" xr:uid="{D25705C4-B53A-4816-BC77-C7127B2D2D93}"/>
    <cellStyle name="Calculation 3 5 7 6" xfId="22664" xr:uid="{CB27C1C1-5B38-4D2A-BFE3-3EE81E463BAE}"/>
    <cellStyle name="Calculation 3 5 7 7" xfId="25226" xr:uid="{F9CA8B41-1031-49AB-BF3C-F172678F9EE9}"/>
    <cellStyle name="Calculation 3 5 7 8" xfId="29569" xr:uid="{086F82FC-859E-4892-98E8-E7EC2C566F9E}"/>
    <cellStyle name="Calculation 3 5 7 9" xfId="31543" xr:uid="{C0FA0DA6-EA04-4447-BA2B-D6DCEEB0A0F0}"/>
    <cellStyle name="Calculation 3 5 8" xfId="4184" xr:uid="{BBE2CBFB-2C8A-4694-9EB8-71BC512495B7}"/>
    <cellStyle name="Calculation 3 5 8 10" xfId="41847" xr:uid="{DE000101-5FC1-4129-AA97-805B7703FB41}"/>
    <cellStyle name="Calculation 3 5 8 11" xfId="46183" xr:uid="{60720178-373B-4641-AD13-A9B5141DBD06}"/>
    <cellStyle name="Calculation 3 5 8 12" xfId="49587" xr:uid="{02FF579E-EA6E-4FA9-A7D4-3CB3A9446A24}"/>
    <cellStyle name="Calculation 3 5 8 13" xfId="51554" xr:uid="{9C551154-E1E8-4A02-9681-EB3340CD542B}"/>
    <cellStyle name="Calculation 3 5 8 2" xfId="8617" xr:uid="{2CBF5438-523F-4A4D-B265-CBE59E910665}"/>
    <cellStyle name="Calculation 3 5 8 3" xfId="12188" xr:uid="{582B93D4-D114-41EC-A765-1DF3730DCA07}"/>
    <cellStyle name="Calculation 3 5 8 4" xfId="16091" xr:uid="{0E019EC5-9C3F-47C9-A6AD-7B4A1F296974}"/>
    <cellStyle name="Calculation 3 5 8 5" xfId="19272" xr:uid="{53CB5A5B-9C2C-4058-BC70-CEFCB113096A}"/>
    <cellStyle name="Calculation 3 5 8 6" xfId="25791" xr:uid="{E86A4316-6670-417D-AAE3-44085A60A93F}"/>
    <cellStyle name="Calculation 3 5 8 7" xfId="32139" xr:uid="{321B011D-B659-4F47-B59C-B31FBF6D32DF}"/>
    <cellStyle name="Calculation 3 5 8 8" xfId="35745" xr:uid="{AEC29A9C-5787-4348-9BE5-312196CC6C5D}"/>
    <cellStyle name="Calculation 3 5 8 9" xfId="39197" xr:uid="{1841668F-6F1E-491A-8240-D1B470A7901D}"/>
    <cellStyle name="Calculation 3 5 9" xfId="4523" xr:uid="{3C341F00-03A9-4EBE-9057-3305461F1F5F}"/>
    <cellStyle name="Calculation 3 5 9 10" xfId="42186" xr:uid="{CB7C70DA-FEBB-408A-94A3-C1CAC8AB6B19}"/>
    <cellStyle name="Calculation 3 5 9 11" xfId="46522" xr:uid="{D9F57221-4D4B-493D-A981-9ECE04ACF387}"/>
    <cellStyle name="Calculation 3 5 9 12" xfId="49926" xr:uid="{D1161DA3-CE9D-482D-B09E-DC2DFC750CFD}"/>
    <cellStyle name="Calculation 3 5 9 13" xfId="51893" xr:uid="{80FBC97C-E150-44DD-8884-311BEC2F3139}"/>
    <cellStyle name="Calculation 3 5 9 2" xfId="8956" xr:uid="{EEFE8053-CF15-44E7-943C-C403C8B0F3D3}"/>
    <cellStyle name="Calculation 3 5 9 3" xfId="12527" xr:uid="{B1AE3759-495F-4C8B-8F83-F47B822DEC0A}"/>
    <cellStyle name="Calculation 3 5 9 4" xfId="16430" xr:uid="{434F6E2F-4A74-4975-86C5-4F0942C5F463}"/>
    <cellStyle name="Calculation 3 5 9 5" xfId="19611" xr:uid="{A359EDD4-58F6-434B-A563-499056F10DB0}"/>
    <cellStyle name="Calculation 3 5 9 6" xfId="26130" xr:uid="{049C6ABB-49F7-485D-93BE-B4EB19A94912}"/>
    <cellStyle name="Calculation 3 5 9 7" xfId="32478" xr:uid="{36FC2548-9EEA-4E4E-8791-103BE9FCDDA1}"/>
    <cellStyle name="Calculation 3 5 9 8" xfId="36084" xr:uid="{C3F6BA74-B747-4F5D-BB7D-06D03884CCDF}"/>
    <cellStyle name="Calculation 3 5 9 9" xfId="39536" xr:uid="{1BB14BA6-BFEF-492B-A9F8-AD0B870ABC20}"/>
    <cellStyle name="Calculation 3 6" xfId="1277" xr:uid="{91EFF272-7468-435F-BA3C-67501C9AB501}"/>
    <cellStyle name="Calculation 3 6 10" xfId="43302" xr:uid="{96402915-AE19-49F7-A739-DBBF65902E94}"/>
    <cellStyle name="Calculation 3 6 11" xfId="47449" xr:uid="{5DAC86BE-F2FC-499F-A9B9-D85287014F93}"/>
    <cellStyle name="Calculation 3 6 2" xfId="5719" xr:uid="{C6312A29-9B43-480B-AF27-82135D0F31D6}"/>
    <cellStyle name="Calculation 3 6 3" xfId="9293" xr:uid="{7992E6AF-9848-455B-A59F-427E7CDDE8D1}"/>
    <cellStyle name="Calculation 3 6 4" xfId="15596" xr:uid="{1A6406E9-C09E-44C0-829F-15E77033B2F7}"/>
    <cellStyle name="Calculation 3 6 5" xfId="20385" xr:uid="{233B040C-E1A0-4DCA-BEBE-0BCF9DFE4CC1}"/>
    <cellStyle name="Calculation 3 6 6" xfId="13147" xr:uid="{775893ED-8511-4D1C-9A1E-0B7708BD024B}"/>
    <cellStyle name="Calculation 3 6 7" xfId="28650" xr:uid="{926849B9-49FE-4768-8574-63079CC0BA66}"/>
    <cellStyle name="Calculation 3 6 8" xfId="32860" xr:uid="{D222014C-BBE0-4A0F-9BAE-6C4ED952D28B}"/>
    <cellStyle name="Calculation 3 6 9" xfId="26671" xr:uid="{97CE71C2-7650-4312-AC1C-8B414EDE2ABE}"/>
    <cellStyle name="Calculation 3 7" xfId="985" xr:uid="{8060D4E7-232E-4809-9F8C-A9C67E425A07}"/>
    <cellStyle name="Calculation 3 7 10" xfId="28036" xr:uid="{F6EA368B-1609-4921-836C-C08AA60EF192}"/>
    <cellStyle name="Calculation 3 7 11" xfId="43010" xr:uid="{1BD679F9-1D00-42CB-80BE-9DD80DEB4F12}"/>
    <cellStyle name="Calculation 3 7 12" xfId="42509" xr:uid="{014A9788-C410-4C1B-8DE0-EDA126F7406A}"/>
    <cellStyle name="Calculation 3 7 2" xfId="5427" xr:uid="{51B3CF57-26B3-4F8C-B2CA-9776834B41DF}"/>
    <cellStyle name="Calculation 3 7 3" xfId="5083" xr:uid="{D7BC2AF2-37F7-4BD0-9734-D656E562598C}"/>
    <cellStyle name="Calculation 3 7 4" xfId="12963" xr:uid="{736AAB5A-7BFF-4D86-8C29-F89343189DFA}"/>
    <cellStyle name="Calculation 3 7 5" xfId="13231" xr:uid="{A7B9A09B-0004-4BA8-8D82-E942E98B1EF2}"/>
    <cellStyle name="Calculation 3 7 6" xfId="20093" xr:uid="{485F923E-DAE8-4BBE-A1E4-996CD49F2DF6}"/>
    <cellStyle name="Calculation 3 7 7" xfId="22898" xr:uid="{5F7BA1B7-7E4A-4EFB-81BD-2840A6A472C5}"/>
    <cellStyle name="Calculation 3 7 8" xfId="28622" xr:uid="{DBB10268-4A68-4426-A408-48750C36F91E}"/>
    <cellStyle name="Calculation 3 7 9" xfId="32568" xr:uid="{ED278247-1694-423B-843C-014458EFF674}"/>
    <cellStyle name="Calculation 3 8" xfId="1982" xr:uid="{26B62DE4-77DB-48BB-8BD1-81C9B52A6F7E}"/>
    <cellStyle name="Calculation 3 8 10" xfId="39699" xr:uid="{AAA9712E-7EC7-4F36-83B0-8D6E9A565D00}"/>
    <cellStyle name="Calculation 3 8 11" xfId="44005" xr:uid="{512E7593-7C6C-4A4B-A0B2-0A4B4F1F635A}"/>
    <cellStyle name="Calculation 3 8 12" xfId="47723" xr:uid="{E7C3FF04-EDA5-4A6F-9D2E-5229BAC96420}"/>
    <cellStyle name="Calculation 3 8 2" xfId="6420" xr:uid="{0EA4FFD8-D971-4CEB-9CC8-7BBBD93D2299}"/>
    <cellStyle name="Calculation 3 8 3" xfId="9998" xr:uid="{D4B76623-ABD2-4C49-BAD1-E1FF32B2D943}"/>
    <cellStyle name="Calculation 3 8 4" xfId="13897" xr:uid="{80532132-8F2A-401A-8132-9659FE4DA4C1}"/>
    <cellStyle name="Calculation 3 8 5" xfId="17098" xr:uid="{F335D22F-C81A-4170-8DB2-8BAC30B57D3D}"/>
    <cellStyle name="Calculation 3 8 6" xfId="21081" xr:uid="{0C057F8C-E1E2-482A-9710-60CCBC5F05A5}"/>
    <cellStyle name="Calculation 3 8 7" xfId="23669" xr:uid="{DB98B186-A703-4749-8458-3C3C9EF6CF9B}"/>
    <cellStyle name="Calculation 3 8 8" xfId="30031" xr:uid="{A11B0D8B-B251-42EE-8D30-144F1004D1FC}"/>
    <cellStyle name="Calculation 3 8 9" xfId="33561" xr:uid="{267DB0E3-D6BE-4231-9EA5-6D66980C07E3}"/>
    <cellStyle name="Calculation 3 9" xfId="1969" xr:uid="{7044563C-A7D9-49C7-BA7C-42067AA29038}"/>
    <cellStyle name="Calculation 3 9 10" xfId="39686" xr:uid="{3C061B4F-A38F-4E55-A494-DD1BC11686DC}"/>
    <cellStyle name="Calculation 3 9 11" xfId="43992" xr:uid="{1691EB3D-DCA3-4B99-A731-F95570915A53}"/>
    <cellStyle name="Calculation 3 9 12" xfId="48107" xr:uid="{93B2F009-86C2-442C-A01F-908AC2898DAE}"/>
    <cellStyle name="Calculation 3 9 2" xfId="6407" xr:uid="{046C57D6-36D1-4125-B354-4055E9AFEF89}"/>
    <cellStyle name="Calculation 3 9 3" xfId="9985" xr:uid="{20D133EA-1321-4DCD-9FDC-FB89F631E4F8}"/>
    <cellStyle name="Calculation 3 9 4" xfId="13884" xr:uid="{AB9C39E0-CAF6-4D44-A570-58659175D469}"/>
    <cellStyle name="Calculation 3 9 5" xfId="17085" xr:uid="{CE02B831-D297-4B69-9B15-5CB0DBA4F78C}"/>
    <cellStyle name="Calculation 3 9 6" xfId="21068" xr:uid="{D2EE982D-22CA-4F9D-B610-C6BDC097000E}"/>
    <cellStyle name="Calculation 3 9 7" xfId="23657" xr:uid="{942443A6-A51E-464F-8B04-B0C6FFEBFF14}"/>
    <cellStyle name="Calculation 3 9 8" xfId="26282" xr:uid="{B63E72A8-9035-4230-8DA6-6FA94641E89C}"/>
    <cellStyle name="Calculation 3 9 9" xfId="33548" xr:uid="{B19B3487-A04B-4BAE-B133-315CEB158FD8}"/>
    <cellStyle name="Check Cell 2" xfId="204" xr:uid="{C4DE7ACB-29A8-48CE-B294-D6E45D5000C4}"/>
    <cellStyle name="Check Cell 3" xfId="300" xr:uid="{65CF53C1-6BD2-453A-856A-FB2F16A51398}"/>
    <cellStyle name="Check Cell 4" xfId="444" xr:uid="{C6ACCDDC-CB8A-4426-ADCC-74620912BABD}"/>
    <cellStyle name="Comma 2" xfId="205" xr:uid="{E37CE0FE-9FB6-4FBA-8FD8-26D57A26712A}"/>
    <cellStyle name="Comma 2 2" xfId="206" xr:uid="{12D5C168-554A-424F-8030-E67C58E3B6BC}"/>
    <cellStyle name="Comma 2 2 2" xfId="489" xr:uid="{A3DFC2CD-48C0-43A6-8AD4-E0A54E1406F6}"/>
    <cellStyle name="Comma 2 2 3" xfId="2833" xr:uid="{ACA47B5C-2FDC-48C1-867A-701BA99E4389}"/>
    <cellStyle name="Comma 2 3" xfId="1966" xr:uid="{3F0FA325-B789-4C1D-976A-854EF52DFB86}"/>
    <cellStyle name="Comma 2 3 2" xfId="27987" xr:uid="{A72DB4E9-C656-46E3-AF26-DC8BC3A93C04}"/>
    <cellStyle name="Comma 2 3 3" xfId="43989" xr:uid="{CAF8D395-AF02-4208-90DD-AA19FB195110}"/>
    <cellStyle name="Comma 2 4" xfId="2832" xr:uid="{A2DA31D6-6AC6-4255-BE53-D8E53BF4D38F}"/>
    <cellStyle name="Comma 2 4 2" xfId="28831" xr:uid="{2AB99960-CA84-4B18-A6B9-2D98E1318A45}"/>
    <cellStyle name="Comma 2 4 3" xfId="44855" xr:uid="{C790E66D-5B5F-4AC6-A667-93DB7D2B4AD8}"/>
    <cellStyle name="Comma 2 5" xfId="3785" xr:uid="{4056B060-676C-430F-BDF2-46A6E1087629}"/>
    <cellStyle name="Comma 2 5 2" xfId="29773" xr:uid="{B0FB665D-2AD4-4B21-86A1-9C2A640F59B8}"/>
    <cellStyle name="Comma 2 5 3" xfId="45784" xr:uid="{6A017B0B-12E7-4A35-B507-E019D1721308}"/>
    <cellStyle name="Comma 2 6" xfId="26372" xr:uid="{17F3E591-E4F3-4624-A07E-F46881DBF615}"/>
    <cellStyle name="Comma 2 7" xfId="42362" xr:uid="{338AF8FD-204E-4BE3-90FE-25CA58C02EA4}"/>
    <cellStyle name="Comma 2 8" xfId="52030" xr:uid="{AA6E4562-DBEC-42A4-B54C-2DF4DA10AD18}"/>
    <cellStyle name="Comma 2 9" xfId="52244" xr:uid="{7329E0AB-2F5B-4FDC-A565-0B4BAE350193}"/>
    <cellStyle name="Comma 3" xfId="207" xr:uid="{4BB57CE0-FDEF-4E9B-9267-FC7E70B94C96}"/>
    <cellStyle name="Comma 3 2" xfId="1967" xr:uid="{4694742F-46B2-4145-9E22-064579CFCF93}"/>
    <cellStyle name="Comma 3 2 2" xfId="27988" xr:uid="{020E5136-6F8D-43B0-B34B-F4DAB3F8CE72}"/>
    <cellStyle name="Comma 3 2 3" xfId="43990" xr:uid="{D9D07596-8131-4679-AC85-658B7C7C1B41}"/>
    <cellStyle name="Comma 3 3" xfId="2834" xr:uid="{18BFD090-AE7E-46DB-985A-5E44E4FBA1A5}"/>
    <cellStyle name="Comma 3 3 2" xfId="28833" xr:uid="{B65B12BD-59B5-4216-92E7-5529DC60F4D1}"/>
    <cellStyle name="Comma 3 3 3" xfId="44856" xr:uid="{918DA7CF-E334-4899-AE5C-E28624A3B287}"/>
    <cellStyle name="Comma 3 4" xfId="3787" xr:uid="{35459DCB-C195-4269-9086-4FB09341AA97}"/>
    <cellStyle name="Comma 3 4 2" xfId="29775" xr:uid="{DA0906E9-7B1A-42CC-AB5A-F2699077F572}"/>
    <cellStyle name="Comma 3 4 3" xfId="45786" xr:uid="{CDD203C8-8981-4F4C-AF5C-BA2EECD79FD6}"/>
    <cellStyle name="Comma 3 5" xfId="26374" xr:uid="{004AC9F9-6E2D-49D5-9E98-790FE4A753CE}"/>
    <cellStyle name="Comma 3 6" xfId="42364" xr:uid="{AA52263D-3096-4640-923A-D707383F7C04}"/>
    <cellStyle name="Comma 3 7" xfId="52031" xr:uid="{1D1E28F5-13F1-44F3-AB52-16D2BC7902D5}"/>
    <cellStyle name="Comma 3 8" xfId="52245" xr:uid="{3F48059F-6865-4E34-AC34-602845C7EB3A}"/>
    <cellStyle name="Comma 4" xfId="53" xr:uid="{264D21D5-22B3-478D-B7E7-9580A4FAE125}"/>
    <cellStyle name="Comma 5" xfId="26224" xr:uid="{63AC4D7D-9AEB-4FAC-BE86-0738DA5003E9}"/>
    <cellStyle name="Comma 6" xfId="42276" xr:uid="{D5C0B721-897F-4A75-BEEA-11F47662A6A2}"/>
    <cellStyle name="Constants" xfId="59" xr:uid="{487A18C9-5173-4326-87C0-9FFF5DE25E18}"/>
    <cellStyle name="ContentsHyperlink" xfId="316" xr:uid="{64134940-3958-4D66-A315-D8AA3BB13D4D}"/>
    <cellStyle name="CustomCellsOrange" xfId="208" xr:uid="{7464C60F-2BCB-4078-B222-9346EC058140}"/>
    <cellStyle name="CustomCellsOrange 2" xfId="490" xr:uid="{1A386F7D-003A-44C2-8EDB-4253D4068E60}"/>
    <cellStyle name="CustomCellsOrange 2 2" xfId="513" xr:uid="{B862E42B-323C-4015-8C6C-0A785B3A42A7}"/>
    <cellStyle name="CustomCellsOrange 2 2 10" xfId="3006" xr:uid="{7C0ECFDD-DD11-48BA-AC5D-34C17608C7D6}"/>
    <cellStyle name="CustomCellsOrange 2 2 10 10" xfId="34583" xr:uid="{77BFB448-F40B-4D09-8145-88F8CA59B96B}"/>
    <cellStyle name="CustomCellsOrange 2 2 10 11" xfId="38028" xr:uid="{A6B07863-4C84-44DB-AD38-8F0A10CD3C2D}"/>
    <cellStyle name="CustomCellsOrange 2 2 10 12" xfId="40717" xr:uid="{32BA0AD6-CA54-4FA5-8E25-918048942B06}"/>
    <cellStyle name="CustomCellsOrange 2 2 10 13" xfId="45028" xr:uid="{19DFF0BA-6995-4F89-A427-A9ADDA5307B4}"/>
    <cellStyle name="CustomCellsOrange 2 2 10 14" xfId="48419" xr:uid="{03BA2D8E-1647-45B0-AC29-5F7CD66A4E5A}"/>
    <cellStyle name="CustomCellsOrange 2 2 10 15" xfId="50424" xr:uid="{EB5B8ACD-0E59-47C7-BA66-61205C3CB8E2}"/>
    <cellStyle name="CustomCellsOrange 2 2 10 2" xfId="7441" xr:uid="{BDF07BDE-5C48-464F-B2D6-82990A2B7055}"/>
    <cellStyle name="CustomCellsOrange 2 2 10 3" xfId="11020" xr:uid="{50A245B1-102B-4959-AE3C-A130E99180D3}"/>
    <cellStyle name="CustomCellsOrange 2 2 10 4" xfId="14920" xr:uid="{09B8810C-DAD7-47EC-9AC9-22A9EA8B0281}"/>
    <cellStyle name="CustomCellsOrange 2 2 10 5" xfId="18119" xr:uid="{C47E0CF5-7BB5-497F-B15A-44C8B808183D}"/>
    <cellStyle name="CustomCellsOrange 2 2 10 6" xfId="22099" xr:uid="{FD3DCD39-725A-4EA9-80D1-A3FEB7AD3459}"/>
    <cellStyle name="CustomCellsOrange 2 2 10 7" xfId="24661" xr:uid="{D666D77F-1565-4354-A9C0-0A34126642FA}"/>
    <cellStyle name="CustomCellsOrange 2 2 10 8" xfId="29004" xr:uid="{4037E9A5-17E4-451A-80C5-E58C9F81A117}"/>
    <cellStyle name="CustomCellsOrange 2 2 10 9" xfId="30978" xr:uid="{9735239D-BE19-498A-ACA6-8B93EF758A4E}"/>
    <cellStyle name="CustomCellsOrange 2 2 11" xfId="3466" xr:uid="{6CE62741-1D59-4D20-809E-B8F99AA010E2}"/>
    <cellStyle name="CustomCellsOrange 2 2 11 10" xfId="35043" xr:uid="{B7FB3557-1946-4C7E-BE08-6F9B61B4382B}"/>
    <cellStyle name="CustomCellsOrange 2 2 11 11" xfId="38488" xr:uid="{A911EA13-A6B4-4662-93C5-81EFC149695D}"/>
    <cellStyle name="CustomCellsOrange 2 2 11 12" xfId="41177" xr:uid="{8530C1C9-6DEA-4E34-96E6-690B70187E3F}"/>
    <cellStyle name="CustomCellsOrange 2 2 11 13" xfId="45488" xr:uid="{F8D74E19-26E9-434F-A7FE-A25AB4273BB6}"/>
    <cellStyle name="CustomCellsOrange 2 2 11 14" xfId="48879" xr:uid="{2F1FA3F9-C685-490A-85D4-FFFA105E18EE}"/>
    <cellStyle name="CustomCellsOrange 2 2 11 15" xfId="50884" xr:uid="{8456CB04-1FAE-4CD5-8942-653DF00AA779}"/>
    <cellStyle name="CustomCellsOrange 2 2 11 2" xfId="7901" xr:uid="{3F081E5F-FE69-4C7B-A330-38832F792678}"/>
    <cellStyle name="CustomCellsOrange 2 2 11 3" xfId="11480" xr:uid="{56E7473B-D29A-4A83-80A4-9FE613B0251E}"/>
    <cellStyle name="CustomCellsOrange 2 2 11 4" xfId="15380" xr:uid="{6C746F32-5C76-431E-B373-0A0913312CBC}"/>
    <cellStyle name="CustomCellsOrange 2 2 11 5" xfId="18579" xr:uid="{0AF88AC4-065B-4FF3-B8FC-1C91AACBA016}"/>
    <cellStyle name="CustomCellsOrange 2 2 11 6" xfId="22559" xr:uid="{64E3CE79-8D17-4588-B9FB-28D4C7378800}"/>
    <cellStyle name="CustomCellsOrange 2 2 11 7" xfId="25121" xr:uid="{F01F35F5-8D62-4FF1-9738-E4A3702DAFB0}"/>
    <cellStyle name="CustomCellsOrange 2 2 11 8" xfId="29464" xr:uid="{57161FE2-AC07-42E8-AEAF-D26C3B37FB39}"/>
    <cellStyle name="CustomCellsOrange 2 2 11 9" xfId="31438" xr:uid="{F4C518F5-1B87-4D05-B2BB-839FDC07D80C}"/>
    <cellStyle name="CustomCellsOrange 2 2 12" xfId="3967" xr:uid="{36F59297-AD45-4AC8-ADB9-46665896073C}"/>
    <cellStyle name="CustomCellsOrange 2 2 12 10" xfId="41630" xr:uid="{8CF4B0D7-EB84-483A-B5A3-E7D81207589B}"/>
    <cellStyle name="CustomCellsOrange 2 2 12 11" xfId="45966" xr:uid="{60295B32-5CB6-44A6-AA75-DE3C40412CB0}"/>
    <cellStyle name="CustomCellsOrange 2 2 12 12" xfId="49370" xr:uid="{7B450D23-89D0-4169-A4D8-E2C21EC25A6D}"/>
    <cellStyle name="CustomCellsOrange 2 2 12 13" xfId="51337" xr:uid="{359858DD-57AA-4945-A40A-79938BCD4FF7}"/>
    <cellStyle name="CustomCellsOrange 2 2 12 2" xfId="8400" xr:uid="{19989C69-C7E8-4259-9495-7EDD9EE09F65}"/>
    <cellStyle name="CustomCellsOrange 2 2 12 3" xfId="11971" xr:uid="{722FB1AE-B213-41FB-A5C5-505F8C99E5DE}"/>
    <cellStyle name="CustomCellsOrange 2 2 12 4" xfId="15874" xr:uid="{472EE590-85E7-4588-A9C1-FDCE7F5FB366}"/>
    <cellStyle name="CustomCellsOrange 2 2 12 5" xfId="19055" xr:uid="{52018CF6-47F7-41DF-8AA2-8B3AD27ECE7B}"/>
    <cellStyle name="CustomCellsOrange 2 2 12 6" xfId="25574" xr:uid="{A55ECAE4-D96F-4D02-A4EE-DBA691BFE299}"/>
    <cellStyle name="CustomCellsOrange 2 2 12 7" xfId="31922" xr:uid="{AB130509-44E1-43FF-A90E-24B7F31A0A3E}"/>
    <cellStyle name="CustomCellsOrange 2 2 12 8" xfId="35528" xr:uid="{450B1B59-5AE3-487D-AC44-8160D4EF14D5}"/>
    <cellStyle name="CustomCellsOrange 2 2 12 9" xfId="38980" xr:uid="{C3D921A8-0D1A-4F8A-B1F4-25D5AAF7CB99}"/>
    <cellStyle name="CustomCellsOrange 2 2 13" xfId="3839" xr:uid="{7CB73037-5D08-4A33-9FAD-0FDFDFFB335D}"/>
    <cellStyle name="CustomCellsOrange 2 2 13 10" xfId="41502" xr:uid="{BE318DA6-6310-4B84-A3E5-B8A3F59FE98C}"/>
    <cellStyle name="CustomCellsOrange 2 2 13 11" xfId="45838" xr:uid="{A391DD2A-8610-4A90-99C7-EC66A302968A}"/>
    <cellStyle name="CustomCellsOrange 2 2 13 12" xfId="49242" xr:uid="{40645369-4A4B-47A0-BB38-EB1162B6EF15}"/>
    <cellStyle name="CustomCellsOrange 2 2 13 13" xfId="51209" xr:uid="{6F066488-69B1-490C-B6C0-52EA597375AF}"/>
    <cellStyle name="CustomCellsOrange 2 2 13 2" xfId="8272" xr:uid="{13B768B0-C334-434B-900E-B8757F0DEFAE}"/>
    <cellStyle name="CustomCellsOrange 2 2 13 3" xfId="11843" xr:uid="{29370E41-EBC0-4BB7-862E-71FCB1ACD691}"/>
    <cellStyle name="CustomCellsOrange 2 2 13 4" xfId="15746" xr:uid="{0E15957B-168F-44D5-AB46-2B204F5AC710}"/>
    <cellStyle name="CustomCellsOrange 2 2 13 5" xfId="18927" xr:uid="{5C6B429A-8913-4231-A10F-DCD9AE2AA9DA}"/>
    <cellStyle name="CustomCellsOrange 2 2 13 6" xfId="25446" xr:uid="{88F87C48-4F1B-41C1-9C90-098AE5E57460}"/>
    <cellStyle name="CustomCellsOrange 2 2 13 7" xfId="31794" xr:uid="{D26E900C-C87F-4874-822D-CB94A80A266D}"/>
    <cellStyle name="CustomCellsOrange 2 2 13 8" xfId="35400" xr:uid="{F7DDFB40-F35C-446B-A6B3-7F9D517FB679}"/>
    <cellStyle name="CustomCellsOrange 2 2 13 9" xfId="38852" xr:uid="{78CC7018-7B02-4217-BA02-AACE51420EF4}"/>
    <cellStyle name="CustomCellsOrange 2 2 14" xfId="5285" xr:uid="{AE79E48E-DD2D-4720-9D7C-50C556135038}"/>
    <cellStyle name="CustomCellsOrange 2 2 15" xfId="4741" xr:uid="{73905F8B-8E33-44EC-A974-630754C7F652}"/>
    <cellStyle name="CustomCellsOrange 2 2 16" xfId="5104" xr:uid="{CE98480E-CB27-40AC-AD6D-9C3813BF2FB9}"/>
    <cellStyle name="CustomCellsOrange 2 2 17" xfId="26740" xr:uid="{6D16D5F7-FFF8-401B-9545-1043E6DED0D2}"/>
    <cellStyle name="CustomCellsOrange 2 2 18" xfId="42562" xr:uid="{FBFB44F9-7BF4-4338-AA0D-F949D80CA794}"/>
    <cellStyle name="CustomCellsOrange 2 2 19" xfId="52380" xr:uid="{970E37D6-7247-4747-9345-363380AFC10A}"/>
    <cellStyle name="CustomCellsOrange 2 2 2" xfId="583" xr:uid="{749F0409-A942-4D86-891A-B32A7A7DA232}"/>
    <cellStyle name="CustomCellsOrange 2 2 2 2" xfId="749" xr:uid="{20C56EE1-D76F-443A-A16F-611750DBF76E}"/>
    <cellStyle name="CustomCellsOrange 2 2 2 2 10" xfId="3921" xr:uid="{4226EE56-3BDF-41DE-9A26-CABAA3F5B746}"/>
    <cellStyle name="CustomCellsOrange 2 2 2 2 10 10" xfId="41584" xr:uid="{2243AD8B-D33E-4070-AC58-F6C5B3872103}"/>
    <cellStyle name="CustomCellsOrange 2 2 2 2 10 11" xfId="45920" xr:uid="{5D97FE4A-4481-4971-9C25-76296548C70E}"/>
    <cellStyle name="CustomCellsOrange 2 2 2 2 10 12" xfId="49324" xr:uid="{06F090F4-D597-4AFC-8695-8FF7FE845E1B}"/>
    <cellStyle name="CustomCellsOrange 2 2 2 2 10 13" xfId="51291" xr:uid="{91B343DA-C79D-43DF-9F2F-58F04F612192}"/>
    <cellStyle name="CustomCellsOrange 2 2 2 2 10 2" xfId="8354" xr:uid="{0F6C3E66-F05A-4C14-9E9A-01CD15F13DDC}"/>
    <cellStyle name="CustomCellsOrange 2 2 2 2 10 3" xfId="11925" xr:uid="{E7254B70-854B-4E1F-9375-AFF4C710C2C8}"/>
    <cellStyle name="CustomCellsOrange 2 2 2 2 10 4" xfId="15828" xr:uid="{49A23AA3-FBD0-4E57-B7BD-64DA4EA4C757}"/>
    <cellStyle name="CustomCellsOrange 2 2 2 2 10 5" xfId="19009" xr:uid="{04048B1B-6AAC-43E3-95DD-6F032E0B4EBB}"/>
    <cellStyle name="CustomCellsOrange 2 2 2 2 10 6" xfId="25528" xr:uid="{0804F60D-6D38-4924-9836-4CED34D78626}"/>
    <cellStyle name="CustomCellsOrange 2 2 2 2 10 7" xfId="31876" xr:uid="{9E6FA7B4-EB6E-4529-8F21-CCA61783CA20}"/>
    <cellStyle name="CustomCellsOrange 2 2 2 2 10 8" xfId="35482" xr:uid="{C40C2364-7155-4E5D-BE69-34AF9C23DDBC}"/>
    <cellStyle name="CustomCellsOrange 2 2 2 2 10 9" xfId="38934" xr:uid="{F82928B0-EF2E-44D3-B4C9-35F2FE6E62A0}"/>
    <cellStyle name="CustomCellsOrange 2 2 2 2 11" xfId="5346" xr:uid="{BA998949-BB35-48FD-A87C-E860231EC5A8}"/>
    <cellStyle name="CustomCellsOrange 2 2 2 2 12" xfId="11715" xr:uid="{06A75C4F-29F4-49BC-A16D-4E4B03ECB355}"/>
    <cellStyle name="CustomCellsOrange 2 2 2 2 13" xfId="19862" xr:uid="{FC9716AB-AA5B-4C95-BB5D-B3D4BBEA2A26}"/>
    <cellStyle name="CustomCellsOrange 2 2 2 2 14" xfId="26639" xr:uid="{42753CE4-EB80-4FDC-8049-FBB67E6BE24B}"/>
    <cellStyle name="CustomCellsOrange 2 2 2 2 15" xfId="42779" xr:uid="{75682A99-8824-41CE-8EF8-148EECA5853A}"/>
    <cellStyle name="CustomCellsOrange 2 2 2 2 16" xfId="52612" xr:uid="{86AC27DD-0DFE-4442-9849-340DA5501113}"/>
    <cellStyle name="CustomCellsOrange 2 2 2 2 2" xfId="963" xr:uid="{5C968E88-B797-42E2-A97C-073F96D6DB2B}"/>
    <cellStyle name="CustomCellsOrange 2 2 2 2 2 10" xfId="4791" xr:uid="{5BA20F28-0503-4361-AEE6-F9FD191019C2}"/>
    <cellStyle name="CustomCellsOrange 2 2 2 2 2 11" xfId="4627" xr:uid="{C7DF8177-FEDA-4403-8DA1-1FFC782F0EF0}"/>
    <cellStyle name="CustomCellsOrange 2 2 2 2 2 12" xfId="20072" xr:uid="{D45AFEB0-83DE-41EA-A7A6-5D07D1D8503E}"/>
    <cellStyle name="CustomCellsOrange 2 2 2 2 2 13" xfId="36331" xr:uid="{F57E9C20-9B77-46A6-A84E-32A4798488E5}"/>
    <cellStyle name="CustomCellsOrange 2 2 2 2 2 14" xfId="42988" xr:uid="{8F2F89E3-35C9-4354-8349-D2D1CB4E7F9F}"/>
    <cellStyle name="CustomCellsOrange 2 2 2 2 2 15" xfId="52826" xr:uid="{F44C7758-7F24-4DF9-BBC8-EB1F63EF3D2E}"/>
    <cellStyle name="CustomCellsOrange 2 2 2 2 2 2" xfId="1701" xr:uid="{FE70135A-8F3E-44BC-A7F7-4BC00BADB7CB}"/>
    <cellStyle name="CustomCellsOrange 2 2 2 2 2 2 10" xfId="43726" xr:uid="{C18F8CB6-7D22-490A-954A-9B86FD8B668F}"/>
    <cellStyle name="CustomCellsOrange 2 2 2 2 2 2 11" xfId="47423" xr:uid="{746E78A0-0F35-48A2-9395-DA501FEE27C7}"/>
    <cellStyle name="CustomCellsOrange 2 2 2 2 2 2 2" xfId="6140" xr:uid="{6F4BA39F-8B72-4012-8CC1-158ECCECA9E9}"/>
    <cellStyle name="CustomCellsOrange 2 2 2 2 2 2 3" xfId="9717" xr:uid="{B3444348-DAD1-4501-B0CF-1736297237B8}"/>
    <cellStyle name="CustomCellsOrange 2 2 2 2 2 2 4" xfId="16822" xr:uid="{7FCF9F32-8BA5-4EFC-B024-40D0A0412C30}"/>
    <cellStyle name="CustomCellsOrange 2 2 2 2 2 2 5" xfId="20809" xr:uid="{915D4C50-BCA8-4CCF-9872-61FFAE1CE025}"/>
    <cellStyle name="CustomCellsOrange 2 2 2 2 2 2 6" xfId="23412" xr:uid="{B2C997AF-1B47-42DE-A047-0F2E68AD2A43}"/>
    <cellStyle name="CustomCellsOrange 2 2 2 2 2 2 7" xfId="26714" xr:uid="{8071EA4C-79DA-414B-B43E-A9133E1F7169}"/>
    <cellStyle name="CustomCellsOrange 2 2 2 2 2 2 8" xfId="33284" xr:uid="{BA9DAE25-BC0B-4A6F-A3BB-18AD884FEFBF}"/>
    <cellStyle name="CustomCellsOrange 2 2 2 2 2 2 9" xfId="27547" xr:uid="{0718CAA6-4A68-4190-A03E-5E2593A89114}"/>
    <cellStyle name="CustomCellsOrange 2 2 2 2 2 3" xfId="1915" xr:uid="{52C71580-4684-4A1D-A122-CE780E65ADE0}"/>
    <cellStyle name="CustomCellsOrange 2 2 2 2 2 3 10" xfId="39641" xr:uid="{E05D9040-7145-4510-BB40-5BB8BDAC2AD8}"/>
    <cellStyle name="CustomCellsOrange 2 2 2 2 2 3 11" xfId="43940" xr:uid="{BA1C8BCC-26A6-452F-B885-AA06AEF6960B}"/>
    <cellStyle name="CustomCellsOrange 2 2 2 2 2 3 12" xfId="47697" xr:uid="{51C60755-D555-4881-A030-893B837409CF}"/>
    <cellStyle name="CustomCellsOrange 2 2 2 2 2 3 2" xfId="6353" xr:uid="{F3B98689-DFB7-409F-8A5A-C18B1C5484D7}"/>
    <cellStyle name="CustomCellsOrange 2 2 2 2 2 3 3" xfId="9931" xr:uid="{1FF83D32-AAA3-46FB-80A3-F2A5A5D00737}"/>
    <cellStyle name="CustomCellsOrange 2 2 2 2 2 3 4" xfId="13833" xr:uid="{974A0864-F372-4F39-8FEF-8719759A6F07}"/>
    <cellStyle name="CustomCellsOrange 2 2 2 2 2 3 5" xfId="17036" xr:uid="{AA3ECF43-EB72-42C5-9620-148479D150BD}"/>
    <cellStyle name="CustomCellsOrange 2 2 2 2 2 3 6" xfId="21023" xr:uid="{DBB39136-38A8-4293-8C5D-CF1DC719047E}"/>
    <cellStyle name="CustomCellsOrange 2 2 2 2 2 3 7" xfId="23614" xr:uid="{538AC1CD-F3E9-4EED-97A3-56D9F29C1901}"/>
    <cellStyle name="CustomCellsOrange 2 2 2 2 2 3 8" xfId="28436" xr:uid="{914DA5EA-9491-428A-A8B8-7E48D47D533D}"/>
    <cellStyle name="CustomCellsOrange 2 2 2 2 2 3 9" xfId="33498" xr:uid="{DFA75B72-C1FF-4BAB-B450-AA110B2958EF}"/>
    <cellStyle name="CustomCellsOrange 2 2 2 2 2 4" xfId="2367" xr:uid="{5BEF762D-4F96-4AEF-B624-0484CC5531F9}"/>
    <cellStyle name="CustomCellsOrange 2 2 2 2 2 4 10" xfId="40084" xr:uid="{BDAB9F76-AF1A-4791-8E45-5926E6DBD313}"/>
    <cellStyle name="CustomCellsOrange 2 2 2 2 2 4 11" xfId="44390" xr:uid="{F1668888-A146-4DF5-A406-3B29741B86CD}"/>
    <cellStyle name="CustomCellsOrange 2 2 2 2 2 4 12" xfId="42384" xr:uid="{3F59B68F-F9AD-490E-9A37-C50AAA0BFDCA}"/>
    <cellStyle name="CustomCellsOrange 2 2 2 2 2 4 2" xfId="6805" xr:uid="{BF57EE70-D51C-4C4C-AC08-C15EE7241302}"/>
    <cellStyle name="CustomCellsOrange 2 2 2 2 2 4 3" xfId="10383" xr:uid="{9EE4C38F-5171-4E3D-BE66-9D735DB7562C}"/>
    <cellStyle name="CustomCellsOrange 2 2 2 2 2 4 4" xfId="14282" xr:uid="{25E59E8E-71AA-4AE9-9971-BED17D6A8791}"/>
    <cellStyle name="CustomCellsOrange 2 2 2 2 2 4 5" xfId="17483" xr:uid="{95B70EFE-09D2-47CD-9822-716B4E42E000}"/>
    <cellStyle name="CustomCellsOrange 2 2 2 2 2 4 6" xfId="21466" xr:uid="{247660CC-83F8-4FD7-82CC-0DA08BC93ACB}"/>
    <cellStyle name="CustomCellsOrange 2 2 2 2 2 4 7" xfId="24053" xr:uid="{790BA218-A0CC-4857-9844-3E66A1FDFAB1}"/>
    <cellStyle name="CustomCellsOrange 2 2 2 2 2 4 8" xfId="26441" xr:uid="{6658645D-36EA-42ED-BEA9-EE3B9400A620}"/>
    <cellStyle name="CustomCellsOrange 2 2 2 2 2 4 9" xfId="33946" xr:uid="{7C977012-181F-481F-8E76-0BE94F73DBEB}"/>
    <cellStyle name="CustomCellsOrange 2 2 2 2 2 5" xfId="2738" xr:uid="{91FE058E-E0B0-4834-8B31-17CDF9FB4658}"/>
    <cellStyle name="CustomCellsOrange 2 2 2 2 2 5 10" xfId="40455" xr:uid="{95919CCF-1962-4C0A-8618-7FD597E5AC23}"/>
    <cellStyle name="CustomCellsOrange 2 2 2 2 2 5 11" xfId="44761" xr:uid="{59F5C921-9243-4FC2-B4AD-849FAE4D410A}"/>
    <cellStyle name="CustomCellsOrange 2 2 2 2 2 5 12" xfId="50162" xr:uid="{8EE5DAD9-097C-4B89-BCD8-AE89DB358263}"/>
    <cellStyle name="CustomCellsOrange 2 2 2 2 2 5 2" xfId="7174" xr:uid="{8CAFFE01-433C-4207-94AD-CFE622454CD6}"/>
    <cellStyle name="CustomCellsOrange 2 2 2 2 2 5 3" xfId="10754" xr:uid="{7D5FEDD5-A91E-4719-BFF3-53D9D63DB295}"/>
    <cellStyle name="CustomCellsOrange 2 2 2 2 2 5 4" xfId="14653" xr:uid="{1CD86C76-92A0-40E7-AE44-5DAC590834D7}"/>
    <cellStyle name="CustomCellsOrange 2 2 2 2 2 5 5" xfId="17854" xr:uid="{72FA9918-7855-4665-8C21-98157EF28F4A}"/>
    <cellStyle name="CustomCellsOrange 2 2 2 2 2 5 6" xfId="21837" xr:uid="{DC7BAD9F-8654-4A32-80EC-48BE3B67EDDA}"/>
    <cellStyle name="CustomCellsOrange 2 2 2 2 2 5 7" xfId="24399" xr:uid="{065D0271-2069-497E-8CC5-21DC0637E91B}"/>
    <cellStyle name="CustomCellsOrange 2 2 2 2 2 5 8" xfId="30710" xr:uid="{004DC6C7-C71F-4081-9CA8-0C2AE6307C14}"/>
    <cellStyle name="CustomCellsOrange 2 2 2 2 2 5 9" xfId="34317" xr:uid="{469FF932-C880-4F03-AE9C-36AA9661F17F}"/>
    <cellStyle name="CustomCellsOrange 2 2 2 2 2 6" xfId="3427" xr:uid="{33258A90-2AC0-483E-A5EA-687B2A102948}"/>
    <cellStyle name="CustomCellsOrange 2 2 2 2 2 6 10" xfId="35004" xr:uid="{B90E888B-F9DA-409B-8078-DA30807159D6}"/>
    <cellStyle name="CustomCellsOrange 2 2 2 2 2 6 11" xfId="38449" xr:uid="{5AC864C1-3599-475B-B496-B528CDE3AE0D}"/>
    <cellStyle name="CustomCellsOrange 2 2 2 2 2 6 12" xfId="41138" xr:uid="{099BA61B-EFB5-4922-8946-90EE7BB85844}"/>
    <cellStyle name="CustomCellsOrange 2 2 2 2 2 6 13" xfId="45449" xr:uid="{C7ECC4C8-B9D0-4B8E-8187-EEA49F28A533}"/>
    <cellStyle name="CustomCellsOrange 2 2 2 2 2 6 14" xfId="48840" xr:uid="{8D3690C6-0E5A-47BD-8871-70DCA0DB8ECC}"/>
    <cellStyle name="CustomCellsOrange 2 2 2 2 2 6 15" xfId="50845" xr:uid="{3037140F-3E75-485B-A228-A186BF3180ED}"/>
    <cellStyle name="CustomCellsOrange 2 2 2 2 2 6 2" xfId="7862" xr:uid="{5ADBE510-782F-46B0-B426-190B812905CC}"/>
    <cellStyle name="CustomCellsOrange 2 2 2 2 2 6 3" xfId="11441" xr:uid="{2A1340EC-EC26-4108-BC7B-40472DC28B25}"/>
    <cellStyle name="CustomCellsOrange 2 2 2 2 2 6 4" xfId="15341" xr:uid="{19931945-8D1F-4D10-8F64-F7F99A568F0F}"/>
    <cellStyle name="CustomCellsOrange 2 2 2 2 2 6 5" xfId="18540" xr:uid="{A46DDC41-DD8C-46B8-B0EF-8BB6A3510523}"/>
    <cellStyle name="CustomCellsOrange 2 2 2 2 2 6 6" xfId="22520" xr:uid="{F89BB932-3DFF-45DC-9B75-9A1C2011B6E6}"/>
    <cellStyle name="CustomCellsOrange 2 2 2 2 2 6 7" xfId="25082" xr:uid="{385269F4-8E6A-4098-A12D-9B2A72614799}"/>
    <cellStyle name="CustomCellsOrange 2 2 2 2 2 6 8" xfId="29425" xr:uid="{B078FC0D-E4D2-4BCE-9470-B8DDC016E269}"/>
    <cellStyle name="CustomCellsOrange 2 2 2 2 2 6 9" xfId="31399" xr:uid="{E0512AE1-2BE0-4988-BD95-718B26F0F8EB}"/>
    <cellStyle name="CustomCellsOrange 2 2 2 2 2 7" xfId="3662" xr:uid="{578D877C-D528-4372-968E-B55D0B5AF97F}"/>
    <cellStyle name="CustomCellsOrange 2 2 2 2 2 7 10" xfId="35239" xr:uid="{0B2E708F-3C47-492C-AE34-B17A3C8390A8}"/>
    <cellStyle name="CustomCellsOrange 2 2 2 2 2 7 11" xfId="38684" xr:uid="{2329020F-75B6-4D3E-8282-4ACA558BAB06}"/>
    <cellStyle name="CustomCellsOrange 2 2 2 2 2 7 12" xfId="41373" xr:uid="{BDC0790D-20F6-4151-8838-2134D56A23C7}"/>
    <cellStyle name="CustomCellsOrange 2 2 2 2 2 7 13" xfId="45684" xr:uid="{0A7C0170-8414-4B5A-93BA-C7E40352B126}"/>
    <cellStyle name="CustomCellsOrange 2 2 2 2 2 7 14" xfId="49075" xr:uid="{4DE65774-B2DF-4A04-AB5B-F1A48E30527D}"/>
    <cellStyle name="CustomCellsOrange 2 2 2 2 2 7 15" xfId="51080" xr:uid="{BDA845D5-654E-4C2E-9BA7-582D9C21790E}"/>
    <cellStyle name="CustomCellsOrange 2 2 2 2 2 7 2" xfId="8097" xr:uid="{CC89CAA4-7971-42E6-BF78-0F5ADCC26F20}"/>
    <cellStyle name="CustomCellsOrange 2 2 2 2 2 7 3" xfId="11676" xr:uid="{6E98D2E5-DAC0-41CB-96B6-10543505C945}"/>
    <cellStyle name="CustomCellsOrange 2 2 2 2 2 7 4" xfId="15576" xr:uid="{41B67730-6706-48C9-8CD9-9CBCCC4C3ABB}"/>
    <cellStyle name="CustomCellsOrange 2 2 2 2 2 7 5" xfId="18775" xr:uid="{D78FFA5C-1BEB-4C68-834B-EE226220AD74}"/>
    <cellStyle name="CustomCellsOrange 2 2 2 2 2 7 6" xfId="22755" xr:uid="{355A6AB4-1411-4959-AE83-290E61C237A6}"/>
    <cellStyle name="CustomCellsOrange 2 2 2 2 2 7 7" xfId="25317" xr:uid="{3B724DEA-7CBC-4C1D-99B8-78011F449669}"/>
    <cellStyle name="CustomCellsOrange 2 2 2 2 2 7 8" xfId="29660" xr:uid="{E93761B7-9E20-47D3-B3C2-A92472131052}"/>
    <cellStyle name="CustomCellsOrange 2 2 2 2 2 7 9" xfId="31634" xr:uid="{F3B40E7E-492F-43E2-961B-9A3908CB4487}"/>
    <cellStyle name="CustomCellsOrange 2 2 2 2 2 8" xfId="4379" xr:uid="{08805138-EA18-4B1A-956E-B511E4C5012A}"/>
    <cellStyle name="CustomCellsOrange 2 2 2 2 2 8 10" xfId="42042" xr:uid="{1FBEE6FB-C0E8-4778-8D03-688EC3F90BEF}"/>
    <cellStyle name="CustomCellsOrange 2 2 2 2 2 8 11" xfId="46378" xr:uid="{64105E95-8202-4992-9048-BE975B994B63}"/>
    <cellStyle name="CustomCellsOrange 2 2 2 2 2 8 12" xfId="49782" xr:uid="{D375C9EC-5986-4A7C-8A25-1AAB30F39342}"/>
    <cellStyle name="CustomCellsOrange 2 2 2 2 2 8 13" xfId="51749" xr:uid="{74947CF8-51C6-470A-A07C-56F9C1EBB141}"/>
    <cellStyle name="CustomCellsOrange 2 2 2 2 2 8 2" xfId="8812" xr:uid="{7D4C0748-28F6-4967-84BF-0C26D94F1572}"/>
    <cellStyle name="CustomCellsOrange 2 2 2 2 2 8 3" xfId="12383" xr:uid="{600330A2-FD7D-4CEC-BCBC-2AA1FC9F3ACA}"/>
    <cellStyle name="CustomCellsOrange 2 2 2 2 2 8 4" xfId="16286" xr:uid="{70B96582-121E-427A-AFF9-F0BD56CFDD7F}"/>
    <cellStyle name="CustomCellsOrange 2 2 2 2 2 8 5" xfId="19467" xr:uid="{546576A9-F3DB-4AE1-831C-4D811EE69008}"/>
    <cellStyle name="CustomCellsOrange 2 2 2 2 2 8 6" xfId="25986" xr:uid="{4723353D-7CD8-4E6E-A4D6-E8A92782A454}"/>
    <cellStyle name="CustomCellsOrange 2 2 2 2 2 8 7" xfId="32334" xr:uid="{DD7E1534-3539-47D8-925E-BC239D7BDA15}"/>
    <cellStyle name="CustomCellsOrange 2 2 2 2 2 8 8" xfId="35940" xr:uid="{0574CC9E-E57D-47A2-A6B2-B8481840FF93}"/>
    <cellStyle name="CustomCellsOrange 2 2 2 2 2 8 9" xfId="39392" xr:uid="{96022EA8-EEDF-44B7-B3A9-9E3D14FF93BE}"/>
    <cellStyle name="CustomCellsOrange 2 2 2 2 2 9" xfId="4609" xr:uid="{08168BE0-F6B0-4573-9E4A-071E9F858B11}"/>
    <cellStyle name="CustomCellsOrange 2 2 2 2 2 9 10" xfId="42272" xr:uid="{595E6316-8AD0-4A45-A8A8-5ECC227B27A3}"/>
    <cellStyle name="CustomCellsOrange 2 2 2 2 2 9 11" xfId="46608" xr:uid="{F7A8BCF3-2B61-4ADA-9FED-5AFBA17AD8F2}"/>
    <cellStyle name="CustomCellsOrange 2 2 2 2 2 9 12" xfId="50012" xr:uid="{B7EE0823-5A68-4E3B-B454-7979A4EE0C86}"/>
    <cellStyle name="CustomCellsOrange 2 2 2 2 2 9 13" xfId="51979" xr:uid="{3EE4E430-A781-4FA0-869F-242D800024B1}"/>
    <cellStyle name="CustomCellsOrange 2 2 2 2 2 9 2" xfId="9042" xr:uid="{FE9258BA-64B9-4C47-B47E-29C3F43ADCE3}"/>
    <cellStyle name="CustomCellsOrange 2 2 2 2 2 9 3" xfId="12613" xr:uid="{BD7ABAA9-F309-4133-A284-DF2F4FCC67F3}"/>
    <cellStyle name="CustomCellsOrange 2 2 2 2 2 9 4" xfId="16516" xr:uid="{DCFD7686-0BE9-4629-9AA0-0652C1F7896A}"/>
    <cellStyle name="CustomCellsOrange 2 2 2 2 2 9 5" xfId="19697" xr:uid="{2D2F14EC-4560-4014-8EF4-D90C5EE9994A}"/>
    <cellStyle name="CustomCellsOrange 2 2 2 2 2 9 6" xfId="26216" xr:uid="{4932FC15-E24C-4F38-BD6E-C625D5B56A49}"/>
    <cellStyle name="CustomCellsOrange 2 2 2 2 2 9 7" xfId="32564" xr:uid="{14C0FB98-5DFE-47B2-983A-174CFC49A3D4}"/>
    <cellStyle name="CustomCellsOrange 2 2 2 2 2 9 8" xfId="36170" xr:uid="{92C6C92F-0DF2-4E30-8948-E57DAFDA512D}"/>
    <cellStyle name="CustomCellsOrange 2 2 2 2 2 9 9" xfId="39622" xr:uid="{47C64759-9039-4971-BB5B-5BE6ED7CD81C}"/>
    <cellStyle name="CustomCellsOrange 2 2 2 2 3" xfId="1412" xr:uid="{46AD7354-0B9F-4823-88B9-8E5F6D7C9BD1}"/>
    <cellStyle name="CustomCellsOrange 2 2 2 2 3 10" xfId="43437" xr:uid="{552D8483-D095-4C23-8371-601F4F6334D8}"/>
    <cellStyle name="CustomCellsOrange 2 2 2 2 3 11" xfId="46786" xr:uid="{7C06DED8-C193-4580-9DFA-E697FABA7A50}"/>
    <cellStyle name="CustomCellsOrange 2 2 2 2 3 2" xfId="5851" xr:uid="{8C089E94-84AA-44E8-85F7-384DDEF5D3DF}"/>
    <cellStyle name="CustomCellsOrange 2 2 2 2 3 3" xfId="9428" xr:uid="{F41CBF7C-8A01-4C28-9B4B-09C88214CDC4}"/>
    <cellStyle name="CustomCellsOrange 2 2 2 2 3 4" xfId="16533" xr:uid="{41FBE55F-A734-48D6-A8BE-69977B4094F3}"/>
    <cellStyle name="CustomCellsOrange 2 2 2 2 3 5" xfId="20520" xr:uid="{F991BD96-0EAF-4498-A134-799A805D5465}"/>
    <cellStyle name="CustomCellsOrange 2 2 2 2 3 6" xfId="23141" xr:uid="{BDC80A34-3C6C-42B1-B023-C5E989BF1876}"/>
    <cellStyle name="CustomCellsOrange 2 2 2 2 3 7" xfId="26614" xr:uid="{9A0D1D0C-034A-4201-8C7A-C1A81D5F8B70}"/>
    <cellStyle name="CustomCellsOrange 2 2 2 2 3 8" xfId="32995" xr:uid="{8B0AC33A-CE46-467D-9814-D3E925EE9589}"/>
    <cellStyle name="CustomCellsOrange 2 2 2 2 3 9" xfId="36541" xr:uid="{E9249101-0C3D-44EB-87DB-FDB31B12A27D}"/>
    <cellStyle name="CustomCellsOrange 2 2 2 2 4" xfId="1824" xr:uid="{0D7AB7C8-DDD6-4540-8C4C-2EE0F89B7F89}"/>
    <cellStyle name="CustomCellsOrange 2 2 2 2 4 10" xfId="38722" xr:uid="{24430F57-8B3D-4695-8E60-CF3D14E5BD25}"/>
    <cellStyle name="CustomCellsOrange 2 2 2 2 4 11" xfId="43849" xr:uid="{2440802F-8DDF-441D-8E40-9CFABFFF96E1}"/>
    <cellStyle name="CustomCellsOrange 2 2 2 2 4 12" xfId="46941" xr:uid="{5849EB49-D6FB-4B0B-BDDE-3A84A70176A3}"/>
    <cellStyle name="CustomCellsOrange 2 2 2 2 4 2" xfId="6262" xr:uid="{06F1AD1B-BB85-4121-A7C4-1D684FF41D27}"/>
    <cellStyle name="CustomCellsOrange 2 2 2 2 4 3" xfId="9840" xr:uid="{7B5EB6B1-0245-4E6E-9E19-BBF5E6242205}"/>
    <cellStyle name="CustomCellsOrange 2 2 2 2 4 4" xfId="13742" xr:uid="{A641844E-1B93-4EA7-8F7C-CC9ACF4F3181}"/>
    <cellStyle name="CustomCellsOrange 2 2 2 2 4 5" xfId="16945" xr:uid="{785B1C64-3D45-4625-889F-7507231B2A8C}"/>
    <cellStyle name="CustomCellsOrange 2 2 2 2 4 6" xfId="20932" xr:uid="{A21F1BA5-FC5E-459E-A509-D62D5BD1CD92}"/>
    <cellStyle name="CustomCellsOrange 2 2 2 2 4 7" xfId="23529" xr:uid="{0AEB4202-D959-4ED7-B59D-9CDCE7F987C0}"/>
    <cellStyle name="CustomCellsOrange 2 2 2 2 4 8" xfId="26895" xr:uid="{CF2D3591-09A0-4174-951C-D2EFDB918B97}"/>
    <cellStyle name="CustomCellsOrange 2 2 2 2 4 9" xfId="33407" xr:uid="{590C310A-635A-4B07-97CC-A78BDF21AB59}"/>
    <cellStyle name="CustomCellsOrange 2 2 2 2 5" xfId="2185" xr:uid="{20A41E02-0283-4C75-828D-12DDA72F3CBB}"/>
    <cellStyle name="CustomCellsOrange 2 2 2 2 5 10" xfId="39902" xr:uid="{C810A14C-22A0-4758-BEAE-F753A29AB31A}"/>
    <cellStyle name="CustomCellsOrange 2 2 2 2 5 11" xfId="44208" xr:uid="{1569A535-5A85-4D6F-8368-5E20649EFF74}"/>
    <cellStyle name="CustomCellsOrange 2 2 2 2 5 12" xfId="47379" xr:uid="{6F2030A4-9066-4A1C-8251-60DA8C34AE3A}"/>
    <cellStyle name="CustomCellsOrange 2 2 2 2 5 2" xfId="6623" xr:uid="{5D22303E-2256-4D4E-8167-E1F58054FC61}"/>
    <cellStyle name="CustomCellsOrange 2 2 2 2 5 3" xfId="10201" xr:uid="{A2E91B38-B569-4269-9908-3AC1AF7DCA42}"/>
    <cellStyle name="CustomCellsOrange 2 2 2 2 5 4" xfId="14100" xr:uid="{C652EF82-E849-47BA-B4FB-7AB3BAF90EC5}"/>
    <cellStyle name="CustomCellsOrange 2 2 2 2 5 5" xfId="17301" xr:uid="{2A733789-7D05-483A-9817-AA9CDB636EF6}"/>
    <cellStyle name="CustomCellsOrange 2 2 2 2 5 6" xfId="21284" xr:uid="{36BED3C9-7762-473C-A212-DCD71E9F0D13}"/>
    <cellStyle name="CustomCellsOrange 2 2 2 2 5 7" xfId="23871" xr:uid="{DFC02171-F403-49B2-96F3-AEEFA53D1BE1}"/>
    <cellStyle name="CustomCellsOrange 2 2 2 2 5 8" xfId="30058" xr:uid="{360E1726-37B4-4792-8039-521EAF9D76B3}"/>
    <cellStyle name="CustomCellsOrange 2 2 2 2 5 9" xfId="33764" xr:uid="{453CAB3D-F1E5-481F-A7EF-4C66C371B286}"/>
    <cellStyle name="CustomCellsOrange 2 2 2 2 6" xfId="2532" xr:uid="{B300C7E1-462F-4018-BA38-FE8E604B865D}"/>
    <cellStyle name="CustomCellsOrange 2 2 2 2 6 10" xfId="40249" xr:uid="{2387EA32-9E96-4BDA-9FC5-BE0C2166244D}"/>
    <cellStyle name="CustomCellsOrange 2 2 2 2 6 11" xfId="44555" xr:uid="{AF725713-9498-4BF3-B272-984864C2B5A3}"/>
    <cellStyle name="CustomCellsOrange 2 2 2 2 6 12" xfId="48127" xr:uid="{0FAFB743-9E70-4C02-8D4B-9DA9CD4A5FFE}"/>
    <cellStyle name="CustomCellsOrange 2 2 2 2 6 2" xfId="6969" xr:uid="{25C2CE4C-FE75-497C-96E7-5788E6F8E58E}"/>
    <cellStyle name="CustomCellsOrange 2 2 2 2 6 3" xfId="10548" xr:uid="{8F0613C6-BB75-452E-B771-08408202EBBA}"/>
    <cellStyle name="CustomCellsOrange 2 2 2 2 6 4" xfId="14447" xr:uid="{6077B7FF-D41A-423F-8668-0F07B7A69FF1}"/>
    <cellStyle name="CustomCellsOrange 2 2 2 2 6 5" xfId="17648" xr:uid="{BFEEA398-75DF-4326-A296-6855FA57AC27}"/>
    <cellStyle name="CustomCellsOrange 2 2 2 2 6 6" xfId="21631" xr:uid="{EB46597D-5F5B-42AE-A823-848D42166B76}"/>
    <cellStyle name="CustomCellsOrange 2 2 2 2 6 7" xfId="24208" xr:uid="{27DFBF7C-C93A-451B-A4F6-C0EB62CFA872}"/>
    <cellStyle name="CustomCellsOrange 2 2 2 2 6 8" xfId="26466" xr:uid="{59152D37-A3DB-416E-9ADE-1144ACB7FFB6}"/>
    <cellStyle name="CustomCellsOrange 2 2 2 2 6 9" xfId="34111" xr:uid="{C106C259-E24F-42EC-90AC-889A0D496365}"/>
    <cellStyle name="CustomCellsOrange 2 2 2 2 7" xfId="3216" xr:uid="{DB087F0D-58ED-480A-948B-B01B69B63E98}"/>
    <cellStyle name="CustomCellsOrange 2 2 2 2 7 10" xfId="34793" xr:uid="{F14EE3CD-5094-4A2A-8C32-50AC38E414B5}"/>
    <cellStyle name="CustomCellsOrange 2 2 2 2 7 11" xfId="38238" xr:uid="{8A949226-D135-4D68-BB1C-2D5E3CEF56D4}"/>
    <cellStyle name="CustomCellsOrange 2 2 2 2 7 12" xfId="40927" xr:uid="{26D4BADF-588A-4987-A8BE-C175095F3084}"/>
    <cellStyle name="CustomCellsOrange 2 2 2 2 7 13" xfId="45238" xr:uid="{8B1C20C0-51BB-4053-A370-CB949AB34596}"/>
    <cellStyle name="CustomCellsOrange 2 2 2 2 7 14" xfId="48629" xr:uid="{37A30FBF-EC3D-43BF-A7A7-8469FC6204D3}"/>
    <cellStyle name="CustomCellsOrange 2 2 2 2 7 15" xfId="50634" xr:uid="{0ABA83D3-01A3-4F5A-BEC5-F43601A5BD01}"/>
    <cellStyle name="CustomCellsOrange 2 2 2 2 7 2" xfId="7651" xr:uid="{D82981B1-B356-41D0-B88F-BAB782D7CB54}"/>
    <cellStyle name="CustomCellsOrange 2 2 2 2 7 3" xfId="11230" xr:uid="{7CD94933-8463-4E96-B6EE-E28979CAB6F4}"/>
    <cellStyle name="CustomCellsOrange 2 2 2 2 7 4" xfId="15130" xr:uid="{90B8CAB6-3879-4A34-A7BF-40C102FCB8B6}"/>
    <cellStyle name="CustomCellsOrange 2 2 2 2 7 5" xfId="18329" xr:uid="{4D6EA60C-043C-4FF3-911A-2306A1C9CCFD}"/>
    <cellStyle name="CustomCellsOrange 2 2 2 2 7 6" xfId="22309" xr:uid="{C4CDFE0A-B563-4256-8AAF-0A7A1AF2B113}"/>
    <cellStyle name="CustomCellsOrange 2 2 2 2 7 7" xfId="24871" xr:uid="{D6709E4A-7550-463C-B8E4-B62DCBB07F14}"/>
    <cellStyle name="CustomCellsOrange 2 2 2 2 7 8" xfId="29214" xr:uid="{8403FB98-529B-4F5E-86F2-DC81DE3010A5}"/>
    <cellStyle name="CustomCellsOrange 2 2 2 2 7 9" xfId="31188" xr:uid="{A24DB4F2-F320-45DD-981B-7F5E66B0AF56}"/>
    <cellStyle name="CustomCellsOrange 2 2 2 2 8" xfId="3570" xr:uid="{325E52C4-CB1B-40B9-A344-2350D159ED69}"/>
    <cellStyle name="CustomCellsOrange 2 2 2 2 8 10" xfId="35147" xr:uid="{EF63855E-39EB-4912-B18B-8EB5915B648A}"/>
    <cellStyle name="CustomCellsOrange 2 2 2 2 8 11" xfId="38592" xr:uid="{D36070E7-3D97-4F67-BB00-33FDD4855812}"/>
    <cellStyle name="CustomCellsOrange 2 2 2 2 8 12" xfId="41281" xr:uid="{CBD86806-C89C-4D7B-874C-00DC3D930FA0}"/>
    <cellStyle name="CustomCellsOrange 2 2 2 2 8 13" xfId="45592" xr:uid="{AD382B63-305E-420E-A7BF-E478D57E68F5}"/>
    <cellStyle name="CustomCellsOrange 2 2 2 2 8 14" xfId="48983" xr:uid="{F5C6A7B4-26C2-4C1D-A434-E4035C55B1CF}"/>
    <cellStyle name="CustomCellsOrange 2 2 2 2 8 15" xfId="50988" xr:uid="{D9EB6C66-BB66-4381-BDF2-BA2E1CD791B5}"/>
    <cellStyle name="CustomCellsOrange 2 2 2 2 8 2" xfId="8005" xr:uid="{9EE7ECC5-54F7-4BDF-8095-1F68B9025968}"/>
    <cellStyle name="CustomCellsOrange 2 2 2 2 8 3" xfId="11584" xr:uid="{A2267CA1-33BD-4A22-B958-5D4E0C25B27F}"/>
    <cellStyle name="CustomCellsOrange 2 2 2 2 8 4" xfId="15484" xr:uid="{5E1C1EF6-DF4B-4301-BC3B-3D0D021DAD71}"/>
    <cellStyle name="CustomCellsOrange 2 2 2 2 8 5" xfId="18683" xr:uid="{6649B919-79BA-4ED6-AA71-A1BA57EA3643}"/>
    <cellStyle name="CustomCellsOrange 2 2 2 2 8 6" xfId="22663" xr:uid="{0EEC01C1-9B97-4009-92DB-71E2EF064BF4}"/>
    <cellStyle name="CustomCellsOrange 2 2 2 2 8 7" xfId="25225" xr:uid="{6F9866F7-54DE-4ABA-9FB1-A5F5259AA6F2}"/>
    <cellStyle name="CustomCellsOrange 2 2 2 2 8 8" xfId="29568" xr:uid="{C7081A4A-B89A-447C-BB39-4F0CB172FF95}"/>
    <cellStyle name="CustomCellsOrange 2 2 2 2 8 9" xfId="31542" xr:uid="{30797629-AE32-43F3-9C85-9B46EB12EE31}"/>
    <cellStyle name="CustomCellsOrange 2 2 2 2 9" xfId="4170" xr:uid="{A8F00E5A-856D-4E84-9C8D-AAEE17B22C71}"/>
    <cellStyle name="CustomCellsOrange 2 2 2 2 9 10" xfId="41833" xr:uid="{3568B14B-89E4-43F7-81FB-687DF4BFD3D8}"/>
    <cellStyle name="CustomCellsOrange 2 2 2 2 9 11" xfId="46169" xr:uid="{E7D5FF83-EBC2-48A2-8349-45F56D56D120}"/>
    <cellStyle name="CustomCellsOrange 2 2 2 2 9 12" xfId="49573" xr:uid="{A4D9FACC-89FD-487A-8E67-2592E021D63E}"/>
    <cellStyle name="CustomCellsOrange 2 2 2 2 9 13" xfId="51540" xr:uid="{1CDA73C0-14FD-4FD4-84F5-E8B1A612953F}"/>
    <cellStyle name="CustomCellsOrange 2 2 2 2 9 2" xfId="8603" xr:uid="{2A947BFC-9239-4E78-84C0-0CAA54DD4219}"/>
    <cellStyle name="CustomCellsOrange 2 2 2 2 9 3" xfId="12174" xr:uid="{B3E2A8ED-472A-4159-9E33-FBE78DD0120E}"/>
    <cellStyle name="CustomCellsOrange 2 2 2 2 9 4" xfId="16077" xr:uid="{9E95CD88-3B8C-4186-8E6A-E50E4B57A157}"/>
    <cellStyle name="CustomCellsOrange 2 2 2 2 9 5" xfId="19258" xr:uid="{F64FB103-A7FC-4904-ABC0-0FD9EFF60B86}"/>
    <cellStyle name="CustomCellsOrange 2 2 2 2 9 6" xfId="25777" xr:uid="{296DBAFA-F578-4FAB-AEDE-22DB459E0579}"/>
    <cellStyle name="CustomCellsOrange 2 2 2 2 9 7" xfId="32125" xr:uid="{D59FB0EA-4EC4-4DB5-A9F5-087480D80BFF}"/>
    <cellStyle name="CustomCellsOrange 2 2 2 2 9 8" xfId="35731" xr:uid="{CE71EAE2-3CD7-4C80-86B2-C1FAC6C041A0}"/>
    <cellStyle name="CustomCellsOrange 2 2 2 2 9 9" xfId="39183" xr:uid="{EBBF20A8-08BB-4C62-A554-8C32099EBCF9}"/>
    <cellStyle name="CustomCellsOrange 2 2 3" xfId="732" xr:uid="{EAD0F2FB-E035-4AAC-A2DD-CF2BAA1A83F8}"/>
    <cellStyle name="CustomCellsOrange 2 2 3 10" xfId="4497" xr:uid="{13E06F28-CFA5-4F1E-8911-20C889AE5699}"/>
    <cellStyle name="CustomCellsOrange 2 2 3 10 10" xfId="42160" xr:uid="{6D19C777-B2F9-4B49-BF81-00A4DE0BCA56}"/>
    <cellStyle name="CustomCellsOrange 2 2 3 10 11" xfId="46496" xr:uid="{A32BD99B-7B35-4D65-97EA-9286F9A8ED77}"/>
    <cellStyle name="CustomCellsOrange 2 2 3 10 12" xfId="49900" xr:uid="{CB9E9281-FF61-4CD4-BC91-E89361F42D3A}"/>
    <cellStyle name="CustomCellsOrange 2 2 3 10 13" xfId="51867" xr:uid="{A75129D5-2797-430F-B605-13F86C56F2A7}"/>
    <cellStyle name="CustomCellsOrange 2 2 3 10 2" xfId="8930" xr:uid="{C7BF7EC1-68FB-4362-953E-71FE24EB65D7}"/>
    <cellStyle name="CustomCellsOrange 2 2 3 10 3" xfId="12501" xr:uid="{D73A7F82-FD27-43C5-AD33-62B204A3B26C}"/>
    <cellStyle name="CustomCellsOrange 2 2 3 10 4" xfId="16404" xr:uid="{8E92D05A-6949-4D92-8117-B14BA1000B6E}"/>
    <cellStyle name="CustomCellsOrange 2 2 3 10 5" xfId="19585" xr:uid="{529535E9-EA6B-4692-ABD1-854514D507D9}"/>
    <cellStyle name="CustomCellsOrange 2 2 3 10 6" xfId="26104" xr:uid="{250E2FF3-D908-4D4D-9B85-D667052A68DC}"/>
    <cellStyle name="CustomCellsOrange 2 2 3 10 7" xfId="32452" xr:uid="{DB3B6A24-DA67-454B-8F32-BE2F3A4DA228}"/>
    <cellStyle name="CustomCellsOrange 2 2 3 10 8" xfId="36058" xr:uid="{49F2FACC-92DB-4764-83FD-6F2614D1E0E4}"/>
    <cellStyle name="CustomCellsOrange 2 2 3 10 9" xfId="39510" xr:uid="{FD692235-1160-42B5-A984-EAF1F40D5FD1}"/>
    <cellStyle name="CustomCellsOrange 2 2 3 11" xfId="6114" xr:uid="{EC619002-6811-47D0-B00F-2C160AE5041E}"/>
    <cellStyle name="CustomCellsOrange 2 2 3 12" xfId="4868" xr:uid="{87657F0C-1516-42A1-8CBC-CD3ABD56B5C2}"/>
    <cellStyle name="CustomCellsOrange 2 2 3 13" xfId="19846" xr:uid="{5062EB91-5961-4767-A1CB-38652F66E873}"/>
    <cellStyle name="CustomCellsOrange 2 2 3 14" xfId="36585" xr:uid="{32C93235-D8BB-45D8-B2D6-22A20A5CAA65}"/>
    <cellStyle name="CustomCellsOrange 2 2 3 15" xfId="42762" xr:uid="{1AA1FB88-335C-4404-A62C-1556BCD08EE4}"/>
    <cellStyle name="CustomCellsOrange 2 2 3 16" xfId="52596" xr:uid="{25CC4CEB-5AE7-4555-84ED-0B7E9E1D6EC7}"/>
    <cellStyle name="CustomCellsOrange 2 2 3 2" xfId="947" xr:uid="{05E8DB61-4D2A-4896-ACF5-BAB569609EB2}"/>
    <cellStyle name="CustomCellsOrange 2 2 3 2 10" xfId="5181" xr:uid="{F7F20F58-C689-4DEA-A650-2932DE7001C7}"/>
    <cellStyle name="CustomCellsOrange 2 2 3 2 11" xfId="13498" xr:uid="{1282D119-05F8-479A-9021-2229A0FBEC60}"/>
    <cellStyle name="CustomCellsOrange 2 2 3 2 12" xfId="20056" xr:uid="{025AEA6B-971E-4CFB-AE50-10E2387A5656}"/>
    <cellStyle name="CustomCellsOrange 2 2 3 2 13" xfId="37446" xr:uid="{07632D0B-7545-414C-BD7C-272740550932}"/>
    <cellStyle name="CustomCellsOrange 2 2 3 2 14" xfId="42972" xr:uid="{9DCBD4FE-29B1-4674-89D6-B5556918095C}"/>
    <cellStyle name="CustomCellsOrange 2 2 3 2 15" xfId="52810" xr:uid="{F65DD123-5654-413C-A0C1-5285B03D2645}"/>
    <cellStyle name="CustomCellsOrange 2 2 3 2 2" xfId="1685" xr:uid="{0DED259E-9808-4E3C-8653-D4B0BE51DB88}"/>
    <cellStyle name="CustomCellsOrange 2 2 3 2 2 10" xfId="43710" xr:uid="{05065202-0963-40D2-A82A-0406863DF452}"/>
    <cellStyle name="CustomCellsOrange 2 2 3 2 2 11" xfId="46858" xr:uid="{8287EF11-54B7-4321-B049-0BCA568A95BB}"/>
    <cellStyle name="CustomCellsOrange 2 2 3 2 2 2" xfId="6124" xr:uid="{EE2B8608-A029-4247-826D-B6787A85CAFF}"/>
    <cellStyle name="CustomCellsOrange 2 2 3 2 2 3" xfId="9701" xr:uid="{E7696828-E12C-4740-A86C-6034ABFD911D}"/>
    <cellStyle name="CustomCellsOrange 2 2 3 2 2 4" xfId="16806" xr:uid="{40D68E69-0E82-4691-847E-ABC3BFEB4457}"/>
    <cellStyle name="CustomCellsOrange 2 2 3 2 2 5" xfId="20793" xr:uid="{23E8A7AA-B4C8-4BA0-977F-A63F833EF53C}"/>
    <cellStyle name="CustomCellsOrange 2 2 3 2 2 6" xfId="23398" xr:uid="{18F1840C-EC6B-443D-97E5-711323788788}"/>
    <cellStyle name="CustomCellsOrange 2 2 3 2 2 7" xfId="27004" xr:uid="{95D78FF8-A6D8-4BA7-BCB5-9EC17C962B30}"/>
    <cellStyle name="CustomCellsOrange 2 2 3 2 2 8" xfId="33268" xr:uid="{A34D02CF-A066-48A7-91C9-688D6192CA70}"/>
    <cellStyle name="CustomCellsOrange 2 2 3 2 2 9" xfId="26687" xr:uid="{B41CE318-000E-4A24-8407-3CF9EE1A7AD1}"/>
    <cellStyle name="CustomCellsOrange 2 2 3 2 3" xfId="1899" xr:uid="{7767CF5B-C673-4046-9A07-8F6F8D3AD7E4}"/>
    <cellStyle name="CustomCellsOrange 2 2 3 2 3 10" xfId="39625" xr:uid="{6E3D79AF-7090-4888-9841-FBCEA882A9C1}"/>
    <cellStyle name="CustomCellsOrange 2 2 3 2 3 11" xfId="43924" xr:uid="{46B9D3AA-4EFB-4D04-8140-3ABC94925526}"/>
    <cellStyle name="CustomCellsOrange 2 2 3 2 3 12" xfId="47816" xr:uid="{53D81855-5416-43F9-B11E-7A1F8080A14A}"/>
    <cellStyle name="CustomCellsOrange 2 2 3 2 3 2" xfId="6337" xr:uid="{59FE01B0-3514-44FC-979E-14EB561B9EF6}"/>
    <cellStyle name="CustomCellsOrange 2 2 3 2 3 3" xfId="9915" xr:uid="{991F65EA-14BC-47D7-A385-28BC3ACF8C1F}"/>
    <cellStyle name="CustomCellsOrange 2 2 3 2 3 4" xfId="13817" xr:uid="{E46663CF-7806-4C44-9892-028036F1DD6E}"/>
    <cellStyle name="CustomCellsOrange 2 2 3 2 3 5" xfId="17020" xr:uid="{EA62F231-4D0C-4350-B23A-6474EBFDAD02}"/>
    <cellStyle name="CustomCellsOrange 2 2 3 2 3 6" xfId="21007" xr:uid="{BFC77062-1371-4892-AE7A-627E79D4DC79}"/>
    <cellStyle name="CustomCellsOrange 2 2 3 2 3 7" xfId="23600" xr:uid="{F60ADFFF-2C51-4900-9EB0-D26E9F76E990}"/>
    <cellStyle name="CustomCellsOrange 2 2 3 2 3 8" xfId="26988" xr:uid="{5C05263B-4B29-45D6-B311-FD51CECF7E4C}"/>
    <cellStyle name="CustomCellsOrange 2 2 3 2 3 9" xfId="33482" xr:uid="{0DC15390-734D-4F16-89EF-A19C602ADB36}"/>
    <cellStyle name="CustomCellsOrange 2 2 3 2 4" xfId="2353" xr:uid="{AAFE5BA7-DBA5-42CD-A7C0-F03103E86DA0}"/>
    <cellStyle name="CustomCellsOrange 2 2 3 2 4 10" xfId="40070" xr:uid="{4B30EE1C-5BE3-4BBB-937A-7A87708585A7}"/>
    <cellStyle name="CustomCellsOrange 2 2 3 2 4 11" xfId="44376" xr:uid="{A2BA860A-91D3-4075-87CB-10FC7808D090}"/>
    <cellStyle name="CustomCellsOrange 2 2 3 2 4 12" xfId="47715" xr:uid="{A8FAD49E-C061-409D-ACF3-19606EBF32A6}"/>
    <cellStyle name="CustomCellsOrange 2 2 3 2 4 2" xfId="6791" xr:uid="{DD5BAD56-3DCB-437A-8717-6D2CE028EC3B}"/>
    <cellStyle name="CustomCellsOrange 2 2 3 2 4 3" xfId="10369" xr:uid="{D34B9D72-9FFB-4E48-89CB-4844E9DF974C}"/>
    <cellStyle name="CustomCellsOrange 2 2 3 2 4 4" xfId="14268" xr:uid="{B58C3261-AEF1-4B69-A13F-54A1BBB5EA0D}"/>
    <cellStyle name="CustomCellsOrange 2 2 3 2 4 5" xfId="17469" xr:uid="{14264E17-9475-4D43-AE4F-FE0671543154}"/>
    <cellStyle name="CustomCellsOrange 2 2 3 2 4 6" xfId="21452" xr:uid="{36DAA16C-E782-4AD3-82FC-8ADFCD0908A5}"/>
    <cellStyle name="CustomCellsOrange 2 2 3 2 4 7" xfId="24039" xr:uid="{4A59B40A-E1DA-439D-8734-28D3D5BE5294}"/>
    <cellStyle name="CustomCellsOrange 2 2 3 2 4 8" xfId="26554" xr:uid="{CF8432B2-278D-44F1-AFAC-8780FA69A292}"/>
    <cellStyle name="CustomCellsOrange 2 2 3 2 4 9" xfId="33932" xr:uid="{925ED300-B5C5-46CD-8024-DB35783CE8A2}"/>
    <cellStyle name="CustomCellsOrange 2 2 3 2 5" xfId="2722" xr:uid="{AD78DC38-BBE8-4012-879B-340E86EC4A40}"/>
    <cellStyle name="CustomCellsOrange 2 2 3 2 5 10" xfId="40439" xr:uid="{15D4548A-57A7-4E2D-BED6-D15F73E47D9D}"/>
    <cellStyle name="CustomCellsOrange 2 2 3 2 5 11" xfId="44745" xr:uid="{61BC1A76-C75E-4C4A-843E-AEBB5866082F}"/>
    <cellStyle name="CustomCellsOrange 2 2 3 2 5 12" xfId="50146" xr:uid="{28F1DAE2-0089-49FA-ACD5-E897DFA1D077}"/>
    <cellStyle name="CustomCellsOrange 2 2 3 2 5 2" xfId="7158" xr:uid="{42E867C5-3BF6-49ED-B3E9-CA6C69D4DEAF}"/>
    <cellStyle name="CustomCellsOrange 2 2 3 2 5 3" xfId="10738" xr:uid="{CD224727-CFF1-409B-BC72-2F3165D29E25}"/>
    <cellStyle name="CustomCellsOrange 2 2 3 2 5 4" xfId="14637" xr:uid="{C2A7BD46-E13F-4134-BDB6-B43661DEDD83}"/>
    <cellStyle name="CustomCellsOrange 2 2 3 2 5 5" xfId="17838" xr:uid="{8DD94743-BA38-470C-AA7A-B44F1B85F591}"/>
    <cellStyle name="CustomCellsOrange 2 2 3 2 5 6" xfId="21821" xr:uid="{878EA037-6570-42E5-B2A6-8B0363321C2D}"/>
    <cellStyle name="CustomCellsOrange 2 2 3 2 5 7" xfId="24385" xr:uid="{CC4C9E78-8899-4946-A04E-39876AD1C6F5}"/>
    <cellStyle name="CustomCellsOrange 2 2 3 2 5 8" xfId="30694" xr:uid="{5C9571A2-7FF9-4EE9-A2CC-FEF40C4A2DE1}"/>
    <cellStyle name="CustomCellsOrange 2 2 3 2 5 9" xfId="34301" xr:uid="{A8F6C23F-A7A5-4195-B6B6-E2953342C7D6}"/>
    <cellStyle name="CustomCellsOrange 2 2 3 2 6" xfId="3411" xr:uid="{B509CEDB-D59D-4471-B6A4-FAEC8330C69A}"/>
    <cellStyle name="CustomCellsOrange 2 2 3 2 6 10" xfId="34988" xr:uid="{00A55BFA-F190-4619-8ECB-466EB6D1A991}"/>
    <cellStyle name="CustomCellsOrange 2 2 3 2 6 11" xfId="38433" xr:uid="{681FDF08-B4E7-4BE1-823D-3B450673E57E}"/>
    <cellStyle name="CustomCellsOrange 2 2 3 2 6 12" xfId="41122" xr:uid="{C1BC6053-11E1-4E22-BED2-CCAF5FE2FC61}"/>
    <cellStyle name="CustomCellsOrange 2 2 3 2 6 13" xfId="45433" xr:uid="{667DB677-0E16-405D-A711-707D70954DCC}"/>
    <cellStyle name="CustomCellsOrange 2 2 3 2 6 14" xfId="48824" xr:uid="{4EF2BD3E-84CA-463F-B31B-BC39817488C2}"/>
    <cellStyle name="CustomCellsOrange 2 2 3 2 6 15" xfId="50829" xr:uid="{460802D2-0E80-47AB-93AC-511338B16027}"/>
    <cellStyle name="CustomCellsOrange 2 2 3 2 6 2" xfId="7846" xr:uid="{A1E7F07E-3D5D-43A1-9EA3-F70E1CE4B3EB}"/>
    <cellStyle name="CustomCellsOrange 2 2 3 2 6 3" xfId="11425" xr:uid="{3C545A67-B3A9-462C-8D50-60EA7AB6309E}"/>
    <cellStyle name="CustomCellsOrange 2 2 3 2 6 4" xfId="15325" xr:uid="{D977BDCD-599F-4D0B-82AE-B72B004DEEDE}"/>
    <cellStyle name="CustomCellsOrange 2 2 3 2 6 5" xfId="18524" xr:uid="{CBB55BAE-8F56-45C7-8122-ECA005AEC96F}"/>
    <cellStyle name="CustomCellsOrange 2 2 3 2 6 6" xfId="22504" xr:uid="{80E56C05-B259-4928-B236-4F358D917BC2}"/>
    <cellStyle name="CustomCellsOrange 2 2 3 2 6 7" xfId="25066" xr:uid="{0353347C-D5FE-4FD0-834B-2B97C0A7442C}"/>
    <cellStyle name="CustomCellsOrange 2 2 3 2 6 8" xfId="29409" xr:uid="{FE5213BD-014C-44BE-A3EE-E8128700419D}"/>
    <cellStyle name="CustomCellsOrange 2 2 3 2 6 9" xfId="31383" xr:uid="{F7803FF7-C3B5-482E-9F44-EBE570A2BFE0}"/>
    <cellStyle name="CustomCellsOrange 2 2 3 2 7" xfId="3646" xr:uid="{FD878C11-018A-4006-9265-E642D027E207}"/>
    <cellStyle name="CustomCellsOrange 2 2 3 2 7 10" xfId="35223" xr:uid="{F0738476-B28F-415F-B446-2FF9C53E6567}"/>
    <cellStyle name="CustomCellsOrange 2 2 3 2 7 11" xfId="38668" xr:uid="{DDA3C2F9-94B9-4974-9013-FE1C8A5EB5D2}"/>
    <cellStyle name="CustomCellsOrange 2 2 3 2 7 12" xfId="41357" xr:uid="{D5E3712E-C9F0-4A69-ABD5-F958D56C5634}"/>
    <cellStyle name="CustomCellsOrange 2 2 3 2 7 13" xfId="45668" xr:uid="{9112874A-8BFD-4999-8E99-E2F9537A6F4A}"/>
    <cellStyle name="CustomCellsOrange 2 2 3 2 7 14" xfId="49059" xr:uid="{99C1560C-9BDE-49C1-B2FF-4FACE5E9C845}"/>
    <cellStyle name="CustomCellsOrange 2 2 3 2 7 15" xfId="51064" xr:uid="{16781AED-B203-422E-A386-D779C284C46D}"/>
    <cellStyle name="CustomCellsOrange 2 2 3 2 7 2" xfId="8081" xr:uid="{27F918CD-5A13-4306-8E30-925B2BA587A4}"/>
    <cellStyle name="CustomCellsOrange 2 2 3 2 7 3" xfId="11660" xr:uid="{C285B8C9-04A7-495B-A82F-6A8DFF8936B2}"/>
    <cellStyle name="CustomCellsOrange 2 2 3 2 7 4" xfId="15560" xr:uid="{ECF20833-CB46-4B79-B2E9-34996C898A68}"/>
    <cellStyle name="CustomCellsOrange 2 2 3 2 7 5" xfId="18759" xr:uid="{6B154D24-1708-4E6C-9475-DF6218CD0728}"/>
    <cellStyle name="CustomCellsOrange 2 2 3 2 7 6" xfId="22739" xr:uid="{623D1124-CC60-4EB5-91D4-AC99C83E1A4D}"/>
    <cellStyle name="CustomCellsOrange 2 2 3 2 7 7" xfId="25301" xr:uid="{467E379B-F42B-4809-BB77-8D35B5725B1D}"/>
    <cellStyle name="CustomCellsOrange 2 2 3 2 7 8" xfId="29644" xr:uid="{017EA8B5-08E9-417C-9626-D854B3595A6C}"/>
    <cellStyle name="CustomCellsOrange 2 2 3 2 7 9" xfId="31618" xr:uid="{8B9AC323-23C9-4CB1-892F-95CD2D4DC8FA}"/>
    <cellStyle name="CustomCellsOrange 2 2 3 2 8" xfId="4363" xr:uid="{E755B17B-A28B-4CE3-8539-B40D500170B2}"/>
    <cellStyle name="CustomCellsOrange 2 2 3 2 8 10" xfId="42026" xr:uid="{45809EB0-409D-4071-AF6A-E7E2930B690F}"/>
    <cellStyle name="CustomCellsOrange 2 2 3 2 8 11" xfId="46362" xr:uid="{5ACF7A1C-0FA0-479E-8C58-C57A28B0A83F}"/>
    <cellStyle name="CustomCellsOrange 2 2 3 2 8 12" xfId="49766" xr:uid="{44E878FB-9998-44E8-BAC6-C989EF7475BD}"/>
    <cellStyle name="CustomCellsOrange 2 2 3 2 8 13" xfId="51733" xr:uid="{93ED8C05-D6B8-459F-A7EE-1E0C8FCD6756}"/>
    <cellStyle name="CustomCellsOrange 2 2 3 2 8 2" xfId="8796" xr:uid="{0FA2FC89-CB00-4417-AB28-FB047FE9B786}"/>
    <cellStyle name="CustomCellsOrange 2 2 3 2 8 3" xfId="12367" xr:uid="{280501D1-59D4-480D-B82C-52E51B735B80}"/>
    <cellStyle name="CustomCellsOrange 2 2 3 2 8 4" xfId="16270" xr:uid="{978B6B7C-408F-45A8-84F3-05373433DD29}"/>
    <cellStyle name="CustomCellsOrange 2 2 3 2 8 5" xfId="19451" xr:uid="{3688314B-67FA-4F4A-92EC-6BEFEE4F5F1E}"/>
    <cellStyle name="CustomCellsOrange 2 2 3 2 8 6" xfId="25970" xr:uid="{6F2BE31F-2A85-4EA0-ABCA-EF4674023CDE}"/>
    <cellStyle name="CustomCellsOrange 2 2 3 2 8 7" xfId="32318" xr:uid="{B0912F58-A493-489D-BAAC-B2D1582EE565}"/>
    <cellStyle name="CustomCellsOrange 2 2 3 2 8 8" xfId="35924" xr:uid="{F849C047-6896-459F-8CA8-BDC94EDA5F89}"/>
    <cellStyle name="CustomCellsOrange 2 2 3 2 8 9" xfId="39376" xr:uid="{B7A80A34-6857-469E-9A2B-F830D2108DD1}"/>
    <cellStyle name="CustomCellsOrange 2 2 3 2 9" xfId="4593" xr:uid="{0BC49DF4-4AE8-4767-AB82-DED50D8E7F22}"/>
    <cellStyle name="CustomCellsOrange 2 2 3 2 9 10" xfId="42256" xr:uid="{348EDB23-C1F3-4A05-9F07-0E29245E69A6}"/>
    <cellStyle name="CustomCellsOrange 2 2 3 2 9 11" xfId="46592" xr:uid="{B44D2667-6580-4989-A100-38ECDA4675BD}"/>
    <cellStyle name="CustomCellsOrange 2 2 3 2 9 12" xfId="49996" xr:uid="{52ACAE62-EA77-4759-91B6-6A6F6BFF9D67}"/>
    <cellStyle name="CustomCellsOrange 2 2 3 2 9 13" xfId="51963" xr:uid="{D0A6DD3E-1C80-476C-A8BA-A46C4B8D4BC0}"/>
    <cellStyle name="CustomCellsOrange 2 2 3 2 9 2" xfId="9026" xr:uid="{E026F109-904E-4705-8A49-59F2587C4478}"/>
    <cellStyle name="CustomCellsOrange 2 2 3 2 9 3" xfId="12597" xr:uid="{DF96CB32-BC5F-4358-8CFC-0765072C7A6A}"/>
    <cellStyle name="CustomCellsOrange 2 2 3 2 9 4" xfId="16500" xr:uid="{43A21889-28C6-4276-9E25-FF708D5EFB60}"/>
    <cellStyle name="CustomCellsOrange 2 2 3 2 9 5" xfId="19681" xr:uid="{46EA230D-EB47-453F-8C01-5EA70E78A6D8}"/>
    <cellStyle name="CustomCellsOrange 2 2 3 2 9 6" xfId="26200" xr:uid="{A9B8C450-CEF5-49A0-B53F-D5BAB82B7D40}"/>
    <cellStyle name="CustomCellsOrange 2 2 3 2 9 7" xfId="32548" xr:uid="{2BB9CF39-79F4-48D6-860F-885CF7CB5FD7}"/>
    <cellStyle name="CustomCellsOrange 2 2 3 2 9 8" xfId="36154" xr:uid="{C163235C-4B14-433F-8124-B470C973A8D0}"/>
    <cellStyle name="CustomCellsOrange 2 2 3 2 9 9" xfId="39606" xr:uid="{94218DB0-45E2-4041-82EB-F7410E7DE896}"/>
    <cellStyle name="CustomCellsOrange 2 2 3 3" xfId="1542" xr:uid="{CDED49CF-828B-4C0E-B0A5-639A3CF30350}"/>
    <cellStyle name="CustomCellsOrange 2 2 3 3 10" xfId="43567" xr:uid="{799D9703-53DE-4C69-9259-DD5386106B48}"/>
    <cellStyle name="CustomCellsOrange 2 2 3 3 11" xfId="47540" xr:uid="{16331593-CA61-4377-9F43-8D93B9F79444}"/>
    <cellStyle name="CustomCellsOrange 2 2 3 3 2" xfId="5981" xr:uid="{089D8B8C-F6F2-471A-98FE-A70E03FE8EF7}"/>
    <cellStyle name="CustomCellsOrange 2 2 3 3 3" xfId="9558" xr:uid="{0A74315B-82AC-489E-8F13-3FF0C6255C19}"/>
    <cellStyle name="CustomCellsOrange 2 2 3 3 4" xfId="16663" xr:uid="{ED96E97C-887C-4BE3-B49D-9BAED0A4F0B2}"/>
    <cellStyle name="CustomCellsOrange 2 2 3 3 5" xfId="20650" xr:uid="{CCDE3EEE-EB55-45ED-BC1B-347529F49A35}"/>
    <cellStyle name="CustomCellsOrange 2 2 3 3 6" xfId="23262" xr:uid="{95337E5D-BDBB-4981-A702-78F563B59567}"/>
    <cellStyle name="CustomCellsOrange 2 2 3 3 7" xfId="27321" xr:uid="{EC2F97B5-A52F-44FA-A9BA-C0B8A11EE9B1}"/>
    <cellStyle name="CustomCellsOrange 2 2 3 3 8" xfId="33125" xr:uid="{0E3BC054-42BE-4F73-A494-765E850F5FF2}"/>
    <cellStyle name="CustomCellsOrange 2 2 3 3 9" xfId="30257" xr:uid="{B3192D9F-DEB4-4E1E-A0B4-5638BFA745DA}"/>
    <cellStyle name="CustomCellsOrange 2 2 3 4" xfId="1853" xr:uid="{14E68A11-AB18-4075-B87B-AFC4A2F6EFDE}"/>
    <cellStyle name="CustomCellsOrange 2 2 3 4 10" xfId="30002" xr:uid="{9B4F36F6-8385-4904-9A81-A9AF12BE90EA}"/>
    <cellStyle name="CustomCellsOrange 2 2 3 4 11" xfId="43878" xr:uid="{1878E05C-A050-479E-B152-72C1EE55B46F}"/>
    <cellStyle name="CustomCellsOrange 2 2 3 4 12" xfId="47807" xr:uid="{9931DDFB-7A6D-47A2-B3ED-A59DC989ECA1}"/>
    <cellStyle name="CustomCellsOrange 2 2 3 4 2" xfId="6291" xr:uid="{8A21868C-CF9D-4950-8739-18D33A6E401A}"/>
    <cellStyle name="CustomCellsOrange 2 2 3 4 3" xfId="9869" xr:uid="{C5E6716B-0B87-4C55-AD4E-1A34DAB22D87}"/>
    <cellStyle name="CustomCellsOrange 2 2 3 4 4" xfId="13771" xr:uid="{79A46AEC-1D34-42B9-92B5-F9C060A83372}"/>
    <cellStyle name="CustomCellsOrange 2 2 3 4 5" xfId="16974" xr:uid="{DD72E789-5E4D-44C8-B4C3-342E6A011167}"/>
    <cellStyle name="CustomCellsOrange 2 2 3 4 6" xfId="20961" xr:uid="{1861CF3F-CF49-4FBF-8ED0-FEB8BD6AE780}"/>
    <cellStyle name="CustomCellsOrange 2 2 3 4 7" xfId="23556" xr:uid="{0E7D6E81-5EED-4D82-A4ED-44CD24886555}"/>
    <cellStyle name="CustomCellsOrange 2 2 3 4 8" xfId="30502" xr:uid="{DA32777A-BF94-4DD1-BF48-986A89E12336}"/>
    <cellStyle name="CustomCellsOrange 2 2 3 4 9" xfId="33436" xr:uid="{BFFB0766-C963-40AD-B527-A2494D98F0C2}"/>
    <cellStyle name="CustomCellsOrange 2 2 3 5" xfId="2171" xr:uid="{6D5F6ACF-4115-4C02-9ADB-EADE461421B6}"/>
    <cellStyle name="CustomCellsOrange 2 2 3 5 10" xfId="39888" xr:uid="{564B24AD-974D-4426-93D5-DCCC28668382}"/>
    <cellStyle name="CustomCellsOrange 2 2 3 5 11" xfId="44194" xr:uid="{0F2CDD38-B5C0-4890-B32F-A60D7F20C725}"/>
    <cellStyle name="CustomCellsOrange 2 2 3 5 12" xfId="47220" xr:uid="{E29708CA-60D6-4D1A-AE1B-B480FC594E88}"/>
    <cellStyle name="CustomCellsOrange 2 2 3 5 2" xfId="6609" xr:uid="{D318CD81-0A85-4981-9954-FEA46EB80372}"/>
    <cellStyle name="CustomCellsOrange 2 2 3 5 3" xfId="10187" xr:uid="{E97C096E-0461-4872-B18D-D5E21CA64D09}"/>
    <cellStyle name="CustomCellsOrange 2 2 3 5 4" xfId="14086" xr:uid="{85B196C8-1757-49CB-9EA6-BD838B6BF87C}"/>
    <cellStyle name="CustomCellsOrange 2 2 3 5 5" xfId="17287" xr:uid="{DEE8CCEB-C02D-4850-AAFB-053AF31D809E}"/>
    <cellStyle name="CustomCellsOrange 2 2 3 5 6" xfId="21270" xr:uid="{44282223-6359-4489-A8E9-80B4C3B48943}"/>
    <cellStyle name="CustomCellsOrange 2 2 3 5 7" xfId="23857" xr:uid="{4304BF4F-00B2-4914-9898-90696E574182}"/>
    <cellStyle name="CustomCellsOrange 2 2 3 5 8" xfId="29710" xr:uid="{2F59E848-8563-40CA-99A1-DF5C39143C1B}"/>
    <cellStyle name="CustomCellsOrange 2 2 3 5 9" xfId="33750" xr:uid="{5C607D89-A967-4DA5-BC5D-255424E9BE15}"/>
    <cellStyle name="CustomCellsOrange 2 2 3 6" xfId="2516" xr:uid="{3390091B-D9FC-418F-AA15-856D699E3F91}"/>
    <cellStyle name="CustomCellsOrange 2 2 3 6 10" xfId="40233" xr:uid="{6F1E5A29-550D-438D-8556-1DD5035C82D8}"/>
    <cellStyle name="CustomCellsOrange 2 2 3 6 11" xfId="44539" xr:uid="{1A706FE6-1A31-4A4A-9436-DD8D7C11D09B}"/>
    <cellStyle name="CustomCellsOrange 2 2 3 6 12" xfId="46778" xr:uid="{CA545DA2-83D6-42B3-909E-C683C1889D81}"/>
    <cellStyle name="CustomCellsOrange 2 2 3 6 2" xfId="6954" xr:uid="{5FA9220E-0FB0-4D27-A293-AC3B701380DF}"/>
    <cellStyle name="CustomCellsOrange 2 2 3 6 3" xfId="10532" xr:uid="{D0670582-560A-44A1-BECC-E4BB8D871B7D}"/>
    <cellStyle name="CustomCellsOrange 2 2 3 6 4" xfId="14431" xr:uid="{092AC717-5DB5-4130-84FE-67BA2D051904}"/>
    <cellStyle name="CustomCellsOrange 2 2 3 6 5" xfId="17632" xr:uid="{16E6B13E-AFDD-43AC-88C1-E0B47E53BD71}"/>
    <cellStyle name="CustomCellsOrange 2 2 3 6 6" xfId="21615" xr:uid="{0962BFD5-AA68-4717-887E-40330C542F28}"/>
    <cellStyle name="CustomCellsOrange 2 2 3 6 7" xfId="24194" xr:uid="{B37265C4-23C3-4168-94C3-6208392A71A1}"/>
    <cellStyle name="CustomCellsOrange 2 2 3 6 8" xfId="26429" xr:uid="{476A9610-7D3A-4526-93C2-577289AA4801}"/>
    <cellStyle name="CustomCellsOrange 2 2 3 6 9" xfId="34095" xr:uid="{9B8618C3-62A3-4652-9B66-F43BC0F4AF98}"/>
    <cellStyle name="CustomCellsOrange 2 2 3 7" xfId="3200" xr:uid="{86635940-FBD9-4C17-907F-DC047D06E152}"/>
    <cellStyle name="CustomCellsOrange 2 2 3 7 10" xfId="34777" xr:uid="{A487241E-8ACC-4462-AF9C-4EB2F710375C}"/>
    <cellStyle name="CustomCellsOrange 2 2 3 7 11" xfId="38222" xr:uid="{FBABDFDF-5E43-45FD-8A8E-1694553235B2}"/>
    <cellStyle name="CustomCellsOrange 2 2 3 7 12" xfId="40911" xr:uid="{4CD34263-5BC6-4DA4-81BE-BBD916D05EE8}"/>
    <cellStyle name="CustomCellsOrange 2 2 3 7 13" xfId="45222" xr:uid="{322707AF-68FB-4749-8535-EC7A700FF6E7}"/>
    <cellStyle name="CustomCellsOrange 2 2 3 7 14" xfId="48613" xr:uid="{C12D1150-55DC-43DC-A274-B145A0411938}"/>
    <cellStyle name="CustomCellsOrange 2 2 3 7 15" xfId="50618" xr:uid="{D3D24FDD-83C2-4EFD-B04D-3AF91276892D}"/>
    <cellStyle name="CustomCellsOrange 2 2 3 7 2" xfId="7635" xr:uid="{02CD4735-309A-4307-B38E-84627AD0BEF4}"/>
    <cellStyle name="CustomCellsOrange 2 2 3 7 3" xfId="11214" xr:uid="{23EEDF3C-5F63-4E08-BF24-5B2A208C108A}"/>
    <cellStyle name="CustomCellsOrange 2 2 3 7 4" xfId="15114" xr:uid="{A4F17D5D-85BD-4D38-A0F6-5159169006DF}"/>
    <cellStyle name="CustomCellsOrange 2 2 3 7 5" xfId="18313" xr:uid="{1A79ACF5-2EA8-4235-90FF-EF7AB693BBDE}"/>
    <cellStyle name="CustomCellsOrange 2 2 3 7 6" xfId="22293" xr:uid="{6B1BDD3A-2916-458C-9A93-DE2AD15C4A0E}"/>
    <cellStyle name="CustomCellsOrange 2 2 3 7 7" xfId="24855" xr:uid="{803D0728-243F-45C5-9896-01F2514B6217}"/>
    <cellStyle name="CustomCellsOrange 2 2 3 7 8" xfId="29198" xr:uid="{9A72038B-5605-4301-B011-613F18C14BFE}"/>
    <cellStyle name="CustomCellsOrange 2 2 3 7 9" xfId="31172" xr:uid="{65BBA402-186B-4AF9-BB58-D2CAD0F07884}"/>
    <cellStyle name="CustomCellsOrange 2 2 3 8" xfId="3600" xr:uid="{5B60C5E3-C18E-42AB-8853-6FD68D896CAC}"/>
    <cellStyle name="CustomCellsOrange 2 2 3 8 10" xfId="35177" xr:uid="{8676777E-4406-4307-820D-BFD78E70E935}"/>
    <cellStyle name="CustomCellsOrange 2 2 3 8 11" xfId="38622" xr:uid="{65352AD5-CBFC-4C95-B950-15305C5CE74E}"/>
    <cellStyle name="CustomCellsOrange 2 2 3 8 12" xfId="41311" xr:uid="{BF7C4526-714E-43DF-A298-27CFA3C10672}"/>
    <cellStyle name="CustomCellsOrange 2 2 3 8 13" xfId="45622" xr:uid="{B49AD2C4-CA34-42FE-9601-29CF90F937EF}"/>
    <cellStyle name="CustomCellsOrange 2 2 3 8 14" xfId="49013" xr:uid="{7DEECF26-5386-4226-82DB-C286A528CE6E}"/>
    <cellStyle name="CustomCellsOrange 2 2 3 8 15" xfId="51018" xr:uid="{BD226787-9DA4-45FC-BEC0-ABAF3D8B689A}"/>
    <cellStyle name="CustomCellsOrange 2 2 3 8 2" xfId="8035" xr:uid="{C9BB33CB-E70E-4C1A-93BA-DFD6CCF47427}"/>
    <cellStyle name="CustomCellsOrange 2 2 3 8 3" xfId="11614" xr:uid="{13D672A8-BD44-4916-BA22-11380566A773}"/>
    <cellStyle name="CustomCellsOrange 2 2 3 8 4" xfId="15514" xr:uid="{41B4DA95-86BB-4E99-ACAD-458A087E3835}"/>
    <cellStyle name="CustomCellsOrange 2 2 3 8 5" xfId="18713" xr:uid="{65EC031B-58E0-4E72-BE1B-7C8D8E947F59}"/>
    <cellStyle name="CustomCellsOrange 2 2 3 8 6" xfId="22693" xr:uid="{D4C3E5C7-A766-4749-860C-78EB1DA6093E}"/>
    <cellStyle name="CustomCellsOrange 2 2 3 8 7" xfId="25255" xr:uid="{FBB1D0CE-1AB4-451E-A397-C23FE7E6CE12}"/>
    <cellStyle name="CustomCellsOrange 2 2 3 8 8" xfId="29598" xr:uid="{94C56D38-88CB-44B6-8BF3-57C3914F990B}"/>
    <cellStyle name="CustomCellsOrange 2 2 3 8 9" xfId="31572" xr:uid="{A551AB80-CEE5-46BE-8ED7-8FA46291B442}"/>
    <cellStyle name="CustomCellsOrange 2 2 3 9" xfId="4154" xr:uid="{403E46F1-390C-4AA9-B03A-7D25C2EDDDA2}"/>
    <cellStyle name="CustomCellsOrange 2 2 3 9 10" xfId="41817" xr:uid="{D8BA2F91-2804-446F-801D-0D02065C7E5F}"/>
    <cellStyle name="CustomCellsOrange 2 2 3 9 11" xfId="46153" xr:uid="{B3C7E19E-6F76-476F-A29D-9C2B03179CB8}"/>
    <cellStyle name="CustomCellsOrange 2 2 3 9 12" xfId="49557" xr:uid="{C8E5A6B3-BABF-45A8-8A27-08353A2CC3EB}"/>
    <cellStyle name="CustomCellsOrange 2 2 3 9 13" xfId="51524" xr:uid="{B93A108B-72E8-44DA-84D0-B95FB1D5DA3F}"/>
    <cellStyle name="CustomCellsOrange 2 2 3 9 2" xfId="8587" xr:uid="{8F91F1FC-40CF-421E-B701-949B87C90FD8}"/>
    <cellStyle name="CustomCellsOrange 2 2 3 9 3" xfId="12158" xr:uid="{7F3C6915-AC83-4262-8710-67C259734F6B}"/>
    <cellStyle name="CustomCellsOrange 2 2 3 9 4" xfId="16061" xr:uid="{750F4E06-8683-4E3C-927C-55A2B26EC26C}"/>
    <cellStyle name="CustomCellsOrange 2 2 3 9 5" xfId="19242" xr:uid="{FA7D0E03-0295-4952-802E-23DEFE457030}"/>
    <cellStyle name="CustomCellsOrange 2 2 3 9 6" xfId="25761" xr:uid="{B9DF88F0-316D-461C-AA8A-87F2143601A6}"/>
    <cellStyle name="CustomCellsOrange 2 2 3 9 7" xfId="32109" xr:uid="{F0E859CA-FB4A-4109-8550-9770CFED4AC9}"/>
    <cellStyle name="CustomCellsOrange 2 2 3 9 8" xfId="35715" xr:uid="{74387BD9-82F2-4471-9E37-039CDBDF0CC4}"/>
    <cellStyle name="CustomCellsOrange 2 2 3 9 9" xfId="39167" xr:uid="{F9C54A7D-D21A-47C8-84C5-B1544E644C98}"/>
    <cellStyle name="CustomCellsOrange 2 2 4" xfId="650" xr:uid="{B3303B7E-E26A-48FF-A869-B217F2A9E358}"/>
    <cellStyle name="CustomCellsOrange 2 2 4 10" xfId="4550" xr:uid="{A1DD3FF6-705F-401B-98F1-7DA9055BA3DD}"/>
    <cellStyle name="CustomCellsOrange 2 2 4 10 10" xfId="42213" xr:uid="{8AA26F18-E97F-4DE1-A9F3-DE3200B3C5E6}"/>
    <cellStyle name="CustomCellsOrange 2 2 4 10 11" xfId="46549" xr:uid="{13969291-6809-42D8-8483-736492DAD2F9}"/>
    <cellStyle name="CustomCellsOrange 2 2 4 10 12" xfId="49953" xr:uid="{7E7F6B1F-23D8-4642-9CCE-735B8245A9C7}"/>
    <cellStyle name="CustomCellsOrange 2 2 4 10 13" xfId="51920" xr:uid="{0BFD889B-ADDF-4A84-BCC1-6B83796AB881}"/>
    <cellStyle name="CustomCellsOrange 2 2 4 10 2" xfId="8983" xr:uid="{C62F894B-C401-4D18-A930-F4D0E6619FB9}"/>
    <cellStyle name="CustomCellsOrange 2 2 4 10 3" xfId="12554" xr:uid="{66792424-12AB-46C9-A4C9-5EA9088F45C2}"/>
    <cellStyle name="CustomCellsOrange 2 2 4 10 4" xfId="16457" xr:uid="{CDD1CDD5-18F7-488B-A7B2-55444C87D3E9}"/>
    <cellStyle name="CustomCellsOrange 2 2 4 10 5" xfId="19638" xr:uid="{AFE734DD-7B5F-4500-BC27-5042B04EDEB5}"/>
    <cellStyle name="CustomCellsOrange 2 2 4 10 6" xfId="26157" xr:uid="{BF219FFD-B912-49A8-BD88-1BB1AF466CB3}"/>
    <cellStyle name="CustomCellsOrange 2 2 4 10 7" xfId="32505" xr:uid="{90A8C830-6ED2-4900-9635-9B143737B1B1}"/>
    <cellStyle name="CustomCellsOrange 2 2 4 10 8" xfId="36111" xr:uid="{046ADE65-B65F-4B12-8DA5-57C60E155736}"/>
    <cellStyle name="CustomCellsOrange 2 2 4 10 9" xfId="39563" xr:uid="{00E8A7F7-EED8-484D-A60E-95427AC2A5BF}"/>
    <cellStyle name="CustomCellsOrange 2 2 4 11" xfId="5108" xr:uid="{969F3B3D-AE45-4002-BA9D-3FA65EF77EF7}"/>
    <cellStyle name="CustomCellsOrange 2 2 4 12" xfId="13338" xr:uid="{5A607EE6-1D15-4F0D-9B5A-92B8670A66D6}"/>
    <cellStyle name="CustomCellsOrange 2 2 4 13" xfId="19764" xr:uid="{B6E6133F-0157-45E4-BA93-399708C42247}"/>
    <cellStyle name="CustomCellsOrange 2 2 4 14" xfId="36362" xr:uid="{52CCE607-FB5F-4387-ABFD-228F1DBBC990}"/>
    <cellStyle name="CustomCellsOrange 2 2 4 15" xfId="42680" xr:uid="{3EC688D3-CDAB-457A-B115-275EA345A26D}"/>
    <cellStyle name="CustomCellsOrange 2 2 4 16" xfId="52514" xr:uid="{FD9E605E-B9FA-4C69-8C3E-4B563626E157}"/>
    <cellStyle name="CustomCellsOrange 2 2 4 2" xfId="865" xr:uid="{1F7999DD-A30B-4ED1-8A39-6C81C2A491D1}"/>
    <cellStyle name="CustomCellsOrange 2 2 4 2 10" xfId="5401" xr:uid="{87130CB0-20F6-45CF-8F4B-464F895B7A77}"/>
    <cellStyle name="CustomCellsOrange 2 2 4 2 11" xfId="12905" xr:uid="{889553AA-9A77-4DD9-83C8-9E700A50F0F6}"/>
    <cellStyle name="CustomCellsOrange 2 2 4 2 12" xfId="19974" xr:uid="{861E77B1-10DD-46AC-A860-5B76EB32D81B}"/>
    <cellStyle name="CustomCellsOrange 2 2 4 2 13" xfId="36384" xr:uid="{DBB999F1-4BF6-4324-818A-8F838DE28E52}"/>
    <cellStyle name="CustomCellsOrange 2 2 4 2 14" xfId="42890" xr:uid="{39C079B0-16E5-44A8-A0FB-76CAAA2E841D}"/>
    <cellStyle name="CustomCellsOrange 2 2 4 2 15" xfId="52728" xr:uid="{C0BDCAAE-8BA6-438B-A784-462BA05DD73C}"/>
    <cellStyle name="CustomCellsOrange 2 2 4 2 2" xfId="1434" xr:uid="{97D84498-7B50-4116-98FC-934EFF936B49}"/>
    <cellStyle name="CustomCellsOrange 2 2 4 2 2 10" xfId="43459" xr:uid="{E41461D4-C190-4713-8C99-5EBDA259712B}"/>
    <cellStyle name="CustomCellsOrange 2 2 4 2 2 11" xfId="47905" xr:uid="{59FC86B4-808D-41A5-B8EA-A60138055EDE}"/>
    <cellStyle name="CustomCellsOrange 2 2 4 2 2 2" xfId="5873" xr:uid="{B704D7AD-8102-45B6-9F0C-EEE17BB047FF}"/>
    <cellStyle name="CustomCellsOrange 2 2 4 2 2 3" xfId="9450" xr:uid="{6C87E4A4-5C7B-4A1F-AA9A-F48B64E27A45}"/>
    <cellStyle name="CustomCellsOrange 2 2 4 2 2 4" xfId="16555" xr:uid="{2ED79AED-8849-4FAB-8949-3FC63B2D42A6}"/>
    <cellStyle name="CustomCellsOrange 2 2 4 2 2 5" xfId="20542" xr:uid="{B57B6AA9-A514-4700-9C31-28B2899C179A}"/>
    <cellStyle name="CustomCellsOrange 2 2 4 2 2 6" xfId="23163" xr:uid="{0F872DDB-A30C-41B4-A5B0-84A66BB218CB}"/>
    <cellStyle name="CustomCellsOrange 2 2 4 2 2 7" xfId="28413" xr:uid="{E6EC411E-2402-4E9D-829B-8B8871FE5E64}"/>
    <cellStyle name="CustomCellsOrange 2 2 4 2 2 8" xfId="33017" xr:uid="{58160692-0A62-4D6D-B3F9-BA6775C56CDA}"/>
    <cellStyle name="CustomCellsOrange 2 2 4 2 2 9" xfId="26701" xr:uid="{E19DAEE2-33A7-4658-B517-C1AFED88F74F}"/>
    <cellStyle name="CustomCellsOrange 2 2 4 2 3" xfId="1807" xr:uid="{D9E315CD-3D3C-4586-94DE-03AC6D9C3001}"/>
    <cellStyle name="CustomCellsOrange 2 2 4 2 3 10" xfId="37235" xr:uid="{89B7AA84-F353-482A-8C22-0BD8537786E5}"/>
    <cellStyle name="CustomCellsOrange 2 2 4 2 3 11" xfId="43832" xr:uid="{A6222AAD-58D7-4BA4-993B-43F82BE4495B}"/>
    <cellStyle name="CustomCellsOrange 2 2 4 2 3 12" xfId="47754" xr:uid="{BE8CD25F-77A4-430B-86DC-E6ACF9BAE339}"/>
    <cellStyle name="CustomCellsOrange 2 2 4 2 3 2" xfId="6245" xr:uid="{7F6FA74E-26FC-43A2-ABAA-A3EFE25C930A}"/>
    <cellStyle name="CustomCellsOrange 2 2 4 2 3 3" xfId="9823" xr:uid="{182B1EA5-2C5F-4A4D-87FC-D32CB1058AF3}"/>
    <cellStyle name="CustomCellsOrange 2 2 4 2 3 4" xfId="13725" xr:uid="{81598F1E-2F6A-47D9-9FBF-61A0AFA99DD9}"/>
    <cellStyle name="CustomCellsOrange 2 2 4 2 3 5" xfId="16928" xr:uid="{8A1DBE8B-F602-45A7-AE96-D09EE23C3649}"/>
    <cellStyle name="CustomCellsOrange 2 2 4 2 3 6" xfId="20915" xr:uid="{B85A8642-F63E-47E5-948E-F4E4C8E02E6E}"/>
    <cellStyle name="CustomCellsOrange 2 2 4 2 3 7" xfId="23515" xr:uid="{42478805-C0CE-4652-8427-2817E448A8AC}"/>
    <cellStyle name="CustomCellsOrange 2 2 4 2 3 8" xfId="27709" xr:uid="{8DD472FE-EA0E-44C2-B76E-6D981EECE580}"/>
    <cellStyle name="CustomCellsOrange 2 2 4 2 3 9" xfId="33390" xr:uid="{B4EFA97A-BEA5-47B9-A646-248E409737A5}"/>
    <cellStyle name="CustomCellsOrange 2 2 4 2 4" xfId="2278" xr:uid="{769A32C3-5662-4314-B0F8-07CEED2F4E02}"/>
    <cellStyle name="CustomCellsOrange 2 2 4 2 4 10" xfId="39995" xr:uid="{F8857135-DDAB-4874-AAD5-EB2E7DBE32B9}"/>
    <cellStyle name="CustomCellsOrange 2 2 4 2 4 11" xfId="44301" xr:uid="{4B22C44C-197A-4C0E-A8F2-FC82048FEBB9}"/>
    <cellStyle name="CustomCellsOrange 2 2 4 2 4 12" xfId="47233" xr:uid="{9C337020-EEBC-4A16-A434-872D3C2E8E01}"/>
    <cellStyle name="CustomCellsOrange 2 2 4 2 4 2" xfId="6716" xr:uid="{5DB78855-927D-48FF-AAB2-EE67341E2B03}"/>
    <cellStyle name="CustomCellsOrange 2 2 4 2 4 3" xfId="10294" xr:uid="{0F810BFB-3015-473F-8CF4-69144309FB08}"/>
    <cellStyle name="CustomCellsOrange 2 2 4 2 4 4" xfId="14193" xr:uid="{FE512684-9854-4657-8A81-A7F202ED3281}"/>
    <cellStyle name="CustomCellsOrange 2 2 4 2 4 5" xfId="17394" xr:uid="{1849FC93-18C7-43D6-BE8B-1108484402D6}"/>
    <cellStyle name="CustomCellsOrange 2 2 4 2 4 6" xfId="21377" xr:uid="{8A6C9799-A8C2-439C-A027-FF3D07A161CF}"/>
    <cellStyle name="CustomCellsOrange 2 2 4 2 4 7" xfId="23964" xr:uid="{F600A3B9-60AB-466E-A5AE-D0143AA8B8EF}"/>
    <cellStyle name="CustomCellsOrange 2 2 4 2 4 8" xfId="30234" xr:uid="{2BE8F65C-BB29-4B2A-8BA1-959C1F6F155A}"/>
    <cellStyle name="CustomCellsOrange 2 2 4 2 4 9" xfId="33857" xr:uid="{F68F0EE0-8799-46B1-B26C-620E6D9A8155}"/>
    <cellStyle name="CustomCellsOrange 2 2 4 2 5" xfId="2640" xr:uid="{BE77ADA6-3805-4D9E-A7C8-B595BC5BA84C}"/>
    <cellStyle name="CustomCellsOrange 2 2 4 2 5 10" xfId="40357" xr:uid="{609A3124-7A98-4342-B6A3-98C8D4479235}"/>
    <cellStyle name="CustomCellsOrange 2 2 4 2 5 11" xfId="44663" xr:uid="{F5E9FBB4-5F83-49EE-8BEC-EEAB94761FE5}"/>
    <cellStyle name="CustomCellsOrange 2 2 4 2 5 12" xfId="50064" xr:uid="{493F32EE-86FC-4F7B-BFCE-03AE14E19167}"/>
    <cellStyle name="CustomCellsOrange 2 2 4 2 5 2" xfId="7077" xr:uid="{F4484A65-6C7D-4A5E-91C3-8FF2452CEC12}"/>
    <cellStyle name="CustomCellsOrange 2 2 4 2 5 3" xfId="10656" xr:uid="{895ED620-964E-4A49-BE5C-2769B492E173}"/>
    <cellStyle name="CustomCellsOrange 2 2 4 2 5 4" xfId="14555" xr:uid="{CE900D81-9061-4E5C-8930-ADEF47F5604F}"/>
    <cellStyle name="CustomCellsOrange 2 2 4 2 5 5" xfId="17756" xr:uid="{8F11ED43-5B18-48C9-B395-37B0E56BC024}"/>
    <cellStyle name="CustomCellsOrange 2 2 4 2 5 6" xfId="21739" xr:uid="{5B1AF184-4C64-4F11-92E4-0D6F638CCAA7}"/>
    <cellStyle name="CustomCellsOrange 2 2 4 2 5 7" xfId="24307" xr:uid="{EA9B68B1-8D0F-47D0-A51A-5ECBAD64E968}"/>
    <cellStyle name="CustomCellsOrange 2 2 4 2 5 8" xfId="30612" xr:uid="{456D79C9-0E0D-4966-B1B7-94ADB4599173}"/>
    <cellStyle name="CustomCellsOrange 2 2 4 2 5 9" xfId="34219" xr:uid="{306C665F-4BF3-433F-9894-5A3EFD360143}"/>
    <cellStyle name="CustomCellsOrange 2 2 4 2 6" xfId="3329" xr:uid="{5A708089-FBE8-4FF8-AB12-2CC249180CAE}"/>
    <cellStyle name="CustomCellsOrange 2 2 4 2 6 10" xfId="34906" xr:uid="{8B7B35BC-104C-44EB-BDEF-65C471466862}"/>
    <cellStyle name="CustomCellsOrange 2 2 4 2 6 11" xfId="38351" xr:uid="{17F54235-9BEE-4B94-B42A-CDE2D704A441}"/>
    <cellStyle name="CustomCellsOrange 2 2 4 2 6 12" xfId="41040" xr:uid="{BEB59912-757F-4C6D-B625-82938B93B4C6}"/>
    <cellStyle name="CustomCellsOrange 2 2 4 2 6 13" xfId="45351" xr:uid="{010961DD-D751-43F9-B05C-642A9265E77A}"/>
    <cellStyle name="CustomCellsOrange 2 2 4 2 6 14" xfId="48742" xr:uid="{56F92457-D393-4B1C-BEAD-7D58BFA76B85}"/>
    <cellStyle name="CustomCellsOrange 2 2 4 2 6 15" xfId="50747" xr:uid="{E286B6FA-28DF-4B51-AD8B-161BA86BFE48}"/>
    <cellStyle name="CustomCellsOrange 2 2 4 2 6 2" xfId="7764" xr:uid="{AA5615B0-12EE-412A-BDE0-AB80FE476FC8}"/>
    <cellStyle name="CustomCellsOrange 2 2 4 2 6 3" xfId="11343" xr:uid="{79638338-3909-4E31-9CF1-8AE8158E6DCE}"/>
    <cellStyle name="CustomCellsOrange 2 2 4 2 6 4" xfId="15243" xr:uid="{838DA888-6F2D-4FA2-AED0-71A885A855F4}"/>
    <cellStyle name="CustomCellsOrange 2 2 4 2 6 5" xfId="18442" xr:uid="{9F75F10E-C73C-4EBC-84AC-77951D3CC049}"/>
    <cellStyle name="CustomCellsOrange 2 2 4 2 6 6" xfId="22422" xr:uid="{B74DE30E-F750-4478-83C5-569F5DA6EBF1}"/>
    <cellStyle name="CustomCellsOrange 2 2 4 2 6 7" xfId="24984" xr:uid="{F20F314B-3DB9-470D-9192-73A78624E67E}"/>
    <cellStyle name="CustomCellsOrange 2 2 4 2 6 8" xfId="29327" xr:uid="{6C25F469-38F3-49D5-A50C-3A70A14DC3D9}"/>
    <cellStyle name="CustomCellsOrange 2 2 4 2 6 9" xfId="31301" xr:uid="{D1858CDE-F9E1-423E-8468-5CC39FC3AB94}"/>
    <cellStyle name="CustomCellsOrange 2 2 4 2 7" xfId="3552" xr:uid="{02F78C99-6AC4-45BA-809E-1B985C35FFDA}"/>
    <cellStyle name="CustomCellsOrange 2 2 4 2 7 10" xfId="35129" xr:uid="{1755F52E-09C4-4FF0-9777-869AD862369F}"/>
    <cellStyle name="CustomCellsOrange 2 2 4 2 7 11" xfId="38574" xr:uid="{27C5849E-9B46-4061-A037-710C1ADE9151}"/>
    <cellStyle name="CustomCellsOrange 2 2 4 2 7 12" xfId="41263" xr:uid="{C8A84E58-380A-4DB6-8F1C-7E113C8071EB}"/>
    <cellStyle name="CustomCellsOrange 2 2 4 2 7 13" xfId="45574" xr:uid="{E828FC78-DCB9-44CA-A0DE-1051179BB9AE}"/>
    <cellStyle name="CustomCellsOrange 2 2 4 2 7 14" xfId="48965" xr:uid="{74F5924D-607D-4467-A281-87F39C4BBA04}"/>
    <cellStyle name="CustomCellsOrange 2 2 4 2 7 15" xfId="50970" xr:uid="{9381D419-8E58-4B94-82A4-4E72FE95BDAB}"/>
    <cellStyle name="CustomCellsOrange 2 2 4 2 7 2" xfId="7987" xr:uid="{85120D47-AD68-40AE-96C1-9AFDE625C5BA}"/>
    <cellStyle name="CustomCellsOrange 2 2 4 2 7 3" xfId="11566" xr:uid="{C02BBB4F-DFC9-4819-A018-6273A7A1E22C}"/>
    <cellStyle name="CustomCellsOrange 2 2 4 2 7 4" xfId="15466" xr:uid="{EF1E76F5-5EAF-41A9-BF48-EB350BFF0FD8}"/>
    <cellStyle name="CustomCellsOrange 2 2 4 2 7 5" xfId="18665" xr:uid="{1FD739F6-ADE4-485A-AFB8-4CF5D3E4A2BF}"/>
    <cellStyle name="CustomCellsOrange 2 2 4 2 7 6" xfId="22645" xr:uid="{DA8DDD39-10DF-4B88-A32C-01B4F56C0C3F}"/>
    <cellStyle name="CustomCellsOrange 2 2 4 2 7 7" xfId="25207" xr:uid="{D2B799E1-9F2E-4482-98DC-FE36232328BA}"/>
    <cellStyle name="CustomCellsOrange 2 2 4 2 7 8" xfId="29550" xr:uid="{162B62C7-43BD-4897-8892-0A5341AFEBC8}"/>
    <cellStyle name="CustomCellsOrange 2 2 4 2 7 9" xfId="31524" xr:uid="{FF42C7C0-8CF5-4530-A137-969BBDD07FE4}"/>
    <cellStyle name="CustomCellsOrange 2 2 4 2 8" xfId="4281" xr:uid="{19E75337-7FB8-4D53-A89C-D1C8F601BC11}"/>
    <cellStyle name="CustomCellsOrange 2 2 4 2 8 10" xfId="41944" xr:uid="{23598B68-76F2-4659-8A54-D1D5134B8105}"/>
    <cellStyle name="CustomCellsOrange 2 2 4 2 8 11" xfId="46280" xr:uid="{167D5235-4824-413F-B699-D359030B7FD2}"/>
    <cellStyle name="CustomCellsOrange 2 2 4 2 8 12" xfId="49684" xr:uid="{1112B883-5095-4E48-82C7-45D2B4D6E7E1}"/>
    <cellStyle name="CustomCellsOrange 2 2 4 2 8 13" xfId="51651" xr:uid="{485029C8-13D4-4BF5-A33C-9D98FACBD3FA}"/>
    <cellStyle name="CustomCellsOrange 2 2 4 2 8 2" xfId="8714" xr:uid="{BB067E81-BBFD-4F3C-A959-6AF12EC77F22}"/>
    <cellStyle name="CustomCellsOrange 2 2 4 2 8 3" xfId="12285" xr:uid="{8A1B160A-30A6-42E3-BE21-2C7D434665F6}"/>
    <cellStyle name="CustomCellsOrange 2 2 4 2 8 4" xfId="16188" xr:uid="{DA69C8FC-8B9A-4FA1-86EA-738CB4F6BEA7}"/>
    <cellStyle name="CustomCellsOrange 2 2 4 2 8 5" xfId="19369" xr:uid="{C04A2D31-300C-4309-B3F0-9C0EEC79478C}"/>
    <cellStyle name="CustomCellsOrange 2 2 4 2 8 6" xfId="25888" xr:uid="{8740771B-3E14-49DC-BE18-253D4687CB06}"/>
    <cellStyle name="CustomCellsOrange 2 2 4 2 8 7" xfId="32236" xr:uid="{93A90D6D-7CBA-4D0B-A645-68C47F090773}"/>
    <cellStyle name="CustomCellsOrange 2 2 4 2 8 8" xfId="35842" xr:uid="{4CEB0A42-6A6B-45D4-ABB2-45C60AAC7A8C}"/>
    <cellStyle name="CustomCellsOrange 2 2 4 2 8 9" xfId="39294" xr:uid="{7AB0818E-FC09-4BAC-9316-FF5E839C4D38}"/>
    <cellStyle name="CustomCellsOrange 2 2 4 2 9" xfId="4562" xr:uid="{42B018C0-073B-4379-9BFF-75C7C2C8F91B}"/>
    <cellStyle name="CustomCellsOrange 2 2 4 2 9 10" xfId="42225" xr:uid="{A9810819-88A3-4EC9-9900-935A9D816431}"/>
    <cellStyle name="CustomCellsOrange 2 2 4 2 9 11" xfId="46561" xr:uid="{D671D7D0-29EE-43C7-A4AB-B6D850908888}"/>
    <cellStyle name="CustomCellsOrange 2 2 4 2 9 12" xfId="49965" xr:uid="{F1D9FE73-DBD6-41EC-9C4C-9ABDFAD37CB1}"/>
    <cellStyle name="CustomCellsOrange 2 2 4 2 9 13" xfId="51932" xr:uid="{0742F80B-75EA-4E5A-954D-E4DC218A5C58}"/>
    <cellStyle name="CustomCellsOrange 2 2 4 2 9 2" xfId="8995" xr:uid="{0BDABBB4-9CDC-48BC-B5E5-BF7A7D622965}"/>
    <cellStyle name="CustomCellsOrange 2 2 4 2 9 3" xfId="12566" xr:uid="{5832138C-688A-4A81-80C9-59BCF31EA4C4}"/>
    <cellStyle name="CustomCellsOrange 2 2 4 2 9 4" xfId="16469" xr:uid="{2E462C49-9681-470F-BE4A-95A72B66263F}"/>
    <cellStyle name="CustomCellsOrange 2 2 4 2 9 5" xfId="19650" xr:uid="{85E5DD9A-5722-47DA-9E90-3E9632FF2753}"/>
    <cellStyle name="CustomCellsOrange 2 2 4 2 9 6" xfId="26169" xr:uid="{A9ED6A80-EEEA-4902-B241-C4076C49B208}"/>
    <cellStyle name="CustomCellsOrange 2 2 4 2 9 7" xfId="32517" xr:uid="{9D9EDCAC-D55C-4BA9-A660-1F9A119EBCA7}"/>
    <cellStyle name="CustomCellsOrange 2 2 4 2 9 8" xfId="36123" xr:uid="{194519A8-9D9F-42F2-8993-7CECF1010E42}"/>
    <cellStyle name="CustomCellsOrange 2 2 4 2 9 9" xfId="39575" xr:uid="{2974AD56-1007-4AF9-B801-D9FEA1454960}"/>
    <cellStyle name="CustomCellsOrange 2 2 4 3" xfId="1451" xr:uid="{48FAA29B-5BFF-42E1-A258-FAC847C07592}"/>
    <cellStyle name="CustomCellsOrange 2 2 4 3 10" xfId="43476" xr:uid="{52811786-7010-42F2-9A8C-EDC8002FC964}"/>
    <cellStyle name="CustomCellsOrange 2 2 4 3 11" xfId="47530" xr:uid="{5488E400-EFA8-45AF-841B-44BC0BFE7406}"/>
    <cellStyle name="CustomCellsOrange 2 2 4 3 2" xfId="5890" xr:uid="{240B137C-136E-4071-9ABD-CFF92E519E73}"/>
    <cellStyle name="CustomCellsOrange 2 2 4 3 3" xfId="9467" xr:uid="{B6371D32-4DBA-449D-B853-8F4FB4DB2FAF}"/>
    <cellStyle name="CustomCellsOrange 2 2 4 3 4" xfId="16572" xr:uid="{FA1CBCC6-A4FE-4B82-8491-B4736C14E083}"/>
    <cellStyle name="CustomCellsOrange 2 2 4 3 5" xfId="20559" xr:uid="{52C10674-72EF-4F4F-8C99-083FD80BD313}"/>
    <cellStyle name="CustomCellsOrange 2 2 4 3 6" xfId="23178" xr:uid="{9388364A-0B90-4418-AF99-0B1557FA0CD0}"/>
    <cellStyle name="CustomCellsOrange 2 2 4 3 7" xfId="27212" xr:uid="{EDA10663-7B6B-455F-A8F0-3485E0C5560B}"/>
    <cellStyle name="CustomCellsOrange 2 2 4 3 8" xfId="33034" xr:uid="{E9B8D4BC-F8A3-47D6-AC52-0CE2F721B541}"/>
    <cellStyle name="CustomCellsOrange 2 2 4 3 9" xfId="37013" xr:uid="{2CF11C90-8C11-496E-AAC1-30367F97D3F5}"/>
    <cellStyle name="CustomCellsOrange 2 2 4 4" xfId="1803" xr:uid="{44BDCB97-C42B-49D1-848F-DBE1D60FD16A}"/>
    <cellStyle name="CustomCellsOrange 2 2 4 4 10" xfId="36731" xr:uid="{B32DF1B0-81A2-4D0F-B609-7E5AF66117A9}"/>
    <cellStyle name="CustomCellsOrange 2 2 4 4 11" xfId="43828" xr:uid="{571EB2AB-8A0A-4834-A4CD-096DD25CB641}"/>
    <cellStyle name="CustomCellsOrange 2 2 4 4 12" xfId="46980" xr:uid="{B36B8D0C-20AF-4777-9294-B713CC392496}"/>
    <cellStyle name="CustomCellsOrange 2 2 4 4 2" xfId="6241" xr:uid="{EE0341E2-A870-4B59-B7C4-404A8213C7A3}"/>
    <cellStyle name="CustomCellsOrange 2 2 4 4 3" xfId="9819" xr:uid="{BEF12A2B-4209-49F8-A1B3-21B70C75B3E2}"/>
    <cellStyle name="CustomCellsOrange 2 2 4 4 4" xfId="13721" xr:uid="{A891822A-7016-4CF4-92C3-D37A7ED5C642}"/>
    <cellStyle name="CustomCellsOrange 2 2 4 4 5" xfId="16924" xr:uid="{60DA3861-F720-4347-8770-10ACBF064767}"/>
    <cellStyle name="CustomCellsOrange 2 2 4 4 6" xfId="20911" xr:uid="{CDB4E6A6-521E-4401-A8F9-00AC66A33ABA}"/>
    <cellStyle name="CustomCellsOrange 2 2 4 4 7" xfId="23511" xr:uid="{13C48F86-4135-46B8-B9E4-C864AAC0CC7D}"/>
    <cellStyle name="CustomCellsOrange 2 2 4 4 8" xfId="30277" xr:uid="{F3AFA815-71CE-46E5-AA60-FBF8954D2974}"/>
    <cellStyle name="CustomCellsOrange 2 2 4 4 9" xfId="33386" xr:uid="{C8693040-7FF7-459D-A4BA-7299004087FD}"/>
    <cellStyle name="CustomCellsOrange 2 2 4 5" xfId="2097" xr:uid="{8A249DED-3381-499D-B74F-8B0D67CC397C}"/>
    <cellStyle name="CustomCellsOrange 2 2 4 5 10" xfId="39814" xr:uid="{7F4F07F7-E9D7-449D-907F-F2091A6384AD}"/>
    <cellStyle name="CustomCellsOrange 2 2 4 5 11" xfId="44120" xr:uid="{8F26F55B-4773-4ECD-B3AF-DDCDA28C2934}"/>
    <cellStyle name="CustomCellsOrange 2 2 4 5 12" xfId="46705" xr:uid="{D06FD952-D91D-475D-AABA-A09E30FB167D}"/>
    <cellStyle name="CustomCellsOrange 2 2 4 5 2" xfId="6535" xr:uid="{1B5EF395-9A44-42DD-9229-13DE31F35E4B}"/>
    <cellStyle name="CustomCellsOrange 2 2 4 5 3" xfId="10113" xr:uid="{91D59507-8650-402B-A53D-07B027B184EE}"/>
    <cellStyle name="CustomCellsOrange 2 2 4 5 4" xfId="14012" xr:uid="{8C23C9EC-F26E-4472-923D-B50DFBAD7B2D}"/>
    <cellStyle name="CustomCellsOrange 2 2 4 5 5" xfId="17213" xr:uid="{D4369B03-01C9-4179-A9C1-CD41D3483C8A}"/>
    <cellStyle name="CustomCellsOrange 2 2 4 5 6" xfId="21196" xr:uid="{AC48F7F9-E275-4362-9E3A-17ECECE44845}"/>
    <cellStyle name="CustomCellsOrange 2 2 4 5 7" xfId="23783" xr:uid="{B5A5AEEC-1854-41B0-AF7E-CE1B2A69CD98}"/>
    <cellStyle name="CustomCellsOrange 2 2 4 5 8" xfId="26956" xr:uid="{AE6B4888-3733-4B51-97A2-1FA1120DF3E8}"/>
    <cellStyle name="CustomCellsOrange 2 2 4 5 9" xfId="33676" xr:uid="{31DF7083-C828-4EF6-8821-B350C34257BA}"/>
    <cellStyle name="CustomCellsOrange 2 2 4 6" xfId="2434" xr:uid="{F8904B1E-0F36-4143-8084-DBA52C829826}"/>
    <cellStyle name="CustomCellsOrange 2 2 4 6 10" xfId="40151" xr:uid="{40795D6A-A221-4EFE-B0E1-F21210B8C2FB}"/>
    <cellStyle name="CustomCellsOrange 2 2 4 6 11" xfId="44457" xr:uid="{3E752AB2-3E57-417C-A352-9FC35AED37A6}"/>
    <cellStyle name="CustomCellsOrange 2 2 4 6 12" xfId="47659" xr:uid="{7D75E6EA-41FC-4374-9E7F-87FFE6468B5D}"/>
    <cellStyle name="CustomCellsOrange 2 2 4 6 2" xfId="6872" xr:uid="{970EF462-9FA1-43EA-8172-8840C9DF5587}"/>
    <cellStyle name="CustomCellsOrange 2 2 4 6 3" xfId="10450" xr:uid="{7E75CB08-F70D-4B6B-B9AB-8C3E1AFB133C}"/>
    <cellStyle name="CustomCellsOrange 2 2 4 6 4" xfId="14349" xr:uid="{0E0DA154-90E7-4F4A-985E-622D0B00EF6F}"/>
    <cellStyle name="CustomCellsOrange 2 2 4 6 5" xfId="17550" xr:uid="{E42E9907-EF5A-451E-A7FC-77AAE19300E0}"/>
    <cellStyle name="CustomCellsOrange 2 2 4 6 6" xfId="21533" xr:uid="{8C7B2F9C-9036-4BD2-AF6A-824DD0AC677A}"/>
    <cellStyle name="CustomCellsOrange 2 2 4 6 7" xfId="24116" xr:uid="{9BC87796-D4BA-45B5-A6D4-A693C0D276ED}"/>
    <cellStyle name="CustomCellsOrange 2 2 4 6 8" xfId="27210" xr:uid="{B6C9FFDD-829E-41FF-B147-333E6D551593}"/>
    <cellStyle name="CustomCellsOrange 2 2 4 6 9" xfId="34013" xr:uid="{EDE714C0-9467-4B92-9244-174FC44C1971}"/>
    <cellStyle name="CustomCellsOrange 2 2 4 7" xfId="3118" xr:uid="{6C4ECAA4-A03C-4997-977D-E7AB91D77DD9}"/>
    <cellStyle name="CustomCellsOrange 2 2 4 7 10" xfId="34695" xr:uid="{F627B90D-9767-4709-8028-0F94A305F902}"/>
    <cellStyle name="CustomCellsOrange 2 2 4 7 11" xfId="38140" xr:uid="{74740FA2-A8D4-4C11-BFAC-CDBFB1EA8BE8}"/>
    <cellStyle name="CustomCellsOrange 2 2 4 7 12" xfId="40829" xr:uid="{D99337EA-E9AC-4ABA-A1EC-1C777D9CA875}"/>
    <cellStyle name="CustomCellsOrange 2 2 4 7 13" xfId="45140" xr:uid="{724230DC-AA1F-4A03-84AC-3A699159AD42}"/>
    <cellStyle name="CustomCellsOrange 2 2 4 7 14" xfId="48531" xr:uid="{4DF5AE94-3F98-4FB5-9422-D29479DFD23B}"/>
    <cellStyle name="CustomCellsOrange 2 2 4 7 15" xfId="50536" xr:uid="{67BCE308-B193-46AE-A9EB-CAB45768F5BC}"/>
    <cellStyle name="CustomCellsOrange 2 2 4 7 2" xfId="7553" xr:uid="{7EC668E2-D243-4335-94FA-A3B1814770ED}"/>
    <cellStyle name="CustomCellsOrange 2 2 4 7 3" xfId="11132" xr:uid="{60ABF287-DFEF-4089-9A35-7502C8892417}"/>
    <cellStyle name="CustomCellsOrange 2 2 4 7 4" xfId="15032" xr:uid="{4659EEF1-E1A2-48F0-A8AF-DD709608802C}"/>
    <cellStyle name="CustomCellsOrange 2 2 4 7 5" xfId="18231" xr:uid="{38E60F13-1B4D-44E7-A75E-B49807838B8C}"/>
    <cellStyle name="CustomCellsOrange 2 2 4 7 6" xfId="22211" xr:uid="{5088A4A2-95A9-440A-A0E2-7C4E0119D9AD}"/>
    <cellStyle name="CustomCellsOrange 2 2 4 7 7" xfId="24773" xr:uid="{8E7D4385-47D5-4316-9A5D-348BD9B1290F}"/>
    <cellStyle name="CustomCellsOrange 2 2 4 7 8" xfId="29116" xr:uid="{B42E9B42-81F3-4886-B7A0-05A06C6A181A}"/>
    <cellStyle name="CustomCellsOrange 2 2 4 7 9" xfId="31090" xr:uid="{3CAA8327-1F7E-4505-BE9B-5E677198110C}"/>
    <cellStyle name="CustomCellsOrange 2 2 4 8" xfId="3547" xr:uid="{E5422851-46B3-4F3E-BD58-2F08EA35DCEE}"/>
    <cellStyle name="CustomCellsOrange 2 2 4 8 10" xfId="35124" xr:uid="{57FC02CF-369B-4C7A-BCF7-8E2CD75DB4A1}"/>
    <cellStyle name="CustomCellsOrange 2 2 4 8 11" xfId="38569" xr:uid="{625DF7B3-2FFE-46E2-8479-728403BAB8A3}"/>
    <cellStyle name="CustomCellsOrange 2 2 4 8 12" xfId="41258" xr:uid="{AE3DBA18-F803-4EF6-9F49-EB86A2B1830D}"/>
    <cellStyle name="CustomCellsOrange 2 2 4 8 13" xfId="45569" xr:uid="{D014F1BB-8F90-42BA-A2A1-04E0F401269F}"/>
    <cellStyle name="CustomCellsOrange 2 2 4 8 14" xfId="48960" xr:uid="{F15A7074-23D3-4DE9-9666-698AA44594E2}"/>
    <cellStyle name="CustomCellsOrange 2 2 4 8 15" xfId="50965" xr:uid="{2F236A84-F5B7-4738-BE25-43C1AD0F441B}"/>
    <cellStyle name="CustomCellsOrange 2 2 4 8 2" xfId="7982" xr:uid="{6BC9CC4B-3B56-41B8-AA4F-8967A8A561CC}"/>
    <cellStyle name="CustomCellsOrange 2 2 4 8 3" xfId="11561" xr:uid="{8AC48A98-1DF1-4526-9BAC-E7E6F853C145}"/>
    <cellStyle name="CustomCellsOrange 2 2 4 8 4" xfId="15461" xr:uid="{9F5DA8FC-FFAB-44C9-9ED7-7BDEDCB749A3}"/>
    <cellStyle name="CustomCellsOrange 2 2 4 8 5" xfId="18660" xr:uid="{CA24909A-8007-4147-AA9D-2A34D930D85C}"/>
    <cellStyle name="CustomCellsOrange 2 2 4 8 6" xfId="22640" xr:uid="{7771444F-602E-47D9-8B25-0353997E6EB7}"/>
    <cellStyle name="CustomCellsOrange 2 2 4 8 7" xfId="25202" xr:uid="{282FD03A-AFCF-441F-8D1E-343388948E51}"/>
    <cellStyle name="CustomCellsOrange 2 2 4 8 8" xfId="29545" xr:uid="{CADFCA7D-B743-4E52-B4F3-37D161127053}"/>
    <cellStyle name="CustomCellsOrange 2 2 4 8 9" xfId="31519" xr:uid="{F42E88D3-6265-45EE-B9C0-0EFF300F0869}"/>
    <cellStyle name="CustomCellsOrange 2 2 4 9" xfId="4072" xr:uid="{B5188317-94B0-43EF-AFDE-EAB359226EB2}"/>
    <cellStyle name="CustomCellsOrange 2 2 4 9 10" xfId="41735" xr:uid="{3FF6F2A7-B5AC-4F4C-9043-33959B0DEBDA}"/>
    <cellStyle name="CustomCellsOrange 2 2 4 9 11" xfId="46071" xr:uid="{90581908-B7C5-4760-BA3D-DBEAA02C5403}"/>
    <cellStyle name="CustomCellsOrange 2 2 4 9 12" xfId="49475" xr:uid="{1BA4957F-EC90-4117-92B9-ECE340A10268}"/>
    <cellStyle name="CustomCellsOrange 2 2 4 9 13" xfId="51442" xr:uid="{41241C94-9AB2-465A-B2BB-809E099F2FED}"/>
    <cellStyle name="CustomCellsOrange 2 2 4 9 2" xfId="8505" xr:uid="{04CFC6BB-6544-4BC1-976F-C746D1C0481D}"/>
    <cellStyle name="CustomCellsOrange 2 2 4 9 3" xfId="12076" xr:uid="{472E0BE7-479E-4931-A991-2AD27456A52E}"/>
    <cellStyle name="CustomCellsOrange 2 2 4 9 4" xfId="15979" xr:uid="{34707C50-FC18-44DF-82FD-962E98CAE1F1}"/>
    <cellStyle name="CustomCellsOrange 2 2 4 9 5" xfId="19160" xr:uid="{C342E79C-C9F8-423B-B954-3CACF0352402}"/>
    <cellStyle name="CustomCellsOrange 2 2 4 9 6" xfId="25679" xr:uid="{D90F1B6E-EB69-47C2-87EE-93089301AE94}"/>
    <cellStyle name="CustomCellsOrange 2 2 4 9 7" xfId="32027" xr:uid="{AD5DFD40-52C2-46B4-B56E-A213450ED62B}"/>
    <cellStyle name="CustomCellsOrange 2 2 4 9 8" xfId="35633" xr:uid="{F99082A3-2411-4C8C-8618-41A70AFE2346}"/>
    <cellStyle name="CustomCellsOrange 2 2 4 9 9" xfId="39085" xr:uid="{E7396DBA-0AF5-4E33-BDA5-C520D3D7F403}"/>
    <cellStyle name="CustomCellsOrange 2 2 5" xfId="751" xr:uid="{1F6F1C51-5B3D-491F-8291-CA99954DED93}"/>
    <cellStyle name="CustomCellsOrange 2 2 5 10" xfId="4473" xr:uid="{87BF0014-77A7-4D87-8E0E-E5A95F41F61B}"/>
    <cellStyle name="CustomCellsOrange 2 2 5 10 10" xfId="42136" xr:uid="{E586BC05-A6D2-42D9-9294-03A8D8F22F98}"/>
    <cellStyle name="CustomCellsOrange 2 2 5 10 11" xfId="46472" xr:uid="{314C20B0-0BF1-44AB-A6CB-945DC2EB9C73}"/>
    <cellStyle name="CustomCellsOrange 2 2 5 10 12" xfId="49876" xr:uid="{B6AEF8A4-CBF1-423B-9364-DECB0D081928}"/>
    <cellStyle name="CustomCellsOrange 2 2 5 10 13" xfId="51843" xr:uid="{1C17E598-66CF-4A41-B560-25623D6B1EA8}"/>
    <cellStyle name="CustomCellsOrange 2 2 5 10 2" xfId="8906" xr:uid="{3C1648EB-206A-4114-877C-6D47E9DCDCC3}"/>
    <cellStyle name="CustomCellsOrange 2 2 5 10 3" xfId="12477" xr:uid="{7472813D-3097-4C84-A1AE-45815D4DD94B}"/>
    <cellStyle name="CustomCellsOrange 2 2 5 10 4" xfId="16380" xr:uid="{53962121-5EE9-49F2-934D-8BDFE914AB65}"/>
    <cellStyle name="CustomCellsOrange 2 2 5 10 5" xfId="19561" xr:uid="{61E84E6B-B6D2-456C-B6CC-57ABBDC352DA}"/>
    <cellStyle name="CustomCellsOrange 2 2 5 10 6" xfId="26080" xr:uid="{39AB1AE9-3AFE-4679-8939-416231D47F6C}"/>
    <cellStyle name="CustomCellsOrange 2 2 5 10 7" xfId="32428" xr:uid="{8C38763E-4C15-400C-A665-285B4DF7AC2C}"/>
    <cellStyle name="CustomCellsOrange 2 2 5 10 8" xfId="36034" xr:uid="{25E39B87-6A49-4657-8F42-DAEFE8EBA0A2}"/>
    <cellStyle name="CustomCellsOrange 2 2 5 10 9" xfId="39486" xr:uid="{9035EAC5-A045-418A-99B2-A0CB0902CBB4}"/>
    <cellStyle name="CustomCellsOrange 2 2 5 11" xfId="4853" xr:uid="{55F3E8B2-A2C4-4514-809F-410E10A0C244}"/>
    <cellStyle name="CustomCellsOrange 2 2 5 12" xfId="13508" xr:uid="{CA14D7EF-3D32-43BB-B3C3-C9E5B35FCB51}"/>
    <cellStyle name="CustomCellsOrange 2 2 5 13" xfId="19864" xr:uid="{0029C457-DDDE-46FC-9564-66EB47A3737B}"/>
    <cellStyle name="CustomCellsOrange 2 2 5 14" xfId="36949" xr:uid="{64F40063-AFE0-46BB-8F13-08238FC06EED}"/>
    <cellStyle name="CustomCellsOrange 2 2 5 15" xfId="42781" xr:uid="{3FEA14D2-C8F4-46F9-8477-53782A3C8F19}"/>
    <cellStyle name="CustomCellsOrange 2 2 5 16" xfId="52614" xr:uid="{8BC52338-D7A7-4B58-85DF-4D94DD0DBE02}"/>
    <cellStyle name="CustomCellsOrange 2 2 5 2" xfId="965" xr:uid="{14346A98-49F8-4A6F-8236-97FC38499F36}"/>
    <cellStyle name="CustomCellsOrange 2 2 5 2 10" xfId="8124" xr:uid="{79CBD732-919C-4F25-B4BD-7AF6D56D54B5}"/>
    <cellStyle name="CustomCellsOrange 2 2 5 2 11" xfId="13542" xr:uid="{36E23CEA-6362-42F8-895E-9F6E6A842FFF}"/>
    <cellStyle name="CustomCellsOrange 2 2 5 2 12" xfId="20074" xr:uid="{5B2A8F0D-D9FC-4159-A464-E74119FC60EB}"/>
    <cellStyle name="CustomCellsOrange 2 2 5 2 13" xfId="30408" xr:uid="{C1E57F1A-C3DF-4EC3-9B13-4E0B4875D613}"/>
    <cellStyle name="CustomCellsOrange 2 2 5 2 14" xfId="42990" xr:uid="{C1B6DC4E-D3F6-4BAD-B5F5-C91FEFF11998}"/>
    <cellStyle name="CustomCellsOrange 2 2 5 2 15" xfId="52828" xr:uid="{24A5FB2E-2D7F-4F26-BBAF-06022CCBCF8D}"/>
    <cellStyle name="CustomCellsOrange 2 2 5 2 2" xfId="1703" xr:uid="{F9F612E5-1F41-4D57-A37E-95B2742E0738}"/>
    <cellStyle name="CustomCellsOrange 2 2 5 2 2 10" xfId="43728" xr:uid="{D23BBE21-6E56-4416-8C44-D5DF7A7670FA}"/>
    <cellStyle name="CustomCellsOrange 2 2 5 2 2 11" xfId="46717" xr:uid="{E8ABD858-31C7-435D-8FBF-F85B5637C2B5}"/>
    <cellStyle name="CustomCellsOrange 2 2 5 2 2 2" xfId="6142" xr:uid="{86656A78-8BA9-4A44-AED9-4927D260F660}"/>
    <cellStyle name="CustomCellsOrange 2 2 5 2 2 3" xfId="9719" xr:uid="{827B2C67-7464-4973-9B60-705B1A563836}"/>
    <cellStyle name="CustomCellsOrange 2 2 5 2 2 4" xfId="16824" xr:uid="{55C9DB8A-C41C-463E-BA8D-DC5068E8F96D}"/>
    <cellStyle name="CustomCellsOrange 2 2 5 2 2 5" xfId="20811" xr:uid="{43C3A5EC-6784-465D-BE00-0049E5E076B0}"/>
    <cellStyle name="CustomCellsOrange 2 2 5 2 2 6" xfId="23414" xr:uid="{62C74262-2AD6-42EA-A78A-53838687612E}"/>
    <cellStyle name="CustomCellsOrange 2 2 5 2 2 7" xfId="28017" xr:uid="{1E978028-E3F7-4DDD-9548-A28CE6E882AF}"/>
    <cellStyle name="CustomCellsOrange 2 2 5 2 2 8" xfId="33286" xr:uid="{D677A436-1752-42F6-8209-F60D1A55CDC3}"/>
    <cellStyle name="CustomCellsOrange 2 2 5 2 2 9" xfId="30447" xr:uid="{3351FEA0-3617-4A89-863F-C249E53A4E6F}"/>
    <cellStyle name="CustomCellsOrange 2 2 5 2 3" xfId="1917" xr:uid="{FDA38990-58A2-474B-A4CF-C3DAB537B938}"/>
    <cellStyle name="CustomCellsOrange 2 2 5 2 3 10" xfId="39643" xr:uid="{9D5F30B7-CDFB-4545-8BB6-984A062427D7}"/>
    <cellStyle name="CustomCellsOrange 2 2 5 2 3 11" xfId="43942" xr:uid="{220E4DFD-DF38-4CAB-84ED-DC6E7667446C}"/>
    <cellStyle name="CustomCellsOrange 2 2 5 2 3 12" xfId="47133" xr:uid="{0F15E859-2623-43D8-93DD-C7FAD37C7002}"/>
    <cellStyle name="CustomCellsOrange 2 2 5 2 3 2" xfId="6355" xr:uid="{E116B9DB-1219-4352-843F-86BC5FC05AC6}"/>
    <cellStyle name="CustomCellsOrange 2 2 5 2 3 3" xfId="9933" xr:uid="{D49860CB-B4B1-4769-B119-4D54E6B4A739}"/>
    <cellStyle name="CustomCellsOrange 2 2 5 2 3 4" xfId="13835" xr:uid="{5150FB72-2F50-4A39-B5EE-3E44B96446CD}"/>
    <cellStyle name="CustomCellsOrange 2 2 5 2 3 5" xfId="17038" xr:uid="{D590994B-3A30-43F7-9105-54D3020F1CE3}"/>
    <cellStyle name="CustomCellsOrange 2 2 5 2 3 6" xfId="21025" xr:uid="{310E1B8C-D2D9-4493-A4E8-F37DDCBFE39E}"/>
    <cellStyle name="CustomCellsOrange 2 2 5 2 3 7" xfId="23616" xr:uid="{EA40B212-88D0-457F-9CD3-03FFF048AF56}"/>
    <cellStyle name="CustomCellsOrange 2 2 5 2 3 8" xfId="27266" xr:uid="{E69A892A-DD47-4829-AD3A-3971E09526B5}"/>
    <cellStyle name="CustomCellsOrange 2 2 5 2 3 9" xfId="33500" xr:uid="{BB3BB910-94F1-4644-BAF0-9C423246FDA5}"/>
    <cellStyle name="CustomCellsOrange 2 2 5 2 4" xfId="2369" xr:uid="{C947B590-070A-423C-BB75-19CAAE300E24}"/>
    <cellStyle name="CustomCellsOrange 2 2 5 2 4 10" xfId="40086" xr:uid="{9DFB2E28-6EDF-451F-AACD-869887A37668}"/>
    <cellStyle name="CustomCellsOrange 2 2 5 2 4 11" xfId="44392" xr:uid="{08FB40B2-FF1B-4946-8F43-1CEC46F8A227}"/>
    <cellStyle name="CustomCellsOrange 2 2 5 2 4 12" xfId="42341" xr:uid="{E05C62C5-1A2C-4267-8698-685E71DA3B28}"/>
    <cellStyle name="CustomCellsOrange 2 2 5 2 4 2" xfId="6807" xr:uid="{865FE5B8-17AA-46BE-8FF0-E5A7D52FE5E2}"/>
    <cellStyle name="CustomCellsOrange 2 2 5 2 4 3" xfId="10385" xr:uid="{F889F4BA-D72E-4983-8964-D86FD2A35503}"/>
    <cellStyle name="CustomCellsOrange 2 2 5 2 4 4" xfId="14284" xr:uid="{0D2FA146-9F5A-436A-9708-DB188FF1C6D2}"/>
    <cellStyle name="CustomCellsOrange 2 2 5 2 4 5" xfId="17485" xr:uid="{BBA8CF73-CE1E-4692-9A2B-B9D25EB2DF1B}"/>
    <cellStyle name="CustomCellsOrange 2 2 5 2 4 6" xfId="21468" xr:uid="{9342C8CA-23D4-402A-8EB3-7D647ABCD02B}"/>
    <cellStyle name="CustomCellsOrange 2 2 5 2 4 7" xfId="24055" xr:uid="{E9166B70-3DBA-4941-BB08-35F71076E9BE}"/>
    <cellStyle name="CustomCellsOrange 2 2 5 2 4 8" xfId="29693" xr:uid="{FE677182-748E-476A-8C12-8943AA8F8944}"/>
    <cellStyle name="CustomCellsOrange 2 2 5 2 4 9" xfId="33948" xr:uid="{DABAFF97-64CA-44F0-8128-B81A1FF8A72D}"/>
    <cellStyle name="CustomCellsOrange 2 2 5 2 5" xfId="2740" xr:uid="{282A6403-6FF9-4CAA-89F1-444522F3B797}"/>
    <cellStyle name="CustomCellsOrange 2 2 5 2 5 10" xfId="40457" xr:uid="{C90B7EBD-8A00-497F-BF6E-035EED39837B}"/>
    <cellStyle name="CustomCellsOrange 2 2 5 2 5 11" xfId="44763" xr:uid="{217C46C6-CFDE-4C2F-A574-CEAAAA7653BD}"/>
    <cellStyle name="CustomCellsOrange 2 2 5 2 5 12" xfId="50164" xr:uid="{44746E2B-43B8-4D9E-998A-185DFCE62052}"/>
    <cellStyle name="CustomCellsOrange 2 2 5 2 5 2" xfId="7176" xr:uid="{9A089C1D-2695-4A79-BC5B-41A51266F4D8}"/>
    <cellStyle name="CustomCellsOrange 2 2 5 2 5 3" xfId="10756" xr:uid="{7968295D-BE70-4EF8-B4B9-2627AE52F8DB}"/>
    <cellStyle name="CustomCellsOrange 2 2 5 2 5 4" xfId="14655" xr:uid="{207F7E63-0309-4DC1-B6A2-614E44CE31CF}"/>
    <cellStyle name="CustomCellsOrange 2 2 5 2 5 5" xfId="17856" xr:uid="{D853268D-5FC1-48E8-A0FF-B794B693B590}"/>
    <cellStyle name="CustomCellsOrange 2 2 5 2 5 6" xfId="21839" xr:uid="{700E7C5D-D0D4-493E-A71D-2F963980B1F0}"/>
    <cellStyle name="CustomCellsOrange 2 2 5 2 5 7" xfId="24401" xr:uid="{ED5009AC-E899-4661-B419-C3B66D762DB3}"/>
    <cellStyle name="CustomCellsOrange 2 2 5 2 5 8" xfId="30712" xr:uid="{6DD7B499-0788-4169-BB23-89DC6611A2EE}"/>
    <cellStyle name="CustomCellsOrange 2 2 5 2 5 9" xfId="34319" xr:uid="{135B2ECD-9224-47A1-AEAC-6ABB6767B15F}"/>
    <cellStyle name="CustomCellsOrange 2 2 5 2 6" xfId="3429" xr:uid="{62D374FB-A66B-43B6-9CA9-909EE3A39BC9}"/>
    <cellStyle name="CustomCellsOrange 2 2 5 2 6 10" xfId="35006" xr:uid="{D5972689-6744-4D2F-A034-77D9B3729A9B}"/>
    <cellStyle name="CustomCellsOrange 2 2 5 2 6 11" xfId="38451" xr:uid="{DD184F25-B2C0-45ED-88E8-3C746CE6C70C}"/>
    <cellStyle name="CustomCellsOrange 2 2 5 2 6 12" xfId="41140" xr:uid="{38D95EC3-FC04-4372-A246-E0D15E5E0CCA}"/>
    <cellStyle name="CustomCellsOrange 2 2 5 2 6 13" xfId="45451" xr:uid="{1211032D-2EA6-42AA-ADD5-8877BF94EEE8}"/>
    <cellStyle name="CustomCellsOrange 2 2 5 2 6 14" xfId="48842" xr:uid="{C8AE104F-9B09-4C05-A31C-8DB104A7A6C5}"/>
    <cellStyle name="CustomCellsOrange 2 2 5 2 6 15" xfId="50847" xr:uid="{9C20B12B-6B34-4BFC-A819-D27393DBCED6}"/>
    <cellStyle name="CustomCellsOrange 2 2 5 2 6 2" xfId="7864" xr:uid="{0E089E05-3A1F-4B07-AF5E-3AE8C81A61F4}"/>
    <cellStyle name="CustomCellsOrange 2 2 5 2 6 3" xfId="11443" xr:uid="{739FE5A7-47BF-457D-BE2D-AEE6D571D131}"/>
    <cellStyle name="CustomCellsOrange 2 2 5 2 6 4" xfId="15343" xr:uid="{902CCD1F-0521-440A-BF60-BB3121EA51AA}"/>
    <cellStyle name="CustomCellsOrange 2 2 5 2 6 5" xfId="18542" xr:uid="{0883C0E8-A6FE-4DA1-8852-C9B03C906FCA}"/>
    <cellStyle name="CustomCellsOrange 2 2 5 2 6 6" xfId="22522" xr:uid="{9E0634BF-9FF0-4C19-AB42-91B57E1E90A2}"/>
    <cellStyle name="CustomCellsOrange 2 2 5 2 6 7" xfId="25084" xr:uid="{D07ED8D8-9F64-4EDB-AB93-0A9E23B241AC}"/>
    <cellStyle name="CustomCellsOrange 2 2 5 2 6 8" xfId="29427" xr:uid="{1C31930B-284A-44D4-8D38-24C875978054}"/>
    <cellStyle name="CustomCellsOrange 2 2 5 2 6 9" xfId="31401" xr:uid="{CADFC6C0-E4F6-4209-AC91-0C9E1BF5E260}"/>
    <cellStyle name="CustomCellsOrange 2 2 5 2 7" xfId="3664" xr:uid="{472925FA-64B4-4E89-9D5F-9A980FFF24C2}"/>
    <cellStyle name="CustomCellsOrange 2 2 5 2 7 10" xfId="35241" xr:uid="{CB9EC0FF-B6F4-46D8-845B-C57F8C520DE5}"/>
    <cellStyle name="CustomCellsOrange 2 2 5 2 7 11" xfId="38686" xr:uid="{11067E20-51AB-45C4-956E-D3972603982B}"/>
    <cellStyle name="CustomCellsOrange 2 2 5 2 7 12" xfId="41375" xr:uid="{6B0ED5E8-8403-4B10-85F0-E8202FB1872D}"/>
    <cellStyle name="CustomCellsOrange 2 2 5 2 7 13" xfId="45686" xr:uid="{7B3C469E-7601-41B1-919F-E43315F8FAE9}"/>
    <cellStyle name="CustomCellsOrange 2 2 5 2 7 14" xfId="49077" xr:uid="{0830FD91-25E3-4D45-89A9-0B29DA57A781}"/>
    <cellStyle name="CustomCellsOrange 2 2 5 2 7 15" xfId="51082" xr:uid="{C27F5ED2-2CA2-4A00-9091-7027721E93E0}"/>
    <cellStyle name="CustomCellsOrange 2 2 5 2 7 2" xfId="8099" xr:uid="{0491439C-E453-4330-8EFF-AA767E656A06}"/>
    <cellStyle name="CustomCellsOrange 2 2 5 2 7 3" xfId="11678" xr:uid="{26337620-63A0-471F-9E01-AB1CE916A0FF}"/>
    <cellStyle name="CustomCellsOrange 2 2 5 2 7 4" xfId="15578" xr:uid="{AA551A2C-335C-4BF5-9AD5-CDB0673EB51B}"/>
    <cellStyle name="CustomCellsOrange 2 2 5 2 7 5" xfId="18777" xr:uid="{59024AB4-F4AF-4275-B2C5-E18B0C311ECE}"/>
    <cellStyle name="CustomCellsOrange 2 2 5 2 7 6" xfId="22757" xr:uid="{EB548128-A2B0-4F17-B801-3270437683B0}"/>
    <cellStyle name="CustomCellsOrange 2 2 5 2 7 7" xfId="25319" xr:uid="{06B04EB3-BFF0-407E-8928-1803E68DD626}"/>
    <cellStyle name="CustomCellsOrange 2 2 5 2 7 8" xfId="29662" xr:uid="{94B0667A-B506-41E2-9977-25628E2D3038}"/>
    <cellStyle name="CustomCellsOrange 2 2 5 2 7 9" xfId="31636" xr:uid="{BF4AF842-6C2B-43FE-8F3E-BAB799F7760A}"/>
    <cellStyle name="CustomCellsOrange 2 2 5 2 8" xfId="4381" xr:uid="{46A159BA-4396-4974-847B-D6FD684CBFBF}"/>
    <cellStyle name="CustomCellsOrange 2 2 5 2 8 10" xfId="42044" xr:uid="{C7C26879-7019-448D-80C2-F8A78D29C22A}"/>
    <cellStyle name="CustomCellsOrange 2 2 5 2 8 11" xfId="46380" xr:uid="{5DF65FBE-AF6C-42CC-9EF6-C9A1F27C9CDD}"/>
    <cellStyle name="CustomCellsOrange 2 2 5 2 8 12" xfId="49784" xr:uid="{62B02BD3-C138-4422-9D0A-09A3BE64AC3A}"/>
    <cellStyle name="CustomCellsOrange 2 2 5 2 8 13" xfId="51751" xr:uid="{E7AF2CC6-A74B-45C2-A3D2-6AC93D770AD3}"/>
    <cellStyle name="CustomCellsOrange 2 2 5 2 8 2" xfId="8814" xr:uid="{AFF37A84-D0E3-4913-A94E-E074320ED65C}"/>
    <cellStyle name="CustomCellsOrange 2 2 5 2 8 3" xfId="12385" xr:uid="{FBF4DA92-9B8E-4F2F-ABE5-F7EF814BFA4F}"/>
    <cellStyle name="CustomCellsOrange 2 2 5 2 8 4" xfId="16288" xr:uid="{6BEF79C8-975E-4C53-A90B-DEBE89074AFB}"/>
    <cellStyle name="CustomCellsOrange 2 2 5 2 8 5" xfId="19469" xr:uid="{4B9F2AA5-26D7-48EF-8F9E-27DB023A6A15}"/>
    <cellStyle name="CustomCellsOrange 2 2 5 2 8 6" xfId="25988" xr:uid="{4098CA42-1D56-4DCC-84E8-9B285AF77256}"/>
    <cellStyle name="CustomCellsOrange 2 2 5 2 8 7" xfId="32336" xr:uid="{AFA91348-435E-4617-8890-3F2F282E73DE}"/>
    <cellStyle name="CustomCellsOrange 2 2 5 2 8 8" xfId="35942" xr:uid="{74CDCEE4-4374-41D0-A104-FD857EB71CEB}"/>
    <cellStyle name="CustomCellsOrange 2 2 5 2 8 9" xfId="39394" xr:uid="{39E46D78-C02E-4688-8EE1-5DD0AAFD5A74}"/>
    <cellStyle name="CustomCellsOrange 2 2 5 2 9" xfId="4611" xr:uid="{8BDC457F-9D23-4081-8A54-605CFEA6524A}"/>
    <cellStyle name="CustomCellsOrange 2 2 5 2 9 10" xfId="42274" xr:uid="{96068DCE-3D5C-43ED-ABC1-679BE5C6278F}"/>
    <cellStyle name="CustomCellsOrange 2 2 5 2 9 11" xfId="46610" xr:uid="{792F3C07-EABC-4133-B6B5-47436EF5307D}"/>
    <cellStyle name="CustomCellsOrange 2 2 5 2 9 12" xfId="50014" xr:uid="{B1145382-AF26-49BD-9539-2F8E72910772}"/>
    <cellStyle name="CustomCellsOrange 2 2 5 2 9 13" xfId="51981" xr:uid="{1B5469C2-B137-4186-85B6-166FA18CA8F5}"/>
    <cellStyle name="CustomCellsOrange 2 2 5 2 9 2" xfId="9044" xr:uid="{14E86943-7A50-4749-AEF6-0ED62A9B82EB}"/>
    <cellStyle name="CustomCellsOrange 2 2 5 2 9 3" xfId="12615" xr:uid="{F8293110-083D-4CB8-A6A8-2E2689E13442}"/>
    <cellStyle name="CustomCellsOrange 2 2 5 2 9 4" xfId="16518" xr:uid="{DF57AEF7-57EE-40D3-B7B1-8548BBB83FF7}"/>
    <cellStyle name="CustomCellsOrange 2 2 5 2 9 5" xfId="19699" xr:uid="{193ED2D8-669A-47D8-8C3E-422F04DF0FBA}"/>
    <cellStyle name="CustomCellsOrange 2 2 5 2 9 6" xfId="26218" xr:uid="{39B4DD7D-476E-421C-922D-86ED1C286F30}"/>
    <cellStyle name="CustomCellsOrange 2 2 5 2 9 7" xfId="32566" xr:uid="{7DD96043-5ABB-4DA3-BC69-9424CBBE7071}"/>
    <cellStyle name="CustomCellsOrange 2 2 5 2 9 8" xfId="36172" xr:uid="{82F06888-6B79-42BA-876C-0D47D32B6DA3}"/>
    <cellStyle name="CustomCellsOrange 2 2 5 2 9 9" xfId="39624" xr:uid="{0B25082E-67BB-407B-863E-42907B0F37B2}"/>
    <cellStyle name="CustomCellsOrange 2 2 5 3" xfId="989" xr:uid="{2ADA150F-3B41-4700-ADC2-E1E420170460}"/>
    <cellStyle name="CustomCellsOrange 2 2 5 3 10" xfId="43014" xr:uid="{891B3D66-1B44-4EE1-B40E-AD37C927B90E}"/>
    <cellStyle name="CustomCellsOrange 2 2 5 3 11" xfId="47294" xr:uid="{A060C775-D0CC-4E1F-A996-171B3BB84574}"/>
    <cellStyle name="CustomCellsOrange 2 2 5 3 2" xfId="5431" xr:uid="{8A39F76B-DBA4-4F50-BC29-2FD05486456F}"/>
    <cellStyle name="CustomCellsOrange 2 2 5 3 3" xfId="5180" xr:uid="{ED9224AF-7CC2-4134-B68C-B5E0A3921386}"/>
    <cellStyle name="CustomCellsOrange 2 2 5 3 4" xfId="13350" xr:uid="{FC403D65-94B2-4C7F-A8B3-D7F554198E72}"/>
    <cellStyle name="CustomCellsOrange 2 2 5 3 5" xfId="20097" xr:uid="{D929C1B8-58AA-4F99-98AF-2C4547CDBC0A}"/>
    <cellStyle name="CustomCellsOrange 2 2 5 3 6" xfId="23068" xr:uid="{06E7D862-E215-4A6C-A821-5F7483591842}"/>
    <cellStyle name="CustomCellsOrange 2 2 5 3 7" xfId="26723" xr:uid="{F3AF93BA-D940-4958-882C-490F6342BFAF}"/>
    <cellStyle name="CustomCellsOrange 2 2 5 3 8" xfId="32572" xr:uid="{BA13D778-77F5-4695-8CE4-7D217A8B39D1}"/>
    <cellStyle name="CustomCellsOrange 2 2 5 3 9" xfId="36283" xr:uid="{F2CB8289-CCDE-464C-A082-60FCFB2AF20F}"/>
    <cellStyle name="CustomCellsOrange 2 2 5 4" xfId="1574" xr:uid="{5816296F-BE65-4D0C-A1E6-068915E09ABE}"/>
    <cellStyle name="CustomCellsOrange 2 2 5 4 10" xfId="31651" xr:uid="{4217F0C3-61B7-4F51-87C1-9CEFEBFC6E77}"/>
    <cellStyle name="CustomCellsOrange 2 2 5 4 11" xfId="43599" xr:uid="{9775D92A-2C35-48D9-9494-1D3F14AB4A01}"/>
    <cellStyle name="CustomCellsOrange 2 2 5 4 12" xfId="47779" xr:uid="{3E0AC411-F78C-48D4-9353-1A4ED0351D58}"/>
    <cellStyle name="CustomCellsOrange 2 2 5 4 2" xfId="6013" xr:uid="{F7BCA3E2-1289-404E-9794-DEE6680F3BF3}"/>
    <cellStyle name="CustomCellsOrange 2 2 5 4 3" xfId="9590" xr:uid="{DC7B7D0D-5F87-4BEC-A2D3-87454AFCB7C0}"/>
    <cellStyle name="CustomCellsOrange 2 2 5 4 4" xfId="13502" xr:uid="{D594E893-6509-4C4F-AA49-817038959FA5}"/>
    <cellStyle name="CustomCellsOrange 2 2 5 4 5" xfId="16695" xr:uid="{37243F8E-9E04-4646-A225-958ACB1559BD}"/>
    <cellStyle name="CustomCellsOrange 2 2 5 4 6" xfId="20682" xr:uid="{CB063E39-F81B-4333-ADAF-56191A5467AD}"/>
    <cellStyle name="CustomCellsOrange 2 2 5 4 7" xfId="23291" xr:uid="{72F2BFA4-D45C-43CC-B1B1-9E468F337D9E}"/>
    <cellStyle name="CustomCellsOrange 2 2 5 4 8" xfId="27456" xr:uid="{3F6C66DE-88FB-4924-B8EA-0AC3BFB7F6A3}"/>
    <cellStyle name="CustomCellsOrange 2 2 5 4 9" xfId="33157" xr:uid="{425E3AE2-FEBF-43D7-98ED-941B7AAFB1A4}"/>
    <cellStyle name="CustomCellsOrange 2 2 5 5" xfId="2187" xr:uid="{AB4269AE-AA2D-4E26-A810-8E7D76B753B6}"/>
    <cellStyle name="CustomCellsOrange 2 2 5 5 10" xfId="39904" xr:uid="{61048A23-03EA-41B4-8E97-97D523327109}"/>
    <cellStyle name="CustomCellsOrange 2 2 5 5 11" xfId="44210" xr:uid="{F6AFF877-FFDD-44A7-8910-9F5A39EF1D7B}"/>
    <cellStyle name="CustomCellsOrange 2 2 5 5 12" xfId="46673" xr:uid="{9B6E6736-47DC-4DAE-B581-18B7763FD744}"/>
    <cellStyle name="CustomCellsOrange 2 2 5 5 2" xfId="6625" xr:uid="{9778B64F-23F8-4556-9423-955198BF473B}"/>
    <cellStyle name="CustomCellsOrange 2 2 5 5 3" xfId="10203" xr:uid="{F4E0C150-255F-45AB-89D4-3883B01A9D84}"/>
    <cellStyle name="CustomCellsOrange 2 2 5 5 4" xfId="14102" xr:uid="{2E18D1CE-1D07-43A8-A652-21967761E94D}"/>
    <cellStyle name="CustomCellsOrange 2 2 5 5 5" xfId="17303" xr:uid="{7D88955B-F932-4DC7-9F7D-F41DFF4CF5E7}"/>
    <cellStyle name="CustomCellsOrange 2 2 5 5 6" xfId="21286" xr:uid="{420C1B71-DB85-44B2-BD7C-E443DA5A30B9}"/>
    <cellStyle name="CustomCellsOrange 2 2 5 5 7" xfId="23873" xr:uid="{BF0AB283-7B8A-403F-A0B7-5CA06EC4D954}"/>
    <cellStyle name="CustomCellsOrange 2 2 5 5 8" xfId="30239" xr:uid="{BB67329F-A680-4B58-85C3-BAFA68C6ABE1}"/>
    <cellStyle name="CustomCellsOrange 2 2 5 5 9" xfId="33766" xr:uid="{C3AAEECE-7077-4887-A31B-2B5417A78EC4}"/>
    <cellStyle name="CustomCellsOrange 2 2 5 6" xfId="2534" xr:uid="{C1B74077-6250-47A6-9BFA-02F601B742A8}"/>
    <cellStyle name="CustomCellsOrange 2 2 5 6 10" xfId="40251" xr:uid="{19E0FDC8-68ED-41CE-A095-7069DE95E27F}"/>
    <cellStyle name="CustomCellsOrange 2 2 5 6 11" xfId="44557" xr:uid="{37EEC611-F4F6-49C6-9701-820E071A5640}"/>
    <cellStyle name="CustomCellsOrange 2 2 5 6 12" xfId="47106" xr:uid="{4B2600FF-D015-4DF3-BF23-5A15C96C9349}"/>
    <cellStyle name="CustomCellsOrange 2 2 5 6 2" xfId="6971" xr:uid="{81E4D2FD-6AFF-40B2-9DC3-8B5600D7F282}"/>
    <cellStyle name="CustomCellsOrange 2 2 5 6 3" xfId="10550" xr:uid="{0D966092-4BCF-434A-93A2-071BF4E22650}"/>
    <cellStyle name="CustomCellsOrange 2 2 5 6 4" xfId="14449" xr:uid="{2DD07EFA-082E-4E94-B424-E93E93CFFF9B}"/>
    <cellStyle name="CustomCellsOrange 2 2 5 6 5" xfId="17650" xr:uid="{A790BD38-5C31-477A-A4BB-94A691B2E66B}"/>
    <cellStyle name="CustomCellsOrange 2 2 5 6 6" xfId="21633" xr:uid="{0AAA6739-1FBB-43AC-B1F9-F29E4C8FCA97}"/>
    <cellStyle name="CustomCellsOrange 2 2 5 6 7" xfId="24210" xr:uid="{F0BF80F8-834C-437A-907E-5723EC6637D5}"/>
    <cellStyle name="CustomCellsOrange 2 2 5 6 8" xfId="26465" xr:uid="{E56629FB-08F4-4954-8C89-35290A764F89}"/>
    <cellStyle name="CustomCellsOrange 2 2 5 6 9" xfId="34113" xr:uid="{686C4B9E-186C-4B68-A7FE-D06683C657BD}"/>
    <cellStyle name="CustomCellsOrange 2 2 5 7" xfId="3218" xr:uid="{23EA9819-2A75-4714-B83C-9B3BD717294C}"/>
    <cellStyle name="CustomCellsOrange 2 2 5 7 10" xfId="34795" xr:uid="{104E0164-9F20-4A24-B05E-B90B08C882E8}"/>
    <cellStyle name="CustomCellsOrange 2 2 5 7 11" xfId="38240" xr:uid="{DC08D0A2-72C5-416B-B80E-7A40FB1DD729}"/>
    <cellStyle name="CustomCellsOrange 2 2 5 7 12" xfId="40929" xr:uid="{5A1F8181-BAB5-4C50-B925-02714526BFEC}"/>
    <cellStyle name="CustomCellsOrange 2 2 5 7 13" xfId="45240" xr:uid="{B8A26DAA-5ED5-4F9B-A38C-5C3A791C81AB}"/>
    <cellStyle name="CustomCellsOrange 2 2 5 7 14" xfId="48631" xr:uid="{2A3A003B-2A4F-421C-80E8-7EB115CF575A}"/>
    <cellStyle name="CustomCellsOrange 2 2 5 7 15" xfId="50636" xr:uid="{E68C6DF0-D875-442E-8587-5B62CA212E89}"/>
    <cellStyle name="CustomCellsOrange 2 2 5 7 2" xfId="7653" xr:uid="{3450D979-16AF-464C-9DE5-F41C59F200F6}"/>
    <cellStyle name="CustomCellsOrange 2 2 5 7 3" xfId="11232" xr:uid="{5A4CE179-BE4F-4284-95F1-FA01FCF95663}"/>
    <cellStyle name="CustomCellsOrange 2 2 5 7 4" xfId="15132" xr:uid="{E6908D7F-CB5D-446C-955B-4A51138C373A}"/>
    <cellStyle name="CustomCellsOrange 2 2 5 7 5" xfId="18331" xr:uid="{DA30A143-9208-484C-B1F1-7FFE905A949B}"/>
    <cellStyle name="CustomCellsOrange 2 2 5 7 6" xfId="22311" xr:uid="{555AFA01-0B64-4DA3-8779-D543E21D90AE}"/>
    <cellStyle name="CustomCellsOrange 2 2 5 7 7" xfId="24873" xr:uid="{880FEE60-2EA6-47FD-9DDA-6772CBA01E48}"/>
    <cellStyle name="CustomCellsOrange 2 2 5 7 8" xfId="29216" xr:uid="{7FE82A5E-E6BA-48F8-A99A-0FB74C00AA0A}"/>
    <cellStyle name="CustomCellsOrange 2 2 5 7 9" xfId="31190" xr:uid="{617262DB-8586-447F-8278-B3DD60039888}"/>
    <cellStyle name="CustomCellsOrange 2 2 5 8" xfId="2758" xr:uid="{D01683E8-D04F-4CEB-94F6-858C38B2A14E}"/>
    <cellStyle name="CustomCellsOrange 2 2 5 8 10" xfId="34337" xr:uid="{B9B9C79B-8619-4634-87E4-CB3535F43D8A}"/>
    <cellStyle name="CustomCellsOrange 2 2 5 8 11" xfId="37782" xr:uid="{186263DF-37CC-458C-9E23-E4878A706B32}"/>
    <cellStyle name="CustomCellsOrange 2 2 5 8 12" xfId="40475" xr:uid="{BC3CD84B-A9CD-44CC-865E-EEBE53A3825E}"/>
    <cellStyle name="CustomCellsOrange 2 2 5 8 13" xfId="44781" xr:uid="{F77DC699-BD8F-4565-8B7B-291B604C148D}"/>
    <cellStyle name="CustomCellsOrange 2 2 5 8 14" xfId="48177" xr:uid="{D94B632A-7090-4D31-A3D2-66A086AF8640}"/>
    <cellStyle name="CustomCellsOrange 2 2 5 8 15" xfId="50182" xr:uid="{B79D80D2-0B1F-44D1-A924-7BFB567D81E2}"/>
    <cellStyle name="CustomCellsOrange 2 2 5 8 2" xfId="7194" xr:uid="{B70CB6FF-92E4-417F-B31B-62E3361F7930}"/>
    <cellStyle name="CustomCellsOrange 2 2 5 8 3" xfId="10774" xr:uid="{D865D933-DE89-4E8E-9413-4FC8C2D314A7}"/>
    <cellStyle name="CustomCellsOrange 2 2 5 8 4" xfId="14673" xr:uid="{70D046FF-69DC-4B0F-9EFA-23DE10CD4413}"/>
    <cellStyle name="CustomCellsOrange 2 2 5 8 5" xfId="17874" xr:uid="{9E5A48C6-F278-471E-9D8C-5E2B02D7F565}"/>
    <cellStyle name="CustomCellsOrange 2 2 5 8 6" xfId="21857" xr:uid="{6F50ACF6-7CD5-411B-BEA6-7210BCADC4AA}"/>
    <cellStyle name="CustomCellsOrange 2 2 5 8 7" xfId="24419" xr:uid="{04B0FFF4-EDD2-43AE-AE93-769DECE728EA}"/>
    <cellStyle name="CustomCellsOrange 2 2 5 8 8" xfId="28757" xr:uid="{39A144FF-B168-458C-98BB-4129301DA403}"/>
    <cellStyle name="CustomCellsOrange 2 2 5 8 9" xfId="30730" xr:uid="{49B63F5D-BCB7-46E9-9BC3-EA46969147CE}"/>
    <cellStyle name="CustomCellsOrange 2 2 5 9" xfId="4172" xr:uid="{8837D086-255D-4139-BD06-197E98DFC370}"/>
    <cellStyle name="CustomCellsOrange 2 2 5 9 10" xfId="41835" xr:uid="{5078D8FD-7024-4AF8-A05B-4F7189D8595A}"/>
    <cellStyle name="CustomCellsOrange 2 2 5 9 11" xfId="46171" xr:uid="{DCFE34CB-B6C6-4EC9-AFF3-9C76555E83C8}"/>
    <cellStyle name="CustomCellsOrange 2 2 5 9 12" xfId="49575" xr:uid="{1C042AD5-56D6-4F35-86FD-CBAEB1D147A3}"/>
    <cellStyle name="CustomCellsOrange 2 2 5 9 13" xfId="51542" xr:uid="{0AC77D08-54B9-474F-B296-1E8BD8883EF7}"/>
    <cellStyle name="CustomCellsOrange 2 2 5 9 2" xfId="8605" xr:uid="{65480DCC-3BFD-4533-86B2-409F056B586C}"/>
    <cellStyle name="CustomCellsOrange 2 2 5 9 3" xfId="12176" xr:uid="{9D4671D2-DD9B-47AE-9553-12E858FC9FC4}"/>
    <cellStyle name="CustomCellsOrange 2 2 5 9 4" xfId="16079" xr:uid="{7DFDDB35-498B-42D8-9B7D-14742150847E}"/>
    <cellStyle name="CustomCellsOrange 2 2 5 9 5" xfId="19260" xr:uid="{01C78F83-6226-46B8-8CCC-1E4F5C5FE2A3}"/>
    <cellStyle name="CustomCellsOrange 2 2 5 9 6" xfId="25779" xr:uid="{F77DD482-1A73-44C6-8624-45888AD0E5E4}"/>
    <cellStyle name="CustomCellsOrange 2 2 5 9 7" xfId="32127" xr:uid="{1574FEFF-A732-4457-9C1C-53757A3F6222}"/>
    <cellStyle name="CustomCellsOrange 2 2 5 9 8" xfId="35733" xr:uid="{21025FA5-7BB2-487C-8667-E557295726E4}"/>
    <cellStyle name="CustomCellsOrange 2 2 5 9 9" xfId="39185" xr:uid="{6EDD38B7-B77B-4FC7-8AB3-2BAB0BBCC5B1}"/>
    <cellStyle name="CustomCellsOrange 2 2 6" xfId="1142" xr:uid="{919E7FC1-35D2-4CEA-9952-2E1217F78ADD}"/>
    <cellStyle name="CustomCellsOrange 2 2 6 10" xfId="43167" xr:uid="{E202933D-F34E-4F24-80D8-DD96C46D1AF1}"/>
    <cellStyle name="CustomCellsOrange 2 2 6 11" xfId="47360" xr:uid="{F97C84AD-4992-455D-B5EF-91DA656BAE06}"/>
    <cellStyle name="CustomCellsOrange 2 2 6 2" xfId="5584" xr:uid="{56A66A7F-8F51-4762-A123-AD88D59D1881}"/>
    <cellStyle name="CustomCellsOrange 2 2 6 3" xfId="9158" xr:uid="{549F26C1-A945-4D51-915B-28382A22570B}"/>
    <cellStyle name="CustomCellsOrange 2 2 6 4" xfId="12970" xr:uid="{39AD7FCC-4AF7-4A83-8AEF-8F6D89B50436}"/>
    <cellStyle name="CustomCellsOrange 2 2 6 5" xfId="20250" xr:uid="{961E8010-D2A8-47D2-B120-007C3FA131C7}"/>
    <cellStyle name="CustomCellsOrange 2 2 6 6" xfId="22917" xr:uid="{D661CC81-EDC3-4823-9736-F0E9AC998417}"/>
    <cellStyle name="CustomCellsOrange 2 2 6 7" xfId="28557" xr:uid="{136870A8-5106-43BC-8BFA-1AF1B2E7D7E6}"/>
    <cellStyle name="CustomCellsOrange 2 2 6 8" xfId="32725" xr:uid="{4FE91E98-1442-43A5-8476-705DC21E524D}"/>
    <cellStyle name="CustomCellsOrange 2 2 6 9" xfId="26652" xr:uid="{13DE267A-8F87-4335-913A-12F8159AC806}"/>
    <cellStyle name="CustomCellsOrange 2 2 7" xfId="1725" xr:uid="{7E8187CB-9505-47D6-880A-FD6D9C38F3B5}"/>
    <cellStyle name="CustomCellsOrange 2 2 7 10" xfId="26921" xr:uid="{C0DF1042-09A6-4B2E-B316-89DDC1F09EC7}"/>
    <cellStyle name="CustomCellsOrange 2 2 7 11" xfId="43750" xr:uid="{26C811AC-B2A8-44BF-A11B-35E0394B0BED}"/>
    <cellStyle name="CustomCellsOrange 2 2 7 12" xfId="46782" xr:uid="{CE8F9CEF-EF0A-4006-A533-8FE8427B0342}"/>
    <cellStyle name="CustomCellsOrange 2 2 7 2" xfId="6163" xr:uid="{62D989BF-E311-4F9E-B220-7DBE81B09A83}"/>
    <cellStyle name="CustomCellsOrange 2 2 7 3" xfId="9741" xr:uid="{3DD28488-8379-4027-9978-6347B9A105ED}"/>
    <cellStyle name="CustomCellsOrange 2 2 7 4" xfId="13643" xr:uid="{8EC36F7E-C7CF-4BFA-A465-DB58FFA7556D}"/>
    <cellStyle name="CustomCellsOrange 2 2 7 5" xfId="16846" xr:uid="{ADD55299-A901-478C-8C64-2B6988FE5415}"/>
    <cellStyle name="CustomCellsOrange 2 2 7 6" xfId="20833" xr:uid="{48ECFFEA-017C-4068-87D9-4E2CD8EE55EA}"/>
    <cellStyle name="CustomCellsOrange 2 2 7 7" xfId="23433" xr:uid="{B5D27903-DC89-4AC8-B003-368603E80A5E}"/>
    <cellStyle name="CustomCellsOrange 2 2 7 8" xfId="30474" xr:uid="{10979211-00F7-416A-8AC4-6C665E915F49}"/>
    <cellStyle name="CustomCellsOrange 2 2 7 9" xfId="33308" xr:uid="{337F58AA-5130-4FE0-8BF4-F7F716E817A7}"/>
    <cellStyle name="CustomCellsOrange 2 2 8" xfId="2033" xr:uid="{581E49C4-296B-4C82-82E6-35CE83B54BCB}"/>
    <cellStyle name="CustomCellsOrange 2 2 8 10" xfId="39750" xr:uid="{59897FE8-7799-4252-8366-A40E3672B491}"/>
    <cellStyle name="CustomCellsOrange 2 2 8 11" xfId="44056" xr:uid="{87636BB6-F483-4714-B77A-08E5E4669289}"/>
    <cellStyle name="CustomCellsOrange 2 2 8 12" xfId="47755" xr:uid="{4359F0F9-0621-4885-9D1C-DED8C644E183}"/>
    <cellStyle name="CustomCellsOrange 2 2 8 2" xfId="6471" xr:uid="{621846F5-6B15-49D4-96BF-35D00401F93A}"/>
    <cellStyle name="CustomCellsOrange 2 2 8 3" xfId="10049" xr:uid="{C6BC08F9-F326-4A2E-9AD2-C5E18B085F9C}"/>
    <cellStyle name="CustomCellsOrange 2 2 8 4" xfId="13948" xr:uid="{2022C40E-DE38-42B0-9D61-2BC101B15CDC}"/>
    <cellStyle name="CustomCellsOrange 2 2 8 5" xfId="17149" xr:uid="{BC806CA5-DFE0-4AB8-BE1C-87101AFB5CFC}"/>
    <cellStyle name="CustomCellsOrange 2 2 8 6" xfId="21132" xr:uid="{D6C8282E-8509-4157-BE2F-B802978F6910}"/>
    <cellStyle name="CustomCellsOrange 2 2 8 7" xfId="23720" xr:uid="{F912695E-4F1E-4D43-8DA0-5E0E686BC481}"/>
    <cellStyle name="CustomCellsOrange 2 2 8 8" xfId="30035" xr:uid="{5EC6905D-C0F1-40C8-9E73-292D1CEF2C1D}"/>
    <cellStyle name="CustomCellsOrange 2 2 8 9" xfId="33612" xr:uid="{65679E50-DD2D-4D2B-9FB7-1E7361904B69}"/>
    <cellStyle name="CustomCellsOrange 2 2 9" xfId="1980" xr:uid="{631F8617-99A8-4242-9EFD-16465D16BCF4}"/>
    <cellStyle name="CustomCellsOrange 2 2 9 10" xfId="39697" xr:uid="{A23F5278-7223-49C1-AE9C-5681ED0B1913}"/>
    <cellStyle name="CustomCellsOrange 2 2 9 11" xfId="44003" xr:uid="{B1606770-5C22-4586-9922-56D67FDCDCF9}"/>
    <cellStyle name="CustomCellsOrange 2 2 9 12" xfId="46761" xr:uid="{8F550E59-3A25-4640-B8C1-64D81B4287AC}"/>
    <cellStyle name="CustomCellsOrange 2 2 9 2" xfId="6418" xr:uid="{7A6B4930-BDDD-46DE-A3BF-C3428F24C7AC}"/>
    <cellStyle name="CustomCellsOrange 2 2 9 3" xfId="9996" xr:uid="{2D149CC1-FDE1-465E-ACEE-9AF47200FA52}"/>
    <cellStyle name="CustomCellsOrange 2 2 9 4" xfId="13895" xr:uid="{AD5FF033-B0E5-4855-ACD5-2422C86824D4}"/>
    <cellStyle name="CustomCellsOrange 2 2 9 5" xfId="17096" xr:uid="{F369CFD3-77B6-420B-9406-FB7D3E6C7B1A}"/>
    <cellStyle name="CustomCellsOrange 2 2 9 6" xfId="21079" xr:uid="{D860268B-76A6-472D-B074-E02A0E1F08C6}"/>
    <cellStyle name="CustomCellsOrange 2 2 9 7" xfId="23668" xr:uid="{19399709-0922-4417-AFBA-CB5398DF0077}"/>
    <cellStyle name="CustomCellsOrange 2 2 9 8" xfId="27361" xr:uid="{ED1FA455-9456-4433-A07B-4156FA1BACC8}"/>
    <cellStyle name="CustomCellsOrange 2 2 9 9" xfId="33559" xr:uid="{4E450A6F-1621-4FC9-B427-7E5132C5ABDA}"/>
    <cellStyle name="CustomCellsOrange 3" xfId="348" xr:uid="{DE54D346-80A3-4CC0-B96B-AF19709C8DF1}"/>
    <cellStyle name="CustomCellsOrange 3 10" xfId="2910" xr:uid="{24A010F7-D624-45E4-A127-50B7397F4D39}"/>
    <cellStyle name="CustomCellsOrange 3 10 10" xfId="34487" xr:uid="{DF0AF0E8-1AC7-4188-B654-87339F69C5C1}"/>
    <cellStyle name="CustomCellsOrange 3 10 11" xfId="37932" xr:uid="{EFDD1A6E-72CC-483A-9CD6-ECAF2093E2F9}"/>
    <cellStyle name="CustomCellsOrange 3 10 12" xfId="40621" xr:uid="{0043E534-9DA2-426A-B0BF-744881BD982C}"/>
    <cellStyle name="CustomCellsOrange 3 10 13" xfId="44932" xr:uid="{102EE078-C407-4077-A00D-BC050E467A3F}"/>
    <cellStyle name="CustomCellsOrange 3 10 14" xfId="48323" xr:uid="{C31D9F1D-9C59-4680-8E14-0AC512E3DEB1}"/>
    <cellStyle name="CustomCellsOrange 3 10 15" xfId="50328" xr:uid="{3F6A79EB-A090-4817-AC72-9F097A9B8C71}"/>
    <cellStyle name="CustomCellsOrange 3 10 2" xfId="7345" xr:uid="{11558E38-A32F-41BB-82A9-885DB9702A0B}"/>
    <cellStyle name="CustomCellsOrange 3 10 3" xfId="10924" xr:uid="{E5DCCE77-D15F-4756-BA20-86F85686A2A5}"/>
    <cellStyle name="CustomCellsOrange 3 10 4" xfId="14824" xr:uid="{735F5D05-C428-42BE-A7DE-83EFB21167ED}"/>
    <cellStyle name="CustomCellsOrange 3 10 5" xfId="18023" xr:uid="{7EE9D0B4-E45A-4104-9133-F07059B62FE6}"/>
    <cellStyle name="CustomCellsOrange 3 10 6" xfId="22003" xr:uid="{09D6B25B-0631-4266-8EE0-0707E188063A}"/>
    <cellStyle name="CustomCellsOrange 3 10 7" xfId="24565" xr:uid="{D3B80DC9-81BE-4D9A-BF61-4210078FA567}"/>
    <cellStyle name="CustomCellsOrange 3 10 8" xfId="28908" xr:uid="{5498D530-B306-4A14-BFCA-BEF30DD04A75}"/>
    <cellStyle name="CustomCellsOrange 3 10 9" xfId="30882" xr:uid="{06951948-A36C-485B-813F-CC7E36B0F67E}"/>
    <cellStyle name="CustomCellsOrange 3 11" xfId="3443" xr:uid="{1B2C94C7-127C-462F-9DED-7A0048080C86}"/>
    <cellStyle name="CustomCellsOrange 3 11 10" xfId="35020" xr:uid="{958451C7-CAE1-4AAE-B4E8-941B7A268BF9}"/>
    <cellStyle name="CustomCellsOrange 3 11 11" xfId="38465" xr:uid="{75118019-0995-43EB-B3E7-D7DA941B8713}"/>
    <cellStyle name="CustomCellsOrange 3 11 12" xfId="41154" xr:uid="{DEC20DFC-34AC-492A-95A2-84280DF5B273}"/>
    <cellStyle name="CustomCellsOrange 3 11 13" xfId="45465" xr:uid="{75EBB907-1E33-4ACD-B1CD-7898D30FA194}"/>
    <cellStyle name="CustomCellsOrange 3 11 14" xfId="48856" xr:uid="{8032EF2E-4378-4EF8-B79C-367B473531F4}"/>
    <cellStyle name="CustomCellsOrange 3 11 15" xfId="50861" xr:uid="{18AD422A-5F50-45D7-AD52-5C13DB92CB9F}"/>
    <cellStyle name="CustomCellsOrange 3 11 2" xfId="7878" xr:uid="{18F8FB98-1AAB-4AAE-BDAB-1B08496A0DC3}"/>
    <cellStyle name="CustomCellsOrange 3 11 3" xfId="11457" xr:uid="{4515EE37-3C90-4940-8F3C-6B1949AE42DD}"/>
    <cellStyle name="CustomCellsOrange 3 11 4" xfId="15357" xr:uid="{940D66F8-8D20-4275-A041-523039D71EB1}"/>
    <cellStyle name="CustomCellsOrange 3 11 5" xfId="18556" xr:uid="{F7607220-DB46-4B93-BDD0-F40B1925E848}"/>
    <cellStyle name="CustomCellsOrange 3 11 6" xfId="22536" xr:uid="{15765B36-37B9-4DAF-8CE7-B8B33FF61CED}"/>
    <cellStyle name="CustomCellsOrange 3 11 7" xfId="25098" xr:uid="{A50FDC9F-589D-4695-A14C-F2CF4B95CDB7}"/>
    <cellStyle name="CustomCellsOrange 3 11 8" xfId="29441" xr:uid="{FEAD4B2C-9719-415F-ACBB-2410D94F0E80}"/>
    <cellStyle name="CustomCellsOrange 3 11 9" xfId="31415" xr:uid="{63650065-8546-47AD-838A-09EA0BE6E4F2}"/>
    <cellStyle name="CustomCellsOrange 3 12" xfId="3866" xr:uid="{5BEEE0B1-0851-42C6-B77D-1538A9F79E6C}"/>
    <cellStyle name="CustomCellsOrange 3 12 10" xfId="41529" xr:uid="{213B79EF-5C11-4F53-ADC3-9AB8041662F6}"/>
    <cellStyle name="CustomCellsOrange 3 12 11" xfId="45865" xr:uid="{6FE0C331-EF99-4E57-A0DE-890B74A7EB2D}"/>
    <cellStyle name="CustomCellsOrange 3 12 12" xfId="49269" xr:uid="{0D5CE604-5E93-43D4-BBD7-6BC668060068}"/>
    <cellStyle name="CustomCellsOrange 3 12 13" xfId="51236" xr:uid="{0307D06C-7547-410C-BA09-38F3D902A5EC}"/>
    <cellStyle name="CustomCellsOrange 3 12 2" xfId="8299" xr:uid="{625BF054-ED45-4047-BE69-4E250901A225}"/>
    <cellStyle name="CustomCellsOrange 3 12 3" xfId="11870" xr:uid="{84DA1ECC-EC8F-40B8-80D4-64D874D51BD5}"/>
    <cellStyle name="CustomCellsOrange 3 12 4" xfId="15773" xr:uid="{37E3C695-42D4-4A09-9AED-416D6E87E75B}"/>
    <cellStyle name="CustomCellsOrange 3 12 5" xfId="18954" xr:uid="{287AF75C-443E-44F4-AA0B-E16DA01260DE}"/>
    <cellStyle name="CustomCellsOrange 3 12 6" xfId="25473" xr:uid="{96A1079B-D144-4EE2-9CE5-6A97C6B6CFEA}"/>
    <cellStyle name="CustomCellsOrange 3 12 7" xfId="31821" xr:uid="{A4134616-6359-4F90-9FA2-7133B150239E}"/>
    <cellStyle name="CustomCellsOrange 3 12 8" xfId="35427" xr:uid="{07270661-FF29-4B5B-89EA-BFC224FB5D82}"/>
    <cellStyle name="CustomCellsOrange 3 12 9" xfId="38879" xr:uid="{C933C759-6B6D-47A6-B01B-8F5529EFE04B}"/>
    <cellStyle name="CustomCellsOrange 3 13" xfId="3951" xr:uid="{421A332F-DCB8-47A5-A305-1E1091FD6471}"/>
    <cellStyle name="CustomCellsOrange 3 13 10" xfId="41614" xr:uid="{40691A10-31E3-48F5-9EA9-2E9C63102009}"/>
    <cellStyle name="CustomCellsOrange 3 13 11" xfId="45950" xr:uid="{E9087C04-CCBE-445E-9F0C-969FE76425A7}"/>
    <cellStyle name="CustomCellsOrange 3 13 12" xfId="49354" xr:uid="{5ECFBE0F-C771-4DB7-A812-BFD6C332A138}"/>
    <cellStyle name="CustomCellsOrange 3 13 13" xfId="51321" xr:uid="{D5608AF5-D74A-496F-9EC7-5BBDC59D3233}"/>
    <cellStyle name="CustomCellsOrange 3 13 2" xfId="8384" xr:uid="{57C87F44-ACD0-4D11-B49D-990CEAB496A8}"/>
    <cellStyle name="CustomCellsOrange 3 13 3" xfId="11955" xr:uid="{056B7E13-8246-4A88-9CCB-55E29E9C238E}"/>
    <cellStyle name="CustomCellsOrange 3 13 4" xfId="15858" xr:uid="{05D80AA0-FD9D-4090-B2CA-8C96546531BA}"/>
    <cellStyle name="CustomCellsOrange 3 13 5" xfId="19039" xr:uid="{F8353919-96E7-40AD-A4DB-E0029E0BAAED}"/>
    <cellStyle name="CustomCellsOrange 3 13 6" xfId="25558" xr:uid="{F095F883-226A-4835-A4B9-571317D617D7}"/>
    <cellStyle name="CustomCellsOrange 3 13 7" xfId="31906" xr:uid="{8E0B7915-604F-4D9C-A7B8-424ED9319632}"/>
    <cellStyle name="CustomCellsOrange 3 13 8" xfId="35512" xr:uid="{376A7D87-32D4-43F4-8B1D-06FB9380A460}"/>
    <cellStyle name="CustomCellsOrange 3 13 9" xfId="38964" xr:uid="{220E2847-6556-4A00-AA1A-56FA9D922FF3}"/>
    <cellStyle name="CustomCellsOrange 3 14" xfId="4931" xr:uid="{3DFC9877-E205-4D63-B4A9-25720AB08236}"/>
    <cellStyle name="CustomCellsOrange 3 15" xfId="12622" xr:uid="{559C590E-F807-4DC4-9C9D-9B237145B567}"/>
    <cellStyle name="CustomCellsOrange 3 16" xfId="14759" xr:uid="{2EF33CE6-67E1-4A25-A1FE-D9A1F8B1FBD5}"/>
    <cellStyle name="CustomCellsOrange 3 17" xfId="36563" xr:uid="{0526F4FC-FE64-4955-9733-73CFCB97BB10}"/>
    <cellStyle name="CustomCellsOrange 3 18" xfId="42457" xr:uid="{2AA99740-7849-405C-A5B4-9E9A2C407728}"/>
    <cellStyle name="CustomCellsOrange 3 19" xfId="52284" xr:uid="{03C7973B-B061-4D31-91FC-E5803ADD8E65}"/>
    <cellStyle name="CustomCellsOrange 3 2" xfId="687" xr:uid="{CF43F173-08C3-4FD1-8FA6-ACD5176922A0}"/>
    <cellStyle name="CustomCellsOrange 3 2 10" xfId="3953" xr:uid="{2AC566A5-7943-42DB-A3C6-778CC61271F6}"/>
    <cellStyle name="CustomCellsOrange 3 2 10 10" xfId="41616" xr:uid="{024C8D92-C218-4C9A-94E4-BEA71A8A0663}"/>
    <cellStyle name="CustomCellsOrange 3 2 10 11" xfId="45952" xr:uid="{FB3D7FE0-7F53-4EEB-AEBF-E70894ED098C}"/>
    <cellStyle name="CustomCellsOrange 3 2 10 12" xfId="49356" xr:uid="{958B7B95-9964-4FBD-BC05-6A6144C29763}"/>
    <cellStyle name="CustomCellsOrange 3 2 10 13" xfId="51323" xr:uid="{D068F6DA-71D4-44C9-8C39-7CE429D25E4C}"/>
    <cellStyle name="CustomCellsOrange 3 2 10 2" xfId="8386" xr:uid="{411DB8AB-DA18-4CB6-AFF7-F95741B045A2}"/>
    <cellStyle name="CustomCellsOrange 3 2 10 3" xfId="11957" xr:uid="{51A78443-2CAE-4F03-9750-995860CD48EB}"/>
    <cellStyle name="CustomCellsOrange 3 2 10 4" xfId="15860" xr:uid="{365020C8-2F5D-4222-871D-9D257A8C4F95}"/>
    <cellStyle name="CustomCellsOrange 3 2 10 5" xfId="19041" xr:uid="{A3E0D8C9-812E-4C68-8A10-30E9FE8E19F9}"/>
    <cellStyle name="CustomCellsOrange 3 2 10 6" xfId="25560" xr:uid="{8F9169E7-7F65-42E6-8F52-A98D85E4BB6C}"/>
    <cellStyle name="CustomCellsOrange 3 2 10 7" xfId="31908" xr:uid="{6E3795F8-893E-4634-827B-66F8151354F7}"/>
    <cellStyle name="CustomCellsOrange 3 2 10 8" xfId="35514" xr:uid="{504C89EC-E60D-44C7-9A92-163CFA7BED0C}"/>
    <cellStyle name="CustomCellsOrange 3 2 10 9" xfId="38966" xr:uid="{3DB8DF7F-E058-4329-99EF-0FF42911E4EC}"/>
    <cellStyle name="CustomCellsOrange 3 2 11" xfId="5092" xr:uid="{93B5A8B3-CA04-4716-869D-A0F9985AEA7D}"/>
    <cellStyle name="CustomCellsOrange 3 2 12" xfId="13617" xr:uid="{A2E6470D-1930-42ED-80E3-1944144F3461}"/>
    <cellStyle name="CustomCellsOrange 3 2 13" xfId="19801" xr:uid="{DD970A6B-CEC3-477E-9919-7051CA48BA59}"/>
    <cellStyle name="CustomCellsOrange 3 2 14" xfId="37481" xr:uid="{E3073F47-1015-4536-BF17-D726427462DE}"/>
    <cellStyle name="CustomCellsOrange 3 2 15" xfId="42717" xr:uid="{2E2BC388-4252-4C0F-A9F6-08B22B135F2E}"/>
    <cellStyle name="CustomCellsOrange 3 2 16" xfId="52551" xr:uid="{290A4CA4-D95E-4E85-A36F-47E844EDC2ED}"/>
    <cellStyle name="CustomCellsOrange 3 2 2" xfId="902" xr:uid="{00708D08-5C31-4D72-9436-369FA2F934E7}"/>
    <cellStyle name="CustomCellsOrange 3 2 2 10" xfId="4925" xr:uid="{7A0AD74B-D0C3-40E3-9EF2-9561AB4CA667}"/>
    <cellStyle name="CustomCellsOrange 3 2 2 11" xfId="12711" xr:uid="{62AB7A4A-3F69-438D-BE4A-C190EAC37491}"/>
    <cellStyle name="CustomCellsOrange 3 2 2 12" xfId="20011" xr:uid="{DFBBA698-B918-432F-AC81-BF48C3AA69B4}"/>
    <cellStyle name="CustomCellsOrange 3 2 2 13" xfId="36530" xr:uid="{88EC18D3-2CA8-4CD0-A974-E38EE84D577D}"/>
    <cellStyle name="CustomCellsOrange 3 2 2 14" xfId="42927" xr:uid="{44F96A2A-F129-41A8-AABF-F57A90939988}"/>
    <cellStyle name="CustomCellsOrange 3 2 2 15" xfId="52765" xr:uid="{73987DE2-FDBB-4840-AE57-DF271C4D1C46}"/>
    <cellStyle name="CustomCellsOrange 3 2 2 2" xfId="1640" xr:uid="{54942593-D940-4145-85C7-F0345BC7FD81}"/>
    <cellStyle name="CustomCellsOrange 3 2 2 2 10" xfId="43665" xr:uid="{04985706-85CD-4BA0-8D55-6EC217E64D66}"/>
    <cellStyle name="CustomCellsOrange 3 2 2 2 11" xfId="47264" xr:uid="{C418E92E-60B6-46D3-B0FC-F7A2FA44565F}"/>
    <cellStyle name="CustomCellsOrange 3 2 2 2 2" xfId="6079" xr:uid="{8E23085F-BD0C-4202-94D2-DF4F6A191009}"/>
    <cellStyle name="CustomCellsOrange 3 2 2 2 3" xfId="9656" xr:uid="{829CAF0E-7413-4363-B1D4-72CB62E080EF}"/>
    <cellStyle name="CustomCellsOrange 3 2 2 2 4" xfId="16761" xr:uid="{C0A98A05-D73B-4892-9CB0-777EDA915676}"/>
    <cellStyle name="CustomCellsOrange 3 2 2 2 5" xfId="20748" xr:uid="{B90F188F-06F2-47E8-A13F-8B9D3679DA91}"/>
    <cellStyle name="CustomCellsOrange 3 2 2 2 6" xfId="23356" xr:uid="{EB154791-E5FD-4D32-9943-486C4767C16A}"/>
    <cellStyle name="CustomCellsOrange 3 2 2 2 7" xfId="30189" xr:uid="{54063F13-3C69-463D-9DCB-F0D437D6311A}"/>
    <cellStyle name="CustomCellsOrange 3 2 2 2 8" xfId="33223" xr:uid="{C1A1FD72-6C9F-4699-BC91-16FA12F9CC67}"/>
    <cellStyle name="CustomCellsOrange 3 2 2 2 9" xfId="27002" xr:uid="{C126B2C8-0098-4B30-A1B0-C47EF7567AB2}"/>
    <cellStyle name="CustomCellsOrange 3 2 2 3" xfId="1829" xr:uid="{0E3BCDBC-14BF-4610-8B9D-9C749A0F33C4}"/>
    <cellStyle name="CustomCellsOrange 3 2 2 3 10" xfId="30017" xr:uid="{353E8C5C-20B7-4821-8FB3-EDB1870AB12C}"/>
    <cellStyle name="CustomCellsOrange 3 2 2 3 11" xfId="43854" xr:uid="{F11849ED-D2DB-4B3C-8DC8-731B2B267B7D}"/>
    <cellStyle name="CustomCellsOrange 3 2 2 3 12" xfId="47089" xr:uid="{245C930C-3D8C-41B5-B6E4-ED5747B915FF}"/>
    <cellStyle name="CustomCellsOrange 3 2 2 3 2" xfId="6267" xr:uid="{9E09E7CF-DD5F-408C-A1FC-D77409D707DA}"/>
    <cellStyle name="CustomCellsOrange 3 2 2 3 3" xfId="9845" xr:uid="{41112F65-06DB-447D-941B-1F8244653F4C}"/>
    <cellStyle name="CustomCellsOrange 3 2 2 3 4" xfId="13747" xr:uid="{E8BD4056-69D0-4EBC-9B47-320C5B1691BE}"/>
    <cellStyle name="CustomCellsOrange 3 2 2 3 5" xfId="16950" xr:uid="{22E557CB-2371-4194-89C3-2B83B595B73F}"/>
    <cellStyle name="CustomCellsOrange 3 2 2 3 6" xfId="20937" xr:uid="{FE715AAF-34BC-46D7-BF39-BE943477F49C}"/>
    <cellStyle name="CustomCellsOrange 3 2 2 3 7" xfId="23534" xr:uid="{AE59BD03-1404-4218-9709-3F7838145CFF}"/>
    <cellStyle name="CustomCellsOrange 3 2 2 3 8" xfId="26854" xr:uid="{1DFED5B9-FD38-4D96-893A-E65CFA258177}"/>
    <cellStyle name="CustomCellsOrange 3 2 2 3 9" xfId="33412" xr:uid="{5C232B54-AE49-462F-ACAE-962027233A01}"/>
    <cellStyle name="CustomCellsOrange 3 2 2 4" xfId="2312" xr:uid="{97C4F88B-391C-4C15-AE8A-7CF1B2E1B9AA}"/>
    <cellStyle name="CustomCellsOrange 3 2 2 4 10" xfId="40029" xr:uid="{4F7D97F4-F84C-46CF-8CFA-0635C63CF2EC}"/>
    <cellStyle name="CustomCellsOrange 3 2 2 4 11" xfId="44335" xr:uid="{D67D7771-AECC-43B5-8A8F-6EF6EA1648FE}"/>
    <cellStyle name="CustomCellsOrange 3 2 2 4 12" xfId="47747" xr:uid="{52EF458B-6C01-4978-8794-81B194BCE299}"/>
    <cellStyle name="CustomCellsOrange 3 2 2 4 2" xfId="6750" xr:uid="{32F20823-226D-4A46-93B4-2D28E51AE505}"/>
    <cellStyle name="CustomCellsOrange 3 2 2 4 3" xfId="10328" xr:uid="{A715EB38-7884-49F5-BAF9-AF846CFBFFF3}"/>
    <cellStyle name="CustomCellsOrange 3 2 2 4 4" xfId="14227" xr:uid="{6E752AB9-A1FC-4941-9314-CDC1E9B862DD}"/>
    <cellStyle name="CustomCellsOrange 3 2 2 4 5" xfId="17428" xr:uid="{B7225374-E687-4F95-A33A-A9F26FDC16A8}"/>
    <cellStyle name="CustomCellsOrange 3 2 2 4 6" xfId="21411" xr:uid="{8EB319D2-7E32-4604-8DA4-1EE294D5FCC2}"/>
    <cellStyle name="CustomCellsOrange 3 2 2 4 7" xfId="23998" xr:uid="{C0DDCF9D-71EC-43F9-8605-CBFFE8483316}"/>
    <cellStyle name="CustomCellsOrange 3 2 2 4 8" xfId="30317" xr:uid="{F323CD5E-64AD-4289-99FF-F8B98A4A877C}"/>
    <cellStyle name="CustomCellsOrange 3 2 2 4 9" xfId="33891" xr:uid="{F5CCF007-0FE8-430D-B3F1-38B78272AA10}"/>
    <cellStyle name="CustomCellsOrange 3 2 2 5" xfId="2677" xr:uid="{DC4DCCF2-DC3E-4533-A727-B4A458D62F14}"/>
    <cellStyle name="CustomCellsOrange 3 2 2 5 10" xfId="40394" xr:uid="{954A10BA-FF5F-4A85-B1D2-BC549D6F5AAE}"/>
    <cellStyle name="CustomCellsOrange 3 2 2 5 11" xfId="44700" xr:uid="{3C110BB6-CA2F-4155-AB34-42764D7CDBBF}"/>
    <cellStyle name="CustomCellsOrange 3 2 2 5 12" xfId="50101" xr:uid="{76360455-2DFC-480F-9CFD-4D84728CA87C}"/>
    <cellStyle name="CustomCellsOrange 3 2 2 5 2" xfId="7113" xr:uid="{AB1F7EFC-9BC8-48CE-A322-72A63EE9BCE8}"/>
    <cellStyle name="CustomCellsOrange 3 2 2 5 3" xfId="10693" xr:uid="{F9026D0E-DABD-4A26-9B3C-B8AA7AC53520}"/>
    <cellStyle name="CustomCellsOrange 3 2 2 5 4" xfId="14592" xr:uid="{43071E00-C143-42BB-A9D5-5757C52B319C}"/>
    <cellStyle name="CustomCellsOrange 3 2 2 5 5" xfId="17793" xr:uid="{7D0A54BE-7B8F-428A-A045-46EB2F7535FF}"/>
    <cellStyle name="CustomCellsOrange 3 2 2 5 6" xfId="21776" xr:uid="{805AF49F-5A97-4260-9F56-FEDE2443B957}"/>
    <cellStyle name="CustomCellsOrange 3 2 2 5 7" xfId="24343" xr:uid="{FF26A39C-D9B0-46ED-80E3-FE2042C469ED}"/>
    <cellStyle name="CustomCellsOrange 3 2 2 5 8" xfId="30649" xr:uid="{EB07702D-68E9-4D87-8C53-7C5ECE30FBDD}"/>
    <cellStyle name="CustomCellsOrange 3 2 2 5 9" xfId="34256" xr:uid="{3D7BCC9D-7781-4BDD-BC8E-EF5DA3F0B7FF}"/>
    <cellStyle name="CustomCellsOrange 3 2 2 6" xfId="3366" xr:uid="{C50956DE-37B7-481D-8F46-AD73E080D74E}"/>
    <cellStyle name="CustomCellsOrange 3 2 2 6 10" xfId="34943" xr:uid="{959711CE-3A7F-4E29-9596-D87C74626FB6}"/>
    <cellStyle name="CustomCellsOrange 3 2 2 6 11" xfId="38388" xr:uid="{FFCA6E38-A65F-47C0-9907-F33CF4901090}"/>
    <cellStyle name="CustomCellsOrange 3 2 2 6 12" xfId="41077" xr:uid="{5DC2CCE1-4717-4187-87D9-24A5EEA1286E}"/>
    <cellStyle name="CustomCellsOrange 3 2 2 6 13" xfId="45388" xr:uid="{CAF2B864-B0E5-407E-9DCF-99A7139E2A52}"/>
    <cellStyle name="CustomCellsOrange 3 2 2 6 14" xfId="48779" xr:uid="{67646311-0781-4A74-ACB0-222123B151F4}"/>
    <cellStyle name="CustomCellsOrange 3 2 2 6 15" xfId="50784" xr:uid="{1C871313-0488-479A-A5A3-48B8ACD3F863}"/>
    <cellStyle name="CustomCellsOrange 3 2 2 6 2" xfId="7801" xr:uid="{976988C2-87CD-4A5A-89F6-BED134C9179E}"/>
    <cellStyle name="CustomCellsOrange 3 2 2 6 3" xfId="11380" xr:uid="{59E39008-775F-4B2E-96B8-7FA867EBE757}"/>
    <cellStyle name="CustomCellsOrange 3 2 2 6 4" xfId="15280" xr:uid="{412C7705-E3DF-478F-B3D5-BF742C8FA7E0}"/>
    <cellStyle name="CustomCellsOrange 3 2 2 6 5" xfId="18479" xr:uid="{EEB4C239-67E5-4B4F-B131-886F4F08CD6B}"/>
    <cellStyle name="CustomCellsOrange 3 2 2 6 6" xfId="22459" xr:uid="{60ACDAF0-4A5E-4C40-8F80-56AC9D8D94AD}"/>
    <cellStyle name="CustomCellsOrange 3 2 2 6 7" xfId="25021" xr:uid="{FF0A7E7F-B322-4D93-9B94-F57F3E77D19C}"/>
    <cellStyle name="CustomCellsOrange 3 2 2 6 8" xfId="29364" xr:uid="{ED2C2D07-A383-45D2-806D-D08FF7B9F146}"/>
    <cellStyle name="CustomCellsOrange 3 2 2 6 9" xfId="31338" xr:uid="{0F6768A2-207E-4CA2-B4DB-79037F3AE91C}"/>
    <cellStyle name="CustomCellsOrange 3 2 2 7" xfId="3575" xr:uid="{24F33A06-BB37-433B-B704-2A5D866BBDCE}"/>
    <cellStyle name="CustomCellsOrange 3 2 2 7 10" xfId="35152" xr:uid="{6629E8C6-FD56-4D59-A61C-AE0C9E0FA96B}"/>
    <cellStyle name="CustomCellsOrange 3 2 2 7 11" xfId="38597" xr:uid="{79BDD30A-95D6-4478-B72A-24D13F5D5324}"/>
    <cellStyle name="CustomCellsOrange 3 2 2 7 12" xfId="41286" xr:uid="{82B29C63-19D6-4E96-802D-3F4A2C062D5C}"/>
    <cellStyle name="CustomCellsOrange 3 2 2 7 13" xfId="45597" xr:uid="{6B920FF9-3983-4938-8EC5-CB7EA24EE9F7}"/>
    <cellStyle name="CustomCellsOrange 3 2 2 7 14" xfId="48988" xr:uid="{520C125E-96F8-49E2-9090-E7D8EF23A700}"/>
    <cellStyle name="CustomCellsOrange 3 2 2 7 15" xfId="50993" xr:uid="{AB70557D-20A5-4A09-9E74-7D860A7A9D6F}"/>
    <cellStyle name="CustomCellsOrange 3 2 2 7 2" xfId="8010" xr:uid="{203D8497-0ECA-4596-B46C-F7F883641F3F}"/>
    <cellStyle name="CustomCellsOrange 3 2 2 7 3" xfId="11589" xr:uid="{66107E6F-F2D5-45B6-A2EE-1C74F03CDC33}"/>
    <cellStyle name="CustomCellsOrange 3 2 2 7 4" xfId="15489" xr:uid="{6A61D5AB-35FC-43B9-8BE9-4C02D4185354}"/>
    <cellStyle name="CustomCellsOrange 3 2 2 7 5" xfId="18688" xr:uid="{E259C4C4-E6D2-420D-96E3-021E29EBFBEF}"/>
    <cellStyle name="CustomCellsOrange 3 2 2 7 6" xfId="22668" xr:uid="{8FD94E8C-2EFF-4006-B309-AF36F41A25D3}"/>
    <cellStyle name="CustomCellsOrange 3 2 2 7 7" xfId="25230" xr:uid="{8448A32D-57BB-4886-9955-369F8A5A9C51}"/>
    <cellStyle name="CustomCellsOrange 3 2 2 7 8" xfId="29573" xr:uid="{08233228-54F6-4162-B1D3-240C479D9F1A}"/>
    <cellStyle name="CustomCellsOrange 3 2 2 7 9" xfId="31547" xr:uid="{BB61169C-7B07-4321-B783-4CF139CAC91A}"/>
    <cellStyle name="CustomCellsOrange 3 2 2 8" xfId="4318" xr:uid="{C5D1F9C4-C9E9-4170-BDB8-0E9C425CA696}"/>
    <cellStyle name="CustomCellsOrange 3 2 2 8 10" xfId="41981" xr:uid="{71E5EBB2-9ADD-420C-8E1B-B2702D47BF67}"/>
    <cellStyle name="CustomCellsOrange 3 2 2 8 11" xfId="46317" xr:uid="{DE5CBF7C-5AF0-42A0-B3DF-5A0CB2D987D7}"/>
    <cellStyle name="CustomCellsOrange 3 2 2 8 12" xfId="49721" xr:uid="{ACF6F377-715A-4EC6-BD11-043C4FD4E45E}"/>
    <cellStyle name="CustomCellsOrange 3 2 2 8 13" xfId="51688" xr:uid="{A1A22F35-2946-4002-9767-1B414D810CF6}"/>
    <cellStyle name="CustomCellsOrange 3 2 2 8 2" xfId="8751" xr:uid="{78DC05A4-39F9-4FCF-90E6-3CD3ECD2084A}"/>
    <cellStyle name="CustomCellsOrange 3 2 2 8 3" xfId="12322" xr:uid="{D5950F14-B845-4AEB-97D5-567DAECA771E}"/>
    <cellStyle name="CustomCellsOrange 3 2 2 8 4" xfId="16225" xr:uid="{D39432A7-0E04-4DA1-A656-EA64A2832DDC}"/>
    <cellStyle name="CustomCellsOrange 3 2 2 8 5" xfId="19406" xr:uid="{58AE8985-2B09-46CE-8CC9-BD681C1CC14C}"/>
    <cellStyle name="CustomCellsOrange 3 2 2 8 6" xfId="25925" xr:uid="{AAD9198E-324A-488F-9FCA-8911988958D8}"/>
    <cellStyle name="CustomCellsOrange 3 2 2 8 7" xfId="32273" xr:uid="{1F32CA97-11D4-421A-BA83-7EBDA992EACB}"/>
    <cellStyle name="CustomCellsOrange 3 2 2 8 8" xfId="35879" xr:uid="{61319532-28FF-4B93-8747-0AAB839717E0}"/>
    <cellStyle name="CustomCellsOrange 3 2 2 8 9" xfId="39331" xr:uid="{361737D0-D5A8-4435-911F-A77E13970F06}"/>
    <cellStyle name="CustomCellsOrange 3 2 2 9" xfId="4458" xr:uid="{CE8F937A-10F9-48C2-89B5-6238A1DE87C2}"/>
    <cellStyle name="CustomCellsOrange 3 2 2 9 10" xfId="42121" xr:uid="{2DC94EE4-A393-4DC1-8B0B-6F08FE5F5E92}"/>
    <cellStyle name="CustomCellsOrange 3 2 2 9 11" xfId="46457" xr:uid="{0093B27A-0619-42CB-852B-B5B32F887920}"/>
    <cellStyle name="CustomCellsOrange 3 2 2 9 12" xfId="49861" xr:uid="{342CB206-E10C-4F68-9CB3-81359E33FE93}"/>
    <cellStyle name="CustomCellsOrange 3 2 2 9 13" xfId="51828" xr:uid="{E2F8693A-7D2F-4887-9AEA-DFFE39642507}"/>
    <cellStyle name="CustomCellsOrange 3 2 2 9 2" xfId="8891" xr:uid="{38B5E4CE-D1F9-4122-B4DE-DC0D59A09477}"/>
    <cellStyle name="CustomCellsOrange 3 2 2 9 3" xfId="12462" xr:uid="{CED86C67-2BA1-4C83-BB09-D0A6F36333ED}"/>
    <cellStyle name="CustomCellsOrange 3 2 2 9 4" xfId="16365" xr:uid="{BB094B2B-9037-48B6-A79C-09ABFB007A8D}"/>
    <cellStyle name="CustomCellsOrange 3 2 2 9 5" xfId="19546" xr:uid="{9B94B2AE-2446-4609-B7CF-2B9A82308433}"/>
    <cellStyle name="CustomCellsOrange 3 2 2 9 6" xfId="26065" xr:uid="{03E441CC-DA02-4B95-A814-69E0E2E943ED}"/>
    <cellStyle name="CustomCellsOrange 3 2 2 9 7" xfId="32413" xr:uid="{9C0A49F1-DC15-4DCA-9345-74A58463FABD}"/>
    <cellStyle name="CustomCellsOrange 3 2 2 9 8" xfId="36019" xr:uid="{BAE523E6-881D-4E00-8952-BEA7F53DAB0F}"/>
    <cellStyle name="CustomCellsOrange 3 2 2 9 9" xfId="39471" xr:uid="{1552EEBA-8D5D-4D86-94A9-3A9942D998F4}"/>
    <cellStyle name="CustomCellsOrange 3 2 3" xfId="1167" xr:uid="{3A03AB56-5AFB-4578-9B53-203473665545}"/>
    <cellStyle name="CustomCellsOrange 3 2 3 10" xfId="43192" xr:uid="{7AA2B5BF-5C75-48F2-91BE-B7680EB7156D}"/>
    <cellStyle name="CustomCellsOrange 3 2 3 11" xfId="47981" xr:uid="{3BD8C8B4-8885-4DB6-A3F5-11598EC8DECC}"/>
    <cellStyle name="CustomCellsOrange 3 2 3 2" xfId="5609" xr:uid="{C4E44BE7-2220-47B9-95DB-F501AFF73CA0}"/>
    <cellStyle name="CustomCellsOrange 3 2 3 3" xfId="9183" xr:uid="{C3311FBB-5A10-443D-9184-B97DE6E91CD0}"/>
    <cellStyle name="CustomCellsOrange 3 2 3 4" xfId="11693" xr:uid="{7B02FA44-8500-436B-A1D0-4D0C0309BE2E}"/>
    <cellStyle name="CustomCellsOrange 3 2 3 5" xfId="20275" xr:uid="{6CB3F367-A52F-4E6F-972E-0EFE9C0BCE0A}"/>
    <cellStyle name="CustomCellsOrange 3 2 3 6" xfId="13450" xr:uid="{CF7774EA-9723-4627-AB52-F50F2AB4371C}"/>
    <cellStyle name="CustomCellsOrange 3 2 3 7" xfId="30185" xr:uid="{D32AFEA1-783C-4EDA-9E54-660CB931BD82}"/>
    <cellStyle name="CustomCellsOrange 3 2 3 8" xfId="32750" xr:uid="{2AD5B5EF-FE18-4C4F-B06B-48A7B53EDA7F}"/>
    <cellStyle name="CustomCellsOrange 3 2 3 9" xfId="37594" xr:uid="{909FE8C7-CBE6-407F-BB50-C32A419AB5F4}"/>
    <cellStyle name="CustomCellsOrange 3 2 4" xfId="1742" xr:uid="{35B290A2-1662-4A1F-A745-1519C2C8C870}"/>
    <cellStyle name="CustomCellsOrange 3 2 4 10" xfId="29770" xr:uid="{8DE42BD7-E203-424F-BDA2-F8DAA4645B9C}"/>
    <cellStyle name="CustomCellsOrange 3 2 4 11" xfId="43767" xr:uid="{13992B81-DEA5-47B1-838A-DE35BB9A1C6B}"/>
    <cellStyle name="CustomCellsOrange 3 2 4 12" xfId="46751" xr:uid="{D8820B7D-CC7F-46EC-B2EA-828F9467BC96}"/>
    <cellStyle name="CustomCellsOrange 3 2 4 2" xfId="6180" xr:uid="{A27995D4-351B-4266-9DBF-C1DF322A16A3}"/>
    <cellStyle name="CustomCellsOrange 3 2 4 3" xfId="9758" xr:uid="{B8CCB26E-8CC9-4BBB-8361-3037E4ABAA03}"/>
    <cellStyle name="CustomCellsOrange 3 2 4 4" xfId="13660" xr:uid="{5D5C277C-186E-434B-A671-57215A18BA70}"/>
    <cellStyle name="CustomCellsOrange 3 2 4 5" xfId="16863" xr:uid="{02C93F1F-0DF3-42DD-8281-6F2DFC2BED38}"/>
    <cellStyle name="CustomCellsOrange 3 2 4 6" xfId="20850" xr:uid="{207EE6D4-D997-4F00-B470-D4AB49DFC71E}"/>
    <cellStyle name="CustomCellsOrange 3 2 4 7" xfId="23450" xr:uid="{084C78B5-E466-409F-B7B1-82C9DC076915}"/>
    <cellStyle name="CustomCellsOrange 3 2 4 8" xfId="28477" xr:uid="{535A5766-DE78-49F1-9D9A-0FCFF82CAA70}"/>
    <cellStyle name="CustomCellsOrange 3 2 4 9" xfId="33325" xr:uid="{F123CDBA-F801-4617-A5B1-E57B9D090C8A}"/>
    <cellStyle name="CustomCellsOrange 3 2 5" xfId="2131" xr:uid="{019CFCA1-0C7E-4AE6-ACB2-397567F9C333}"/>
    <cellStyle name="CustomCellsOrange 3 2 5 10" xfId="39848" xr:uid="{8860ED75-2B60-4536-96DE-FF8A238095B0}"/>
    <cellStyle name="CustomCellsOrange 3 2 5 11" xfId="44154" xr:uid="{604FAEEB-9315-4548-999E-2683EFA15593}"/>
    <cellStyle name="CustomCellsOrange 3 2 5 12" xfId="46827" xr:uid="{B24EAFAD-5A66-42A1-8586-9748B7EAB773}"/>
    <cellStyle name="CustomCellsOrange 3 2 5 2" xfId="6569" xr:uid="{E58CA4DB-C93F-4BE5-9DF4-44DFE3BAE51B}"/>
    <cellStyle name="CustomCellsOrange 3 2 5 3" xfId="10147" xr:uid="{3665FE39-0012-430B-B61D-CD70A19B7C89}"/>
    <cellStyle name="CustomCellsOrange 3 2 5 4" xfId="14046" xr:uid="{858A1E7A-C237-4529-B673-66B1A59DD275}"/>
    <cellStyle name="CustomCellsOrange 3 2 5 5" xfId="17247" xr:uid="{42C84E68-C281-425C-BE24-D529A0F6A3F1}"/>
    <cellStyle name="CustomCellsOrange 3 2 5 6" xfId="21230" xr:uid="{C997D24C-B6F0-484C-86DF-5ADB1BD4BB61}"/>
    <cellStyle name="CustomCellsOrange 3 2 5 7" xfId="23817" xr:uid="{16889D4B-1824-44FC-98EE-83D2470D457F}"/>
    <cellStyle name="CustomCellsOrange 3 2 5 8" xfId="29840" xr:uid="{F48A84C3-A112-4B7D-B570-2C4354E54B13}"/>
    <cellStyle name="CustomCellsOrange 3 2 5 9" xfId="33710" xr:uid="{8479F018-573A-445C-B9FC-CC7A66498950}"/>
    <cellStyle name="CustomCellsOrange 3 2 6" xfId="2471" xr:uid="{0897B2A6-5E53-4741-BF30-49E6C7AE1211}"/>
    <cellStyle name="CustomCellsOrange 3 2 6 10" xfId="40188" xr:uid="{D2CD39E8-54ED-40CA-AD13-F1DFC526D1FE}"/>
    <cellStyle name="CustomCellsOrange 3 2 6 11" xfId="44494" xr:uid="{BB5A9F30-EB04-4491-85AF-F5122CD1E878}"/>
    <cellStyle name="CustomCellsOrange 3 2 6 12" xfId="42588" xr:uid="{B043DFF2-68B1-4EDB-86CB-61E74EF927E6}"/>
    <cellStyle name="CustomCellsOrange 3 2 6 2" xfId="6909" xr:uid="{19DB12CA-67EB-4AFF-AAB2-E0B8E94DC221}"/>
    <cellStyle name="CustomCellsOrange 3 2 6 3" xfId="10487" xr:uid="{46339FE6-E9B6-48F9-BA09-578B466E439D}"/>
    <cellStyle name="CustomCellsOrange 3 2 6 4" xfId="14386" xr:uid="{63962AAA-8663-4C72-9768-2734167887A7}"/>
    <cellStyle name="CustomCellsOrange 3 2 6 5" xfId="17587" xr:uid="{F74EE0BF-2725-415F-9D61-CB0B4E45A638}"/>
    <cellStyle name="CustomCellsOrange 3 2 6 6" xfId="21570" xr:uid="{DD395D5D-FEF3-4823-A7CB-6B84F14D82A2}"/>
    <cellStyle name="CustomCellsOrange 3 2 6 7" xfId="24152" xr:uid="{3DFC210F-D94A-47A8-9844-0CF5BFDCF12F}"/>
    <cellStyle name="CustomCellsOrange 3 2 6 8" xfId="26471" xr:uid="{94129692-8E78-4AF9-88D4-BFB991249370}"/>
    <cellStyle name="CustomCellsOrange 3 2 6 9" xfId="34050" xr:uid="{B1E4012D-E70F-4ACC-88BB-CDB433B473B9}"/>
    <cellStyle name="CustomCellsOrange 3 2 7" xfId="3155" xr:uid="{15C4E6F1-14DB-4CBD-AA6B-466B5804A0D9}"/>
    <cellStyle name="CustomCellsOrange 3 2 7 10" xfId="34732" xr:uid="{8D2D4788-FBEA-4B3B-8CF0-5774FF0F256F}"/>
    <cellStyle name="CustomCellsOrange 3 2 7 11" xfId="38177" xr:uid="{3A56A3DA-E041-41AC-A9A3-3635D5DBC568}"/>
    <cellStyle name="CustomCellsOrange 3 2 7 12" xfId="40866" xr:uid="{83A70502-7DE4-4EDC-B1C5-59E3D9E53C5E}"/>
    <cellStyle name="CustomCellsOrange 3 2 7 13" xfId="45177" xr:uid="{C440686E-1D8F-4850-A0BC-A31156D88890}"/>
    <cellStyle name="CustomCellsOrange 3 2 7 14" xfId="48568" xr:uid="{5DE45718-D4EF-464C-A39C-7DA8183BD8AA}"/>
    <cellStyle name="CustomCellsOrange 3 2 7 15" xfId="50573" xr:uid="{C66290D4-FFB5-409F-B538-35E545CF0D15}"/>
    <cellStyle name="CustomCellsOrange 3 2 7 2" xfId="7590" xr:uid="{80B1C012-F4FD-4461-8824-DAE8B9D478FF}"/>
    <cellStyle name="CustomCellsOrange 3 2 7 3" xfId="11169" xr:uid="{54B383F2-9AB0-41EC-AB5B-F9521DEA8077}"/>
    <cellStyle name="CustomCellsOrange 3 2 7 4" xfId="15069" xr:uid="{5BE2E294-345C-4021-8204-0307026AC445}"/>
    <cellStyle name="CustomCellsOrange 3 2 7 5" xfId="18268" xr:uid="{CF67E961-EE42-4B3B-827D-C9E40208B962}"/>
    <cellStyle name="CustomCellsOrange 3 2 7 6" xfId="22248" xr:uid="{59242724-E6A2-4537-8B06-4BAD672CFA2B}"/>
    <cellStyle name="CustomCellsOrange 3 2 7 7" xfId="24810" xr:uid="{311F936D-882D-4997-B2C3-76DB817D250C}"/>
    <cellStyle name="CustomCellsOrange 3 2 7 8" xfId="29153" xr:uid="{C8980574-93F7-442E-9334-C72F3C6CD7E9}"/>
    <cellStyle name="CustomCellsOrange 3 2 7 9" xfId="31127" xr:uid="{5B881A80-71DF-4287-B0FF-B374E0CCC995}"/>
    <cellStyle name="CustomCellsOrange 3 2 8" xfId="3485" xr:uid="{2EA1C142-9B80-4E99-A84F-8063B8D97E12}"/>
    <cellStyle name="CustomCellsOrange 3 2 8 10" xfId="35062" xr:uid="{17B31686-C06B-4E4C-9193-48165C5D4014}"/>
    <cellStyle name="CustomCellsOrange 3 2 8 11" xfId="38507" xr:uid="{B5C8855E-041C-454B-A77F-7F84378A7645}"/>
    <cellStyle name="CustomCellsOrange 3 2 8 12" xfId="41196" xr:uid="{5FD729A4-C2E0-4AB1-94C3-06361860E01A}"/>
    <cellStyle name="CustomCellsOrange 3 2 8 13" xfId="45507" xr:uid="{550E8202-3AC5-4080-8CCE-08A04A56E3DB}"/>
    <cellStyle name="CustomCellsOrange 3 2 8 14" xfId="48898" xr:uid="{D80BDEC0-B131-4797-B86B-12FC1738BFBC}"/>
    <cellStyle name="CustomCellsOrange 3 2 8 15" xfId="50903" xr:uid="{237A0AAD-220A-43FB-A711-A9AE3EF836FA}"/>
    <cellStyle name="CustomCellsOrange 3 2 8 2" xfId="7920" xr:uid="{B5CBAF00-FF85-4574-8902-78278F46E26A}"/>
    <cellStyle name="CustomCellsOrange 3 2 8 3" xfId="11499" xr:uid="{6331BDBC-F9FF-45A3-834D-4072025F4F22}"/>
    <cellStyle name="CustomCellsOrange 3 2 8 4" xfId="15399" xr:uid="{38B2F9E9-7E54-4E7C-ACB5-8690597BE0A1}"/>
    <cellStyle name="CustomCellsOrange 3 2 8 5" xfId="18598" xr:uid="{C128C36F-8B75-4576-B8FB-BAAA85087B55}"/>
    <cellStyle name="CustomCellsOrange 3 2 8 6" xfId="22578" xr:uid="{CF6473B5-E979-4AB9-AC1F-706C7948033C}"/>
    <cellStyle name="CustomCellsOrange 3 2 8 7" xfId="25140" xr:uid="{77E31D27-BFD2-4909-B014-F942310C5E61}"/>
    <cellStyle name="CustomCellsOrange 3 2 8 8" xfId="29483" xr:uid="{36FD85F7-402A-481A-9438-0F1FF65DAD05}"/>
    <cellStyle name="CustomCellsOrange 3 2 8 9" xfId="31457" xr:uid="{915E0AFD-6957-43BB-A5C1-8ACD86CB2AC1}"/>
    <cellStyle name="CustomCellsOrange 3 2 9" xfId="4109" xr:uid="{104CF4AC-F631-4F2E-A7C1-01FCC21A56FF}"/>
    <cellStyle name="CustomCellsOrange 3 2 9 10" xfId="41772" xr:uid="{33DE70C9-6290-4F5D-9101-18B2FCF89937}"/>
    <cellStyle name="CustomCellsOrange 3 2 9 11" xfId="46108" xr:uid="{95200241-0F24-478E-B466-5CD9217BFA13}"/>
    <cellStyle name="CustomCellsOrange 3 2 9 12" xfId="49512" xr:uid="{4FD4227D-8124-45F6-B16D-01E40A45E9E4}"/>
    <cellStyle name="CustomCellsOrange 3 2 9 13" xfId="51479" xr:uid="{09A66E25-F7E3-4863-8DA1-755A204F4A16}"/>
    <cellStyle name="CustomCellsOrange 3 2 9 2" xfId="8542" xr:uid="{553332C2-DF57-4E0C-B4CD-5EE9470E3291}"/>
    <cellStyle name="CustomCellsOrange 3 2 9 3" xfId="12113" xr:uid="{D5D38B40-0969-4E0E-8937-EC81A244E739}"/>
    <cellStyle name="CustomCellsOrange 3 2 9 4" xfId="16016" xr:uid="{C1E3A6D9-E495-4295-BEAB-1A3FBBF217E0}"/>
    <cellStyle name="CustomCellsOrange 3 2 9 5" xfId="19197" xr:uid="{D0F9996D-40E1-4272-9A98-2F98383FA5A3}"/>
    <cellStyle name="CustomCellsOrange 3 2 9 6" xfId="25716" xr:uid="{04C7943F-52D2-4F77-B45C-BF3BF098F527}"/>
    <cellStyle name="CustomCellsOrange 3 2 9 7" xfId="32064" xr:uid="{0309EE1B-D00B-4532-8C66-D3EEE4C07D7D}"/>
    <cellStyle name="CustomCellsOrange 3 2 9 8" xfId="35670" xr:uid="{0ABAC126-784D-43E9-BFD7-F7BC9A341344}"/>
    <cellStyle name="CustomCellsOrange 3 2 9 9" xfId="39122" xr:uid="{43645C33-80BA-45A1-95B6-3FB455532E4B}"/>
    <cellStyle name="CustomCellsOrange 3 3" xfId="620" xr:uid="{BB2F5642-529F-4183-B43D-0DC8EF1915D6}"/>
    <cellStyle name="CustomCellsOrange 3 3 10" xfId="4480" xr:uid="{8EA5452A-EB20-4416-8670-ACDDB6BE02CB}"/>
    <cellStyle name="CustomCellsOrange 3 3 10 10" xfId="42143" xr:uid="{C416E487-67DE-488B-9753-DC82AC6DF754}"/>
    <cellStyle name="CustomCellsOrange 3 3 10 11" xfId="46479" xr:uid="{6180BA47-8391-49B1-9925-DB834E32CAB8}"/>
    <cellStyle name="CustomCellsOrange 3 3 10 12" xfId="49883" xr:uid="{B0C5A718-7924-424F-A08F-C167E373FB67}"/>
    <cellStyle name="CustomCellsOrange 3 3 10 13" xfId="51850" xr:uid="{E286FA01-A754-4EEE-909F-F8B64308617A}"/>
    <cellStyle name="CustomCellsOrange 3 3 10 2" xfId="8913" xr:uid="{FAE406F5-FE4E-4FC9-A058-A180D83C386C}"/>
    <cellStyle name="CustomCellsOrange 3 3 10 3" xfId="12484" xr:uid="{BF9BD5D9-585E-4D84-9821-5D77D739CE3B}"/>
    <cellStyle name="CustomCellsOrange 3 3 10 4" xfId="16387" xr:uid="{4504BB17-AE1D-4CB4-981D-D9CD6557F7FF}"/>
    <cellStyle name="CustomCellsOrange 3 3 10 5" xfId="19568" xr:uid="{B91B1A69-062C-42B1-87F4-70C2988B2A14}"/>
    <cellStyle name="CustomCellsOrange 3 3 10 6" xfId="26087" xr:uid="{D060E481-2CDE-4DD3-97DF-B75ABF9E7BA0}"/>
    <cellStyle name="CustomCellsOrange 3 3 10 7" xfId="32435" xr:uid="{2682B048-CA58-4E2B-9C57-06A621BD136C}"/>
    <cellStyle name="CustomCellsOrange 3 3 10 8" xfId="36041" xr:uid="{83A2B48F-A1BF-4DCD-8158-F7D38EAB025E}"/>
    <cellStyle name="CustomCellsOrange 3 3 10 9" xfId="39493" xr:uid="{ABE8F49C-0C51-4329-9C49-B2DCA8B673A6}"/>
    <cellStyle name="CustomCellsOrange 3 3 11" xfId="4809" xr:uid="{1AEAD57C-9CE1-4390-BEE7-FC664103575D}"/>
    <cellStyle name="CustomCellsOrange 3 3 12" xfId="5015" xr:uid="{A920329B-7B9E-44D4-A583-E9D8E19F54B4}"/>
    <cellStyle name="CustomCellsOrange 3 3 13" xfId="19734" xr:uid="{27AC03B4-E325-439D-9DEA-F0BBCE20784C}"/>
    <cellStyle name="CustomCellsOrange 3 3 14" xfId="36845" xr:uid="{AB4CEF9A-1445-4724-BEF5-79E2E9D4287C}"/>
    <cellStyle name="CustomCellsOrange 3 3 15" xfId="42650" xr:uid="{74C580D1-D2F3-4412-8603-81464CF83F6D}"/>
    <cellStyle name="CustomCellsOrange 3 3 16" xfId="52484" xr:uid="{C3747B75-0E40-4C5D-A08B-8089D72BFE29}"/>
    <cellStyle name="CustomCellsOrange 3 3 2" xfId="835" xr:uid="{B393843D-3B54-4BB4-98E0-74B0805CD97C}"/>
    <cellStyle name="CustomCellsOrange 3 3 2 10" xfId="5194" xr:uid="{97512917-A3D3-43E1-B413-FC99BF892D01}"/>
    <cellStyle name="CustomCellsOrange 3 3 2 11" xfId="5035" xr:uid="{BC0BD56E-7171-4284-8633-B9B1EEA2A388}"/>
    <cellStyle name="CustomCellsOrange 3 3 2 12" xfId="19944" xr:uid="{F2C3C694-70A4-4C3A-BD89-6393571697B4}"/>
    <cellStyle name="CustomCellsOrange 3 3 2 13" xfId="37021" xr:uid="{0E4ADD5B-1BDD-4669-8293-A20155518250}"/>
    <cellStyle name="CustomCellsOrange 3 3 2 14" xfId="42860" xr:uid="{C4357188-DA58-4098-8707-D012CA37EC23}"/>
    <cellStyle name="CustomCellsOrange 3 3 2 15" xfId="52698" xr:uid="{D25073AC-0CFA-4EA1-B436-A8470261EBE4}"/>
    <cellStyle name="CustomCellsOrange 3 3 2 2" xfId="1564" xr:uid="{DA30DCB4-863D-45E2-850F-AC585742900D}"/>
    <cellStyle name="CustomCellsOrange 3 3 2 2 10" xfId="43589" xr:uid="{EB591C34-C97E-41FC-88CC-504C614B9E8F}"/>
    <cellStyle name="CustomCellsOrange 3 3 2 2 11" xfId="48067" xr:uid="{2A9F4BAB-4813-4E66-960C-CAE44C33FC78}"/>
    <cellStyle name="CustomCellsOrange 3 3 2 2 2" xfId="6003" xr:uid="{486E2241-86B2-4AAE-959A-DE1076F3C6C3}"/>
    <cellStyle name="CustomCellsOrange 3 3 2 2 3" xfId="9580" xr:uid="{325BAF2A-4622-4F65-BD90-F49765B897CB}"/>
    <cellStyle name="CustomCellsOrange 3 3 2 2 4" xfId="16685" xr:uid="{AFE091D4-A748-41AD-956E-600CC0A462DE}"/>
    <cellStyle name="CustomCellsOrange 3 3 2 2 5" xfId="20672" xr:uid="{3E4F9452-CFD1-4360-9DEF-8151AEA59A75}"/>
    <cellStyle name="CustomCellsOrange 3 3 2 2 6" xfId="23283" xr:uid="{9E11BE1F-66BA-4EBE-8C65-1A652A155D71}"/>
    <cellStyle name="CustomCellsOrange 3 3 2 2 7" xfId="30032" xr:uid="{A2E09A29-53C0-429D-8F4D-2B20AA743F4E}"/>
    <cellStyle name="CustomCellsOrange 3 3 2 2 8" xfId="33147" xr:uid="{94CFADC6-439F-43C6-B94E-3C62AB5ABF7B}"/>
    <cellStyle name="CustomCellsOrange 3 3 2 2 9" xfId="37210" xr:uid="{ABBC33C6-73AA-4DFA-8A85-48943E83F67B}"/>
    <cellStyle name="CustomCellsOrange 3 3 2 3" xfId="1461" xr:uid="{BEFFE9F6-6CC2-4606-BFB3-535844771A92}"/>
    <cellStyle name="CustomCellsOrange 3 3 2 3 10" xfId="36726" xr:uid="{C01AC1C9-3B23-4EE3-9FF2-71E45DB2216C}"/>
    <cellStyle name="CustomCellsOrange 3 3 2 3 11" xfId="43486" xr:uid="{874AB032-C720-427F-9260-88A0A0A8C9A1}"/>
    <cellStyle name="CustomCellsOrange 3 3 2 3 12" xfId="47510" xr:uid="{CBBB004C-E7A1-476B-95EE-BC0A1ADBC99C}"/>
    <cellStyle name="CustomCellsOrange 3 3 2 3 2" xfId="5900" xr:uid="{387C2A03-DD4A-48EF-A522-0E06ECC74B34}"/>
    <cellStyle name="CustomCellsOrange 3 3 2 3 3" xfId="9477" xr:uid="{80FCDD62-9759-4F28-8871-FDE13A383D2D}"/>
    <cellStyle name="CustomCellsOrange 3 3 2 3 4" xfId="13393" xr:uid="{2757E7FF-4071-4677-87DA-EC79B9B407B6}"/>
    <cellStyle name="CustomCellsOrange 3 3 2 3 5" xfId="16582" xr:uid="{56CC5E0F-7C34-427F-B679-FAE3304DA8C9}"/>
    <cellStyle name="CustomCellsOrange 3 3 2 3 6" xfId="20569" xr:uid="{24AE5526-805C-48A4-894C-798272B5D7C0}"/>
    <cellStyle name="CustomCellsOrange 3 3 2 3 7" xfId="23186" xr:uid="{197DA1FD-F5F4-4D76-9E6B-BBB7817FBE18}"/>
    <cellStyle name="CustomCellsOrange 3 3 2 3 8" xfId="29920" xr:uid="{9109ECD0-8237-4629-BDF3-A4D7AE3035B5}"/>
    <cellStyle name="CustomCellsOrange 3 3 2 3 9" xfId="33044" xr:uid="{F9CC3408-3429-4614-AAB8-F5BD02AD0A62}"/>
    <cellStyle name="CustomCellsOrange 3 3 2 4" xfId="2251" xr:uid="{DCEFF9BC-10C7-4034-8678-ED837D6921E8}"/>
    <cellStyle name="CustomCellsOrange 3 3 2 4 10" xfId="39968" xr:uid="{CB782CE7-75A7-4E30-B086-F2E7C9FA1A9C}"/>
    <cellStyle name="CustomCellsOrange 3 3 2 4 11" xfId="44274" xr:uid="{271D9D79-F5A9-4853-8149-CBBFF7E6FF27}"/>
    <cellStyle name="CustomCellsOrange 3 3 2 4 12" xfId="47312" xr:uid="{0AD7671A-24AD-4BCD-B4BD-3AD9F602B611}"/>
    <cellStyle name="CustomCellsOrange 3 3 2 4 2" xfId="6689" xr:uid="{70B6BB3D-471D-4E20-AF5E-438D57C2D5A9}"/>
    <cellStyle name="CustomCellsOrange 3 3 2 4 3" xfId="10267" xr:uid="{657C3722-2DA8-49D4-8AD8-786737041682}"/>
    <cellStyle name="CustomCellsOrange 3 3 2 4 4" xfId="14166" xr:uid="{627AC5A5-7389-4716-935F-9617653F7EC0}"/>
    <cellStyle name="CustomCellsOrange 3 3 2 4 5" xfId="17367" xr:uid="{8B036242-8CB2-4BCC-9F89-EF8BE6EDAAC6}"/>
    <cellStyle name="CustomCellsOrange 3 3 2 4 6" xfId="21350" xr:uid="{698AE392-F97F-4192-BFC0-8EEE925B1B53}"/>
    <cellStyle name="CustomCellsOrange 3 3 2 4 7" xfId="23937" xr:uid="{B807C553-38AB-4595-85C2-62806112F570}"/>
    <cellStyle name="CustomCellsOrange 3 3 2 4 8" xfId="29711" xr:uid="{7F0C051B-8A00-4338-B5F4-3EC94D7FD2A2}"/>
    <cellStyle name="CustomCellsOrange 3 3 2 4 9" xfId="33830" xr:uid="{F6BA76AF-BD5F-461D-AD9C-6F1E771290AA}"/>
    <cellStyle name="CustomCellsOrange 3 3 2 5" xfId="2610" xr:uid="{A5F4272C-58F6-42C9-88B2-0EFA1591E1E7}"/>
    <cellStyle name="CustomCellsOrange 3 3 2 5 10" xfId="40327" xr:uid="{8448A9A4-8A2C-46EC-AF28-B97C827BAB4F}"/>
    <cellStyle name="CustomCellsOrange 3 3 2 5 11" xfId="44633" xr:uid="{A1819419-7FBD-42C9-9542-03765DBAA163}"/>
    <cellStyle name="CustomCellsOrange 3 3 2 5 12" xfId="50034" xr:uid="{B53A17B8-4695-4BF3-B28F-4915B14CF55A}"/>
    <cellStyle name="CustomCellsOrange 3 3 2 5 2" xfId="7047" xr:uid="{C6123BAA-9B94-4D88-AC26-6656AD3CC24A}"/>
    <cellStyle name="CustomCellsOrange 3 3 2 5 3" xfId="10626" xr:uid="{20FBD92F-03C4-4A16-944B-5B377D1FD41A}"/>
    <cellStyle name="CustomCellsOrange 3 3 2 5 4" xfId="14525" xr:uid="{98401C5B-B3F1-496D-B297-0A49C25B0F9D}"/>
    <cellStyle name="CustomCellsOrange 3 3 2 5 5" xfId="17726" xr:uid="{497B3D4F-0113-4944-B66F-754250BA6802}"/>
    <cellStyle name="CustomCellsOrange 3 3 2 5 6" xfId="21709" xr:uid="{57A431C2-3950-46F9-AD7B-3FFF7826F0A9}"/>
    <cellStyle name="CustomCellsOrange 3 3 2 5 7" xfId="24278" xr:uid="{7E178524-C7B5-41FF-8C14-BFC65E9A7890}"/>
    <cellStyle name="CustomCellsOrange 3 3 2 5 8" xfId="30582" xr:uid="{6338220B-E286-4938-BA7F-46D6E916CC2F}"/>
    <cellStyle name="CustomCellsOrange 3 3 2 5 9" xfId="34189" xr:uid="{55B5E837-8D78-4FCA-88D6-116A1DA271B1}"/>
    <cellStyle name="CustomCellsOrange 3 3 2 6" xfId="3299" xr:uid="{6103DAD6-4D0B-469B-A4E3-76E1279F53DD}"/>
    <cellStyle name="CustomCellsOrange 3 3 2 6 10" xfId="34876" xr:uid="{38B16D7D-116E-4E2B-95A5-525976A0A6E9}"/>
    <cellStyle name="CustomCellsOrange 3 3 2 6 11" xfId="38321" xr:uid="{01D00539-7016-4956-9262-0E3A40133FD5}"/>
    <cellStyle name="CustomCellsOrange 3 3 2 6 12" xfId="41010" xr:uid="{2EEA87A0-9A2A-42EB-97E6-005D787B6679}"/>
    <cellStyle name="CustomCellsOrange 3 3 2 6 13" xfId="45321" xr:uid="{C4CAEC82-54E3-421F-847F-25214014D768}"/>
    <cellStyle name="CustomCellsOrange 3 3 2 6 14" xfId="48712" xr:uid="{867B23ED-4FEA-4EA3-85FD-9FF9838203BC}"/>
    <cellStyle name="CustomCellsOrange 3 3 2 6 15" xfId="50717" xr:uid="{9C659376-812F-4B79-8E72-C9DFC38110CC}"/>
    <cellStyle name="CustomCellsOrange 3 3 2 6 2" xfId="7734" xr:uid="{DAC8CDE4-D38E-4231-B937-F8CA43A1861D}"/>
    <cellStyle name="CustomCellsOrange 3 3 2 6 3" xfId="11313" xr:uid="{1D8ED2A9-ABA2-4AF0-84ED-13E6EC989A39}"/>
    <cellStyle name="CustomCellsOrange 3 3 2 6 4" xfId="15213" xr:uid="{D03B3210-5CCF-4A16-BE43-BCF74C1B2207}"/>
    <cellStyle name="CustomCellsOrange 3 3 2 6 5" xfId="18412" xr:uid="{42A4CB28-EFDE-4B2A-B5AB-6E08AE0965BF}"/>
    <cellStyle name="CustomCellsOrange 3 3 2 6 6" xfId="22392" xr:uid="{B67EA354-02ED-4642-B450-2DF64F011BE2}"/>
    <cellStyle name="CustomCellsOrange 3 3 2 6 7" xfId="24954" xr:uid="{26061AF1-FDA8-4C9A-83FD-31E43B5F49EF}"/>
    <cellStyle name="CustomCellsOrange 3 3 2 6 8" xfId="29297" xr:uid="{E2D92A69-96A7-40FB-9717-74B1474C6157}"/>
    <cellStyle name="CustomCellsOrange 3 3 2 6 9" xfId="31271" xr:uid="{94FAE26B-C2B2-4835-840C-220B3A69B62B}"/>
    <cellStyle name="CustomCellsOrange 3 3 2 7" xfId="2878" xr:uid="{76B37B45-77FD-48E0-8E67-BF334C18FAB9}"/>
    <cellStyle name="CustomCellsOrange 3 3 2 7 10" xfId="34455" xr:uid="{CC06B521-D5A0-41DD-A552-7CBB0CE1BA89}"/>
    <cellStyle name="CustomCellsOrange 3 3 2 7 11" xfId="37900" xr:uid="{AB964F3D-0CA6-473C-802D-1C8492A6913D}"/>
    <cellStyle name="CustomCellsOrange 3 3 2 7 12" xfId="40589" xr:uid="{B1D3E46B-C4BD-485F-AF46-2CD02EBEC433}"/>
    <cellStyle name="CustomCellsOrange 3 3 2 7 13" xfId="44900" xr:uid="{A2AD14FF-F360-470C-91E3-6CFFB4D3A4CB}"/>
    <cellStyle name="CustomCellsOrange 3 3 2 7 14" xfId="48291" xr:uid="{6BD7C117-F060-4998-9028-A46937DB252A}"/>
    <cellStyle name="CustomCellsOrange 3 3 2 7 15" xfId="50296" xr:uid="{7CCD31BC-D3FF-4DC7-8351-B1A4A035206C}"/>
    <cellStyle name="CustomCellsOrange 3 3 2 7 2" xfId="7313" xr:uid="{FD57E075-5A1A-4D63-9F4B-8AC3C8771A9F}"/>
    <cellStyle name="CustomCellsOrange 3 3 2 7 3" xfId="10892" xr:uid="{2C8D685B-6D63-4028-A5DF-2DFE9D48C8BC}"/>
    <cellStyle name="CustomCellsOrange 3 3 2 7 4" xfId="14792" xr:uid="{390CD2AE-C4CA-4C99-A4B5-5F9BF393E344}"/>
    <cellStyle name="CustomCellsOrange 3 3 2 7 5" xfId="17991" xr:uid="{ED91DB35-4A79-4981-A4D9-81A9ACF70950}"/>
    <cellStyle name="CustomCellsOrange 3 3 2 7 6" xfId="21971" xr:uid="{57090BEE-42EB-4D60-BF84-5C4EEA012B3B}"/>
    <cellStyle name="CustomCellsOrange 3 3 2 7 7" xfId="24533" xr:uid="{5E46764E-43B2-4E90-955F-DE05B01372CB}"/>
    <cellStyle name="CustomCellsOrange 3 3 2 7 8" xfId="28876" xr:uid="{5E32577E-D6AC-42B1-BA0B-3667E3252BCD}"/>
    <cellStyle name="CustomCellsOrange 3 3 2 7 9" xfId="30850" xr:uid="{C7CD50E8-6A9D-4635-8E6E-A0D348A9F010}"/>
    <cellStyle name="CustomCellsOrange 3 3 2 8" xfId="4251" xr:uid="{CC220F2F-E1E3-47F3-BED9-41EDBA0B61EC}"/>
    <cellStyle name="CustomCellsOrange 3 3 2 8 10" xfId="41914" xr:uid="{3FB8F8B4-CB14-4689-9436-417420083963}"/>
    <cellStyle name="CustomCellsOrange 3 3 2 8 11" xfId="46250" xr:uid="{F0FFF3DC-6471-442C-AF05-B36418569BE5}"/>
    <cellStyle name="CustomCellsOrange 3 3 2 8 12" xfId="49654" xr:uid="{D9D7D929-3797-413C-B6CD-2B59FEBB0A0F}"/>
    <cellStyle name="CustomCellsOrange 3 3 2 8 13" xfId="51621" xr:uid="{63AB14E8-0B6B-4A63-BBA2-C471D7CFB6C7}"/>
    <cellStyle name="CustomCellsOrange 3 3 2 8 2" xfId="8684" xr:uid="{23F78FED-81D0-446C-B3A2-A87C26F71AA4}"/>
    <cellStyle name="CustomCellsOrange 3 3 2 8 3" xfId="12255" xr:uid="{2CF47577-5029-4266-B8D6-2EA54F3199B8}"/>
    <cellStyle name="CustomCellsOrange 3 3 2 8 4" xfId="16158" xr:uid="{6AAB83F7-9569-4791-83A0-C1F2DF953FB4}"/>
    <cellStyle name="CustomCellsOrange 3 3 2 8 5" xfId="19339" xr:uid="{E2670CCE-27F1-4229-8D52-EE29671BC380}"/>
    <cellStyle name="CustomCellsOrange 3 3 2 8 6" xfId="25858" xr:uid="{63ABB9AE-F525-48E9-9B53-52C6428C47E2}"/>
    <cellStyle name="CustomCellsOrange 3 3 2 8 7" xfId="32206" xr:uid="{16A945BD-B77D-494D-8739-FA3A2A2DEF35}"/>
    <cellStyle name="CustomCellsOrange 3 3 2 8 8" xfId="35812" xr:uid="{C2CDDF52-CEF8-49BE-AC2E-499D4FDC6035}"/>
    <cellStyle name="CustomCellsOrange 3 3 2 8 9" xfId="39264" xr:uid="{6BD51791-24F7-4197-922E-110B20E5CB83}"/>
    <cellStyle name="CustomCellsOrange 3 3 2 9" xfId="3926" xr:uid="{858B1C07-15C9-4ADE-BEA6-0910D5B3B6AC}"/>
    <cellStyle name="CustomCellsOrange 3 3 2 9 10" xfId="41589" xr:uid="{7664E3EA-EEF7-439D-951D-0EADC25C345E}"/>
    <cellStyle name="CustomCellsOrange 3 3 2 9 11" xfId="45925" xr:uid="{3BA88988-7A8D-4C48-8B40-608ECA97A8FF}"/>
    <cellStyle name="CustomCellsOrange 3 3 2 9 12" xfId="49329" xr:uid="{E17B6B70-D0B1-437A-B860-C22EFE131F07}"/>
    <cellStyle name="CustomCellsOrange 3 3 2 9 13" xfId="51296" xr:uid="{7C4762DA-1903-4924-9D60-64BBDA0782B9}"/>
    <cellStyle name="CustomCellsOrange 3 3 2 9 2" xfId="8359" xr:uid="{73B2FEE3-4E5C-40A5-9509-DBC6166CF778}"/>
    <cellStyle name="CustomCellsOrange 3 3 2 9 3" xfId="11930" xr:uid="{15DD8458-5B6E-49D2-B85E-38A5439AA4EB}"/>
    <cellStyle name="CustomCellsOrange 3 3 2 9 4" xfId="15833" xr:uid="{2C54EA3B-93C6-4190-A18A-73F82DEC72C1}"/>
    <cellStyle name="CustomCellsOrange 3 3 2 9 5" xfId="19014" xr:uid="{6DFBC242-3755-43CD-8E64-B0B4A0B34412}"/>
    <cellStyle name="CustomCellsOrange 3 3 2 9 6" xfId="25533" xr:uid="{2103DC1D-FDA2-43AA-977A-89ADB2292619}"/>
    <cellStyle name="CustomCellsOrange 3 3 2 9 7" xfId="31881" xr:uid="{66B8E2C2-B190-4BBA-BDCC-95F5850D2E6A}"/>
    <cellStyle name="CustomCellsOrange 3 3 2 9 8" xfId="35487" xr:uid="{E54EDBF5-5EAD-4AA1-A39D-11A5EA275BC1}"/>
    <cellStyle name="CustomCellsOrange 3 3 2 9 9" xfId="38939" xr:uid="{17BB2C1C-ABFC-42EC-B4DB-F98B2247EAD0}"/>
    <cellStyle name="CustomCellsOrange 3 3 3" xfId="1078" xr:uid="{6F687675-06D1-4311-9064-C4AB5E5A7F9D}"/>
    <cellStyle name="CustomCellsOrange 3 3 3 10" xfId="43103" xr:uid="{9B4CC981-1FC7-4E43-98D6-2C889D38210E}"/>
    <cellStyle name="CustomCellsOrange 3 3 3 11" xfId="47936" xr:uid="{D16FFC93-D107-45C6-AF47-31B08F8CBC22}"/>
    <cellStyle name="CustomCellsOrange 3 3 3 2" xfId="5520" xr:uid="{6B16B65F-6DA4-4574-BD1E-BC0D60B56FE9}"/>
    <cellStyle name="CustomCellsOrange 3 3 3 3" xfId="9094" xr:uid="{B91A9E3F-52C6-413F-A0F6-9BEF8F770C17}"/>
    <cellStyle name="CustomCellsOrange 3 3 3 4" xfId="12801" xr:uid="{913861FE-1395-4565-A938-A64C6B21AFE2}"/>
    <cellStyle name="CustomCellsOrange 3 3 3 5" xfId="20186" xr:uid="{EC48BF9D-3CE9-4CFC-8EAB-F0F057AE4132}"/>
    <cellStyle name="CustomCellsOrange 3 3 3 6" xfId="12804" xr:uid="{63D2248D-9590-4832-A218-17AA1394C33F}"/>
    <cellStyle name="CustomCellsOrange 3 3 3 7" xfId="28714" xr:uid="{97FAD271-18D1-44DC-B66A-53031069511B}"/>
    <cellStyle name="CustomCellsOrange 3 3 3 8" xfId="32661" xr:uid="{60A9D92A-314F-4AC8-BE33-7AB8319CE276}"/>
    <cellStyle name="CustomCellsOrange 3 3 3 9" xfId="36905" xr:uid="{DA5CBD85-F97C-4FEE-AED8-A9867031F2B2}"/>
    <cellStyle name="CustomCellsOrange 3 3 4" xfId="1782" xr:uid="{971615C0-6E87-4579-85C2-9E11F0E1688C}"/>
    <cellStyle name="CustomCellsOrange 3 3 4 10" xfId="37114" xr:uid="{56C438A8-C1B5-4B43-B08C-F963A27453CB}"/>
    <cellStyle name="CustomCellsOrange 3 3 4 11" xfId="43807" xr:uid="{D78ACB56-0394-47E7-ABF8-898B150DA058}"/>
    <cellStyle name="CustomCellsOrange 3 3 4 12" xfId="47550" xr:uid="{697D2CC5-6DAB-43D8-9491-5E6D0852E1D8}"/>
    <cellStyle name="CustomCellsOrange 3 3 4 2" xfId="6220" xr:uid="{7CACD7E3-5E78-4704-BAC9-81A72698C7DE}"/>
    <cellStyle name="CustomCellsOrange 3 3 4 3" xfId="9798" xr:uid="{DE7C8B35-5DE9-4706-B8DD-FA320E0CE4DF}"/>
    <cellStyle name="CustomCellsOrange 3 3 4 4" xfId="13700" xr:uid="{548761BE-0337-4002-AB5B-35ADEF7E95F2}"/>
    <cellStyle name="CustomCellsOrange 3 3 4 5" xfId="16903" xr:uid="{9423AB9E-93C5-4985-9E25-AC3431CFCBF7}"/>
    <cellStyle name="CustomCellsOrange 3 3 4 6" xfId="20890" xr:uid="{B734C076-D77E-41E7-8D2F-ACD1D2B64474}"/>
    <cellStyle name="CustomCellsOrange 3 3 4 7" xfId="23490" xr:uid="{8B926B3B-5796-4954-A5A4-A75DDAB6647C}"/>
    <cellStyle name="CustomCellsOrange 3 3 4 8" xfId="26736" xr:uid="{7FBD947B-2C91-4B2E-B598-8CBDE3EBA014}"/>
    <cellStyle name="CustomCellsOrange 3 3 4 9" xfId="33365" xr:uid="{099EAAEE-527C-4348-83D8-9A56944B0260}"/>
    <cellStyle name="CustomCellsOrange 3 3 5" xfId="2071" xr:uid="{F77CB873-476C-4B8B-BC2A-839AE220943F}"/>
    <cellStyle name="CustomCellsOrange 3 3 5 10" xfId="39788" xr:uid="{45AC631E-5642-4E26-88D3-1A3139FA885B}"/>
    <cellStyle name="CustomCellsOrange 3 3 5 11" xfId="44094" xr:uid="{37553DDE-E071-4460-8776-0194E5FFDD31}"/>
    <cellStyle name="CustomCellsOrange 3 3 5 12" xfId="46666" xr:uid="{3B90E028-0FAF-484B-9AC1-FEEE45B0BCAB}"/>
    <cellStyle name="CustomCellsOrange 3 3 5 2" xfId="6509" xr:uid="{6A664F68-E0C1-4FEE-8F9A-3903A0F96652}"/>
    <cellStyle name="CustomCellsOrange 3 3 5 3" xfId="10087" xr:uid="{AE1321A2-6C1D-432F-B72F-C06093A26C84}"/>
    <cellStyle name="CustomCellsOrange 3 3 5 4" xfId="13986" xr:uid="{DCB1AA20-697E-4CA7-B5FD-991C2F5CBE15}"/>
    <cellStyle name="CustomCellsOrange 3 3 5 5" xfId="17187" xr:uid="{F80AE182-6D09-4C73-A4D7-79AD3C84CD5C}"/>
    <cellStyle name="CustomCellsOrange 3 3 5 6" xfId="21170" xr:uid="{60B8AD73-5702-47F5-9365-8872BECF89D4}"/>
    <cellStyle name="CustomCellsOrange 3 3 5 7" xfId="23757" xr:uid="{CFF38D51-F0FD-4AC3-A648-57715A544878}"/>
    <cellStyle name="CustomCellsOrange 3 3 5 8" xfId="27669" xr:uid="{CBB2D4CE-D89F-4A35-9BCE-B7FD12ADBD78}"/>
    <cellStyle name="CustomCellsOrange 3 3 5 9" xfId="33650" xr:uid="{F9EF61B2-5C6A-460A-889D-A3BD438DB8D3}"/>
    <cellStyle name="CustomCellsOrange 3 3 6" xfId="2404" xr:uid="{ABBC3052-0958-41D7-8EB3-2EF4F07643A6}"/>
    <cellStyle name="CustomCellsOrange 3 3 6 10" xfId="40121" xr:uid="{4874E2A7-BB7C-4650-ADD3-DFC98040725B}"/>
    <cellStyle name="CustomCellsOrange 3 3 6 11" xfId="44427" xr:uid="{3FE88E6B-DE6D-468A-B1D1-E5952EB898D8}"/>
    <cellStyle name="CustomCellsOrange 3 3 6 12" xfId="49113" xr:uid="{E507DBFA-6A2B-40F5-8778-71458FD10002}"/>
    <cellStyle name="CustomCellsOrange 3 3 6 2" xfId="6842" xr:uid="{415FE38E-F34B-4DBC-BC7E-FADCF433E33C}"/>
    <cellStyle name="CustomCellsOrange 3 3 6 3" xfId="10420" xr:uid="{2D1029DE-807E-4808-993D-992F59A2D78E}"/>
    <cellStyle name="CustomCellsOrange 3 3 6 4" xfId="14319" xr:uid="{F227C49C-2FF5-4B3A-9318-EFCECC7EF246}"/>
    <cellStyle name="CustomCellsOrange 3 3 6 5" xfId="17520" xr:uid="{D57FF1D4-6F35-4B91-BEDE-4F3CE7339621}"/>
    <cellStyle name="CustomCellsOrange 3 3 6 6" xfId="21503" xr:uid="{BE26FC15-6E16-47B8-B29D-4090920E33D3}"/>
    <cellStyle name="CustomCellsOrange 3 3 6 7" xfId="24087" xr:uid="{5527AFFF-7731-47A4-BAC9-27ED6FA06474}"/>
    <cellStyle name="CustomCellsOrange 3 3 6 8" xfId="28732" xr:uid="{7662415A-9D29-4E26-8C44-D2F425486FCC}"/>
    <cellStyle name="CustomCellsOrange 3 3 6 9" xfId="33983" xr:uid="{3514A314-13CB-4C47-A97A-94A7766CB935}"/>
    <cellStyle name="CustomCellsOrange 3 3 7" xfId="3088" xr:uid="{D86C6082-C839-48C7-9531-8A5DA0D4C990}"/>
    <cellStyle name="CustomCellsOrange 3 3 7 10" xfId="34665" xr:uid="{1E894E4E-6A07-489C-BE77-513D086A79E8}"/>
    <cellStyle name="CustomCellsOrange 3 3 7 11" xfId="38110" xr:uid="{27ABAF6E-35E6-448B-B4AB-8591233B3A9F}"/>
    <cellStyle name="CustomCellsOrange 3 3 7 12" xfId="40799" xr:uid="{BB76D761-36FE-4EC9-9F46-CFFBE8494F12}"/>
    <cellStyle name="CustomCellsOrange 3 3 7 13" xfId="45110" xr:uid="{5912A343-5B5C-486A-8C9B-8776C20853A2}"/>
    <cellStyle name="CustomCellsOrange 3 3 7 14" xfId="48501" xr:uid="{1EA61AC6-C348-4749-A26B-25056CC91B33}"/>
    <cellStyle name="CustomCellsOrange 3 3 7 15" xfId="50506" xr:uid="{604600C3-0027-42CE-AAA8-60EFAF0A0D31}"/>
    <cellStyle name="CustomCellsOrange 3 3 7 2" xfId="7523" xr:uid="{BA72FDA4-81D4-4015-A8F8-3485D5EB37AD}"/>
    <cellStyle name="CustomCellsOrange 3 3 7 3" xfId="11102" xr:uid="{C2DFFA12-F154-41A7-B5DB-9F3DA5F9BC3B}"/>
    <cellStyle name="CustomCellsOrange 3 3 7 4" xfId="15002" xr:uid="{DFD41B79-3840-4B49-8BED-278F08D5938E}"/>
    <cellStyle name="CustomCellsOrange 3 3 7 5" xfId="18201" xr:uid="{42A36F41-090A-407A-9623-34ADDDAF3210}"/>
    <cellStyle name="CustomCellsOrange 3 3 7 6" xfId="22181" xr:uid="{D4E4E871-250D-42BA-95F3-062C347CF235}"/>
    <cellStyle name="CustomCellsOrange 3 3 7 7" xfId="24743" xr:uid="{8B52230B-EEF8-42F2-BF39-9C6110D6FF2E}"/>
    <cellStyle name="CustomCellsOrange 3 3 7 8" xfId="29086" xr:uid="{12E4BED9-C37C-47D8-8F11-BF8B87CC0947}"/>
    <cellStyle name="CustomCellsOrange 3 3 7 9" xfId="31060" xr:uid="{8183397B-D4DC-412B-B9C0-5489C1264311}"/>
    <cellStyle name="CustomCellsOrange 3 3 8" xfId="3525" xr:uid="{334378B1-2ED0-48BF-88C9-82B00586A931}"/>
    <cellStyle name="CustomCellsOrange 3 3 8 10" xfId="35102" xr:uid="{C4515A9B-A6A6-4934-8372-717A02B2F635}"/>
    <cellStyle name="CustomCellsOrange 3 3 8 11" xfId="38547" xr:uid="{0AA927AD-EFF7-4355-B440-B0C88A3F0C8E}"/>
    <cellStyle name="CustomCellsOrange 3 3 8 12" xfId="41236" xr:uid="{9DD87C83-F011-48F4-9070-C4416E61471E}"/>
    <cellStyle name="CustomCellsOrange 3 3 8 13" xfId="45547" xr:uid="{F2B77191-30AB-463F-88B9-4ED67D4D91E8}"/>
    <cellStyle name="CustomCellsOrange 3 3 8 14" xfId="48938" xr:uid="{F45AACE8-8523-4B64-9D74-C26F55751E57}"/>
    <cellStyle name="CustomCellsOrange 3 3 8 15" xfId="50943" xr:uid="{554B5D81-5779-473A-A3EC-79898C877CF4}"/>
    <cellStyle name="CustomCellsOrange 3 3 8 2" xfId="7960" xr:uid="{DEEEB414-4CF2-4221-9DDC-22DC64C43C20}"/>
    <cellStyle name="CustomCellsOrange 3 3 8 3" xfId="11539" xr:uid="{5848385B-7F8A-4F30-BEC4-2CC4700A84A2}"/>
    <cellStyle name="CustomCellsOrange 3 3 8 4" xfId="15439" xr:uid="{055D1FBE-5F70-458A-800F-981C209D17F6}"/>
    <cellStyle name="CustomCellsOrange 3 3 8 5" xfId="18638" xr:uid="{13C41705-1597-49C5-9BC7-A76EEB78FE23}"/>
    <cellStyle name="CustomCellsOrange 3 3 8 6" xfId="22618" xr:uid="{19F36A0D-7A25-4BE3-9BB0-4806B9D93E3E}"/>
    <cellStyle name="CustomCellsOrange 3 3 8 7" xfId="25180" xr:uid="{B9B84386-3112-45CA-914D-109A432B5BCD}"/>
    <cellStyle name="CustomCellsOrange 3 3 8 8" xfId="29523" xr:uid="{8E7CC521-1E55-48F5-97D9-A417C9467537}"/>
    <cellStyle name="CustomCellsOrange 3 3 8 9" xfId="31497" xr:uid="{856EA520-2B2A-4557-8F27-A843C46941F6}"/>
    <cellStyle name="CustomCellsOrange 3 3 9" xfId="4042" xr:uid="{6238BCAD-0075-48E2-A0BC-FE8D1E1D72C1}"/>
    <cellStyle name="CustomCellsOrange 3 3 9 10" xfId="41705" xr:uid="{9AD9C033-FBFA-4701-9210-688318C6A7E2}"/>
    <cellStyle name="CustomCellsOrange 3 3 9 11" xfId="46041" xr:uid="{87CE6E3D-D5CD-4676-BB83-9E2D903D1A26}"/>
    <cellStyle name="CustomCellsOrange 3 3 9 12" xfId="49445" xr:uid="{CED4392D-826D-4EFE-9AED-580A5EF1EF1A}"/>
    <cellStyle name="CustomCellsOrange 3 3 9 13" xfId="51412" xr:uid="{FC0D1CF7-688D-4FC9-AD7A-3ECB92DFC2B3}"/>
    <cellStyle name="CustomCellsOrange 3 3 9 2" xfId="8475" xr:uid="{AAA25DF2-1CE2-4D08-84F5-7316079885F7}"/>
    <cellStyle name="CustomCellsOrange 3 3 9 3" xfId="12046" xr:uid="{30B17FB1-4C8A-40F3-8738-CA70FCA3DEC2}"/>
    <cellStyle name="CustomCellsOrange 3 3 9 4" xfId="15949" xr:uid="{8527BAE0-C86D-4FBE-88C0-AC5CD7A3CE9A}"/>
    <cellStyle name="CustomCellsOrange 3 3 9 5" xfId="19130" xr:uid="{26BD471C-5AD3-4F2D-9273-549EEBF86C95}"/>
    <cellStyle name="CustomCellsOrange 3 3 9 6" xfId="25649" xr:uid="{51D82EC6-805A-4BDE-A0C8-5AB26038D5B7}"/>
    <cellStyle name="CustomCellsOrange 3 3 9 7" xfId="31997" xr:uid="{0D78A659-76A9-444E-8B9B-70AC2FB6BE07}"/>
    <cellStyle name="CustomCellsOrange 3 3 9 8" xfId="35603" xr:uid="{FC91FD50-21EC-4483-A153-2813AD3F8705}"/>
    <cellStyle name="CustomCellsOrange 3 3 9 9" xfId="39055" xr:uid="{EE2DA5FC-7AAD-41F3-B9CB-1920856B236C}"/>
    <cellStyle name="CustomCellsOrange 3 4" xfId="633" xr:uid="{6F11CC19-8288-40DF-9BCF-65DA970769EF}"/>
    <cellStyle name="CustomCellsOrange 3 4 10" xfId="4411" xr:uid="{D6466B9D-25A2-4908-9A2B-A953FC9DBDDE}"/>
    <cellStyle name="CustomCellsOrange 3 4 10 10" xfId="42074" xr:uid="{7F865C27-8F1F-44A6-9525-BF3EF43D3402}"/>
    <cellStyle name="CustomCellsOrange 3 4 10 11" xfId="46410" xr:uid="{C9F83CA9-6C80-4958-B674-0CEC450D2EEF}"/>
    <cellStyle name="CustomCellsOrange 3 4 10 12" xfId="49814" xr:uid="{8F52E5E3-FD70-4CB7-869A-4A70C813F55F}"/>
    <cellStyle name="CustomCellsOrange 3 4 10 13" xfId="51781" xr:uid="{2BF9B276-8123-42D1-80A0-ED0D0F8E45E5}"/>
    <cellStyle name="CustomCellsOrange 3 4 10 2" xfId="8844" xr:uid="{09F214FD-8A2F-4133-9D0D-C890BA83AC64}"/>
    <cellStyle name="CustomCellsOrange 3 4 10 3" xfId="12415" xr:uid="{143506BE-363A-41F1-8088-3DCD6C2C8B38}"/>
    <cellStyle name="CustomCellsOrange 3 4 10 4" xfId="16318" xr:uid="{6C479477-F500-4260-A27E-B2B75B73E198}"/>
    <cellStyle name="CustomCellsOrange 3 4 10 5" xfId="19499" xr:uid="{F275CCE6-0FE3-4677-A981-1A618B643D47}"/>
    <cellStyle name="CustomCellsOrange 3 4 10 6" xfId="26018" xr:uid="{F3E2200A-A8AB-478B-B6F8-70870B326F2A}"/>
    <cellStyle name="CustomCellsOrange 3 4 10 7" xfId="32366" xr:uid="{01F5C94F-8AE7-4CBC-AEF7-7254447992B1}"/>
    <cellStyle name="CustomCellsOrange 3 4 10 8" xfId="35972" xr:uid="{13F32B2C-80F8-42CD-BDA2-5A5FDB793B87}"/>
    <cellStyle name="CustomCellsOrange 3 4 10 9" xfId="39424" xr:uid="{41518727-54AB-42ED-A491-C77CDC54D602}"/>
    <cellStyle name="CustomCellsOrange 3 4 11" xfId="5086" xr:uid="{8956CFDB-86FF-4A40-BA93-194BF4BEBFCC}"/>
    <cellStyle name="CustomCellsOrange 3 4 12" xfId="15591" xr:uid="{8A91752E-1D4A-44DB-B91B-303734590163}"/>
    <cellStyle name="CustomCellsOrange 3 4 13" xfId="19747" xr:uid="{BA26C291-2222-4F3B-AACC-817432C740F3}"/>
    <cellStyle name="CustomCellsOrange 3 4 14" xfId="36395" xr:uid="{5DCF25C6-AFFF-4748-8A7B-1C9148637EE4}"/>
    <cellStyle name="CustomCellsOrange 3 4 15" xfId="42663" xr:uid="{FAFF6C6D-EF74-4D8A-B3D1-1E0409301A68}"/>
    <cellStyle name="CustomCellsOrange 3 4 16" xfId="52497" xr:uid="{42F1316D-3A6A-4A06-9205-58EB7DD1EECA}"/>
    <cellStyle name="CustomCellsOrange 3 4 2" xfId="848" xr:uid="{4C3797B9-E7FA-4D88-A424-92FAC5BA3482}"/>
    <cellStyle name="CustomCellsOrange 3 4 2 10" xfId="4846" xr:uid="{F422B46B-B972-4B13-AA9E-78B60D870E75}"/>
    <cellStyle name="CustomCellsOrange 3 4 2 11" xfId="13353" xr:uid="{0F7A1C37-AD29-4AC8-9FC1-EEB246C89DBB}"/>
    <cellStyle name="CustomCellsOrange 3 4 2 12" xfId="19957" xr:uid="{0DB177BE-83CD-4F19-875D-A788F2B8F2EA}"/>
    <cellStyle name="CustomCellsOrange 3 4 2 13" xfId="30182" xr:uid="{4008A8E4-CF86-42DE-A0AF-D1F2CFC8CC59}"/>
    <cellStyle name="CustomCellsOrange 3 4 2 14" xfId="42873" xr:uid="{6F35A858-BB58-48E2-B2F1-7E061E26F4EF}"/>
    <cellStyle name="CustomCellsOrange 3 4 2 15" xfId="52711" xr:uid="{C6F9297D-CF19-440B-9139-4CDB93555922}"/>
    <cellStyle name="CustomCellsOrange 3 4 2 2" xfId="984" xr:uid="{31007B7F-26E9-436B-B59A-DBB2B4A29030}"/>
    <cellStyle name="CustomCellsOrange 3 4 2 2 10" xfId="43009" xr:uid="{B68059E1-ACB2-4155-960A-B9CB5D3D1519}"/>
    <cellStyle name="CustomCellsOrange 3 4 2 2 11" xfId="46665" xr:uid="{49A4518E-3C5B-46DD-87F6-441635832336}"/>
    <cellStyle name="CustomCellsOrange 3 4 2 2 2" xfId="5426" xr:uid="{761CFF3C-C9C5-4C06-92B9-AF798E696A71}"/>
    <cellStyle name="CustomCellsOrange 3 4 2 2 3" xfId="5281" xr:uid="{B20D1AD1-12C8-4743-8CA9-AEA66E64B5D8}"/>
    <cellStyle name="CustomCellsOrange 3 4 2 2 4" xfId="13252" xr:uid="{23640BD4-4527-4836-8C51-453EBFB56F7F}"/>
    <cellStyle name="CustomCellsOrange 3 4 2 2 5" xfId="20092" xr:uid="{5A1FCFF2-6D1B-4CF5-B044-E9745C0C638E}"/>
    <cellStyle name="CustomCellsOrange 3 4 2 2 6" xfId="22932" xr:uid="{7712E5FE-5C0E-44C1-9E29-331CECAB1B96}"/>
    <cellStyle name="CustomCellsOrange 3 4 2 2 7" xfId="30196" xr:uid="{73078C4F-E581-4EC2-B5FC-0D08C79B7E7B}"/>
    <cellStyle name="CustomCellsOrange 3 4 2 2 8" xfId="32567" xr:uid="{5A98DD10-B962-4351-89B9-DF7C55410D11}"/>
    <cellStyle name="CustomCellsOrange 3 4 2 2 9" xfId="36722" xr:uid="{D43319A8-0DF4-4DD9-82BA-08B1A2269FEF}"/>
    <cellStyle name="CustomCellsOrange 3 4 2 3" xfId="1226" xr:uid="{B68F04C8-74E7-44AA-A7A3-936BDC830722}"/>
    <cellStyle name="CustomCellsOrange 3 4 2 3 10" xfId="37723" xr:uid="{2BE59493-AE1C-4015-894E-CAED00584436}"/>
    <cellStyle name="CustomCellsOrange 3 4 2 3 11" xfId="43251" xr:uid="{52E3C5BC-BFF5-4EAB-835C-41FA3523DA94}"/>
    <cellStyle name="CustomCellsOrange 3 4 2 3 12" xfId="42283" xr:uid="{DD73A6EC-7C2D-4E05-8D52-FBFDDDC3A568}"/>
    <cellStyle name="CustomCellsOrange 3 4 2 3 2" xfId="5668" xr:uid="{8B705B26-1E9B-48BA-A024-58C6B66D2BE5}"/>
    <cellStyle name="CustomCellsOrange 3 4 2 3 3" xfId="9242" xr:uid="{F037CB4E-AE53-47D5-90AE-EE3D4F2A3473}"/>
    <cellStyle name="CustomCellsOrange 3 4 2 3 4" xfId="13186" xr:uid="{85B1D9F7-6BE8-490C-9F21-5FB561DF2F2B}"/>
    <cellStyle name="CustomCellsOrange 3 4 2 3 5" xfId="6364" xr:uid="{D03A6312-EEF3-4D4D-A12E-5A106D70C216}"/>
    <cellStyle name="CustomCellsOrange 3 4 2 3 6" xfId="20334" xr:uid="{9E36DB77-D499-4933-9F76-4C421F8652C7}"/>
    <cellStyle name="CustomCellsOrange 3 4 2 3 7" xfId="4885" xr:uid="{92429A2B-8059-4B42-B288-EE600747F14B}"/>
    <cellStyle name="CustomCellsOrange 3 4 2 3 8" xfId="27228" xr:uid="{594F885D-060E-41B5-8039-54D46B392136}"/>
    <cellStyle name="CustomCellsOrange 3 4 2 3 9" xfId="32809" xr:uid="{0C1B35DF-4DA7-4470-9999-516CAD0B673F}"/>
    <cellStyle name="CustomCellsOrange 3 4 2 4" xfId="2263" xr:uid="{CBA362FF-4C12-46E5-97E2-DF6218D96141}"/>
    <cellStyle name="CustomCellsOrange 3 4 2 4 10" xfId="39980" xr:uid="{DDE63E56-E2EE-4199-85A7-2C789A391C69}"/>
    <cellStyle name="CustomCellsOrange 3 4 2 4 11" xfId="44286" xr:uid="{FCC42177-4E0C-4F3E-9AC7-6A4715F679FE}"/>
    <cellStyle name="CustomCellsOrange 3 4 2 4 12" xfId="47057" xr:uid="{C3BC13DC-E222-4AA9-A233-D19F681DAE47}"/>
    <cellStyle name="CustomCellsOrange 3 4 2 4 2" xfId="6701" xr:uid="{6E666F18-AE23-47A3-BC90-2CE307CAB6F4}"/>
    <cellStyle name="CustomCellsOrange 3 4 2 4 3" xfId="10279" xr:uid="{A8B405F7-3BE4-4AAB-93C7-8E0FA3EDE44C}"/>
    <cellStyle name="CustomCellsOrange 3 4 2 4 4" xfId="14178" xr:uid="{F31AC16B-DFC2-4E75-9282-1BF70359D508}"/>
    <cellStyle name="CustomCellsOrange 3 4 2 4 5" xfId="17379" xr:uid="{0B056C9C-E6E0-4D85-A82B-1C86A2DDB8BE}"/>
    <cellStyle name="CustomCellsOrange 3 4 2 4 6" xfId="21362" xr:uid="{2D37DDB0-9D06-4388-8D26-C6866A443A62}"/>
    <cellStyle name="CustomCellsOrange 3 4 2 4 7" xfId="23949" xr:uid="{53BBCC95-F2D2-46B8-82C4-D0D56DBE1D15}"/>
    <cellStyle name="CustomCellsOrange 3 4 2 4 8" xfId="26257" xr:uid="{8B2B6258-FD12-43CF-ADEE-54AA87AE0916}"/>
    <cellStyle name="CustomCellsOrange 3 4 2 4 9" xfId="33842" xr:uid="{7438D167-EC7B-4C2F-82F8-9191E72E6FFF}"/>
    <cellStyle name="CustomCellsOrange 3 4 2 5" xfId="2623" xr:uid="{1EF7A663-57AA-472E-AF0D-0E9A06C4E929}"/>
    <cellStyle name="CustomCellsOrange 3 4 2 5 10" xfId="40340" xr:uid="{85820F92-0DFE-448A-90DD-737B58E282D9}"/>
    <cellStyle name="CustomCellsOrange 3 4 2 5 11" xfId="44646" xr:uid="{3E797CC6-4BD1-4175-8864-CD5424330DC4}"/>
    <cellStyle name="CustomCellsOrange 3 4 2 5 12" xfId="50047" xr:uid="{5852A159-BDBD-4DFD-9EE3-60FF2875DB37}"/>
    <cellStyle name="CustomCellsOrange 3 4 2 5 2" xfId="7060" xr:uid="{B98D1FF3-C99A-44EB-A94E-29E39877F67F}"/>
    <cellStyle name="CustomCellsOrange 3 4 2 5 3" xfId="10639" xr:uid="{1C487314-72CB-460C-A657-65E8DF4DD319}"/>
    <cellStyle name="CustomCellsOrange 3 4 2 5 4" xfId="14538" xr:uid="{4703D4CD-6BBE-4C19-B8D3-F88A19BC2799}"/>
    <cellStyle name="CustomCellsOrange 3 4 2 5 5" xfId="17739" xr:uid="{037FA29D-E493-4B05-9F7A-3ACF7D3EB126}"/>
    <cellStyle name="CustomCellsOrange 3 4 2 5 6" xfId="21722" xr:uid="{0806C6D6-9037-4222-8064-23F091F75127}"/>
    <cellStyle name="CustomCellsOrange 3 4 2 5 7" xfId="24291" xr:uid="{64D56C5D-C5A8-4211-959B-5E50D1B58D99}"/>
    <cellStyle name="CustomCellsOrange 3 4 2 5 8" xfId="30595" xr:uid="{B9B92CC7-D1E0-4DB2-A028-D781A42A7292}"/>
    <cellStyle name="CustomCellsOrange 3 4 2 5 9" xfId="34202" xr:uid="{0BFEEB76-0667-42AB-9AB9-B992471D52B0}"/>
    <cellStyle name="CustomCellsOrange 3 4 2 6" xfId="3312" xr:uid="{8B952A9D-3D50-4EAE-95F9-9BEDB719DE43}"/>
    <cellStyle name="CustomCellsOrange 3 4 2 6 10" xfId="34889" xr:uid="{E83CE899-5E36-4B5C-BE85-E19E204C8F6C}"/>
    <cellStyle name="CustomCellsOrange 3 4 2 6 11" xfId="38334" xr:uid="{A202A667-0EB6-4FE5-A29E-D979375250C9}"/>
    <cellStyle name="CustomCellsOrange 3 4 2 6 12" xfId="41023" xr:uid="{FB03902B-D32E-47C5-A2AD-7A06D8B55A9D}"/>
    <cellStyle name="CustomCellsOrange 3 4 2 6 13" xfId="45334" xr:uid="{14585A63-D2CE-4F5C-9B0B-ABBCFE28365D}"/>
    <cellStyle name="CustomCellsOrange 3 4 2 6 14" xfId="48725" xr:uid="{45EF744A-C718-40C7-A1D6-BC0E3881067B}"/>
    <cellStyle name="CustomCellsOrange 3 4 2 6 15" xfId="50730" xr:uid="{13FDA006-655C-4836-9ECB-9E2EACF79231}"/>
    <cellStyle name="CustomCellsOrange 3 4 2 6 2" xfId="7747" xr:uid="{C448E7C2-6140-4553-AA6C-FDF3F150996C}"/>
    <cellStyle name="CustomCellsOrange 3 4 2 6 3" xfId="11326" xr:uid="{1B476A08-EEC4-438C-8FC8-896A9A3BB4BC}"/>
    <cellStyle name="CustomCellsOrange 3 4 2 6 4" xfId="15226" xr:uid="{688E6633-1893-47EA-8122-03C96A4067C9}"/>
    <cellStyle name="CustomCellsOrange 3 4 2 6 5" xfId="18425" xr:uid="{3BA9AA5F-742B-41F7-8628-84E04CC87EDC}"/>
    <cellStyle name="CustomCellsOrange 3 4 2 6 6" xfId="22405" xr:uid="{9BDF5269-99DE-4778-8454-C94E2CB8C527}"/>
    <cellStyle name="CustomCellsOrange 3 4 2 6 7" xfId="24967" xr:uid="{A91917BC-10DD-443E-A582-05D3F754E632}"/>
    <cellStyle name="CustomCellsOrange 3 4 2 6 8" xfId="29310" xr:uid="{EDA7C328-EB5E-4275-86C6-76F183B38839}"/>
    <cellStyle name="CustomCellsOrange 3 4 2 6 9" xfId="31284" xr:uid="{57811546-F403-4173-BCD0-60C68F675ADC}"/>
    <cellStyle name="CustomCellsOrange 3 4 2 7" xfId="2880" xr:uid="{34243669-99DC-42A0-9ED8-F0F193E8E5EA}"/>
    <cellStyle name="CustomCellsOrange 3 4 2 7 10" xfId="34457" xr:uid="{8B689118-7F6B-4A44-A2AE-58756C8E23A1}"/>
    <cellStyle name="CustomCellsOrange 3 4 2 7 11" xfId="37902" xr:uid="{EBD5EA97-E044-467A-925D-6A0DA4BC1512}"/>
    <cellStyle name="CustomCellsOrange 3 4 2 7 12" xfId="40591" xr:uid="{1AE121F8-9B35-4CFC-94CF-4FCBBBE32468}"/>
    <cellStyle name="CustomCellsOrange 3 4 2 7 13" xfId="44902" xr:uid="{05174FF8-F68F-42D9-B0D9-F387C5678A47}"/>
    <cellStyle name="CustomCellsOrange 3 4 2 7 14" xfId="48293" xr:uid="{33EEFB4D-44C7-4A68-909C-95EA23E36515}"/>
    <cellStyle name="CustomCellsOrange 3 4 2 7 15" xfId="50298" xr:uid="{922159F2-4239-445B-9C0C-E71BAE48D095}"/>
    <cellStyle name="CustomCellsOrange 3 4 2 7 2" xfId="7315" xr:uid="{91FF6AC6-5CB5-4132-8CF0-FFB194940C36}"/>
    <cellStyle name="CustomCellsOrange 3 4 2 7 3" xfId="10894" xr:uid="{3CB4AE81-97F5-4B1A-93A5-664ECF4E8BFC}"/>
    <cellStyle name="CustomCellsOrange 3 4 2 7 4" xfId="14794" xr:uid="{FBBC916C-F78A-4B6F-916C-8F01BB56F1A0}"/>
    <cellStyle name="CustomCellsOrange 3 4 2 7 5" xfId="17993" xr:uid="{FC1489CC-0477-4444-8B83-68AEE1047043}"/>
    <cellStyle name="CustomCellsOrange 3 4 2 7 6" xfId="21973" xr:uid="{9DE997FB-F642-41C4-8E48-537DE4DC1CAA}"/>
    <cellStyle name="CustomCellsOrange 3 4 2 7 7" xfId="24535" xr:uid="{D4C35CE2-014E-46CC-BE37-6F1DCFA06887}"/>
    <cellStyle name="CustomCellsOrange 3 4 2 7 8" xfId="28878" xr:uid="{601ADFC0-19E2-4C92-8F79-076978E55B2B}"/>
    <cellStyle name="CustomCellsOrange 3 4 2 7 9" xfId="30852" xr:uid="{615F932C-F2C3-4E08-9E3C-70779377165E}"/>
    <cellStyle name="CustomCellsOrange 3 4 2 8" xfId="4264" xr:uid="{4C26347E-2DEE-4046-AAF2-0033503DE6C6}"/>
    <cellStyle name="CustomCellsOrange 3 4 2 8 10" xfId="41927" xr:uid="{21000EF6-0BA6-46F4-ABDD-15C50BAAD6D8}"/>
    <cellStyle name="CustomCellsOrange 3 4 2 8 11" xfId="46263" xr:uid="{AB8B4631-F3BB-41C5-8A6D-C13282F8A276}"/>
    <cellStyle name="CustomCellsOrange 3 4 2 8 12" xfId="49667" xr:uid="{A341226A-9F68-4B0A-B91A-8EF2DBDA63B8}"/>
    <cellStyle name="CustomCellsOrange 3 4 2 8 13" xfId="51634" xr:uid="{B586B334-2E78-4B82-ABA6-262AA0408DCB}"/>
    <cellStyle name="CustomCellsOrange 3 4 2 8 2" xfId="8697" xr:uid="{49FB2043-7804-4DCF-AE57-B55517744EE1}"/>
    <cellStyle name="CustomCellsOrange 3 4 2 8 3" xfId="12268" xr:uid="{F6054B04-E287-4C82-AD73-304245C9F31C}"/>
    <cellStyle name="CustomCellsOrange 3 4 2 8 4" xfId="16171" xr:uid="{68866DEF-BADB-475E-A217-ADEFAABEC398}"/>
    <cellStyle name="CustomCellsOrange 3 4 2 8 5" xfId="19352" xr:uid="{043239AA-75BA-4C1F-A4CA-7A5A0CAB012C}"/>
    <cellStyle name="CustomCellsOrange 3 4 2 8 6" xfId="25871" xr:uid="{FF0701EB-5164-42B1-9CD0-8495E230D857}"/>
    <cellStyle name="CustomCellsOrange 3 4 2 8 7" xfId="32219" xr:uid="{9B6D56F5-F19D-4514-8353-F57850968E91}"/>
    <cellStyle name="CustomCellsOrange 3 4 2 8 8" xfId="35825" xr:uid="{940645F7-F6EC-4EDB-8D63-1B8496757D83}"/>
    <cellStyle name="CustomCellsOrange 3 4 2 8 9" xfId="39277" xr:uid="{E151AFE1-C0C7-4AAD-A586-29D5263AADC6}"/>
    <cellStyle name="CustomCellsOrange 3 4 2 9" xfId="3935" xr:uid="{53F968E5-CCE6-4A7E-97F5-50337D1A0FEB}"/>
    <cellStyle name="CustomCellsOrange 3 4 2 9 10" xfId="41598" xr:uid="{4E52B561-700D-41C7-8263-8097120F802E}"/>
    <cellStyle name="CustomCellsOrange 3 4 2 9 11" xfId="45934" xr:uid="{FB024897-6DBB-4AEE-814E-D216F6EB5FFD}"/>
    <cellStyle name="CustomCellsOrange 3 4 2 9 12" xfId="49338" xr:uid="{0CB7ABE5-FF9D-4978-9E92-E53E43BA60EB}"/>
    <cellStyle name="CustomCellsOrange 3 4 2 9 13" xfId="51305" xr:uid="{4B290953-CD3F-403D-AA14-FB4B78264E5A}"/>
    <cellStyle name="CustomCellsOrange 3 4 2 9 2" xfId="8368" xr:uid="{D18157D4-DB89-488C-B71F-B92B01BFC524}"/>
    <cellStyle name="CustomCellsOrange 3 4 2 9 3" xfId="11939" xr:uid="{1D5B8E65-B528-4AF5-B715-0538C494F1F9}"/>
    <cellStyle name="CustomCellsOrange 3 4 2 9 4" xfId="15842" xr:uid="{66FCFBD0-10E0-4E92-A0F8-C4DD1DDF9B38}"/>
    <cellStyle name="CustomCellsOrange 3 4 2 9 5" xfId="19023" xr:uid="{A4584EDA-1438-4B40-9427-856EB3DE332F}"/>
    <cellStyle name="CustomCellsOrange 3 4 2 9 6" xfId="25542" xr:uid="{3CA670F2-E8CC-45F4-91CA-8C8A06D48E2F}"/>
    <cellStyle name="CustomCellsOrange 3 4 2 9 7" xfId="31890" xr:uid="{FC9ED94A-BBDF-4A59-9C04-AB2F6529ED0A}"/>
    <cellStyle name="CustomCellsOrange 3 4 2 9 8" xfId="35496" xr:uid="{FECE05CA-BFE6-4388-A61F-F4207FCE3429}"/>
    <cellStyle name="CustomCellsOrange 3 4 2 9 9" xfId="38948" xr:uid="{363CD4D0-445F-4B9A-9E7F-D022A456359E}"/>
    <cellStyle name="CustomCellsOrange 3 4 3" xfId="1080" xr:uid="{B9BC9D35-8E44-4539-A37C-9E81A444E559}"/>
    <cellStyle name="CustomCellsOrange 3 4 3 10" xfId="43105" xr:uid="{D1A6E97A-E1B4-4D4E-BA0E-1A2A752A7EAF}"/>
    <cellStyle name="CustomCellsOrange 3 4 3 11" xfId="47014" xr:uid="{B6B5F006-90A0-4558-8DFB-2BF8A5B0A319}"/>
    <cellStyle name="CustomCellsOrange 3 4 3 2" xfId="5522" xr:uid="{D05A3417-ED95-47E1-A359-0A2AD3391934}"/>
    <cellStyle name="CustomCellsOrange 3 4 3 3" xfId="9096" xr:uid="{5B279819-DE19-461C-A442-A675A0E40D38}"/>
    <cellStyle name="CustomCellsOrange 3 4 3 4" xfId="13592" xr:uid="{5D785B30-B6FC-42E9-A320-7E8D5C840F30}"/>
    <cellStyle name="CustomCellsOrange 3 4 3 5" xfId="20188" xr:uid="{9ED71FFD-F1B7-487A-B985-AC32F251876E}"/>
    <cellStyle name="CustomCellsOrange 3 4 3 6" xfId="17966" xr:uid="{5CDFF02F-E252-4D6C-A25E-D11B30C55DE3}"/>
    <cellStyle name="CustomCellsOrange 3 4 3 7" xfId="27710" xr:uid="{92AFD322-47B8-4A2B-9AD6-890025299064}"/>
    <cellStyle name="CustomCellsOrange 3 4 3 8" xfId="32663" xr:uid="{7B03FB58-9DE4-4B99-8F9F-640402F3C05B}"/>
    <cellStyle name="CustomCellsOrange 3 4 3 9" xfId="37652" xr:uid="{0C3D5E47-C1EF-46A2-A34C-CF7C745CBA83}"/>
    <cellStyle name="CustomCellsOrange 3 4 4" xfId="1868" xr:uid="{911CC215-06A3-4F76-9A54-BF7CA164972C}"/>
    <cellStyle name="CustomCellsOrange 3 4 4 10" xfId="30330" xr:uid="{42ED500C-279B-4AF0-8252-25F5A87994EA}"/>
    <cellStyle name="CustomCellsOrange 3 4 4 11" xfId="43893" xr:uid="{A7A49CC6-3582-4AF6-ADB4-0FC0C7D9F4C5}"/>
    <cellStyle name="CustomCellsOrange 3 4 4 12" xfId="47711" xr:uid="{DDDC0C01-0F7B-4E97-B91B-52F95324796E}"/>
    <cellStyle name="CustomCellsOrange 3 4 4 2" xfId="6306" xr:uid="{97F12824-56BA-42EF-9DB4-ABEEF13F3E21}"/>
    <cellStyle name="CustomCellsOrange 3 4 4 3" xfId="9884" xr:uid="{368F9CD6-CD96-4DD3-B563-4847B11EED54}"/>
    <cellStyle name="CustomCellsOrange 3 4 4 4" xfId="13786" xr:uid="{DFEB468B-C48F-40F3-9229-89ADA75E1E05}"/>
    <cellStyle name="CustomCellsOrange 3 4 4 5" xfId="16989" xr:uid="{0221B1E5-7B81-43A7-A211-6D04EA8EADD9}"/>
    <cellStyle name="CustomCellsOrange 3 4 4 6" xfId="20976" xr:uid="{6E9A1DEC-5C6F-4B1F-AF96-B68FBAF34EF5}"/>
    <cellStyle name="CustomCellsOrange 3 4 4 7" xfId="23570" xr:uid="{FC80A050-91E2-4AA8-9FC1-4248D0A7F702}"/>
    <cellStyle name="CustomCellsOrange 3 4 4 8" xfId="30271" xr:uid="{12EAAFFC-1F21-46DF-A3DD-FC285F2F5AB1}"/>
    <cellStyle name="CustomCellsOrange 3 4 4 9" xfId="33451" xr:uid="{B08C3E6D-343B-457A-A86C-905AEF5DF6E7}"/>
    <cellStyle name="CustomCellsOrange 3 4 5" xfId="2083" xr:uid="{3B55FF70-7B45-431F-AA1F-6BDE05CC90D5}"/>
    <cellStyle name="CustomCellsOrange 3 4 5 10" xfId="39800" xr:uid="{7992F486-7F28-4A2F-B9F1-3EBF9085A19C}"/>
    <cellStyle name="CustomCellsOrange 3 4 5 11" xfId="44106" xr:uid="{0E16AD63-1563-428A-A953-F4225C828525}"/>
    <cellStyle name="CustomCellsOrange 3 4 5 12" xfId="48039" xr:uid="{75B72FD8-FF06-4801-9814-1735D41D7CA9}"/>
    <cellStyle name="CustomCellsOrange 3 4 5 2" xfId="6521" xr:uid="{338788D8-24DF-4598-9855-7B775C20142F}"/>
    <cellStyle name="CustomCellsOrange 3 4 5 3" xfId="10099" xr:uid="{0C241D47-BFD5-4EB3-A6E5-860206B0DD3F}"/>
    <cellStyle name="CustomCellsOrange 3 4 5 4" xfId="13998" xr:uid="{83178495-6A5B-4968-B19A-898F2DDEADF5}"/>
    <cellStyle name="CustomCellsOrange 3 4 5 5" xfId="17199" xr:uid="{1265D118-4F64-4EC9-9E30-76BAC12BB771}"/>
    <cellStyle name="CustomCellsOrange 3 4 5 6" xfId="21182" xr:uid="{C83AE567-7643-44C5-AD14-F5A590A7F773}"/>
    <cellStyle name="CustomCellsOrange 3 4 5 7" xfId="23769" xr:uid="{2A5DBB15-DB95-4179-8E9F-510CE6682981}"/>
    <cellStyle name="CustomCellsOrange 3 4 5 8" xfId="29909" xr:uid="{DD02405D-1038-454D-A804-117A7A2B8F7A}"/>
    <cellStyle name="CustomCellsOrange 3 4 5 9" xfId="33662" xr:uid="{58901973-418C-41A0-868F-5C8ED97016C8}"/>
    <cellStyle name="CustomCellsOrange 3 4 6" xfId="2417" xr:uid="{F156F2E4-C964-49CA-9B1A-929451C473EE}"/>
    <cellStyle name="CustomCellsOrange 3 4 6 10" xfId="40134" xr:uid="{0A9A699D-F6F9-4496-A3EC-1489890FC5AE}"/>
    <cellStyle name="CustomCellsOrange 3 4 6 11" xfId="44440" xr:uid="{22262809-4198-42F3-9F8F-5FC1EC8FA937}"/>
    <cellStyle name="CustomCellsOrange 3 4 6 12" xfId="42379" xr:uid="{DB9E6865-70BB-4FB8-A8C7-93C00E6F0FA2}"/>
    <cellStyle name="CustomCellsOrange 3 4 6 2" xfId="6855" xr:uid="{AB87B4CF-911C-4DBC-9211-E5F1153A9ED6}"/>
    <cellStyle name="CustomCellsOrange 3 4 6 3" xfId="10433" xr:uid="{32D8745F-935E-49C0-B5CF-EDEE82A914C2}"/>
    <cellStyle name="CustomCellsOrange 3 4 6 4" xfId="14332" xr:uid="{81322DAA-B415-4D31-A493-FC6E9A863611}"/>
    <cellStyle name="CustomCellsOrange 3 4 6 5" xfId="17533" xr:uid="{57344CC4-03FB-4F65-8F3D-BEA6B7D64EC5}"/>
    <cellStyle name="CustomCellsOrange 3 4 6 6" xfId="21516" xr:uid="{96EA2CD7-CDF6-4162-924F-93F1B10D0D74}"/>
    <cellStyle name="CustomCellsOrange 3 4 6 7" xfId="24100" xr:uid="{9DBAF12D-0ABA-4F30-BC94-E206089CD75D}"/>
    <cellStyle name="CustomCellsOrange 3 4 6 8" xfId="30221" xr:uid="{5EEA3ECF-FDB7-4327-8883-1F20AE17A929}"/>
    <cellStyle name="CustomCellsOrange 3 4 6 9" xfId="33996" xr:uid="{CB2914A0-C915-4EB2-A30A-93F475C7D537}"/>
    <cellStyle name="CustomCellsOrange 3 4 7" xfId="3101" xr:uid="{2C766D51-BF49-4C3F-B50D-11679407F9BB}"/>
    <cellStyle name="CustomCellsOrange 3 4 7 10" xfId="34678" xr:uid="{45F8B41E-271D-4D70-92A9-8206153148B7}"/>
    <cellStyle name="CustomCellsOrange 3 4 7 11" xfId="38123" xr:uid="{A4C5B29B-59DC-403E-A9FA-51C113C419CC}"/>
    <cellStyle name="CustomCellsOrange 3 4 7 12" xfId="40812" xr:uid="{129767FB-1EBB-4D25-A2CC-D937234FC505}"/>
    <cellStyle name="CustomCellsOrange 3 4 7 13" xfId="45123" xr:uid="{CE52F10E-81C0-42D3-9430-FE492B2C802E}"/>
    <cellStyle name="CustomCellsOrange 3 4 7 14" xfId="48514" xr:uid="{F0FA617E-9F37-4FCE-B9E6-8A1A12649EBF}"/>
    <cellStyle name="CustomCellsOrange 3 4 7 15" xfId="50519" xr:uid="{A2F9E758-E96E-4324-B833-EF0479D0990C}"/>
    <cellStyle name="CustomCellsOrange 3 4 7 2" xfId="7536" xr:uid="{B2D02DCA-39DF-40D3-B3E9-812780336068}"/>
    <cellStyle name="CustomCellsOrange 3 4 7 3" xfId="11115" xr:uid="{5A1534D5-E955-49A7-AF58-03F3ED985A3C}"/>
    <cellStyle name="CustomCellsOrange 3 4 7 4" xfId="15015" xr:uid="{FE348D76-7C1F-43ED-8599-D4EE1FB3EB03}"/>
    <cellStyle name="CustomCellsOrange 3 4 7 5" xfId="18214" xr:uid="{6102189C-43D5-4D8A-9AD2-EF794970D1EE}"/>
    <cellStyle name="CustomCellsOrange 3 4 7 6" xfId="22194" xr:uid="{671A91F7-2651-4744-8540-8F5925D98A3E}"/>
    <cellStyle name="CustomCellsOrange 3 4 7 7" xfId="24756" xr:uid="{5F825BE0-61DB-45DA-9035-5DC314B1F8B6}"/>
    <cellStyle name="CustomCellsOrange 3 4 7 8" xfId="29099" xr:uid="{2E1BB573-0B80-4EDB-A822-A0CC666205D4}"/>
    <cellStyle name="CustomCellsOrange 3 4 7 9" xfId="31073" xr:uid="{2F679C52-BB0D-4848-830A-CF21FACB6EB2}"/>
    <cellStyle name="CustomCellsOrange 3 4 8" xfId="3615" xr:uid="{BF2853DF-3CE3-4133-BEC0-AA1D5E0EC578}"/>
    <cellStyle name="CustomCellsOrange 3 4 8 10" xfId="35192" xr:uid="{A3BC00E3-2012-4058-A989-BAC47FE0A938}"/>
    <cellStyle name="CustomCellsOrange 3 4 8 11" xfId="38637" xr:uid="{FC8BE458-7FA5-4010-85C4-670625F934F6}"/>
    <cellStyle name="CustomCellsOrange 3 4 8 12" xfId="41326" xr:uid="{D640687A-A837-4E83-A94F-614075BF7F6B}"/>
    <cellStyle name="CustomCellsOrange 3 4 8 13" xfId="45637" xr:uid="{F7CE3F80-4C8C-45E3-B3AF-396BCD4EB400}"/>
    <cellStyle name="CustomCellsOrange 3 4 8 14" xfId="49028" xr:uid="{9B649AC9-74B7-4A8E-AAA7-2F3F8D259899}"/>
    <cellStyle name="CustomCellsOrange 3 4 8 15" xfId="51033" xr:uid="{322ACC2A-E6AF-45F9-9DA2-EFBFA4BAB256}"/>
    <cellStyle name="CustomCellsOrange 3 4 8 2" xfId="8050" xr:uid="{CD0ACD74-D129-4330-A2EB-B30CFF1C2EF1}"/>
    <cellStyle name="CustomCellsOrange 3 4 8 3" xfId="11629" xr:uid="{29C9E637-AD8A-4553-B3BF-AC618B31CD9C}"/>
    <cellStyle name="CustomCellsOrange 3 4 8 4" xfId="15529" xr:uid="{E8025D76-8900-4459-A75D-793F586ED522}"/>
    <cellStyle name="CustomCellsOrange 3 4 8 5" xfId="18728" xr:uid="{69C53A8D-151C-49D9-B5C2-609D7B7F4A60}"/>
    <cellStyle name="CustomCellsOrange 3 4 8 6" xfId="22708" xr:uid="{DCD3CF71-19F1-420D-87D0-56BB1DFC8F52}"/>
    <cellStyle name="CustomCellsOrange 3 4 8 7" xfId="25270" xr:uid="{8EDEBF21-2FF7-4CEA-8537-39693026ECA2}"/>
    <cellStyle name="CustomCellsOrange 3 4 8 8" xfId="29613" xr:uid="{B602E73C-729C-4BD8-9B25-647CBD7E726A}"/>
    <cellStyle name="CustomCellsOrange 3 4 8 9" xfId="31587" xr:uid="{291FF326-87A6-4E84-8263-49ECB075B1F7}"/>
    <cellStyle name="CustomCellsOrange 3 4 9" xfId="4055" xr:uid="{5C1760B9-3C83-4E71-AF4A-57B5A700865B}"/>
    <cellStyle name="CustomCellsOrange 3 4 9 10" xfId="41718" xr:uid="{6A5209CE-0BAA-40F8-8FBA-E73C8DDFBF52}"/>
    <cellStyle name="CustomCellsOrange 3 4 9 11" xfId="46054" xr:uid="{2FACAC41-594C-48B4-BCCA-43118F9F755C}"/>
    <cellStyle name="CustomCellsOrange 3 4 9 12" xfId="49458" xr:uid="{3119BEDC-4699-4046-8813-D35F1B7817E0}"/>
    <cellStyle name="CustomCellsOrange 3 4 9 13" xfId="51425" xr:uid="{5D2EE742-3B9E-42BD-B495-E2F635157752}"/>
    <cellStyle name="CustomCellsOrange 3 4 9 2" xfId="8488" xr:uid="{7320E4C3-47CC-4345-8ED2-93F0B2C2B2AF}"/>
    <cellStyle name="CustomCellsOrange 3 4 9 3" xfId="12059" xr:uid="{19429400-38E4-41AF-B3E0-414CB6752036}"/>
    <cellStyle name="CustomCellsOrange 3 4 9 4" xfId="15962" xr:uid="{CB174676-6849-4305-8100-F5D20E75B9E3}"/>
    <cellStyle name="CustomCellsOrange 3 4 9 5" xfId="19143" xr:uid="{C1A88297-C68D-4B0A-91E3-DCB24605288A}"/>
    <cellStyle name="CustomCellsOrange 3 4 9 6" xfId="25662" xr:uid="{BD10C142-ED68-48BB-8D93-A68E25DE275B}"/>
    <cellStyle name="CustomCellsOrange 3 4 9 7" xfId="32010" xr:uid="{14949B5B-E826-4667-805E-78E6980D8C84}"/>
    <cellStyle name="CustomCellsOrange 3 4 9 8" xfId="35616" xr:uid="{3A0E0B32-ACD3-4289-9279-0C63DE7A222A}"/>
    <cellStyle name="CustomCellsOrange 3 4 9 9" xfId="39068" xr:uid="{D1D17782-B49C-428C-9612-2F76E52CF044}"/>
    <cellStyle name="CustomCellsOrange 3 5" xfId="773" xr:uid="{9E3E1442-04BD-4868-BF32-A6343F44FEB0}"/>
    <cellStyle name="CustomCellsOrange 3 5 2" xfId="52636" xr:uid="{8DE4176D-FACD-48FD-8D67-47AAC019B68F}"/>
    <cellStyle name="CustomCellsOrange 3 6" xfId="1168" xr:uid="{AC764953-39F7-492B-867C-48DE6058D530}"/>
    <cellStyle name="CustomCellsOrange 3 6 10" xfId="43193" xr:uid="{61970526-9888-4508-9520-226D244094A2}"/>
    <cellStyle name="CustomCellsOrange 3 6 11" xfId="47743" xr:uid="{C66FD32B-4CE8-4E53-9B88-E0B2EDD9C209}"/>
    <cellStyle name="CustomCellsOrange 3 6 2" xfId="5610" xr:uid="{F35AF512-C14E-4ADF-9337-A23F08EB4607}"/>
    <cellStyle name="CustomCellsOrange 3 6 3" xfId="9184" xr:uid="{EF9D229D-DF84-47CD-8E23-390C5EDDE0F4}"/>
    <cellStyle name="CustomCellsOrange 3 6 4" xfId="13237" xr:uid="{0E6DA2F3-6C30-4410-A0E4-E396898A3E76}"/>
    <cellStyle name="CustomCellsOrange 3 6 5" xfId="20276" xr:uid="{34F11EAA-4B2B-4322-8F46-E4C574B7FF8C}"/>
    <cellStyle name="CustomCellsOrange 3 6 6" xfId="5200" xr:uid="{0980C21F-BB2F-4C3E-ADA6-0312F5340604}"/>
    <cellStyle name="CustomCellsOrange 3 6 7" xfId="28611" xr:uid="{7ADBD768-BAF0-4B16-B7DA-1899304DBEE2}"/>
    <cellStyle name="CustomCellsOrange 3 6 8" xfId="32751" xr:uid="{A2A47513-2A85-4E64-966B-E09136D58011}"/>
    <cellStyle name="CustomCellsOrange 3 6 9" xfId="37275" xr:uid="{E82CDEFE-584F-4980-84F2-AD99C0BA6FC6}"/>
    <cellStyle name="CustomCellsOrange 3 7" xfId="72" xr:uid="{85B7940C-5CCC-435F-96FD-CEA9C84F1670}"/>
    <cellStyle name="CustomCellsOrange 3 7 10" xfId="37690" xr:uid="{4F629034-F2AC-40B8-B738-483822DB1F03}"/>
    <cellStyle name="CustomCellsOrange 3 7 11" xfId="42290" xr:uid="{5F3BCDA7-372C-46F1-85AB-563D5059929B}"/>
    <cellStyle name="CustomCellsOrange 3 7 12" xfId="48097" xr:uid="{3974ED3C-60A9-4739-87F7-D30032F6523C}"/>
    <cellStyle name="CustomCellsOrange 3 7 2" xfId="3689" xr:uid="{70871A8B-F173-4411-A735-2C0F03C61D23}"/>
    <cellStyle name="CustomCellsOrange 3 7 3" xfId="5069" xr:uid="{F124A6C8-B5B1-4297-ACE8-5075E937D951}"/>
    <cellStyle name="CustomCellsOrange 3 7 4" xfId="4921" xr:uid="{2783AF5A-1D56-47DA-A93F-B0A59E0F7238}"/>
    <cellStyle name="CustomCellsOrange 3 7 5" xfId="12664" xr:uid="{B4FAA5C9-655B-48FA-85CD-2B51559C95F8}"/>
    <cellStyle name="CustomCellsOrange 3 7 6" xfId="15590" xr:uid="{C02A6ED8-6D22-4D94-BAB3-8449636998E8}"/>
    <cellStyle name="CustomCellsOrange 3 7 7" xfId="23041" xr:uid="{19212EED-AC0B-424B-8AAB-E2556ED2B289}"/>
    <cellStyle name="CustomCellsOrange 3 7 8" xfId="28461" xr:uid="{0299944F-9DAC-43E2-9773-B49D13685838}"/>
    <cellStyle name="CustomCellsOrange 3 7 9" xfId="30318" xr:uid="{FCFD993D-FA39-46C4-A394-2DF0C304DAB4}"/>
    <cellStyle name="CustomCellsOrange 3 8" xfId="1999" xr:uid="{330F2E1F-2296-44CB-9DB0-19AF9C857744}"/>
    <cellStyle name="CustomCellsOrange 3 8 10" xfId="39716" xr:uid="{0CE1A66C-624F-4661-AD40-DFA139342F3A}"/>
    <cellStyle name="CustomCellsOrange 3 8 11" xfId="44022" xr:uid="{99468A16-C676-4428-945F-34B783F48935}"/>
    <cellStyle name="CustomCellsOrange 3 8 12" xfId="46887" xr:uid="{12FB6EA5-CFB4-4270-8E27-DBC0863B4DC2}"/>
    <cellStyle name="CustomCellsOrange 3 8 2" xfId="6437" xr:uid="{680F3AF5-5967-467E-967D-E844CFED2E99}"/>
    <cellStyle name="CustomCellsOrange 3 8 3" xfId="10015" xr:uid="{D86CBA34-3BF4-4B47-ACB8-B8904D5D7775}"/>
    <cellStyle name="CustomCellsOrange 3 8 4" xfId="13914" xr:uid="{2B3EAC82-A5D1-49FB-8A68-B4C36A1FC20E}"/>
    <cellStyle name="CustomCellsOrange 3 8 5" xfId="17115" xr:uid="{DA2D87E4-29DE-46F9-82EB-37A3EFEE8038}"/>
    <cellStyle name="CustomCellsOrange 3 8 6" xfId="21098" xr:uid="{68C7D2BE-61FC-455A-9451-7974E4DCD590}"/>
    <cellStyle name="CustomCellsOrange 3 8 7" xfId="23686" xr:uid="{9B3B9FFD-E873-413F-8E39-CE5CBF0E0B56}"/>
    <cellStyle name="CustomCellsOrange 3 8 8" xfId="26237" xr:uid="{9DC5E3A6-329D-4F0D-8C5F-136FE104EA52}"/>
    <cellStyle name="CustomCellsOrange 3 8 9" xfId="33578" xr:uid="{BB123CCF-6870-482A-94A0-74B6D7479519}"/>
    <cellStyle name="CustomCellsOrange 3 9" xfId="2009" xr:uid="{23F7DA62-CF71-4A2F-B96E-ECF745DE02C7}"/>
    <cellStyle name="CustomCellsOrange 3 9 10" xfId="39726" xr:uid="{0190EA7C-4F98-46FB-A858-6D24D65428EB}"/>
    <cellStyle name="CustomCellsOrange 3 9 11" xfId="44032" xr:uid="{C7522B3C-F42A-4A5D-B6F4-01F9CCC786F3}"/>
    <cellStyle name="CustomCellsOrange 3 9 12" xfId="47249" xr:uid="{15ADDBCE-EB3E-43C5-B6B2-F5E66F9B19C9}"/>
    <cellStyle name="CustomCellsOrange 3 9 2" xfId="6447" xr:uid="{C140D55E-B539-4484-98D6-8AAE7FC3F606}"/>
    <cellStyle name="CustomCellsOrange 3 9 3" xfId="10025" xr:uid="{B37550C8-8D78-4A11-A42D-363B4DD0F0AC}"/>
    <cellStyle name="CustomCellsOrange 3 9 4" xfId="13924" xr:uid="{076F85CC-2F54-4D21-962D-8B4F7E00846B}"/>
    <cellStyle name="CustomCellsOrange 3 9 5" xfId="17125" xr:uid="{63C4E451-A0C2-4663-801A-820B546DC852}"/>
    <cellStyle name="CustomCellsOrange 3 9 6" xfId="21108" xr:uid="{307C4FEC-13D3-4F60-AE40-EFFB64D76E13}"/>
    <cellStyle name="CustomCellsOrange 3 9 7" xfId="23696" xr:uid="{AD71259A-DCD2-4CD0-B750-99C22631483A}"/>
    <cellStyle name="CustomCellsOrange 3 9 8" xfId="26719" xr:uid="{B593499D-5E86-430C-9622-2874A5F13819}"/>
    <cellStyle name="CustomCellsOrange 3 9 9" xfId="33588" xr:uid="{0D3C01E7-81FC-44ED-BFA7-E6C62F865D2E}"/>
    <cellStyle name="CustomizationCells" xfId="61" xr:uid="{136912AE-1A89-42F6-932C-7D0F3E5A90E3}"/>
    <cellStyle name="CustomizationCells 2" xfId="491" xr:uid="{4F9F5126-CBCC-46FF-8F91-779A71CE78B3}"/>
    <cellStyle name="CustomizationCells 2 2" xfId="514" xr:uid="{CD19A02D-8878-4290-B832-EBE2F44B634B}"/>
    <cellStyle name="CustomizationCells 2 2 10" xfId="3007" xr:uid="{E4D3E692-F88D-41D5-89E1-FDDC46DC154C}"/>
    <cellStyle name="CustomizationCells 2 2 10 10" xfId="34584" xr:uid="{E6C3A10A-0DCC-4A34-BF92-D5A726AB169C}"/>
    <cellStyle name="CustomizationCells 2 2 10 11" xfId="38029" xr:uid="{90ABED94-779E-4270-AEE6-FE92105A83ED}"/>
    <cellStyle name="CustomizationCells 2 2 10 12" xfId="40718" xr:uid="{7FFF0D16-1F82-4701-840F-E77131B0F34B}"/>
    <cellStyle name="CustomizationCells 2 2 10 13" xfId="45029" xr:uid="{16DC657A-8E0E-4FF7-923B-312E68F33458}"/>
    <cellStyle name="CustomizationCells 2 2 10 14" xfId="48420" xr:uid="{D5071455-3B20-4AEE-937A-9B52580E05F7}"/>
    <cellStyle name="CustomizationCells 2 2 10 15" xfId="50425" xr:uid="{D1A7B89F-9090-4075-B484-B5875107EA68}"/>
    <cellStyle name="CustomizationCells 2 2 10 2" xfId="7442" xr:uid="{0E69724F-4D48-4FB8-B990-619EA77B33D4}"/>
    <cellStyle name="CustomizationCells 2 2 10 3" xfId="11021" xr:uid="{8BA103A1-9199-4A9C-870D-C71AA3ECD408}"/>
    <cellStyle name="CustomizationCells 2 2 10 4" xfId="14921" xr:uid="{FC5D54B0-BB32-4932-9608-C0211392B8EC}"/>
    <cellStyle name="CustomizationCells 2 2 10 5" xfId="18120" xr:uid="{13F50128-30CF-4994-A167-F6C9552CCEFB}"/>
    <cellStyle name="CustomizationCells 2 2 10 6" xfId="22100" xr:uid="{C7F6708B-466A-466E-A54C-EBFFEDC5A36D}"/>
    <cellStyle name="CustomizationCells 2 2 10 7" xfId="24662" xr:uid="{86B71F35-80FD-4290-8B00-5D9955556C74}"/>
    <cellStyle name="CustomizationCells 2 2 10 8" xfId="29005" xr:uid="{A5497118-BE80-4C93-B483-B86F45863879}"/>
    <cellStyle name="CustomizationCells 2 2 10 9" xfId="30979" xr:uid="{EEE2EF46-9D5E-40BB-A2FE-6E5FDAF4751F}"/>
    <cellStyle name="CustomizationCells 2 2 11" xfId="3625" xr:uid="{7A7CE135-98B2-440A-951C-568952AABB0B}"/>
    <cellStyle name="CustomizationCells 2 2 11 10" xfId="35202" xr:uid="{37AFE1FB-FF6B-4864-BA33-FEAADCEE7C41}"/>
    <cellStyle name="CustomizationCells 2 2 11 11" xfId="38647" xr:uid="{A7A00BFB-9F68-4821-983D-27312AF62F93}"/>
    <cellStyle name="CustomizationCells 2 2 11 12" xfId="41336" xr:uid="{7BE1CD30-131E-416D-8828-418928A2A446}"/>
    <cellStyle name="CustomizationCells 2 2 11 13" xfId="45647" xr:uid="{6F914273-958F-44E4-B738-084B6D314B5A}"/>
    <cellStyle name="CustomizationCells 2 2 11 14" xfId="49038" xr:uid="{14769D5D-74E7-4C47-BCA0-D28368B07809}"/>
    <cellStyle name="CustomizationCells 2 2 11 15" xfId="51043" xr:uid="{DEB116F8-5E57-4586-8C59-919EC24990D2}"/>
    <cellStyle name="CustomizationCells 2 2 11 2" xfId="8060" xr:uid="{8A975DFC-F116-42DA-9567-515496DA53B9}"/>
    <cellStyle name="CustomizationCells 2 2 11 3" xfId="11639" xr:uid="{D94B5FA4-918A-407B-A3F8-7AD03AB19613}"/>
    <cellStyle name="CustomizationCells 2 2 11 4" xfId="15539" xr:uid="{55EDC76D-ED88-4F7E-B439-5BF96C62320D}"/>
    <cellStyle name="CustomizationCells 2 2 11 5" xfId="18738" xr:uid="{B29153C6-352C-448C-A32B-B67E35A9B2C1}"/>
    <cellStyle name="CustomizationCells 2 2 11 6" xfId="22718" xr:uid="{61216354-726C-4525-9B94-B69053817334}"/>
    <cellStyle name="CustomizationCells 2 2 11 7" xfId="25280" xr:uid="{7C59A82C-686B-4FC8-9031-409352992534}"/>
    <cellStyle name="CustomizationCells 2 2 11 8" xfId="29623" xr:uid="{0B90F48C-7098-4991-91B4-CBC7BEB67CE7}"/>
    <cellStyle name="CustomizationCells 2 2 11 9" xfId="31597" xr:uid="{A594225D-DCF9-4F69-BF44-3EE76DBA4EEE}"/>
    <cellStyle name="CustomizationCells 2 2 12" xfId="3968" xr:uid="{C99C58EA-9EE1-4D22-9E30-037527E34AB0}"/>
    <cellStyle name="CustomizationCells 2 2 12 10" xfId="41631" xr:uid="{CFE87A98-5CFF-4549-93B9-B2AD1FF83585}"/>
    <cellStyle name="CustomizationCells 2 2 12 11" xfId="45967" xr:uid="{4906E99B-A4A6-445D-BF2A-DFCC27E93C83}"/>
    <cellStyle name="CustomizationCells 2 2 12 12" xfId="49371" xr:uid="{19C20D31-CE4E-4DB2-B52E-1CC7613828A3}"/>
    <cellStyle name="CustomizationCells 2 2 12 13" xfId="51338" xr:uid="{F6BE727D-995F-49BD-9BD9-E30840997E1F}"/>
    <cellStyle name="CustomizationCells 2 2 12 2" xfId="8401" xr:uid="{F95D39A6-A1DB-489F-81C7-0EE41A7E0497}"/>
    <cellStyle name="CustomizationCells 2 2 12 3" xfId="11972" xr:uid="{7A6E2740-38B1-4A63-828A-60FC53B1F961}"/>
    <cellStyle name="CustomizationCells 2 2 12 4" xfId="15875" xr:uid="{91071D1B-5786-47BB-B9F1-1078D1106865}"/>
    <cellStyle name="CustomizationCells 2 2 12 5" xfId="19056" xr:uid="{7DA62AA3-89A0-43C1-90A0-04B9ABF68363}"/>
    <cellStyle name="CustomizationCells 2 2 12 6" xfId="25575" xr:uid="{7217F784-E8B6-4DD1-8541-6FB09A1DEFC1}"/>
    <cellStyle name="CustomizationCells 2 2 12 7" xfId="31923" xr:uid="{C3FC03F9-D169-4A5D-AAAA-49E535468F25}"/>
    <cellStyle name="CustomizationCells 2 2 12 8" xfId="35529" xr:uid="{0EB25B99-0AD0-421D-8843-A43833C33A36}"/>
    <cellStyle name="CustomizationCells 2 2 12 9" xfId="38981" xr:uid="{7552BD40-EED0-4C1B-A10E-FAD99B07DA0C}"/>
    <cellStyle name="CustomizationCells 2 2 13" xfId="3768" xr:uid="{0A1D8E04-0810-4EB0-9102-A62C57FBF422}"/>
    <cellStyle name="CustomizationCells 2 2 13 10" xfId="41433" xr:uid="{363F26B3-356D-4C6F-A9DC-54003259D4D5}"/>
    <cellStyle name="CustomizationCells 2 2 13 11" xfId="45767" xr:uid="{822DB70B-0D90-481E-B151-D0447A55E331}"/>
    <cellStyle name="CustomizationCells 2 2 13 12" xfId="49171" xr:uid="{D860BA47-AD3A-4B8B-8ECB-484737D7102A}"/>
    <cellStyle name="CustomizationCells 2 2 13 13" xfId="51140" xr:uid="{9E1C8E29-0FBD-434A-854F-E3519F08C798}"/>
    <cellStyle name="CustomizationCells 2 2 13 2" xfId="8201" xr:uid="{80025C51-606A-435A-821F-9B8C4608E90F}"/>
    <cellStyle name="CustomizationCells 2 2 13 3" xfId="11773" xr:uid="{0B38BCED-1BA5-4B64-9D1A-B4863F250394}"/>
    <cellStyle name="CustomizationCells 2 2 13 4" xfId="15675" xr:uid="{70017DF9-7CD2-4A4E-B8A2-93DCFA7827EC}"/>
    <cellStyle name="CustomizationCells 2 2 13 5" xfId="18856" xr:uid="{B763DDCF-2D1B-4531-A687-CCE11BD488C0}"/>
    <cellStyle name="CustomizationCells 2 2 13 6" xfId="25377" xr:uid="{16068983-E261-4BB0-AFF6-1054E457FFA0}"/>
    <cellStyle name="CustomizationCells 2 2 13 7" xfId="31724" xr:uid="{9E02DCDD-B0D0-4E50-9F26-185A6F9BC17D}"/>
    <cellStyle name="CustomizationCells 2 2 13 8" xfId="35329" xr:uid="{496D7CDE-C590-46DE-87AD-62DD4DFE9438}"/>
    <cellStyle name="CustomizationCells 2 2 13 9" xfId="38781" xr:uid="{D7724E65-CA64-450F-9AA6-4FD2C1897426}"/>
    <cellStyle name="CustomizationCells 2 2 14" xfId="5087" xr:uid="{DFAAA412-3E4B-4235-8ADD-5B7040D4E8B3}"/>
    <cellStyle name="CustomizationCells 2 2 15" xfId="5010" xr:uid="{F15E76B0-2CC0-4F26-A38C-5D7A32F1DFBB}"/>
    <cellStyle name="CustomizationCells 2 2 16" xfId="5031" xr:uid="{8A4009A3-59D8-4C33-B37B-578CE96EB68F}"/>
    <cellStyle name="CustomizationCells 2 2 17" xfId="28629" xr:uid="{DC4662D3-148C-41B4-B6BC-CB1C5C7E79BE}"/>
    <cellStyle name="CustomizationCells 2 2 18" xfId="42563" xr:uid="{EE5AE8BD-0CCB-431C-B458-66FE89540433}"/>
    <cellStyle name="CustomizationCells 2 2 19" xfId="52381" xr:uid="{1489C853-1860-4119-AE98-DB2BE79230FB}"/>
    <cellStyle name="CustomizationCells 2 2 2" xfId="584" xr:uid="{60EFBB38-FD7F-42C8-9CD8-BF1D43328913}"/>
    <cellStyle name="CustomizationCells 2 2 2 2" xfId="750" xr:uid="{01CD1A4C-E6BE-4E7F-9439-156D3F584904}"/>
    <cellStyle name="CustomizationCells 2 2 2 2 10" xfId="4577" xr:uid="{F1169E4A-BBE2-4A8B-AB49-EFF4210A1237}"/>
    <cellStyle name="CustomizationCells 2 2 2 2 10 10" xfId="42240" xr:uid="{FE74290C-9C19-4BF2-BDB0-5D37274AEB60}"/>
    <cellStyle name="CustomizationCells 2 2 2 2 10 11" xfId="46576" xr:uid="{3D5F198E-0259-4B4F-87BB-CE82F009F619}"/>
    <cellStyle name="CustomizationCells 2 2 2 2 10 12" xfId="49980" xr:uid="{000A1E5E-7F1E-4301-B0F2-F84BFA240B60}"/>
    <cellStyle name="CustomizationCells 2 2 2 2 10 13" xfId="51947" xr:uid="{D36A94E7-0798-4045-821D-96B44A6BF508}"/>
    <cellStyle name="CustomizationCells 2 2 2 2 10 2" xfId="9010" xr:uid="{E0B4CC2C-B7AA-4D45-8FCB-6C826D0261AE}"/>
    <cellStyle name="CustomizationCells 2 2 2 2 10 3" xfId="12581" xr:uid="{BBF5EE7B-8772-4E56-974B-D78C3F7B2ECB}"/>
    <cellStyle name="CustomizationCells 2 2 2 2 10 4" xfId="16484" xr:uid="{BD38A052-CCA4-421B-8324-F45FF322C746}"/>
    <cellStyle name="CustomizationCells 2 2 2 2 10 5" xfId="19665" xr:uid="{B2E6BB3D-C136-4A86-A024-4CE138EBAF20}"/>
    <cellStyle name="CustomizationCells 2 2 2 2 10 6" xfId="26184" xr:uid="{B8CC1492-43CB-4724-87DE-BD23584F0498}"/>
    <cellStyle name="CustomizationCells 2 2 2 2 10 7" xfId="32532" xr:uid="{9D378824-0BB5-4087-8D3E-157127B14D58}"/>
    <cellStyle name="CustomizationCells 2 2 2 2 10 8" xfId="36138" xr:uid="{741AD95D-E3B8-4BEF-B88C-BFD226D51ECD}"/>
    <cellStyle name="CustomizationCells 2 2 2 2 10 9" xfId="39590" xr:uid="{92C65644-8B56-4B9C-AEE5-D3E7D0D18E82}"/>
    <cellStyle name="CustomizationCells 2 2 2 2 11" xfId="5155" xr:uid="{83B22B7F-5823-474C-8F96-E035EDBE91F6}"/>
    <cellStyle name="CustomizationCells 2 2 2 2 12" xfId="5373" xr:uid="{2AAEF1BF-3FE3-4208-BF45-97B659BACF98}"/>
    <cellStyle name="CustomizationCells 2 2 2 2 13" xfId="19863" xr:uid="{AD41C4DD-58AB-482E-83F4-232F278CD4DE}"/>
    <cellStyle name="CustomizationCells 2 2 2 2 14" xfId="37480" xr:uid="{CC2DE48B-1153-46DC-ABB6-72FE5C964806}"/>
    <cellStyle name="CustomizationCells 2 2 2 2 15" xfId="42780" xr:uid="{090CA513-3702-467E-9AC9-8121BFBCFEF0}"/>
    <cellStyle name="CustomizationCells 2 2 2 2 16" xfId="52613" xr:uid="{F8C72A8C-6CF2-4656-8671-AFCA38C6EF57}"/>
    <cellStyle name="CustomizationCells 2 2 2 2 2" xfId="964" xr:uid="{3B3F067F-7F26-4BB7-911E-A2858E4D2963}"/>
    <cellStyle name="CustomizationCells 2 2 2 2 2 10" xfId="4687" xr:uid="{FADB9C9B-35C1-41E7-B1FD-D6D14554A56D}"/>
    <cellStyle name="CustomizationCells 2 2 2 2 2 11" xfId="13490" xr:uid="{830FC54B-6C83-4CEB-BCDB-BA4DE04E228E}"/>
    <cellStyle name="CustomizationCells 2 2 2 2 2 12" xfId="20073" xr:uid="{72DC6126-7894-412B-BB5F-83BC78B2965A}"/>
    <cellStyle name="CustomizationCells 2 2 2 2 2 13" xfId="26547" xr:uid="{3E1D72C0-D731-4D83-AAF2-F7555FF062BE}"/>
    <cellStyle name="CustomizationCells 2 2 2 2 2 14" xfId="42989" xr:uid="{4FF772D1-91C6-4E4F-8AD7-EF3EF9881D25}"/>
    <cellStyle name="CustomizationCells 2 2 2 2 2 15" xfId="52827" xr:uid="{D658437E-133A-4701-AE4D-21657E53289D}"/>
    <cellStyle name="CustomizationCells 2 2 2 2 2 2" xfId="1702" xr:uid="{E6E0789A-96ED-4F7C-B0A5-8138960842D5}"/>
    <cellStyle name="CustomizationCells 2 2 2 2 2 2 10" xfId="43727" xr:uid="{0832F4E9-D1C8-4264-B07C-2840D1AD999E}"/>
    <cellStyle name="CustomizationCells 2 2 2 2 2 2 11" xfId="46868" xr:uid="{10F8B478-B6E1-47B0-9C06-9EE9B4675297}"/>
    <cellStyle name="CustomizationCells 2 2 2 2 2 2 2" xfId="6141" xr:uid="{5CB3941D-38DF-4A77-A9DC-E3B8F41FA502}"/>
    <cellStyle name="CustomizationCells 2 2 2 2 2 2 3" xfId="9718" xr:uid="{FD473729-58E8-414C-AC6A-938858984772}"/>
    <cellStyle name="CustomizationCells 2 2 2 2 2 2 4" xfId="16823" xr:uid="{181651B8-4AFE-4FDF-82B7-72A79AF5DACD}"/>
    <cellStyle name="CustomizationCells 2 2 2 2 2 2 5" xfId="20810" xr:uid="{21AAF32E-02ED-4DBF-8DF5-7C66B8D9459C}"/>
    <cellStyle name="CustomizationCells 2 2 2 2 2 2 6" xfId="23413" xr:uid="{E9C9B0B3-81E8-4B33-AF4A-633E752FCD88}"/>
    <cellStyle name="CustomizationCells 2 2 2 2 2 2 7" xfId="28156" xr:uid="{E8505228-2B1E-4728-B9D8-F50181BE9F00}"/>
    <cellStyle name="CustomizationCells 2 2 2 2 2 2 8" xfId="33285" xr:uid="{DF808CBA-13E2-4C13-8D23-D25D668B0533}"/>
    <cellStyle name="CustomizationCells 2 2 2 2 2 2 9" xfId="26220" xr:uid="{6A7DCE7F-4637-448E-A704-00F20D7D64EF}"/>
    <cellStyle name="CustomizationCells 2 2 2 2 2 3" xfId="1916" xr:uid="{DFD56054-E0E4-47C8-A753-ACD284D7AE06}"/>
    <cellStyle name="CustomizationCells 2 2 2 2 2 3 10" xfId="39642" xr:uid="{9A4B9BEF-728F-41D1-99CC-9281E8FFF668}"/>
    <cellStyle name="CustomizationCells 2 2 2 2 2 3 11" xfId="43941" xr:uid="{80CEB36B-589B-40C5-B86A-BE91513C0CE7}"/>
    <cellStyle name="CustomizationCells 2 2 2 2 2 3 12" xfId="46952" xr:uid="{96051F50-FE00-4B1B-99AF-7B9FB2F7FDF7}"/>
    <cellStyle name="CustomizationCells 2 2 2 2 2 3 2" xfId="6354" xr:uid="{41D045DA-FF82-4CE9-8765-9A1044EA0D4C}"/>
    <cellStyle name="CustomizationCells 2 2 2 2 2 3 3" xfId="9932" xr:uid="{EE0B125E-86AA-471A-B3BB-4BE27D81E092}"/>
    <cellStyle name="CustomizationCells 2 2 2 2 2 3 4" xfId="13834" xr:uid="{90BA27BC-BF3B-4128-B361-68470884D80A}"/>
    <cellStyle name="CustomizationCells 2 2 2 2 2 3 5" xfId="17037" xr:uid="{1C5EC82B-466E-4BB9-A737-14F583FA7DBB}"/>
    <cellStyle name="CustomizationCells 2 2 2 2 2 3 6" xfId="21024" xr:uid="{B6D27044-9C84-4CA9-A798-81683B553E13}"/>
    <cellStyle name="CustomizationCells 2 2 2 2 2 3 7" xfId="23615" xr:uid="{01FF7E73-20D1-4ACD-9A5D-6FD5F723013D}"/>
    <cellStyle name="CustomizationCells 2 2 2 2 2 3 8" xfId="28107" xr:uid="{9F1B49D4-A1E8-487C-84B0-63B225E1330B}"/>
    <cellStyle name="CustomizationCells 2 2 2 2 2 3 9" xfId="33499" xr:uid="{ECE53B96-A86B-4592-A63B-98BD6DC1B061}"/>
    <cellStyle name="CustomizationCells 2 2 2 2 2 4" xfId="2368" xr:uid="{57B7172D-2194-48D3-BC95-2DABEAE720ED}"/>
    <cellStyle name="CustomizationCells 2 2 2 2 2 4 10" xfId="40085" xr:uid="{8E9A27E9-38E6-4083-AF34-31202405C1E3}"/>
    <cellStyle name="CustomizationCells 2 2 2 2 2 4 11" xfId="44391" xr:uid="{17DFA139-2E0D-47AC-ADB1-F0C3C48BCD97}"/>
    <cellStyle name="CustomizationCells 2 2 2 2 2 4 12" xfId="42483" xr:uid="{B4B2550B-E8CA-4F9F-9389-AAE8E36EC576}"/>
    <cellStyle name="CustomizationCells 2 2 2 2 2 4 2" xfId="6806" xr:uid="{86C0514A-9E10-4807-B26C-AD3D733BD459}"/>
    <cellStyle name="CustomizationCells 2 2 2 2 2 4 3" xfId="10384" xr:uid="{3437059F-BBA4-4714-B229-7CFEB809507F}"/>
    <cellStyle name="CustomizationCells 2 2 2 2 2 4 4" xfId="14283" xr:uid="{EBCD9D47-8246-47F1-84AB-BCE221F483DE}"/>
    <cellStyle name="CustomizationCells 2 2 2 2 2 4 5" xfId="17484" xr:uid="{9DD27653-0319-4F8F-88AE-DDE57F109ABF}"/>
    <cellStyle name="CustomizationCells 2 2 2 2 2 4 6" xfId="21467" xr:uid="{25F29838-B4B4-4B95-87AD-8D5E0AB01044}"/>
    <cellStyle name="CustomizationCells 2 2 2 2 2 4 7" xfId="24054" xr:uid="{4B08E206-2991-4418-86D8-0BDA6DE67436}"/>
    <cellStyle name="CustomizationCells 2 2 2 2 2 4 8" xfId="26342" xr:uid="{8D0A8C64-3DD9-49E9-952A-4958AA66343C}"/>
    <cellStyle name="CustomizationCells 2 2 2 2 2 4 9" xfId="33947" xr:uid="{B06CC07A-9D8E-46FE-8BC8-2104DD2E81AD}"/>
    <cellStyle name="CustomizationCells 2 2 2 2 2 5" xfId="2739" xr:uid="{E952913D-ADD9-4B19-9755-BB14FEF00137}"/>
    <cellStyle name="CustomizationCells 2 2 2 2 2 5 10" xfId="40456" xr:uid="{9E93AB63-1DFB-4878-BFE0-8A6208988A6B}"/>
    <cellStyle name="CustomizationCells 2 2 2 2 2 5 11" xfId="44762" xr:uid="{A39C4C9E-12F0-4165-988E-C6721D4AD798}"/>
    <cellStyle name="CustomizationCells 2 2 2 2 2 5 12" xfId="50163" xr:uid="{3F16DF73-CC4A-44CA-A43A-84FAADC80612}"/>
    <cellStyle name="CustomizationCells 2 2 2 2 2 5 2" xfId="7175" xr:uid="{E1FEB27A-9485-41BE-89B7-85443287214A}"/>
    <cellStyle name="CustomizationCells 2 2 2 2 2 5 3" xfId="10755" xr:uid="{67D2C3E4-865C-4591-AF7C-42B3CB2FD3A9}"/>
    <cellStyle name="CustomizationCells 2 2 2 2 2 5 4" xfId="14654" xr:uid="{A4C68EB4-4CE5-4380-95E1-CD946B81E96A}"/>
    <cellStyle name="CustomizationCells 2 2 2 2 2 5 5" xfId="17855" xr:uid="{EE40F554-6675-48FB-B072-7D426D23DEA4}"/>
    <cellStyle name="CustomizationCells 2 2 2 2 2 5 6" xfId="21838" xr:uid="{362CD3A7-F3A8-42F9-8F4E-25EF7BC82BA3}"/>
    <cellStyle name="CustomizationCells 2 2 2 2 2 5 7" xfId="24400" xr:uid="{8D285D0E-79D6-4F24-8A10-2225959E562B}"/>
    <cellStyle name="CustomizationCells 2 2 2 2 2 5 8" xfId="30711" xr:uid="{C17FF4F0-4F35-4F92-A1F3-23BD2677F04D}"/>
    <cellStyle name="CustomizationCells 2 2 2 2 2 5 9" xfId="34318" xr:uid="{9EBBD45A-15DC-4B9B-839F-12284E994CDC}"/>
    <cellStyle name="CustomizationCells 2 2 2 2 2 6" xfId="3428" xr:uid="{E5B4086B-EB3F-4883-AE1D-F562816EB693}"/>
    <cellStyle name="CustomizationCells 2 2 2 2 2 6 10" xfId="35005" xr:uid="{C1BD1792-1B65-4FA3-A652-FEB99D933279}"/>
    <cellStyle name="CustomizationCells 2 2 2 2 2 6 11" xfId="38450" xr:uid="{21F4E61B-749A-41F1-A7BD-C8D0E4E9D346}"/>
    <cellStyle name="CustomizationCells 2 2 2 2 2 6 12" xfId="41139" xr:uid="{6589BCB4-FC0D-4B10-BDF6-E69A4857AE6D}"/>
    <cellStyle name="CustomizationCells 2 2 2 2 2 6 13" xfId="45450" xr:uid="{2DE411A1-C631-401A-AC3E-E097F622BBC9}"/>
    <cellStyle name="CustomizationCells 2 2 2 2 2 6 14" xfId="48841" xr:uid="{10A431C7-7B79-485F-AB11-154E10FFA40B}"/>
    <cellStyle name="CustomizationCells 2 2 2 2 2 6 15" xfId="50846" xr:uid="{A732862E-FE07-4D5D-86A4-0BF29B1F8579}"/>
    <cellStyle name="CustomizationCells 2 2 2 2 2 6 2" xfId="7863" xr:uid="{F3343825-5422-48E2-8F75-08089A8C00CF}"/>
    <cellStyle name="CustomizationCells 2 2 2 2 2 6 3" xfId="11442" xr:uid="{1E822558-F976-4EDD-8791-20A2F9CE4D3B}"/>
    <cellStyle name="CustomizationCells 2 2 2 2 2 6 4" xfId="15342" xr:uid="{95383BD3-7D9D-4498-BED2-E61BFE964E18}"/>
    <cellStyle name="CustomizationCells 2 2 2 2 2 6 5" xfId="18541" xr:uid="{AB3CA1A8-9397-4499-A5C7-7603307476C7}"/>
    <cellStyle name="CustomizationCells 2 2 2 2 2 6 6" xfId="22521" xr:uid="{EEE3ECFA-958F-489C-800D-9F495BDFB620}"/>
    <cellStyle name="CustomizationCells 2 2 2 2 2 6 7" xfId="25083" xr:uid="{4475ACC8-A602-4471-9641-6B32F777D982}"/>
    <cellStyle name="CustomizationCells 2 2 2 2 2 6 8" xfId="29426" xr:uid="{B9941880-14CF-40A3-A2CE-BD237F55CC66}"/>
    <cellStyle name="CustomizationCells 2 2 2 2 2 6 9" xfId="31400" xr:uid="{5701EEE6-22E6-41C3-9F03-A1D298E300DA}"/>
    <cellStyle name="CustomizationCells 2 2 2 2 2 7" xfId="3663" xr:uid="{BE84B256-F637-4CCC-9416-1E92C6A08721}"/>
    <cellStyle name="CustomizationCells 2 2 2 2 2 7 10" xfId="35240" xr:uid="{ED6C463B-CA41-4926-8730-4F4AEFCE2C62}"/>
    <cellStyle name="CustomizationCells 2 2 2 2 2 7 11" xfId="38685" xr:uid="{E621BE14-B1FA-484D-BE55-F6AA71FF9ABD}"/>
    <cellStyle name="CustomizationCells 2 2 2 2 2 7 12" xfId="41374" xr:uid="{CA72149F-1FAE-40EE-8309-3265908D19D1}"/>
    <cellStyle name="CustomizationCells 2 2 2 2 2 7 13" xfId="45685" xr:uid="{168DB285-463D-4DAE-9DB5-BFE0621074B3}"/>
    <cellStyle name="CustomizationCells 2 2 2 2 2 7 14" xfId="49076" xr:uid="{C4D13B45-FEBC-42D5-BEA9-207AA73D49A4}"/>
    <cellStyle name="CustomizationCells 2 2 2 2 2 7 15" xfId="51081" xr:uid="{E6CB03BE-A136-4B03-BABE-27117F266927}"/>
    <cellStyle name="CustomizationCells 2 2 2 2 2 7 2" xfId="8098" xr:uid="{84C8AE82-6563-4FB2-BA49-FA311205F4D9}"/>
    <cellStyle name="CustomizationCells 2 2 2 2 2 7 3" xfId="11677" xr:uid="{B96FD8BA-4AC5-42F2-9AE8-E7510540EF70}"/>
    <cellStyle name="CustomizationCells 2 2 2 2 2 7 4" xfId="15577" xr:uid="{409E2DE1-169E-496C-992F-1335FD36DA08}"/>
    <cellStyle name="CustomizationCells 2 2 2 2 2 7 5" xfId="18776" xr:uid="{EDE629B9-36E6-4EFB-A6FF-FEF80C8BC442}"/>
    <cellStyle name="CustomizationCells 2 2 2 2 2 7 6" xfId="22756" xr:uid="{C4B9F75F-8A00-42A7-ABFB-9CFA845E5A99}"/>
    <cellStyle name="CustomizationCells 2 2 2 2 2 7 7" xfId="25318" xr:uid="{E4D83783-E895-49A8-A620-BE6FD41C6A8E}"/>
    <cellStyle name="CustomizationCells 2 2 2 2 2 7 8" xfId="29661" xr:uid="{78840F0B-D85B-48CC-ACE3-7EACB8AD24BC}"/>
    <cellStyle name="CustomizationCells 2 2 2 2 2 7 9" xfId="31635" xr:uid="{C52A7BE7-225D-4528-8CC6-00B6E464E793}"/>
    <cellStyle name="CustomizationCells 2 2 2 2 2 8" xfId="4380" xr:uid="{E74C8A88-E7DC-46FF-8126-27076802916E}"/>
    <cellStyle name="CustomizationCells 2 2 2 2 2 8 10" xfId="42043" xr:uid="{8C68D669-47E1-4472-8B26-55B0ED0A5388}"/>
    <cellStyle name="CustomizationCells 2 2 2 2 2 8 11" xfId="46379" xr:uid="{23950AC5-F1F7-4690-963C-343B43A2C4E8}"/>
    <cellStyle name="CustomizationCells 2 2 2 2 2 8 12" xfId="49783" xr:uid="{B2B616C2-BB00-4269-89B2-6A55221F700E}"/>
    <cellStyle name="CustomizationCells 2 2 2 2 2 8 13" xfId="51750" xr:uid="{39569772-D649-4FC2-90EB-DE1615E61D88}"/>
    <cellStyle name="CustomizationCells 2 2 2 2 2 8 2" xfId="8813" xr:uid="{B6B39A69-9C42-4174-8DB7-721928E2CDE6}"/>
    <cellStyle name="CustomizationCells 2 2 2 2 2 8 3" xfId="12384" xr:uid="{1D31FAD9-E355-4C01-BE9B-1884AAA94039}"/>
    <cellStyle name="CustomizationCells 2 2 2 2 2 8 4" xfId="16287" xr:uid="{B650B762-8A58-4DDB-963C-37BC545A7EF5}"/>
    <cellStyle name="CustomizationCells 2 2 2 2 2 8 5" xfId="19468" xr:uid="{71F16BCC-A8BE-490C-8D66-E13F233B4513}"/>
    <cellStyle name="CustomizationCells 2 2 2 2 2 8 6" xfId="25987" xr:uid="{C5348BBE-1D5D-4C56-AD0A-A53AD5BD155B}"/>
    <cellStyle name="CustomizationCells 2 2 2 2 2 8 7" xfId="32335" xr:uid="{7EE81200-4C0E-4139-9B61-2D115DD6CF63}"/>
    <cellStyle name="CustomizationCells 2 2 2 2 2 8 8" xfId="35941" xr:uid="{1989BEDB-70AF-4BC3-B8F1-572848A1F182}"/>
    <cellStyle name="CustomizationCells 2 2 2 2 2 8 9" xfId="39393" xr:uid="{1D44625E-37AD-44AD-A7F4-148EE82DC16F}"/>
    <cellStyle name="CustomizationCells 2 2 2 2 2 9" xfId="4610" xr:uid="{E105D742-3C84-4AAE-AE29-C36109D731ED}"/>
    <cellStyle name="CustomizationCells 2 2 2 2 2 9 10" xfId="42273" xr:uid="{48391514-7BBF-4AC0-A2B8-6FE5241D3450}"/>
    <cellStyle name="CustomizationCells 2 2 2 2 2 9 11" xfId="46609" xr:uid="{5891A535-5103-4382-AB12-912775372D3D}"/>
    <cellStyle name="CustomizationCells 2 2 2 2 2 9 12" xfId="50013" xr:uid="{9F284FCF-9728-4B6F-81CE-36CBF65B3F3F}"/>
    <cellStyle name="CustomizationCells 2 2 2 2 2 9 13" xfId="51980" xr:uid="{224BA1D3-000D-460D-A517-221A86610AD8}"/>
    <cellStyle name="CustomizationCells 2 2 2 2 2 9 2" xfId="9043" xr:uid="{615D898A-3D0F-427E-A00D-AFC70FEE40ED}"/>
    <cellStyle name="CustomizationCells 2 2 2 2 2 9 3" xfId="12614" xr:uid="{5D5F3E6F-A23B-46F6-B293-53ED6D9315B8}"/>
    <cellStyle name="CustomizationCells 2 2 2 2 2 9 4" xfId="16517" xr:uid="{6C19DA83-F1BF-43BE-B7C2-58A3AF190391}"/>
    <cellStyle name="CustomizationCells 2 2 2 2 2 9 5" xfId="19698" xr:uid="{C4F8B73A-5ABA-4731-9C2E-96350834E5FA}"/>
    <cellStyle name="CustomizationCells 2 2 2 2 2 9 6" xfId="26217" xr:uid="{4392E67A-F5DD-4C9D-9C06-46E01CE59215}"/>
    <cellStyle name="CustomizationCells 2 2 2 2 2 9 7" xfId="32565" xr:uid="{14CCDF62-A451-4B31-94A7-50D762D4368A}"/>
    <cellStyle name="CustomizationCells 2 2 2 2 2 9 8" xfId="36171" xr:uid="{F755DA97-8CE7-4CCD-B3CC-13F87B2894C7}"/>
    <cellStyle name="CustomizationCells 2 2 2 2 2 9 9" xfId="39623" xr:uid="{D901787B-C76F-415B-BDE0-EAC2C027FD91}"/>
    <cellStyle name="CustomizationCells 2 2 2 2 3" xfId="1195" xr:uid="{81775604-54EF-49EF-B847-719DB96D6F1B}"/>
    <cellStyle name="CustomizationCells 2 2 2 2 3 10" xfId="43220" xr:uid="{789F73AE-F1BF-41A3-95E9-0E974A477AC0}"/>
    <cellStyle name="CustomizationCells 2 2 2 2 3 11" xfId="46747" xr:uid="{7D31986E-C7C5-4080-B23D-F395DB30CDA8}"/>
    <cellStyle name="CustomizationCells 2 2 2 2 3 2" xfId="5637" xr:uid="{C15A7217-C441-46AB-A298-E877F06E6D7B}"/>
    <cellStyle name="CustomizationCells 2 2 2 2 3 3" xfId="9211" xr:uid="{8382CFF5-02A4-4D85-8317-2AD7A89C41FE}"/>
    <cellStyle name="CustomizationCells 2 2 2 2 3 4" xfId="13208" xr:uid="{D0B460EB-0378-46E4-A634-913754BC203A}"/>
    <cellStyle name="CustomizationCells 2 2 2 2 3 5" xfId="20303" xr:uid="{2D98506F-AE3B-48FA-BB6C-15572DE827A9}"/>
    <cellStyle name="CustomizationCells 2 2 2 2 3 6" xfId="23102" xr:uid="{5F952D0C-C293-46BB-929D-72AC74FE1943}"/>
    <cellStyle name="CustomizationCells 2 2 2 2 3 7" xfId="27403" xr:uid="{CCEF1831-6C06-4510-B643-2C9257D21F88}"/>
    <cellStyle name="CustomizationCells 2 2 2 2 3 8" xfId="32778" xr:uid="{B13C30A8-4374-4DE2-B2BE-FA509B3EF18C}"/>
    <cellStyle name="CustomizationCells 2 2 2 2 3 9" xfId="36417" xr:uid="{E1C50F96-1CE3-4776-BCF3-FE1921A0D635}"/>
    <cellStyle name="CustomizationCells 2 2 2 2 4" xfId="1719" xr:uid="{F9900BB1-0C11-4CE0-A0B1-D9CE96672C1B}"/>
    <cellStyle name="CustomizationCells 2 2 2 2 4 10" xfId="30453" xr:uid="{CE4BCBB2-2A99-44B5-B443-0A32385732B4}"/>
    <cellStyle name="CustomizationCells 2 2 2 2 4 11" xfId="43744" xr:uid="{B68356A9-2790-4208-A3C8-7415D59B3C1F}"/>
    <cellStyle name="CustomizationCells 2 2 2 2 4 12" xfId="47924" xr:uid="{6D4415B2-2EE5-4744-B177-883118727620}"/>
    <cellStyle name="CustomizationCells 2 2 2 2 4 2" xfId="6158" xr:uid="{46CE22DC-D863-4542-BF15-77E24B24BDE0}"/>
    <cellStyle name="CustomizationCells 2 2 2 2 4 3" xfId="9735" xr:uid="{C6091002-3FC7-4955-A0A2-0342C74011DB}"/>
    <cellStyle name="CustomizationCells 2 2 2 2 4 4" xfId="13637" xr:uid="{07604A6D-5236-4709-8C83-F1DCD9EA8285}"/>
    <cellStyle name="CustomizationCells 2 2 2 2 4 5" xfId="16840" xr:uid="{4BA3B499-EA7D-4129-8ECE-E6E44731233A}"/>
    <cellStyle name="CustomizationCells 2 2 2 2 4 6" xfId="20827" xr:uid="{917485CB-D495-4733-B04B-24ECA22EAEF8}"/>
    <cellStyle name="CustomizationCells 2 2 2 2 4 7" xfId="23428" xr:uid="{D920E0DF-5568-4563-8B8E-83AD10B805F1}"/>
    <cellStyle name="CustomizationCells 2 2 2 2 4 8" xfId="30201" xr:uid="{9A1745C7-4F06-4512-9DAA-7E4CB9DFFC3C}"/>
    <cellStyle name="CustomizationCells 2 2 2 2 4 9" xfId="33302" xr:uid="{D0E69BD2-0A8D-4087-A7DD-02BF13DE731F}"/>
    <cellStyle name="CustomizationCells 2 2 2 2 5" xfId="2186" xr:uid="{538111EF-FD90-4B5E-838D-A57E6516435E}"/>
    <cellStyle name="CustomizationCells 2 2 2 2 5 10" xfId="39903" xr:uid="{AFEEE7CF-4C17-4DB4-87ED-E075496E2543}"/>
    <cellStyle name="CustomizationCells 2 2 2 2 5 11" xfId="44209" xr:uid="{ED8A2C4C-81A5-4FFD-A33D-CB60B086D8E3}"/>
    <cellStyle name="CustomizationCells 2 2 2 2 5 12" xfId="46824" xr:uid="{9C8C20D3-714E-4787-BA35-352743038043}"/>
    <cellStyle name="CustomizationCells 2 2 2 2 5 2" xfId="6624" xr:uid="{6F116D43-1C45-4218-A5E6-28D8EDB54F1E}"/>
    <cellStyle name="CustomizationCells 2 2 2 2 5 3" xfId="10202" xr:uid="{EB438C9A-B34B-43C9-B2E6-814BE22CD285}"/>
    <cellStyle name="CustomizationCells 2 2 2 2 5 4" xfId="14101" xr:uid="{D4A8E9E2-AD3F-4178-BB16-604DAFE91FC4}"/>
    <cellStyle name="CustomizationCells 2 2 2 2 5 5" xfId="17302" xr:uid="{A4ECE326-B0D4-480E-80AB-FA24C86A921B}"/>
    <cellStyle name="CustomizationCells 2 2 2 2 5 6" xfId="21285" xr:uid="{48EDB4F5-C92B-4A7E-A06F-84E15D0348F5}"/>
    <cellStyle name="CustomizationCells 2 2 2 2 5 7" xfId="23872" xr:uid="{01CD95E3-6BCB-4B08-86E2-61F496AB74B2}"/>
    <cellStyle name="CustomizationCells 2 2 2 2 5 8" xfId="29911" xr:uid="{BF492915-1FEF-46DC-9DA5-725439C41C8C}"/>
    <cellStyle name="CustomizationCells 2 2 2 2 5 9" xfId="33765" xr:uid="{CF29F37F-37DE-4D64-89C2-B1650E171DE1}"/>
    <cellStyle name="CustomizationCells 2 2 2 2 6" xfId="2533" xr:uid="{F3463308-3AB6-4AA8-9737-24E9B5EBDA7F}"/>
    <cellStyle name="CustomizationCells 2 2 2 2 6 10" xfId="40250" xr:uid="{3AC56B1E-B562-41A3-AE5B-E68242C16E33}"/>
    <cellStyle name="CustomizationCells 2 2 2 2 6 11" xfId="44556" xr:uid="{63E43A97-6472-4070-BC21-1EFE5ED7917D}"/>
    <cellStyle name="CustomizationCells 2 2 2 2 6 12" xfId="47876" xr:uid="{D80DE72F-10F2-4FC9-A61A-E2793F715850}"/>
    <cellStyle name="CustomizationCells 2 2 2 2 6 2" xfId="6970" xr:uid="{2F167BBF-9550-448D-8E60-6E03171BF5B5}"/>
    <cellStyle name="CustomizationCells 2 2 2 2 6 3" xfId="10549" xr:uid="{E1682689-0D1D-4D32-B168-570B7393E3EA}"/>
    <cellStyle name="CustomizationCells 2 2 2 2 6 4" xfId="14448" xr:uid="{F3144D96-AD57-4C98-96FF-61BE0D00ED4F}"/>
    <cellStyle name="CustomizationCells 2 2 2 2 6 5" xfId="17649" xr:uid="{A6C26588-83A9-4A88-8938-90A615399DA3}"/>
    <cellStyle name="CustomizationCells 2 2 2 2 6 6" xfId="21632" xr:uid="{8C2B64F1-9B2F-4E6E-8825-E0CDE86050FA}"/>
    <cellStyle name="CustomizationCells 2 2 2 2 6 7" xfId="24209" xr:uid="{CB794DA7-4389-4E5C-BD70-258BECAD1A51}"/>
    <cellStyle name="CustomizationCells 2 2 2 2 6 8" xfId="26577" xr:uid="{1BC226C0-3A80-41C9-AA17-DC0C20B5277E}"/>
    <cellStyle name="CustomizationCells 2 2 2 2 6 9" xfId="34112" xr:uid="{D14CD534-E21B-42B5-BB89-9C27AD1D19C9}"/>
    <cellStyle name="CustomizationCells 2 2 2 2 7" xfId="3217" xr:uid="{9C11C6C2-CB4C-46B9-B169-F5575EBE5352}"/>
    <cellStyle name="CustomizationCells 2 2 2 2 7 10" xfId="34794" xr:uid="{F7700295-7528-4675-9E4A-A4061A5FAB1E}"/>
    <cellStyle name="CustomizationCells 2 2 2 2 7 11" xfId="38239" xr:uid="{0089650A-3BF7-4C66-A287-2F8129F8FC4C}"/>
    <cellStyle name="CustomizationCells 2 2 2 2 7 12" xfId="40928" xr:uid="{5F7F065D-B0B8-455B-8929-BF7D81CC2393}"/>
    <cellStyle name="CustomizationCells 2 2 2 2 7 13" xfId="45239" xr:uid="{A8126C88-56A0-4987-8C0D-4CFA5710695E}"/>
    <cellStyle name="CustomizationCells 2 2 2 2 7 14" xfId="48630" xr:uid="{20B9AC3D-F038-4703-A55F-CA43A41B9008}"/>
    <cellStyle name="CustomizationCells 2 2 2 2 7 15" xfId="50635" xr:uid="{14761FD9-3C5D-48A9-9E65-5A188B55718D}"/>
    <cellStyle name="CustomizationCells 2 2 2 2 7 2" xfId="7652" xr:uid="{E5FD3360-10AC-4508-93AF-A476BE3C2636}"/>
    <cellStyle name="CustomizationCells 2 2 2 2 7 3" xfId="11231" xr:uid="{B0663B33-25BA-4B75-B3BA-4529083B6788}"/>
    <cellStyle name="CustomizationCells 2 2 2 2 7 4" xfId="15131" xr:uid="{BACAABA3-C68C-4250-BF37-D99BCC6CCDAD}"/>
    <cellStyle name="CustomizationCells 2 2 2 2 7 5" xfId="18330" xr:uid="{4607B1A6-25BA-4209-9DCB-65B6EAB06619}"/>
    <cellStyle name="CustomizationCells 2 2 2 2 7 6" xfId="22310" xr:uid="{74D9B780-1C59-4FEB-B2E3-D8A4B2434470}"/>
    <cellStyle name="CustomizationCells 2 2 2 2 7 7" xfId="24872" xr:uid="{1E59EB3D-30A5-4731-899C-7591902DAA36}"/>
    <cellStyle name="CustomizationCells 2 2 2 2 7 8" xfId="29215" xr:uid="{13CCA24F-E951-4327-8420-4E80FE7EB69D}"/>
    <cellStyle name="CustomizationCells 2 2 2 2 7 9" xfId="31189" xr:uid="{4EC4BAF3-BBA7-44ED-8D1C-E61709541B04}"/>
    <cellStyle name="CustomizationCells 2 2 2 2 8" xfId="3460" xr:uid="{16A2911E-F0D5-498B-B93D-5B75B4B2D649}"/>
    <cellStyle name="CustomizationCells 2 2 2 2 8 10" xfId="35037" xr:uid="{929581CB-672C-4DE4-B5DA-155467B9490E}"/>
    <cellStyle name="CustomizationCells 2 2 2 2 8 11" xfId="38482" xr:uid="{3F8557B9-ED59-4961-BFD4-7A3EAFBCBC73}"/>
    <cellStyle name="CustomizationCells 2 2 2 2 8 12" xfId="41171" xr:uid="{FCEF0981-FBED-4390-A8A7-3E5D2BE39EB8}"/>
    <cellStyle name="CustomizationCells 2 2 2 2 8 13" xfId="45482" xr:uid="{50CB5872-D5E8-4028-8C55-6FF521AADBE3}"/>
    <cellStyle name="CustomizationCells 2 2 2 2 8 14" xfId="48873" xr:uid="{0CDD09C0-B373-4914-B9A3-937E6207CC29}"/>
    <cellStyle name="CustomizationCells 2 2 2 2 8 15" xfId="50878" xr:uid="{11248BB2-8ABB-4217-8471-58E85D5CB041}"/>
    <cellStyle name="CustomizationCells 2 2 2 2 8 2" xfId="7895" xr:uid="{58E5A1D6-9A6A-4485-AC44-A4E1F2F241EC}"/>
    <cellStyle name="CustomizationCells 2 2 2 2 8 3" xfId="11474" xr:uid="{A905700C-4BB6-4D37-A1E1-79A2D91871E0}"/>
    <cellStyle name="CustomizationCells 2 2 2 2 8 4" xfId="15374" xr:uid="{CC5D0519-16F6-4791-83A0-BB117E2DA3C1}"/>
    <cellStyle name="CustomizationCells 2 2 2 2 8 5" xfId="18573" xr:uid="{DC3535FE-C966-4EE9-8168-9604CA793747}"/>
    <cellStyle name="CustomizationCells 2 2 2 2 8 6" xfId="22553" xr:uid="{5E76230E-7ABC-4A78-8003-5200F22079D2}"/>
    <cellStyle name="CustomizationCells 2 2 2 2 8 7" xfId="25115" xr:uid="{3A882554-39B0-4929-B79E-2385B6E49039}"/>
    <cellStyle name="CustomizationCells 2 2 2 2 8 8" xfId="29458" xr:uid="{245CC801-A1C2-491C-91DE-BF66A81BDD04}"/>
    <cellStyle name="CustomizationCells 2 2 2 2 8 9" xfId="31432" xr:uid="{D5155983-CCDE-4E93-AF1B-A2BA72BB048B}"/>
    <cellStyle name="CustomizationCells 2 2 2 2 9" xfId="4171" xr:uid="{921A2515-D3EB-470C-A178-78BCF66EF3C8}"/>
    <cellStyle name="CustomizationCells 2 2 2 2 9 10" xfId="41834" xr:uid="{AF233E5C-48C8-4D68-91E7-C45B5CA58F57}"/>
    <cellStyle name="CustomizationCells 2 2 2 2 9 11" xfId="46170" xr:uid="{284F7ED9-9242-466C-A17C-7C094469E3D2}"/>
    <cellStyle name="CustomizationCells 2 2 2 2 9 12" xfId="49574" xr:uid="{3B0B83B1-B649-4864-9A90-5F00D32167A3}"/>
    <cellStyle name="CustomizationCells 2 2 2 2 9 13" xfId="51541" xr:uid="{85D60066-07C8-4EFC-A961-D7BA223F6623}"/>
    <cellStyle name="CustomizationCells 2 2 2 2 9 2" xfId="8604" xr:uid="{9153A5A0-DCCB-4BF9-83AA-C2EF989192E7}"/>
    <cellStyle name="CustomizationCells 2 2 2 2 9 3" xfId="12175" xr:uid="{742CB21E-76E6-40E7-BE5C-AA266D25BA24}"/>
    <cellStyle name="CustomizationCells 2 2 2 2 9 4" xfId="16078" xr:uid="{FD8E1ACD-8DB8-4E66-92C7-73803B056F5F}"/>
    <cellStyle name="CustomizationCells 2 2 2 2 9 5" xfId="19259" xr:uid="{BBFFDA81-89D9-461C-B43B-26C12B12BF45}"/>
    <cellStyle name="CustomizationCells 2 2 2 2 9 6" xfId="25778" xr:uid="{D111A4DB-CEDA-40C6-A3B7-E14DCD1D2176}"/>
    <cellStyle name="CustomizationCells 2 2 2 2 9 7" xfId="32126" xr:uid="{CDA81F52-1134-4393-B1FF-750BB96DE99B}"/>
    <cellStyle name="CustomizationCells 2 2 2 2 9 8" xfId="35732" xr:uid="{36D4794D-DF11-43B7-901A-CC0C5F2D5037}"/>
    <cellStyle name="CustomizationCells 2 2 2 2 9 9" xfId="39184" xr:uid="{764073EC-6501-43CD-A631-8F6B03529CB6}"/>
    <cellStyle name="CustomizationCells 2 2 3" xfId="733" xr:uid="{DF9E3645-DAA8-4D18-9AC7-4A3D9B0A948A}"/>
    <cellStyle name="CustomizationCells 2 2 3 10" xfId="4568" xr:uid="{7A110322-8D8E-43AB-A702-62C60155C3A1}"/>
    <cellStyle name="CustomizationCells 2 2 3 10 10" xfId="42231" xr:uid="{A174CC66-5797-40DD-9726-CF56B6AEBC31}"/>
    <cellStyle name="CustomizationCells 2 2 3 10 11" xfId="46567" xr:uid="{5EADB574-CBF4-47E7-AAE4-5132864D3112}"/>
    <cellStyle name="CustomizationCells 2 2 3 10 12" xfId="49971" xr:uid="{99672074-B288-4A49-8A1D-11EB9ED4F347}"/>
    <cellStyle name="CustomizationCells 2 2 3 10 13" xfId="51938" xr:uid="{876F1FB2-8521-431C-B17E-816FC799E2CC}"/>
    <cellStyle name="CustomizationCells 2 2 3 10 2" xfId="9001" xr:uid="{79F20727-12D4-4BB3-B02D-A155C1226C49}"/>
    <cellStyle name="CustomizationCells 2 2 3 10 3" xfId="12572" xr:uid="{C64402B9-5E65-4037-90A8-CD2BF9BD1D38}"/>
    <cellStyle name="CustomizationCells 2 2 3 10 4" xfId="16475" xr:uid="{4F5860B5-B08B-4D9A-A638-3D94F6321F94}"/>
    <cellStyle name="CustomizationCells 2 2 3 10 5" xfId="19656" xr:uid="{AC3A627D-3DE0-4BA1-8DCB-CE4B5A9852E8}"/>
    <cellStyle name="CustomizationCells 2 2 3 10 6" xfId="26175" xr:uid="{33F2832E-0B8A-4361-83E2-AFFFC1C4A20B}"/>
    <cellStyle name="CustomizationCells 2 2 3 10 7" xfId="32523" xr:uid="{9D3CFB64-043E-474E-ABE3-2423A8AC79CB}"/>
    <cellStyle name="CustomizationCells 2 2 3 10 8" xfId="36129" xr:uid="{D3DB1971-B9D4-4196-AB61-2675D2620138}"/>
    <cellStyle name="CustomizationCells 2 2 3 10 9" xfId="39581" xr:uid="{BD150EB5-7117-4692-9679-FBBB6F24082D}"/>
    <cellStyle name="CustomizationCells 2 2 3 11" xfId="5380" xr:uid="{A329F1E3-DB24-4D16-8121-4E0AE58E91EE}"/>
    <cellStyle name="CustomizationCells 2 2 3 12" xfId="13204" xr:uid="{3CA32AB3-C8F9-4250-B4BF-38BBF7455CC4}"/>
    <cellStyle name="CustomizationCells 2 2 3 13" xfId="19847" xr:uid="{4AE08A85-5A3E-4826-9880-8BBCDAEC5994}"/>
    <cellStyle name="CustomizationCells 2 2 3 14" xfId="26710" xr:uid="{1124A505-13AF-4A0F-AFCC-28292A992648}"/>
    <cellStyle name="CustomizationCells 2 2 3 15" xfId="42763" xr:uid="{11525BDB-4EFE-446B-BA13-DC354A1BBAE9}"/>
    <cellStyle name="CustomizationCells 2 2 3 16" xfId="52597" xr:uid="{482304E9-8AD0-48A7-8C4E-C911A40BB76C}"/>
    <cellStyle name="CustomizationCells 2 2 3 2" xfId="948" xr:uid="{07679BDD-137C-41FE-905B-D22F649B753E}"/>
    <cellStyle name="CustomizationCells 2 2 3 2 10" xfId="4923" xr:uid="{2B67376A-0CEF-44C4-8DC0-FE03B45496DE}"/>
    <cellStyle name="CustomizationCells 2 2 3 2 11" xfId="12790" xr:uid="{1502668E-1910-4C41-9AE0-8A1AA5A58FC3}"/>
    <cellStyle name="CustomizationCells 2 2 3 2 12" xfId="20057" xr:uid="{F5F2FFE6-6D98-4A27-A75F-F00765390736}"/>
    <cellStyle name="CustomizationCells 2 2 3 2 13" xfId="37138" xr:uid="{F6252974-3DF0-43FB-9056-59C07D6C278A}"/>
    <cellStyle name="CustomizationCells 2 2 3 2 14" xfId="42973" xr:uid="{36B2EB00-54EA-4FD0-A485-48ED050A666B}"/>
    <cellStyle name="CustomizationCells 2 2 3 2 15" xfId="52811" xr:uid="{2D76EC44-F331-4074-AF1B-11F840F68002}"/>
    <cellStyle name="CustomizationCells 2 2 3 2 2" xfId="1686" xr:uid="{02840225-3F1C-4137-917A-AB163259FD31}"/>
    <cellStyle name="CustomizationCells 2 2 3 2 2 10" xfId="43711" xr:uid="{477779D2-993D-43E5-8B58-168961C21164}"/>
    <cellStyle name="CustomizationCells 2 2 3 2 2 11" xfId="46707" xr:uid="{348F9DF3-1268-4696-8D4B-C1B453CBF8D6}"/>
    <cellStyle name="CustomizationCells 2 2 3 2 2 2" xfId="6125" xr:uid="{E202CE65-C2B7-48A7-BA68-E759968D6D5B}"/>
    <cellStyle name="CustomizationCells 2 2 3 2 2 3" xfId="9702" xr:uid="{868B02F2-E697-48B4-8625-30F70575A131}"/>
    <cellStyle name="CustomizationCells 2 2 3 2 2 4" xfId="16807" xr:uid="{DB0BC53A-BDD4-45FC-99BA-91118921857F}"/>
    <cellStyle name="CustomizationCells 2 2 3 2 2 5" xfId="20794" xr:uid="{760C90FE-5571-40B2-BD95-23115D5DC44F}"/>
    <cellStyle name="CustomizationCells 2 2 3 2 2 6" xfId="23399" xr:uid="{A5B5C605-129A-40E4-80CB-ABC4B3436652}"/>
    <cellStyle name="CustomizationCells 2 2 3 2 2 7" xfId="30417" xr:uid="{2E6F2083-6BB8-4D16-BEBE-762623E89C17}"/>
    <cellStyle name="CustomizationCells 2 2 3 2 2 8" xfId="33269" xr:uid="{98C1CE38-B6AD-4682-A372-D10BB98EF913}"/>
    <cellStyle name="CustomizationCells 2 2 3 2 2 9" xfId="30156" xr:uid="{F9E337C8-5EFA-4E02-B366-CE60517C77F4}"/>
    <cellStyle name="CustomizationCells 2 2 3 2 3" xfId="1900" xr:uid="{C5BB31E2-48EF-4B1F-9AA4-DA1BCE28A329}"/>
    <cellStyle name="CustomizationCells 2 2 3 2 3 10" xfId="39626" xr:uid="{BBC8382C-7207-4B66-9026-B45A5987A272}"/>
    <cellStyle name="CustomizationCells 2 2 3 2 3 11" xfId="43925" xr:uid="{161D4B0C-D394-4768-A376-D78A2FD7441A}"/>
    <cellStyle name="CustomizationCells 2 2 3 2 3 12" xfId="47643" xr:uid="{AB906B6E-09C9-443F-AEC6-6E34C5C284D3}"/>
    <cellStyle name="CustomizationCells 2 2 3 2 3 2" xfId="6338" xr:uid="{ABFBFDFB-6F13-443C-B121-D6960BE6E7EA}"/>
    <cellStyle name="CustomizationCells 2 2 3 2 3 3" xfId="9916" xr:uid="{8F240B9A-D9CF-4D53-80A3-E8BA70A7EAFF}"/>
    <cellStyle name="CustomizationCells 2 2 3 2 3 4" xfId="13818" xr:uid="{C48EC36E-3418-43BB-9C63-E6F3D050C8C3}"/>
    <cellStyle name="CustomizationCells 2 2 3 2 3 5" xfId="17021" xr:uid="{55392BD7-FB20-4C25-86F8-F1DA621AEF60}"/>
    <cellStyle name="CustomizationCells 2 2 3 2 3 6" xfId="21008" xr:uid="{908FB7AA-2E40-4D81-A1ED-6B9C3410EE40}"/>
    <cellStyle name="CustomizationCells 2 2 3 2 3 7" xfId="23601" xr:uid="{22911D91-CF90-46B5-B169-0285DA36004A}"/>
    <cellStyle name="CustomizationCells 2 2 3 2 3 8" xfId="29935" xr:uid="{9CCB8517-47AB-496A-802A-59A4A3A240B9}"/>
    <cellStyle name="CustomizationCells 2 2 3 2 3 9" xfId="33483" xr:uid="{F2A7B6E9-2940-4C9D-9077-26E816DEF372}"/>
    <cellStyle name="CustomizationCells 2 2 3 2 4" xfId="2354" xr:uid="{330A6DA0-A615-466D-AC3B-78C19C9FECBD}"/>
    <cellStyle name="CustomizationCells 2 2 3 2 4 10" xfId="40071" xr:uid="{0436F804-AA50-4AD2-B706-9010B1219770}"/>
    <cellStyle name="CustomizationCells 2 2 3 2 4 11" xfId="44377" xr:uid="{4B936B03-7DCE-4676-BB00-555608FCCF3D}"/>
    <cellStyle name="CustomizationCells 2 2 3 2 4 12" xfId="47538" xr:uid="{58864864-1AFA-47BA-B07A-6D94E5DE6C53}"/>
    <cellStyle name="CustomizationCells 2 2 3 2 4 2" xfId="6792" xr:uid="{0B2BE656-4E9F-44CD-922E-7C240BE5AA05}"/>
    <cellStyle name="CustomizationCells 2 2 3 2 4 3" xfId="10370" xr:uid="{958F66F7-6D9C-4507-BCB6-3E3BE7095BCA}"/>
    <cellStyle name="CustomizationCells 2 2 3 2 4 4" xfId="14269" xr:uid="{267AE838-6CC0-409B-8372-8DB802569EFD}"/>
    <cellStyle name="CustomizationCells 2 2 3 2 4 5" xfId="17470" xr:uid="{7E2A5B9B-2A17-4DB2-9EA9-771DF3400A0C}"/>
    <cellStyle name="CustomizationCells 2 2 3 2 4 6" xfId="21453" xr:uid="{F002B924-20A6-4BD0-B006-5B8B9C3C2AE0}"/>
    <cellStyle name="CustomizationCells 2 2 3 2 4 7" xfId="24040" xr:uid="{7502C6E3-C66F-490B-98FA-C79DFF4CAB24}"/>
    <cellStyle name="CustomizationCells 2 2 3 2 4 8" xfId="26445" xr:uid="{73758D33-C832-4FA1-8D19-ADE8435132A2}"/>
    <cellStyle name="CustomizationCells 2 2 3 2 4 9" xfId="33933" xr:uid="{E8656A87-C68D-48B0-825F-F495A90EB4DC}"/>
    <cellStyle name="CustomizationCells 2 2 3 2 5" xfId="2723" xr:uid="{2B27CFF4-2414-4F06-995C-11CA99D1E6B2}"/>
    <cellStyle name="CustomizationCells 2 2 3 2 5 10" xfId="40440" xr:uid="{81EA7303-22D6-49A7-A1AA-1E6D4B51A079}"/>
    <cellStyle name="CustomizationCells 2 2 3 2 5 11" xfId="44746" xr:uid="{4582FEBB-9AC2-4878-92AE-EDCD90F32316}"/>
    <cellStyle name="CustomizationCells 2 2 3 2 5 12" xfId="50147" xr:uid="{188D04DD-18D3-41DE-B916-0EFCCA969993}"/>
    <cellStyle name="CustomizationCells 2 2 3 2 5 2" xfId="7159" xr:uid="{A7EABE82-EC67-4031-A75B-830F0EE9E6FE}"/>
    <cellStyle name="CustomizationCells 2 2 3 2 5 3" xfId="10739" xr:uid="{B15E9044-313A-4D54-9E48-AB3619EAF98D}"/>
    <cellStyle name="CustomizationCells 2 2 3 2 5 4" xfId="14638" xr:uid="{9AF53915-2C12-46EE-BFEB-AB07D9381080}"/>
    <cellStyle name="CustomizationCells 2 2 3 2 5 5" xfId="17839" xr:uid="{DA40BDFB-DADB-4697-B0E8-2BFFF8FEF26E}"/>
    <cellStyle name="CustomizationCells 2 2 3 2 5 6" xfId="21822" xr:uid="{F3683C6F-5BCE-4230-8D2F-663F05C44722}"/>
    <cellStyle name="CustomizationCells 2 2 3 2 5 7" xfId="24386" xr:uid="{CE6E42A2-A5AF-4003-8695-45ED3C20D9AF}"/>
    <cellStyle name="CustomizationCells 2 2 3 2 5 8" xfId="30695" xr:uid="{6EAC35F7-15DB-4864-8AEA-8AE3324E3FD9}"/>
    <cellStyle name="CustomizationCells 2 2 3 2 5 9" xfId="34302" xr:uid="{02CF1EF3-F2EE-4843-9D68-7AF30F275902}"/>
    <cellStyle name="CustomizationCells 2 2 3 2 6" xfId="3412" xr:uid="{8403268F-B350-4353-B754-CA21B1F85183}"/>
    <cellStyle name="CustomizationCells 2 2 3 2 6 10" xfId="34989" xr:uid="{14E10D0C-DB45-4636-AE3D-945799B19028}"/>
    <cellStyle name="CustomizationCells 2 2 3 2 6 11" xfId="38434" xr:uid="{F3AFBF6C-5D86-479A-BCCB-27573244F698}"/>
    <cellStyle name="CustomizationCells 2 2 3 2 6 12" xfId="41123" xr:uid="{DE309777-5E8E-4C8E-9690-86B5DC0E92EC}"/>
    <cellStyle name="CustomizationCells 2 2 3 2 6 13" xfId="45434" xr:uid="{4F3A7809-B8B6-42DA-ABA7-64DF4C744A6C}"/>
    <cellStyle name="CustomizationCells 2 2 3 2 6 14" xfId="48825" xr:uid="{9EA9AD41-D91D-4946-96F4-592DBC163068}"/>
    <cellStyle name="CustomizationCells 2 2 3 2 6 15" xfId="50830" xr:uid="{E3BA655A-BBB3-4BC4-8E2B-3FB7B68FBE5F}"/>
    <cellStyle name="CustomizationCells 2 2 3 2 6 2" xfId="7847" xr:uid="{40B204EC-F572-43D5-8985-E23610713566}"/>
    <cellStyle name="CustomizationCells 2 2 3 2 6 3" xfId="11426" xr:uid="{70A0EC83-F2EF-4874-8745-9F1A94B49F6E}"/>
    <cellStyle name="CustomizationCells 2 2 3 2 6 4" xfId="15326" xr:uid="{FA79A1C3-2808-4D9D-B062-DB74BE4F7462}"/>
    <cellStyle name="CustomizationCells 2 2 3 2 6 5" xfId="18525" xr:uid="{D1C56B49-C594-4E39-B7B1-248C4FD0F709}"/>
    <cellStyle name="CustomizationCells 2 2 3 2 6 6" xfId="22505" xr:uid="{C88A4969-2216-4B95-817D-649FEE1DF1E9}"/>
    <cellStyle name="CustomizationCells 2 2 3 2 6 7" xfId="25067" xr:uid="{B52E245F-624E-4446-815E-B1CC9C56D7CE}"/>
    <cellStyle name="CustomizationCells 2 2 3 2 6 8" xfId="29410" xr:uid="{05CAA9E7-F12E-472D-B08B-1244AE30D982}"/>
    <cellStyle name="CustomizationCells 2 2 3 2 6 9" xfId="31384" xr:uid="{4DAA2B36-7277-43CE-B9D0-3246F6D8ADD5}"/>
    <cellStyle name="CustomizationCells 2 2 3 2 7" xfId="3647" xr:uid="{E0F11A1F-6422-4A93-A305-18199C95C043}"/>
    <cellStyle name="CustomizationCells 2 2 3 2 7 10" xfId="35224" xr:uid="{DF9D734B-3FB9-4528-8DB1-E73D07648A8E}"/>
    <cellStyle name="CustomizationCells 2 2 3 2 7 11" xfId="38669" xr:uid="{46975C22-782B-4A88-82A2-1E305F5D3DD6}"/>
    <cellStyle name="CustomizationCells 2 2 3 2 7 12" xfId="41358" xr:uid="{99A9FA51-2388-4951-B0B8-25A44BFB86E3}"/>
    <cellStyle name="CustomizationCells 2 2 3 2 7 13" xfId="45669" xr:uid="{8238407B-B6C4-42BB-A5F9-A3568D0370A5}"/>
    <cellStyle name="CustomizationCells 2 2 3 2 7 14" xfId="49060" xr:uid="{D8D13CFB-144F-4FCD-8ED0-7F5DA78A6FE2}"/>
    <cellStyle name="CustomizationCells 2 2 3 2 7 15" xfId="51065" xr:uid="{0E8B9C5B-379B-4EC5-A0E1-8216434CC2BB}"/>
    <cellStyle name="CustomizationCells 2 2 3 2 7 2" xfId="8082" xr:uid="{4B841BA6-D759-4E99-9800-5758D10C3910}"/>
    <cellStyle name="CustomizationCells 2 2 3 2 7 3" xfId="11661" xr:uid="{1E3EDAE0-7595-4EEC-984D-E53B9D33C9A4}"/>
    <cellStyle name="CustomizationCells 2 2 3 2 7 4" xfId="15561" xr:uid="{788B456F-1FD1-42F4-8D78-96CDF8620137}"/>
    <cellStyle name="CustomizationCells 2 2 3 2 7 5" xfId="18760" xr:uid="{8701C5DA-9AB0-4228-9E02-0294CC910D44}"/>
    <cellStyle name="CustomizationCells 2 2 3 2 7 6" xfId="22740" xr:uid="{7BF8D7C5-9831-4FAB-9B48-9F5DA2532816}"/>
    <cellStyle name="CustomizationCells 2 2 3 2 7 7" xfId="25302" xr:uid="{ABE44A43-902B-4521-91FB-4D732AA27FA5}"/>
    <cellStyle name="CustomizationCells 2 2 3 2 7 8" xfId="29645" xr:uid="{3A546B47-2D7E-4A67-ACAA-6E02CF51FF0B}"/>
    <cellStyle name="CustomizationCells 2 2 3 2 7 9" xfId="31619" xr:uid="{833BE243-4835-44D4-9CF4-F847552CF503}"/>
    <cellStyle name="CustomizationCells 2 2 3 2 8" xfId="4364" xr:uid="{6AED820D-7DB5-4C34-B953-D419EF2986E4}"/>
    <cellStyle name="CustomizationCells 2 2 3 2 8 10" xfId="42027" xr:uid="{A4A4957E-9D64-442A-94EC-4EC57A7C9E85}"/>
    <cellStyle name="CustomizationCells 2 2 3 2 8 11" xfId="46363" xr:uid="{D350B18E-6D72-461D-8AEB-76FA643B3D1A}"/>
    <cellStyle name="CustomizationCells 2 2 3 2 8 12" xfId="49767" xr:uid="{D7D515A6-EC98-4C8D-9AA7-081D28DA632E}"/>
    <cellStyle name="CustomizationCells 2 2 3 2 8 13" xfId="51734" xr:uid="{6258175A-2A7C-4643-96C5-459FDEAEAF69}"/>
    <cellStyle name="CustomizationCells 2 2 3 2 8 2" xfId="8797" xr:uid="{22DE9AD0-67DE-4BB7-B0AF-7E32559FC1AA}"/>
    <cellStyle name="CustomizationCells 2 2 3 2 8 3" xfId="12368" xr:uid="{8E89AEC9-36E3-4072-8697-C96877DFB6BF}"/>
    <cellStyle name="CustomizationCells 2 2 3 2 8 4" xfId="16271" xr:uid="{29ED193F-76D0-4E25-AAC5-E65CD8038DEC}"/>
    <cellStyle name="CustomizationCells 2 2 3 2 8 5" xfId="19452" xr:uid="{82709B08-6016-4F28-BF1B-37C3424EE727}"/>
    <cellStyle name="CustomizationCells 2 2 3 2 8 6" xfId="25971" xr:uid="{C2857E78-34C3-4A19-847C-6C07EC557504}"/>
    <cellStyle name="CustomizationCells 2 2 3 2 8 7" xfId="32319" xr:uid="{038A0EDE-3469-43C8-BC0A-CB780FF3D359}"/>
    <cellStyle name="CustomizationCells 2 2 3 2 8 8" xfId="35925" xr:uid="{FB819BB6-990D-46CB-B2D1-7190BC919C2B}"/>
    <cellStyle name="CustomizationCells 2 2 3 2 8 9" xfId="39377" xr:uid="{2556CCDD-CEFE-40F8-82F6-7F3D6B4FD636}"/>
    <cellStyle name="CustomizationCells 2 2 3 2 9" xfId="4594" xr:uid="{E305595C-66AA-4ABE-9FA3-F96D818D5A2E}"/>
    <cellStyle name="CustomizationCells 2 2 3 2 9 10" xfId="42257" xr:uid="{41C591D3-7EF5-4909-AC2E-865FFFA8CAB9}"/>
    <cellStyle name="CustomizationCells 2 2 3 2 9 11" xfId="46593" xr:uid="{D90D8BE4-AFFB-440A-8BCD-2870D80F5D6E}"/>
    <cellStyle name="CustomizationCells 2 2 3 2 9 12" xfId="49997" xr:uid="{C017D0EE-F2ED-4E3E-BDC6-60DCC32782FC}"/>
    <cellStyle name="CustomizationCells 2 2 3 2 9 13" xfId="51964" xr:uid="{4EC6EDC4-572A-4CF8-9E60-32C484C7818D}"/>
    <cellStyle name="CustomizationCells 2 2 3 2 9 2" xfId="9027" xr:uid="{28105860-A00C-4DCD-A345-2312A64BB87E}"/>
    <cellStyle name="CustomizationCells 2 2 3 2 9 3" xfId="12598" xr:uid="{C2A41AF7-282D-4FAF-87FE-B86B76746E89}"/>
    <cellStyle name="CustomizationCells 2 2 3 2 9 4" xfId="16501" xr:uid="{54D4F21C-7B6D-4FD7-8617-1F022136A0A2}"/>
    <cellStyle name="CustomizationCells 2 2 3 2 9 5" xfId="19682" xr:uid="{2594E69B-865A-4BE0-A041-1A7F4231003E}"/>
    <cellStyle name="CustomizationCells 2 2 3 2 9 6" xfId="26201" xr:uid="{A00F6C45-13D7-4AFE-B2BA-DD7BE75F15DD}"/>
    <cellStyle name="CustomizationCells 2 2 3 2 9 7" xfId="32549" xr:uid="{90DDB44F-BA05-4C91-A6C8-7EE0EDC13818}"/>
    <cellStyle name="CustomizationCells 2 2 3 2 9 8" xfId="36155" xr:uid="{804A6829-6CA0-4E70-A655-7D057F940578}"/>
    <cellStyle name="CustomizationCells 2 2 3 2 9 9" xfId="39607" xr:uid="{1D7A4529-8532-4955-8CEB-3E19C839EABD}"/>
    <cellStyle name="CustomizationCells 2 2 3 3" xfId="1100" xr:uid="{F564A9D0-F15E-43E4-A438-957B3019BA00}"/>
    <cellStyle name="CustomizationCells 2 2 3 3 10" xfId="43125" xr:uid="{D6717B47-23D5-4260-A9B3-F23279E5E0D8}"/>
    <cellStyle name="CustomizationCells 2 2 3 3 11" xfId="46648" xr:uid="{3F6DCAFC-F3C5-44CD-86E2-6E189FAB64F1}"/>
    <cellStyle name="CustomizationCells 2 2 3 3 2" xfId="5542" xr:uid="{2202D756-1EA7-4FB9-8418-E38F8010F300}"/>
    <cellStyle name="CustomizationCells 2 2 3 3 3" xfId="9116" xr:uid="{ADBB6A23-89B3-46F6-B26C-F417016C04F5}"/>
    <cellStyle name="CustomizationCells 2 2 3 3 4" xfId="12703" xr:uid="{6A57DF77-41BF-4CB6-9A50-7FBCD9C12B47}"/>
    <cellStyle name="CustomizationCells 2 2 3 3 5" xfId="20208" xr:uid="{32C1B277-91E7-4A94-B7B1-FC6873CF1CC4}"/>
    <cellStyle name="CustomizationCells 2 2 3 3 6" xfId="23020" xr:uid="{845B6595-1E1E-411C-9411-F11AA2DC3F72}"/>
    <cellStyle name="CustomizationCells 2 2 3 3 7" xfId="30300" xr:uid="{89A2BAD7-617D-4E29-8D9A-4FDB008F9B68}"/>
    <cellStyle name="CustomizationCells 2 2 3 3 8" xfId="32683" xr:uid="{DE6E3EBC-F7E8-42F0-B1DA-EB8D842D601F}"/>
    <cellStyle name="CustomizationCells 2 2 3 3 9" xfId="36329" xr:uid="{F0E60572-ECFD-4C0D-8808-55CED6A585AB}"/>
    <cellStyle name="CustomizationCells 2 2 3 4" xfId="1751" xr:uid="{17EEE4DE-FB28-4A27-BBB7-B2DAB603C04D}"/>
    <cellStyle name="CustomizationCells 2 2 3 4 10" xfId="28491" xr:uid="{C91E50D7-BA1E-4809-BE3B-81F180DF2F6F}"/>
    <cellStyle name="CustomizationCells 2 2 3 4 11" xfId="43776" xr:uid="{B3DD79A3-8371-46E2-8A6F-62680822901C}"/>
    <cellStyle name="CustomizationCells 2 2 3 4 12" xfId="47995" xr:uid="{85FB441C-7F11-4029-B653-0ED2E4D22587}"/>
    <cellStyle name="CustomizationCells 2 2 3 4 2" xfId="6189" xr:uid="{02454E02-1E1D-4EB1-9C20-1EB93A0660B4}"/>
    <cellStyle name="CustomizationCells 2 2 3 4 3" xfId="9767" xr:uid="{2BDD5E38-058B-4926-A6D2-1EC054B7E983}"/>
    <cellStyle name="CustomizationCells 2 2 3 4 4" xfId="13669" xr:uid="{58AA35CB-BF85-4365-9A5C-A647769436E2}"/>
    <cellStyle name="CustomizationCells 2 2 3 4 5" xfId="16872" xr:uid="{D6C0257B-FEF9-4988-92EC-D19D51D73141}"/>
    <cellStyle name="CustomizationCells 2 2 3 4 6" xfId="20859" xr:uid="{4D0EE52B-346E-455C-BA4B-B95E5ED36DA3}"/>
    <cellStyle name="CustomizationCells 2 2 3 4 7" xfId="23459" xr:uid="{D920FFEF-414F-4756-AB4B-F785317423D0}"/>
    <cellStyle name="CustomizationCells 2 2 3 4 8" xfId="27672" xr:uid="{0D3C9AA4-60F7-4927-81CD-FFF2B588DA27}"/>
    <cellStyle name="CustomizationCells 2 2 3 4 9" xfId="33334" xr:uid="{C7A1DA4D-0CD4-454C-B2BD-C61CDC153431}"/>
    <cellStyle name="CustomizationCells 2 2 3 5" xfId="2172" xr:uid="{CC5E0C5E-856F-4CE9-9E7E-8E37D30F2D9E}"/>
    <cellStyle name="CustomizationCells 2 2 3 5 10" xfId="39889" xr:uid="{DFFBF66B-D990-48A2-BE8E-9D3226E641AF}"/>
    <cellStyle name="CustomizationCells 2 2 3 5 11" xfId="44195" xr:uid="{DF614A2F-8938-49C9-98D1-294B9C8900F6}"/>
    <cellStyle name="CustomizationCells 2 2 3 5 12" xfId="48140" xr:uid="{2C28F1A7-B54D-4765-974C-8DC2093385F0}"/>
    <cellStyle name="CustomizationCells 2 2 3 5 2" xfId="6610" xr:uid="{E3B52DD9-F96D-410B-8E0D-4B631671446D}"/>
    <cellStyle name="CustomizationCells 2 2 3 5 3" xfId="10188" xr:uid="{19975451-C876-4CDC-B416-10A53D57505B}"/>
    <cellStyle name="CustomizationCells 2 2 3 5 4" xfId="14087" xr:uid="{D389E2E9-9189-4ABB-83CE-1E5F07AA2F09}"/>
    <cellStyle name="CustomizationCells 2 2 3 5 5" xfId="17288" xr:uid="{3CB18A5E-9CD3-4B35-A093-BC15D816A5FC}"/>
    <cellStyle name="CustomizationCells 2 2 3 5 6" xfId="21271" xr:uid="{C788529E-3EA4-418A-AF83-2D356E863A8F}"/>
    <cellStyle name="CustomizationCells 2 2 3 5 7" xfId="23858" xr:uid="{458EBD9A-DA72-4577-9D9F-53308BECA132}"/>
    <cellStyle name="CustomizationCells 2 2 3 5 8" xfId="26801" xr:uid="{5255F78D-7CEF-4178-8022-432BFF1C7C5D}"/>
    <cellStyle name="CustomizationCells 2 2 3 5 9" xfId="33751" xr:uid="{8B3C1492-B459-4049-822A-25495DA01BCE}"/>
    <cellStyle name="CustomizationCells 2 2 3 6" xfId="2517" xr:uid="{FCE2A9AD-13FB-4E7C-849D-CDB4C1B9BA8D}"/>
    <cellStyle name="CustomizationCells 2 2 3 6 10" xfId="40234" xr:uid="{7DB3115E-2052-4798-9650-22BF0085EC94}"/>
    <cellStyle name="CustomizationCells 2 2 3 6 11" xfId="44540" xr:uid="{266463F7-EADE-441C-97A3-316639AF26E0}"/>
    <cellStyle name="CustomizationCells 2 2 3 6 12" xfId="46628" xr:uid="{9F860D3B-D0FE-447D-81CB-BE2FCCAEC52D}"/>
    <cellStyle name="CustomizationCells 2 2 3 6 2" xfId="6955" xr:uid="{1FAE3FA9-749D-4150-AD55-978C4577F27C}"/>
    <cellStyle name="CustomizationCells 2 2 3 6 3" xfId="10533" xr:uid="{5E0A1305-E400-4BE6-8174-CBF11E579507}"/>
    <cellStyle name="CustomizationCells 2 2 3 6 4" xfId="14432" xr:uid="{E213AF8B-9208-425D-AA6C-AC11D59B1AB8}"/>
    <cellStyle name="CustomizationCells 2 2 3 6 5" xfId="17633" xr:uid="{D48C22BE-E5D2-48DC-BCEC-63187CEDBE43}"/>
    <cellStyle name="CustomizationCells 2 2 3 6 6" xfId="21616" xr:uid="{6D3276C5-AAE0-46D6-9995-C00594002405}"/>
    <cellStyle name="CustomizationCells 2 2 3 6 7" xfId="24195" xr:uid="{596A651E-EC46-40A7-A996-16EE1B447991}"/>
    <cellStyle name="CustomizationCells 2 2 3 6 8" xfId="26324" xr:uid="{FEE575C1-3E9E-4111-AC82-AFAC85B2C02F}"/>
    <cellStyle name="CustomizationCells 2 2 3 6 9" xfId="34096" xr:uid="{2678DE3F-287D-40C5-8E42-D4C04153781F}"/>
    <cellStyle name="CustomizationCells 2 2 3 7" xfId="3201" xr:uid="{88A5E5BB-ACB2-4663-A927-1ACD15A2B5D0}"/>
    <cellStyle name="CustomizationCells 2 2 3 7 10" xfId="34778" xr:uid="{6F3CB785-47D8-4B11-817F-16B1CC71F110}"/>
    <cellStyle name="CustomizationCells 2 2 3 7 11" xfId="38223" xr:uid="{8E5076E6-9955-4518-9096-C065A44F1719}"/>
    <cellStyle name="CustomizationCells 2 2 3 7 12" xfId="40912" xr:uid="{9D7D3348-49C1-4911-B04C-A0C32AC7FCA4}"/>
    <cellStyle name="CustomizationCells 2 2 3 7 13" xfId="45223" xr:uid="{040CBB36-725C-4868-8E66-B19ABA5C9248}"/>
    <cellStyle name="CustomizationCells 2 2 3 7 14" xfId="48614" xr:uid="{7683F364-B5D8-49D3-B160-92A0D59DCBF4}"/>
    <cellStyle name="CustomizationCells 2 2 3 7 15" xfId="50619" xr:uid="{B4EDBB2B-004D-4A52-BF4C-4EB23C3761FE}"/>
    <cellStyle name="CustomizationCells 2 2 3 7 2" xfId="7636" xr:uid="{46FC3B19-AF11-4F5E-889A-2BCC14CD5320}"/>
    <cellStyle name="CustomizationCells 2 2 3 7 3" xfId="11215" xr:uid="{49CE493A-B69B-4F0B-8C0F-439358C6265F}"/>
    <cellStyle name="CustomizationCells 2 2 3 7 4" xfId="15115" xr:uid="{CEBB6594-0B59-4276-9AC0-995170271380}"/>
    <cellStyle name="CustomizationCells 2 2 3 7 5" xfId="18314" xr:uid="{C076CFBF-94F6-4E76-9D5B-1A6C00299ED3}"/>
    <cellStyle name="CustomizationCells 2 2 3 7 6" xfId="22294" xr:uid="{7FFFDA64-645B-4CCF-B578-C2AC829810CB}"/>
    <cellStyle name="CustomizationCells 2 2 3 7 7" xfId="24856" xr:uid="{9683B266-7F93-440C-94C1-775B494F8582}"/>
    <cellStyle name="CustomizationCells 2 2 3 7 8" xfId="29199" xr:uid="{B33AF870-AD9A-44B5-BBD4-B2B70E9FDCDF}"/>
    <cellStyle name="CustomizationCells 2 2 3 7 9" xfId="31173" xr:uid="{250ED19F-B190-4CB8-AA63-CC6D05D6D905}"/>
    <cellStyle name="CustomizationCells 2 2 3 8" xfId="3493" xr:uid="{5A81AF04-066F-43ED-B11C-E3C6C6411A9C}"/>
    <cellStyle name="CustomizationCells 2 2 3 8 10" xfId="35070" xr:uid="{50F5B0B1-D54C-4C74-92C3-59D626C0C07C}"/>
    <cellStyle name="CustomizationCells 2 2 3 8 11" xfId="38515" xr:uid="{E14345E2-DDD7-421D-8A54-2384DC93099C}"/>
    <cellStyle name="CustomizationCells 2 2 3 8 12" xfId="41204" xr:uid="{BE947FB2-0481-47A9-A3B3-3BA80CD6C465}"/>
    <cellStyle name="CustomizationCells 2 2 3 8 13" xfId="45515" xr:uid="{5D415F16-BBF4-4415-94BE-5F593B26D786}"/>
    <cellStyle name="CustomizationCells 2 2 3 8 14" xfId="48906" xr:uid="{A81E18A0-8E14-42C7-9B94-30DC52A43DE1}"/>
    <cellStyle name="CustomizationCells 2 2 3 8 15" xfId="50911" xr:uid="{C8D3BD3E-48CF-452D-98F5-F9C3EBEE429B}"/>
    <cellStyle name="CustomizationCells 2 2 3 8 2" xfId="7928" xr:uid="{61AF2890-C2C8-4CFA-8848-D7947B17A9D9}"/>
    <cellStyle name="CustomizationCells 2 2 3 8 3" xfId="11507" xr:uid="{4FD6568F-EB49-4A4A-A2B2-AE2655D7027C}"/>
    <cellStyle name="CustomizationCells 2 2 3 8 4" xfId="15407" xr:uid="{D34AE73F-D94D-437D-B115-EDC31E4E7E0E}"/>
    <cellStyle name="CustomizationCells 2 2 3 8 5" xfId="18606" xr:uid="{EF303BFC-F7CE-488E-B2BE-F63168E783B2}"/>
    <cellStyle name="CustomizationCells 2 2 3 8 6" xfId="22586" xr:uid="{7A90C184-1400-4BFA-AF0D-824F280E7108}"/>
    <cellStyle name="CustomizationCells 2 2 3 8 7" xfId="25148" xr:uid="{54A4666A-A9D9-4C9C-863C-B6E237715A09}"/>
    <cellStyle name="CustomizationCells 2 2 3 8 8" xfId="29491" xr:uid="{274342AD-384C-4D83-B31B-82C8A2933B75}"/>
    <cellStyle name="CustomizationCells 2 2 3 8 9" xfId="31465" xr:uid="{2D1794EA-59BD-46CB-A018-00586F30DE5F}"/>
    <cellStyle name="CustomizationCells 2 2 3 9" xfId="4155" xr:uid="{8BFEA282-B862-4418-AB16-2E23BF655693}"/>
    <cellStyle name="CustomizationCells 2 2 3 9 10" xfId="41818" xr:uid="{3E06717D-C9B8-49F5-8468-B76DE4314DD5}"/>
    <cellStyle name="CustomizationCells 2 2 3 9 11" xfId="46154" xr:uid="{83200D6E-AC6C-4184-B064-501554A5475F}"/>
    <cellStyle name="CustomizationCells 2 2 3 9 12" xfId="49558" xr:uid="{F9B8D30C-3ACC-47E7-A33E-01E7A7F2933F}"/>
    <cellStyle name="CustomizationCells 2 2 3 9 13" xfId="51525" xr:uid="{C948C1D7-B4AD-4D9B-BA89-E4A75425D86D}"/>
    <cellStyle name="CustomizationCells 2 2 3 9 2" xfId="8588" xr:uid="{F06C1D89-A225-4DC3-90B9-202AD05DD5E3}"/>
    <cellStyle name="CustomizationCells 2 2 3 9 3" xfId="12159" xr:uid="{B31435B8-1593-4AC1-8652-15F366827CEB}"/>
    <cellStyle name="CustomizationCells 2 2 3 9 4" xfId="16062" xr:uid="{96398BF5-1B51-43EC-924E-F4B14B14B75B}"/>
    <cellStyle name="CustomizationCells 2 2 3 9 5" xfId="19243" xr:uid="{A0736E25-2846-4CB4-AB01-23EDF7C7DE3C}"/>
    <cellStyle name="CustomizationCells 2 2 3 9 6" xfId="25762" xr:uid="{499740F6-1227-4F4A-B569-2B14E3E87C4D}"/>
    <cellStyle name="CustomizationCells 2 2 3 9 7" xfId="32110" xr:uid="{15A77F3E-827F-4871-A4BA-51DE633FAA79}"/>
    <cellStyle name="CustomizationCells 2 2 3 9 8" xfId="35716" xr:uid="{F8B160C2-3EB3-4C96-9D58-7A8A89E27B9B}"/>
    <cellStyle name="CustomizationCells 2 2 3 9 9" xfId="39168" xr:uid="{D2E637B8-B372-4220-B877-AEDE27E5C47E}"/>
    <cellStyle name="CustomizationCells 2 2 4" xfId="596" xr:uid="{FB053B6F-099D-490B-B51D-900D52525136}"/>
    <cellStyle name="CustomizationCells 2 2 4 10" xfId="4479" xr:uid="{2ED7F4EC-A63B-4B0A-B268-0E4798613D96}"/>
    <cellStyle name="CustomizationCells 2 2 4 10 10" xfId="42142" xr:uid="{0B12C802-584F-453B-B971-B0C43F8D7F35}"/>
    <cellStyle name="CustomizationCells 2 2 4 10 11" xfId="46478" xr:uid="{E6D1959A-8868-4A5B-85B0-3567C5FF4CC6}"/>
    <cellStyle name="CustomizationCells 2 2 4 10 12" xfId="49882" xr:uid="{5482A470-E963-4C78-B7BA-3AD27C0EB40A}"/>
    <cellStyle name="CustomizationCells 2 2 4 10 13" xfId="51849" xr:uid="{E5A6CD3B-6B79-49CA-9D98-DEE0E031DA9D}"/>
    <cellStyle name="CustomizationCells 2 2 4 10 2" xfId="8912" xr:uid="{10D56005-80CD-4AE5-AA5F-EA3C5D66FB5B}"/>
    <cellStyle name="CustomizationCells 2 2 4 10 3" xfId="12483" xr:uid="{7EE2AEB0-FE19-4309-A1DA-67565BAA6D89}"/>
    <cellStyle name="CustomizationCells 2 2 4 10 4" xfId="16386" xr:uid="{9E5BDE64-006D-4783-8896-B162FB8BB587}"/>
    <cellStyle name="CustomizationCells 2 2 4 10 5" xfId="19567" xr:uid="{ED57FCF8-F8A5-4379-B2C5-4BFBB2B788F7}"/>
    <cellStyle name="CustomizationCells 2 2 4 10 6" xfId="26086" xr:uid="{7F124397-50B5-40EB-8EBE-413D780F6AA9}"/>
    <cellStyle name="CustomizationCells 2 2 4 10 7" xfId="32434" xr:uid="{BC8AA814-3666-47B6-9D87-BA1C38C4AF0D}"/>
    <cellStyle name="CustomizationCells 2 2 4 10 8" xfId="36040" xr:uid="{C946D478-EE38-4C0B-9F05-E11A312DE85D}"/>
    <cellStyle name="CustomizationCells 2 2 4 10 9" xfId="39492" xr:uid="{ABC087A9-E2B9-4DEF-8BEC-D924135CC79F}"/>
    <cellStyle name="CustomizationCells 2 2 4 11" xfId="5123" xr:uid="{1B5FA6B4-7D4A-447B-AE45-E14D14E6433F}"/>
    <cellStyle name="CustomizationCells 2 2 4 12" xfId="13606" xr:uid="{E05E3B15-88A9-43F5-A838-86894266B1F4}"/>
    <cellStyle name="CustomizationCells 2 2 4 13" xfId="19710" xr:uid="{DFB5C3F1-D358-4379-97F9-5A1E8CACAAFF}"/>
    <cellStyle name="CustomizationCells 2 2 4 14" xfId="26243" xr:uid="{B3F8369B-0B85-4FE7-AE5E-495208D39538}"/>
    <cellStyle name="CustomizationCells 2 2 4 15" xfId="42626" xr:uid="{AC99BECB-5D3F-42CC-B293-846C83040B5D}"/>
    <cellStyle name="CustomizationCells 2 2 4 16" xfId="52460" xr:uid="{D67AD111-F41B-4CD0-B652-84E5004D74B7}"/>
    <cellStyle name="CustomizationCells 2 2 4 2" xfId="811" xr:uid="{E7B38921-728A-423A-A48B-F22EDDFA179A}"/>
    <cellStyle name="CustomizationCells 2 2 4 2 10" xfId="4617" xr:uid="{D7524C34-56BE-4D3B-BF4D-53DB7648020F}"/>
    <cellStyle name="CustomizationCells 2 2 4 2 11" xfId="13604" xr:uid="{B06E6B5E-8338-46E2-82A8-C11736CC4AC9}"/>
    <cellStyle name="CustomizationCells 2 2 4 2 12" xfId="19920" xr:uid="{A9B3DAEE-05DE-410A-BFEB-2B163C795BE4}"/>
    <cellStyle name="CustomizationCells 2 2 4 2 13" xfId="28157" xr:uid="{282E48F8-7BA5-4D19-8894-45B53D96BB42}"/>
    <cellStyle name="CustomizationCells 2 2 4 2 14" xfId="42836" xr:uid="{1F3BE1B7-DCC3-42B7-8C49-75129920818D}"/>
    <cellStyle name="CustomizationCells 2 2 4 2 15" xfId="52674" xr:uid="{895072FD-D604-450B-9CDC-F8B6015B7306}"/>
    <cellStyle name="CustomizationCells 2 2 4 2 2" xfId="1274" xr:uid="{E19F8C22-1D79-4D59-8832-10748B37B812}"/>
    <cellStyle name="CustomizationCells 2 2 4 2 2 10" xfId="43299" xr:uid="{85C18BB9-6108-4CEB-AF81-B610FE7F625E}"/>
    <cellStyle name="CustomizationCells 2 2 4 2 2 11" xfId="46746" xr:uid="{AF1A3409-F732-4DC8-93B1-DE009A3AA31F}"/>
    <cellStyle name="CustomizationCells 2 2 4 2 2 2" xfId="5716" xr:uid="{38C10A6F-86B1-4E01-9988-58E88EA3A953}"/>
    <cellStyle name="CustomizationCells 2 2 4 2 2 3" xfId="9290" xr:uid="{F3F7CC88-E156-47CF-942C-B6C98BCABD70}"/>
    <cellStyle name="CustomizationCells 2 2 4 2 2 4" xfId="15600" xr:uid="{917B049F-92F3-4A0D-9FC3-61D64785CBA8}"/>
    <cellStyle name="CustomizationCells 2 2 4 2 2 5" xfId="20382" xr:uid="{14FE1308-4B07-49F5-8160-92EF9C98B824}"/>
    <cellStyle name="CustomizationCells 2 2 4 2 2 6" xfId="12874" xr:uid="{3A1FB236-F7FA-4E5E-85A5-EB00964F8A4A}"/>
    <cellStyle name="CustomizationCells 2 2 4 2 2 7" xfId="27107" xr:uid="{18ECD4C0-2629-4FBA-AEC4-C077338F0CB9}"/>
    <cellStyle name="CustomizationCells 2 2 4 2 2 8" xfId="32857" xr:uid="{B6064F94-AD7A-4F21-9E1C-6CB7D25C06D3}"/>
    <cellStyle name="CustomizationCells 2 2 4 2 2 9" xfId="37651" xr:uid="{E9E8515F-F3F3-4623-A8E2-43BA437667C3}"/>
    <cellStyle name="CustomizationCells 2 2 4 2 3" xfId="1482" xr:uid="{EF4F16AC-4AB8-4EB4-AC5A-7EBEA1382EEC}"/>
    <cellStyle name="CustomizationCells 2 2 4 2 3 10" xfId="37242" xr:uid="{35C21CFF-7BE1-4485-9F13-DED9FE3536FF}"/>
    <cellStyle name="CustomizationCells 2 2 4 2 3 11" xfId="43507" xr:uid="{5A98D9B6-0C5F-4787-BE00-8EBC7797D209}"/>
    <cellStyle name="CustomizationCells 2 2 4 2 3 12" xfId="48250" xr:uid="{784670A5-67FE-4C08-A847-5F3CC4C46D3B}"/>
    <cellStyle name="CustomizationCells 2 2 4 2 3 2" xfId="5921" xr:uid="{5AFED77F-615E-4842-8233-347020DC36D3}"/>
    <cellStyle name="CustomizationCells 2 2 4 2 3 3" xfId="9498" xr:uid="{25E0B7CE-F0E1-459F-B627-68D88E321BEC}"/>
    <cellStyle name="CustomizationCells 2 2 4 2 3 4" xfId="13414" xr:uid="{28A4E1BF-E97C-4004-9829-1FF1B313847D}"/>
    <cellStyle name="CustomizationCells 2 2 4 2 3 5" xfId="16603" xr:uid="{ABC11A11-0063-4AB5-9209-A149519B8026}"/>
    <cellStyle name="CustomizationCells 2 2 4 2 3 6" xfId="20590" xr:uid="{525410B9-B75B-4CD9-AC8D-86CC9536BF6B}"/>
    <cellStyle name="CustomizationCells 2 2 4 2 3 7" xfId="23206" xr:uid="{68A3A560-A22F-4465-BC05-F60D9AE248A6}"/>
    <cellStyle name="CustomizationCells 2 2 4 2 3 8" xfId="30036" xr:uid="{42B9A348-E9A7-4B5C-9D8C-26C56DA13789}"/>
    <cellStyle name="CustomizationCells 2 2 4 2 3 9" xfId="33065" xr:uid="{1766EEDA-C6B5-4215-A214-5D920288292D}"/>
    <cellStyle name="CustomizationCells 2 2 4 2 4" xfId="2230" xr:uid="{99CF2263-AD9D-4619-AA51-24EAAF310371}"/>
    <cellStyle name="CustomizationCells 2 2 4 2 4 10" xfId="39947" xr:uid="{236BDF79-6DC0-4E94-8160-A69D19C6D96A}"/>
    <cellStyle name="CustomizationCells 2 2 4 2 4 11" xfId="44253" xr:uid="{CE46F13D-281B-454E-A140-EA4B042B9DD2}"/>
    <cellStyle name="CustomizationCells 2 2 4 2 4 12" xfId="47728" xr:uid="{11A102DE-E4A0-4FB8-95D8-74FCA7A12930}"/>
    <cellStyle name="CustomizationCells 2 2 4 2 4 2" xfId="6668" xr:uid="{DCF0EE84-EC21-45E8-B38A-D0302C7661D5}"/>
    <cellStyle name="CustomizationCells 2 2 4 2 4 3" xfId="10246" xr:uid="{9349F1D2-3FFC-41F3-BFCF-9A5066978950}"/>
    <cellStyle name="CustomizationCells 2 2 4 2 4 4" xfId="14145" xr:uid="{DA45CB8E-5557-453B-A3BA-94B9EB3E472C}"/>
    <cellStyle name="CustomizationCells 2 2 4 2 4 5" xfId="17346" xr:uid="{4071A206-416F-4839-B97B-7C3719DD48CD}"/>
    <cellStyle name="CustomizationCells 2 2 4 2 4 6" xfId="21329" xr:uid="{FAED687F-DC2A-49D7-87D5-7E7BC569F594}"/>
    <cellStyle name="CustomizationCells 2 2 4 2 4 7" xfId="23916" xr:uid="{B94132FB-7BEC-44FA-8F0D-1000C480CA42}"/>
    <cellStyle name="CustomizationCells 2 2 4 2 4 8" xfId="26886" xr:uid="{64508870-8067-49B9-A49D-B8F700A85D09}"/>
    <cellStyle name="CustomizationCells 2 2 4 2 4 9" xfId="33809" xr:uid="{2EC8E82F-AEEA-4366-9399-6F4A2762E6FE}"/>
    <cellStyle name="CustomizationCells 2 2 4 2 5" xfId="2586" xr:uid="{F5E2C6F0-ED3A-4C23-A97D-547BD0C51E34}"/>
    <cellStyle name="CustomizationCells 2 2 4 2 5 10" xfId="40303" xr:uid="{1FBA427E-C3B6-45B3-B6E9-67E886BF0948}"/>
    <cellStyle name="CustomizationCells 2 2 4 2 5 11" xfId="44609" xr:uid="{DFC1C86C-6C7D-4868-941F-971DCF371F71}"/>
    <cellStyle name="CustomizationCells 2 2 4 2 5 12" xfId="45699" xr:uid="{9FC8C23F-B9A0-4E82-AE87-8EEBE653071E}"/>
    <cellStyle name="CustomizationCells 2 2 4 2 5 2" xfId="7023" xr:uid="{0AC60CA8-8572-40B0-82FB-53FCAD233717}"/>
    <cellStyle name="CustomizationCells 2 2 4 2 5 3" xfId="10602" xr:uid="{3738EFAC-A00E-4EB7-8DB9-7B98309638EC}"/>
    <cellStyle name="CustomizationCells 2 2 4 2 5 4" xfId="14501" xr:uid="{4C8B5375-5250-4899-B9FD-4B761176FABC}"/>
    <cellStyle name="CustomizationCells 2 2 4 2 5 5" xfId="17702" xr:uid="{96045E20-F46A-4157-B022-A352EE37F90B}"/>
    <cellStyle name="CustomizationCells 2 2 4 2 5 6" xfId="21685" xr:uid="{CE7450B4-9876-45C8-89A0-17D39D2A44B2}"/>
    <cellStyle name="CustomizationCells 2 2 4 2 5 7" xfId="24257" xr:uid="{8BF306F9-4D88-46D0-82E0-64DCFAB7EFBF}"/>
    <cellStyle name="CustomizationCells 2 2 4 2 5 8" xfId="30558" xr:uid="{EF6DC8ED-E54B-4E46-B2B9-50808FEBB6D4}"/>
    <cellStyle name="CustomizationCells 2 2 4 2 5 9" xfId="34165" xr:uid="{9F08ED33-F419-4BD4-8642-E5CA5CDE949F}"/>
    <cellStyle name="CustomizationCells 2 2 4 2 6" xfId="3275" xr:uid="{AD17E667-B807-4B17-BECE-49B53FF53FFE}"/>
    <cellStyle name="CustomizationCells 2 2 4 2 6 10" xfId="34852" xr:uid="{45B5EE99-D22D-4022-B8FF-99E1D0F494CF}"/>
    <cellStyle name="CustomizationCells 2 2 4 2 6 11" xfId="38297" xr:uid="{7B1F58EE-506D-4982-89DC-5D944A75D09F}"/>
    <cellStyle name="CustomizationCells 2 2 4 2 6 12" xfId="40986" xr:uid="{1F5457BA-B7A3-4979-81DD-DF052778F37F}"/>
    <cellStyle name="CustomizationCells 2 2 4 2 6 13" xfId="45297" xr:uid="{3053C93D-036B-473F-AF0D-2DDDA6A00D07}"/>
    <cellStyle name="CustomizationCells 2 2 4 2 6 14" xfId="48688" xr:uid="{2E0D08FC-4B6A-418F-A017-28382D48027C}"/>
    <cellStyle name="CustomizationCells 2 2 4 2 6 15" xfId="50693" xr:uid="{5C91F06C-C1C2-4229-A58E-2FAC3F632D18}"/>
    <cellStyle name="CustomizationCells 2 2 4 2 6 2" xfId="7710" xr:uid="{A914DC1E-740E-4BD9-9C08-B9349E8C417B}"/>
    <cellStyle name="CustomizationCells 2 2 4 2 6 3" xfId="11289" xr:uid="{D4BEE07D-2372-473B-8CDD-C14E87C9830C}"/>
    <cellStyle name="CustomizationCells 2 2 4 2 6 4" xfId="15189" xr:uid="{1BAF26F4-AC0B-4CE6-B659-1ADF139647A6}"/>
    <cellStyle name="CustomizationCells 2 2 4 2 6 5" xfId="18388" xr:uid="{0A8BA22B-CA8B-43BA-81EA-2CCAB35621CD}"/>
    <cellStyle name="CustomizationCells 2 2 4 2 6 6" xfId="22368" xr:uid="{32AA1934-7163-4D25-897D-5B8110D29D1C}"/>
    <cellStyle name="CustomizationCells 2 2 4 2 6 7" xfId="24930" xr:uid="{D04B3F77-28A1-4786-B720-49E3B6B2C0C7}"/>
    <cellStyle name="CustomizationCells 2 2 4 2 6 8" xfId="29273" xr:uid="{911F1C8C-34F8-4CF7-8CFC-9AB4C8A4CAE6}"/>
    <cellStyle name="CustomizationCells 2 2 4 2 6 9" xfId="31247" xr:uid="{9A04F903-05A2-4AC7-BE31-E3079402A702}"/>
    <cellStyle name="CustomizationCells 2 2 4 2 7" xfId="2895" xr:uid="{2DB16E87-5272-4BA1-BF42-43D92D848B32}"/>
    <cellStyle name="CustomizationCells 2 2 4 2 7 10" xfId="34472" xr:uid="{2709F0B8-C26D-49DC-AB5E-8FBF5EAABA58}"/>
    <cellStyle name="CustomizationCells 2 2 4 2 7 11" xfId="37917" xr:uid="{75A7B029-4D2E-4061-8DB7-4F159A68B9B6}"/>
    <cellStyle name="CustomizationCells 2 2 4 2 7 12" xfId="40606" xr:uid="{BE5EA269-6370-4B3B-8C05-C8AEAB989201}"/>
    <cellStyle name="CustomizationCells 2 2 4 2 7 13" xfId="44917" xr:uid="{5D19ECD3-A1CB-41F1-A1A9-2E5DC242407B}"/>
    <cellStyle name="CustomizationCells 2 2 4 2 7 14" xfId="48308" xr:uid="{7A970357-2A94-4D8A-ACE8-798EDB6ED683}"/>
    <cellStyle name="CustomizationCells 2 2 4 2 7 15" xfId="50313" xr:uid="{60190F51-C7FB-4596-AC6F-D82BE538A9B0}"/>
    <cellStyle name="CustomizationCells 2 2 4 2 7 2" xfId="7330" xr:uid="{3873087D-968E-4DBF-B459-BFC09B947DF8}"/>
    <cellStyle name="CustomizationCells 2 2 4 2 7 3" xfId="10909" xr:uid="{923F3AFB-0CA7-4F20-913F-000AC2CFF7C2}"/>
    <cellStyle name="CustomizationCells 2 2 4 2 7 4" xfId="14809" xr:uid="{33A2E181-1522-4AEC-8341-7B57C28DBB40}"/>
    <cellStyle name="CustomizationCells 2 2 4 2 7 5" xfId="18008" xr:uid="{3145D430-C849-4D8D-B8AC-4AF8ED8303CF}"/>
    <cellStyle name="CustomizationCells 2 2 4 2 7 6" xfId="21988" xr:uid="{7D40B5D1-BCAA-4696-932F-98D1C8EC8FBA}"/>
    <cellStyle name="CustomizationCells 2 2 4 2 7 7" xfId="24550" xr:uid="{ED962A7B-2F92-4708-B30F-CFDA4315B10E}"/>
    <cellStyle name="CustomizationCells 2 2 4 2 7 8" xfId="28893" xr:uid="{A6CC8489-2B7B-4B79-A0D9-676B54F397FA}"/>
    <cellStyle name="CustomizationCells 2 2 4 2 7 9" xfId="30867" xr:uid="{99EB1E13-E581-48A6-9CBE-C6588B4A0188}"/>
    <cellStyle name="CustomizationCells 2 2 4 2 8" xfId="4227" xr:uid="{504AD796-332F-4349-9F1B-A6BE6FFCEF08}"/>
    <cellStyle name="CustomizationCells 2 2 4 2 8 10" xfId="41890" xr:uid="{E7CE3855-EDB8-4D99-B070-0C369398FCD1}"/>
    <cellStyle name="CustomizationCells 2 2 4 2 8 11" xfId="46226" xr:uid="{F273717D-E0D6-434F-8180-05EA78BE0D8F}"/>
    <cellStyle name="CustomizationCells 2 2 4 2 8 12" xfId="49630" xr:uid="{0090BA1F-D245-44EE-893B-DF91B44EC35A}"/>
    <cellStyle name="CustomizationCells 2 2 4 2 8 13" xfId="51597" xr:uid="{797871DF-59E0-4332-BF7C-B9099214DD3F}"/>
    <cellStyle name="CustomizationCells 2 2 4 2 8 2" xfId="8660" xr:uid="{72AA77E5-59D4-44CE-86B5-1BBED86B8B38}"/>
    <cellStyle name="CustomizationCells 2 2 4 2 8 3" xfId="12231" xr:uid="{B7C1A8A8-600C-4787-9780-2D011E32620A}"/>
    <cellStyle name="CustomizationCells 2 2 4 2 8 4" xfId="16134" xr:uid="{EE5F94D0-217D-4450-88D0-6E3881CEE79B}"/>
    <cellStyle name="CustomizationCells 2 2 4 2 8 5" xfId="19315" xr:uid="{7B4C0E04-732F-4BC7-AFCF-0B6FA8B01DDF}"/>
    <cellStyle name="CustomizationCells 2 2 4 2 8 6" xfId="25834" xr:uid="{F1424DF2-F2BF-491E-917C-D127525B740E}"/>
    <cellStyle name="CustomizationCells 2 2 4 2 8 7" xfId="32182" xr:uid="{45C1C4E3-705B-467C-B9D3-71F35D5FCA80}"/>
    <cellStyle name="CustomizationCells 2 2 4 2 8 8" xfId="35788" xr:uid="{F5B6A37F-9639-4938-8D8B-2F2F67AB6305}"/>
    <cellStyle name="CustomizationCells 2 2 4 2 8 9" xfId="39240" xr:uid="{5D30A6B7-EC36-4578-A79A-F138DCB9965A}"/>
    <cellStyle name="CustomizationCells 2 2 4 2 9" xfId="3962" xr:uid="{F5FE90D1-D3EB-47C5-BEFB-981773B2127D}"/>
    <cellStyle name="CustomizationCells 2 2 4 2 9 10" xfId="41625" xr:uid="{20F24852-A36F-4B65-A939-DC396F8E1428}"/>
    <cellStyle name="CustomizationCells 2 2 4 2 9 11" xfId="45961" xr:uid="{539BBE1D-7D5E-4671-98CE-930C6A44964E}"/>
    <cellStyle name="CustomizationCells 2 2 4 2 9 12" xfId="49365" xr:uid="{48F866F8-A3FE-48D2-A455-9854BD1AA78A}"/>
    <cellStyle name="CustomizationCells 2 2 4 2 9 13" xfId="51332" xr:uid="{24C49DD5-A0D5-4BE8-B348-56D9AFE5F464}"/>
    <cellStyle name="CustomizationCells 2 2 4 2 9 2" xfId="8395" xr:uid="{3EB24172-4B4F-4649-BDD6-9CE993704E8F}"/>
    <cellStyle name="CustomizationCells 2 2 4 2 9 3" xfId="11966" xr:uid="{233DA89F-3F6D-4AEB-B8BC-333D3CF0F936}"/>
    <cellStyle name="CustomizationCells 2 2 4 2 9 4" xfId="15869" xr:uid="{7B68E69B-3292-4776-997E-41A13CE2D95C}"/>
    <cellStyle name="CustomizationCells 2 2 4 2 9 5" xfId="19050" xr:uid="{5F2EDC25-94ED-4549-866E-C2B60D54B741}"/>
    <cellStyle name="CustomizationCells 2 2 4 2 9 6" xfId="25569" xr:uid="{C46A05B8-2698-4AEB-91BF-F647FEE754E1}"/>
    <cellStyle name="CustomizationCells 2 2 4 2 9 7" xfId="31917" xr:uid="{7E0174B9-CCF4-4C12-AC62-0AAA80A15481}"/>
    <cellStyle name="CustomizationCells 2 2 4 2 9 8" xfId="35523" xr:uid="{29A93DD5-2250-45C1-A646-56536E0AC2DA}"/>
    <cellStyle name="CustomizationCells 2 2 4 2 9 9" xfId="38975" xr:uid="{E5F0E60E-ECB2-43A5-AE39-DDD29C40BC7E}"/>
    <cellStyle name="CustomizationCells 2 2 4 3" xfId="1209" xr:uid="{4616B1BD-0211-4C6C-A708-E323B2F0AE27}"/>
    <cellStyle name="CustomizationCells 2 2 4 3 10" xfId="43234" xr:uid="{A3F548FF-1108-45DB-9A95-F70BD0E2D4A6}"/>
    <cellStyle name="CustomizationCells 2 2 4 3 11" xfId="47289" xr:uid="{470705D1-226B-4E59-B68C-F2BC550BE64D}"/>
    <cellStyle name="CustomizationCells 2 2 4 3 2" xfId="5651" xr:uid="{C07C4F29-A388-4690-B16C-3EE731A9885E}"/>
    <cellStyle name="CustomizationCells 2 2 4 3 3" xfId="9225" xr:uid="{AFECAC30-A7C2-425E-A402-25427A937F1D}"/>
    <cellStyle name="CustomizationCells 2 2 4 3 4" xfId="12948" xr:uid="{1E129A88-C228-426B-9773-009D3A09DF0B}"/>
    <cellStyle name="CustomizationCells 2 2 4 3 5" xfId="20317" xr:uid="{36D46E1C-93AD-49D6-A31F-59FD69744184}"/>
    <cellStyle name="CustomizationCells 2 2 4 3 6" xfId="22864" xr:uid="{91F454A9-C6E6-4B25-8EDC-589257B2A21F}"/>
    <cellStyle name="CustomizationCells 2 2 4 3 7" xfId="30178" xr:uid="{E02A92F5-E36F-4B17-A435-1B7B41817D47}"/>
    <cellStyle name="CustomizationCells 2 2 4 3 8" xfId="32792" xr:uid="{011210D0-A93E-4AB4-97D2-6B3904A45735}"/>
    <cellStyle name="CustomizationCells 2 2 4 3 9" xfId="36998" xr:uid="{DD657FC4-2924-40A7-BED7-FA7801D15F9E}"/>
    <cellStyle name="CustomizationCells 2 2 4 4" xfId="1730" xr:uid="{2B65244F-89F0-4C74-BD6D-8AD3B3C368AA}"/>
    <cellStyle name="CustomizationCells 2 2 4 4 10" xfId="29817" xr:uid="{210E38F9-4175-45DC-8F9F-F8F8917235FF}"/>
    <cellStyle name="CustomizationCells 2 2 4 4 11" xfId="43755" xr:uid="{BE7EF4F9-FAFA-4696-82EB-9FFB431FCCC9}"/>
    <cellStyle name="CustomizationCells 2 2 4 4 12" xfId="48118" xr:uid="{861287B2-E862-47E8-A205-C0E041D5D4D3}"/>
    <cellStyle name="CustomizationCells 2 2 4 4 2" xfId="6168" xr:uid="{B2EEF96B-43AA-4B7D-AFE1-07B72E79A086}"/>
    <cellStyle name="CustomizationCells 2 2 4 4 3" xfId="9746" xr:uid="{D4872ECD-E7BB-4097-868C-00D0D5B23773}"/>
    <cellStyle name="CustomizationCells 2 2 4 4 4" xfId="13648" xr:uid="{FACFA846-867A-4C04-8594-5C63AE2BE401}"/>
    <cellStyle name="CustomizationCells 2 2 4 4 5" xfId="16851" xr:uid="{895BE765-57B6-4ED0-8E6C-10782C1B3C7E}"/>
    <cellStyle name="CustomizationCells 2 2 4 4 6" xfId="20838" xr:uid="{5BA125AE-DBCB-4E6D-9E85-230A893A858A}"/>
    <cellStyle name="CustomizationCells 2 2 4 4 7" xfId="23438" xr:uid="{0D350062-E08F-4EA7-A43D-B355B245AA6C}"/>
    <cellStyle name="CustomizationCells 2 2 4 4 8" xfId="27453" xr:uid="{5ABEB76E-8D36-425B-A738-119617BFE3CD}"/>
    <cellStyle name="CustomizationCells 2 2 4 4 9" xfId="33313" xr:uid="{E519D928-7E9B-47DB-90DF-CDB64AD64825}"/>
    <cellStyle name="CustomizationCells 2 2 4 5" xfId="2050" xr:uid="{D7CEE364-2071-4081-AB4D-A9826BD04780}"/>
    <cellStyle name="CustomizationCells 2 2 4 5 10" xfId="39767" xr:uid="{E651F6D5-E595-4C22-B628-954E7320030B}"/>
    <cellStyle name="CustomizationCells 2 2 4 5 11" xfId="44073" xr:uid="{64951E8A-7CAF-42B4-96D6-3FA815342B0A}"/>
    <cellStyle name="CustomizationCells 2 2 4 5 12" xfId="47274" xr:uid="{7B78B0EE-E010-4707-85FF-DF4F62FD5BB8}"/>
    <cellStyle name="CustomizationCells 2 2 4 5 2" xfId="6488" xr:uid="{EC8D941E-C7A4-436E-A172-EC7183192EF1}"/>
    <cellStyle name="CustomizationCells 2 2 4 5 3" xfId="10066" xr:uid="{6847CFAD-F760-4372-8354-0F7E2E5A314C}"/>
    <cellStyle name="CustomizationCells 2 2 4 5 4" xfId="13965" xr:uid="{4F59DA40-85A1-4FE3-A0A8-720731F93229}"/>
    <cellStyle name="CustomizationCells 2 2 4 5 5" xfId="17166" xr:uid="{3A5892E8-3E32-4AA8-BC50-8609B8D86CDF}"/>
    <cellStyle name="CustomizationCells 2 2 4 5 6" xfId="21149" xr:uid="{5A2128DE-82D8-42FB-9A65-9501BC0A85C7}"/>
    <cellStyle name="CustomizationCells 2 2 4 5 7" xfId="23736" xr:uid="{C8629B54-716B-40E4-A823-4F5FE6C21AA5}"/>
    <cellStyle name="CustomizationCells 2 2 4 5 8" xfId="27106" xr:uid="{2BCE1CCB-37C0-4915-9F5F-2B07402F1AF3}"/>
    <cellStyle name="CustomizationCells 2 2 4 5 9" xfId="33629" xr:uid="{21FEAA5B-4481-4B73-9E64-EB3093FDA3CC}"/>
    <cellStyle name="CustomizationCells 2 2 4 6" xfId="2380" xr:uid="{E4FC91CF-8AC1-4745-BF1B-52084F148D85}"/>
    <cellStyle name="CustomizationCells 2 2 4 6 10" xfId="40097" xr:uid="{D10BAF6F-95E1-4D94-BBDD-2323F6249D2A}"/>
    <cellStyle name="CustomizationCells 2 2 4 6 11" xfId="44403" xr:uid="{9BAC34F0-33FD-48BF-AD1B-174A3E108049}"/>
    <cellStyle name="CustomizationCells 2 2 4 6 12" xfId="42583" xr:uid="{F784F0FD-3E3E-4D86-865E-E0D4020FF8CF}"/>
    <cellStyle name="CustomizationCells 2 2 4 6 2" xfId="6818" xr:uid="{27FD0F02-9789-4948-9916-9C33FD463E0C}"/>
    <cellStyle name="CustomizationCells 2 2 4 6 3" xfId="10396" xr:uid="{02711621-24C5-46D3-B91C-746922804CDD}"/>
    <cellStyle name="CustomizationCells 2 2 4 6 4" xfId="14295" xr:uid="{B672EC18-7102-4ED2-8B18-5231E80F3087}"/>
    <cellStyle name="CustomizationCells 2 2 4 6 5" xfId="17496" xr:uid="{913E098D-B679-45EC-81BC-515D185ED6CC}"/>
    <cellStyle name="CustomizationCells 2 2 4 6 6" xfId="21479" xr:uid="{9A94CD07-FF77-4D18-B09A-48F811E75CEE}"/>
    <cellStyle name="CustomizationCells 2 2 4 6 7" xfId="24066" xr:uid="{CBE92A88-B5A5-4486-9209-45BD42296840}"/>
    <cellStyle name="CustomizationCells 2 2 4 6 8" xfId="26591" xr:uid="{BBFF5BB1-7C75-4A77-B229-ED82EE3D56C1}"/>
    <cellStyle name="CustomizationCells 2 2 4 6 9" xfId="33959" xr:uid="{B35A436F-EF47-42B4-92A7-EEF3854E7CB5}"/>
    <cellStyle name="CustomizationCells 2 2 4 7" xfId="3064" xr:uid="{5E4CC0D4-F0E4-41D9-8055-6BF990876291}"/>
    <cellStyle name="CustomizationCells 2 2 4 7 10" xfId="34641" xr:uid="{E3F2BFAC-D183-4D80-AB57-9DDA8EF9D9A8}"/>
    <cellStyle name="CustomizationCells 2 2 4 7 11" xfId="38086" xr:uid="{5E4D1A03-390E-4538-9749-43E4800D74DD}"/>
    <cellStyle name="CustomizationCells 2 2 4 7 12" xfId="40775" xr:uid="{81CC17B4-88D1-4A58-96D8-0BF19C077211}"/>
    <cellStyle name="CustomizationCells 2 2 4 7 13" xfId="45086" xr:uid="{08311CDB-B7FF-4ACB-8613-E1573CF65926}"/>
    <cellStyle name="CustomizationCells 2 2 4 7 14" xfId="48477" xr:uid="{2952704C-DB69-417F-9912-37E24A5DE9D3}"/>
    <cellStyle name="CustomizationCells 2 2 4 7 15" xfId="50482" xr:uid="{19046355-F999-404D-84ED-66ED8222A020}"/>
    <cellStyle name="CustomizationCells 2 2 4 7 2" xfId="7499" xr:uid="{B0752767-81D7-4B47-A4AF-CB9DC6F98BF4}"/>
    <cellStyle name="CustomizationCells 2 2 4 7 3" xfId="11078" xr:uid="{1AE87BB8-6D96-49CD-A26A-23E14F4D9809}"/>
    <cellStyle name="CustomizationCells 2 2 4 7 4" xfId="14978" xr:uid="{683CFF93-3588-48A9-9D61-41641A68480A}"/>
    <cellStyle name="CustomizationCells 2 2 4 7 5" xfId="18177" xr:uid="{EA6CA1DC-05E7-4E2C-A0BC-7D61617C29ED}"/>
    <cellStyle name="CustomizationCells 2 2 4 7 6" xfId="22157" xr:uid="{525761AF-AF32-4562-A148-97961073441E}"/>
    <cellStyle name="CustomizationCells 2 2 4 7 7" xfId="24719" xr:uid="{77A2BDA3-5589-47B5-9E4B-A9C926ED54BD}"/>
    <cellStyle name="CustomizationCells 2 2 4 7 8" xfId="29062" xr:uid="{07BD641C-C96C-45E4-894D-65B4C96AFA96}"/>
    <cellStyle name="CustomizationCells 2 2 4 7 9" xfId="31036" xr:uid="{9F7EF022-8480-4A27-9FB7-C7C3BA51A36F}"/>
    <cellStyle name="CustomizationCells 2 2 4 8" xfId="3473" xr:uid="{B32DDC09-68E1-4F4E-B3C4-9CE49B03D3DA}"/>
    <cellStyle name="CustomizationCells 2 2 4 8 10" xfId="35050" xr:uid="{F707576D-06E1-46CA-8CAF-F97098A212FE}"/>
    <cellStyle name="CustomizationCells 2 2 4 8 11" xfId="38495" xr:uid="{DC55E1A3-01DE-49C8-99B2-7C90E9813BCA}"/>
    <cellStyle name="CustomizationCells 2 2 4 8 12" xfId="41184" xr:uid="{0CD1C3E8-95E5-4B1F-BBAC-A41B4EF3B571}"/>
    <cellStyle name="CustomizationCells 2 2 4 8 13" xfId="45495" xr:uid="{80C050BA-B750-42C4-B29D-C1B2E51D8450}"/>
    <cellStyle name="CustomizationCells 2 2 4 8 14" xfId="48886" xr:uid="{BD995FB5-4811-44DF-A609-DAD26FC5BFBA}"/>
    <cellStyle name="CustomizationCells 2 2 4 8 15" xfId="50891" xr:uid="{7E00A646-1D66-4E0F-BE5F-9CE37ADC3251}"/>
    <cellStyle name="CustomizationCells 2 2 4 8 2" xfId="7908" xr:uid="{B407CEFD-5797-4603-BC51-17F1A73687BB}"/>
    <cellStyle name="CustomizationCells 2 2 4 8 3" xfId="11487" xr:uid="{5BDD635A-40B4-44E4-9680-048ECEB5DEF5}"/>
    <cellStyle name="CustomizationCells 2 2 4 8 4" xfId="15387" xr:uid="{294564AE-71E9-4950-A6B4-A94F57AD578A}"/>
    <cellStyle name="CustomizationCells 2 2 4 8 5" xfId="18586" xr:uid="{9CD863DD-43A5-43CD-8EB3-16A79309ECD2}"/>
    <cellStyle name="CustomizationCells 2 2 4 8 6" xfId="22566" xr:uid="{A2B1FCAB-5B85-45A2-9A5B-538B41840CD3}"/>
    <cellStyle name="CustomizationCells 2 2 4 8 7" xfId="25128" xr:uid="{757F3E73-B2B1-4257-A7C3-F7D2FBC57D3D}"/>
    <cellStyle name="CustomizationCells 2 2 4 8 8" xfId="29471" xr:uid="{4D449FEA-0947-42A0-8BB6-CCB96399ED3D}"/>
    <cellStyle name="CustomizationCells 2 2 4 8 9" xfId="31445" xr:uid="{CAEB0F08-211A-4CD4-9652-D592F29231DF}"/>
    <cellStyle name="CustomizationCells 2 2 4 9" xfId="4018" xr:uid="{C9285FAC-0BBC-4DD7-BBBB-A546435BD7D4}"/>
    <cellStyle name="CustomizationCells 2 2 4 9 10" xfId="41681" xr:uid="{6B6DEF69-4059-4795-9E5C-60A2316350BD}"/>
    <cellStyle name="CustomizationCells 2 2 4 9 11" xfId="46017" xr:uid="{6DB05FB1-5D9C-47E8-BCE2-CDE4B4F61459}"/>
    <cellStyle name="CustomizationCells 2 2 4 9 12" xfId="49421" xr:uid="{27B289AE-E0BC-4840-A6AA-A86B54952A76}"/>
    <cellStyle name="CustomizationCells 2 2 4 9 13" xfId="51388" xr:uid="{C117E60A-A74E-4E95-8C29-48102904E493}"/>
    <cellStyle name="CustomizationCells 2 2 4 9 2" xfId="8451" xr:uid="{00A22C3A-D152-4459-958A-5D75B8ADD9E7}"/>
    <cellStyle name="CustomizationCells 2 2 4 9 3" xfId="12022" xr:uid="{BB150835-002C-4411-90DB-ED52E7C437CE}"/>
    <cellStyle name="CustomizationCells 2 2 4 9 4" xfId="15925" xr:uid="{D913C4A0-0234-452F-AC6A-71B485D3FFAD}"/>
    <cellStyle name="CustomizationCells 2 2 4 9 5" xfId="19106" xr:uid="{DC79454B-EDAE-4105-966B-0937BD77B238}"/>
    <cellStyle name="CustomizationCells 2 2 4 9 6" xfId="25625" xr:uid="{B72AC81A-374E-4944-AAC0-409DDA4A730B}"/>
    <cellStyle name="CustomizationCells 2 2 4 9 7" xfId="31973" xr:uid="{AFF5F198-7837-4BBD-92C3-60A0B8661C26}"/>
    <cellStyle name="CustomizationCells 2 2 4 9 8" xfId="35579" xr:uid="{1399C1F4-15AC-4C38-8174-CEBEE3FEDED3}"/>
    <cellStyle name="CustomizationCells 2 2 4 9 9" xfId="39031" xr:uid="{82A762A6-AFBC-4711-84DB-CF87AF790EF4}"/>
    <cellStyle name="CustomizationCells 2 2 5" xfId="752" xr:uid="{6BE056A1-B9C2-46FD-9B11-C4DD2EEC3790}"/>
    <cellStyle name="CustomizationCells 2 2 5 10" xfId="4572" xr:uid="{50A7B9A8-A7F4-4F15-B8DF-EC66BFA2BBC1}"/>
    <cellStyle name="CustomizationCells 2 2 5 10 10" xfId="42235" xr:uid="{DA48CDD6-AB2E-436C-8EAC-BAA76FE59134}"/>
    <cellStyle name="CustomizationCells 2 2 5 10 11" xfId="46571" xr:uid="{3C92A4E7-CFC5-4967-8719-4F3C9D033EFA}"/>
    <cellStyle name="CustomizationCells 2 2 5 10 12" xfId="49975" xr:uid="{87DA8A22-BB13-462D-9287-522912A0BDE5}"/>
    <cellStyle name="CustomizationCells 2 2 5 10 13" xfId="51942" xr:uid="{862B3908-A7A7-40F7-A0AD-641AB1C70842}"/>
    <cellStyle name="CustomizationCells 2 2 5 10 2" xfId="9005" xr:uid="{9E44C989-017F-4774-9B78-C5CA30DD0263}"/>
    <cellStyle name="CustomizationCells 2 2 5 10 3" xfId="12576" xr:uid="{4907C163-0949-44D7-AF12-D13801686CA9}"/>
    <cellStyle name="CustomizationCells 2 2 5 10 4" xfId="16479" xr:uid="{D33F59A2-9603-4E0E-ACA2-66FC962FBC17}"/>
    <cellStyle name="CustomizationCells 2 2 5 10 5" xfId="19660" xr:uid="{E705F6BF-772A-4871-B5E2-9EE5EEE6C5D9}"/>
    <cellStyle name="CustomizationCells 2 2 5 10 6" xfId="26179" xr:uid="{08A517C2-C5D9-4684-B712-1E740710E4AE}"/>
    <cellStyle name="CustomizationCells 2 2 5 10 7" xfId="32527" xr:uid="{7A7A59A5-5973-48DB-B8B3-096BEC270547}"/>
    <cellStyle name="CustomizationCells 2 2 5 10 8" xfId="36133" xr:uid="{E25C3BE3-F58D-4A5E-A87C-FB568B734182}"/>
    <cellStyle name="CustomizationCells 2 2 5 10 9" xfId="39585" xr:uid="{1F78D79C-A288-437E-B6DE-B642E2D50B40}"/>
    <cellStyle name="CustomizationCells 2 2 5 11" xfId="5377" xr:uid="{3AF2E8E7-2A49-4A86-9EBC-90EE1FF65E3E}"/>
    <cellStyle name="CustomizationCells 2 2 5 12" xfId="12784" xr:uid="{CCE6CB37-44ED-41F5-BF0C-B45DBAB660CE}"/>
    <cellStyle name="CustomizationCells 2 2 5 13" xfId="19865" xr:uid="{CB6DBCE8-7FAE-4E55-B11A-09B9D1023865}"/>
    <cellStyle name="CustomizationCells 2 2 5 14" xfId="36326" xr:uid="{895419C9-14F5-4A57-B17E-D51A6F5A39DD}"/>
    <cellStyle name="CustomizationCells 2 2 5 15" xfId="42782" xr:uid="{B7F255A0-1D45-4AE2-A188-36AE589A5DDE}"/>
    <cellStyle name="CustomizationCells 2 2 5 16" xfId="52615" xr:uid="{E3483D8B-FDB0-430B-A385-37988BF93613}"/>
    <cellStyle name="CustomizationCells 2 2 5 2" xfId="966" xr:uid="{F4159158-70FE-4D5E-A13D-3510726F638B}"/>
    <cellStyle name="CustomizationCells 2 2 5 2 2" xfId="52211" xr:uid="{E3562F3B-D967-4B0F-892C-678A34F122BB}"/>
    <cellStyle name="CustomizationCells 2 2 5 2 3" xfId="52829" xr:uid="{56461F8C-1B74-486F-8A6B-B75A58004212}"/>
    <cellStyle name="CustomizationCells 2 2 5 3" xfId="1390" xr:uid="{EEA45A9B-AAE1-4A3E-9329-8CF68CB9FDBA}"/>
    <cellStyle name="CustomizationCells 2 2 5 3 10" xfId="43415" xr:uid="{0787FA33-7CC8-4322-A0BC-C7C5C1BED3C5}"/>
    <cellStyle name="CustomizationCells 2 2 5 3 11" xfId="47647" xr:uid="{73E27B0D-02BD-4A15-ADC2-0A7094E645E8}"/>
    <cellStyle name="CustomizationCells 2 2 5 3 2" xfId="5831" xr:uid="{DF0DF55D-1621-44A0-BC39-4E45A443DCD8}"/>
    <cellStyle name="CustomizationCells 2 2 5 3 3" xfId="9406" xr:uid="{F8565ADB-3F58-403D-853A-708EBE07D52E}"/>
    <cellStyle name="CustomizationCells 2 2 5 3 4" xfId="5288" xr:uid="{D126296B-C035-48DE-8801-E558229EB12C}"/>
    <cellStyle name="CustomizationCells 2 2 5 3 5" xfId="20498" xr:uid="{37D33C37-7470-43B4-8C0A-41075E29A3A1}"/>
    <cellStyle name="CustomizationCells 2 2 5 3 6" xfId="23121" xr:uid="{F964E47D-4FFB-4620-BE62-22231A23B03F}"/>
    <cellStyle name="CustomizationCells 2 2 5 3 7" xfId="27719" xr:uid="{FC47E647-A8EF-4916-9E3F-6BCB8FE5FE7C}"/>
    <cellStyle name="CustomizationCells 2 2 5 3 8" xfId="32973" xr:uid="{C662B7B8-CB36-46D9-A205-5175B68FBE98}"/>
    <cellStyle name="CustomizationCells 2 2 5 3 9" xfId="31654" xr:uid="{8C67B3C7-DA6B-49A4-A6C7-188909A47F2E}"/>
    <cellStyle name="CustomizationCells 2 2 5 4" xfId="1327" xr:uid="{533E7417-42A0-452B-99ED-87C97CCA8872}"/>
    <cellStyle name="CustomizationCells 2 2 5 4 10" xfId="36448" xr:uid="{56772521-5C84-4FEF-BD04-37CB84B5C642}"/>
    <cellStyle name="CustomizationCells 2 2 5 4 11" xfId="43352" xr:uid="{33C37BEF-85F4-458D-B7AB-D41F883286A9}"/>
    <cellStyle name="CustomizationCells 2 2 5 4 12" xfId="47190" xr:uid="{6B1F9489-43BD-4467-AC7A-46331C8EEAAD}"/>
    <cellStyle name="CustomizationCells 2 2 5 4 2" xfId="5768" xr:uid="{1654DB8E-83AD-4155-B500-048285A10F39}"/>
    <cellStyle name="CustomizationCells 2 2 5 4 3" xfId="9343" xr:uid="{1CDF3207-BB24-45E0-A2AD-58DCD5B5F4A8}"/>
    <cellStyle name="CustomizationCells 2 2 5 4 4" xfId="13271" xr:uid="{B92924D0-C6DB-4B89-B07A-0181F66015CB}"/>
    <cellStyle name="CustomizationCells 2 2 5 4 5" xfId="5323" xr:uid="{1DDA787F-1BA0-462E-88B7-59CEAE1BD3EF}"/>
    <cellStyle name="CustomizationCells 2 2 5 4 6" xfId="20435" xr:uid="{57661EC0-9AE5-459D-9B4C-F47A30A3BEA7}"/>
    <cellStyle name="CustomizationCells 2 2 5 4 7" xfId="18779" xr:uid="{B3527CD5-663D-490C-89EB-3DBA67E8823D}"/>
    <cellStyle name="CustomizationCells 2 2 5 4 8" xfId="27422" xr:uid="{823AB2D9-B4F2-4481-AFF5-B381D972DA37}"/>
    <cellStyle name="CustomizationCells 2 2 5 4 9" xfId="32910" xr:uid="{E5DC53B9-D685-42AA-BA9A-4786A120B665}"/>
    <cellStyle name="CustomizationCells 2 2 5 5" xfId="2188" xr:uid="{3BCCF997-5249-4102-BAD9-0E452F8C5DE2}"/>
    <cellStyle name="CustomizationCells 2 2 5 5 10" xfId="39905" xr:uid="{0E4F85F9-7EDE-436C-8A32-6D4F3B336647}"/>
    <cellStyle name="CustomizationCells 2 2 5 5 11" xfId="44211" xr:uid="{428A6295-224D-4B77-8F06-40FE0FE21724}"/>
    <cellStyle name="CustomizationCells 2 2 5 5 12" xfId="45697" xr:uid="{09BA6D53-7482-485F-84DE-442479CDE4CC}"/>
    <cellStyle name="CustomizationCells 2 2 5 5 2" xfId="6626" xr:uid="{D7076348-EFF0-498C-BD91-94E7B4781404}"/>
    <cellStyle name="CustomizationCells 2 2 5 5 3" xfId="10204" xr:uid="{881924FE-8ABD-407B-8A6D-0BC3AB3173A5}"/>
    <cellStyle name="CustomizationCells 2 2 5 5 4" xfId="14103" xr:uid="{AC1D2427-4A3F-4AE2-8B4D-4B7C1CEEBD78}"/>
    <cellStyle name="CustomizationCells 2 2 5 5 5" xfId="17304" xr:uid="{7EB85280-1DE2-4E46-8D1C-ED28C5819CBA}"/>
    <cellStyle name="CustomizationCells 2 2 5 5 6" xfId="21287" xr:uid="{7A059C50-E1D9-45FD-BED5-4A12DF602256}"/>
    <cellStyle name="CustomizationCells 2 2 5 5 7" xfId="23874" xr:uid="{B9F1D631-B685-4AC5-B7B8-2401FE98D6DC}"/>
    <cellStyle name="CustomizationCells 2 2 5 5 8" xfId="26955" xr:uid="{66E03A9B-B139-49DE-A469-E384DD4DADC6}"/>
    <cellStyle name="CustomizationCells 2 2 5 5 9" xfId="33767" xr:uid="{9D89E320-67D4-4DDA-B9AD-8817D9336A1D}"/>
    <cellStyle name="CustomizationCells 2 2 5 6" xfId="2535" xr:uid="{D019D6E6-8E92-4FF8-8937-9C897F454F62}"/>
    <cellStyle name="CustomizationCells 2 2 5 6 10" xfId="40252" xr:uid="{2AA9D816-497A-4757-9DE9-BE348DCDD818}"/>
    <cellStyle name="CustomizationCells 2 2 5 6 11" xfId="44558" xr:uid="{9A21ED3C-BD69-4487-A838-F62559DE36DD}"/>
    <cellStyle name="CustomizationCells 2 2 5 6 12" xfId="47403" xr:uid="{CE4AB850-65D4-4B63-BEA7-9E0FBB109E35}"/>
    <cellStyle name="CustomizationCells 2 2 5 6 2" xfId="6972" xr:uid="{F39AFA8C-90DE-4DA9-A59B-2245367FDEDE}"/>
    <cellStyle name="CustomizationCells 2 2 5 6 3" xfId="10551" xr:uid="{2D32F22B-B12E-4B84-88B7-A423DA7909E0}"/>
    <cellStyle name="CustomizationCells 2 2 5 6 4" xfId="14450" xr:uid="{5191AFF3-3BAF-4990-AEB7-6EEBE084277D}"/>
    <cellStyle name="CustomizationCells 2 2 5 6 5" xfId="17651" xr:uid="{6C62FCC0-8F80-49D2-8F03-B69B54557022}"/>
    <cellStyle name="CustomizationCells 2 2 5 6 6" xfId="21634" xr:uid="{A4688B34-51EB-471F-8430-FB61A6463D36}"/>
    <cellStyle name="CustomizationCells 2 2 5 6 7" xfId="24211" xr:uid="{A3D74E61-B627-42E5-A480-EFE0A5E1971A}"/>
    <cellStyle name="CustomizationCells 2 2 5 6 8" xfId="26576" xr:uid="{DAD98C20-3A5E-4E7A-8FA7-F28866DF2B80}"/>
    <cellStyle name="CustomizationCells 2 2 5 6 9" xfId="34114" xr:uid="{9EC16D9F-7951-4CBC-B1AE-4847D078BE81}"/>
    <cellStyle name="CustomizationCells 2 2 5 7" xfId="3219" xr:uid="{20F18FBD-AEAE-4AA1-865F-39034B42A5FF}"/>
    <cellStyle name="CustomizationCells 2 2 5 7 10" xfId="34796" xr:uid="{7E301CF7-0D29-4DEA-A16E-FB31C5091C04}"/>
    <cellStyle name="CustomizationCells 2 2 5 7 11" xfId="38241" xr:uid="{FDB7DB06-2953-4255-8388-5D60F7C2CA5C}"/>
    <cellStyle name="CustomizationCells 2 2 5 7 12" xfId="40930" xr:uid="{5B586FAA-E05A-4A16-AFB9-DFF511AD67F6}"/>
    <cellStyle name="CustomizationCells 2 2 5 7 13" xfId="45241" xr:uid="{F02FE8D2-8F3E-4379-9A05-43D2B05C8D19}"/>
    <cellStyle name="CustomizationCells 2 2 5 7 14" xfId="48632" xr:uid="{60E757E6-26F8-478C-A187-3201F2D04448}"/>
    <cellStyle name="CustomizationCells 2 2 5 7 15" xfId="50637" xr:uid="{32BD31BA-7EDF-4CF0-B08C-B53597644818}"/>
    <cellStyle name="CustomizationCells 2 2 5 7 2" xfId="7654" xr:uid="{ED5561D5-C2CC-4725-A93B-22D74012EA8C}"/>
    <cellStyle name="CustomizationCells 2 2 5 7 3" xfId="11233" xr:uid="{74C09137-F1C0-4725-8678-572D0AB60505}"/>
    <cellStyle name="CustomizationCells 2 2 5 7 4" xfId="15133" xr:uid="{0D8A7B3A-1BF0-4350-826E-6FF829628AB6}"/>
    <cellStyle name="CustomizationCells 2 2 5 7 5" xfId="18332" xr:uid="{7A7F0E4D-7B7B-4D16-B92C-88037AA892BB}"/>
    <cellStyle name="CustomizationCells 2 2 5 7 6" xfId="22312" xr:uid="{C45151CF-0A68-48F0-A395-A4C7A14BBC9F}"/>
    <cellStyle name="CustomizationCells 2 2 5 7 7" xfId="24874" xr:uid="{DF9F7037-764B-4F90-AB65-D107F544C299}"/>
    <cellStyle name="CustomizationCells 2 2 5 7 8" xfId="29217" xr:uid="{E73BE0C2-9E0C-472B-BDF6-3F96572FAC69}"/>
    <cellStyle name="CustomizationCells 2 2 5 7 9" xfId="31191" xr:uid="{E07E6100-BFCB-44F0-8133-30EC818D445C}"/>
    <cellStyle name="CustomizationCells 2 2 5 8" xfId="2929" xr:uid="{3DAD9D79-7F5C-4EF2-9816-CBF39C811FF7}"/>
    <cellStyle name="CustomizationCells 2 2 5 8 10" xfId="34506" xr:uid="{05131EC1-112C-4AA1-8201-C9E7805C8B68}"/>
    <cellStyle name="CustomizationCells 2 2 5 8 11" xfId="37951" xr:uid="{8EE9B0AD-1399-4D05-A5C5-940E2DA34EC9}"/>
    <cellStyle name="CustomizationCells 2 2 5 8 12" xfId="40640" xr:uid="{42195D8C-759B-42BC-90F3-421538DB4AF7}"/>
    <cellStyle name="CustomizationCells 2 2 5 8 13" xfId="44951" xr:uid="{7C882B11-A7D1-4D90-A564-E76DA2A06C70}"/>
    <cellStyle name="CustomizationCells 2 2 5 8 14" xfId="48342" xr:uid="{A03EC594-FAB6-432F-9421-E3D8036EF087}"/>
    <cellStyle name="CustomizationCells 2 2 5 8 15" xfId="50347" xr:uid="{735665EA-55D6-4DE9-9721-5C9ADA79D4E7}"/>
    <cellStyle name="CustomizationCells 2 2 5 8 2" xfId="7364" xr:uid="{C44B1473-DE2B-4A99-B2E7-24BF037BBB15}"/>
    <cellStyle name="CustomizationCells 2 2 5 8 3" xfId="10943" xr:uid="{2FC36442-EF28-4F51-B42F-293A866903B9}"/>
    <cellStyle name="CustomizationCells 2 2 5 8 4" xfId="14843" xr:uid="{461A3102-D705-421E-91D0-9B36AB525DD5}"/>
    <cellStyle name="CustomizationCells 2 2 5 8 5" xfId="18042" xr:uid="{8E2C6F8E-592D-427B-8A8F-6B9C5EBB2067}"/>
    <cellStyle name="CustomizationCells 2 2 5 8 6" xfId="22022" xr:uid="{565DAC56-E9FA-4835-A829-A5D4C786A463}"/>
    <cellStyle name="CustomizationCells 2 2 5 8 7" xfId="24584" xr:uid="{7E4C3C63-0D2D-4190-849A-A813BB89A843}"/>
    <cellStyle name="CustomizationCells 2 2 5 8 8" xfId="28927" xr:uid="{C527CC96-3D49-46CB-BD9E-BE4CFA531D71}"/>
    <cellStyle name="CustomizationCells 2 2 5 8 9" xfId="30901" xr:uid="{7A510C02-C033-471D-853C-63AABECA8F89}"/>
    <cellStyle name="CustomizationCells 2 2 5 9" xfId="4173" xr:uid="{F14ED382-4984-4E0F-BEB9-FB062204EF44}"/>
    <cellStyle name="CustomizationCells 2 2 5 9 10" xfId="41836" xr:uid="{2BA352EE-6D3B-4511-90E3-39D148BBE0C9}"/>
    <cellStyle name="CustomizationCells 2 2 5 9 11" xfId="46172" xr:uid="{7B5DCB92-A5AF-44BD-A23E-873720748511}"/>
    <cellStyle name="CustomizationCells 2 2 5 9 12" xfId="49576" xr:uid="{B9E19128-5CB4-4B79-A238-3118EDF9ED86}"/>
    <cellStyle name="CustomizationCells 2 2 5 9 13" xfId="51543" xr:uid="{E45116C5-CE43-4C8F-9975-2B129DF1FFC8}"/>
    <cellStyle name="CustomizationCells 2 2 5 9 2" xfId="8606" xr:uid="{C4765977-B79A-41C0-9F28-5D40FD43E529}"/>
    <cellStyle name="CustomizationCells 2 2 5 9 3" xfId="12177" xr:uid="{A6C23AE6-85F6-4E91-98FF-8AE22A0A3435}"/>
    <cellStyle name="CustomizationCells 2 2 5 9 4" xfId="16080" xr:uid="{D768F042-1903-43BF-97F0-9D2EC18D6555}"/>
    <cellStyle name="CustomizationCells 2 2 5 9 5" xfId="19261" xr:uid="{BD11C0E6-B027-4DFA-ADBD-6A07FAF0A346}"/>
    <cellStyle name="CustomizationCells 2 2 5 9 6" xfId="25780" xr:uid="{5552F97C-9F31-46BF-B3EC-A0A8B8655365}"/>
    <cellStyle name="CustomizationCells 2 2 5 9 7" xfId="32128" xr:uid="{D273A053-1033-44F9-A861-55AF14A9FCFC}"/>
    <cellStyle name="CustomizationCells 2 2 5 9 8" xfId="35734" xr:uid="{D85B0A40-1139-4391-98DC-BEE1B41063E6}"/>
    <cellStyle name="CustomizationCells 2 2 5 9 9" xfId="39186" xr:uid="{0BB4B03E-0593-427D-8D88-AE9D4ACFE357}"/>
    <cellStyle name="CustomizationCells 2 2 6" xfId="1551" xr:uid="{A92FBC75-1C6A-45DF-8198-083C79A9B49B}"/>
    <cellStyle name="CustomizationCells 2 2 6 10" xfId="43576" xr:uid="{A12FFCB3-063D-4C05-B58D-674C7594EA2E}"/>
    <cellStyle name="CustomizationCells 2 2 6 11" xfId="47744" xr:uid="{231FFF61-BCAD-4A43-86ED-0F9F586A68BB}"/>
    <cellStyle name="CustomizationCells 2 2 6 2" xfId="5990" xr:uid="{ADE0FBF4-A91F-4CCB-98A4-C1615C9A8DBE}"/>
    <cellStyle name="CustomizationCells 2 2 6 3" xfId="9567" xr:uid="{A36E07BA-6E3F-412F-B55F-E32971F3A5C4}"/>
    <cellStyle name="CustomizationCells 2 2 6 4" xfId="16672" xr:uid="{16E1E3F4-8507-49C7-B8E7-C517C101E883}"/>
    <cellStyle name="CustomizationCells 2 2 6 5" xfId="20659" xr:uid="{61DD7374-FAF5-4BA0-8FA9-84D297A735EF}"/>
    <cellStyle name="CustomizationCells 2 2 6 6" xfId="23271" xr:uid="{DB85337A-66A1-4959-A96F-20474347239A}"/>
    <cellStyle name="CustomizationCells 2 2 6 7" xfId="28521" xr:uid="{3E5CC4D1-85C6-4C85-8514-7BD00BBF98A5}"/>
    <cellStyle name="CustomizationCells 2 2 6 8" xfId="33134" xr:uid="{EEDA2BE8-8913-405F-87BC-9C66E361D7C3}"/>
    <cellStyle name="CustomizationCells 2 2 6 9" xfId="35262" xr:uid="{D3AD6A0E-3651-45DC-93EA-A6ADBF678C9A}"/>
    <cellStyle name="CustomizationCells 2 2 7" xfId="1878" xr:uid="{503B605B-29A1-4781-AEB2-D4F3431CBF35}"/>
    <cellStyle name="CustomizationCells 2 2 7 10" xfId="38709" xr:uid="{5FD53384-8F1A-4E75-A201-BB339B4A3336}"/>
    <cellStyle name="CustomizationCells 2 2 7 11" xfId="43903" xr:uid="{4C4FF75B-B5AA-49C9-945D-0C25276F2C0D}"/>
    <cellStyle name="CustomizationCells 2 2 7 12" xfId="47698" xr:uid="{4F5CCCD2-314C-499F-83F5-B9860412900A}"/>
    <cellStyle name="CustomizationCells 2 2 7 2" xfId="6316" xr:uid="{27FB79F9-4938-49F3-A175-C9D67BF52CA6}"/>
    <cellStyle name="CustomizationCells 2 2 7 3" xfId="9894" xr:uid="{9324A61E-0226-48CA-8EE0-0054F7DF82BE}"/>
    <cellStyle name="CustomizationCells 2 2 7 4" xfId="13796" xr:uid="{5DBBF7A8-BE2C-4974-8914-240665AB6CA3}"/>
    <cellStyle name="CustomizationCells 2 2 7 5" xfId="16999" xr:uid="{A4BEC80C-531F-4A68-92EF-A8CBC0BF755B}"/>
    <cellStyle name="CustomizationCells 2 2 7 6" xfId="20986" xr:uid="{E2A800BD-33B6-4AE5-A5E3-063D752A40A5}"/>
    <cellStyle name="CustomizationCells 2 2 7 7" xfId="23579" xr:uid="{B1C65FA9-AE7A-42B6-85C8-1938AC4E1DD2}"/>
    <cellStyle name="CustomizationCells 2 2 7 8" xfId="28143" xr:uid="{2949BEFC-95FD-4B21-BC6B-27AF4D868465}"/>
    <cellStyle name="CustomizationCells 2 2 7 9" xfId="33461" xr:uid="{EAE50548-443D-47C8-9EB5-2C4D38F09705}"/>
    <cellStyle name="CustomizationCells 2 2 8" xfId="2034" xr:uid="{8C9DD135-D9A6-4676-9369-B5FD23E062B3}"/>
    <cellStyle name="CustomizationCells 2 2 8 10" xfId="39751" xr:uid="{42798A85-F376-4B37-9F34-390200030C8E}"/>
    <cellStyle name="CustomizationCells 2 2 8 11" xfId="44057" xr:uid="{1268735D-EF0A-4F5A-937E-579A71DD9D8D}"/>
    <cellStyle name="CustomizationCells 2 2 8 12" xfId="46891" xr:uid="{34EB8DBE-2444-4E7B-957A-82D1A0D9FEED}"/>
    <cellStyle name="CustomizationCells 2 2 8 2" xfId="6472" xr:uid="{1B864DBA-A474-4CB5-A976-48BE3DE3C875}"/>
    <cellStyle name="CustomizationCells 2 2 8 3" xfId="10050" xr:uid="{A966205C-6CD7-4099-B926-65392706C7DE}"/>
    <cellStyle name="CustomizationCells 2 2 8 4" xfId="13949" xr:uid="{2BFE522C-2AD7-4FA0-967B-ED12AA2D0FFC}"/>
    <cellStyle name="CustomizationCells 2 2 8 5" xfId="17150" xr:uid="{71FF7BB6-F414-4679-848B-B91D11848F9C}"/>
    <cellStyle name="CustomizationCells 2 2 8 6" xfId="21133" xr:uid="{4497FC45-376A-49F0-A26D-A8F8F5C3EBDA}"/>
    <cellStyle name="CustomizationCells 2 2 8 7" xfId="23721" xr:uid="{7A05BAAF-539F-483C-9DAC-B2467DD8D29F}"/>
    <cellStyle name="CustomizationCells 2 2 8 8" xfId="28441" xr:uid="{BBC6AC56-2D46-4A53-B355-76D2C5E8EBBE}"/>
    <cellStyle name="CustomizationCells 2 2 8 9" xfId="33613" xr:uid="{5170CA89-719F-4750-BCF9-DBD78E8DCEA8}"/>
    <cellStyle name="CustomizationCells 2 2 9" xfId="1961" xr:uid="{BD3A061D-EA41-49EE-B78C-BD25549DDB16}"/>
    <cellStyle name="CustomizationCells 2 2 9 10" xfId="39680" xr:uid="{73740CD5-E84A-4C2C-8DE8-1E70D3750CD7}"/>
    <cellStyle name="CustomizationCells 2 2 9 11" xfId="43984" xr:uid="{6C951297-4472-492A-8D88-AD8345FD3F01}"/>
    <cellStyle name="CustomizationCells 2 2 9 12" xfId="47088" xr:uid="{D3049E88-A4F3-4472-B165-3149DD38969A}"/>
    <cellStyle name="CustomizationCells 2 2 9 2" xfId="6399" xr:uid="{516D8CBC-14FE-4C4A-ACFA-9B1CD38A298C}"/>
    <cellStyle name="CustomizationCells 2 2 9 3" xfId="9977" xr:uid="{A5A28223-8EF4-4D0F-BDC6-F52BC4D541A2}"/>
    <cellStyle name="CustomizationCells 2 2 9 4" xfId="13876" xr:uid="{165134DC-4E07-49D5-A1F5-6270B9E1F4AD}"/>
    <cellStyle name="CustomizationCells 2 2 9 5" xfId="17078" xr:uid="{BD6D2731-3755-41F7-9AC3-F18D4F5F872A}"/>
    <cellStyle name="CustomizationCells 2 2 9 6" xfId="21062" xr:uid="{B433A15F-6818-462E-8F28-E587157AF962}"/>
    <cellStyle name="CustomizationCells 2 2 9 7" xfId="23651" xr:uid="{21EB60C1-A144-4CBB-8D1E-A54B42C07156}"/>
    <cellStyle name="CustomizationCells 2 2 9 8" xfId="28071" xr:uid="{AC872937-C1C6-4988-8F81-9A1D8E5DCF50}"/>
    <cellStyle name="CustomizationCells 2 2 9 9" xfId="33541" xr:uid="{A9C7214F-5E9F-49DC-9ECC-518D48FEA4E3}"/>
    <cellStyle name="CustomizationCells 3" xfId="349" xr:uid="{D7A02D11-8497-4A56-9CE3-4B1A6013F25F}"/>
    <cellStyle name="CustomizationCells 3 10" xfId="2911" xr:uid="{E60E61DB-4C9F-4CA6-83B7-0F467ADDC16D}"/>
    <cellStyle name="CustomizationCells 3 10 10" xfId="34488" xr:uid="{EB1F1818-EE29-4A51-8B99-330CC22994D0}"/>
    <cellStyle name="CustomizationCells 3 10 11" xfId="37933" xr:uid="{C93FBC03-FCE3-4FDF-94B9-24BF1E8AA299}"/>
    <cellStyle name="CustomizationCells 3 10 12" xfId="40622" xr:uid="{75B8E586-3EA4-41DC-A33C-A70E487351BD}"/>
    <cellStyle name="CustomizationCells 3 10 13" xfId="44933" xr:uid="{479B26E7-7089-48ED-B163-DB588CEF3DE8}"/>
    <cellStyle name="CustomizationCells 3 10 14" xfId="48324" xr:uid="{1C15BCC7-A950-45E9-93C9-E05E0D64F883}"/>
    <cellStyle name="CustomizationCells 3 10 15" xfId="50329" xr:uid="{798649B6-F7E5-413E-ABBA-F23432DA7C5A}"/>
    <cellStyle name="CustomizationCells 3 10 2" xfId="7346" xr:uid="{BBCC1860-4703-42A1-BE80-8B34E0B7A524}"/>
    <cellStyle name="CustomizationCells 3 10 3" xfId="10925" xr:uid="{186B00E3-E143-4672-BC2E-3F9BBE1F4A92}"/>
    <cellStyle name="CustomizationCells 3 10 4" xfId="14825" xr:uid="{391B687F-D654-48ED-A8FB-AE205A34C265}"/>
    <cellStyle name="CustomizationCells 3 10 5" xfId="18024" xr:uid="{D7FAAEA9-97FF-4FBE-AEB5-A47785FF52C0}"/>
    <cellStyle name="CustomizationCells 3 10 6" xfId="22004" xr:uid="{2D02CED9-C9D6-434D-B282-79DD406F2B6B}"/>
    <cellStyle name="CustomizationCells 3 10 7" xfId="24566" xr:uid="{B75C0958-7D7D-44E9-843D-1065F23FC019}"/>
    <cellStyle name="CustomizationCells 3 10 8" xfId="28909" xr:uid="{8714BC13-2AC9-44C8-A8DC-9842F238A91D}"/>
    <cellStyle name="CustomizationCells 3 10 9" xfId="30883" xr:uid="{622F64E6-B7DD-45BB-99E2-DE03EB9B98ED}"/>
    <cellStyle name="CustomizationCells 3 11" xfId="2816" xr:uid="{51CB4B54-7272-41E9-9404-767AFBEA2B06}"/>
    <cellStyle name="CustomizationCells 3 11 10" xfId="34395" xr:uid="{39945C64-7126-4EA3-A49D-3A41D178ACCC}"/>
    <cellStyle name="CustomizationCells 3 11 11" xfId="37840" xr:uid="{BAD11F8B-C8F2-45C3-B85C-6788FD5B8E17}"/>
    <cellStyle name="CustomizationCells 3 11 12" xfId="40533" xr:uid="{7128EAA7-541B-4D51-8595-35F3EBE93958}"/>
    <cellStyle name="CustomizationCells 3 11 13" xfId="44839" xr:uid="{16ECDF7C-C4D5-4DBD-A565-A87C6E1CB334}"/>
    <cellStyle name="CustomizationCells 3 11 14" xfId="48233" xr:uid="{159AA5E4-C5BC-4E2D-BB72-5F6BE099F2EA}"/>
    <cellStyle name="CustomizationCells 3 11 15" xfId="50240" xr:uid="{C12CAFA7-9E14-42A0-BF19-8E83406649F6}"/>
    <cellStyle name="CustomizationCells 3 11 2" xfId="7252" xr:uid="{3B448DB0-95C2-47F9-BDC5-747301F4B11D}"/>
    <cellStyle name="CustomizationCells 3 11 3" xfId="10832" xr:uid="{C6DACE38-81E2-4CE1-970A-D234864F3884}"/>
    <cellStyle name="CustomizationCells 3 11 4" xfId="14731" xr:uid="{38157B95-2070-430B-9C38-3BCA7CE5D8B7}"/>
    <cellStyle name="CustomizationCells 3 11 5" xfId="17932" xr:uid="{521FD95F-D7E8-4A0E-A09C-82CBC6029EAC}"/>
    <cellStyle name="CustomizationCells 3 11 6" xfId="21915" xr:uid="{EB1C1178-AD3D-4C2D-B5AE-CDCDE32B3E39}"/>
    <cellStyle name="CustomizationCells 3 11 7" xfId="24477" xr:uid="{695781D4-29E8-4AF5-9D36-18113903F1D7}"/>
    <cellStyle name="CustomizationCells 3 11 8" xfId="28815" xr:uid="{4AD794EF-6AA9-4C93-BB51-AB4FD9FA9B66}"/>
    <cellStyle name="CustomizationCells 3 11 9" xfId="30788" xr:uid="{1E3AA42C-1E77-4781-833B-CB8B11D9FC03}"/>
    <cellStyle name="CustomizationCells 3 12" xfId="3867" xr:uid="{83445818-B209-4B0E-85D9-574D636556D1}"/>
    <cellStyle name="CustomizationCells 3 12 10" xfId="41530" xr:uid="{0A7A049D-A150-451E-91BF-196E0F721BBE}"/>
    <cellStyle name="CustomizationCells 3 12 11" xfId="45866" xr:uid="{EAD30584-6F7B-485E-8992-2F330FEA5A13}"/>
    <cellStyle name="CustomizationCells 3 12 12" xfId="49270" xr:uid="{60DA219D-5936-49AF-A38A-A48E1B373571}"/>
    <cellStyle name="CustomizationCells 3 12 13" xfId="51237" xr:uid="{619041EA-4113-4345-9899-6581E3F84E05}"/>
    <cellStyle name="CustomizationCells 3 12 2" xfId="8300" xr:uid="{5C647E7B-621C-4F83-9DAE-F94A75F7FFED}"/>
    <cellStyle name="CustomizationCells 3 12 3" xfId="11871" xr:uid="{9F4168AE-9DFC-4B0F-8481-A4B698D51874}"/>
    <cellStyle name="CustomizationCells 3 12 4" xfId="15774" xr:uid="{884427BD-9408-4464-95CE-438E76B49FAB}"/>
    <cellStyle name="CustomizationCells 3 12 5" xfId="18955" xr:uid="{4D016823-C345-4F53-AA21-C6540F4E7939}"/>
    <cellStyle name="CustomizationCells 3 12 6" xfId="25474" xr:uid="{4D5A700A-C363-43D0-8594-0D2BDC3B9365}"/>
    <cellStyle name="CustomizationCells 3 12 7" xfId="31822" xr:uid="{35BE33C9-E25E-478B-BA51-103368975B74}"/>
    <cellStyle name="CustomizationCells 3 12 8" xfId="35428" xr:uid="{59298033-7571-4B4A-A350-6AA01C6416CB}"/>
    <cellStyle name="CustomizationCells 3 12 9" xfId="38880" xr:uid="{7684FC68-2248-4B84-BA0D-0104903FCEDE}"/>
    <cellStyle name="CustomizationCells 3 13" xfId="4387" xr:uid="{B5203E7D-9FFD-4242-A741-A8A752756962}"/>
    <cellStyle name="CustomizationCells 3 13 10" xfId="42050" xr:uid="{ECE4F65E-E7C7-4C77-8494-4E3D461799B9}"/>
    <cellStyle name="CustomizationCells 3 13 11" xfId="46386" xr:uid="{2337E697-7087-43D8-A6DE-231B1259D7E6}"/>
    <cellStyle name="CustomizationCells 3 13 12" xfId="49790" xr:uid="{70788317-55FF-467A-879F-12D4F2026C7F}"/>
    <cellStyle name="CustomizationCells 3 13 13" xfId="51757" xr:uid="{6149014E-9C3D-4A6D-8E47-A7267B1103AA}"/>
    <cellStyle name="CustomizationCells 3 13 2" xfId="8820" xr:uid="{171FB998-9131-4786-A1DE-3B7AFD1BE973}"/>
    <cellStyle name="CustomizationCells 3 13 3" xfId="12391" xr:uid="{0A3094E9-3EF8-4B8B-8369-1D2AFAA2D83E}"/>
    <cellStyle name="CustomizationCells 3 13 4" xfId="16294" xr:uid="{5C870DBE-1AA3-4554-AE10-6AAE8931D59B}"/>
    <cellStyle name="CustomizationCells 3 13 5" xfId="19475" xr:uid="{F1E86B68-1C6B-453D-867B-3132E04440B2}"/>
    <cellStyle name="CustomizationCells 3 13 6" xfId="25994" xr:uid="{99D7FA31-6F1B-40DA-8190-285E7CF8BACC}"/>
    <cellStyle name="CustomizationCells 3 13 7" xfId="32342" xr:uid="{383D5042-514D-4FA3-9486-F8CA522C136F}"/>
    <cellStyle name="CustomizationCells 3 13 8" xfId="35948" xr:uid="{BE3424A3-E588-4752-941D-25D9F8AAE75D}"/>
    <cellStyle name="CustomizationCells 3 13 9" xfId="39400" xr:uid="{2A02D653-4856-41B1-AB26-B3EAE8D9DA5B}"/>
    <cellStyle name="CustomizationCells 3 14" xfId="5021" xr:uid="{933D1666-A1B0-4587-849A-8016E83C64A5}"/>
    <cellStyle name="CustomizationCells 3 15" xfId="12623" xr:uid="{58C76ADD-0FC2-4B9D-9E6C-D75DDEFB04FD}"/>
    <cellStyle name="CustomizationCells 3 16" xfId="5272" xr:uid="{F8F9F538-5A7E-4EA8-A5A2-CB1F442177AD}"/>
    <cellStyle name="CustomizationCells 3 17" xfId="35254" xr:uid="{71E812E5-EF46-4FA0-9143-DDFD8638901F}"/>
    <cellStyle name="CustomizationCells 3 18" xfId="42458" xr:uid="{ADFCDA6B-ABBA-4B79-A7F5-A1E21587311B}"/>
    <cellStyle name="CustomizationCells 3 19" xfId="52285" xr:uid="{347A11C3-2305-4555-A006-61008995A299}"/>
    <cellStyle name="CustomizationCells 3 2" xfId="688" xr:uid="{A1D51923-EDCC-41C2-953A-D06C54CC7E2A}"/>
    <cellStyle name="CustomizationCells 3 2 10" xfId="3933" xr:uid="{EC3C5F0F-F7A3-4B63-B604-2C9FA4D57CF1}"/>
    <cellStyle name="CustomizationCells 3 2 10 10" xfId="41596" xr:uid="{BABBD706-2BEE-4042-85C5-D27FF363EEB1}"/>
    <cellStyle name="CustomizationCells 3 2 10 11" xfId="45932" xr:uid="{52C7B9E4-2DBE-468A-9A78-BC4C8FCDDC44}"/>
    <cellStyle name="CustomizationCells 3 2 10 12" xfId="49336" xr:uid="{412A4142-98DE-4CEA-8132-2AE2D5E99346}"/>
    <cellStyle name="CustomizationCells 3 2 10 13" xfId="51303" xr:uid="{19A53A69-37C6-4800-8C56-50442A5501A6}"/>
    <cellStyle name="CustomizationCells 3 2 10 2" xfId="8366" xr:uid="{DB7237D1-35EB-4D97-8455-7A42D3BD41AC}"/>
    <cellStyle name="CustomizationCells 3 2 10 3" xfId="11937" xr:uid="{1AE9BE27-F2FE-4288-BFC0-BC4E3A1E5494}"/>
    <cellStyle name="CustomizationCells 3 2 10 4" xfId="15840" xr:uid="{3224613D-5BFD-4BBE-9533-54E4F43D3B1D}"/>
    <cellStyle name="CustomizationCells 3 2 10 5" xfId="19021" xr:uid="{4B7C7A0D-852A-4F79-AD87-A6473B05ADEF}"/>
    <cellStyle name="CustomizationCells 3 2 10 6" xfId="25540" xr:uid="{C3319733-6027-40F9-B17E-808E4F9C3003}"/>
    <cellStyle name="CustomizationCells 3 2 10 7" xfId="31888" xr:uid="{CC3DF190-24A8-42F8-91DE-44F837B95CE9}"/>
    <cellStyle name="CustomizationCells 3 2 10 8" xfId="35494" xr:uid="{6703A93B-8833-4A63-89E3-019ECBD90AE2}"/>
    <cellStyle name="CustomizationCells 3 2 10 9" xfId="38946" xr:uid="{D1ADFD59-4FC7-4C1A-ABA0-E49DC6D36327}"/>
    <cellStyle name="CustomizationCells 3 2 11" xfId="6367" xr:uid="{426384A0-7488-40F3-98D7-6532C0CF2DFF}"/>
    <cellStyle name="CustomizationCells 3 2 12" xfId="12941" xr:uid="{FAF7CFDC-B25E-4835-BDBC-F9FFAA90245D}"/>
    <cellStyle name="CustomizationCells 3 2 13" xfId="19802" xr:uid="{BCCA0DDD-EA48-4A38-8023-F6DBB3EEC919}"/>
    <cellStyle name="CustomizationCells 3 2 14" xfId="37170" xr:uid="{684D055C-5B8E-411B-B593-A87A32E2AA74}"/>
    <cellStyle name="CustomizationCells 3 2 15" xfId="42718" xr:uid="{BFE410C0-7534-4CE3-B334-A3EA8ED81CC5}"/>
    <cellStyle name="CustomizationCells 3 2 16" xfId="52552" xr:uid="{FE09E4FD-09C3-4A10-851B-1C89C490A27F}"/>
    <cellStyle name="CustomizationCells 3 2 2" xfId="903" xr:uid="{523AFC07-A6AC-4D62-9B4F-5ECC518A9CB6}"/>
    <cellStyle name="CustomizationCells 3 2 2 10" xfId="4802" xr:uid="{4DCD0631-4182-4858-A38F-BBB244D3E308}"/>
    <cellStyle name="CustomizationCells 3 2 2 11" xfId="8101" xr:uid="{CB3FA5B5-9BDD-403D-AFF1-BC176F1046DB}"/>
    <cellStyle name="CustomizationCells 3 2 2 12" xfId="20012" xr:uid="{3474AA3E-75DA-4421-90C8-696E06294518}"/>
    <cellStyle name="CustomizationCells 3 2 2 13" xfId="37611" xr:uid="{0D21DE4E-A8EC-43C9-A35B-BD6BC7C3FC67}"/>
    <cellStyle name="CustomizationCells 3 2 2 14" xfId="42928" xr:uid="{5ACF56F4-F446-4CF3-968C-E06642E8A9E6}"/>
    <cellStyle name="CustomizationCells 3 2 2 15" xfId="52766" xr:uid="{56EF89A7-F3B9-42DC-9010-B724B357AEE9}"/>
    <cellStyle name="CustomizationCells 3 2 2 2" xfId="1641" xr:uid="{7B8EC8A4-C1EC-4C7F-8054-844F21B1722B}"/>
    <cellStyle name="CustomizationCells 3 2 2 2 10" xfId="43666" xr:uid="{115A4501-44A6-411C-825E-A4240592D043}"/>
    <cellStyle name="CustomizationCells 3 2 2 2 11" xfId="48113" xr:uid="{1FECEF4F-A70E-4DFE-83AA-FFB6B9CF525D}"/>
    <cellStyle name="CustomizationCells 3 2 2 2 2" xfId="6080" xr:uid="{5E331C89-51DE-4259-9AA2-6E974B4805CD}"/>
    <cellStyle name="CustomizationCells 3 2 2 2 3" xfId="9657" xr:uid="{D97D458D-AEF0-4219-B2E5-413912F16AE7}"/>
    <cellStyle name="CustomizationCells 3 2 2 2 4" xfId="16762" xr:uid="{4D8E1F0C-F246-4374-ADC3-8254AC7D6098}"/>
    <cellStyle name="CustomizationCells 3 2 2 2 5" xfId="20749" xr:uid="{E99B4F3D-7486-433B-A9CE-1E2B3B04D63B}"/>
    <cellStyle name="CustomizationCells 3 2 2 2 6" xfId="23357" xr:uid="{9C9801E0-6D05-4B1B-8D84-A7D9AA1DB36C}"/>
    <cellStyle name="CustomizationCells 3 2 2 2 7" xfId="28615" xr:uid="{F27757D5-4440-49EC-A312-5E610E5688E8}"/>
    <cellStyle name="CustomizationCells 3 2 2 2 8" xfId="33224" xr:uid="{FAC1280A-A6CD-4212-816C-F628AB420BD5}"/>
    <cellStyle name="CustomizationCells 3 2 2 2 9" xfId="26783" xr:uid="{F53DA675-D8EF-469E-B038-7D92A856C697}"/>
    <cellStyle name="CustomizationCells 3 2 2 3" xfId="1724" xr:uid="{48E0487C-8EFC-43FC-84F2-A064D7D5EC4D}"/>
    <cellStyle name="CustomizationCells 3 2 2 3 10" xfId="27848" xr:uid="{2A85BF6B-1FBD-4252-9447-335C5FEFDAFA}"/>
    <cellStyle name="CustomizationCells 3 2 2 3 11" xfId="43749" xr:uid="{ABEA0CEB-3FA2-4458-B060-6BA3E53B9BC7}"/>
    <cellStyle name="CustomizationCells 3 2 2 3 12" xfId="47295" xr:uid="{22CC5B68-3BE9-4DAB-A785-96A8EFB685E8}"/>
    <cellStyle name="CustomizationCells 3 2 2 3 2" xfId="6162" xr:uid="{B351D4A1-3D43-4140-BF9C-279B316A2A60}"/>
    <cellStyle name="CustomizationCells 3 2 2 3 3" xfId="9740" xr:uid="{53FE43D8-9A1F-4B0B-95FF-94292842187F}"/>
    <cellStyle name="CustomizationCells 3 2 2 3 4" xfId="13642" xr:uid="{2B2FC116-38C0-416B-B4F6-7E8F3AB381C1}"/>
    <cellStyle name="CustomizationCells 3 2 2 3 5" xfId="16845" xr:uid="{0F0D0B75-31A6-4236-91E0-E81FEDBAFDA5}"/>
    <cellStyle name="CustomizationCells 3 2 2 3 6" xfId="20832" xr:uid="{8898F8AA-376D-486A-815E-A91151B3CD81}"/>
    <cellStyle name="CustomizationCells 3 2 2 3 7" xfId="23432" xr:uid="{0A31C4AB-5EF0-46C2-BA06-50CF29A69F71}"/>
    <cellStyle name="CustomizationCells 3 2 2 3 8" xfId="26914" xr:uid="{7EDC2A3A-94E7-4729-A42C-553603FB1EFD}"/>
    <cellStyle name="CustomizationCells 3 2 2 3 9" xfId="33307" xr:uid="{A1A41210-4E9A-435C-8CD7-31C10F07881B}"/>
    <cellStyle name="CustomizationCells 3 2 2 4" xfId="2313" xr:uid="{2B0FD2C2-E15C-40FE-BB80-B53ADEA2A71F}"/>
    <cellStyle name="CustomizationCells 3 2 2 4 10" xfId="40030" xr:uid="{C96A4CF5-F509-4AC9-AE3C-CD98B63F7F14}"/>
    <cellStyle name="CustomizationCells 3 2 2 4 11" xfId="44336" xr:uid="{2491618E-B960-44A6-A4A8-EC9DA323CE10}"/>
    <cellStyle name="CustomizationCells 3 2 2 4 12" xfId="47635" xr:uid="{C6A9DA36-93BD-4C53-8198-CB45E213D464}"/>
    <cellStyle name="CustomizationCells 3 2 2 4 2" xfId="6751" xr:uid="{D0957F27-1AB0-4D89-BC16-4D57A64D6C65}"/>
    <cellStyle name="CustomizationCells 3 2 2 4 3" xfId="10329" xr:uid="{3BCD7F4C-F0C2-433A-9B3D-748A9008FC09}"/>
    <cellStyle name="CustomizationCells 3 2 2 4 4" xfId="14228" xr:uid="{FF743D9D-A4D9-4A31-A1F8-F84992827826}"/>
    <cellStyle name="CustomizationCells 3 2 2 4 5" xfId="17429" xr:uid="{49DB1054-87C0-497E-B139-FCAD61162CC8}"/>
    <cellStyle name="CustomizationCells 3 2 2 4 6" xfId="21412" xr:uid="{144EBC95-307B-4D7C-92A8-479A9B7D3980}"/>
    <cellStyle name="CustomizationCells 3 2 2 4 7" xfId="23999" xr:uid="{C4EF6EB9-FD5C-4142-8533-FC5B9AB8E190}"/>
    <cellStyle name="CustomizationCells 3 2 2 4 8" xfId="29834" xr:uid="{7EBBC2C9-A551-4BFA-B0BA-3AEE0E21A73B}"/>
    <cellStyle name="CustomizationCells 3 2 2 4 9" xfId="33892" xr:uid="{2D589131-DFB3-4CE6-8B90-2355F343E26C}"/>
    <cellStyle name="CustomizationCells 3 2 2 5" xfId="2678" xr:uid="{ACB88DAB-E23D-4BAB-9388-D52ABA415158}"/>
    <cellStyle name="CustomizationCells 3 2 2 5 10" xfId="40395" xr:uid="{CBB02D0B-E59F-4A83-8041-B3CB79BDD595}"/>
    <cellStyle name="CustomizationCells 3 2 2 5 11" xfId="44701" xr:uid="{EEEC25EB-4FA0-4F2B-84D1-ECBF4AC32E5F}"/>
    <cellStyle name="CustomizationCells 3 2 2 5 12" xfId="50102" xr:uid="{771E2249-A6C0-4806-B321-B055938AD41B}"/>
    <cellStyle name="CustomizationCells 3 2 2 5 2" xfId="7114" xr:uid="{5E70F0AA-018B-45DD-AD9E-67B8232FFC51}"/>
    <cellStyle name="CustomizationCells 3 2 2 5 3" xfId="10694" xr:uid="{40B17E1F-5552-4841-A8CB-9BAEED08884F}"/>
    <cellStyle name="CustomizationCells 3 2 2 5 4" xfId="14593" xr:uid="{4821A2D9-AB0D-4964-B04F-00E14C24D102}"/>
    <cellStyle name="CustomizationCells 3 2 2 5 5" xfId="17794" xr:uid="{89CE8AC6-A962-4CA8-AA05-5BB8AB8A9119}"/>
    <cellStyle name="CustomizationCells 3 2 2 5 6" xfId="21777" xr:uid="{57799525-22A0-4645-9C2B-33A494AB4D35}"/>
    <cellStyle name="CustomizationCells 3 2 2 5 7" xfId="24344" xr:uid="{AEE01BBF-1EE0-4B57-B93C-C3ADCBC87813}"/>
    <cellStyle name="CustomizationCells 3 2 2 5 8" xfId="30650" xr:uid="{1226319C-EE0B-4308-B7A1-816DC61AD08E}"/>
    <cellStyle name="CustomizationCells 3 2 2 5 9" xfId="34257" xr:uid="{D552C789-B5F3-46CB-A9FA-B8B9B2AB955B}"/>
    <cellStyle name="CustomizationCells 3 2 2 6" xfId="3367" xr:uid="{B066F1EE-5BD5-4BB2-9027-101E47B0E858}"/>
    <cellStyle name="CustomizationCells 3 2 2 6 10" xfId="34944" xr:uid="{08465F92-1D98-4E8B-A141-AF0076D55511}"/>
    <cellStyle name="CustomizationCells 3 2 2 6 11" xfId="38389" xr:uid="{2D204742-BA10-4ABD-AFE8-A8B0206B633C}"/>
    <cellStyle name="CustomizationCells 3 2 2 6 12" xfId="41078" xr:uid="{33F1FDF0-F9F0-49A6-B83A-3EAED1C2D1FF}"/>
    <cellStyle name="CustomizationCells 3 2 2 6 13" xfId="45389" xr:uid="{DD2508A6-7448-44CD-89A3-14B9C19C0AF3}"/>
    <cellStyle name="CustomizationCells 3 2 2 6 14" xfId="48780" xr:uid="{836D76C3-678D-4AB3-B24B-6826E4D20F9C}"/>
    <cellStyle name="CustomizationCells 3 2 2 6 15" xfId="50785" xr:uid="{CAEDD0F0-663C-4C57-A8EA-1CB80B3DFB9D}"/>
    <cellStyle name="CustomizationCells 3 2 2 6 2" xfId="7802" xr:uid="{5FE2BC87-E122-44BA-BE43-6200D85E8DAA}"/>
    <cellStyle name="CustomizationCells 3 2 2 6 3" xfId="11381" xr:uid="{3EC85A46-98FD-475B-80E3-8A6AD7EAE55A}"/>
    <cellStyle name="CustomizationCells 3 2 2 6 4" xfId="15281" xr:uid="{6C99F2C0-CD24-4666-ACB7-E6856D9D9AFD}"/>
    <cellStyle name="CustomizationCells 3 2 2 6 5" xfId="18480" xr:uid="{8D66EFD8-0C5D-492D-A3B0-DFD0CE1C54D7}"/>
    <cellStyle name="CustomizationCells 3 2 2 6 6" xfId="22460" xr:uid="{E965E32C-A0C8-41DE-8FBB-C8C5B1DAD8E3}"/>
    <cellStyle name="CustomizationCells 3 2 2 6 7" xfId="25022" xr:uid="{B08634C3-5C53-466D-8594-6CAC40170606}"/>
    <cellStyle name="CustomizationCells 3 2 2 6 8" xfId="29365" xr:uid="{8F274B35-769A-48DD-9131-56E35F163AB8}"/>
    <cellStyle name="CustomizationCells 3 2 2 6 9" xfId="31339" xr:uid="{5A707EE3-5468-48F7-B41E-3FCE74A7155C}"/>
    <cellStyle name="CustomizationCells 3 2 2 7" xfId="3465" xr:uid="{A9F02F04-09EA-4694-B38E-4B11D7967792}"/>
    <cellStyle name="CustomizationCells 3 2 2 7 10" xfId="35042" xr:uid="{A2EAB9C1-4779-464C-91CF-CCE73CC21CB8}"/>
    <cellStyle name="CustomizationCells 3 2 2 7 11" xfId="38487" xr:uid="{95CFB9DA-979E-4C00-838D-16FA4FB94566}"/>
    <cellStyle name="CustomizationCells 3 2 2 7 12" xfId="41176" xr:uid="{203D6C00-E87B-49F8-8AB4-95ABD58B0171}"/>
    <cellStyle name="CustomizationCells 3 2 2 7 13" xfId="45487" xr:uid="{A0C0F771-816B-4BAF-9ABA-5BF41FDBD180}"/>
    <cellStyle name="CustomizationCells 3 2 2 7 14" xfId="48878" xr:uid="{DFF3DE15-7DA9-4C84-A5C5-230E8744E876}"/>
    <cellStyle name="CustomizationCells 3 2 2 7 15" xfId="50883" xr:uid="{CBE015CA-65F2-4A8A-A0A7-5B5640CE5734}"/>
    <cellStyle name="CustomizationCells 3 2 2 7 2" xfId="7900" xr:uid="{47E5445A-7F03-48F4-82E1-1D1A87CEF409}"/>
    <cellStyle name="CustomizationCells 3 2 2 7 3" xfId="11479" xr:uid="{3088FD31-36B7-44A8-8946-86BD8C6CE581}"/>
    <cellStyle name="CustomizationCells 3 2 2 7 4" xfId="15379" xr:uid="{B37F5203-63FA-471A-9694-C92AA3C74AB2}"/>
    <cellStyle name="CustomizationCells 3 2 2 7 5" xfId="18578" xr:uid="{B07B19AA-5BCF-408F-94D0-B070BD279DE5}"/>
    <cellStyle name="CustomizationCells 3 2 2 7 6" xfId="22558" xr:uid="{4D1ADEF4-A799-49B0-9B5C-1D3D1C379DB6}"/>
    <cellStyle name="CustomizationCells 3 2 2 7 7" xfId="25120" xr:uid="{9F976186-EEF2-4483-83E8-C2EB4B10DF4D}"/>
    <cellStyle name="CustomizationCells 3 2 2 7 8" xfId="29463" xr:uid="{63710650-1150-4333-A22A-D0284EB10C05}"/>
    <cellStyle name="CustomizationCells 3 2 2 7 9" xfId="31437" xr:uid="{61375112-04F1-4C0A-AA80-1378BA86BB30}"/>
    <cellStyle name="CustomizationCells 3 2 2 8" xfId="4319" xr:uid="{5A0ABAA5-9154-4FB8-9E3D-EA8BB1816715}"/>
    <cellStyle name="CustomizationCells 3 2 2 8 10" xfId="41982" xr:uid="{96E5ED2E-0FDF-44A4-91E7-CED32FDAE8A6}"/>
    <cellStyle name="CustomizationCells 3 2 2 8 11" xfId="46318" xr:uid="{B37FA4C9-608D-47EF-80BA-3E05CFBBD27E}"/>
    <cellStyle name="CustomizationCells 3 2 2 8 12" xfId="49722" xr:uid="{E595579C-193C-426C-B19F-F9C8663C4282}"/>
    <cellStyle name="CustomizationCells 3 2 2 8 13" xfId="51689" xr:uid="{6AC92709-90CA-4FDB-BAFF-5D6F1462B972}"/>
    <cellStyle name="CustomizationCells 3 2 2 8 2" xfId="8752" xr:uid="{FCBE9E67-AB01-4A45-B057-73965644F968}"/>
    <cellStyle name="CustomizationCells 3 2 2 8 3" xfId="12323" xr:uid="{B0B948CE-FBB8-4BD1-9307-E8B12B5F5D20}"/>
    <cellStyle name="CustomizationCells 3 2 2 8 4" xfId="16226" xr:uid="{2B110090-B80E-45D6-8E29-C89D4C1BC137}"/>
    <cellStyle name="CustomizationCells 3 2 2 8 5" xfId="19407" xr:uid="{6F0FF2D5-7761-4964-A396-34CBF0533B61}"/>
    <cellStyle name="CustomizationCells 3 2 2 8 6" xfId="25926" xr:uid="{15C64296-1806-4B08-9512-2A163828C021}"/>
    <cellStyle name="CustomizationCells 3 2 2 8 7" xfId="32274" xr:uid="{F501DAB4-08D4-4E4F-957C-3CAA2563F756}"/>
    <cellStyle name="CustomizationCells 3 2 2 8 8" xfId="35880" xr:uid="{88CED26E-17D9-4520-A9A6-5547032B962F}"/>
    <cellStyle name="CustomizationCells 3 2 2 8 9" xfId="39332" xr:uid="{11A03AFF-B9A3-4C4F-88E4-AFECBF2053B9}"/>
    <cellStyle name="CustomizationCells 3 2 2 9" xfId="3852" xr:uid="{347F937E-A210-448C-BE83-79B7AE997CD4}"/>
    <cellStyle name="CustomizationCells 3 2 2 9 10" xfId="41515" xr:uid="{3DB2239A-3A2E-4875-87A7-DB9242DD9BC1}"/>
    <cellStyle name="CustomizationCells 3 2 2 9 11" xfId="45851" xr:uid="{4FA4781F-B805-4DFE-AE95-090EFBFFD98D}"/>
    <cellStyle name="CustomizationCells 3 2 2 9 12" xfId="49255" xr:uid="{5AE863D8-E822-4A1D-A793-C7535CE77FD6}"/>
    <cellStyle name="CustomizationCells 3 2 2 9 13" xfId="51222" xr:uid="{ACDC8C03-2DDA-487C-A61E-BF80DE946BC6}"/>
    <cellStyle name="CustomizationCells 3 2 2 9 2" xfId="8285" xr:uid="{BDFF42E6-D45B-4F21-B504-49863E366221}"/>
    <cellStyle name="CustomizationCells 3 2 2 9 3" xfId="11856" xr:uid="{AAEDF356-3A5D-47B7-B16F-B15F945B93C1}"/>
    <cellStyle name="CustomizationCells 3 2 2 9 4" xfId="15759" xr:uid="{8FA066C0-14B8-4AE0-9CCF-D7BD0DD0BC5B}"/>
    <cellStyle name="CustomizationCells 3 2 2 9 5" xfId="18940" xr:uid="{85C67DA4-6EE1-4490-B8BD-E2409A394274}"/>
    <cellStyle name="CustomizationCells 3 2 2 9 6" xfId="25459" xr:uid="{4DC3598E-37D0-44DC-B26C-C2E72DEEE87A}"/>
    <cellStyle name="CustomizationCells 3 2 2 9 7" xfId="31807" xr:uid="{D9D0B30C-2D48-4FB8-9A83-56ACA7F7FE80}"/>
    <cellStyle name="CustomizationCells 3 2 2 9 8" xfId="35413" xr:uid="{6BFE80DA-1F53-40B0-9C61-919F38AED3F0}"/>
    <cellStyle name="CustomizationCells 3 2 2 9 9" xfId="38865" xr:uid="{B6320270-B2BD-43C3-925C-FA0317AD9973}"/>
    <cellStyle name="CustomizationCells 3 2 3" xfId="1148" xr:uid="{52515641-6E1D-435D-8634-80361CB5B3F7}"/>
    <cellStyle name="CustomizationCells 3 2 3 10" xfId="43173" xr:uid="{65696432-B039-4531-8226-C3208C7057A7}"/>
    <cellStyle name="CustomizationCells 3 2 3 11" xfId="46708" xr:uid="{208CCD3D-2F1E-4611-8509-AA2655474B2A}"/>
    <cellStyle name="CustomizationCells 3 2 3 2" xfId="5590" xr:uid="{662B04CA-576B-4363-AD40-E0208A74F6E2}"/>
    <cellStyle name="CustomizationCells 3 2 3 3" xfId="9164" xr:uid="{0A1EB7CA-C0D5-403E-ACB7-18079780C28B}"/>
    <cellStyle name="CustomizationCells 3 2 3 4" xfId="12796" xr:uid="{EFC9CD9C-F4A4-4D6B-AFE6-763B338C4C87}"/>
    <cellStyle name="CustomizationCells 3 2 3 5" xfId="20256" xr:uid="{FE226C9A-01D6-418F-9228-968374138DF6}"/>
    <cellStyle name="CustomizationCells 3 2 3 6" xfId="22862" xr:uid="{918A669C-0F2E-4981-9D83-61CF111433FE}"/>
    <cellStyle name="CustomizationCells 3 2 3 7" xfId="28386" xr:uid="{34D81CF6-1588-4989-BAD1-2C2BCD99AC2D}"/>
    <cellStyle name="CustomizationCells 3 2 3 8" xfId="32731" xr:uid="{32E3EF0D-9315-4B0B-BD0A-400B4E239B3B}"/>
    <cellStyle name="CustomizationCells 3 2 3 9" xfId="37858" xr:uid="{3111432D-1294-481F-943E-E61686A008B2}"/>
    <cellStyle name="CustomizationCells 3 2 4" xfId="1837" xr:uid="{55255436-7FD0-4D9F-A28A-3E6C056E0F39}"/>
    <cellStyle name="CustomizationCells 3 2 4 10" xfId="28111" xr:uid="{3306E0C7-B7E8-42EF-9D34-650D23E573E6}"/>
    <cellStyle name="CustomizationCells 3 2 4 11" xfId="43862" xr:uid="{88A9CFF5-14C9-4C17-BDA4-FA93D5CD5236}"/>
    <cellStyle name="CustomizationCells 3 2 4 12" xfId="47972" xr:uid="{4706AC95-59A6-4D7C-808D-470F12B094F1}"/>
    <cellStyle name="CustomizationCells 3 2 4 2" xfId="6275" xr:uid="{11CA1146-447E-44AC-A225-F0D93DC8D3FC}"/>
    <cellStyle name="CustomizationCells 3 2 4 3" xfId="9853" xr:uid="{291C0110-A94E-46BC-953D-EA5FFF2796AF}"/>
    <cellStyle name="CustomizationCells 3 2 4 4" xfId="13755" xr:uid="{EF6B87AD-E14D-4A80-AA60-96E45D0A2C62}"/>
    <cellStyle name="CustomizationCells 3 2 4 5" xfId="16958" xr:uid="{959DE702-E1D4-4CA1-9376-0984D2FD0B23}"/>
    <cellStyle name="CustomizationCells 3 2 4 6" xfId="20945" xr:uid="{57FCAA76-90B0-4569-8B85-21A81EDD6F3B}"/>
    <cellStyle name="CustomizationCells 3 2 4 7" xfId="23542" xr:uid="{83C77256-681D-4095-B3F8-61CF1870790D}"/>
    <cellStyle name="CustomizationCells 3 2 4 8" xfId="26365" xr:uid="{CA0CB5A6-6A3A-43C0-8FF3-6E339AA545C3}"/>
    <cellStyle name="CustomizationCells 3 2 4 9" xfId="33420" xr:uid="{4A397763-9000-49DC-A385-DC94DF03752D}"/>
    <cellStyle name="CustomizationCells 3 2 5" xfId="2132" xr:uid="{F749A7AB-EC0A-4DEC-8CEC-BF4D6F0D90A0}"/>
    <cellStyle name="CustomizationCells 3 2 5 10" xfId="39849" xr:uid="{5CDCE305-BD00-456C-95C6-B9AF7A896A96}"/>
    <cellStyle name="CustomizationCells 3 2 5 11" xfId="44155" xr:uid="{76F9A672-CDAB-4A85-814A-E99C32E8969C}"/>
    <cellStyle name="CustomizationCells 3 2 5 12" xfId="46676" xr:uid="{457CEBDB-927D-4FF0-A39C-548E69801458}"/>
    <cellStyle name="CustomizationCells 3 2 5 2" xfId="6570" xr:uid="{44B84413-31A4-48A7-8DB6-5D017B62EAA3}"/>
    <cellStyle name="CustomizationCells 3 2 5 3" xfId="10148" xr:uid="{D5A1D15F-1030-43EE-86BD-0CA0A9CC7604}"/>
    <cellStyle name="CustomizationCells 3 2 5 4" xfId="14047" xr:uid="{2BBF1285-9F2E-4F47-8B5C-723F1CA05379}"/>
    <cellStyle name="CustomizationCells 3 2 5 5" xfId="17248" xr:uid="{5FCB98D1-9ED7-46EA-BFFE-D163C512CA6E}"/>
    <cellStyle name="CustomizationCells 3 2 5 6" xfId="21231" xr:uid="{D63987D3-7B6B-40F2-93F1-A13ED1AFFCAD}"/>
    <cellStyle name="CustomizationCells 3 2 5 7" xfId="23818" xr:uid="{6833825E-B408-4DB5-8722-AD253A405A36}"/>
    <cellStyle name="CustomizationCells 3 2 5 8" xfId="26488" xr:uid="{28AA6908-8D20-47F6-B0A4-5E43BBB10499}"/>
    <cellStyle name="CustomizationCells 3 2 5 9" xfId="33711" xr:uid="{B87025AF-C346-4F0B-B361-063A4B0486D2}"/>
    <cellStyle name="CustomizationCells 3 2 6" xfId="2472" xr:uid="{90EE79E5-BD39-4972-8E3C-E2FC3875CBA9}"/>
    <cellStyle name="CustomizationCells 3 2 6 10" xfId="40189" xr:uid="{830D7250-C14F-481C-A495-66D0D2444FD6}"/>
    <cellStyle name="CustomizationCells 3 2 6 11" xfId="44495" xr:uid="{10592CB4-04F1-42A6-BDF0-692EA0B6ED3F}"/>
    <cellStyle name="CustomizationCells 3 2 6 12" xfId="42498" xr:uid="{B075E8C6-7749-4385-B9D2-0A3D8FE40635}"/>
    <cellStyle name="CustomizationCells 3 2 6 2" xfId="6910" xr:uid="{67A6EBED-82C0-4A6E-AFDD-FA6D7F6BA3B3}"/>
    <cellStyle name="CustomizationCells 3 2 6 3" xfId="10488" xr:uid="{6CD18391-A15F-481C-B9C9-650B667BCB69}"/>
    <cellStyle name="CustomizationCells 3 2 6 4" xfId="14387" xr:uid="{35895593-C6AC-4AC1-95CD-37A6EDDB964B}"/>
    <cellStyle name="CustomizationCells 3 2 6 5" xfId="17588" xr:uid="{BD059F8B-D945-4239-BDC0-77490C0746A8}"/>
    <cellStyle name="CustomizationCells 3 2 6 6" xfId="21571" xr:uid="{29C5B3A6-ED86-4CF9-94C3-75BB04610133}"/>
    <cellStyle name="CustomizationCells 3 2 6 7" xfId="24153" xr:uid="{9DF95C69-F528-423F-8F9E-DD219BE22E64}"/>
    <cellStyle name="CustomizationCells 3 2 6 8" xfId="26582" xr:uid="{0A1CD16E-3A17-42C2-8A76-CA256A427C77}"/>
    <cellStyle name="CustomizationCells 3 2 6 9" xfId="34051" xr:uid="{37D378F7-C1ED-41CE-89F0-A708519151A5}"/>
    <cellStyle name="CustomizationCells 3 2 7" xfId="3156" xr:uid="{53E20751-DB4E-44A1-9D19-DBBD218DF1DA}"/>
    <cellStyle name="CustomizationCells 3 2 7 10" xfId="34733" xr:uid="{CD447F96-D64C-4593-BBCC-974CE07CC7C9}"/>
    <cellStyle name="CustomizationCells 3 2 7 11" xfId="38178" xr:uid="{03139754-DDE0-4159-82DD-A61AEF6B3907}"/>
    <cellStyle name="CustomizationCells 3 2 7 12" xfId="40867" xr:uid="{E596F9EA-9318-44DE-BDAA-3C432C870B31}"/>
    <cellStyle name="CustomizationCells 3 2 7 13" xfId="45178" xr:uid="{5D19382B-3CF0-4AF3-9617-F1A0A9AFFEE3}"/>
    <cellStyle name="CustomizationCells 3 2 7 14" xfId="48569" xr:uid="{B044F2B7-5B02-4AAA-AC90-9CB977C16950}"/>
    <cellStyle name="CustomizationCells 3 2 7 15" xfId="50574" xr:uid="{F9C7C086-1DDF-4251-890D-6A6E45AFBF4F}"/>
    <cellStyle name="CustomizationCells 3 2 7 2" xfId="7591" xr:uid="{C33EE8F7-2F41-468D-8664-B5A94130CABB}"/>
    <cellStyle name="CustomizationCells 3 2 7 3" xfId="11170" xr:uid="{2008A579-514A-4779-A84A-1059B6CD382F}"/>
    <cellStyle name="CustomizationCells 3 2 7 4" xfId="15070" xr:uid="{E7A8246B-E01F-4834-B89D-044E22F4F451}"/>
    <cellStyle name="CustomizationCells 3 2 7 5" xfId="18269" xr:uid="{195F2223-84C0-4BCD-82C0-24B17D039A07}"/>
    <cellStyle name="CustomizationCells 3 2 7 6" xfId="22249" xr:uid="{00AD9831-52A0-4135-9B1E-C4A5EDB723ED}"/>
    <cellStyle name="CustomizationCells 3 2 7 7" xfId="24811" xr:uid="{8013D653-7BCE-4C03-8376-D7C390A360B6}"/>
    <cellStyle name="CustomizationCells 3 2 7 8" xfId="29154" xr:uid="{A93947E2-4407-4D95-AEA1-EF6F29A04C56}"/>
    <cellStyle name="CustomizationCells 3 2 7 9" xfId="31128" xr:uid="{C9661C91-6019-4115-AB0A-3AB9D2CA37CE}"/>
    <cellStyle name="CustomizationCells 3 2 8" xfId="3583" xr:uid="{6543C29D-E226-45B6-9CC0-8B94766E2A94}"/>
    <cellStyle name="CustomizationCells 3 2 8 10" xfId="35160" xr:uid="{0FA37248-916E-45AA-B5E3-45A7561B5221}"/>
    <cellStyle name="CustomizationCells 3 2 8 11" xfId="38605" xr:uid="{71857233-FF2B-4AEC-B6BC-8F7438EE6AD2}"/>
    <cellStyle name="CustomizationCells 3 2 8 12" xfId="41294" xr:uid="{5C7C4650-406A-4D2F-A211-BD38B792C59C}"/>
    <cellStyle name="CustomizationCells 3 2 8 13" xfId="45605" xr:uid="{7403B552-652D-444F-9A36-B609DF95C140}"/>
    <cellStyle name="CustomizationCells 3 2 8 14" xfId="48996" xr:uid="{1FAFF1F2-07B6-4245-B5BE-EEBDADDF50CB}"/>
    <cellStyle name="CustomizationCells 3 2 8 15" xfId="51001" xr:uid="{603A0A45-421B-4CE1-902D-3D17FBA66E63}"/>
    <cellStyle name="CustomizationCells 3 2 8 2" xfId="8018" xr:uid="{3A98DDF3-7F09-4BD7-8422-ED7F57B770EF}"/>
    <cellStyle name="CustomizationCells 3 2 8 3" xfId="11597" xr:uid="{BDE18B28-6692-49D3-9634-F782595D72B1}"/>
    <cellStyle name="CustomizationCells 3 2 8 4" xfId="15497" xr:uid="{CDD8DA67-E088-4B54-BC3E-9542F14EA329}"/>
    <cellStyle name="CustomizationCells 3 2 8 5" xfId="18696" xr:uid="{1E3D1254-66E4-451F-A756-210B8BA40966}"/>
    <cellStyle name="CustomizationCells 3 2 8 6" xfId="22676" xr:uid="{EF41359B-6A3C-4184-B80E-7EB71BC25380}"/>
    <cellStyle name="CustomizationCells 3 2 8 7" xfId="25238" xr:uid="{E8F2C338-DD9C-4AED-8A41-0ACE535DC4C0}"/>
    <cellStyle name="CustomizationCells 3 2 8 8" xfId="29581" xr:uid="{5339E986-903F-46B5-BA09-B722301AB804}"/>
    <cellStyle name="CustomizationCells 3 2 8 9" xfId="31555" xr:uid="{B713DC55-5F42-4489-A704-9A8F572DE02A}"/>
    <cellStyle name="CustomizationCells 3 2 9" xfId="4110" xr:uid="{36CC25BC-CD68-4088-B4A6-B92391C33033}"/>
    <cellStyle name="CustomizationCells 3 2 9 10" xfId="41773" xr:uid="{FA6F50B3-EF0F-4D13-B916-D51C39D480CB}"/>
    <cellStyle name="CustomizationCells 3 2 9 11" xfId="46109" xr:uid="{80F056A2-22C9-4739-B0AD-9980333AEB08}"/>
    <cellStyle name="CustomizationCells 3 2 9 12" xfId="49513" xr:uid="{B7FADABD-DAEF-4889-A83A-5393C8CB7992}"/>
    <cellStyle name="CustomizationCells 3 2 9 13" xfId="51480" xr:uid="{BD30A097-F704-4AAE-A5B6-70450494A24D}"/>
    <cellStyle name="CustomizationCells 3 2 9 2" xfId="8543" xr:uid="{0FF62633-E83E-49D4-92DD-3EBA37685727}"/>
    <cellStyle name="CustomizationCells 3 2 9 3" xfId="12114" xr:uid="{61947252-7575-4863-923C-D63136C0BF74}"/>
    <cellStyle name="CustomizationCells 3 2 9 4" xfId="16017" xr:uid="{1705613C-7EA3-4DAA-B122-4BA30A6C7F74}"/>
    <cellStyle name="CustomizationCells 3 2 9 5" xfId="19198" xr:uid="{351F76D4-E351-4F34-9FC1-098C852BB388}"/>
    <cellStyle name="CustomizationCells 3 2 9 6" xfId="25717" xr:uid="{DEBC0D74-0341-44E5-A393-CDDD8703B3AD}"/>
    <cellStyle name="CustomizationCells 3 2 9 7" xfId="32065" xr:uid="{560D23DE-7F18-453C-950F-BEDA03562833}"/>
    <cellStyle name="CustomizationCells 3 2 9 8" xfId="35671" xr:uid="{FB3ADD39-BE39-4343-9AE6-773F7DDFBADD}"/>
    <cellStyle name="CustomizationCells 3 2 9 9" xfId="39123" xr:uid="{94C3088A-39A4-49E8-8C31-A3C80F982E8F}"/>
    <cellStyle name="CustomizationCells 3 3" xfId="715" xr:uid="{FDF70DFB-9CC2-447E-BDE7-5905AAF331EC}"/>
    <cellStyle name="CustomizationCells 3 3 10" xfId="3974" xr:uid="{B3787B2E-E96A-463B-BB6A-2D8E9CBB49A9}"/>
    <cellStyle name="CustomizationCells 3 3 10 10" xfId="41637" xr:uid="{BCFF6ACB-6B2D-411D-A451-2DDE2DDBBCD8}"/>
    <cellStyle name="CustomizationCells 3 3 10 11" xfId="45973" xr:uid="{B2AE0C66-3C0E-4DFC-BDD7-D40B47AFDBCB}"/>
    <cellStyle name="CustomizationCells 3 3 10 12" xfId="49377" xr:uid="{25500721-8A4C-4D15-8BF6-C27E20AFDF0B}"/>
    <cellStyle name="CustomizationCells 3 3 10 13" xfId="51344" xr:uid="{9C4B0AC2-8E93-40F6-9356-B9BCC5A43E21}"/>
    <cellStyle name="CustomizationCells 3 3 10 2" xfId="8407" xr:uid="{ACFF70BA-9D71-43AA-8E7C-1DD5096A367D}"/>
    <cellStyle name="CustomizationCells 3 3 10 3" xfId="11978" xr:uid="{C280943C-0FC0-49C1-A978-F605D388E708}"/>
    <cellStyle name="CustomizationCells 3 3 10 4" xfId="15881" xr:uid="{C81282B7-8E27-455C-A691-C79A8CACC5F1}"/>
    <cellStyle name="CustomizationCells 3 3 10 5" xfId="19062" xr:uid="{C583CB82-BF4C-4B73-8C0E-135BA84A5E21}"/>
    <cellStyle name="CustomizationCells 3 3 10 6" xfId="25581" xr:uid="{68C9B665-0908-4CC3-AA4F-2F5000E66BD9}"/>
    <cellStyle name="CustomizationCells 3 3 10 7" xfId="31929" xr:uid="{6BB6F9CE-FE9E-4600-A0F6-68B478175ED0}"/>
    <cellStyle name="CustomizationCells 3 3 10 8" xfId="35535" xr:uid="{8D3C39B1-201C-41A3-8409-F2AFCD1DE854}"/>
    <cellStyle name="CustomizationCells 3 3 10 9" xfId="38987" xr:uid="{9554F7A6-6073-43B1-AD4A-E0D3F236B85F}"/>
    <cellStyle name="CustomizationCells 3 3 11" xfId="6992" xr:uid="{DC816295-D901-4C05-A3BC-A705A0275369}"/>
    <cellStyle name="CustomizationCells 3 3 12" xfId="13506" xr:uid="{B5A3A9D0-65D4-46F8-BBAD-E9D9C64C0A37}"/>
    <cellStyle name="CustomizationCells 3 3 13" xfId="19829" xr:uid="{51802CBB-1385-435C-B8DA-39E09CA1207B}"/>
    <cellStyle name="CustomizationCells 3 3 14" xfId="38689" xr:uid="{B770AB81-4385-481C-A828-E03C15B5B1F9}"/>
    <cellStyle name="CustomizationCells 3 3 15" xfId="42745" xr:uid="{D90D4474-7E58-4C5E-8D03-670F0A50B83D}"/>
    <cellStyle name="CustomizationCells 3 3 16" xfId="52579" xr:uid="{11D53FB5-38AF-425F-BF02-498E17552BF5}"/>
    <cellStyle name="CustomizationCells 3 3 2" xfId="930" xr:uid="{71872209-5F58-4F9A-900D-FC6C056AF801}"/>
    <cellStyle name="CustomizationCells 3 3 2 10" xfId="4841" xr:uid="{AF4254D4-955A-46CA-A4CD-67AB15FC8615}"/>
    <cellStyle name="CustomizationCells 3 3 2 11" xfId="13107" xr:uid="{00D46552-454D-4898-94D9-6A1CAC8F1D99}"/>
    <cellStyle name="CustomizationCells 3 3 2 12" xfId="20039" xr:uid="{407754B1-EF7D-4254-B8AA-F5A773E569A6}"/>
    <cellStyle name="CustomizationCells 3 3 2 13" xfId="36751" xr:uid="{25E4459B-E8F5-4D94-86F8-BE4F84EEF214}"/>
    <cellStyle name="CustomizationCells 3 3 2 14" xfId="42955" xr:uid="{1C3EB929-19F1-47B8-A103-A5C807346354}"/>
    <cellStyle name="CustomizationCells 3 3 2 15" xfId="52793" xr:uid="{7988032E-9507-4622-A2A1-1EC31A091F91}"/>
    <cellStyle name="CustomizationCells 3 3 2 2" xfId="1668" xr:uid="{6EE973E5-BA98-4DB1-9CA9-B67D0E3B2A1C}"/>
    <cellStyle name="CustomizationCells 3 3 2 2 10" xfId="43693" xr:uid="{AB5AD3AC-DEFD-4FAF-A916-EE4A1B5AA723}"/>
    <cellStyle name="CustomizationCells 3 3 2 2 11" xfId="47677" xr:uid="{F26ECA07-4C0D-412D-9B13-B1261A808493}"/>
    <cellStyle name="CustomizationCells 3 3 2 2 2" xfId="6107" xr:uid="{ACB737F0-3AFD-4B2F-A9B5-3CEEDF5D87BB}"/>
    <cellStyle name="CustomizationCells 3 3 2 2 3" xfId="9684" xr:uid="{935BEB87-6A34-40AD-B5EF-E93447791B04}"/>
    <cellStyle name="CustomizationCells 3 3 2 2 4" xfId="16789" xr:uid="{93C7432B-A5C7-4085-A841-88A0D48448BE}"/>
    <cellStyle name="CustomizationCells 3 3 2 2 5" xfId="20776" xr:uid="{BCA77057-7BEF-4D91-A85E-816D7854118A}"/>
    <cellStyle name="CustomizationCells 3 3 2 2 6" xfId="23383" xr:uid="{FCD0E815-E043-4414-A6FA-C9DD34C60960}"/>
    <cellStyle name="CustomizationCells 3 3 2 2 7" xfId="28375" xr:uid="{F34B2B4E-E9AB-4B5D-801B-5493706633B0}"/>
    <cellStyle name="CustomizationCells 3 3 2 2 8" xfId="33251" xr:uid="{AF1DC683-3AA4-4BE6-8738-B97585C884C3}"/>
    <cellStyle name="CustomizationCells 3 3 2 2 9" xfId="30254" xr:uid="{B24A62C0-4A66-4882-A07A-B04A72F210F9}"/>
    <cellStyle name="CustomizationCells 3 3 2 3" xfId="1442" xr:uid="{DA20A2D7-0784-4920-BF73-2912A717AF6E}"/>
    <cellStyle name="CustomizationCells 3 3 2 3 10" xfId="36234" xr:uid="{771A4778-78D4-4847-924A-59BE90ED1ED2}"/>
    <cellStyle name="CustomizationCells 3 3 2 3 11" xfId="43467" xr:uid="{60C86281-823F-4C15-9C34-58ECD1FADAB6}"/>
    <cellStyle name="CustomizationCells 3 3 2 3 12" xfId="47237" xr:uid="{D2E51E8B-545B-47B3-BF07-6E490E33CDDB}"/>
    <cellStyle name="CustomizationCells 3 3 2 3 2" xfId="5881" xr:uid="{C00B8907-835F-4829-B8F2-C12E399FE767}"/>
    <cellStyle name="CustomizationCells 3 3 2 3 3" xfId="9458" xr:uid="{8993A203-74DF-4589-BEE3-CB303B9AE247}"/>
    <cellStyle name="CustomizationCells 3 3 2 3 4" xfId="13376" xr:uid="{FFA99AB8-0272-43FD-B79E-7BA088488F99}"/>
    <cellStyle name="CustomizationCells 3 3 2 3 5" xfId="16563" xr:uid="{224DEFD4-8F3B-4757-B28F-B6C3BD302B20}"/>
    <cellStyle name="CustomizationCells 3 3 2 3 6" xfId="20550" xr:uid="{D00E461A-AF1A-4068-BC41-04768BC4B447}"/>
    <cellStyle name="CustomizationCells 3 3 2 3 7" xfId="23171" xr:uid="{5B09796E-F164-439D-B23D-CAC2C120995E}"/>
    <cellStyle name="CustomizationCells 3 3 2 3 8" xfId="27497" xr:uid="{5B5E89E9-7386-4A11-972D-7B97503FEAA8}"/>
    <cellStyle name="CustomizationCells 3 3 2 3 9" xfId="33025" xr:uid="{DBC0FDF8-3FE9-44BC-8200-D299B7051EC6}"/>
    <cellStyle name="CustomizationCells 3 3 2 4" xfId="2338" xr:uid="{BB051AF8-0BFB-4E11-9E08-E2E5AC71BCB6}"/>
    <cellStyle name="CustomizationCells 3 3 2 4 10" xfId="40055" xr:uid="{14437896-D9B6-46BD-A8E9-3526064BCFF7}"/>
    <cellStyle name="CustomizationCells 3 3 2 4 11" xfId="44361" xr:uid="{9FD9F05C-7E8D-4E17-9225-968F6C5CE32F}"/>
    <cellStyle name="CustomizationCells 3 3 2 4 12" xfId="47344" xr:uid="{CC54F987-92AF-4844-BE0E-710CDDE2F408}"/>
    <cellStyle name="CustomizationCells 3 3 2 4 2" xfId="6776" xr:uid="{25CF56FA-8910-4460-BB0C-05A73BB29052}"/>
    <cellStyle name="CustomizationCells 3 3 2 4 3" xfId="10354" xr:uid="{BB2A9898-1A89-425E-AF61-E4759072E882}"/>
    <cellStyle name="CustomizationCells 3 3 2 4 4" xfId="14253" xr:uid="{917B9A27-D9D8-413D-96D3-E559E02E5EF0}"/>
    <cellStyle name="CustomizationCells 3 3 2 4 5" xfId="17454" xr:uid="{A3369FC1-56C0-4198-B790-835AA8AF3B07}"/>
    <cellStyle name="CustomizationCells 3 3 2 4 6" xfId="21437" xr:uid="{22373406-54F5-4CFF-B554-B81124F2424A}"/>
    <cellStyle name="CustomizationCells 3 3 2 4 7" xfId="24024" xr:uid="{1535EE7B-D313-4951-B05A-3DD43A3D5BB4}"/>
    <cellStyle name="CustomizationCells 3 3 2 4 8" xfId="26449" xr:uid="{4FA2FCCA-E42D-4D64-B3FB-2D33B5C626EE}"/>
    <cellStyle name="CustomizationCells 3 3 2 4 9" xfId="33917" xr:uid="{0471137E-88C4-45DC-9091-337489653FD6}"/>
    <cellStyle name="CustomizationCells 3 3 2 5" xfId="2705" xr:uid="{6D270ADE-75DC-45EC-9746-965BBCA83518}"/>
    <cellStyle name="CustomizationCells 3 3 2 5 10" xfId="40422" xr:uid="{2FDCAA02-8C7A-4423-9211-C4323D8945E2}"/>
    <cellStyle name="CustomizationCells 3 3 2 5 11" xfId="44728" xr:uid="{0316DB2A-9744-4117-A96D-036C2303E8ED}"/>
    <cellStyle name="CustomizationCells 3 3 2 5 12" xfId="50129" xr:uid="{A2F2E47E-4C07-4F56-B248-7ADAB6F653E8}"/>
    <cellStyle name="CustomizationCells 3 3 2 5 2" xfId="7141" xr:uid="{AA3C6403-9614-4C8B-9E5A-8B8012634D07}"/>
    <cellStyle name="CustomizationCells 3 3 2 5 3" xfId="10721" xr:uid="{9ADA089D-733B-4A92-9BFE-E638DBC1E386}"/>
    <cellStyle name="CustomizationCells 3 3 2 5 4" xfId="14620" xr:uid="{27795029-AEB0-4C7E-80BA-3F7660EC3720}"/>
    <cellStyle name="CustomizationCells 3 3 2 5 5" xfId="17821" xr:uid="{A5E2DB7D-839D-40B5-A7D0-E0B8974D9407}"/>
    <cellStyle name="CustomizationCells 3 3 2 5 6" xfId="21804" xr:uid="{5052B392-E13F-41B6-BF96-261E41171073}"/>
    <cellStyle name="CustomizationCells 3 3 2 5 7" xfId="24370" xr:uid="{DE0963E1-0528-44A8-B5A2-F7454BFD7047}"/>
    <cellStyle name="CustomizationCells 3 3 2 5 8" xfId="30677" xr:uid="{89F2DBAB-F176-4E0A-BC79-F8524E3CE89F}"/>
    <cellStyle name="CustomizationCells 3 3 2 5 9" xfId="34284" xr:uid="{4677D542-69E7-4F6E-8B14-B06650343D6F}"/>
    <cellStyle name="CustomizationCells 3 3 2 6" xfId="3394" xr:uid="{045A41C6-1FCC-4473-9CBE-1DB8993458BE}"/>
    <cellStyle name="CustomizationCells 3 3 2 6 10" xfId="34971" xr:uid="{8C56360F-8823-4363-90AA-B5A6326AE41D}"/>
    <cellStyle name="CustomizationCells 3 3 2 6 11" xfId="38416" xr:uid="{DFC7A03C-DC89-403D-BD94-34006B4831FE}"/>
    <cellStyle name="CustomizationCells 3 3 2 6 12" xfId="41105" xr:uid="{B1C36577-F222-4CF3-903B-83D9E151CF54}"/>
    <cellStyle name="CustomizationCells 3 3 2 6 13" xfId="45416" xr:uid="{3212F9BE-21E3-4725-AB92-5531C338CDA6}"/>
    <cellStyle name="CustomizationCells 3 3 2 6 14" xfId="48807" xr:uid="{962B8FAD-16DC-4147-9CAD-291D8C95C393}"/>
    <cellStyle name="CustomizationCells 3 3 2 6 15" xfId="50812" xr:uid="{A886A17A-2650-44CF-8CE4-FCA56BA3F2B2}"/>
    <cellStyle name="CustomizationCells 3 3 2 6 2" xfId="7829" xr:uid="{A23F0D23-D113-4820-8B8B-A75A37786BAF}"/>
    <cellStyle name="CustomizationCells 3 3 2 6 3" xfId="11408" xr:uid="{A1EAF351-B274-4843-8935-DFC87B9A8B78}"/>
    <cellStyle name="CustomizationCells 3 3 2 6 4" xfId="15308" xr:uid="{EFF35AE3-1768-4839-AABF-E678A017EC75}"/>
    <cellStyle name="CustomizationCells 3 3 2 6 5" xfId="18507" xr:uid="{75AE9C5B-77B8-49C4-BD70-0853656FB246}"/>
    <cellStyle name="CustomizationCells 3 3 2 6 6" xfId="22487" xr:uid="{3E590679-EFBA-4BF3-B29C-99EF5F2C0AF6}"/>
    <cellStyle name="CustomizationCells 3 3 2 6 7" xfId="25049" xr:uid="{1CE0F3E7-3D30-45D7-9896-C86312D3D2A4}"/>
    <cellStyle name="CustomizationCells 3 3 2 6 8" xfId="29392" xr:uid="{0CCEF322-49C8-4B4B-9225-EEEC8367DA8C}"/>
    <cellStyle name="CustomizationCells 3 3 2 6 9" xfId="31366" xr:uid="{151548A4-A040-47FE-AAAF-275E5F9579CE}"/>
    <cellStyle name="CustomizationCells 3 3 2 7" xfId="2809" xr:uid="{0F2F1DC6-504F-4878-82A4-DDD43195FD26}"/>
    <cellStyle name="CustomizationCells 3 3 2 7 10" xfId="34388" xr:uid="{003E1A2F-7F96-42F4-9625-E990F8F4A6B3}"/>
    <cellStyle name="CustomizationCells 3 3 2 7 11" xfId="37833" xr:uid="{72012933-91A0-4FBA-BFB2-F50F82F432CD}"/>
    <cellStyle name="CustomizationCells 3 3 2 7 12" xfId="40526" xr:uid="{EC7C969F-3FA2-4683-BE0A-FED217FFE268}"/>
    <cellStyle name="CustomizationCells 3 3 2 7 13" xfId="44832" xr:uid="{E0207968-2B82-46A1-9F3C-618633EEB157}"/>
    <cellStyle name="CustomizationCells 3 3 2 7 14" xfId="48226" xr:uid="{3C737B5B-532A-48AE-87BB-FF1CDE8D9DB7}"/>
    <cellStyle name="CustomizationCells 3 3 2 7 15" xfId="50233" xr:uid="{97CD16B6-5A99-4108-985B-3626FDAD1BAE}"/>
    <cellStyle name="CustomizationCells 3 3 2 7 2" xfId="7245" xr:uid="{D171B37C-978B-4A46-98D9-C8903C6312DF}"/>
    <cellStyle name="CustomizationCells 3 3 2 7 3" xfId="10825" xr:uid="{EA17D5EB-B542-4383-B798-CCD718069479}"/>
    <cellStyle name="CustomizationCells 3 3 2 7 4" xfId="14724" xr:uid="{3346C576-E69C-48B3-8F6D-52EB0D6A99D9}"/>
    <cellStyle name="CustomizationCells 3 3 2 7 5" xfId="17925" xr:uid="{3929F68E-DA5B-46EC-A3E4-F4CA0FBBE779}"/>
    <cellStyle name="CustomizationCells 3 3 2 7 6" xfId="21908" xr:uid="{9A4692CE-2256-4D81-9DC1-54CDCCA7BD13}"/>
    <cellStyle name="CustomizationCells 3 3 2 7 7" xfId="24470" xr:uid="{48DB2C87-FE4E-49E6-AC7C-A119321E31D1}"/>
    <cellStyle name="CustomizationCells 3 3 2 7 8" xfId="28808" xr:uid="{0B8123DD-AAC4-4D84-9128-708C7CB1CD71}"/>
    <cellStyle name="CustomizationCells 3 3 2 7 9" xfId="30781" xr:uid="{E8C09E96-9F0A-48D8-848F-7AF76251C8B8}"/>
    <cellStyle name="CustomizationCells 3 3 2 8" xfId="4346" xr:uid="{7B15207B-37AB-4F34-97C6-7EB6B0F24504}"/>
    <cellStyle name="CustomizationCells 3 3 2 8 10" xfId="42009" xr:uid="{6BE7E7F4-FA19-454D-96DF-E549F49ABAD7}"/>
    <cellStyle name="CustomizationCells 3 3 2 8 11" xfId="46345" xr:uid="{65364A29-2AAA-40EE-AEDD-F7AC2642A24E}"/>
    <cellStyle name="CustomizationCells 3 3 2 8 12" xfId="49749" xr:uid="{474DB7A2-EBF0-4A06-ABF3-41BFBACDBC22}"/>
    <cellStyle name="CustomizationCells 3 3 2 8 13" xfId="51716" xr:uid="{7C047A24-FB94-4F24-9634-982A9802035E}"/>
    <cellStyle name="CustomizationCells 3 3 2 8 2" xfId="8779" xr:uid="{7288B8ED-9E4E-4857-B832-A636AC61B3F2}"/>
    <cellStyle name="CustomizationCells 3 3 2 8 3" xfId="12350" xr:uid="{F866825C-0955-4144-A344-43EDF1CFC22E}"/>
    <cellStyle name="CustomizationCells 3 3 2 8 4" xfId="16253" xr:uid="{C047BBDA-4B0B-45DB-BEA0-A883DBA751E7}"/>
    <cellStyle name="CustomizationCells 3 3 2 8 5" xfId="19434" xr:uid="{4708C32B-55F7-4612-A71F-D01DAF395400}"/>
    <cellStyle name="CustomizationCells 3 3 2 8 6" xfId="25953" xr:uid="{CA13B613-67C2-42F3-A32A-159033B24BAA}"/>
    <cellStyle name="CustomizationCells 3 3 2 8 7" xfId="32301" xr:uid="{01C1A134-94DA-499D-981F-4104EA8AE5B2}"/>
    <cellStyle name="CustomizationCells 3 3 2 8 8" xfId="35907" xr:uid="{9FEF5226-6ABE-4AA1-882F-FBAAA7461943}"/>
    <cellStyle name="CustomizationCells 3 3 2 8 9" xfId="39359" xr:uid="{1EF833D7-5537-4FBD-8341-701D875B1B01}"/>
    <cellStyle name="CustomizationCells 3 3 2 9" xfId="4192" xr:uid="{CCC560FD-B52E-4F7E-8B62-6141F0D96DB0}"/>
    <cellStyle name="CustomizationCells 3 3 2 9 10" xfId="41855" xr:uid="{44AB3F1A-4A3F-4444-B1BE-439C689E0E52}"/>
    <cellStyle name="CustomizationCells 3 3 2 9 11" xfId="46191" xr:uid="{7F4ABC7D-DA55-48BF-BB66-51A1CEF4727D}"/>
    <cellStyle name="CustomizationCells 3 3 2 9 12" xfId="49595" xr:uid="{2FB8EC78-BFFF-4EE1-81D5-F89E5F886213}"/>
    <cellStyle name="CustomizationCells 3 3 2 9 13" xfId="51562" xr:uid="{22A739E3-8A1E-4F22-A064-860935381FC5}"/>
    <cellStyle name="CustomizationCells 3 3 2 9 2" xfId="8625" xr:uid="{D8D78B29-2F54-46D8-9BB8-016F99440710}"/>
    <cellStyle name="CustomizationCells 3 3 2 9 3" xfId="12196" xr:uid="{544903D9-D627-41CC-8C46-C969240976A1}"/>
    <cellStyle name="CustomizationCells 3 3 2 9 4" xfId="16099" xr:uid="{9EA385E0-086F-4080-B6F5-A84767DE4173}"/>
    <cellStyle name="CustomizationCells 3 3 2 9 5" xfId="19280" xr:uid="{123F0F8B-DB07-4D6F-B7C3-1A6180CEA55B}"/>
    <cellStyle name="CustomizationCells 3 3 2 9 6" xfId="25799" xr:uid="{CF8D47C5-C3D9-40C0-B8BB-C8B18AEA16D8}"/>
    <cellStyle name="CustomizationCells 3 3 2 9 7" xfId="32147" xr:uid="{DD3ED864-1787-4CDE-B7BC-5DC4724ABB39}"/>
    <cellStyle name="CustomizationCells 3 3 2 9 8" xfId="35753" xr:uid="{ED94EDFB-6847-46B2-A0A3-B501C54D96CE}"/>
    <cellStyle name="CustomizationCells 3 3 2 9 9" xfId="39205" xr:uid="{36CC2FCB-F143-4353-8749-E84D7D7B247A}"/>
    <cellStyle name="CustomizationCells 3 3 3" xfId="1382" xr:uid="{26D054E1-EFC4-4862-9285-E6D902129E7D}"/>
    <cellStyle name="CustomizationCells 3 3 3 10" xfId="43407" xr:uid="{F6BE0A31-7A07-4A18-B7C8-3F67E1D84AF1}"/>
    <cellStyle name="CustomizationCells 3 3 3 11" xfId="47434" xr:uid="{0BDAEACB-CD48-41F7-BFCF-B474AA266E96}"/>
    <cellStyle name="CustomizationCells 3 3 3 2" xfId="5823" xr:uid="{AC25C355-C35F-4F31-A449-5A67656E9BFF}"/>
    <cellStyle name="CustomizationCells 3 3 3 3" xfId="9398" xr:uid="{5623EFB4-A712-4DAD-B885-A7A3F45AF838}"/>
    <cellStyle name="CustomizationCells 3 3 3 4" xfId="5308" xr:uid="{5AE6DF3C-0A83-43EE-B6EB-A6269D32C8DB}"/>
    <cellStyle name="CustomizationCells 3 3 3 5" xfId="20490" xr:uid="{46040D1A-A927-4241-A951-7F74EBA0C942}"/>
    <cellStyle name="CustomizationCells 3 3 3 6" xfId="12805" xr:uid="{D5210081-1C6C-432E-9C45-20DC522847CF}"/>
    <cellStyle name="CustomizationCells 3 3 3 7" xfId="28187" xr:uid="{DE3C6E8D-FB7E-4352-81CB-574B2747484E}"/>
    <cellStyle name="CustomizationCells 3 3 3 8" xfId="32965" xr:uid="{615346A6-AC3A-41A6-83CC-71EBEEA38248}"/>
    <cellStyle name="CustomizationCells 3 3 3 9" xfId="28388" xr:uid="{A8C011F5-98D2-499E-A86C-CE63B0AC6C68}"/>
    <cellStyle name="CustomizationCells 3 3 4" xfId="1187" xr:uid="{9D084A3B-D986-42D4-A11B-7CDB2B2D7AFB}"/>
    <cellStyle name="CustomizationCells 3 3 4 10" xfId="37349" xr:uid="{A5FB2566-2525-4201-9E5B-CB9E68329390}"/>
    <cellStyle name="CustomizationCells 3 3 4 11" xfId="43212" xr:uid="{E048DDE7-CA12-4DFD-ABA6-E434DEE62850}"/>
    <cellStyle name="CustomizationCells 3 3 4 12" xfId="47841" xr:uid="{B7FD1193-30D3-4AF4-AE9F-8C2B3CBD65F3}"/>
    <cellStyle name="CustomizationCells 3 3 4 2" xfId="5629" xr:uid="{A6879DDA-81DD-461C-ACDA-B163B3569747}"/>
    <cellStyle name="CustomizationCells 3 3 4 3" xfId="9203" xr:uid="{C30D4136-A643-4F0A-8B97-00D45D7C24E0}"/>
    <cellStyle name="CustomizationCells 3 3 4 4" xfId="13150" xr:uid="{C34FAD20-297A-40EC-B6D5-9E0BA5951CF9}"/>
    <cellStyle name="CustomizationCells 3 3 4 5" xfId="12630" xr:uid="{80745361-E9FC-4301-BF08-4D3BD29314B1}"/>
    <cellStyle name="CustomizationCells 3 3 4 6" xfId="20295" xr:uid="{57A910AF-27E4-445C-9739-8BBAE7057195}"/>
    <cellStyle name="CustomizationCells 3 3 4 7" xfId="22918" xr:uid="{CC915944-707A-4BA9-A13F-A3FA040E50E9}"/>
    <cellStyle name="CustomizationCells 3 3 4 8" xfId="29750" xr:uid="{2BADEC25-1D3E-4BFD-A38A-17F6772E7797}"/>
    <cellStyle name="CustomizationCells 3 3 4 9" xfId="32770" xr:uid="{96646705-0683-4F36-9921-3355AC35CCC9}"/>
    <cellStyle name="CustomizationCells 3 3 5" xfId="2157" xr:uid="{0B4737C1-D5A5-4C29-89A3-21EFD94491D0}"/>
    <cellStyle name="CustomizationCells 3 3 5 10" xfId="39874" xr:uid="{BE07E2A9-BFF6-499E-ADF7-E56ED7057F54}"/>
    <cellStyle name="CustomizationCells 3 3 5 11" xfId="44180" xr:uid="{F65C0D83-683E-4945-BB63-00FD6358C38E}"/>
    <cellStyle name="CustomizationCells 3 3 5 12" xfId="47161" xr:uid="{8B23670D-E6FD-487E-9FE3-45E956E3CE2F}"/>
    <cellStyle name="CustomizationCells 3 3 5 2" xfId="6595" xr:uid="{96EEDF6B-7C0F-4219-AB4C-BDB51DD12354}"/>
    <cellStyle name="CustomizationCells 3 3 5 3" xfId="10173" xr:uid="{864A469A-F4BF-4B32-9F36-9ADC8C162A09}"/>
    <cellStyle name="CustomizationCells 3 3 5 4" xfId="14072" xr:uid="{6EDB8FB0-F47E-49BF-AC4B-49967BC4BF6C}"/>
    <cellStyle name="CustomizationCells 3 3 5 5" xfId="17273" xr:uid="{80DFF108-97E2-4BEE-A49E-EEE8275458A6}"/>
    <cellStyle name="CustomizationCells 3 3 5 6" xfId="21256" xr:uid="{17485157-69C8-4D46-A46C-E49CE73E12A2}"/>
    <cellStyle name="CustomizationCells 3 3 5 7" xfId="23843" xr:uid="{282272F9-F3B2-4115-A7AC-C6065ED899E1}"/>
    <cellStyle name="CustomizationCells 3 3 5 8" xfId="30238" xr:uid="{E53252C7-57D4-462B-A5A0-616736D8E240}"/>
    <cellStyle name="CustomizationCells 3 3 5 9" xfId="33736" xr:uid="{3B25EC9C-0D23-4FFA-AA55-16171DEF5255}"/>
    <cellStyle name="CustomizationCells 3 3 6" xfId="2499" xr:uid="{F62E0C0F-0BA1-4A46-87EE-C96A2E3E495C}"/>
    <cellStyle name="CustomizationCells 3 3 6 10" xfId="40216" xr:uid="{1C058DB4-02CE-4B30-B934-B174693B6094}"/>
    <cellStyle name="CustomizationCells 3 3 6 11" xfId="44522" xr:uid="{13F591BC-D8EF-45F1-BC8A-ECC1944DBBCF}"/>
    <cellStyle name="CustomizationCells 3 3 6 12" xfId="45706" xr:uid="{2CC62525-2C5B-4AC5-A34C-3012AE8200BD}"/>
    <cellStyle name="CustomizationCells 3 3 6 2" xfId="6937" xr:uid="{EA9C91FA-3E66-46DF-A3CA-58CD907E79D3}"/>
    <cellStyle name="CustomizationCells 3 3 6 3" xfId="10515" xr:uid="{4C50F40A-3CE1-42A6-93E5-F6C069A263A8}"/>
    <cellStyle name="CustomizationCells 3 3 6 4" xfId="14414" xr:uid="{AD232DAF-18A9-44F0-A6E4-04234D063628}"/>
    <cellStyle name="CustomizationCells 3 3 6 5" xfId="17615" xr:uid="{A4612A4F-D911-4627-9554-7C2644984CC4}"/>
    <cellStyle name="CustomizationCells 3 3 6 6" xfId="21598" xr:uid="{6E3FE678-A350-4E88-92AE-58969B913A0F}"/>
    <cellStyle name="CustomizationCells 3 3 6 7" xfId="24179" xr:uid="{3E9B581C-BE95-4672-99CC-88FB9BAD641A}"/>
    <cellStyle name="CustomizationCells 3 3 6 8" xfId="30142" xr:uid="{34D8D9E0-90BB-4BD9-A22C-E80086161C1C}"/>
    <cellStyle name="CustomizationCells 3 3 6 9" xfId="34078" xr:uid="{5AF37FF7-842B-47B4-879D-4EB6850A2CC1}"/>
    <cellStyle name="CustomizationCells 3 3 7" xfId="3183" xr:uid="{90722E12-2D5F-400C-A935-4D23D76476CC}"/>
    <cellStyle name="CustomizationCells 3 3 7 10" xfId="34760" xr:uid="{FE2A57F2-2FF5-43DD-8C44-2749A37F009F}"/>
    <cellStyle name="CustomizationCells 3 3 7 11" xfId="38205" xr:uid="{86F46861-7EE7-4CED-AA6B-E2AD4F5AE2B8}"/>
    <cellStyle name="CustomizationCells 3 3 7 12" xfId="40894" xr:uid="{C5F0E2B2-E3D1-4BBE-8FE3-0F83E7BB1E99}"/>
    <cellStyle name="CustomizationCells 3 3 7 13" xfId="45205" xr:uid="{3E2C2361-0BB3-41B6-8359-11A185CC08AF}"/>
    <cellStyle name="CustomizationCells 3 3 7 14" xfId="48596" xr:uid="{C365BEF0-6675-4FED-8DEB-EC076511C4A1}"/>
    <cellStyle name="CustomizationCells 3 3 7 15" xfId="50601" xr:uid="{CA6240DF-2EAF-4FC5-946B-76A277E5FA73}"/>
    <cellStyle name="CustomizationCells 3 3 7 2" xfId="7618" xr:uid="{0C428C73-2F17-4BAD-89D4-CB8C6437B3E9}"/>
    <cellStyle name="CustomizationCells 3 3 7 3" xfId="11197" xr:uid="{C34098F1-24B6-4A6F-AD79-F5D497735CFD}"/>
    <cellStyle name="CustomizationCells 3 3 7 4" xfId="15097" xr:uid="{F4EF4B6B-7FB5-428D-9873-36CF74290A5C}"/>
    <cellStyle name="CustomizationCells 3 3 7 5" xfId="18296" xr:uid="{321B9948-5C77-4F96-A09A-427CB0199086}"/>
    <cellStyle name="CustomizationCells 3 3 7 6" xfId="22276" xr:uid="{3B1541F6-57B7-4798-BE95-E8DDBDF95EDE}"/>
    <cellStyle name="CustomizationCells 3 3 7 7" xfId="24838" xr:uid="{E34F758D-E27B-45CD-AC97-F3E437FCB46A}"/>
    <cellStyle name="CustomizationCells 3 3 7 8" xfId="29181" xr:uid="{C3B4D94E-0A3B-431D-BB20-DAA28E55E3A2}"/>
    <cellStyle name="CustomizationCells 3 3 7 9" xfId="31155" xr:uid="{7BF436FE-DD77-4150-BF39-916F5DBFB88B}"/>
    <cellStyle name="CustomizationCells 3 3 8" xfId="2992" xr:uid="{1074506D-54FA-4303-83D0-6A554B318039}"/>
    <cellStyle name="CustomizationCells 3 3 8 10" xfId="34569" xr:uid="{78B18EC5-33BE-4093-BB9D-8ED3823012C3}"/>
    <cellStyle name="CustomizationCells 3 3 8 11" xfId="38014" xr:uid="{77143BB8-0DAC-4127-90FD-5F36604DF1DE}"/>
    <cellStyle name="CustomizationCells 3 3 8 12" xfId="40703" xr:uid="{516F65FD-B4B3-4342-8101-AFC490B54AAB}"/>
    <cellStyle name="CustomizationCells 3 3 8 13" xfId="45014" xr:uid="{9189F56C-8714-4F05-B446-EABC4F348F86}"/>
    <cellStyle name="CustomizationCells 3 3 8 14" xfId="48405" xr:uid="{7D71EF8D-3D68-4D3C-B30C-1237B9B29998}"/>
    <cellStyle name="CustomizationCells 3 3 8 15" xfId="50410" xr:uid="{060F14FE-DECB-479A-B488-A1447C160BB3}"/>
    <cellStyle name="CustomizationCells 3 3 8 2" xfId="7427" xr:uid="{6EBA4072-4366-4EC7-BE3B-F18019C54551}"/>
    <cellStyle name="CustomizationCells 3 3 8 3" xfId="11006" xr:uid="{A237ABB8-512B-45D4-A21F-57C114E21DAC}"/>
    <cellStyle name="CustomizationCells 3 3 8 4" xfId="14906" xr:uid="{D40A0EBE-2666-4C4C-BB3C-26AE15F67792}"/>
    <cellStyle name="CustomizationCells 3 3 8 5" xfId="18105" xr:uid="{514E279D-8831-44E9-B98F-47395DC5098E}"/>
    <cellStyle name="CustomizationCells 3 3 8 6" xfId="22085" xr:uid="{F1880BA4-944F-4E05-971E-C8B9D1783E91}"/>
    <cellStyle name="CustomizationCells 3 3 8 7" xfId="24647" xr:uid="{423E0167-2B29-4B45-92D9-123455683073}"/>
    <cellStyle name="CustomizationCells 3 3 8 8" xfId="28990" xr:uid="{2B35DC2C-B69F-4F79-B36B-7852457A2706}"/>
    <cellStyle name="CustomizationCells 3 3 8 9" xfId="30964" xr:uid="{4E4F1C4A-4EF4-4DB4-9F09-7C5B2F95C592}"/>
    <cellStyle name="CustomizationCells 3 3 9" xfId="4137" xr:uid="{93A3ADAE-0D48-48E2-8C24-5223BA50E2FD}"/>
    <cellStyle name="CustomizationCells 3 3 9 10" xfId="41800" xr:uid="{C1E316BD-8AA3-4D56-AD98-08A59D7A4106}"/>
    <cellStyle name="CustomizationCells 3 3 9 11" xfId="46136" xr:uid="{CBA5AA0F-FAD3-43AB-8FA9-734450005CB5}"/>
    <cellStyle name="CustomizationCells 3 3 9 12" xfId="49540" xr:uid="{2E58F5FF-7BC4-424D-A267-56710C0E3851}"/>
    <cellStyle name="CustomizationCells 3 3 9 13" xfId="51507" xr:uid="{F22B763B-9C4E-40FB-AEB6-84C5787A24EC}"/>
    <cellStyle name="CustomizationCells 3 3 9 2" xfId="8570" xr:uid="{D7DA2E9F-5416-4512-87C2-7176C44270F1}"/>
    <cellStyle name="CustomizationCells 3 3 9 3" xfId="12141" xr:uid="{F0FF6B33-4E69-461A-A479-ABCD316259BA}"/>
    <cellStyle name="CustomizationCells 3 3 9 4" xfId="16044" xr:uid="{9B5B9034-C6AE-4A4D-A622-AFE7080C506C}"/>
    <cellStyle name="CustomizationCells 3 3 9 5" xfId="19225" xr:uid="{1C82C49D-A056-49C2-B4C9-3EFEF324B71C}"/>
    <cellStyle name="CustomizationCells 3 3 9 6" xfId="25744" xr:uid="{D3208592-02D3-4A10-AE04-99D5B6C75E06}"/>
    <cellStyle name="CustomizationCells 3 3 9 7" xfId="32092" xr:uid="{E95CA2CB-FFA7-4E82-A0A2-02F3C080B576}"/>
    <cellStyle name="CustomizationCells 3 3 9 8" xfId="35698" xr:uid="{DF0CCE9C-B868-4473-B233-B5E5E34E878E}"/>
    <cellStyle name="CustomizationCells 3 3 9 9" xfId="39150" xr:uid="{4AD5EA19-7B62-4055-9CA3-DECF5ACE7412}"/>
    <cellStyle name="CustomizationCells 3 4" xfId="635" xr:uid="{3A0CC79F-5899-4176-BF68-83C9AE764E60}"/>
    <cellStyle name="CustomizationCells 3 4 10" xfId="4466" xr:uid="{B3F9C216-6EC0-42C3-89E9-1FAA77C38ED2}"/>
    <cellStyle name="CustomizationCells 3 4 10 10" xfId="42129" xr:uid="{420BB024-2A09-48BA-B63B-B1E89082E32A}"/>
    <cellStyle name="CustomizationCells 3 4 10 11" xfId="46465" xr:uid="{CA1137E7-51AD-41AA-BDF4-79A6636681DC}"/>
    <cellStyle name="CustomizationCells 3 4 10 12" xfId="49869" xr:uid="{940FCDB0-B7F9-4980-8472-E14CA1B5919E}"/>
    <cellStyle name="CustomizationCells 3 4 10 13" xfId="51836" xr:uid="{6A9AD741-0B96-4048-848C-D84B36EC2275}"/>
    <cellStyle name="CustomizationCells 3 4 10 2" xfId="8899" xr:uid="{08CECC49-5EEE-47FD-8E93-E755C2434A04}"/>
    <cellStyle name="CustomizationCells 3 4 10 3" xfId="12470" xr:uid="{A0E410F2-7035-4CE0-AB15-B4E634A642E6}"/>
    <cellStyle name="CustomizationCells 3 4 10 4" xfId="16373" xr:uid="{C8C91907-88A6-44F7-A24A-5B87690FABFD}"/>
    <cellStyle name="CustomizationCells 3 4 10 5" xfId="19554" xr:uid="{A681E54C-EEEC-4ACD-94B5-658A51A270EB}"/>
    <cellStyle name="CustomizationCells 3 4 10 6" xfId="26073" xr:uid="{E3ABB775-FDD2-48F4-AE83-A0B790376D86}"/>
    <cellStyle name="CustomizationCells 3 4 10 7" xfId="32421" xr:uid="{636E4F3B-19FE-4763-AF70-52D00C82CB32}"/>
    <cellStyle name="CustomizationCells 3 4 10 8" xfId="36027" xr:uid="{27D4FDFB-15AA-48C3-9E16-1C9F74829EC2}"/>
    <cellStyle name="CustomizationCells 3 4 10 9" xfId="39479" xr:uid="{2A1342FD-0240-4DD8-B655-ED55CD9C49F1}"/>
    <cellStyle name="CustomizationCells 3 4 11" xfId="5175" xr:uid="{A6EA9D9D-B4D8-45B9-A781-226940AC5343}"/>
    <cellStyle name="CustomizationCells 3 4 12" xfId="4964" xr:uid="{613BDC37-B956-4E82-A7D4-0118BDB42D81}"/>
    <cellStyle name="CustomizationCells 3 4 13" xfId="19749" xr:uid="{CBD97347-BDD5-46E1-ABFE-5A11B357BFB4}"/>
    <cellStyle name="CustomizationCells 3 4 14" xfId="26896" xr:uid="{1DA5C7D2-E327-4403-AFC9-580E51C4257F}"/>
    <cellStyle name="CustomizationCells 3 4 15" xfId="42665" xr:uid="{25C02FD9-78DB-4E8C-BCD1-B65EC4914E76}"/>
    <cellStyle name="CustomizationCells 3 4 16" xfId="52499" xr:uid="{07136F72-B3CB-49F3-9E82-A589CF82B9A5}"/>
    <cellStyle name="CustomizationCells 3 4 2" xfId="850" xr:uid="{0E2CA009-E131-484D-869C-CFBB7DB54728}"/>
    <cellStyle name="CustomizationCells 3 4 2 10" xfId="5335" xr:uid="{16077C21-41DD-4CAE-BAA1-B37042102E50}"/>
    <cellStyle name="CustomizationCells 3 4 2 11" xfId="12676" xr:uid="{475588D5-C51B-4664-B87D-ACB715B6D91A}"/>
    <cellStyle name="CustomizationCells 3 4 2 12" xfId="19959" xr:uid="{46651FD2-EBD7-43D2-B179-2D8982FDFA62}"/>
    <cellStyle name="CustomizationCells 3 4 2 13" xfId="37168" xr:uid="{C0936155-0322-4C67-8538-2FF7A702F046}"/>
    <cellStyle name="CustomizationCells 3 4 2 14" xfId="42875" xr:uid="{C8AF13B9-6D8C-48E8-81CB-D2F2D7134C8E}"/>
    <cellStyle name="CustomizationCells 3 4 2 15" xfId="52713" xr:uid="{70CA584A-AA59-416A-B082-A806F98D405F}"/>
    <cellStyle name="CustomizationCells 3 4 2 2" xfId="1603" xr:uid="{2B802AC4-C028-459C-B429-17FFB0906D89}"/>
    <cellStyle name="CustomizationCells 3 4 2 2 10" xfId="43628" xr:uid="{A8B71C9C-5FAE-43D8-8A52-8F03EDF3C87E}"/>
    <cellStyle name="CustomizationCells 3 4 2 2 11" xfId="47818" xr:uid="{0C656E05-EBD5-4786-BD50-68C44F9BCDFD}"/>
    <cellStyle name="CustomizationCells 3 4 2 2 2" xfId="6042" xr:uid="{2ADA8ADF-CB91-4A53-944A-3B0A47A0D042}"/>
    <cellStyle name="CustomizationCells 3 4 2 2 3" xfId="9619" xr:uid="{F4B0A278-B82A-4CC8-889D-702F719251E4}"/>
    <cellStyle name="CustomizationCells 3 4 2 2 4" xfId="16724" xr:uid="{E44D160A-033C-4E38-9A0C-2BBEA581E18F}"/>
    <cellStyle name="CustomizationCells 3 4 2 2 5" xfId="20711" xr:uid="{0558BA8A-A94D-40D5-81D6-28E8EB897A5A}"/>
    <cellStyle name="CustomizationCells 3 4 2 2 6" xfId="23319" xr:uid="{9A26C154-F7E2-45D8-9443-C0304A12C31D}"/>
    <cellStyle name="CustomizationCells 3 4 2 2 7" xfId="27912" xr:uid="{64206FE2-2807-4FF1-9DB5-BFD8FB78516E}"/>
    <cellStyle name="CustomizationCells 3 4 2 2 8" xfId="33186" xr:uid="{16EFEB4A-FE75-4FDE-9B6B-C7E832CA671F}"/>
    <cellStyle name="CustomizationCells 3 4 2 2 9" xfId="36328" xr:uid="{F890B056-94E1-437D-9932-5397900E02C6}"/>
    <cellStyle name="CustomizationCells 3 4 2 3" xfId="1309" xr:uid="{80EE3A6A-C3D3-403B-90A6-BFA56839D857}"/>
    <cellStyle name="CustomizationCells 3 4 2 3 10" xfId="37528" xr:uid="{CD2FA21A-0BE5-4C4F-B79D-6D059660F7BA}"/>
    <cellStyle name="CustomizationCells 3 4 2 3 11" xfId="43334" xr:uid="{0AF227E8-8E79-43A7-B9C1-47FFEFE39B4F}"/>
    <cellStyle name="CustomizationCells 3 4 2 3 12" xfId="47788" xr:uid="{F68EE821-CE59-4339-ADFB-0CA8CCD6F4E4}"/>
    <cellStyle name="CustomizationCells 3 4 2 3 2" xfId="5751" xr:uid="{AEFB887D-278D-4F73-BCAA-FE43B15059ED}"/>
    <cellStyle name="CustomizationCells 3 4 2 3 3" xfId="9325" xr:uid="{693D85F7-2AC5-4BAD-9DF8-41F3FB73E9FF}"/>
    <cellStyle name="CustomizationCells 3 4 2 3 4" xfId="13254" xr:uid="{D14E016A-6D7D-4867-8369-5EAEA539BE5E}"/>
    <cellStyle name="CustomizationCells 3 4 2 3 5" xfId="6356" xr:uid="{962E03C5-3689-4799-9926-B6FC3642593E}"/>
    <cellStyle name="CustomizationCells 3 4 2 3 6" xfId="20417" xr:uid="{D6A94F2D-7850-40CF-B8B9-6954087402B8}"/>
    <cellStyle name="CustomizationCells 3 4 2 3 7" xfId="12776" xr:uid="{4450A970-A311-4560-ADAE-4586DBFD688F}"/>
    <cellStyle name="CustomizationCells 3 4 2 3 8" xfId="30022" xr:uid="{71A9C23F-5B2E-43D5-B1B5-AFDB19A7F672}"/>
    <cellStyle name="CustomizationCells 3 4 2 3 9" xfId="32892" xr:uid="{A6896B11-EC75-4C97-9181-043AA2027505}"/>
    <cellStyle name="CustomizationCells 3 4 2 4" xfId="2265" xr:uid="{86319B7F-989E-4EF9-9045-382FF7651C36}"/>
    <cellStyle name="CustomizationCells 3 4 2 4 10" xfId="39982" xr:uid="{44BDDD2C-17E2-445E-832D-C21C4404B417}"/>
    <cellStyle name="CustomizationCells 3 4 2 4 11" xfId="44288" xr:uid="{D41966DA-4153-4EFA-8B35-C7480ABB2525}"/>
    <cellStyle name="CustomizationCells 3 4 2 4 12" xfId="47984" xr:uid="{4B74CD77-9A8D-4EFD-A5BC-1261E27F7642}"/>
    <cellStyle name="CustomizationCells 3 4 2 4 2" xfId="6703" xr:uid="{7D2EC8C6-71AF-4C2A-B865-E0728A07C42A}"/>
    <cellStyle name="CustomizationCells 3 4 2 4 3" xfId="10281" xr:uid="{77BE864B-A3C3-4B0D-9AAC-558521DC0268}"/>
    <cellStyle name="CustomizationCells 3 4 2 4 4" xfId="14180" xr:uid="{9177C21F-BD1A-44D4-A839-7F4A8395118D}"/>
    <cellStyle name="CustomizationCells 3 4 2 4 5" xfId="17381" xr:uid="{0896D16A-C2E9-472E-B275-78292333AD57}"/>
    <cellStyle name="CustomizationCells 3 4 2 4 6" xfId="21364" xr:uid="{3DE016C8-D326-4B3B-B11F-4CFFEBDFFE39}"/>
    <cellStyle name="CustomizationCells 3 4 2 4 7" xfId="23951" xr:uid="{DDDAC387-DA70-4140-998D-2331C575426E}"/>
    <cellStyle name="CustomizationCells 3 4 2 4 8" xfId="29928" xr:uid="{9B52529E-4367-42E9-B67E-74626208657B}"/>
    <cellStyle name="CustomizationCells 3 4 2 4 9" xfId="33844" xr:uid="{069AB6E2-7B4D-4A18-AD76-D3B7153757E1}"/>
    <cellStyle name="CustomizationCells 3 4 2 5" xfId="2625" xr:uid="{C80C9D95-EF29-43B5-8489-DBC787B58B06}"/>
    <cellStyle name="CustomizationCells 3 4 2 5 10" xfId="40342" xr:uid="{F3775B19-5F26-4F48-B75F-52A0F2F3F9AA}"/>
    <cellStyle name="CustomizationCells 3 4 2 5 11" xfId="44648" xr:uid="{67CC124C-18D0-4C1F-9653-268B156801FC}"/>
    <cellStyle name="CustomizationCells 3 4 2 5 12" xfId="50049" xr:uid="{45DFEABF-4845-4E48-9DC8-A2BBAD01F3B8}"/>
    <cellStyle name="CustomizationCells 3 4 2 5 2" xfId="7062" xr:uid="{903CB231-233A-42E1-90A9-B7DDE3D524F4}"/>
    <cellStyle name="CustomizationCells 3 4 2 5 3" xfId="10641" xr:uid="{AF098640-A222-4690-A5CA-2A6E6DB5D0F3}"/>
    <cellStyle name="CustomizationCells 3 4 2 5 4" xfId="14540" xr:uid="{7B7E6946-2D8A-4270-91BE-BFE98955E5A8}"/>
    <cellStyle name="CustomizationCells 3 4 2 5 5" xfId="17741" xr:uid="{BFA76D5D-55CE-4F41-A71D-BCFA3958E18B}"/>
    <cellStyle name="CustomizationCells 3 4 2 5 6" xfId="21724" xr:uid="{01A65D81-D678-495F-8DA0-A7B56F65CA02}"/>
    <cellStyle name="CustomizationCells 3 4 2 5 7" xfId="24293" xr:uid="{2986343D-E5EE-44DD-B7B7-816F82CBC9AC}"/>
    <cellStyle name="CustomizationCells 3 4 2 5 8" xfId="30597" xr:uid="{27A34436-36DE-4052-8DD1-21E9720CE5B0}"/>
    <cellStyle name="CustomizationCells 3 4 2 5 9" xfId="34204" xr:uid="{A61A5208-3E10-4D82-B325-8C30248DDDC9}"/>
    <cellStyle name="CustomizationCells 3 4 2 6" xfId="3314" xr:uid="{A3DC126B-EB57-4245-A5FC-02B0AD2AD043}"/>
    <cellStyle name="CustomizationCells 3 4 2 6 10" xfId="34891" xr:uid="{0F46B902-46AC-4FEF-82B3-4E80071157AE}"/>
    <cellStyle name="CustomizationCells 3 4 2 6 11" xfId="38336" xr:uid="{9344CF3B-1940-464A-A7AD-69357CA915E0}"/>
    <cellStyle name="CustomizationCells 3 4 2 6 12" xfId="41025" xr:uid="{E25F51C5-C8AA-4E75-8AA5-3D4CD0FC0849}"/>
    <cellStyle name="CustomizationCells 3 4 2 6 13" xfId="45336" xr:uid="{7D71097D-4D67-4821-A2EE-C443C8CCDCE9}"/>
    <cellStyle name="CustomizationCells 3 4 2 6 14" xfId="48727" xr:uid="{798363DF-1F87-4759-9180-818EC81FF268}"/>
    <cellStyle name="CustomizationCells 3 4 2 6 15" xfId="50732" xr:uid="{F74C41E6-B168-4043-8121-5A8617BCB205}"/>
    <cellStyle name="CustomizationCells 3 4 2 6 2" xfId="7749" xr:uid="{121C9AB3-5ECD-4501-BC08-D2E3CAF4301D}"/>
    <cellStyle name="CustomizationCells 3 4 2 6 3" xfId="11328" xr:uid="{C720CE56-CBDB-45AE-BC27-EC8AED3A6166}"/>
    <cellStyle name="CustomizationCells 3 4 2 6 4" xfId="15228" xr:uid="{5A1B6CC7-8AE2-4E48-9488-81505E30DCE7}"/>
    <cellStyle name="CustomizationCells 3 4 2 6 5" xfId="18427" xr:uid="{97095689-3208-48BC-B8CE-8E516E084F37}"/>
    <cellStyle name="CustomizationCells 3 4 2 6 6" xfId="22407" xr:uid="{84A90BFF-89C2-4464-B240-BFF499396D46}"/>
    <cellStyle name="CustomizationCells 3 4 2 6 7" xfId="24969" xr:uid="{9737F5C5-B663-4E35-9DAE-DA206E925ACA}"/>
    <cellStyle name="CustomizationCells 3 4 2 6 8" xfId="29312" xr:uid="{C21C8750-13FA-4230-8218-48B7295D5A85}"/>
    <cellStyle name="CustomizationCells 3 4 2 6 9" xfId="31286" xr:uid="{59CB4BBD-5B95-4AD0-9DD5-AF3DC3F45BAD}"/>
    <cellStyle name="CustomizationCells 3 4 2 7" xfId="2968" xr:uid="{3D65FA19-A0AC-4F23-82E8-64B0074D3CA7}"/>
    <cellStyle name="CustomizationCells 3 4 2 7 10" xfId="34545" xr:uid="{1CD5EECB-FE31-4EF4-AB5C-4921FAC6B354}"/>
    <cellStyle name="CustomizationCells 3 4 2 7 11" xfId="37990" xr:uid="{F873DF94-7D80-4518-913E-2CFE724C2EA8}"/>
    <cellStyle name="CustomizationCells 3 4 2 7 12" xfId="40679" xr:uid="{3B8C355E-59B5-4CCE-AAD6-9A8126CC489A}"/>
    <cellStyle name="CustomizationCells 3 4 2 7 13" xfId="44990" xr:uid="{C36FDD82-139F-4715-AF09-7EDC8BA26C1B}"/>
    <cellStyle name="CustomizationCells 3 4 2 7 14" xfId="48381" xr:uid="{BD29AD1B-7937-4DB9-B2B0-57FD50F36A86}"/>
    <cellStyle name="CustomizationCells 3 4 2 7 15" xfId="50386" xr:uid="{B3C2E7E6-DA38-41D1-BFCA-534E83339320}"/>
    <cellStyle name="CustomizationCells 3 4 2 7 2" xfId="7403" xr:uid="{28C5C8C5-2062-4158-BD79-25BD121ABE2C}"/>
    <cellStyle name="CustomizationCells 3 4 2 7 3" xfId="10982" xr:uid="{2EF00732-1BAE-4DF4-AB94-FA272C08CA1A}"/>
    <cellStyle name="CustomizationCells 3 4 2 7 4" xfId="14882" xr:uid="{39F2986A-2C98-43D0-BEC2-BCADDEF4B468}"/>
    <cellStyle name="CustomizationCells 3 4 2 7 5" xfId="18081" xr:uid="{4731FFED-0F21-4EC6-9629-3D3DDC81BB82}"/>
    <cellStyle name="CustomizationCells 3 4 2 7 6" xfId="22061" xr:uid="{1F94404A-2EAA-48A3-AB48-8F703092571A}"/>
    <cellStyle name="CustomizationCells 3 4 2 7 7" xfId="24623" xr:uid="{DA151F9B-7701-4EFD-B8C7-0A7B55565998}"/>
    <cellStyle name="CustomizationCells 3 4 2 7 8" xfId="28966" xr:uid="{3DFFBB33-7FE0-4F63-8C39-B1D838520D09}"/>
    <cellStyle name="CustomizationCells 3 4 2 7 9" xfId="30940" xr:uid="{FDB02A6A-2738-48A4-BB3A-697ACB49C442}"/>
    <cellStyle name="CustomizationCells 3 4 2 8" xfId="4266" xr:uid="{D589188E-2CA7-44C0-9DCD-19BA6DEAD8CE}"/>
    <cellStyle name="CustomizationCells 3 4 2 8 10" xfId="41929" xr:uid="{10BCB346-9192-4729-90CC-5DF263ACD6C3}"/>
    <cellStyle name="CustomizationCells 3 4 2 8 11" xfId="46265" xr:uid="{AD0D0CCC-048C-4F49-939A-5BF80E6DC10C}"/>
    <cellStyle name="CustomizationCells 3 4 2 8 12" xfId="49669" xr:uid="{E5ACACAF-F535-4F00-9BBA-E08000A90B67}"/>
    <cellStyle name="CustomizationCells 3 4 2 8 13" xfId="51636" xr:uid="{EFA92277-BA79-4B56-9209-F4867C4FF67C}"/>
    <cellStyle name="CustomizationCells 3 4 2 8 2" xfId="8699" xr:uid="{9C462BFC-3286-43D3-89F5-481798EF001F}"/>
    <cellStyle name="CustomizationCells 3 4 2 8 3" xfId="12270" xr:uid="{60560B5C-6F22-4E1A-942B-870B39FA6090}"/>
    <cellStyle name="CustomizationCells 3 4 2 8 4" xfId="16173" xr:uid="{A847A638-A037-4D67-8ADA-E007E920DB32}"/>
    <cellStyle name="CustomizationCells 3 4 2 8 5" xfId="19354" xr:uid="{8F4176F3-7B26-4F11-A9BB-2119E76D8B9C}"/>
    <cellStyle name="CustomizationCells 3 4 2 8 6" xfId="25873" xr:uid="{81784DFA-FD11-4703-BADA-A279592C9B5D}"/>
    <cellStyle name="CustomizationCells 3 4 2 8 7" xfId="32221" xr:uid="{8172825A-B9C9-4512-8BA6-E88C4FA6FC30}"/>
    <cellStyle name="CustomizationCells 3 4 2 8 8" xfId="35827" xr:uid="{AB8816EA-06BC-44AA-9F3E-BBCFA49134A9}"/>
    <cellStyle name="CustomizationCells 3 4 2 8 9" xfId="39279" xr:uid="{147835CF-3461-4597-8AEF-D63A2F10BFE3}"/>
    <cellStyle name="CustomizationCells 3 4 2 9" xfId="3843" xr:uid="{A54D8804-6EEC-45B1-B628-30EBED6A2B52}"/>
    <cellStyle name="CustomizationCells 3 4 2 9 10" xfId="41506" xr:uid="{7B98EA5C-1AB5-4721-88BB-0F1009F474E5}"/>
    <cellStyle name="CustomizationCells 3 4 2 9 11" xfId="45842" xr:uid="{7262CF24-3692-40FC-999E-DF669CA0DA30}"/>
    <cellStyle name="CustomizationCells 3 4 2 9 12" xfId="49246" xr:uid="{3808759A-31B1-4C13-81EB-31C8CE8D1DB3}"/>
    <cellStyle name="CustomizationCells 3 4 2 9 13" xfId="51213" xr:uid="{CC2EFA64-B94D-4806-A1E0-311747C799CF}"/>
    <cellStyle name="CustomizationCells 3 4 2 9 2" xfId="8276" xr:uid="{BBC80240-59D3-479F-BB9C-EE71D19981E3}"/>
    <cellStyle name="CustomizationCells 3 4 2 9 3" xfId="11847" xr:uid="{88E70F0A-B9EA-4A9D-A658-DCA89864C5EE}"/>
    <cellStyle name="CustomizationCells 3 4 2 9 4" xfId="15750" xr:uid="{6AF5D86D-C897-490D-AE96-2B0ED452137E}"/>
    <cellStyle name="CustomizationCells 3 4 2 9 5" xfId="18931" xr:uid="{932F6929-6D6A-40BF-92C4-27CADF51440D}"/>
    <cellStyle name="CustomizationCells 3 4 2 9 6" xfId="25450" xr:uid="{09DC2FC4-60D9-4C1B-8EE2-E2846D8B7C97}"/>
    <cellStyle name="CustomizationCells 3 4 2 9 7" xfId="31798" xr:uid="{B67E3317-51D4-4076-96DE-0C3562D1C080}"/>
    <cellStyle name="CustomizationCells 3 4 2 9 8" xfId="35404" xr:uid="{532DB937-2591-4961-9B08-3144DD2015F4}"/>
    <cellStyle name="CustomizationCells 3 4 2 9 9" xfId="38856" xr:uid="{4C27BD6C-E6A9-4E7A-B31B-91564100C8B7}"/>
    <cellStyle name="CustomizationCells 3 4 3" xfId="1089" xr:uid="{16CAD1B4-0F96-4809-BBD0-8CCCC077CEDB}"/>
    <cellStyle name="CustomizationCells 3 4 3 10" xfId="43114" xr:uid="{1A22CBDE-589D-4E58-8E28-7284426C65EF}"/>
    <cellStyle name="CustomizationCells 3 4 3 11" xfId="48030" xr:uid="{E05E5A22-A3EA-4F45-BB46-D62CBF3E301E}"/>
    <cellStyle name="CustomizationCells 3 4 3 2" xfId="5531" xr:uid="{1C1F7CD8-914C-4794-AB65-D489C1C3CBEA}"/>
    <cellStyle name="CustomizationCells 3 4 3 3" xfId="9105" xr:uid="{E111F3FF-EEE7-4BB5-BFC2-6442E7A069BF}"/>
    <cellStyle name="CustomizationCells 3 4 3 4" xfId="12968" xr:uid="{034AD796-F551-4DD5-B632-387FF29D9547}"/>
    <cellStyle name="CustomizationCells 3 4 3 5" xfId="20197" xr:uid="{D6B8FC81-CC9B-49E3-8851-B340E72EFB96}"/>
    <cellStyle name="CustomizationCells 3 4 3 6" xfId="22879" xr:uid="{F912F5EE-7064-42A8-9D57-9D40C034A270}"/>
    <cellStyle name="CustomizationCells 3 4 3 7" xfId="28545" xr:uid="{DC6CE029-496D-43A2-BD7E-8B39A6D6AD16}"/>
    <cellStyle name="CustomizationCells 3 4 3 8" xfId="32672" xr:uid="{B5475009-D1A3-4430-B4D3-031FBA35E008}"/>
    <cellStyle name="CustomizationCells 3 4 3 9" xfId="36351" xr:uid="{0B46F430-2C23-4E04-835B-432E22DA7485}"/>
    <cellStyle name="CustomizationCells 3 4 4" xfId="1263" xr:uid="{6D5A21ED-F494-44E0-A2E1-116451D971DA}"/>
    <cellStyle name="CustomizationCells 3 4 4 10" xfId="36754" xr:uid="{93B96296-B556-4A41-9FA7-4EE9B4BD6CF4}"/>
    <cellStyle name="CustomizationCells 3 4 4 11" xfId="43288" xr:uid="{5A4842D5-62BA-4B09-AAF5-07A5F85F060D}"/>
    <cellStyle name="CustomizationCells 3 4 4 12" xfId="47417" xr:uid="{75AE1CCB-AA58-4BE4-BA1E-4ED749C465C6}"/>
    <cellStyle name="CustomizationCells 3 4 4 2" xfId="5705" xr:uid="{1107BC2E-A4E8-4526-A788-46521BCAE920}"/>
    <cellStyle name="CustomizationCells 3 4 4 3" xfId="9279" xr:uid="{9A491543-ED1B-4011-B660-213E184C5561}"/>
    <cellStyle name="CustomizationCells 3 4 4 4" xfId="13216" xr:uid="{15F98C55-CFBA-4F19-BA46-9FA369F818FA}"/>
    <cellStyle name="CustomizationCells 3 4 4 5" xfId="5303" xr:uid="{C6474CD5-DD91-44DF-9ECB-300E8B206789}"/>
    <cellStyle name="CustomizationCells 3 4 4 6" xfId="20371" xr:uid="{8518675D-93CD-4DD7-8E4F-1F78FA20239C}"/>
    <cellStyle name="CustomizationCells 3 4 4 7" xfId="22768" xr:uid="{59454074-F0B6-455A-8B7A-6143F1ABB6D8}"/>
    <cellStyle name="CustomizationCells 3 4 4 8" xfId="28587" xr:uid="{4B04A27B-D70F-457E-8464-02F9AD32C7F8}"/>
    <cellStyle name="CustomizationCells 3 4 4 9" xfId="32846" xr:uid="{148E55DB-0855-4017-92C6-6FFB7F35BFA6}"/>
    <cellStyle name="CustomizationCells 3 4 5" xfId="2085" xr:uid="{EDB9AA41-53AD-4DB0-A21E-C531FB9A09A2}"/>
    <cellStyle name="CustomizationCells 3 4 5 10" xfId="39802" xr:uid="{DC3A93F2-97F9-4A06-AFE5-28316A88992E}"/>
    <cellStyle name="CustomizationCells 3 4 5 11" xfId="44108" xr:uid="{4B9E098F-EEEB-44B6-B93B-BE1CEDE74FFD}"/>
    <cellStyle name="CustomizationCells 3 4 5 12" xfId="47115" xr:uid="{72BB246B-F6C9-4E18-B688-B4E92DE80FB9}"/>
    <cellStyle name="CustomizationCells 3 4 5 2" xfId="6523" xr:uid="{15CA58FE-4515-406F-BE84-BEAAF58D74A9}"/>
    <cellStyle name="CustomizationCells 3 4 5 3" xfId="10101" xr:uid="{D526EDC9-3935-4E25-8911-4DBBBC395A11}"/>
    <cellStyle name="CustomizationCells 3 4 5 4" xfId="14000" xr:uid="{7493F40A-0C50-4D6D-92FB-88BF59A4955E}"/>
    <cellStyle name="CustomizationCells 3 4 5 5" xfId="17201" xr:uid="{76E72DE3-EB94-4AE3-A956-336A4989A03D}"/>
    <cellStyle name="CustomizationCells 3 4 5 6" xfId="21184" xr:uid="{264B85EA-62F0-4C45-B475-447D6BDED697}"/>
    <cellStyle name="CustomizationCells 3 4 5 7" xfId="23771" xr:uid="{448D3D53-B9E8-4BAF-A75A-446B31018254}"/>
    <cellStyle name="CustomizationCells 3 4 5 8" xfId="26947" xr:uid="{962DF269-4706-41B9-9BE5-3C6BCB3C2ACD}"/>
    <cellStyle name="CustomizationCells 3 4 5 9" xfId="33664" xr:uid="{03CB45A2-9E3F-4FD6-8EE6-D41D1FAA9192}"/>
    <cellStyle name="CustomizationCells 3 4 6" xfId="2419" xr:uid="{FBB3F03F-7317-4F9B-914D-949722A9EFF4}"/>
    <cellStyle name="CustomizationCells 3 4 6 10" xfId="40136" xr:uid="{C8A9CEDB-C6D5-444E-BE8E-ED29679C9F3B}"/>
    <cellStyle name="CustomizationCells 3 4 6 11" xfId="44442" xr:uid="{EA43E8F9-8B9C-41BD-A98C-4A119E849C52}"/>
    <cellStyle name="CustomizationCells 3 4 6 12" xfId="49093" xr:uid="{6E60EC01-75A4-44B7-9429-03171E285533}"/>
    <cellStyle name="CustomizationCells 3 4 6 2" xfId="6857" xr:uid="{E9AF422B-EDDC-4F77-9AD1-A318B61951D3}"/>
    <cellStyle name="CustomizationCells 3 4 6 3" xfId="10435" xr:uid="{3E851D3E-2DD2-44BC-A8AD-C2FEC8EBBD02}"/>
    <cellStyle name="CustomizationCells 3 4 6 4" xfId="14334" xr:uid="{AA6AD8D0-2A43-4C79-B54A-B1FBE8C8C521}"/>
    <cellStyle name="CustomizationCells 3 4 6 5" xfId="17535" xr:uid="{FCD7C7A8-3A15-4146-B979-BA3F1975077B}"/>
    <cellStyle name="CustomizationCells 3 4 6 6" xfId="21518" xr:uid="{B14FE726-2EEA-4D94-818E-77958BF7516E}"/>
    <cellStyle name="CustomizationCells 3 4 6 7" xfId="24102" xr:uid="{03D5685E-3D28-49BD-9A0A-CF9C860E6949}"/>
    <cellStyle name="CustomizationCells 3 4 6 8" xfId="28296" xr:uid="{F2252789-E34A-4DC8-97E4-FB2E8C1BB1D7}"/>
    <cellStyle name="CustomizationCells 3 4 6 9" xfId="33998" xr:uid="{E0284BA7-4308-4F74-9E39-3F697BE85D4D}"/>
    <cellStyle name="CustomizationCells 3 4 7" xfId="3103" xr:uid="{A7EDF92C-B975-494E-B7A1-812942F2A2C0}"/>
    <cellStyle name="CustomizationCells 3 4 7 10" xfId="34680" xr:uid="{9D1E8445-C692-4481-A5B6-B3181B4DCA24}"/>
    <cellStyle name="CustomizationCells 3 4 7 11" xfId="38125" xr:uid="{6B30BB01-E15C-403F-9FD6-505E7674506B}"/>
    <cellStyle name="CustomizationCells 3 4 7 12" xfId="40814" xr:uid="{D8E19531-0418-4A29-A3DE-1C3EF6FB740E}"/>
    <cellStyle name="CustomizationCells 3 4 7 13" xfId="45125" xr:uid="{5EDBD144-40A7-4BEA-9505-88153612A2A1}"/>
    <cellStyle name="CustomizationCells 3 4 7 14" xfId="48516" xr:uid="{2730E239-2478-4BF0-9E2F-60F6E5BE4E71}"/>
    <cellStyle name="CustomizationCells 3 4 7 15" xfId="50521" xr:uid="{4BEAF1DD-7C9C-4FA1-923C-9ADAC52E304D}"/>
    <cellStyle name="CustomizationCells 3 4 7 2" xfId="7538" xr:uid="{ACF12FC7-1942-4D74-BFC6-813B197A4E8A}"/>
    <cellStyle name="CustomizationCells 3 4 7 3" xfId="11117" xr:uid="{22E10255-17D3-4F72-A8C7-6D179FABC577}"/>
    <cellStyle name="CustomizationCells 3 4 7 4" xfId="15017" xr:uid="{C3ADF750-3CDA-4844-AB38-BE4012EAB258}"/>
    <cellStyle name="CustomizationCells 3 4 7 5" xfId="18216" xr:uid="{D90D23B9-1058-4D55-B32E-6980AD105824}"/>
    <cellStyle name="CustomizationCells 3 4 7 6" xfId="22196" xr:uid="{62E65E19-D2CC-4F35-9C00-AD47F9F83F74}"/>
    <cellStyle name="CustomizationCells 3 4 7 7" xfId="24758" xr:uid="{9FDAD2C1-8EAD-41E2-A921-410889E954F3}"/>
    <cellStyle name="CustomizationCells 3 4 7 8" xfId="29101" xr:uid="{EA23D3F6-593B-4306-B1C5-A10629C4FB3E}"/>
    <cellStyle name="CustomizationCells 3 4 7 9" xfId="31075" xr:uid="{6B07AA70-3E03-4232-B238-F21174D2108B}"/>
    <cellStyle name="CustomizationCells 3 4 8" xfId="2990" xr:uid="{5934DBCB-4475-4949-8E6F-8CCBC39C16F9}"/>
    <cellStyle name="CustomizationCells 3 4 8 10" xfId="34567" xr:uid="{E9E4B2D6-5D22-42C9-9CE8-C48820149526}"/>
    <cellStyle name="CustomizationCells 3 4 8 11" xfId="38012" xr:uid="{90A7777E-391A-480D-A4CD-F442D1E6B33F}"/>
    <cellStyle name="CustomizationCells 3 4 8 12" xfId="40701" xr:uid="{475C0E3A-2F98-4EEF-A5E7-30B9441C807D}"/>
    <cellStyle name="CustomizationCells 3 4 8 13" xfId="45012" xr:uid="{9E09B560-30A7-4218-9731-B75F7C3107A2}"/>
    <cellStyle name="CustomizationCells 3 4 8 14" xfId="48403" xr:uid="{1CF70C00-7B16-42A3-BFEF-ECC0D749473C}"/>
    <cellStyle name="CustomizationCells 3 4 8 15" xfId="50408" xr:uid="{3C711B26-8FB9-4997-8409-47510B25DD71}"/>
    <cellStyle name="CustomizationCells 3 4 8 2" xfId="7425" xr:uid="{2E6C7F81-CBB2-4300-BA08-2C9F6A3A91FB}"/>
    <cellStyle name="CustomizationCells 3 4 8 3" xfId="11004" xr:uid="{5F4E9A59-E3C9-4A2D-A9E9-4011A5BC471D}"/>
    <cellStyle name="CustomizationCells 3 4 8 4" xfId="14904" xr:uid="{DFC87337-A013-46A1-951B-F953FB6C568D}"/>
    <cellStyle name="CustomizationCells 3 4 8 5" xfId="18103" xr:uid="{9490C009-8AAA-4A66-BB76-1ADFCB3988AE}"/>
    <cellStyle name="CustomizationCells 3 4 8 6" xfId="22083" xr:uid="{107F1E64-4F22-4E52-BDCC-3F3B8AFBA6D8}"/>
    <cellStyle name="CustomizationCells 3 4 8 7" xfId="24645" xr:uid="{4DFD7243-F7D7-4326-915B-FCAED3106634}"/>
    <cellStyle name="CustomizationCells 3 4 8 8" xfId="28988" xr:uid="{0DB1A376-0676-4C85-97DB-4934E21CA75E}"/>
    <cellStyle name="CustomizationCells 3 4 8 9" xfId="30962" xr:uid="{121DE728-894B-4162-BC85-C1A6A891EFAC}"/>
    <cellStyle name="CustomizationCells 3 4 9" xfId="4057" xr:uid="{82B50661-3FC0-47C7-B0A5-F43D167CC00D}"/>
    <cellStyle name="CustomizationCells 3 4 9 10" xfId="41720" xr:uid="{FBC1429A-C66C-4D4D-BB80-EB9944713DCA}"/>
    <cellStyle name="CustomizationCells 3 4 9 11" xfId="46056" xr:uid="{481F94FE-3030-4413-B113-36200D46880C}"/>
    <cellStyle name="CustomizationCells 3 4 9 12" xfId="49460" xr:uid="{7EDC6397-91F4-4C78-A6AA-1B6D6F8B46D0}"/>
    <cellStyle name="CustomizationCells 3 4 9 13" xfId="51427" xr:uid="{E1041DD5-FAE7-4ED4-BDC5-99306DA95E6D}"/>
    <cellStyle name="CustomizationCells 3 4 9 2" xfId="8490" xr:uid="{EE7E1558-1C87-4087-B4B5-C531F501C58F}"/>
    <cellStyle name="CustomizationCells 3 4 9 3" xfId="12061" xr:uid="{95464E99-8CCC-4C34-90D4-F3BDDF6E39A4}"/>
    <cellStyle name="CustomizationCells 3 4 9 4" xfId="15964" xr:uid="{9BA7B4CF-5AD8-47C1-BD6A-518561C4342B}"/>
    <cellStyle name="CustomizationCells 3 4 9 5" xfId="19145" xr:uid="{4415B5B5-FD4E-425A-8BFF-72EEDCE974C3}"/>
    <cellStyle name="CustomizationCells 3 4 9 6" xfId="25664" xr:uid="{3E01D99A-DEE5-4D3F-91E2-B99533E97DF7}"/>
    <cellStyle name="CustomizationCells 3 4 9 7" xfId="32012" xr:uid="{C39A9A79-CA68-4A6A-AA97-38FA4AB0366A}"/>
    <cellStyle name="CustomizationCells 3 4 9 8" xfId="35618" xr:uid="{D8312928-4BE6-4479-9D12-8E4D6624A296}"/>
    <cellStyle name="CustomizationCells 3 4 9 9" xfId="39070" xr:uid="{E0AF3ADD-C8C7-4169-8767-7BD0B2A7DEAA}"/>
    <cellStyle name="CustomizationCells 3 5" xfId="774" xr:uid="{8C624FBC-CF4F-4461-9614-156A32462663}"/>
    <cellStyle name="CustomizationCells 3 5 2" xfId="52637" xr:uid="{9E0E0558-B6E0-450F-8420-2E23C7F86CD9}"/>
    <cellStyle name="CustomizationCells 3 6" xfId="1580" xr:uid="{924B93DF-7B29-4947-96BD-4B47F7F72A6C}"/>
    <cellStyle name="CustomizationCells 3 6 10" xfId="43605" xr:uid="{64807375-20AF-486F-A881-4F136D88AEAC}"/>
    <cellStyle name="CustomizationCells 3 6 11" xfId="47504" xr:uid="{D3842AEB-30EE-47FA-8B86-13A1446E7857}"/>
    <cellStyle name="CustomizationCells 3 6 2" xfId="6019" xr:uid="{C24A5CD9-F00A-446C-9A8D-9E429B049135}"/>
    <cellStyle name="CustomizationCells 3 6 3" xfId="9596" xr:uid="{DB4FEB4F-E222-4078-97AB-5F4C4F604908}"/>
    <cellStyle name="CustomizationCells 3 6 4" xfId="16701" xr:uid="{9A9521CA-CE08-4836-8D6D-10DEF38498FB}"/>
    <cellStyle name="CustomizationCells 3 6 5" xfId="20688" xr:uid="{41CB5FC5-5BEB-4591-8B9B-EF80B465FEF9}"/>
    <cellStyle name="CustomizationCells 3 6 6" xfId="23297" xr:uid="{9AC383D8-DB5F-4B0B-9B12-A301B0C881CE}"/>
    <cellStyle name="CustomizationCells 3 6 7" xfId="28123" xr:uid="{B7DA704E-7225-4BE5-86E0-D749ED2B3064}"/>
    <cellStyle name="CustomizationCells 3 6 8" xfId="33163" xr:uid="{2256BC42-7E8C-44E2-AA67-8F26EE66021C}"/>
    <cellStyle name="CustomizationCells 3 6 9" xfId="37496" xr:uid="{E4B98ABB-5320-4287-AA78-285F48F53E64}"/>
    <cellStyle name="CustomizationCells 3 7" xfId="1443" xr:uid="{3BFDEC44-8918-4F35-A743-102BBD4B7AAF}"/>
    <cellStyle name="CustomizationCells 3 7 10" xfId="36704" xr:uid="{8FB6A430-79FD-4D96-9DF0-6056FA4C9A8D}"/>
    <cellStyle name="CustomizationCells 3 7 11" xfId="43468" xr:uid="{657964BF-26F9-44F2-9D16-5AFAA5253C82}"/>
    <cellStyle name="CustomizationCells 3 7 12" xfId="48087" xr:uid="{961A0ED4-B2F2-4456-959F-21DB9B33105B}"/>
    <cellStyle name="CustomizationCells 3 7 2" xfId="5882" xr:uid="{1028D04B-53DF-4759-8C30-0ECB2C5815B8}"/>
    <cellStyle name="CustomizationCells 3 7 3" xfId="9459" xr:uid="{7222A695-B0E2-456E-A260-D85BCD1D24FF}"/>
    <cellStyle name="CustomizationCells 3 7 4" xfId="13377" xr:uid="{4342FF84-A0DC-44F8-8651-F55DCB90C335}"/>
    <cellStyle name="CustomizationCells 3 7 5" xfId="16564" xr:uid="{1DF9D0B2-7A6D-43DB-BB60-AB9DF18FA893}"/>
    <cellStyle name="CustomizationCells 3 7 6" xfId="20551" xr:uid="{694A0650-7C24-4687-83F8-0BAD23025515}"/>
    <cellStyle name="CustomizationCells 3 7 7" xfId="23172" xr:uid="{3CB57902-CCB6-438D-9CEE-CD31890FB62D}"/>
    <cellStyle name="CustomizationCells 3 7 8" xfId="27598" xr:uid="{5AA67048-2329-4CCD-87FC-A48769A5B814}"/>
    <cellStyle name="CustomizationCells 3 7 9" xfId="33026" xr:uid="{27F61153-42EC-4948-AFEA-4F02A14F2460}"/>
    <cellStyle name="CustomizationCells 3 8" xfId="2000" xr:uid="{F54DC501-E2FC-499B-A0AF-4B3D1FB6549B}"/>
    <cellStyle name="CustomizationCells 3 8 10" xfId="39717" xr:uid="{F5D12534-B614-4081-972A-CD3F26FCB6E1}"/>
    <cellStyle name="CustomizationCells 3 8 11" xfId="44023" xr:uid="{61C90269-DAB6-4A1E-AE31-A11E99975FB0}"/>
    <cellStyle name="CustomizationCells 3 8 12" xfId="48151" xr:uid="{D5C516B5-E104-441A-8F1E-9CEB243CCF5C}"/>
    <cellStyle name="CustomizationCells 3 8 2" xfId="6438" xr:uid="{8CA85C12-E631-4068-A9BD-C7DAEC95BFF2}"/>
    <cellStyle name="CustomizationCells 3 8 3" xfId="10016" xr:uid="{66B854E6-19E2-49EE-82B9-08EF285EBA24}"/>
    <cellStyle name="CustomizationCells 3 8 4" xfId="13915" xr:uid="{BEE91A69-A35B-4801-982E-6648C17B1888}"/>
    <cellStyle name="CustomizationCells 3 8 5" xfId="17116" xr:uid="{8271B46D-6738-411F-9907-0CA1E1E3D65D}"/>
    <cellStyle name="CustomizationCells 3 8 6" xfId="21099" xr:uid="{264369CD-5DB9-4C8C-9697-796FBC61D0AA}"/>
    <cellStyle name="CustomizationCells 3 8 7" xfId="23687" xr:uid="{28D00303-2136-4635-8E21-FF4E03CBD8CF}"/>
    <cellStyle name="CustomizationCells 3 8 8" xfId="27337" xr:uid="{6EC41B6C-70C2-4C5A-9068-A2E15C342A59}"/>
    <cellStyle name="CustomizationCells 3 8 9" xfId="33579" xr:uid="{E0754FFE-AFCD-4B6C-BE31-3B66E0430EF7}"/>
    <cellStyle name="CustomizationCells 3 9" xfId="2202" xr:uid="{ECA235C1-93FE-45D1-B6AA-1B2642C559BC}"/>
    <cellStyle name="CustomizationCells 3 9 10" xfId="39919" xr:uid="{F054EE50-E3B2-4A75-B202-5428F95F08E7}"/>
    <cellStyle name="CustomizationCells 3 9 11" xfId="44225" xr:uid="{A8E8C7AC-DE61-4B49-930E-FDB9B26E7F6B}"/>
    <cellStyle name="CustomizationCells 3 9 12" xfId="46774" xr:uid="{ACEE3C20-BC87-4556-866D-BDEA6415428B}"/>
    <cellStyle name="CustomizationCells 3 9 2" xfId="6640" xr:uid="{E455835A-92E2-4239-9913-082F52122FC9}"/>
    <cellStyle name="CustomizationCells 3 9 3" xfId="10218" xr:uid="{827F95B7-E8BD-49C8-BC32-0553173926C0}"/>
    <cellStyle name="CustomizationCells 3 9 4" xfId="14117" xr:uid="{1954033E-CDC9-4A80-A95A-00254AFEC293}"/>
    <cellStyle name="CustomizationCells 3 9 5" xfId="17318" xr:uid="{50E564F8-31B5-4929-AD0E-AE16FA72CBC8}"/>
    <cellStyle name="CustomizationCells 3 9 6" xfId="21301" xr:uid="{531BD189-6676-464A-85EE-E258B7DB409E}"/>
    <cellStyle name="CustomizationCells 3 9 7" xfId="23888" xr:uid="{C34C7757-F464-4EA9-B6E4-3314402EE848}"/>
    <cellStyle name="CustomizationCells 3 9 8" xfId="26697" xr:uid="{D5A1B0F2-AEDF-4A66-9AEF-87957151AA4B}"/>
    <cellStyle name="CustomizationCells 3 9 9" xfId="33781" xr:uid="{AA91F644-1D47-4CF7-9C72-12F9D78516CB}"/>
    <cellStyle name="CustomizationCells 4" xfId="146" xr:uid="{5CB98339-9B81-482D-8BAF-A7BA9EE7BAEC}"/>
    <cellStyle name="CustomizationCells 4 2" xfId="52240" xr:uid="{6E3DC21B-B6D6-42B1-9CDC-9F13D043B436}"/>
    <cellStyle name="CustomizationGreenCells" xfId="209" xr:uid="{10FD4A53-875A-4C23-BE07-84A59C764158}"/>
    <cellStyle name="CustomizationGreenCells 2" xfId="492" xr:uid="{A96CA25A-DBCF-4DEF-B615-65B96C035E6C}"/>
    <cellStyle name="CustomizationGreenCells 2 2" xfId="52372" xr:uid="{D21E0CD1-EE15-49A3-9F19-12E12E854E23}"/>
    <cellStyle name="CustomizationGreenCells 3" xfId="350" xr:uid="{8E376130-6DF0-46C6-BD3B-4F45B087D050}"/>
    <cellStyle name="CustomizationGreenCells 3 10" xfId="2912" xr:uid="{8E1545C6-F643-4F6A-AD2E-37A54E1484DC}"/>
    <cellStyle name="CustomizationGreenCells 3 10 10" xfId="34489" xr:uid="{4EE9520B-47F4-48BF-AC36-3540C05D2417}"/>
    <cellStyle name="CustomizationGreenCells 3 10 11" xfId="37934" xr:uid="{B5EAAE83-4E0A-4252-B72D-7BE4AE6F0F59}"/>
    <cellStyle name="CustomizationGreenCells 3 10 12" xfId="40623" xr:uid="{141F4041-4B39-4A0B-9866-B97784D91BF7}"/>
    <cellStyle name="CustomizationGreenCells 3 10 13" xfId="44934" xr:uid="{C6154C0F-69D3-4E1E-A4B8-2E34002B3C77}"/>
    <cellStyle name="CustomizationGreenCells 3 10 14" xfId="48325" xr:uid="{A3CF9E40-377E-49CC-9F22-1DA78D7685DD}"/>
    <cellStyle name="CustomizationGreenCells 3 10 15" xfId="50330" xr:uid="{6E67B8EF-5A78-43C6-85B1-5B3FD3CB7378}"/>
    <cellStyle name="CustomizationGreenCells 3 10 2" xfId="7347" xr:uid="{6B431A70-C7CB-482D-A6EC-5DDCFDE50B0C}"/>
    <cellStyle name="CustomizationGreenCells 3 10 3" xfId="10926" xr:uid="{17F4E719-EED7-42FF-8D7E-7DE3BC7081BC}"/>
    <cellStyle name="CustomizationGreenCells 3 10 4" xfId="14826" xr:uid="{1930F7D2-6EAC-407E-B4E4-602DF12D7383}"/>
    <cellStyle name="CustomizationGreenCells 3 10 5" xfId="18025" xr:uid="{CD19000F-9DA5-4A58-8BBE-902539E349D1}"/>
    <cellStyle name="CustomizationGreenCells 3 10 6" xfId="22005" xr:uid="{A547D908-185C-463B-AF11-1F86DB3493DE}"/>
    <cellStyle name="CustomizationGreenCells 3 10 7" xfId="24567" xr:uid="{A989E70F-1E02-487D-A0E3-C95A9F4CC717}"/>
    <cellStyle name="CustomizationGreenCells 3 10 8" xfId="28910" xr:uid="{D121C055-2197-426C-9BDD-2F3865A91A86}"/>
    <cellStyle name="CustomizationGreenCells 3 10 9" xfId="30884" xr:uid="{B29D299F-ACB3-4C48-BAD7-A7C1A7D29CDF}"/>
    <cellStyle name="CustomizationGreenCells 3 11" xfId="3442" xr:uid="{80E0D06E-1AA5-491E-BE3A-5882AB67F809}"/>
    <cellStyle name="CustomizationGreenCells 3 11 10" xfId="35019" xr:uid="{3F107E0F-C84D-4CAE-9A3C-5B93DB4496D0}"/>
    <cellStyle name="CustomizationGreenCells 3 11 11" xfId="38464" xr:uid="{B13B6DAD-A2C7-4F6C-A8D4-4DE14123574D}"/>
    <cellStyle name="CustomizationGreenCells 3 11 12" xfId="41153" xr:uid="{0749A0DF-45EE-42B9-AF26-CEBD643BEDC0}"/>
    <cellStyle name="CustomizationGreenCells 3 11 13" xfId="45464" xr:uid="{773CD399-53BA-4464-AFE9-152A5605B113}"/>
    <cellStyle name="CustomizationGreenCells 3 11 14" xfId="48855" xr:uid="{802166F6-685D-4CEF-B61F-E3FD88C22F01}"/>
    <cellStyle name="CustomizationGreenCells 3 11 15" xfId="50860" xr:uid="{3AA86B0B-F9B1-422D-AEDA-5D29697E4584}"/>
    <cellStyle name="CustomizationGreenCells 3 11 2" xfId="7877" xr:uid="{32AB6E2B-4497-4282-A8C1-A3CEA9B7419C}"/>
    <cellStyle name="CustomizationGreenCells 3 11 3" xfId="11456" xr:uid="{B3E0B45D-8D8A-4E2B-9EFE-B7FD416725F5}"/>
    <cellStyle name="CustomizationGreenCells 3 11 4" xfId="15356" xr:uid="{20C3FD51-7543-4FB5-9691-55D979DD5D0D}"/>
    <cellStyle name="CustomizationGreenCells 3 11 5" xfId="18555" xr:uid="{F9589800-313D-4AF7-8A35-F5CF961C2BFC}"/>
    <cellStyle name="CustomizationGreenCells 3 11 6" xfId="22535" xr:uid="{506A17DD-BD39-42DA-8CAA-6F7862B09E3D}"/>
    <cellStyle name="CustomizationGreenCells 3 11 7" xfId="25097" xr:uid="{1C383535-086C-4C10-82D4-A09F21B25CCB}"/>
    <cellStyle name="CustomizationGreenCells 3 11 8" xfId="29440" xr:uid="{815BA6D1-898F-4E9F-92C1-E24AEFF38A20}"/>
    <cellStyle name="CustomizationGreenCells 3 11 9" xfId="31414" xr:uid="{14F315C3-17A8-4DC2-BF86-9243C5BD803B}"/>
    <cellStyle name="CustomizationGreenCells 3 12" xfId="3868" xr:uid="{648F9DE5-0BB0-4710-85D7-DB270E49420A}"/>
    <cellStyle name="CustomizationGreenCells 3 12 10" xfId="41531" xr:uid="{5C52C8A0-0098-4675-A07A-541ADC1F2896}"/>
    <cellStyle name="CustomizationGreenCells 3 12 11" xfId="45867" xr:uid="{9701E46D-D6BC-45E0-9314-A1E1BB935FE2}"/>
    <cellStyle name="CustomizationGreenCells 3 12 12" xfId="49271" xr:uid="{64EB6C61-76AF-4BB7-8A8D-B6E3E30BCAE8}"/>
    <cellStyle name="CustomizationGreenCells 3 12 13" xfId="51238" xr:uid="{CE56F98A-85CB-4567-B94A-C604299DAEAC}"/>
    <cellStyle name="CustomizationGreenCells 3 12 2" xfId="8301" xr:uid="{2F99A2DD-64D4-4A91-B808-4091CB665F3F}"/>
    <cellStyle name="CustomizationGreenCells 3 12 3" xfId="11872" xr:uid="{33A61022-86FA-4706-BDB6-B9DCEBFF09F0}"/>
    <cellStyle name="CustomizationGreenCells 3 12 4" xfId="15775" xr:uid="{7AF51B22-21B6-49A5-85FF-F5788E681675}"/>
    <cellStyle name="CustomizationGreenCells 3 12 5" xfId="18956" xr:uid="{B0BFEE13-9482-4860-9E41-02FBBC258CD0}"/>
    <cellStyle name="CustomizationGreenCells 3 12 6" xfId="25475" xr:uid="{5C0059DF-B217-4E4E-A01F-24610B44C01C}"/>
    <cellStyle name="CustomizationGreenCells 3 12 7" xfId="31823" xr:uid="{2FABFE6B-2EE9-4496-84E5-420627149EF1}"/>
    <cellStyle name="CustomizationGreenCells 3 12 8" xfId="35429" xr:uid="{4B91F0EC-4304-407B-BA25-786E5ED42DFD}"/>
    <cellStyle name="CustomizationGreenCells 3 12 9" xfId="38881" xr:uid="{B2305B63-B762-4064-BBDB-09CE5CF4A3F4}"/>
    <cellStyle name="CustomizationGreenCells 3 13" xfId="4390" xr:uid="{184CA280-1EE1-4657-9564-B872D899C3FE}"/>
    <cellStyle name="CustomizationGreenCells 3 13 10" xfId="42053" xr:uid="{07B625F7-A967-4C2E-9432-E95FA17DD971}"/>
    <cellStyle name="CustomizationGreenCells 3 13 11" xfId="46389" xr:uid="{2CE0878C-AD97-4E5C-8BD4-5A1816F8D332}"/>
    <cellStyle name="CustomizationGreenCells 3 13 12" xfId="49793" xr:uid="{91690319-E255-4E73-89FD-6B0D5AA5CC6E}"/>
    <cellStyle name="CustomizationGreenCells 3 13 13" xfId="51760" xr:uid="{B188E310-EC66-4D35-872F-01CDA1A6149F}"/>
    <cellStyle name="CustomizationGreenCells 3 13 2" xfId="8823" xr:uid="{5AAADE23-3677-42BE-9653-B9852E677120}"/>
    <cellStyle name="CustomizationGreenCells 3 13 3" xfId="12394" xr:uid="{E21CF56C-6785-471A-844A-6A6B750BC58C}"/>
    <cellStyle name="CustomizationGreenCells 3 13 4" xfId="16297" xr:uid="{B55CCB28-D014-42C3-A663-25F841A653B4}"/>
    <cellStyle name="CustomizationGreenCells 3 13 5" xfId="19478" xr:uid="{2CB91883-93C6-4F8C-9ADA-C5857E6D7D96}"/>
    <cellStyle name="CustomizationGreenCells 3 13 6" xfId="25997" xr:uid="{5257350C-0447-4DF9-9B74-8A60DD4246A6}"/>
    <cellStyle name="CustomizationGreenCells 3 13 7" xfId="32345" xr:uid="{E1E82EF8-FF12-4A26-9357-D6E277AB56E8}"/>
    <cellStyle name="CustomizationGreenCells 3 13 8" xfId="35951" xr:uid="{2AE30D01-6881-45CA-829B-CA3FE049C03E}"/>
    <cellStyle name="CustomizationGreenCells 3 13 9" xfId="39403" xr:uid="{E5E0E489-9A6F-40C6-BA47-E663BB61A38F}"/>
    <cellStyle name="CustomizationGreenCells 3 14" xfId="4891" xr:uid="{408BE5C3-DA85-4B06-8AE3-9995F95CD77F}"/>
    <cellStyle name="CustomizationGreenCells 3 15" xfId="4769" xr:uid="{E2986793-D44C-46BF-91BB-396265FDCDE6}"/>
    <cellStyle name="CustomizationGreenCells 3 16" xfId="12635" xr:uid="{93F4136C-AF1E-4605-8456-DAC06C8D2C2F}"/>
    <cellStyle name="CustomizationGreenCells 3 17" xfId="27997" xr:uid="{FC23E3D8-54DA-474E-A189-50E049C2065D}"/>
    <cellStyle name="CustomizationGreenCells 3 18" xfId="42459" xr:uid="{89E1C32D-B3D0-444D-BCBF-CB8FFA850209}"/>
    <cellStyle name="CustomizationGreenCells 3 19" xfId="52286" xr:uid="{C1662576-17FA-4F23-9C5C-F120657CBA58}"/>
    <cellStyle name="CustomizationGreenCells 3 2" xfId="689" xr:uid="{EB675A7A-ACDC-4340-B2B1-15D47186E968}"/>
    <cellStyle name="CustomizationGreenCells 3 2 10" xfId="3975" xr:uid="{A7C45EAA-2062-40C3-A7A1-5BD3B888B022}"/>
    <cellStyle name="CustomizationGreenCells 3 2 10 10" xfId="41638" xr:uid="{DEC2923B-17FC-43C0-B367-CE035510AC61}"/>
    <cellStyle name="CustomizationGreenCells 3 2 10 11" xfId="45974" xr:uid="{832B2B37-8909-4189-AF03-CA95145A74A3}"/>
    <cellStyle name="CustomizationGreenCells 3 2 10 12" xfId="49378" xr:uid="{82B7A174-904A-47F7-A787-38D0CDFC433D}"/>
    <cellStyle name="CustomizationGreenCells 3 2 10 13" xfId="51345" xr:uid="{B9937869-0250-4348-939F-F3FEA4D8A3DE}"/>
    <cellStyle name="CustomizationGreenCells 3 2 10 2" xfId="8408" xr:uid="{959DDB92-A6B3-4BA2-8B02-F29BCBDC844C}"/>
    <cellStyle name="CustomizationGreenCells 3 2 10 3" xfId="11979" xr:uid="{0CF6782D-FCCE-40C8-B5D6-C4EE456A23ED}"/>
    <cellStyle name="CustomizationGreenCells 3 2 10 4" xfId="15882" xr:uid="{E0301B3E-E8AD-403F-94D9-95A51D194A30}"/>
    <cellStyle name="CustomizationGreenCells 3 2 10 5" xfId="19063" xr:uid="{EE3E151A-8029-4FFE-8F85-D0B3D7BD8AFC}"/>
    <cellStyle name="CustomizationGreenCells 3 2 10 6" xfId="25582" xr:uid="{053BD941-F52E-4410-93FB-6D6A4910BA16}"/>
    <cellStyle name="CustomizationGreenCells 3 2 10 7" xfId="31930" xr:uid="{3485401C-70C0-4F2A-B76F-F47579B57F99}"/>
    <cellStyle name="CustomizationGreenCells 3 2 10 8" xfId="35536" xr:uid="{D5BFEE05-8E71-41FD-9BA4-4B648B0E3748}"/>
    <cellStyle name="CustomizationGreenCells 3 2 10 9" xfId="38988" xr:uid="{2F590537-A796-48EA-92DD-9846B1536655}"/>
    <cellStyle name="CustomizationGreenCells 3 2 11" xfId="5511" xr:uid="{08EF2B8B-C7ED-4CB7-AF04-D7EB3DC1FE76}"/>
    <cellStyle name="CustomizationGreenCells 3 2 12" xfId="12761" xr:uid="{1375905A-5576-4368-A177-8F37478E0F2F}"/>
    <cellStyle name="CustomizationGreenCells 3 2 13" xfId="19803" xr:uid="{B390D372-4BAE-46F3-B517-C436EE4F713F}"/>
    <cellStyle name="CustomizationGreenCells 3 2 14" xfId="36948" xr:uid="{286CEC72-3C51-4278-B325-635BD7F534F4}"/>
    <cellStyle name="CustomizationGreenCells 3 2 15" xfId="42719" xr:uid="{19627158-DAAE-4619-B106-0F3A5215E7FE}"/>
    <cellStyle name="CustomizationGreenCells 3 2 16" xfId="52553" xr:uid="{6F2000F0-27DD-4C6F-852B-301E8E22851D}"/>
    <cellStyle name="CustomizationGreenCells 3 2 2" xfId="904" xr:uid="{F0D5128D-FA70-41ED-B9C9-326A9F01F6A1}"/>
    <cellStyle name="CustomizationGreenCells 3 2 2 10" xfId="4701" xr:uid="{72951346-3B3E-4233-B6E9-D498763803E0}"/>
    <cellStyle name="CustomizationGreenCells 3 2 2 11" xfId="13188" xr:uid="{1DA5F7C0-1958-4046-B070-E0CDA658CC80}"/>
    <cellStyle name="CustomizationGreenCells 3 2 2 12" xfId="20013" xr:uid="{0CA8931D-7320-4524-BEBE-A9142AD08DD3}"/>
    <cellStyle name="CustomizationGreenCells 3 2 2 13" xfId="37291" xr:uid="{AE41B0A3-664F-4B1C-A454-F7A0CDADF851}"/>
    <cellStyle name="CustomizationGreenCells 3 2 2 14" xfId="42929" xr:uid="{7CDF5A9B-821C-47D1-A603-8B58459C351E}"/>
    <cellStyle name="CustomizationGreenCells 3 2 2 15" xfId="52767" xr:uid="{9E0AF28C-5D6B-4ED4-81A8-29D9FAB08752}"/>
    <cellStyle name="CustomizationGreenCells 3 2 2 2" xfId="1642" xr:uid="{01C91961-5375-48E7-BEE7-93BC57C86AEE}"/>
    <cellStyle name="CustomizationGreenCells 3 2 2 2 10" xfId="43667" xr:uid="{15F0EE9A-204D-4646-A6FE-9E29CD3ECEEB}"/>
    <cellStyle name="CustomizationGreenCells 3 2 2 2 11" xfId="47864" xr:uid="{EA882C34-E761-4F94-9B46-923AEC92198F}"/>
    <cellStyle name="CustomizationGreenCells 3 2 2 2 2" xfId="6081" xr:uid="{50E2E408-1568-4D4A-9507-C1B17E51A5D3}"/>
    <cellStyle name="CustomizationGreenCells 3 2 2 2 3" xfId="9658" xr:uid="{2D645A09-A4EF-4451-B290-4720282B5D49}"/>
    <cellStyle name="CustomizationGreenCells 3 2 2 2 4" xfId="16763" xr:uid="{3A69F866-E258-4F21-A359-6D33F7711DA4}"/>
    <cellStyle name="CustomizationGreenCells 3 2 2 2 5" xfId="20750" xr:uid="{D1FC94C7-E0D4-4A7F-8C5D-F5A02EAD2D22}"/>
    <cellStyle name="CustomizationGreenCells 3 2 2 2 6" xfId="23358" xr:uid="{C389E437-71BB-4125-82EB-20621BB05918}"/>
    <cellStyle name="CustomizationGreenCells 3 2 2 2 7" xfId="28262" xr:uid="{1F08A9A1-530E-4DDB-ADA5-5371E4FC050F}"/>
    <cellStyle name="CustomizationGreenCells 3 2 2 2 8" xfId="33225" xr:uid="{DE195A57-4239-4836-B942-0CDFD4E26D81}"/>
    <cellStyle name="CustomizationGreenCells 3 2 2 2 9" xfId="26666" xr:uid="{742138B6-94B3-4441-A191-F83E261E2784}"/>
    <cellStyle name="CustomizationGreenCells 3 2 2 3" xfId="1875" xr:uid="{3B581E66-85D3-49BC-B2FF-8C6B41414764}"/>
    <cellStyle name="CustomizationGreenCells 3 2 2 3 10" xfId="38713" xr:uid="{6C42A0A3-787A-4466-B132-83C720652D8B}"/>
    <cellStyle name="CustomizationGreenCells 3 2 2 3 11" xfId="43900" xr:uid="{A72F1B18-CF45-46BF-AFD4-8F65B159D210}"/>
    <cellStyle name="CustomizationGreenCells 3 2 2 3 12" xfId="46804" xr:uid="{D0C760F7-51D4-4E92-8BC6-460399876ADF}"/>
    <cellStyle name="CustomizationGreenCells 3 2 2 3 2" xfId="6313" xr:uid="{2071D6D0-C86D-4698-8BF3-F0E23E5C74E3}"/>
    <cellStyle name="CustomizationGreenCells 3 2 2 3 3" xfId="9891" xr:uid="{724BC3C9-B2DB-44A2-9F38-BB0ADCF974B6}"/>
    <cellStyle name="CustomizationGreenCells 3 2 2 3 4" xfId="13793" xr:uid="{1DD61DE5-D9CF-4D71-AEC6-1D41C6E9D86E}"/>
    <cellStyle name="CustomizationGreenCells 3 2 2 3 5" xfId="16996" xr:uid="{42BB42C9-27FB-4475-9B4B-3CA1AA78C4EE}"/>
    <cellStyle name="CustomizationGreenCells 3 2 2 3 6" xfId="20983" xr:uid="{6163BA57-41A2-4576-AB38-A17477A1B3AD}"/>
    <cellStyle name="CustomizationGreenCells 3 2 2 3 7" xfId="23576" xr:uid="{878B952B-15C6-4714-8FE8-E77514BCEFA8}"/>
    <cellStyle name="CustomizationGreenCells 3 2 2 3 8" xfId="26797" xr:uid="{B52567CA-1790-4A9E-A6B8-9B3ED659184D}"/>
    <cellStyle name="CustomizationGreenCells 3 2 2 3 9" xfId="33458" xr:uid="{1DB4404B-6AE5-472C-BC90-9BBEB15EFCD2}"/>
    <cellStyle name="CustomizationGreenCells 3 2 2 4" xfId="2314" xr:uid="{EE2BAEFB-0F7F-45EA-957E-945A36484E6F}"/>
    <cellStyle name="CustomizationGreenCells 3 2 2 4 10" xfId="40031" xr:uid="{ACE23764-A2C9-4660-B1F0-25FC2380A380}"/>
    <cellStyle name="CustomizationGreenCells 3 2 2 4 11" xfId="44337" xr:uid="{74DAA25A-8E37-4CE4-A4E7-FEEC7BFC1D32}"/>
    <cellStyle name="CustomizationGreenCells 3 2 2 4 12" xfId="47151" xr:uid="{83E3C6C2-DEEE-4496-B3D9-F94BE2C71094}"/>
    <cellStyle name="CustomizationGreenCells 3 2 2 4 2" xfId="6752" xr:uid="{866484A4-8A4B-4CB3-9F4A-FD63602EF488}"/>
    <cellStyle name="CustomizationGreenCells 3 2 2 4 3" xfId="10330" xr:uid="{FDB30882-5C3A-4A52-837E-0A55446C0CD2}"/>
    <cellStyle name="CustomizationGreenCells 3 2 2 4 4" xfId="14229" xr:uid="{8E108E8A-72FF-411B-BB35-13E82A371FEC}"/>
    <cellStyle name="CustomizationGreenCells 3 2 2 4 5" xfId="17430" xr:uid="{B77EC52A-61F1-461A-A629-B9E3C79D0061}"/>
    <cellStyle name="CustomizationGreenCells 3 2 2 4 6" xfId="21413" xr:uid="{149EE846-9279-4CD5-8F0F-B5A029529A23}"/>
    <cellStyle name="CustomizationGreenCells 3 2 2 4 7" xfId="24000" xr:uid="{71B3D2B8-4AD9-4508-A900-508EA05150B4}"/>
    <cellStyle name="CustomizationGreenCells 3 2 2 4 8" xfId="26482" xr:uid="{926BFA5E-2867-45BA-B9FB-953B6DDFCE0D}"/>
    <cellStyle name="CustomizationGreenCells 3 2 2 4 9" xfId="33893" xr:uid="{9EF4C3E1-1098-4D38-A5E7-CAE34D6627E1}"/>
    <cellStyle name="CustomizationGreenCells 3 2 2 5" xfId="2679" xr:uid="{78640B89-43CA-4611-97F3-1E0EA3415AF6}"/>
    <cellStyle name="CustomizationGreenCells 3 2 2 5 10" xfId="40396" xr:uid="{F5A3A827-1468-4233-B915-AD537676EB03}"/>
    <cellStyle name="CustomizationGreenCells 3 2 2 5 11" xfId="44702" xr:uid="{CCDE2996-CD97-4FF6-86F2-2583FC8FCB76}"/>
    <cellStyle name="CustomizationGreenCells 3 2 2 5 12" xfId="50103" xr:uid="{F4300F62-C99F-4241-A1E1-74EC206EE5FD}"/>
    <cellStyle name="CustomizationGreenCells 3 2 2 5 2" xfId="7115" xr:uid="{1474A261-DA0D-40DC-AC83-26FACD8F7E92}"/>
    <cellStyle name="CustomizationGreenCells 3 2 2 5 3" xfId="10695" xr:uid="{1234471C-A951-447A-9C68-3674FB02D663}"/>
    <cellStyle name="CustomizationGreenCells 3 2 2 5 4" xfId="14594" xr:uid="{C243411E-D9B9-4EFF-8488-351B6FF30989}"/>
    <cellStyle name="CustomizationGreenCells 3 2 2 5 5" xfId="17795" xr:uid="{74BB9A44-5E62-4876-9891-3EC20407BEE6}"/>
    <cellStyle name="CustomizationGreenCells 3 2 2 5 6" xfId="21778" xr:uid="{ECA935C3-97DB-47AA-A18A-622BB300FF1D}"/>
    <cellStyle name="CustomizationGreenCells 3 2 2 5 7" xfId="24345" xr:uid="{DE611E96-6E8A-4925-ACCC-BBB1417B7B2D}"/>
    <cellStyle name="CustomizationGreenCells 3 2 2 5 8" xfId="30651" xr:uid="{0E7A04E3-CE99-4CC0-87A8-7E66CFFF38E6}"/>
    <cellStyle name="CustomizationGreenCells 3 2 2 5 9" xfId="34258" xr:uid="{D2816695-E757-43C7-A2B6-3A194E139BCD}"/>
    <cellStyle name="CustomizationGreenCells 3 2 2 6" xfId="3368" xr:uid="{14CE4D80-AF80-4AF7-A9D2-F4FA840E42A8}"/>
    <cellStyle name="CustomizationGreenCells 3 2 2 6 10" xfId="34945" xr:uid="{312391F5-B13D-4B2B-81E9-79692BFAA7E7}"/>
    <cellStyle name="CustomizationGreenCells 3 2 2 6 11" xfId="38390" xr:uid="{D2CCC49B-E93A-4811-9D76-44D757BF6034}"/>
    <cellStyle name="CustomizationGreenCells 3 2 2 6 12" xfId="41079" xr:uid="{BE4F7829-4DD2-48CD-A071-DCDA83AAD3EE}"/>
    <cellStyle name="CustomizationGreenCells 3 2 2 6 13" xfId="45390" xr:uid="{69B24BAF-28A2-442E-8289-25AAD2816353}"/>
    <cellStyle name="CustomizationGreenCells 3 2 2 6 14" xfId="48781" xr:uid="{05E9675C-B5C9-4A91-85D0-AF3E6BB7894F}"/>
    <cellStyle name="CustomizationGreenCells 3 2 2 6 15" xfId="50786" xr:uid="{0DECA0EF-7FF5-4271-85AE-43B903ED99C3}"/>
    <cellStyle name="CustomizationGreenCells 3 2 2 6 2" xfId="7803" xr:uid="{8860F532-DB18-4B9A-B0DB-74A4C81DF640}"/>
    <cellStyle name="CustomizationGreenCells 3 2 2 6 3" xfId="11382" xr:uid="{D87E1FC1-D9A4-4C21-AE0F-96E78A077C5C}"/>
    <cellStyle name="CustomizationGreenCells 3 2 2 6 4" xfId="15282" xr:uid="{119D2358-FA70-4DDD-90F4-6D563F31CD4B}"/>
    <cellStyle name="CustomizationGreenCells 3 2 2 6 5" xfId="18481" xr:uid="{F0076970-956B-4211-ABC5-B3399F08B760}"/>
    <cellStyle name="CustomizationGreenCells 3 2 2 6 6" xfId="22461" xr:uid="{541668B8-E1BD-4630-9472-CD0A08E172BE}"/>
    <cellStyle name="CustomizationGreenCells 3 2 2 6 7" xfId="25023" xr:uid="{124B120B-3F8D-431D-87A3-E3B114A948E0}"/>
    <cellStyle name="CustomizationGreenCells 3 2 2 6 8" xfId="29366" xr:uid="{41E8C362-1792-4E93-85F8-4DFAFBB55901}"/>
    <cellStyle name="CustomizationGreenCells 3 2 2 6 9" xfId="31340" xr:uid="{72852DD6-B728-4C63-AEFA-538C77AEE7B0}"/>
    <cellStyle name="CustomizationGreenCells 3 2 2 7" xfId="3622" xr:uid="{5117FFD4-9817-43CE-B2B0-F2FAC84A05F1}"/>
    <cellStyle name="CustomizationGreenCells 3 2 2 7 10" xfId="35199" xr:uid="{DA821192-EFC4-4E9F-AE6A-EEAD0FD4EA86}"/>
    <cellStyle name="CustomizationGreenCells 3 2 2 7 11" xfId="38644" xr:uid="{6C89C9CF-F8CE-4E9E-BFB7-DFB33894368C}"/>
    <cellStyle name="CustomizationGreenCells 3 2 2 7 12" xfId="41333" xr:uid="{72AF5A0B-6B27-4DA6-AC69-93E2D4CCD2B5}"/>
    <cellStyle name="CustomizationGreenCells 3 2 2 7 13" xfId="45644" xr:uid="{22687EFA-918C-4F3F-9BC5-A4B805496308}"/>
    <cellStyle name="CustomizationGreenCells 3 2 2 7 14" xfId="49035" xr:uid="{3C7AA1E5-5E10-4190-A666-B366185314DB}"/>
    <cellStyle name="CustomizationGreenCells 3 2 2 7 15" xfId="51040" xr:uid="{D7F4B797-405C-4FD0-AE45-90B3E6C813D1}"/>
    <cellStyle name="CustomizationGreenCells 3 2 2 7 2" xfId="8057" xr:uid="{626F2604-95C5-4DE9-8294-8B70DB0E43CD}"/>
    <cellStyle name="CustomizationGreenCells 3 2 2 7 3" xfId="11636" xr:uid="{BFB650FC-F489-4D9F-B1CF-E2456044BE52}"/>
    <cellStyle name="CustomizationGreenCells 3 2 2 7 4" xfId="15536" xr:uid="{19C393DE-B3EF-40AC-8292-59884658E539}"/>
    <cellStyle name="CustomizationGreenCells 3 2 2 7 5" xfId="18735" xr:uid="{43998587-A1B8-4B1E-95DA-F40E5C7639CE}"/>
    <cellStyle name="CustomizationGreenCells 3 2 2 7 6" xfId="22715" xr:uid="{ACE16E80-9228-4CA5-B349-C9D9FCF54DCC}"/>
    <cellStyle name="CustomizationGreenCells 3 2 2 7 7" xfId="25277" xr:uid="{D06241F2-1BBA-4960-BB7C-B11AD50CCA09}"/>
    <cellStyle name="CustomizationGreenCells 3 2 2 7 8" xfId="29620" xr:uid="{4D2306DA-E400-4693-8435-3598679248A6}"/>
    <cellStyle name="CustomizationGreenCells 3 2 2 7 9" xfId="31594" xr:uid="{815DB03F-A909-4D73-B98C-8AFAEA5E519A}"/>
    <cellStyle name="CustomizationGreenCells 3 2 2 8" xfId="4320" xr:uid="{0A1AD749-D6AA-4771-869B-A801D591EA11}"/>
    <cellStyle name="CustomizationGreenCells 3 2 2 8 10" xfId="41983" xr:uid="{17F59F39-8B70-4E2C-B265-005B9A38ABF2}"/>
    <cellStyle name="CustomizationGreenCells 3 2 2 8 11" xfId="46319" xr:uid="{285DC810-D653-47BC-8F9E-E1B894997E2C}"/>
    <cellStyle name="CustomizationGreenCells 3 2 2 8 12" xfId="49723" xr:uid="{4F9B7F3A-7187-4E2B-9D64-CE4C0E908DA7}"/>
    <cellStyle name="CustomizationGreenCells 3 2 2 8 13" xfId="51690" xr:uid="{960C9FE3-A29B-44D3-A782-EC5A7747413E}"/>
    <cellStyle name="CustomizationGreenCells 3 2 2 8 2" xfId="8753" xr:uid="{3012E88A-3888-4023-A01A-B126473C6BAF}"/>
    <cellStyle name="CustomizationGreenCells 3 2 2 8 3" xfId="12324" xr:uid="{3A27E020-2416-47E1-8FF9-BF36F72204EB}"/>
    <cellStyle name="CustomizationGreenCells 3 2 2 8 4" xfId="16227" xr:uid="{6D7000E5-73E4-4AF6-9533-3D058DDEFDB2}"/>
    <cellStyle name="CustomizationGreenCells 3 2 2 8 5" xfId="19408" xr:uid="{584AE3D0-9B93-44B7-AED0-5CD12A634A4B}"/>
    <cellStyle name="CustomizationGreenCells 3 2 2 8 6" xfId="25927" xr:uid="{9048233D-8C53-429A-A5ED-9B29570A3A86}"/>
    <cellStyle name="CustomizationGreenCells 3 2 2 8 7" xfId="32275" xr:uid="{94BC18AC-FF6E-4B8A-8ED2-D0F4DEF2A2C9}"/>
    <cellStyle name="CustomizationGreenCells 3 2 2 8 8" xfId="35881" xr:uid="{D6FC35A7-5B27-4FB3-9497-FBCB4EB57E72}"/>
    <cellStyle name="CustomizationGreenCells 3 2 2 8 9" xfId="39333" xr:uid="{8A59977C-A85C-4FE2-A44A-19899C270CB5}"/>
    <cellStyle name="CustomizationGreenCells 3 2 2 9" xfId="4493" xr:uid="{4B7F3BBA-F33D-457D-866B-5FA2C41C3394}"/>
    <cellStyle name="CustomizationGreenCells 3 2 2 9 10" xfId="42156" xr:uid="{738C729B-692D-448F-8D25-82AFB9706140}"/>
    <cellStyle name="CustomizationGreenCells 3 2 2 9 11" xfId="46492" xr:uid="{EA67909A-13C4-40BE-9990-AB3FC1D65DDB}"/>
    <cellStyle name="CustomizationGreenCells 3 2 2 9 12" xfId="49896" xr:uid="{A1442BA3-A81A-4FEB-9DEC-BAECD7E1EAB8}"/>
    <cellStyle name="CustomizationGreenCells 3 2 2 9 13" xfId="51863" xr:uid="{D399081D-C1D5-4D7F-A3A6-B5E22292B314}"/>
    <cellStyle name="CustomizationGreenCells 3 2 2 9 2" xfId="8926" xr:uid="{FFDECE58-C2E1-4569-BE26-8200F3BCC0EC}"/>
    <cellStyle name="CustomizationGreenCells 3 2 2 9 3" xfId="12497" xr:uid="{10F9629A-6EDF-4132-8662-0495FA9A34A2}"/>
    <cellStyle name="CustomizationGreenCells 3 2 2 9 4" xfId="16400" xr:uid="{38B36EB4-2107-41EA-93B9-4DA7A99AA7D7}"/>
    <cellStyle name="CustomizationGreenCells 3 2 2 9 5" xfId="19581" xr:uid="{A4E709EC-4266-44D4-8D7F-E9C2DFE83B0B}"/>
    <cellStyle name="CustomizationGreenCells 3 2 2 9 6" xfId="26100" xr:uid="{BEAF89ED-2265-4290-BDDD-1BDA86BB9F90}"/>
    <cellStyle name="CustomizationGreenCells 3 2 2 9 7" xfId="32448" xr:uid="{08C9A555-A306-4DC1-ADCC-D8E7FEB3F440}"/>
    <cellStyle name="CustomizationGreenCells 3 2 2 9 8" xfId="36054" xr:uid="{26480F7F-23AC-4FCF-A7E6-127833554856}"/>
    <cellStyle name="CustomizationGreenCells 3 2 2 9 9" xfId="39506" xr:uid="{36B23691-DD83-4370-AA58-5C2894EA59B9}"/>
    <cellStyle name="CustomizationGreenCells 3 2 3" xfId="1068" xr:uid="{ABA20F35-FA8D-44FC-97C6-4C4F821EF0BD}"/>
    <cellStyle name="CustomizationGreenCells 3 2 3 10" xfId="43093" xr:uid="{18BE709C-37DD-4B8A-9B83-1845F996E484}"/>
    <cellStyle name="CustomizationGreenCells 3 2 3 11" xfId="46847" xr:uid="{4B2CE613-0635-4BDD-83D0-148D3EF7D4E3}"/>
    <cellStyle name="CustomizationGreenCells 3 2 3 2" xfId="5510" xr:uid="{42329F4E-7FF6-4474-88CE-EFF991DB04BC}"/>
    <cellStyle name="CustomizationGreenCells 3 2 3 3" xfId="9084" xr:uid="{6D97E2FF-AFE4-4E09-89FB-A978448D7840}"/>
    <cellStyle name="CustomizationGreenCells 3 2 3 4" xfId="13403" xr:uid="{FA75C741-6B71-42FF-95CB-E6D318A5D79B}"/>
    <cellStyle name="CustomizationGreenCells 3 2 3 5" xfId="20176" xr:uid="{D0394279-C84A-4F0A-8109-241793E5C28D}"/>
    <cellStyle name="CustomizationGreenCells 3 2 3 6" xfId="23006" xr:uid="{8ED1CF46-8D8E-4FDA-ADD2-D729B10E28E6}"/>
    <cellStyle name="CustomizationGreenCells 3 2 3 7" xfId="27181" xr:uid="{92A8C70C-E085-4A9A-B201-561857150B74}"/>
    <cellStyle name="CustomizationGreenCells 3 2 3 8" xfId="32651" xr:uid="{BC9A7806-D6F4-4EC5-9718-45BB705ABDAE}"/>
    <cellStyle name="CustomizationGreenCells 3 2 3 9" xfId="36979" xr:uid="{A412817A-B2D3-41A1-BFA7-39295FAB5763}"/>
    <cellStyle name="CustomizationGreenCells 3 2 4" xfId="1732" xr:uid="{A65DBD3A-BE41-477C-B31F-3A245170E7BD}"/>
    <cellStyle name="CustomizationGreenCells 3 2 4 10" xfId="29853" xr:uid="{503D2E0C-45D9-4EDC-BD4E-B9EEB516D78A}"/>
    <cellStyle name="CustomizationGreenCells 3 2 4 11" xfId="43757" xr:uid="{9BAA91EA-DB25-42B5-8CF6-AC9FF8FE9C00}"/>
    <cellStyle name="CustomizationGreenCells 3 2 4 12" xfId="47394" xr:uid="{875E06F4-4275-4B7E-A1E6-32A9E335B1EB}"/>
    <cellStyle name="CustomizationGreenCells 3 2 4 2" xfId="6170" xr:uid="{BFC23776-BD9E-4FC5-9CCC-DA5BAB5691E6}"/>
    <cellStyle name="CustomizationGreenCells 3 2 4 3" xfId="9748" xr:uid="{E73A75EA-96FD-4278-89E5-BA86E44D06A5}"/>
    <cellStyle name="CustomizationGreenCells 3 2 4 4" xfId="13650" xr:uid="{AFD8EFB3-B45F-4005-9BAD-2C958DCAE848}"/>
    <cellStyle name="CustomizationGreenCells 3 2 4 5" xfId="16853" xr:uid="{7FA2A971-1910-48EE-860C-CB6903F0C07C}"/>
    <cellStyle name="CustomizationGreenCells 3 2 4 6" xfId="20840" xr:uid="{59B2AA4B-1CC3-4B13-97C9-36DC6BB0324B}"/>
    <cellStyle name="CustomizationGreenCells 3 2 4 7" xfId="23440" xr:uid="{AAECA4F0-8B26-4A58-A79E-C98126B9134F}"/>
    <cellStyle name="CustomizationGreenCells 3 2 4 8" xfId="29779" xr:uid="{025B7D99-0C8B-4E94-A146-2A946CA9BB97}"/>
    <cellStyle name="CustomizationGreenCells 3 2 4 9" xfId="33315" xr:uid="{4D7F4298-66F0-4F20-83D1-1C66C4E11C0A}"/>
    <cellStyle name="CustomizationGreenCells 3 2 5" xfId="2133" xr:uid="{8E738A84-0CF0-4F29-ACEF-C7FDB29B40DC}"/>
    <cellStyle name="CustomizationGreenCells 3 2 5 10" xfId="39850" xr:uid="{404DA013-8204-4D0B-B350-88191B6F8A6F}"/>
    <cellStyle name="CustomizationGreenCells 3 2 5 11" xfId="44156" xr:uid="{C16AFCB0-5C0E-4CBF-8FA0-52107039F15C}"/>
    <cellStyle name="CustomizationGreenCells 3 2 5 12" xfId="42281" xr:uid="{3911F639-5CDB-4CB2-9921-38C5DBAF8733}"/>
    <cellStyle name="CustomizationGreenCells 3 2 5 2" xfId="6571" xr:uid="{920DCB50-E54A-42F2-AA39-C33932122F5E}"/>
    <cellStyle name="CustomizationGreenCells 3 2 5 3" xfId="10149" xr:uid="{E19D329D-9D40-4E2D-AB6E-645FBB95E466}"/>
    <cellStyle name="CustomizationGreenCells 3 2 5 4" xfId="14048" xr:uid="{4D7D6738-8140-47D1-8034-09DB85F04734}"/>
    <cellStyle name="CustomizationGreenCells 3 2 5 5" xfId="17249" xr:uid="{9FB4F460-9F84-4D6C-8F9F-E198FC9FF412}"/>
    <cellStyle name="CustomizationGreenCells 3 2 5 6" xfId="21232" xr:uid="{46291505-DFA0-4FDA-B8EC-410BE8725DAE}"/>
    <cellStyle name="CustomizationGreenCells 3 2 5 7" xfId="23819" xr:uid="{76DE9EC5-7CCB-4942-8339-1FCA7A3E92BA}"/>
    <cellStyle name="CustomizationGreenCells 3 2 5 8" xfId="30389" xr:uid="{35B20038-3452-47BC-BE9F-DD56A4535BC6}"/>
    <cellStyle name="CustomizationGreenCells 3 2 5 9" xfId="33712" xr:uid="{E536DF08-1A58-459C-A9CE-1C6B5985855B}"/>
    <cellStyle name="CustomizationGreenCells 3 2 6" xfId="2473" xr:uid="{6440C0C3-6141-4427-8C75-57B733EB1281}"/>
    <cellStyle name="CustomizationGreenCells 3 2 6 10" xfId="40190" xr:uid="{28C7DDCF-884C-47BD-902F-B513753622E2}"/>
    <cellStyle name="CustomizationGreenCells 3 2 6 11" xfId="44496" xr:uid="{58654BC1-CE78-4DE9-9449-C7A0B26AE131}"/>
    <cellStyle name="CustomizationGreenCells 3 2 6 12" xfId="45687" xr:uid="{E2EAA9DA-37CC-43B6-BFF7-029B87C8A730}"/>
    <cellStyle name="CustomizationGreenCells 3 2 6 2" xfId="6911" xr:uid="{AAA20472-E82E-4300-B95C-D4D679E74A7C}"/>
    <cellStyle name="CustomizationGreenCells 3 2 6 3" xfId="10489" xr:uid="{FFD8C4AB-90FA-4BE2-876F-95F373E7F71C}"/>
    <cellStyle name="CustomizationGreenCells 3 2 6 4" xfId="14388" xr:uid="{A5211B72-C70A-4648-8784-C3994C9A33F3}"/>
    <cellStyle name="CustomizationGreenCells 3 2 6 5" xfId="17589" xr:uid="{5209FAD4-6C36-463B-A4F6-41BFE25240B8}"/>
    <cellStyle name="CustomizationGreenCells 3 2 6 6" xfId="21572" xr:uid="{27B963E9-1C55-498C-8528-DF45B1F49614}"/>
    <cellStyle name="CustomizationGreenCells 3 2 6 7" xfId="24154" xr:uid="{AAA48137-DCB6-4368-9D40-DBA1306C10B5}"/>
    <cellStyle name="CustomizationGreenCells 3 2 6 8" xfId="26470" xr:uid="{9817BB7C-8BCE-4626-924F-8F0F8C4B7149}"/>
    <cellStyle name="CustomizationGreenCells 3 2 6 9" xfId="34052" xr:uid="{57BAD3B0-530F-4C22-9955-6B2DA12745AB}"/>
    <cellStyle name="CustomizationGreenCells 3 2 7" xfId="3157" xr:uid="{8143A21E-DECE-426D-B4E3-75AE1ABAAB99}"/>
    <cellStyle name="CustomizationGreenCells 3 2 7 10" xfId="34734" xr:uid="{9F6BF3BA-7401-4B0C-8ECA-5188E82523B3}"/>
    <cellStyle name="CustomizationGreenCells 3 2 7 11" xfId="38179" xr:uid="{0538C23A-E6DF-4623-AC9F-CD246554BC96}"/>
    <cellStyle name="CustomizationGreenCells 3 2 7 12" xfId="40868" xr:uid="{4440F0C0-441E-4F71-B774-2BF995A40463}"/>
    <cellStyle name="CustomizationGreenCells 3 2 7 13" xfId="45179" xr:uid="{4CC904F4-9E73-4060-90C9-CF5AE34151FF}"/>
    <cellStyle name="CustomizationGreenCells 3 2 7 14" xfId="48570" xr:uid="{217238DE-2C9F-4513-973B-143CB8761C4A}"/>
    <cellStyle name="CustomizationGreenCells 3 2 7 15" xfId="50575" xr:uid="{C06AF9F5-7309-4624-BC33-F14B91DF977D}"/>
    <cellStyle name="CustomizationGreenCells 3 2 7 2" xfId="7592" xr:uid="{21A7F1C1-AE55-4C01-A145-9CBC4A31A5C8}"/>
    <cellStyle name="CustomizationGreenCells 3 2 7 3" xfId="11171" xr:uid="{D42493AA-628F-44B8-A44F-FE0CF40FF841}"/>
    <cellStyle name="CustomizationGreenCells 3 2 7 4" xfId="15071" xr:uid="{E63D50DD-E675-4FEC-8097-903840FEA745}"/>
    <cellStyle name="CustomizationGreenCells 3 2 7 5" xfId="18270" xr:uid="{6A834238-2836-4FB1-98F1-A3BAEDDCD393}"/>
    <cellStyle name="CustomizationGreenCells 3 2 7 6" xfId="22250" xr:uid="{14FA5A27-6403-4833-B047-C60F0BDD567C}"/>
    <cellStyle name="CustomizationGreenCells 3 2 7 7" xfId="24812" xr:uid="{74446676-5422-4C5D-9FA1-68A55C2A340D}"/>
    <cellStyle name="CustomizationGreenCells 3 2 7 8" xfId="29155" xr:uid="{973D1AD7-C35A-44DC-BCF2-D7752CBF923A}"/>
    <cellStyle name="CustomizationGreenCells 3 2 7 9" xfId="31129" xr:uid="{2B184E85-B46B-4B30-AE86-0E55BA412964}"/>
    <cellStyle name="CustomizationGreenCells 3 2 8" xfId="3475" xr:uid="{222FC28D-F43A-407B-AD36-B773E68870C3}"/>
    <cellStyle name="CustomizationGreenCells 3 2 8 10" xfId="35052" xr:uid="{B2E0E15F-0C51-4355-91AF-1ACD2F0CB297}"/>
    <cellStyle name="CustomizationGreenCells 3 2 8 11" xfId="38497" xr:uid="{F24CFCB2-B59E-4506-AF4F-E9D608DC9FC4}"/>
    <cellStyle name="CustomizationGreenCells 3 2 8 12" xfId="41186" xr:uid="{ABFDD84F-8F8A-4EB7-A076-46616F332A8F}"/>
    <cellStyle name="CustomizationGreenCells 3 2 8 13" xfId="45497" xr:uid="{1428AF34-7184-49E1-B009-3729232BDFD1}"/>
    <cellStyle name="CustomizationGreenCells 3 2 8 14" xfId="48888" xr:uid="{F9D0A1B4-B594-4D30-ADDF-5AE353968BCA}"/>
    <cellStyle name="CustomizationGreenCells 3 2 8 15" xfId="50893" xr:uid="{FB4586E0-E80A-4D9F-A996-D30959D2C234}"/>
    <cellStyle name="CustomizationGreenCells 3 2 8 2" xfId="7910" xr:uid="{8BBB65AF-7989-4783-871A-F4B027C82496}"/>
    <cellStyle name="CustomizationGreenCells 3 2 8 3" xfId="11489" xr:uid="{EFEB4042-FE82-41EE-8647-F82D241D75F9}"/>
    <cellStyle name="CustomizationGreenCells 3 2 8 4" xfId="15389" xr:uid="{C5BB8A4C-46AB-4CE7-AF59-7EF3CA0625EC}"/>
    <cellStyle name="CustomizationGreenCells 3 2 8 5" xfId="18588" xr:uid="{61C25874-3FA7-4280-A6BC-A12EAF6A064B}"/>
    <cellStyle name="CustomizationGreenCells 3 2 8 6" xfId="22568" xr:uid="{D8E51AF6-16DD-43F4-8D28-1C492D0A7ACB}"/>
    <cellStyle name="CustomizationGreenCells 3 2 8 7" xfId="25130" xr:uid="{3570B86C-734B-4A95-9F19-9FEB4FA0D6AB}"/>
    <cellStyle name="CustomizationGreenCells 3 2 8 8" xfId="29473" xr:uid="{6EA545EA-23F6-46E3-9B81-F5CF6A24D42D}"/>
    <cellStyle name="CustomizationGreenCells 3 2 8 9" xfId="31447" xr:uid="{9E577017-9C40-4070-8776-E4F8A59A15B8}"/>
    <cellStyle name="CustomizationGreenCells 3 2 9" xfId="4111" xr:uid="{23E97069-6C5F-4779-9016-4E515CD4AE47}"/>
    <cellStyle name="CustomizationGreenCells 3 2 9 10" xfId="41774" xr:uid="{789F3CF8-0F88-4D5D-ACDF-B4FC5289F607}"/>
    <cellStyle name="CustomizationGreenCells 3 2 9 11" xfId="46110" xr:uid="{7EAB1196-D7E3-45DB-BD74-51BF281F4BD6}"/>
    <cellStyle name="CustomizationGreenCells 3 2 9 12" xfId="49514" xr:uid="{F8F9083D-A3C4-49DA-8C83-DE405D713E13}"/>
    <cellStyle name="CustomizationGreenCells 3 2 9 13" xfId="51481" xr:uid="{FB399F70-1714-4660-A71A-D1C79766982F}"/>
    <cellStyle name="CustomizationGreenCells 3 2 9 2" xfId="8544" xr:uid="{BEA25AB4-280A-4B8F-A3AF-1E3C28872374}"/>
    <cellStyle name="CustomizationGreenCells 3 2 9 3" xfId="12115" xr:uid="{86D26CDF-CCA9-40DF-9BBD-F72D36CE535F}"/>
    <cellStyle name="CustomizationGreenCells 3 2 9 4" xfId="16018" xr:uid="{B984D9A5-F123-4EC7-9CBF-5846D5C30F50}"/>
    <cellStyle name="CustomizationGreenCells 3 2 9 5" xfId="19199" xr:uid="{2954E8DF-8909-484E-98C2-92AB0504CD6E}"/>
    <cellStyle name="CustomizationGreenCells 3 2 9 6" xfId="25718" xr:uid="{4E98BE17-F359-4CDB-A81F-F7C99D778FB0}"/>
    <cellStyle name="CustomizationGreenCells 3 2 9 7" xfId="32066" xr:uid="{FE6B981F-D4FE-4831-8828-F0AF150B119C}"/>
    <cellStyle name="CustomizationGreenCells 3 2 9 8" xfId="35672" xr:uid="{9A36E716-6474-4D74-9E60-E9B97E6E50CD}"/>
    <cellStyle name="CustomizationGreenCells 3 2 9 9" xfId="39124" xr:uid="{85979819-C191-47D5-B620-4D27B302503B}"/>
    <cellStyle name="CustomizationGreenCells 3 3" xfId="659" xr:uid="{F0E84634-F3E1-430C-BF5F-3BA5F1027FEC}"/>
    <cellStyle name="CustomizationGreenCells 3 3 10" xfId="4427" xr:uid="{34E51B2C-E8A6-4261-8FBA-41A5C905EB7E}"/>
    <cellStyle name="CustomizationGreenCells 3 3 10 10" xfId="42090" xr:uid="{696F1CD5-811E-4F02-BA8B-684FBE3E9C63}"/>
    <cellStyle name="CustomizationGreenCells 3 3 10 11" xfId="46426" xr:uid="{41CA06C9-27B0-40D8-AC7D-22F2262D6BFD}"/>
    <cellStyle name="CustomizationGreenCells 3 3 10 12" xfId="49830" xr:uid="{6AFBA43C-E61E-4A30-B7E7-8634D04D9BD1}"/>
    <cellStyle name="CustomizationGreenCells 3 3 10 13" xfId="51797" xr:uid="{B196C223-B0FB-4C06-824A-0F6B16C61BA0}"/>
    <cellStyle name="CustomizationGreenCells 3 3 10 2" xfId="8860" xr:uid="{D96D2E5F-17E2-4CBF-8239-975E4A683457}"/>
    <cellStyle name="CustomizationGreenCells 3 3 10 3" xfId="12431" xr:uid="{7A3A252C-05CF-441B-9D59-688622125CB0}"/>
    <cellStyle name="CustomizationGreenCells 3 3 10 4" xfId="16334" xr:uid="{418FF867-F32A-47CC-ABCB-FA11F0BCB847}"/>
    <cellStyle name="CustomizationGreenCells 3 3 10 5" xfId="19515" xr:uid="{1A8FB6C6-366B-4A12-826B-58B5A01D0C65}"/>
    <cellStyle name="CustomizationGreenCells 3 3 10 6" xfId="26034" xr:uid="{255ADA8A-7E73-4BCD-AFC2-FDC301A9D491}"/>
    <cellStyle name="CustomizationGreenCells 3 3 10 7" xfId="32382" xr:uid="{7F16014F-9DF6-4607-BB23-D5C1AFE36EAC}"/>
    <cellStyle name="CustomizationGreenCells 3 3 10 8" xfId="35988" xr:uid="{AC69C694-086E-43C1-ABB5-9CBFEC481524}"/>
    <cellStyle name="CustomizationGreenCells 3 3 10 9" xfId="39440" xr:uid="{6A2A7422-1D03-490F-B377-833017458333}"/>
    <cellStyle name="CustomizationGreenCells 3 3 11" xfId="5262" xr:uid="{A6A9BF30-DF9F-4E76-A638-DD5268D81BDF}"/>
    <cellStyle name="CustomizationGreenCells 3 3 12" xfId="12828" xr:uid="{AA23BB75-2EAD-49A2-B5FE-AD1A0FD76299}"/>
    <cellStyle name="CustomizationGreenCells 3 3 13" xfId="19773" xr:uid="{56C9E5C4-7088-44AC-9401-BF25C616E80F}"/>
    <cellStyle name="CustomizationGreenCells 3 3 14" xfId="37069" xr:uid="{79A55E7D-FCA2-4CF6-8C47-7591C488D262}"/>
    <cellStyle name="CustomizationGreenCells 3 3 15" xfId="42689" xr:uid="{E4EB82CF-D144-4FAC-B749-497ED0F2E838}"/>
    <cellStyle name="CustomizationGreenCells 3 3 16" xfId="52523" xr:uid="{F69F675B-7ED5-4EFF-8D5C-399B3E7BA1B4}"/>
    <cellStyle name="CustomizationGreenCells 3 3 2" xfId="874" xr:uid="{817A859F-6DE2-48D2-B66B-E717A7D9CEA7}"/>
    <cellStyle name="CustomizationGreenCells 3 3 2 10" xfId="4919" xr:uid="{C075CB8A-BC2A-4A24-8926-BF8281A2D8A3}"/>
    <cellStyle name="CustomizationGreenCells 3 3 2 11" xfId="13339" xr:uid="{8968499B-1276-412C-8476-F4286D46ACE6}"/>
    <cellStyle name="CustomizationGreenCells 3 3 2 12" xfId="19983" xr:uid="{09EB027E-E777-4513-9F3C-CC42CD7CEFE6}"/>
    <cellStyle name="CustomizationGreenCells 3 3 2 13" xfId="36516" xr:uid="{B688C80C-DC6B-4F96-8862-6B67B66D172F}"/>
    <cellStyle name="CustomizationGreenCells 3 3 2 14" xfId="42899" xr:uid="{1B94BE33-884A-4493-B737-855D146E8464}"/>
    <cellStyle name="CustomizationGreenCells 3 3 2 15" xfId="52737" xr:uid="{77D09E95-D420-413C-BDD1-961F423CAB5E}"/>
    <cellStyle name="CustomizationGreenCells 3 3 2 2" xfId="76" xr:uid="{1094A352-2A2D-496F-A775-B07F85CC7464}"/>
    <cellStyle name="CustomizationGreenCells 3 3 2 2 10" xfId="42293" xr:uid="{ACB1CAF5-503B-4CC0-A23D-7B5D46F163C6}"/>
    <cellStyle name="CustomizationGreenCells 3 3 2 2 11" xfId="46667" xr:uid="{CA0CE4C6-2098-49C5-B678-F1FE2E8823B5}"/>
    <cellStyle name="CustomizationGreenCells 3 3 2 2 2" xfId="3695" xr:uid="{6E2AC9F1-E169-463E-BC08-0F40F16E2892}"/>
    <cellStyle name="CustomizationGreenCells 3 3 2 2 3" xfId="5116" xr:uid="{FBB9984D-2982-435A-89CD-DFF564C233D1}"/>
    <cellStyle name="CustomizationGreenCells 3 3 2 2 4" xfId="12692" xr:uid="{5A1F6CC6-2DEB-48D2-A5E3-D7954CAFDF72}"/>
    <cellStyle name="CustomizationGreenCells 3 3 2 2 5" xfId="4894" xr:uid="{DC417A18-DAE9-4341-9D53-DDFAD4FE6762}"/>
    <cellStyle name="CustomizationGreenCells 3 3 2 2 6" xfId="23039" xr:uid="{DA852427-B7DC-4E0E-BDBA-3E42859FFF0E}"/>
    <cellStyle name="CustomizationGreenCells 3 3 2 2 7" xfId="30230" xr:uid="{8DCB339F-781D-4821-A529-7D51F6CC16AF}"/>
    <cellStyle name="CustomizationGreenCells 3 3 2 2 8" xfId="27685" xr:uid="{BC7655BF-3DE5-4D4E-B3AB-5C313967B6A0}"/>
    <cellStyle name="CustomizationGreenCells 3 3 2 2 9" xfId="28535" xr:uid="{347459D6-054A-44C7-A077-FAC4971A4F58}"/>
    <cellStyle name="CustomizationGreenCells 3 3 2 3" xfId="1145" xr:uid="{9C23F1A4-BF11-43FA-B275-67093DFB2403}"/>
    <cellStyle name="CustomizationGreenCells 3 3 2 3 10" xfId="26320" xr:uid="{CF660B10-3D8A-4090-897C-AC118F248813}"/>
    <cellStyle name="CustomizationGreenCells 3 3 2 3 11" xfId="43170" xr:uid="{F5F1A35F-3BAF-4C4B-BC11-10422819F562}"/>
    <cellStyle name="CustomizationGreenCells 3 3 2 3 12" xfId="47259" xr:uid="{BC6F5D29-EA9B-42C9-9740-BD0AEC1E83DF}"/>
    <cellStyle name="CustomizationGreenCells 3 3 2 3 2" xfId="5587" xr:uid="{489960A7-EC12-4D6A-ABAB-3B974496E527}"/>
    <cellStyle name="CustomizationGreenCells 3 3 2 3 3" xfId="9161" xr:uid="{031460ED-79D9-489B-A5FD-6E69605204AA}"/>
    <cellStyle name="CustomizationGreenCells 3 3 2 3 4" xfId="13114" xr:uid="{D6970183-A77A-489D-A3AA-0D1F1186917F}"/>
    <cellStyle name="CustomizationGreenCells 3 3 2 3 5" xfId="12701" xr:uid="{80066FFB-7D12-4944-A66F-B35D2746656D}"/>
    <cellStyle name="CustomizationGreenCells 3 3 2 3 6" xfId="20253" xr:uid="{92B42F30-CE51-406F-A2AF-EC616498736C}"/>
    <cellStyle name="CustomizationGreenCells 3 3 2 3 7" xfId="23050" xr:uid="{FA155C49-9416-4301-A298-5F9CB0EDA876}"/>
    <cellStyle name="CustomizationGreenCells 3 3 2 3 8" xfId="27363" xr:uid="{E0C60EDC-4EA0-4042-B4E8-BA7EC9AB3FC3}"/>
    <cellStyle name="CustomizationGreenCells 3 3 2 3 9" xfId="32728" xr:uid="{70B51176-7B4B-40AA-9D96-7BED840AD70C}"/>
    <cellStyle name="CustomizationGreenCells 3 3 2 4" xfId="2287" xr:uid="{DAF21E11-4AF5-454C-B7F8-BE3E2ED7D26A}"/>
    <cellStyle name="CustomizationGreenCells 3 3 2 4 10" xfId="40004" xr:uid="{774FEFFB-044A-4DE1-BE08-AC075983A95C}"/>
    <cellStyle name="CustomizationGreenCells 3 3 2 4 11" xfId="44310" xr:uid="{CA5AEE36-6071-4A2E-B786-DC110CA5A0D0}"/>
    <cellStyle name="CustomizationGreenCells 3 3 2 4 12" xfId="46935" xr:uid="{97E38A1A-907D-4AF7-A12A-B2B32A453F6F}"/>
    <cellStyle name="CustomizationGreenCells 3 3 2 4 2" xfId="6725" xr:uid="{F903579D-5302-44C2-B75F-E5BAC8FCA1D0}"/>
    <cellStyle name="CustomizationGreenCells 3 3 2 4 3" xfId="10303" xr:uid="{31733723-8323-41D1-8682-BF48457ED546}"/>
    <cellStyle name="CustomizationGreenCells 3 3 2 4 4" xfId="14202" xr:uid="{64D23FB2-C8A0-44AF-B5F6-2B0F594B77C1}"/>
    <cellStyle name="CustomizationGreenCells 3 3 2 4 5" xfId="17403" xr:uid="{58A4D732-2D13-4D0F-A571-ED82C8EE8222}"/>
    <cellStyle name="CustomizationGreenCells 3 3 2 4 6" xfId="21386" xr:uid="{AAD6598A-7329-47DC-A093-7F864193F721}"/>
    <cellStyle name="CustomizationGreenCells 3 3 2 4 7" xfId="23973" xr:uid="{059B7FBE-FDAC-4BA5-9B52-29E637220083}"/>
    <cellStyle name="CustomizationGreenCells 3 3 2 4 8" xfId="26858" xr:uid="{2A3D5C4E-6BC4-4EDE-B3AE-4EC50E187C84}"/>
    <cellStyle name="CustomizationGreenCells 3 3 2 4 9" xfId="33866" xr:uid="{49DA07F3-FEA1-48B5-9E22-634BFA227DC7}"/>
    <cellStyle name="CustomizationGreenCells 3 3 2 5" xfId="2649" xr:uid="{A8E7A5D5-C177-48C4-8296-74B1C4C5245E}"/>
    <cellStyle name="CustomizationGreenCells 3 3 2 5 10" xfId="40366" xr:uid="{1B57FF75-456E-4435-8A2A-3E3309B72574}"/>
    <cellStyle name="CustomizationGreenCells 3 3 2 5 11" xfId="44672" xr:uid="{AA999084-8CCD-48AF-822A-C361DCD887FC}"/>
    <cellStyle name="CustomizationGreenCells 3 3 2 5 12" xfId="50073" xr:uid="{72B9C194-23DE-4931-B207-A826926CE784}"/>
    <cellStyle name="CustomizationGreenCells 3 3 2 5 2" xfId="7086" xr:uid="{E89D9BB1-4362-43B0-8D87-93F259ABA175}"/>
    <cellStyle name="CustomizationGreenCells 3 3 2 5 3" xfId="10665" xr:uid="{2C3C0BDF-0625-4CC9-91E2-13F2B1AEEFAC}"/>
    <cellStyle name="CustomizationGreenCells 3 3 2 5 4" xfId="14564" xr:uid="{C2786A18-12D7-4E13-B9EF-F1E2D592C879}"/>
    <cellStyle name="CustomizationGreenCells 3 3 2 5 5" xfId="17765" xr:uid="{4ECAE11E-971F-4289-BEF5-B3C2ACC00CB3}"/>
    <cellStyle name="CustomizationGreenCells 3 3 2 5 6" xfId="21748" xr:uid="{16F4D74B-C852-4472-900A-64F37194481C}"/>
    <cellStyle name="CustomizationGreenCells 3 3 2 5 7" xfId="24316" xr:uid="{75CA60E5-5C8B-4566-AE72-513BC79B55B7}"/>
    <cellStyle name="CustomizationGreenCells 3 3 2 5 8" xfId="30621" xr:uid="{60506847-ABCB-4631-8451-B0143304BE27}"/>
    <cellStyle name="CustomizationGreenCells 3 3 2 5 9" xfId="34228" xr:uid="{BF70C708-97C0-45AA-8058-4EDD7758E056}"/>
    <cellStyle name="CustomizationGreenCells 3 3 2 6" xfId="3338" xr:uid="{84D29802-EA9A-4509-BCCE-2600F8D921FD}"/>
    <cellStyle name="CustomizationGreenCells 3 3 2 6 10" xfId="34915" xr:uid="{E39B41FF-5ED4-4C76-8D38-3F3DAEAFDADA}"/>
    <cellStyle name="CustomizationGreenCells 3 3 2 6 11" xfId="38360" xr:uid="{654780E5-E827-4C4F-BF5B-A3805E8E7660}"/>
    <cellStyle name="CustomizationGreenCells 3 3 2 6 12" xfId="41049" xr:uid="{B47AE30A-D0A3-49AD-A20A-DA7CF757A4C4}"/>
    <cellStyle name="CustomizationGreenCells 3 3 2 6 13" xfId="45360" xr:uid="{260505D4-AE34-4351-A2B2-5BDC5F82CAF1}"/>
    <cellStyle name="CustomizationGreenCells 3 3 2 6 14" xfId="48751" xr:uid="{39689D28-19EB-42C0-9B6E-2F23D2BE3670}"/>
    <cellStyle name="CustomizationGreenCells 3 3 2 6 15" xfId="50756" xr:uid="{D8187228-CF0D-4238-8637-FB8FF950E058}"/>
    <cellStyle name="CustomizationGreenCells 3 3 2 6 2" xfId="7773" xr:uid="{310EACD2-BBC7-4E38-9ADC-F59713AE80F4}"/>
    <cellStyle name="CustomizationGreenCells 3 3 2 6 3" xfId="11352" xr:uid="{27924E8F-1237-41F0-B6A3-525DCEB1FEF3}"/>
    <cellStyle name="CustomizationGreenCells 3 3 2 6 4" xfId="15252" xr:uid="{69DD2D04-C519-425C-8BA0-F6CBC9802E0C}"/>
    <cellStyle name="CustomizationGreenCells 3 3 2 6 5" xfId="18451" xr:uid="{AF029096-C1E5-4107-A2CC-781ED428FF82}"/>
    <cellStyle name="CustomizationGreenCells 3 3 2 6 6" xfId="22431" xr:uid="{A202F869-F4FE-4C90-86EE-F00965FB0D45}"/>
    <cellStyle name="CustomizationGreenCells 3 3 2 6 7" xfId="24993" xr:uid="{C49181B6-65CF-48B0-860A-27DF5DCC3A3E}"/>
    <cellStyle name="CustomizationGreenCells 3 3 2 6 8" xfId="29336" xr:uid="{48079DD6-3B30-4802-95E5-3161A840D05A}"/>
    <cellStyle name="CustomizationGreenCells 3 3 2 6 9" xfId="31310" xr:uid="{B3022E59-BC8B-4BA2-8604-6839D3B94314}"/>
    <cellStyle name="CustomizationGreenCells 3 3 2 7" xfId="2949" xr:uid="{FAA77561-A288-4292-AC74-6E6C0CF0A1DD}"/>
    <cellStyle name="CustomizationGreenCells 3 3 2 7 10" xfId="34526" xr:uid="{65F489A5-70A9-499C-9EA8-2A46F03E7FA3}"/>
    <cellStyle name="CustomizationGreenCells 3 3 2 7 11" xfId="37971" xr:uid="{6DA3D34F-7945-4A7E-BEAC-1053425D4EC3}"/>
    <cellStyle name="CustomizationGreenCells 3 3 2 7 12" xfId="40660" xr:uid="{6F9792E4-151E-4CD0-8FF0-2E8C7DE5054D}"/>
    <cellStyle name="CustomizationGreenCells 3 3 2 7 13" xfId="44971" xr:uid="{0E70146A-350E-4FA3-B5E0-D1CDA7CB2D6C}"/>
    <cellStyle name="CustomizationGreenCells 3 3 2 7 14" xfId="48362" xr:uid="{92B5E42C-4864-4A13-8AB0-7538545E09C1}"/>
    <cellStyle name="CustomizationGreenCells 3 3 2 7 15" xfId="50367" xr:uid="{BD2A4FBB-52E0-4137-AD8F-139B07D67791}"/>
    <cellStyle name="CustomizationGreenCells 3 3 2 7 2" xfId="7384" xr:uid="{F471415A-7200-4D94-8D1E-7747C74FB84C}"/>
    <cellStyle name="CustomizationGreenCells 3 3 2 7 3" xfId="10963" xr:uid="{459072F3-9448-48E4-B129-8D71D45A7622}"/>
    <cellStyle name="CustomizationGreenCells 3 3 2 7 4" xfId="14863" xr:uid="{EC7987BC-BC47-4012-B07E-8AC59E5C8909}"/>
    <cellStyle name="CustomizationGreenCells 3 3 2 7 5" xfId="18062" xr:uid="{218A9E1F-38B9-4DD1-9319-C3A9BC79CC8F}"/>
    <cellStyle name="CustomizationGreenCells 3 3 2 7 6" xfId="22042" xr:uid="{EEF5DE59-0F39-4180-9A7E-53C4C8683540}"/>
    <cellStyle name="CustomizationGreenCells 3 3 2 7 7" xfId="24604" xr:uid="{8A377B59-36C0-494E-BB91-C6A6C7BB16D0}"/>
    <cellStyle name="CustomizationGreenCells 3 3 2 7 8" xfId="28947" xr:uid="{590858A7-136E-4C93-9240-B248E61A19EA}"/>
    <cellStyle name="CustomizationGreenCells 3 3 2 7 9" xfId="30921" xr:uid="{416E0F5F-2270-4A97-A1E7-A01AA0C48500}"/>
    <cellStyle name="CustomizationGreenCells 3 3 2 8" xfId="4290" xr:uid="{312FE04B-D904-4002-A929-EA911BDE08A4}"/>
    <cellStyle name="CustomizationGreenCells 3 3 2 8 10" xfId="41953" xr:uid="{7539125B-E2F8-46EB-93F1-157AC959F636}"/>
    <cellStyle name="CustomizationGreenCells 3 3 2 8 11" xfId="46289" xr:uid="{EEE59221-1807-483E-9A79-B14F16BD11ED}"/>
    <cellStyle name="CustomizationGreenCells 3 3 2 8 12" xfId="49693" xr:uid="{B26E15E4-1CFA-48EA-B897-96DE2E03C442}"/>
    <cellStyle name="CustomizationGreenCells 3 3 2 8 13" xfId="51660" xr:uid="{08A2DF3B-D162-4883-9947-3380475B7268}"/>
    <cellStyle name="CustomizationGreenCells 3 3 2 8 2" xfId="8723" xr:uid="{4DC160C9-A678-413E-B39B-67CD385DCF57}"/>
    <cellStyle name="CustomizationGreenCells 3 3 2 8 3" xfId="12294" xr:uid="{0915E555-D88C-444E-9B8E-C73F44607416}"/>
    <cellStyle name="CustomizationGreenCells 3 3 2 8 4" xfId="16197" xr:uid="{DE78493E-AF8D-44DA-BF10-5C0046A4286D}"/>
    <cellStyle name="CustomizationGreenCells 3 3 2 8 5" xfId="19378" xr:uid="{B6F1DA8E-8248-401F-822D-536FA44BE6C1}"/>
    <cellStyle name="CustomizationGreenCells 3 3 2 8 6" xfId="25897" xr:uid="{F0856C6C-2E95-4565-8A3F-0A30AAD65D7F}"/>
    <cellStyle name="CustomizationGreenCells 3 3 2 8 7" xfId="32245" xr:uid="{EFAC6594-0519-45EB-9513-6C6533616151}"/>
    <cellStyle name="CustomizationGreenCells 3 3 2 8 8" xfId="35851" xr:uid="{3ADA02F7-D617-4635-B1CB-475A0DAE544E}"/>
    <cellStyle name="CustomizationGreenCells 3 3 2 8 9" xfId="39303" xr:uid="{1B29561D-9351-4759-A27D-24DBCCAFD29B}"/>
    <cellStyle name="CustomizationGreenCells 3 3 2 9" xfId="3987" xr:uid="{BECF10F9-D455-4CD0-9C58-86E006B41623}"/>
    <cellStyle name="CustomizationGreenCells 3 3 2 9 10" xfId="41650" xr:uid="{7830E1B3-C0AF-4178-A54A-F01DC6C27510}"/>
    <cellStyle name="CustomizationGreenCells 3 3 2 9 11" xfId="45986" xr:uid="{6D93C567-3B2E-4F90-B38E-D433F01C2329}"/>
    <cellStyle name="CustomizationGreenCells 3 3 2 9 12" xfId="49390" xr:uid="{BC92E6D8-8556-47CA-8F5E-208A3B3DA771}"/>
    <cellStyle name="CustomizationGreenCells 3 3 2 9 13" xfId="51357" xr:uid="{EFC28D8D-B908-4898-8986-9245AB5375CC}"/>
    <cellStyle name="CustomizationGreenCells 3 3 2 9 2" xfId="8420" xr:uid="{6DC690CF-A750-4B6E-BB28-EEDE69166D65}"/>
    <cellStyle name="CustomizationGreenCells 3 3 2 9 3" xfId="11991" xr:uid="{0ABD43D6-96FD-42E5-91E8-8BFE6F336A8A}"/>
    <cellStyle name="CustomizationGreenCells 3 3 2 9 4" xfId="15894" xr:uid="{FF29160D-C6FE-40CF-B994-8FE446D32415}"/>
    <cellStyle name="CustomizationGreenCells 3 3 2 9 5" xfId="19075" xr:uid="{841D60BB-3114-49A6-87C9-BF2C8DFD07CF}"/>
    <cellStyle name="CustomizationGreenCells 3 3 2 9 6" xfId="25594" xr:uid="{ACF145D6-D4C7-4F35-986F-4AD59C50576F}"/>
    <cellStyle name="CustomizationGreenCells 3 3 2 9 7" xfId="31942" xr:uid="{6CEF2012-897F-4018-BDB5-4CB97783D9CD}"/>
    <cellStyle name="CustomizationGreenCells 3 3 2 9 8" xfId="35548" xr:uid="{8ACD9144-EC3C-4A5A-A20C-776FC8E2D430}"/>
    <cellStyle name="CustomizationGreenCells 3 3 2 9 9" xfId="39000" xr:uid="{EFC0EEEB-AAE1-4556-B1F3-7B9A564A8112}"/>
    <cellStyle name="CustomizationGreenCells 3 3 3" xfId="1057" xr:uid="{80C70B1A-7CB7-4D15-9995-A48593D3C9D2}"/>
    <cellStyle name="CustomizationGreenCells 3 3 3 10" xfId="43082" xr:uid="{7C48AD2E-825F-4859-8ED0-603BEA39E24B}"/>
    <cellStyle name="CustomizationGreenCells 3 3 3 11" xfId="42413" xr:uid="{581D4EE3-D082-4149-9693-9C0C92C2827F}"/>
    <cellStyle name="CustomizationGreenCells 3 3 3 2" xfId="5499" xr:uid="{08C56D10-1619-41D1-B96A-11C723028ED4}"/>
    <cellStyle name="CustomizationGreenCells 3 3 3 3" xfId="9073" xr:uid="{2B8C3F4C-C2C6-4E6E-BEDA-6513FEAFBD6F}"/>
    <cellStyle name="CustomizationGreenCells 3 3 3 4" xfId="12800" xr:uid="{96D55FFF-3491-4C79-A121-9B5217D8CF60}"/>
    <cellStyle name="CustomizationGreenCells 3 3 3 5" xfId="20165" xr:uid="{5A5A6375-0137-4B35-A540-2ABAA9B0621B}"/>
    <cellStyle name="CustomizationGreenCells 3 3 3 6" xfId="5326" xr:uid="{A6650D57-F51A-441A-9166-0EDDEAE549E3}"/>
    <cellStyle name="CustomizationGreenCells 3 3 3 7" xfId="26926" xr:uid="{BC4DFD30-C83F-4F5E-932A-52007C496B83}"/>
    <cellStyle name="CustomizationGreenCells 3 3 3 8" xfId="32640" xr:uid="{18D9B8AF-8299-422B-B425-DD2DC031AE33}"/>
    <cellStyle name="CustomizationGreenCells 3 3 3 9" xfId="26423" xr:uid="{10DBD0AF-3B35-4C94-94A7-5D8670D828FB}"/>
    <cellStyle name="CustomizationGreenCells 3 3 4" xfId="1778" xr:uid="{2178A240-9543-4FDE-A0FD-FC9B44BF5DC2}"/>
    <cellStyle name="CustomizationGreenCells 3 3 4 10" xfId="26569" xr:uid="{4B4AFB3A-8372-4AA8-B391-4DD2B974B366}"/>
    <cellStyle name="CustomizationGreenCells 3 3 4 11" xfId="43803" xr:uid="{EA5A0E1C-D757-4D7A-A6BA-E09DC928DF17}"/>
    <cellStyle name="CustomizationGreenCells 3 3 4 12" xfId="46869" xr:uid="{AC5D86CA-B13F-459E-AF64-1AD3D87731CC}"/>
    <cellStyle name="CustomizationGreenCells 3 3 4 2" xfId="6216" xr:uid="{CC401E75-49A6-4CB5-8C24-041B0A73B6CD}"/>
    <cellStyle name="CustomizationGreenCells 3 3 4 3" xfId="9794" xr:uid="{9C1ED455-98C9-44E2-A2E4-F25B497BD379}"/>
    <cellStyle name="CustomizationGreenCells 3 3 4 4" xfId="13696" xr:uid="{C5FDABB4-A4ED-46F1-B1A0-3775F1076C5A}"/>
    <cellStyle name="CustomizationGreenCells 3 3 4 5" xfId="16899" xr:uid="{AD9E38D8-F55C-4DDA-BCB0-6BA62DFE2709}"/>
    <cellStyle name="CustomizationGreenCells 3 3 4 6" xfId="20886" xr:uid="{77CFDD9C-CB9D-4FBB-9429-65A66A6A3853}"/>
    <cellStyle name="CustomizationGreenCells 3 3 4 7" xfId="23486" xr:uid="{207D5DA5-3F6E-4E3B-9D16-01474D6FF2A7}"/>
    <cellStyle name="CustomizationGreenCells 3 3 4 8" xfId="27125" xr:uid="{F863EA37-79F7-4281-90DF-7A555C3765C3}"/>
    <cellStyle name="CustomizationGreenCells 3 3 4 9" xfId="33361" xr:uid="{5770D046-AD5F-4D83-A2E5-34A368977CDF}"/>
    <cellStyle name="CustomizationGreenCells 3 3 5" xfId="2106" xr:uid="{BC3AD823-40E5-4CEB-8B30-43B4233FAFCC}"/>
    <cellStyle name="CustomizationGreenCells 3 3 5 10" xfId="39823" xr:uid="{3287638C-D59B-4E2A-B62E-202EF219DFC9}"/>
    <cellStyle name="CustomizationGreenCells 3 3 5 11" xfId="44129" xr:uid="{1665C160-657E-4C1D-AB00-0969A9AC6B2A}"/>
    <cellStyle name="CustomizationGreenCells 3 3 5 12" xfId="47128" xr:uid="{FD7CEF01-B836-4A11-8C01-472FCA0212A6}"/>
    <cellStyle name="CustomizationGreenCells 3 3 5 2" xfId="6544" xr:uid="{52F4EBD8-B4FA-4E42-A218-5DCBB722E4E2}"/>
    <cellStyle name="CustomizationGreenCells 3 3 5 3" xfId="10122" xr:uid="{DA5A902C-3858-47C2-9FC6-7DD6FFE6C5BD}"/>
    <cellStyle name="CustomizationGreenCells 3 3 5 4" xfId="14021" xr:uid="{06FF04FE-1052-47C8-BA59-3049A72699F0}"/>
    <cellStyle name="CustomizationGreenCells 3 3 5 5" xfId="17222" xr:uid="{F45A9D2F-315E-4703-865F-645F5024F6AD}"/>
    <cellStyle name="CustomizationGreenCells 3 3 5 6" xfId="21205" xr:uid="{5EFF9A63-AD85-4B19-86AC-B1D65A7EBFED}"/>
    <cellStyle name="CustomizationGreenCells 3 3 5 7" xfId="23792" xr:uid="{C2D2C041-340E-4DA6-BFEF-5DBBC7F762F0}"/>
    <cellStyle name="CustomizationGreenCells 3 3 5 8" xfId="30051" xr:uid="{A6A693B8-E06E-4C33-AF7F-64A7C4D7F3FB}"/>
    <cellStyle name="CustomizationGreenCells 3 3 5 9" xfId="33685" xr:uid="{A68BFADD-A0B9-4302-86F4-1A58D00F04D4}"/>
    <cellStyle name="CustomizationGreenCells 3 3 6" xfId="2443" xr:uid="{E1FD083C-BB89-4183-8C9D-8E1A6B8F68CB}"/>
    <cellStyle name="CustomizationGreenCells 3 3 6 10" xfId="40160" xr:uid="{9C784CC9-C680-430F-99BB-6D07CB8D5580}"/>
    <cellStyle name="CustomizationGreenCells 3 3 6 11" xfId="44466" xr:uid="{2499B57F-7282-400C-A905-970441D5D36E}"/>
    <cellStyle name="CustomizationGreenCells 3 3 6 12" xfId="47898" xr:uid="{B042B18F-9BF5-4CDA-968E-3F7A85EC5C7E}"/>
    <cellStyle name="CustomizationGreenCells 3 3 6 2" xfId="6881" xr:uid="{AC561F4A-3EC3-4964-85BA-98E9ACDF8531}"/>
    <cellStyle name="CustomizationGreenCells 3 3 6 3" xfId="10459" xr:uid="{CB1E9906-B5BA-477F-AC19-04BEC2DD0FAE}"/>
    <cellStyle name="CustomizationGreenCells 3 3 6 4" xfId="14358" xr:uid="{ACF4179A-5303-4974-AFB5-CAB245CCAA5B}"/>
    <cellStyle name="CustomizationGreenCells 3 3 6 5" xfId="17559" xr:uid="{7D22200D-43EF-4F2F-80F7-EAB951DA95E8}"/>
    <cellStyle name="CustomizationGreenCells 3 3 6 6" xfId="21542" xr:uid="{072F3235-FBB6-4D89-B593-2300C489FB28}"/>
    <cellStyle name="CustomizationGreenCells 3 3 6 7" xfId="24125" xr:uid="{D0AA5D13-A4F4-4108-A98A-07750946BC79}"/>
    <cellStyle name="CustomizationGreenCells 3 3 6 8" xfId="26338" xr:uid="{B5EFC1A1-A73E-4591-B4FB-7477A0744BEA}"/>
    <cellStyle name="CustomizationGreenCells 3 3 6 9" xfId="34022" xr:uid="{5C318421-BB9C-4478-8091-9393DE0896D2}"/>
    <cellStyle name="CustomizationGreenCells 3 3 7" xfId="3127" xr:uid="{1A775EE5-B9D3-4D9C-AD30-F0F051285443}"/>
    <cellStyle name="CustomizationGreenCells 3 3 7 10" xfId="34704" xr:uid="{C187F80D-EAD4-4D37-BA85-253C6A6E96B0}"/>
    <cellStyle name="CustomizationGreenCells 3 3 7 11" xfId="38149" xr:uid="{79EF50EB-7904-4DBF-830C-6438D9028ACD}"/>
    <cellStyle name="CustomizationGreenCells 3 3 7 12" xfId="40838" xr:uid="{A0BBD4E7-A550-466B-9BBE-25285A8CB0C0}"/>
    <cellStyle name="CustomizationGreenCells 3 3 7 13" xfId="45149" xr:uid="{CA9CAB3E-2548-4603-9D0C-442428C12A8D}"/>
    <cellStyle name="CustomizationGreenCells 3 3 7 14" xfId="48540" xr:uid="{2E646C58-C1D8-40FB-AB20-B30FD7DED027}"/>
    <cellStyle name="CustomizationGreenCells 3 3 7 15" xfId="50545" xr:uid="{CD9B5302-0A22-4EA4-90A2-9F58F60991F3}"/>
    <cellStyle name="CustomizationGreenCells 3 3 7 2" xfId="7562" xr:uid="{1822C462-4006-4E80-8697-8B9709625B9A}"/>
    <cellStyle name="CustomizationGreenCells 3 3 7 3" xfId="11141" xr:uid="{A8922F2A-B7F3-4C40-9E6D-2DEDFC886DAA}"/>
    <cellStyle name="CustomizationGreenCells 3 3 7 4" xfId="15041" xr:uid="{ABA35371-7557-4E37-B3C4-4ED3295ABE4D}"/>
    <cellStyle name="CustomizationGreenCells 3 3 7 5" xfId="18240" xr:uid="{4B5C1299-E2DC-4902-BCFA-F3BDEF9CD7CA}"/>
    <cellStyle name="CustomizationGreenCells 3 3 7 6" xfId="22220" xr:uid="{52C0D44E-3B90-487A-B829-201F8EC39D30}"/>
    <cellStyle name="CustomizationGreenCells 3 3 7 7" xfId="24782" xr:uid="{27F10A7F-9D37-4267-B70D-01D2E64B84AE}"/>
    <cellStyle name="CustomizationGreenCells 3 3 7 8" xfId="29125" xr:uid="{B88589D0-F762-4CBC-81D2-7815C239B37C}"/>
    <cellStyle name="CustomizationGreenCells 3 3 7 9" xfId="31099" xr:uid="{A455F700-8A5A-479A-B0DC-7E5535040400}"/>
    <cellStyle name="CustomizationGreenCells 3 3 8" xfId="3521" xr:uid="{FE69B12E-58AD-48C2-BB0D-F1E87226D56C}"/>
    <cellStyle name="CustomizationGreenCells 3 3 8 10" xfId="35098" xr:uid="{641C77DF-E382-40BB-AFCF-F6A5801079F9}"/>
    <cellStyle name="CustomizationGreenCells 3 3 8 11" xfId="38543" xr:uid="{B7B7FA0D-00F2-4D36-A2DE-9FA0747569C6}"/>
    <cellStyle name="CustomizationGreenCells 3 3 8 12" xfId="41232" xr:uid="{29B0278F-4CF0-4696-920F-EAA99041329C}"/>
    <cellStyle name="CustomizationGreenCells 3 3 8 13" xfId="45543" xr:uid="{4D2E44D1-AF43-485B-B7E0-DDF8AC3B1F2B}"/>
    <cellStyle name="CustomizationGreenCells 3 3 8 14" xfId="48934" xr:uid="{7A0621A4-40CF-40FC-A431-52A570CD03E1}"/>
    <cellStyle name="CustomizationGreenCells 3 3 8 15" xfId="50939" xr:uid="{67FDB558-238B-477F-9545-1516430FB71E}"/>
    <cellStyle name="CustomizationGreenCells 3 3 8 2" xfId="7956" xr:uid="{8B67217D-787F-4B6E-9E51-47DDD55238CA}"/>
    <cellStyle name="CustomizationGreenCells 3 3 8 3" xfId="11535" xr:uid="{42AAC0AA-0406-4116-AF27-E3CEC8AE9E9A}"/>
    <cellStyle name="CustomizationGreenCells 3 3 8 4" xfId="15435" xr:uid="{9EFBADFD-D532-417E-95C8-45295C66AF81}"/>
    <cellStyle name="CustomizationGreenCells 3 3 8 5" xfId="18634" xr:uid="{26E81E55-F0E3-4C24-8750-02A533E7FD24}"/>
    <cellStyle name="CustomizationGreenCells 3 3 8 6" xfId="22614" xr:uid="{2A426C39-08AB-4791-A238-9B14A5E41798}"/>
    <cellStyle name="CustomizationGreenCells 3 3 8 7" xfId="25176" xr:uid="{FD9EFBB2-D041-4289-B03B-59DD82F9D4CF}"/>
    <cellStyle name="CustomizationGreenCells 3 3 8 8" xfId="29519" xr:uid="{B340FD6F-2398-4218-BFCE-909E1D285B25}"/>
    <cellStyle name="CustomizationGreenCells 3 3 8 9" xfId="31493" xr:uid="{B30DB9BE-640E-4368-BC77-B2C398F15926}"/>
    <cellStyle name="CustomizationGreenCells 3 3 9" xfId="4081" xr:uid="{F272930E-29D8-4DDD-BB1A-98822DD536EA}"/>
    <cellStyle name="CustomizationGreenCells 3 3 9 10" xfId="41744" xr:uid="{47497C11-05F7-40E2-AD4A-CA16C43B0E88}"/>
    <cellStyle name="CustomizationGreenCells 3 3 9 11" xfId="46080" xr:uid="{E52DECB6-C793-41BE-B2B0-B3BD238A2859}"/>
    <cellStyle name="CustomizationGreenCells 3 3 9 12" xfId="49484" xr:uid="{9EE5D667-AEBC-4226-89BC-87DBBEBD16FA}"/>
    <cellStyle name="CustomizationGreenCells 3 3 9 13" xfId="51451" xr:uid="{B6470A62-DD7F-4915-9705-7DDEC623D0DE}"/>
    <cellStyle name="CustomizationGreenCells 3 3 9 2" xfId="8514" xr:uid="{DC9B418B-0727-4ABB-BEA0-97505E99EF66}"/>
    <cellStyle name="CustomizationGreenCells 3 3 9 3" xfId="12085" xr:uid="{45F9100D-8499-4246-922C-DBEFD00B99E9}"/>
    <cellStyle name="CustomizationGreenCells 3 3 9 4" xfId="15988" xr:uid="{EA8AA201-68CF-4259-A006-EE9B9DE12D54}"/>
    <cellStyle name="CustomizationGreenCells 3 3 9 5" xfId="19169" xr:uid="{EA2AE8C9-2050-479A-B8F9-85E050DA2FFD}"/>
    <cellStyle name="CustomizationGreenCells 3 3 9 6" xfId="25688" xr:uid="{DEEDDA64-BFC6-4931-A718-852E80C453EA}"/>
    <cellStyle name="CustomizationGreenCells 3 3 9 7" xfId="32036" xr:uid="{3E678E94-AE1D-465E-BDF3-7687B8A5560A}"/>
    <cellStyle name="CustomizationGreenCells 3 3 9 8" xfId="35642" xr:uid="{2E735787-7486-41F4-807F-8A417D766B18}"/>
    <cellStyle name="CustomizationGreenCells 3 3 9 9" xfId="39094" xr:uid="{60BD3008-B4E9-4FCF-88AA-4237E37B3FD9}"/>
    <cellStyle name="CustomizationGreenCells 3 4" xfId="592" xr:uid="{A2704D31-B013-4F34-BB62-70B81BE69CD5}"/>
    <cellStyle name="CustomizationGreenCells 3 4 10" xfId="3969" xr:uid="{89A831C9-68AE-45BF-A7B0-1ACD7D06011C}"/>
    <cellStyle name="CustomizationGreenCells 3 4 10 10" xfId="41632" xr:uid="{52C6D759-2F36-4EBA-8CBD-D4D27C83B886}"/>
    <cellStyle name="CustomizationGreenCells 3 4 10 11" xfId="45968" xr:uid="{334A8610-31F4-4F7A-AA26-4A6D80FB7579}"/>
    <cellStyle name="CustomizationGreenCells 3 4 10 12" xfId="49372" xr:uid="{C55FB6FE-8F1A-485D-89D7-65D5E8BFE660}"/>
    <cellStyle name="CustomizationGreenCells 3 4 10 13" xfId="51339" xr:uid="{770DC393-B8AF-42F8-9BAA-517BDBB12111}"/>
    <cellStyle name="CustomizationGreenCells 3 4 10 2" xfId="8402" xr:uid="{E0548F40-6963-4CDC-83F3-7633165DF48E}"/>
    <cellStyle name="CustomizationGreenCells 3 4 10 3" xfId="11973" xr:uid="{E20CB042-1A52-4B32-86D7-97C8E29E5A0C}"/>
    <cellStyle name="CustomizationGreenCells 3 4 10 4" xfId="15876" xr:uid="{FF362E10-40F5-4100-A7F4-A0F97414F435}"/>
    <cellStyle name="CustomizationGreenCells 3 4 10 5" xfId="19057" xr:uid="{C9E8E29B-F1AA-4350-9AFC-3E07E91EDC66}"/>
    <cellStyle name="CustomizationGreenCells 3 4 10 6" xfId="25576" xr:uid="{E17A4E02-7EEC-4D1A-A548-E83D4669BA8C}"/>
    <cellStyle name="CustomizationGreenCells 3 4 10 7" xfId="31924" xr:uid="{425AF281-FF9B-4C88-9FA2-FD11C5A69D74}"/>
    <cellStyle name="CustomizationGreenCells 3 4 10 8" xfId="35530" xr:uid="{ADA6B29D-ABBE-4A3D-B2D3-43006B6320CD}"/>
    <cellStyle name="CustomizationGreenCells 3 4 10 9" xfId="38982" xr:uid="{5C8340C0-DE4C-42C9-9819-5BBC3F3B3B4D}"/>
    <cellStyle name="CustomizationGreenCells 3 4 11" xfId="4856" xr:uid="{1F4055F3-54BF-4283-A967-F75967BE7523}"/>
    <cellStyle name="CustomizationGreenCells 3 4 12" xfId="13616" xr:uid="{86DAEADE-6DAC-40F4-BCF0-26942392F0EC}"/>
    <cellStyle name="CustomizationGreenCells 3 4 13" xfId="19706" xr:uid="{FC3093A0-5FCA-42E0-9C79-0C046C8F59A9}"/>
    <cellStyle name="CustomizationGreenCells 3 4 14" xfId="28301" xr:uid="{106F40B3-7A83-40C4-BA0D-DDE36543258C}"/>
    <cellStyle name="CustomizationGreenCells 3 4 15" xfId="42622" xr:uid="{077E6F7D-6B96-48ED-8B59-09486AFEB6A0}"/>
    <cellStyle name="CustomizationGreenCells 3 4 16" xfId="52456" xr:uid="{04EDD0E7-7C0B-4920-BAE9-B13EE9403BDF}"/>
    <cellStyle name="CustomizationGreenCells 3 4 2" xfId="807" xr:uid="{1A28C8FC-59D5-4D3C-858F-6E6264677A94}"/>
    <cellStyle name="CustomizationGreenCells 3 4 2 10" xfId="4850" xr:uid="{229F6DE3-C7A9-4C4D-8234-5E52F7B5FF60}"/>
    <cellStyle name="CustomizationGreenCells 3 4 2 11" xfId="13369" xr:uid="{4281E25F-985D-4ADB-90B6-B2A5E3BAF7D8}"/>
    <cellStyle name="CustomizationGreenCells 3 4 2 12" xfId="19916" xr:uid="{FE6A6B04-932F-4049-B5DB-92C789C43DD8}"/>
    <cellStyle name="CustomizationGreenCells 3 4 2 13" xfId="36415" xr:uid="{CCAA6C87-4FF6-4AFB-A03B-20A03E28FD27}"/>
    <cellStyle name="CustomizationGreenCells 3 4 2 14" xfId="42832" xr:uid="{F6B6A05B-2C04-4396-A9FC-D663EC628B99}"/>
    <cellStyle name="CustomizationGreenCells 3 4 2 15" xfId="52670" xr:uid="{2C392D8F-33C8-416C-99AE-BE030B93974A}"/>
    <cellStyle name="CustomizationGreenCells 3 4 2 2" xfId="1340" xr:uid="{615522E3-20DD-4253-B5F3-89BF7031F4D3}"/>
    <cellStyle name="CustomizationGreenCells 3 4 2 2 10" xfId="43365" xr:uid="{6AB45917-2D96-43AB-8522-DBFFB141F6AD}"/>
    <cellStyle name="CustomizationGreenCells 3 4 2 2 11" xfId="47447" xr:uid="{A9A0641E-0F09-4A57-A94D-73A181D89894}"/>
    <cellStyle name="CustomizationGreenCells 3 4 2 2 2" xfId="5781" xr:uid="{A8A33991-5CD1-4C05-A5FF-C5A65EC27778}"/>
    <cellStyle name="CustomizationGreenCells 3 4 2 2 3" xfId="9356" xr:uid="{B850C5AF-08F5-479B-BC0D-5F10E1B12507}"/>
    <cellStyle name="CustomizationGreenCells 3 4 2 2 4" xfId="4740" xr:uid="{4C0C683B-4FB7-4B78-A2B4-C7A1973C40E1}"/>
    <cellStyle name="CustomizationGreenCells 3 4 2 2 5" xfId="20448" xr:uid="{809BB154-E436-488A-ADB9-D220C12EA61C}"/>
    <cellStyle name="CustomizationGreenCells 3 4 2 2 6" xfId="23110" xr:uid="{D2A02212-EF40-4030-A03F-26B90F65F137}"/>
    <cellStyle name="CustomizationGreenCells 3 4 2 2 7" xfId="27862" xr:uid="{BC104454-92D9-497E-9E5D-981F2ACD8DFD}"/>
    <cellStyle name="CustomizationGreenCells 3 4 2 2 8" xfId="32923" xr:uid="{796E7AB7-72F2-4CD8-8944-D42897B1DC47}"/>
    <cellStyle name="CustomizationGreenCells 3 4 2 2 9" xfId="37135" xr:uid="{A6BC6849-40ED-4D58-9367-B3A61FDC2474}"/>
    <cellStyle name="CustomizationGreenCells 3 4 2 3" xfId="1384" xr:uid="{57899B4E-A00C-4B01-B711-A48074225D0B}"/>
    <cellStyle name="CustomizationGreenCells 3 4 2 3 10" xfId="37031" xr:uid="{C55EB0B7-F4BD-4448-9DB4-F94051DFBCAB}"/>
    <cellStyle name="CustomizationGreenCells 3 4 2 3 11" xfId="43409" xr:uid="{38B20CC3-FEB7-4140-A250-DFCD091FB17E}"/>
    <cellStyle name="CustomizationGreenCells 3 4 2 3 12" xfId="46728" xr:uid="{60E82EF5-99A1-41F8-8CD5-BD50A1BBA399}"/>
    <cellStyle name="CustomizationGreenCells 3 4 2 3 2" xfId="5825" xr:uid="{C7D7E914-9C29-45E5-9130-636C48A4C237}"/>
    <cellStyle name="CustomizationGreenCells 3 4 2 3 3" xfId="9400" xr:uid="{B86E3A10-8B0B-4111-B57C-338ECFE27790}"/>
    <cellStyle name="CustomizationGreenCells 3 4 2 3 4" xfId="13326" xr:uid="{EDC33F70-ACC4-4CA6-8221-859FE0538AF0}"/>
    <cellStyle name="CustomizationGreenCells 3 4 2 3 5" xfId="11682" xr:uid="{6A51BC4D-9C95-4530-A8D5-9DF0B8871662}"/>
    <cellStyle name="CustomizationGreenCells 3 4 2 3 6" xfId="20492" xr:uid="{4E220293-1C03-470A-8E7C-E475D7D8E3F3}"/>
    <cellStyle name="CustomizationGreenCells 3 4 2 3 7" xfId="8105" xr:uid="{A255BE87-467A-4983-B86B-4A65C895F937}"/>
    <cellStyle name="CustomizationGreenCells 3 4 2 3 8" xfId="27148" xr:uid="{6112C527-0267-48FC-8161-E798BDE13A2B}"/>
    <cellStyle name="CustomizationGreenCells 3 4 2 3 9" xfId="32967" xr:uid="{1FFE7951-B17B-4A4A-9845-631F611B8A43}"/>
    <cellStyle name="CustomizationGreenCells 3 4 2 4" xfId="2226" xr:uid="{58BBED11-83EA-430A-BEB7-EB0E84AA9F55}"/>
    <cellStyle name="CustomizationGreenCells 3 4 2 4 10" xfId="39943" xr:uid="{78B900D5-EE6D-4C5D-A9EB-880B62B162A9}"/>
    <cellStyle name="CustomizationGreenCells 3 4 2 4 11" xfId="44249" xr:uid="{9B2E49C8-0205-484A-9458-BF65A2F9AFEF}"/>
    <cellStyle name="CustomizationGreenCells 3 4 2 4 12" xfId="47111" xr:uid="{1C15E9AA-8E0D-4214-8541-01B7ACD7F698}"/>
    <cellStyle name="CustomizationGreenCells 3 4 2 4 2" xfId="6664" xr:uid="{0B0870E8-53E4-463E-A558-AB1C162A83A0}"/>
    <cellStyle name="CustomizationGreenCells 3 4 2 4 3" xfId="10242" xr:uid="{D39CC95D-FB9B-43A1-82D2-C53797B36E6A}"/>
    <cellStyle name="CustomizationGreenCells 3 4 2 4 4" xfId="14141" xr:uid="{A5A43AE2-8035-44FA-BFCF-9CBECA140A4A}"/>
    <cellStyle name="CustomizationGreenCells 3 4 2 4 5" xfId="17342" xr:uid="{2F8047D1-2066-4130-A010-76FD91FC6337}"/>
    <cellStyle name="CustomizationGreenCells 3 4 2 4 6" xfId="21325" xr:uid="{4D07C630-794B-4127-B2DB-6AAA4DC7ECD0}"/>
    <cellStyle name="CustomizationGreenCells 3 4 2 4 7" xfId="23912" xr:uid="{0E380031-663C-44B9-9FCF-69E5A049831E}"/>
    <cellStyle name="CustomizationGreenCells 3 4 2 4 8" xfId="26860" xr:uid="{6F7CFC3C-7582-450C-9380-BF696C059BB1}"/>
    <cellStyle name="CustomizationGreenCells 3 4 2 4 9" xfId="33805" xr:uid="{60343994-B8DA-4F10-8F37-8C72587B8316}"/>
    <cellStyle name="CustomizationGreenCells 3 4 2 5" xfId="2582" xr:uid="{A7ECA997-6C16-445A-98B8-DCFB0E2752EF}"/>
    <cellStyle name="CustomizationGreenCells 3 4 2 5 10" xfId="40299" xr:uid="{820A4AEF-0FE4-486B-8636-94B9E86D4662}"/>
    <cellStyle name="CustomizationGreenCells 3 4 2 5 11" xfId="44605" xr:uid="{8FE490F2-1AA7-4327-BE59-82B9C1B4A97B}"/>
    <cellStyle name="CustomizationGreenCells 3 4 2 5 12" xfId="42419" xr:uid="{B126FF53-43DD-41A0-964A-3ED68B9BD27B}"/>
    <cellStyle name="CustomizationGreenCells 3 4 2 5 2" xfId="7019" xr:uid="{81B8466C-4D86-4F26-921A-376E193443A9}"/>
    <cellStyle name="CustomizationGreenCells 3 4 2 5 3" xfId="10598" xr:uid="{665481BF-08DE-4313-BB4A-8F30E4CFB073}"/>
    <cellStyle name="CustomizationGreenCells 3 4 2 5 4" xfId="14497" xr:uid="{A65C8249-E15D-42D5-B1FB-73ABA9FE8A6A}"/>
    <cellStyle name="CustomizationGreenCells 3 4 2 5 5" xfId="17698" xr:uid="{FDAB2557-4027-4746-901D-CD1799B3186F}"/>
    <cellStyle name="CustomizationGreenCells 3 4 2 5 6" xfId="21681" xr:uid="{EF7D860F-0D97-4998-AB62-59CE2EC5AD40}"/>
    <cellStyle name="CustomizationGreenCells 3 4 2 5 7" xfId="24253" xr:uid="{86650E56-9ABC-4ACE-8346-03FDB9E54144}"/>
    <cellStyle name="CustomizationGreenCells 3 4 2 5 8" xfId="30554" xr:uid="{A955FC2F-7A27-4D58-AA1A-E29FCA6BA625}"/>
    <cellStyle name="CustomizationGreenCells 3 4 2 5 9" xfId="34161" xr:uid="{8C5C819C-3F97-4B3F-8A44-3EF3B8E2C0D1}"/>
    <cellStyle name="CustomizationGreenCells 3 4 2 6" xfId="3271" xr:uid="{0F1E42E4-A657-4300-82C3-FBB02E8C1C27}"/>
    <cellStyle name="CustomizationGreenCells 3 4 2 6 10" xfId="34848" xr:uid="{84058A45-CFD7-43F0-91CA-09D7FD1C6107}"/>
    <cellStyle name="CustomizationGreenCells 3 4 2 6 11" xfId="38293" xr:uid="{16EEF65B-D597-4BA7-ABC1-53CAC479A0D1}"/>
    <cellStyle name="CustomizationGreenCells 3 4 2 6 12" xfId="40982" xr:uid="{F1ABFC60-C1F5-430B-AC4C-3D62B850F5C4}"/>
    <cellStyle name="CustomizationGreenCells 3 4 2 6 13" xfId="45293" xr:uid="{5ADDE954-B3F6-43CE-A1F9-AAFB00A5D397}"/>
    <cellStyle name="CustomizationGreenCells 3 4 2 6 14" xfId="48684" xr:uid="{886785E0-027C-4E23-BEC4-C2F8F4C00CF0}"/>
    <cellStyle name="CustomizationGreenCells 3 4 2 6 15" xfId="50689" xr:uid="{21B0BFBE-DD3F-4F87-BD82-28B942A55599}"/>
    <cellStyle name="CustomizationGreenCells 3 4 2 6 2" xfId="7706" xr:uid="{F5764471-0DC1-489C-88D9-7A30F072164E}"/>
    <cellStyle name="CustomizationGreenCells 3 4 2 6 3" xfId="11285" xr:uid="{10C4964D-8E3D-421E-A6D8-C4845B60760B}"/>
    <cellStyle name="CustomizationGreenCells 3 4 2 6 4" xfId="15185" xr:uid="{EA084FA7-D70A-4DB2-9019-01FF6221A303}"/>
    <cellStyle name="CustomizationGreenCells 3 4 2 6 5" xfId="18384" xr:uid="{BD7D49B5-A92C-4085-8821-2089B1345C3B}"/>
    <cellStyle name="CustomizationGreenCells 3 4 2 6 6" xfId="22364" xr:uid="{529308CF-CE70-4E59-B508-A9C00A7081D6}"/>
    <cellStyle name="CustomizationGreenCells 3 4 2 6 7" xfId="24926" xr:uid="{FCDCC55D-01AF-4EB5-A3E5-0159BD7064C8}"/>
    <cellStyle name="CustomizationGreenCells 3 4 2 6 8" xfId="29269" xr:uid="{9B24F4A6-6AAB-4B6E-B490-E60EED9F7977}"/>
    <cellStyle name="CustomizationGreenCells 3 4 2 6 9" xfId="31243" xr:uid="{EE352044-DD05-4F0B-A2C9-C2BD3E42E2CB}"/>
    <cellStyle name="CustomizationGreenCells 3 4 2 7" xfId="2980" xr:uid="{8ECF5CFC-D0EC-4474-887A-F3C870688603}"/>
    <cellStyle name="CustomizationGreenCells 3 4 2 7 10" xfId="34557" xr:uid="{0B47F89F-6B17-4C06-A1C1-06BBBCCC9ED8}"/>
    <cellStyle name="CustomizationGreenCells 3 4 2 7 11" xfId="38002" xr:uid="{D9E2A364-48D8-48E7-83EF-21C3523177AA}"/>
    <cellStyle name="CustomizationGreenCells 3 4 2 7 12" xfId="40691" xr:uid="{855EC301-C6C9-4CAF-AFB0-CDD75AEF4D81}"/>
    <cellStyle name="CustomizationGreenCells 3 4 2 7 13" xfId="45002" xr:uid="{218D04BF-3C28-4D2C-84D4-DEB7FAE38216}"/>
    <cellStyle name="CustomizationGreenCells 3 4 2 7 14" xfId="48393" xr:uid="{6B6533E8-E3AC-4B24-9916-8CEDAF1FED26}"/>
    <cellStyle name="CustomizationGreenCells 3 4 2 7 15" xfId="50398" xr:uid="{612E9A28-2754-4FC4-AA47-8FED1BC4BB73}"/>
    <cellStyle name="CustomizationGreenCells 3 4 2 7 2" xfId="7415" xr:uid="{10AD75A0-105E-44FA-ABA3-A0BB0EE1CDC8}"/>
    <cellStyle name="CustomizationGreenCells 3 4 2 7 3" xfId="10994" xr:uid="{B17DB83E-B911-46D3-9D54-F6FD8D5D3F2E}"/>
    <cellStyle name="CustomizationGreenCells 3 4 2 7 4" xfId="14894" xr:uid="{CE1A5375-5F29-4728-99CE-9DE8FC9134BB}"/>
    <cellStyle name="CustomizationGreenCells 3 4 2 7 5" xfId="18093" xr:uid="{8BAEA72E-193E-4FCA-AF48-6E391D69409B}"/>
    <cellStyle name="CustomizationGreenCells 3 4 2 7 6" xfId="22073" xr:uid="{D3EB24B9-4E32-405C-9973-9A74EB535B80}"/>
    <cellStyle name="CustomizationGreenCells 3 4 2 7 7" xfId="24635" xr:uid="{BCAD1E5D-2C8B-43F5-89B4-1396DC452E33}"/>
    <cellStyle name="CustomizationGreenCells 3 4 2 7 8" xfId="28978" xr:uid="{B815A8D0-7E2D-4827-AC4C-1065170396D7}"/>
    <cellStyle name="CustomizationGreenCells 3 4 2 7 9" xfId="30952" xr:uid="{C31D4DC6-6EFD-4B3D-91F1-E0C99DD3F2D3}"/>
    <cellStyle name="CustomizationGreenCells 3 4 2 8" xfId="4223" xr:uid="{97CCE84C-6F23-478F-882D-6F190498B80B}"/>
    <cellStyle name="CustomizationGreenCells 3 4 2 8 10" xfId="41886" xr:uid="{CEE347DB-5C40-46FB-8AE4-10EC8BBEB7D9}"/>
    <cellStyle name="CustomizationGreenCells 3 4 2 8 11" xfId="46222" xr:uid="{991F0DFA-239B-4D94-9B44-5531A279DDA1}"/>
    <cellStyle name="CustomizationGreenCells 3 4 2 8 12" xfId="49626" xr:uid="{7D792E1E-986B-4734-A8EE-59EB2DCFBEA7}"/>
    <cellStyle name="CustomizationGreenCells 3 4 2 8 13" xfId="51593" xr:uid="{E3D32CDF-DD4A-42E2-849B-6BA3EFB68AE0}"/>
    <cellStyle name="CustomizationGreenCells 3 4 2 8 2" xfId="8656" xr:uid="{EEA8FCF4-20B3-4269-9F23-7CB9E9FBC001}"/>
    <cellStyle name="CustomizationGreenCells 3 4 2 8 3" xfId="12227" xr:uid="{E47CB680-7168-4231-904D-3D12C767A437}"/>
    <cellStyle name="CustomizationGreenCells 3 4 2 8 4" xfId="16130" xr:uid="{A6490E7D-5D1A-4E18-8116-59A5634D1225}"/>
    <cellStyle name="CustomizationGreenCells 3 4 2 8 5" xfId="19311" xr:uid="{D266A235-8918-4C25-B3B7-98E35B64E16A}"/>
    <cellStyle name="CustomizationGreenCells 3 4 2 8 6" xfId="25830" xr:uid="{7EE51A17-E1FE-47C5-95A8-15DAD21168B9}"/>
    <cellStyle name="CustomizationGreenCells 3 4 2 8 7" xfId="32178" xr:uid="{DDE4C242-7266-4072-8A7C-D5090E696ED2}"/>
    <cellStyle name="CustomizationGreenCells 3 4 2 8 8" xfId="35784" xr:uid="{6ED6A272-A55F-4F82-9025-3F0E6109C234}"/>
    <cellStyle name="CustomizationGreenCells 3 4 2 8 9" xfId="39236" xr:uid="{ED1636AE-85D5-49EE-951A-E00C20F66D6C}"/>
    <cellStyle name="CustomizationGreenCells 3 4 2 9" xfId="3834" xr:uid="{72E5BBE5-F1C8-45DA-9B1A-E499E18A35D6}"/>
    <cellStyle name="CustomizationGreenCells 3 4 2 9 10" xfId="41497" xr:uid="{5874A8DF-8A87-4706-9960-5BBE7964C281}"/>
    <cellStyle name="CustomizationGreenCells 3 4 2 9 11" xfId="45833" xr:uid="{9B6CDD44-9C15-459D-8567-47114BA78616}"/>
    <cellStyle name="CustomizationGreenCells 3 4 2 9 12" xfId="49237" xr:uid="{07598D6C-5F6C-4551-B359-74C6F33FEA03}"/>
    <cellStyle name="CustomizationGreenCells 3 4 2 9 13" xfId="51204" xr:uid="{CFC15319-6A0C-4853-A2BF-C8817E0F6E1C}"/>
    <cellStyle name="CustomizationGreenCells 3 4 2 9 2" xfId="8267" xr:uid="{7C7F2AEB-20E6-4012-899C-766C7AFFAEA6}"/>
    <cellStyle name="CustomizationGreenCells 3 4 2 9 3" xfId="11838" xr:uid="{8C7FD6C1-D961-4A45-9AE9-C757DB7249EE}"/>
    <cellStyle name="CustomizationGreenCells 3 4 2 9 4" xfId="15741" xr:uid="{3DA281F0-2991-43C8-8AF9-ECA4DDFEBDB1}"/>
    <cellStyle name="CustomizationGreenCells 3 4 2 9 5" xfId="18922" xr:uid="{426621EF-9E30-4AA7-8850-1BE3A1BE12CF}"/>
    <cellStyle name="CustomizationGreenCells 3 4 2 9 6" xfId="25441" xr:uid="{52CD2E9A-679B-4813-AB59-1AB3A11E13A6}"/>
    <cellStyle name="CustomizationGreenCells 3 4 2 9 7" xfId="31789" xr:uid="{D7BBA130-3F12-4E5E-95C5-5B0EBA5D8CDE}"/>
    <cellStyle name="CustomizationGreenCells 3 4 2 9 8" xfId="35395" xr:uid="{0CF437F6-9CE2-4CDE-9FC2-0D8CA64310A0}"/>
    <cellStyle name="CustomizationGreenCells 3 4 2 9 9" xfId="38847" xr:uid="{CF70A8B8-F779-4116-81D0-E625F9BBE013}"/>
    <cellStyle name="CustomizationGreenCells 3 4 3" xfId="1472" xr:uid="{5F9AA0AB-6B4A-4401-9DB4-64463BE6EC2A}"/>
    <cellStyle name="CustomizationGreenCells 3 4 3 10" xfId="43497" xr:uid="{77AB076C-E49A-4DDA-8B9C-343A7275F95C}"/>
    <cellStyle name="CustomizationGreenCells 3 4 3 11" xfId="42472" xr:uid="{6A131477-3771-48E6-9AB7-063EA07EA07B}"/>
    <cellStyle name="CustomizationGreenCells 3 4 3 2" xfId="5911" xr:uid="{AD936DEF-4CB2-4FC7-BE83-A74F4BBF1E06}"/>
    <cellStyle name="CustomizationGreenCells 3 4 3 3" xfId="9488" xr:uid="{FAEDF097-1DF3-4D3D-B4F0-AC7E52918075}"/>
    <cellStyle name="CustomizationGreenCells 3 4 3 4" xfId="16593" xr:uid="{62833E22-A75C-4E41-905B-F8F5A96EDDC0}"/>
    <cellStyle name="CustomizationGreenCells 3 4 3 5" xfId="20580" xr:uid="{79D7827B-1B56-4165-A8D2-1DC4AF5F0505}"/>
    <cellStyle name="CustomizationGreenCells 3 4 3 6" xfId="23197" xr:uid="{626EA933-32C2-443E-AF2E-A24FAD28A295}"/>
    <cellStyle name="CustomizationGreenCells 3 4 3 7" xfId="27040" xr:uid="{E78B3D20-5820-4A72-94B2-F78D9E2EF8AF}"/>
    <cellStyle name="CustomizationGreenCells 3 4 3 8" xfId="33055" xr:uid="{777B6B83-E7D0-4616-ACC5-413B360C0DC7}"/>
    <cellStyle name="CustomizationGreenCells 3 4 3 9" xfId="36776" xr:uid="{D6FA267B-1BB9-405C-B9FF-73D0421581A2}"/>
    <cellStyle name="CustomizationGreenCells 3 4 4" xfId="1726" xr:uid="{ABAB99FA-815D-4108-8826-74F770660C6F}"/>
    <cellStyle name="CustomizationGreenCells 3 4 4 10" xfId="30268" xr:uid="{DC71901D-3505-4CC6-812F-D7853F72F3E5}"/>
    <cellStyle name="CustomizationGreenCells 3 4 4 11" xfId="43751" xr:uid="{0E24A699-4466-4552-A276-A8FC9D26C4F1}"/>
    <cellStyle name="CustomizationGreenCells 3 4 4 12" xfId="46632" xr:uid="{D1A0077B-FEBF-451C-9142-5F23EB70343A}"/>
    <cellStyle name="CustomizationGreenCells 3 4 4 2" xfId="6164" xr:uid="{EFADA380-0576-4AE3-984C-A12A6131CF93}"/>
    <cellStyle name="CustomizationGreenCells 3 4 4 3" xfId="9742" xr:uid="{3DA355D4-8EDB-4147-8C8E-8AFCCB7A257C}"/>
    <cellStyle name="CustomizationGreenCells 3 4 4 4" xfId="13644" xr:uid="{7AA367D5-31F4-4AE8-B062-C0A4706420C1}"/>
    <cellStyle name="CustomizationGreenCells 3 4 4 5" xfId="16847" xr:uid="{7BF73BA3-6017-476A-A9C2-A1E29A868F2C}"/>
    <cellStyle name="CustomizationGreenCells 3 4 4 6" xfId="20834" xr:uid="{0C11645B-801F-46ED-864E-38FD2C64C81C}"/>
    <cellStyle name="CustomizationGreenCells 3 4 4 7" xfId="23434" xr:uid="{4969540D-E9DE-475B-AEC4-2E36806C17F5}"/>
    <cellStyle name="CustomizationGreenCells 3 4 4 8" xfId="26729" xr:uid="{5654FF97-7962-4817-A5F6-D08093E3610D}"/>
    <cellStyle name="CustomizationGreenCells 3 4 4 9" xfId="33309" xr:uid="{F540C55C-78A3-4A95-A8EC-ED75C0146B1A}"/>
    <cellStyle name="CustomizationGreenCells 3 4 5" xfId="2046" xr:uid="{C77EB72A-A24E-4AD7-B9DB-1AF69B642F69}"/>
    <cellStyle name="CustomizationGreenCells 3 4 5 10" xfId="39763" xr:uid="{626E9DB1-2FB4-4C1C-9FEF-1CAA80BDB371}"/>
    <cellStyle name="CustomizationGreenCells 3 4 5 11" xfId="44069" xr:uid="{B0613484-6717-433F-A72C-C92F597C085E}"/>
    <cellStyle name="CustomizationGreenCells 3 4 5 12" xfId="48212" xr:uid="{EDB71EF5-F954-4571-9349-D66549FAABE4}"/>
    <cellStyle name="CustomizationGreenCells 3 4 5 2" xfId="6484" xr:uid="{3906B4BA-156C-4538-BC4C-0916BB8DC76C}"/>
    <cellStyle name="CustomizationGreenCells 3 4 5 3" xfId="10062" xr:uid="{F4E42188-087D-4D76-91E6-33282A06448C}"/>
    <cellStyle name="CustomizationGreenCells 3 4 5 4" xfId="13961" xr:uid="{A2046B68-C514-4633-8713-2FA353BC7C50}"/>
    <cellStyle name="CustomizationGreenCells 3 4 5 5" xfId="17162" xr:uid="{9CA97526-C135-4FC9-B375-FF53281EE0BF}"/>
    <cellStyle name="CustomizationGreenCells 3 4 5 6" xfId="21145" xr:uid="{A4B41C6A-F001-427C-8D6B-0A221A007888}"/>
    <cellStyle name="CustomizationGreenCells 3 4 5 7" xfId="23732" xr:uid="{655C4FAA-135A-4BC3-8F3B-9DC09EFF61AC}"/>
    <cellStyle name="CustomizationGreenCells 3 4 5 8" xfId="26741" xr:uid="{32D51D8C-C63F-449A-9466-5FED94AE617D}"/>
    <cellStyle name="CustomizationGreenCells 3 4 5 9" xfId="33625" xr:uid="{EF963E6F-35C2-4FAB-8F9D-68A86D6EFF8F}"/>
    <cellStyle name="CustomizationGreenCells 3 4 6" xfId="2376" xr:uid="{6CB2F4F8-BAD7-4520-B349-06307ADE3138}"/>
    <cellStyle name="CustomizationGreenCells 3 4 6 10" xfId="40093" xr:uid="{F44D9D1B-7347-4F31-841F-1C20B039EE03}"/>
    <cellStyle name="CustomizationGreenCells 3 4 6 11" xfId="44399" xr:uid="{4E0066E2-B679-46D2-B2B8-B52846D4EBC1}"/>
    <cellStyle name="CustomizationGreenCells 3 4 6 12" xfId="42581" xr:uid="{38CBDA6C-6283-4466-BC1D-E039027E0F31}"/>
    <cellStyle name="CustomizationGreenCells 3 4 6 2" xfId="6814" xr:uid="{C6A62AEC-97F7-46D5-9BA6-463EA133F4B0}"/>
    <cellStyle name="CustomizationGreenCells 3 4 6 3" xfId="10392" xr:uid="{FF583E8B-63C4-4CB0-8316-8F104A4321B0}"/>
    <cellStyle name="CustomizationGreenCells 3 4 6 4" xfId="14291" xr:uid="{61E1E7D3-4D49-4999-92AE-94662EDD0131}"/>
    <cellStyle name="CustomizationGreenCells 3 4 6 5" xfId="17492" xr:uid="{C5D051BF-CC18-4D3A-826E-A49535FFB26A}"/>
    <cellStyle name="CustomizationGreenCells 3 4 6 6" xfId="21475" xr:uid="{6FBE84B6-0603-4C84-AD63-57175A64250D}"/>
    <cellStyle name="CustomizationGreenCells 3 4 6 7" xfId="24062" xr:uid="{9CE12477-B1E8-43C5-835E-6A9DC1FCC2A7}"/>
    <cellStyle name="CustomizationGreenCells 3 4 6 8" xfId="26438" xr:uid="{0657529C-19C8-4DED-AD70-157FAE6FC027}"/>
    <cellStyle name="CustomizationGreenCells 3 4 6 9" xfId="33955" xr:uid="{AA824F3A-8B01-4F08-A8A6-DE86F006F0EE}"/>
    <cellStyle name="CustomizationGreenCells 3 4 7" xfId="3060" xr:uid="{68FBC79D-0C6C-464B-B652-F2AD9911C98F}"/>
    <cellStyle name="CustomizationGreenCells 3 4 7 10" xfId="34637" xr:uid="{6B97E993-DAD3-484F-BC08-6CFD6EDA01BB}"/>
    <cellStyle name="CustomizationGreenCells 3 4 7 11" xfId="38082" xr:uid="{AA78AC92-7DDC-4A68-BDC5-52516005C4BF}"/>
    <cellStyle name="CustomizationGreenCells 3 4 7 12" xfId="40771" xr:uid="{0A76F2F0-E929-481E-A813-5D5D8348DFFD}"/>
    <cellStyle name="CustomizationGreenCells 3 4 7 13" xfId="45082" xr:uid="{6562BB14-84A8-4E68-B86E-94D03C3066C0}"/>
    <cellStyle name="CustomizationGreenCells 3 4 7 14" xfId="48473" xr:uid="{06B1817B-800B-403A-819A-A32AAB8DF92F}"/>
    <cellStyle name="CustomizationGreenCells 3 4 7 15" xfId="50478" xr:uid="{D3AE64ED-B366-4042-BF8C-5C3294822FD8}"/>
    <cellStyle name="CustomizationGreenCells 3 4 7 2" xfId="7495" xr:uid="{5911C221-406C-4A20-AE3B-3DF101D780D8}"/>
    <cellStyle name="CustomizationGreenCells 3 4 7 3" xfId="11074" xr:uid="{AA3DD9E7-0FB2-473A-9790-B61C27043F8B}"/>
    <cellStyle name="CustomizationGreenCells 3 4 7 4" xfId="14974" xr:uid="{36E5D26A-CFF0-44B2-836E-0FFB65DA4ABA}"/>
    <cellStyle name="CustomizationGreenCells 3 4 7 5" xfId="18173" xr:uid="{C8699E75-1FA0-4674-88CE-25036D3D92DE}"/>
    <cellStyle name="CustomizationGreenCells 3 4 7 6" xfId="22153" xr:uid="{BF747827-A073-474B-AC05-0BC2283CCE2E}"/>
    <cellStyle name="CustomizationGreenCells 3 4 7 7" xfId="24715" xr:uid="{9F087AD1-B044-4BE9-A1A3-AA0CC3997622}"/>
    <cellStyle name="CustomizationGreenCells 3 4 7 8" xfId="29058" xr:uid="{1C29DAAC-107D-4505-B2A8-29088578309E}"/>
    <cellStyle name="CustomizationGreenCells 3 4 7 9" xfId="31032" xr:uid="{68AC603D-DF93-4D3F-B6A5-6DC5C8EB0D04}"/>
    <cellStyle name="CustomizationGreenCells 3 4 8" xfId="3467" xr:uid="{264F65E3-3844-44D3-938C-87C91E3AB03A}"/>
    <cellStyle name="CustomizationGreenCells 3 4 8 10" xfId="35044" xr:uid="{F72F3EAC-A8B6-4C37-A258-BEAEA792E97E}"/>
    <cellStyle name="CustomizationGreenCells 3 4 8 11" xfId="38489" xr:uid="{585C02E9-F680-4404-AAB5-31E717C8A54C}"/>
    <cellStyle name="CustomizationGreenCells 3 4 8 12" xfId="41178" xr:uid="{EF9C7D34-274E-4A64-BD53-3FAD621942C7}"/>
    <cellStyle name="CustomizationGreenCells 3 4 8 13" xfId="45489" xr:uid="{26A569E1-6F36-4FF1-8428-D7B5B5A8A0A5}"/>
    <cellStyle name="CustomizationGreenCells 3 4 8 14" xfId="48880" xr:uid="{C2E730A7-1545-406D-B7E5-D27BCB26690C}"/>
    <cellStyle name="CustomizationGreenCells 3 4 8 15" xfId="50885" xr:uid="{FB033E1B-BEB8-4FA6-BFD9-B971A0216A6A}"/>
    <cellStyle name="CustomizationGreenCells 3 4 8 2" xfId="7902" xr:uid="{8A28B443-D752-498C-9938-F79D8042DD17}"/>
    <cellStyle name="CustomizationGreenCells 3 4 8 3" xfId="11481" xr:uid="{37E02C7E-C3F3-43D9-A436-950D74A592A2}"/>
    <cellStyle name="CustomizationGreenCells 3 4 8 4" xfId="15381" xr:uid="{405A7D09-0D7F-41DF-A909-05C979DE8270}"/>
    <cellStyle name="CustomizationGreenCells 3 4 8 5" xfId="18580" xr:uid="{9A02BE11-DAE9-484A-A310-4CAA3B3B355C}"/>
    <cellStyle name="CustomizationGreenCells 3 4 8 6" xfId="22560" xr:uid="{01A2E466-FF3A-48D4-ACE1-2A5A532D3596}"/>
    <cellStyle name="CustomizationGreenCells 3 4 8 7" xfId="25122" xr:uid="{2C8BF42A-A7EC-4F4E-B178-1ED3EE3F293C}"/>
    <cellStyle name="CustomizationGreenCells 3 4 8 8" xfId="29465" xr:uid="{F10E1326-D6B2-4B06-8262-ECB33C0E57D6}"/>
    <cellStyle name="CustomizationGreenCells 3 4 8 9" xfId="31439" xr:uid="{5D8C4415-25C7-4BA5-A286-A23EEEE51E8C}"/>
    <cellStyle name="CustomizationGreenCells 3 4 9" xfId="4014" xr:uid="{20B3AC2E-7726-4601-8969-6CF5F32FBE94}"/>
    <cellStyle name="CustomizationGreenCells 3 4 9 10" xfId="41677" xr:uid="{AAD5BC28-2E64-4E5B-987F-937583D0E39C}"/>
    <cellStyle name="CustomizationGreenCells 3 4 9 11" xfId="46013" xr:uid="{0F5E6980-2692-4A23-98E3-74CC4558D0EE}"/>
    <cellStyle name="CustomizationGreenCells 3 4 9 12" xfId="49417" xr:uid="{51766011-3127-4E9C-A66B-65BC7662938E}"/>
    <cellStyle name="CustomizationGreenCells 3 4 9 13" xfId="51384" xr:uid="{0207E5D1-42AF-4B0C-A7C2-7785D28DE904}"/>
    <cellStyle name="CustomizationGreenCells 3 4 9 2" xfId="8447" xr:uid="{FB19EF35-B260-4DA8-B61D-4A41373DF971}"/>
    <cellStyle name="CustomizationGreenCells 3 4 9 3" xfId="12018" xr:uid="{428E3747-6C10-4361-8C98-C466C69FD00C}"/>
    <cellStyle name="CustomizationGreenCells 3 4 9 4" xfId="15921" xr:uid="{AFF8DE62-8F29-4382-AECA-CAFBC86AB98C}"/>
    <cellStyle name="CustomizationGreenCells 3 4 9 5" xfId="19102" xr:uid="{EEFCBE26-0675-455E-B432-3771472511CD}"/>
    <cellStyle name="CustomizationGreenCells 3 4 9 6" xfId="25621" xr:uid="{883A7C3A-422F-4C3E-9EF1-F00122427913}"/>
    <cellStyle name="CustomizationGreenCells 3 4 9 7" xfId="31969" xr:uid="{04583B4E-3096-4D6F-BF54-005759C22C00}"/>
    <cellStyle name="CustomizationGreenCells 3 4 9 8" xfId="35575" xr:uid="{18B3DDC7-EF15-47BC-BD0B-72E46295F9D6}"/>
    <cellStyle name="CustomizationGreenCells 3 4 9 9" xfId="39027" xr:uid="{05DCD44E-1C40-4AED-9B29-365B4D8CD4A5}"/>
    <cellStyle name="CustomizationGreenCells 3 5" xfId="775" xr:uid="{25E5754A-D190-40EC-A249-2B4E87B934A0}"/>
    <cellStyle name="CustomizationGreenCells 3 5 2" xfId="52638" xr:uid="{23D81659-C9CD-410A-9285-CFFB53D4CF1B}"/>
    <cellStyle name="CustomizationGreenCells 3 6" xfId="1248" xr:uid="{0193D071-F621-49B4-9AFA-6FF9C5A4B74A}"/>
    <cellStyle name="CustomizationGreenCells 3 6 10" xfId="43273" xr:uid="{4DABA409-4BC8-4778-9BE2-8AD365F3E608}"/>
    <cellStyle name="CustomizationGreenCells 3 6 11" xfId="47481" xr:uid="{1CF51F50-E485-4290-9089-19CCF489D48B}"/>
    <cellStyle name="CustomizationGreenCells 3 6 2" xfId="5690" xr:uid="{F67A6FE4-1001-471C-9468-D2736AE6943B}"/>
    <cellStyle name="CustomizationGreenCells 3 6 3" xfId="9264" xr:uid="{EB8CCD1B-0C3A-4DEE-B1CF-47A5A2A92309}"/>
    <cellStyle name="CustomizationGreenCells 3 6 4" xfId="4629" xr:uid="{B8DF4FED-801F-47AE-99CD-89086B7CF3FF}"/>
    <cellStyle name="CustomizationGreenCells 3 6 5" xfId="20356" xr:uid="{CB8775C8-FAF3-4073-AA2E-46832D6C97ED}"/>
    <cellStyle name="CustomizationGreenCells 3 6 6" xfId="13536" xr:uid="{C9E56E84-9E4C-4BB9-97E4-D491CF790F9F}"/>
    <cellStyle name="CustomizationGreenCells 3 6 7" xfId="26573" xr:uid="{496CB3ED-FB2C-47B6-9802-B446F8A7240D}"/>
    <cellStyle name="CustomizationGreenCells 3 6 8" xfId="32831" xr:uid="{674DE224-60D9-4FF8-BB08-6F510C690356}"/>
    <cellStyle name="CustomizationGreenCells 3 6 9" xfId="36562" xr:uid="{C517AF77-15EB-40CA-BA55-386052F57AFC}"/>
    <cellStyle name="CustomizationGreenCells 3 7" xfId="1485" xr:uid="{F717FFCF-FFA7-4DAA-A999-0128516C179C}"/>
    <cellStyle name="CustomizationGreenCells 3 7 10" xfId="28303" xr:uid="{6AAF1BCB-F4F8-4C31-84EC-18F548E51693}"/>
    <cellStyle name="CustomizationGreenCells 3 7 11" xfId="43510" xr:uid="{DCFE01D1-FD0B-43FC-8CB4-6A2ED361439A}"/>
    <cellStyle name="CustomizationGreenCells 3 7 12" xfId="42492" xr:uid="{B6073DE7-9C25-4596-A8D4-793FB33F7833}"/>
    <cellStyle name="CustomizationGreenCells 3 7 2" xfId="5924" xr:uid="{579D7F8E-2D1C-42CF-8573-C8164412FC1F}"/>
    <cellStyle name="CustomizationGreenCells 3 7 3" xfId="9501" xr:uid="{82D888DD-7601-4817-B177-7886A29D80CF}"/>
    <cellStyle name="CustomizationGreenCells 3 7 4" xfId="13417" xr:uid="{322DFFDB-6D23-4035-AFD3-9656FE6E0120}"/>
    <cellStyle name="CustomizationGreenCells 3 7 5" xfId="16606" xr:uid="{078C28A9-52F2-46B8-B246-B0099D844091}"/>
    <cellStyle name="CustomizationGreenCells 3 7 6" xfId="20593" xr:uid="{B4D1BA1C-16CC-4D50-9DB3-F374C8B7AB05}"/>
    <cellStyle name="CustomizationGreenCells 3 7 7" xfId="23209" xr:uid="{4727FD17-AA64-43F7-B4FF-B346D1BCDA27}"/>
    <cellStyle name="CustomizationGreenCells 3 7 8" xfId="27831" xr:uid="{4062CA0F-6B37-44E5-B7C4-823DCC67C780}"/>
    <cellStyle name="CustomizationGreenCells 3 7 9" xfId="33068" xr:uid="{273D94F3-E765-499C-979A-824D6E5467A5}"/>
    <cellStyle name="CustomizationGreenCells 3 8" xfId="2001" xr:uid="{FF001896-D330-402A-AFDB-39D6BC9D5894}"/>
    <cellStyle name="CustomizationGreenCells 3 8 10" xfId="39718" xr:uid="{1988A92A-2218-47CA-8A65-5E7B7505EE0A}"/>
    <cellStyle name="CustomizationGreenCells 3 8 11" xfId="44024" xr:uid="{E33762DA-8BB9-4201-931A-9A6E1C916056}"/>
    <cellStyle name="CustomizationGreenCells 3 8 12" xfId="47897" xr:uid="{8FAA4B5D-8284-4150-A853-4BC9294B6C93}"/>
    <cellStyle name="CustomizationGreenCells 3 8 2" xfId="6439" xr:uid="{35BDBACB-AC0A-4F9A-B56B-50508AF0FF13}"/>
    <cellStyle name="CustomizationGreenCells 3 8 3" xfId="10017" xr:uid="{45B11720-4EFB-4099-92CF-9BBFD305AC93}"/>
    <cellStyle name="CustomizationGreenCells 3 8 4" xfId="13916" xr:uid="{0DBA2221-6B79-4502-B595-0464F631DDC1}"/>
    <cellStyle name="CustomizationGreenCells 3 8 5" xfId="17117" xr:uid="{6A8912C2-32C9-478F-AC97-623CEE5E1A24}"/>
    <cellStyle name="CustomizationGreenCells 3 8 6" xfId="21100" xr:uid="{9DCEB4C3-F167-473D-A523-7939AE10B1FE}"/>
    <cellStyle name="CustomizationGreenCells 3 8 7" xfId="23688" xr:uid="{78A34DBD-58BF-4D99-A3E1-9C4AFA9056E8}"/>
    <cellStyle name="CustomizationGreenCells 3 8 8" xfId="29813" xr:uid="{813FBC9B-92D0-4102-BA69-22F77532F27E}"/>
    <cellStyle name="CustomizationGreenCells 3 8 9" xfId="33580" xr:uid="{646B775E-2932-4C16-B347-79F9283EA235}"/>
    <cellStyle name="CustomizationGreenCells 3 9" xfId="2275" xr:uid="{17F67EDF-DE6B-4AFB-BF40-E918C835BF51}"/>
    <cellStyle name="CustomizationGreenCells 3 9 10" xfId="39992" xr:uid="{1D0C6F5D-A976-4866-B4D3-467AE609B85D}"/>
    <cellStyle name="CustomizationGreenCells 3 9 11" xfId="44298" xr:uid="{371D39A5-08C6-4C5D-972E-5E9434F51B75}"/>
    <cellStyle name="CustomizationGreenCells 3 9 12" xfId="47909" xr:uid="{82D3CBEB-F5BB-47F6-9DBE-20F2ADF41120}"/>
    <cellStyle name="CustomizationGreenCells 3 9 2" xfId="6713" xr:uid="{8F92315E-228D-4563-8638-E36322C25486}"/>
    <cellStyle name="CustomizationGreenCells 3 9 3" xfId="10291" xr:uid="{7BF4B996-7104-427D-8ACF-C1A54367E470}"/>
    <cellStyle name="CustomizationGreenCells 3 9 4" xfId="14190" xr:uid="{A78AF94D-6522-48E9-AFF4-07B3A10866A1}"/>
    <cellStyle name="CustomizationGreenCells 3 9 5" xfId="17391" xr:uid="{58EAA017-C2BD-4EF0-AEBB-6A97901FAFD1}"/>
    <cellStyle name="CustomizationGreenCells 3 9 6" xfId="21374" xr:uid="{C209F422-617C-4357-9B12-DC8AA994F57C}"/>
    <cellStyle name="CustomizationGreenCells 3 9 7" xfId="23961" xr:uid="{48B4D2A2-A7D0-4F8C-93A6-608C91503959}"/>
    <cellStyle name="CustomizationGreenCells 3 9 8" xfId="26686" xr:uid="{0BABBCE2-7885-4DB2-8AA9-E81EC5AB86F1}"/>
    <cellStyle name="CustomizationGreenCells 3 9 9" xfId="33854" xr:uid="{B2ECED98-C0F9-4AD0-8FB4-D76FD1B71373}"/>
    <cellStyle name="DocBox_EmptyRow" xfId="79" xr:uid="{2A026A28-8011-4FD3-9A16-76D12598D923}"/>
    <cellStyle name="Eingabe" xfId="66" xr:uid="{75CDB079-A72D-4C35-9B33-FA2BC4AA84FC}"/>
    <cellStyle name="Eingabe 2" xfId="447" xr:uid="{5A9D391E-B0CC-42CD-B82C-D025EB39BD46}"/>
    <cellStyle name="Eingabe 3" xfId="493" xr:uid="{996E08A4-5365-4179-98F3-201F76A3312E}"/>
    <cellStyle name="Eingabe 3 10" xfId="2997" xr:uid="{18E62B08-49A5-49DE-AD49-1CA3B9EF4506}"/>
    <cellStyle name="Eingabe 3 10 10" xfId="34574" xr:uid="{C44A6494-2D0F-46F4-B058-71EE1F2FD5BB}"/>
    <cellStyle name="Eingabe 3 10 11" xfId="38019" xr:uid="{F914C25C-ADEB-4A86-B3BA-65369AC6A742}"/>
    <cellStyle name="Eingabe 3 10 12" xfId="40708" xr:uid="{51393468-0F8B-4383-B194-41854F6F1950}"/>
    <cellStyle name="Eingabe 3 10 13" xfId="45019" xr:uid="{D4C02DA7-CCC1-419C-8676-F6A8A757BEE5}"/>
    <cellStyle name="Eingabe 3 10 14" xfId="48410" xr:uid="{D86F0C29-918F-4496-8273-D5789FA0A21B}"/>
    <cellStyle name="Eingabe 3 10 15" xfId="50415" xr:uid="{BEF0702B-D6F2-4015-84F2-6D40CAD83AA2}"/>
    <cellStyle name="Eingabe 3 10 2" xfId="7432" xr:uid="{AC23B571-0062-4611-8C80-0B3C0BD97AF7}"/>
    <cellStyle name="Eingabe 3 10 3" xfId="11011" xr:uid="{A51F983C-137C-4ADC-A69D-B34A4E793ED8}"/>
    <cellStyle name="Eingabe 3 10 4" xfId="14911" xr:uid="{0DD99CB2-1B39-40F5-8CD2-8DAE70A32D36}"/>
    <cellStyle name="Eingabe 3 10 5" xfId="18110" xr:uid="{4D0B0A22-8A5F-447A-9F63-B3E0134337DA}"/>
    <cellStyle name="Eingabe 3 10 6" xfId="22090" xr:uid="{67AC640A-7EE8-48C7-A2C7-5D92145A0C23}"/>
    <cellStyle name="Eingabe 3 10 7" xfId="24652" xr:uid="{63980DAD-2501-44E2-9EFA-38B58F216F13}"/>
    <cellStyle name="Eingabe 3 10 8" xfId="28995" xr:uid="{DBE0D767-A1A9-4C59-95DC-AAA4C0B1818E}"/>
    <cellStyle name="Eingabe 3 10 9" xfId="30969" xr:uid="{ACFAC1EA-9E09-4665-BBFF-4641D245036C}"/>
    <cellStyle name="Eingabe 3 11" xfId="3958" xr:uid="{6B9737F7-7162-497D-98C3-BE4465748341}"/>
    <cellStyle name="Eingabe 3 11 10" xfId="41621" xr:uid="{6A144C08-07B4-4B1B-9C7D-19075F449BB3}"/>
    <cellStyle name="Eingabe 3 11 11" xfId="45957" xr:uid="{76D14040-A7C6-471D-94DA-E5C792C9C3B0}"/>
    <cellStyle name="Eingabe 3 11 12" xfId="49361" xr:uid="{279436DC-7BA6-4D02-8FA3-829F442293F5}"/>
    <cellStyle name="Eingabe 3 11 13" xfId="51328" xr:uid="{C7ADE5FB-273F-4EF4-A63B-8BE3F523DB8A}"/>
    <cellStyle name="Eingabe 3 11 2" xfId="8391" xr:uid="{8C963BBA-4046-4928-89B1-3E6EAC767FDE}"/>
    <cellStyle name="Eingabe 3 11 3" xfId="11962" xr:uid="{DED68639-AECE-4E9D-B0AE-E0B72A56E3D0}"/>
    <cellStyle name="Eingabe 3 11 4" xfId="15865" xr:uid="{7F837E52-5F17-4ECD-A6A2-C5B2AF16B18D}"/>
    <cellStyle name="Eingabe 3 11 5" xfId="19046" xr:uid="{E97678D8-EDBE-491B-913F-96D4D966D2A2}"/>
    <cellStyle name="Eingabe 3 11 6" xfId="25565" xr:uid="{74652074-28F5-4F5C-9C1C-87A7914469FA}"/>
    <cellStyle name="Eingabe 3 11 7" xfId="31913" xr:uid="{EA566328-9284-45E3-A3E5-9265D0A6055A}"/>
    <cellStyle name="Eingabe 3 11 8" xfId="35519" xr:uid="{0DC46416-76B1-4FB0-A34F-0F21AC91C32B}"/>
    <cellStyle name="Eingabe 3 11 9" xfId="38971" xr:uid="{6BC87A67-67DB-482C-A74D-2F5516AC70DC}"/>
    <cellStyle name="Eingabe 3 12" xfId="4478" xr:uid="{BAECFEF0-7FAF-4BD7-BE8F-A955049011C0}"/>
    <cellStyle name="Eingabe 3 12 10" xfId="42141" xr:uid="{1C9FAC07-FCD2-4F5B-BDEB-EB9FC1E81BEA}"/>
    <cellStyle name="Eingabe 3 12 11" xfId="46477" xr:uid="{F0FDADCE-CB67-4DD4-96F1-ACBF66A499BB}"/>
    <cellStyle name="Eingabe 3 12 12" xfId="49881" xr:uid="{9A4ED005-3F44-40CF-844B-29790024A694}"/>
    <cellStyle name="Eingabe 3 12 13" xfId="51848" xr:uid="{F1A59CB7-542B-427A-9D6D-ABF3260019AB}"/>
    <cellStyle name="Eingabe 3 12 2" xfId="8911" xr:uid="{565C5112-0649-4E4F-86C6-8660C350550B}"/>
    <cellStyle name="Eingabe 3 12 3" xfId="12482" xr:uid="{865C8228-5C14-4B64-8B22-CC4B73FDD7C2}"/>
    <cellStyle name="Eingabe 3 12 4" xfId="16385" xr:uid="{3AF1E5AB-363A-4E5D-B58C-C8D0820DFDD6}"/>
    <cellStyle name="Eingabe 3 12 5" xfId="19566" xr:uid="{451BAEEB-3E90-47F1-A879-C432C157C06C}"/>
    <cellStyle name="Eingabe 3 12 6" xfId="26085" xr:uid="{064706F8-04B3-46A4-96D0-54D20DFE1C01}"/>
    <cellStyle name="Eingabe 3 12 7" xfId="32433" xr:uid="{5178DE8F-E7D1-443F-9367-4CD5F88F4CFB}"/>
    <cellStyle name="Eingabe 3 12 8" xfId="36039" xr:uid="{BA50916E-B4F4-4932-A771-3ADCFA6A9418}"/>
    <cellStyle name="Eingabe 3 12 9" xfId="39491" xr:uid="{FB6D8AB7-0448-4EDF-B8D9-2C0A387A2EA1}"/>
    <cellStyle name="Eingabe 3 13" xfId="4733" xr:uid="{3DDC559B-7777-40B8-BF7B-E39DA70B76B6}"/>
    <cellStyle name="Eingabe 3 14" xfId="4890" xr:uid="{D4588F69-0451-4E57-A6A2-6806FDC06C30}"/>
    <cellStyle name="Eingabe 3 15" xfId="12863" xr:uid="{9CDA0B24-5D1D-4D51-BA99-302ABAB41F33}"/>
    <cellStyle name="Eingabe 3 16" xfId="30081" xr:uid="{80FCD608-7404-4127-9860-2F17DB2F4033}"/>
    <cellStyle name="Eingabe 3 17" xfId="42546" xr:uid="{A9A309E0-0B39-4C62-BA6E-8845E242EB9E}"/>
    <cellStyle name="Eingabe 3 18" xfId="52373" xr:uid="{DF14DE45-5681-40B2-B5B6-01660BDE903D}"/>
    <cellStyle name="Eingabe 3 2" xfId="729" xr:uid="{94F80F67-98C3-4A82-93D4-C2DB1DBF24C6}"/>
    <cellStyle name="Eingabe 3 2 10" xfId="4544" xr:uid="{6AD25F5D-14E0-4EAA-BC73-0630149E4831}"/>
    <cellStyle name="Eingabe 3 2 10 10" xfId="42207" xr:uid="{280FA8E6-4A56-446E-8B51-77E9CA1135FF}"/>
    <cellStyle name="Eingabe 3 2 10 11" xfId="46543" xr:uid="{C88CF6CF-C732-4A9B-9E02-86AD29CEBD3C}"/>
    <cellStyle name="Eingabe 3 2 10 12" xfId="49947" xr:uid="{325F9678-87D9-4385-94D8-3E6ECBFB24E3}"/>
    <cellStyle name="Eingabe 3 2 10 13" xfId="51914" xr:uid="{D3980D62-32AF-43A7-A6A8-F169093F3D46}"/>
    <cellStyle name="Eingabe 3 2 10 2" xfId="8977" xr:uid="{CCCC5C02-C3C5-4A20-90F1-7C5925483AD7}"/>
    <cellStyle name="Eingabe 3 2 10 3" xfId="12548" xr:uid="{D4676396-C06C-4261-910D-1F111BD12796}"/>
    <cellStyle name="Eingabe 3 2 10 4" xfId="16451" xr:uid="{B00E2E41-32C4-428F-8FB7-AA06E1BFE206}"/>
    <cellStyle name="Eingabe 3 2 10 5" xfId="19632" xr:uid="{3AFE4433-8866-41EB-9380-C683614EB037}"/>
    <cellStyle name="Eingabe 3 2 10 6" xfId="26151" xr:uid="{AE43A6E2-DED5-49A6-9123-AFF243BF4931}"/>
    <cellStyle name="Eingabe 3 2 10 7" xfId="32499" xr:uid="{8213CD75-A073-447A-884D-17013B857E0B}"/>
    <cellStyle name="Eingabe 3 2 10 8" xfId="36105" xr:uid="{C34071D2-0BE7-468A-8D85-12142BC4F330}"/>
    <cellStyle name="Eingabe 3 2 10 9" xfId="39557" xr:uid="{6DF060FC-A572-4C13-8125-E7E38D787745}"/>
    <cellStyle name="Eingabe 3 2 11" xfId="5759" xr:uid="{17B5AC87-EC61-4BA0-8D37-4F52FE5C82B4}"/>
    <cellStyle name="Eingabe 3 2 12" xfId="5134" xr:uid="{E40B37A1-C644-4AD0-A534-E535404D51DC}"/>
    <cellStyle name="Eingabe 3 2 13" xfId="19843" xr:uid="{C8A68926-4FBA-480F-BA3C-EEFB764BAFEF}"/>
    <cellStyle name="Eingabe 3 2 14" xfId="35243" xr:uid="{F0AD4606-9AB9-4C4D-BFED-E2E64049F1A4}"/>
    <cellStyle name="Eingabe 3 2 15" xfId="42759" xr:uid="{D850A4EC-6C23-494E-8213-94C890E1AFA6}"/>
    <cellStyle name="Eingabe 3 2 16" xfId="52593" xr:uid="{EFE82999-1413-4FE3-AF06-B9B85DD4BD77}"/>
    <cellStyle name="Eingabe 3 2 2" xfId="944" xr:uid="{FDF4F477-6B21-425F-B459-0F9A4882A420}"/>
    <cellStyle name="Eingabe 3 2 2 10" xfId="5322" xr:uid="{01E6DB4D-AD77-46B2-8EBD-790E6389F944}"/>
    <cellStyle name="Eingabe 3 2 2 11" xfId="12717" xr:uid="{B7C554DD-6F52-45BB-AC04-B73E63783A9A}"/>
    <cellStyle name="Eingabe 3 2 2 12" xfId="20053" xr:uid="{6082A760-7EB9-4926-B115-F8EEB048E4C8}"/>
    <cellStyle name="Eingabe 3 2 2 13" xfId="36635" xr:uid="{F4701FA2-8682-41A3-AF93-D16D08005B18}"/>
    <cellStyle name="Eingabe 3 2 2 14" xfId="42969" xr:uid="{0203CD3D-D268-4D04-B81B-E66E3118EBC3}"/>
    <cellStyle name="Eingabe 3 2 2 15" xfId="52807" xr:uid="{AD5D5715-0AEB-4F95-AD5E-08B0BDB20731}"/>
    <cellStyle name="Eingabe 3 2 2 2" xfId="1682" xr:uid="{6D936965-EB05-4CCA-A049-64BAB488D3F3}"/>
    <cellStyle name="Eingabe 3 2 2 2 10" xfId="43707" xr:uid="{85BF170A-51A4-48E1-9E7E-BF5417E94AF8}"/>
    <cellStyle name="Eingabe 3 2 2 2 11" xfId="47885" xr:uid="{5BFE9D72-6879-404A-929B-A1E36C6C8962}"/>
    <cellStyle name="Eingabe 3 2 2 2 2" xfId="6121" xr:uid="{C18D73E1-6439-4D47-9A41-CC306B9CAA0E}"/>
    <cellStyle name="Eingabe 3 2 2 2 3" xfId="9698" xr:uid="{B0D82061-F782-4BB2-9CF4-0714F83A2D81}"/>
    <cellStyle name="Eingabe 3 2 2 2 4" xfId="16803" xr:uid="{ADDF262C-983C-4A68-A2FC-B5891868F58A}"/>
    <cellStyle name="Eingabe 3 2 2 2 5" xfId="20790" xr:uid="{D05795C3-DA1B-4579-994C-D002FBFC673C}"/>
    <cellStyle name="Eingabe 3 2 2 2 6" xfId="23395" xr:uid="{11A93D99-57E4-4D73-BF3A-AF619E19EA6C}"/>
    <cellStyle name="Eingabe 3 2 2 2 7" xfId="28365" xr:uid="{7A8D4861-FE6C-40E9-99AE-B2A9B0BE0C63}"/>
    <cellStyle name="Eingabe 3 2 2 2 8" xfId="33265" xr:uid="{6793D086-9624-46DE-8FEA-0B51DF436DCD}"/>
    <cellStyle name="Eingabe 3 2 2 2 9" xfId="31641" xr:uid="{D29A65FF-EA79-4D8F-A060-857980FED243}"/>
    <cellStyle name="Eingabe 3 2 2 3" xfId="1896" xr:uid="{F59A4EFC-D635-4E6B-A090-230CA34C3171}"/>
    <cellStyle name="Eingabe 3 2 2 3 10" xfId="28500" xr:uid="{FD9D8710-8CBB-411B-A388-C5F4AD1116E9}"/>
    <cellStyle name="Eingabe 3 2 2 3 11" xfId="43921" xr:uid="{4A82FA98-0F59-4039-82F3-8BDADCB66C7C}"/>
    <cellStyle name="Eingabe 3 2 2 3 12" xfId="46679" xr:uid="{9994B056-E8D9-4CDC-BEA6-60AED2C2112C}"/>
    <cellStyle name="Eingabe 3 2 2 3 2" xfId="6334" xr:uid="{D9D5778E-3D97-464A-B6B6-4C4036D14A5B}"/>
    <cellStyle name="Eingabe 3 2 2 3 3" xfId="9912" xr:uid="{A0866E72-7B4D-43B3-B0C5-ED5F8DBCF79E}"/>
    <cellStyle name="Eingabe 3 2 2 3 4" xfId="13814" xr:uid="{A51461F2-50E0-4D34-8ECD-AA5CE7E70C1A}"/>
    <cellStyle name="Eingabe 3 2 2 3 5" xfId="17017" xr:uid="{A5EB97A8-745B-482A-9971-D84662C2C927}"/>
    <cellStyle name="Eingabe 3 2 2 3 6" xfId="21004" xr:uid="{551AC299-CF1A-49DC-9C26-389276F67975}"/>
    <cellStyle name="Eingabe 3 2 2 3 7" xfId="23597" xr:uid="{DCC6342D-EE05-4991-ABAB-274916512F4D}"/>
    <cellStyle name="Eingabe 3 2 2 3 8" xfId="28350" xr:uid="{3D2F5519-70C6-4052-AAF5-EE831B038F78}"/>
    <cellStyle name="Eingabe 3 2 2 3 9" xfId="33479" xr:uid="{CC99F4C4-9938-44DB-9AE6-728F627A28EC}"/>
    <cellStyle name="Eingabe 3 2 2 4" xfId="2350" xr:uid="{00AE995B-A9F7-4904-94AF-BE038C88A20B}"/>
    <cellStyle name="Eingabe 3 2 2 4 10" xfId="40067" xr:uid="{7ABEC1E4-A08A-411D-97CF-A82C24F12C28}"/>
    <cellStyle name="Eingabe 3 2 2 4 11" xfId="44373" xr:uid="{AD4F010D-5097-4F42-8D2F-5FB9252ABD32}"/>
    <cellStyle name="Eingabe 3 2 2 4 12" xfId="46977" xr:uid="{A54F00FE-6A0D-4E93-BC0B-19D8047C5390}"/>
    <cellStyle name="Eingabe 3 2 2 4 2" xfId="6788" xr:uid="{9EEC7A08-EA19-4AF1-84A8-BC7CDD9726E3}"/>
    <cellStyle name="Eingabe 3 2 2 4 3" xfId="10366" xr:uid="{8742A8D3-8073-48FA-AA64-ED45CF2F3D08}"/>
    <cellStyle name="Eingabe 3 2 2 4 4" xfId="14265" xr:uid="{F5D94398-8F13-48FC-BC13-35507777F9BE}"/>
    <cellStyle name="Eingabe 3 2 2 4 5" xfId="17466" xr:uid="{A30892EC-D702-400B-821B-3867D22DE6B6}"/>
    <cellStyle name="Eingabe 3 2 2 4 6" xfId="21449" xr:uid="{FA1247CB-15B6-43D6-84A0-C197BDFFC4A3}"/>
    <cellStyle name="Eingabe 3 2 2 4 7" xfId="24036" xr:uid="{C7A1B463-45B4-4BA8-B833-8C742AF9B10D}"/>
    <cellStyle name="Eingabe 3 2 2 4 8" xfId="26446" xr:uid="{6EA735C3-8E0A-4FFB-9A11-AAA4FBFB906F}"/>
    <cellStyle name="Eingabe 3 2 2 4 9" xfId="33929" xr:uid="{3895AB86-D8A6-45DA-8CD6-8390B3D47AE8}"/>
    <cellStyle name="Eingabe 3 2 2 5" xfId="2719" xr:uid="{69FFF4F1-0D0F-4958-BB75-0B0D390E4978}"/>
    <cellStyle name="Eingabe 3 2 2 5 10" xfId="40436" xr:uid="{057B1C05-9E52-461B-A89D-4FBCD3CFD28B}"/>
    <cellStyle name="Eingabe 3 2 2 5 11" xfId="44742" xr:uid="{45E51D1F-0B1B-4DCB-BB68-59C421BD3AAE}"/>
    <cellStyle name="Eingabe 3 2 2 5 12" xfId="50143" xr:uid="{7D29FA82-0B68-4B76-9D81-82033467C09F}"/>
    <cellStyle name="Eingabe 3 2 2 5 2" xfId="7155" xr:uid="{9B7F6C53-19F4-4CBD-88F8-D3227705879C}"/>
    <cellStyle name="Eingabe 3 2 2 5 3" xfId="10735" xr:uid="{C1D48480-16FC-4776-83A8-97E4F5DEACCD}"/>
    <cellStyle name="Eingabe 3 2 2 5 4" xfId="14634" xr:uid="{87B9E1FD-A7AA-44F9-83E9-59595EE239B5}"/>
    <cellStyle name="Eingabe 3 2 2 5 5" xfId="17835" xr:uid="{12B187EF-9392-45F6-915E-56E38518CF72}"/>
    <cellStyle name="Eingabe 3 2 2 5 6" xfId="21818" xr:uid="{23FEAE94-3E01-4A86-9B14-CB08AACE8251}"/>
    <cellStyle name="Eingabe 3 2 2 5 7" xfId="24382" xr:uid="{FFFCA210-1587-437A-A1A4-B07AE99CA3C2}"/>
    <cellStyle name="Eingabe 3 2 2 5 8" xfId="30691" xr:uid="{176FB404-626A-4730-AF4E-DAA1287F5E47}"/>
    <cellStyle name="Eingabe 3 2 2 5 9" xfId="34298" xr:uid="{D3E12929-8AA8-4353-9886-A837EAC88099}"/>
    <cellStyle name="Eingabe 3 2 2 6" xfId="3408" xr:uid="{53FE42AC-96B6-4880-879E-7971DBDBDFC9}"/>
    <cellStyle name="Eingabe 3 2 2 6 10" xfId="34985" xr:uid="{463D5D74-C6F7-4A89-A1C2-B9FF7FFF1D3D}"/>
    <cellStyle name="Eingabe 3 2 2 6 11" xfId="38430" xr:uid="{09991CF7-874E-4863-9681-5DAB180A147B}"/>
    <cellStyle name="Eingabe 3 2 2 6 12" xfId="41119" xr:uid="{BB03469E-3C21-42D2-868E-E5FF37053AA7}"/>
    <cellStyle name="Eingabe 3 2 2 6 13" xfId="45430" xr:uid="{54652A40-3433-436D-90C8-60EEB96C83F5}"/>
    <cellStyle name="Eingabe 3 2 2 6 14" xfId="48821" xr:uid="{38F082F0-E317-46ED-9EAE-D1367ABA024D}"/>
    <cellStyle name="Eingabe 3 2 2 6 15" xfId="50826" xr:uid="{50C24A30-6C5D-4CE3-B4EA-27746A4C6B42}"/>
    <cellStyle name="Eingabe 3 2 2 6 2" xfId="7843" xr:uid="{651D735F-8CDE-4A5E-BDD4-015846D552E0}"/>
    <cellStyle name="Eingabe 3 2 2 6 3" xfId="11422" xr:uid="{80A44B5A-1A9B-47FC-81AD-2CA8B928EEBA}"/>
    <cellStyle name="Eingabe 3 2 2 6 4" xfId="15322" xr:uid="{F3B326C0-584E-452C-B943-0A80535C0307}"/>
    <cellStyle name="Eingabe 3 2 2 6 5" xfId="18521" xr:uid="{DB855952-97D7-4D94-9AB8-58721B17BFE1}"/>
    <cellStyle name="Eingabe 3 2 2 6 6" xfId="22501" xr:uid="{651AFFB5-9281-4EA1-86E2-63AB4BA42673}"/>
    <cellStyle name="Eingabe 3 2 2 6 7" xfId="25063" xr:uid="{6808D82B-8A39-4E72-8556-19ED56D8C042}"/>
    <cellStyle name="Eingabe 3 2 2 6 8" xfId="29406" xr:uid="{D16D380D-9639-4B1A-B8F0-871B08A08B2C}"/>
    <cellStyle name="Eingabe 3 2 2 6 9" xfId="31380" xr:uid="{A1879975-89A6-4644-96E6-61D942EFBD0A}"/>
    <cellStyle name="Eingabe 3 2 2 7" xfId="3643" xr:uid="{7F48F303-227B-42B9-95AF-9BFD3F47500E}"/>
    <cellStyle name="Eingabe 3 2 2 7 10" xfId="35220" xr:uid="{60DC5CCF-C662-400B-A12D-2EA6A98F647C}"/>
    <cellStyle name="Eingabe 3 2 2 7 11" xfId="38665" xr:uid="{D0E364A0-4862-4675-8CFA-00B28A91B82F}"/>
    <cellStyle name="Eingabe 3 2 2 7 12" xfId="41354" xr:uid="{1CA52ED7-CA6B-42F6-9044-8464C9F7CBCA}"/>
    <cellStyle name="Eingabe 3 2 2 7 13" xfId="45665" xr:uid="{978E0798-CA33-48AA-89B9-1696203D09F3}"/>
    <cellStyle name="Eingabe 3 2 2 7 14" xfId="49056" xr:uid="{971941CE-717C-47D3-BCAC-DBB0201BD582}"/>
    <cellStyle name="Eingabe 3 2 2 7 15" xfId="51061" xr:uid="{4A09D6A1-23D3-4355-A67D-89E593E6BBCC}"/>
    <cellStyle name="Eingabe 3 2 2 7 2" xfId="8078" xr:uid="{61DCE895-583B-4663-A7CD-BBF9AA6430A2}"/>
    <cellStyle name="Eingabe 3 2 2 7 3" xfId="11657" xr:uid="{7F2D4BA3-1552-4DC1-92D4-2C4B45AA4692}"/>
    <cellStyle name="Eingabe 3 2 2 7 4" xfId="15557" xr:uid="{785E46E0-DE33-457C-AD04-FD5AA881A0F7}"/>
    <cellStyle name="Eingabe 3 2 2 7 5" xfId="18756" xr:uid="{E3FEA6A2-0BD9-4500-ACDF-9ED3AB34E857}"/>
    <cellStyle name="Eingabe 3 2 2 7 6" xfId="22736" xr:uid="{DAFF3937-605B-45B3-9E7D-A62C33B8AD4E}"/>
    <cellStyle name="Eingabe 3 2 2 7 7" xfId="25298" xr:uid="{C6892C0B-592D-4F46-93F0-8A9043DB7759}"/>
    <cellStyle name="Eingabe 3 2 2 7 8" xfId="29641" xr:uid="{AE2E9D8E-7E15-4580-A419-868A04CAFF86}"/>
    <cellStyle name="Eingabe 3 2 2 7 9" xfId="31615" xr:uid="{CF252512-8D6E-4D7D-BD6C-435ECE4E4D70}"/>
    <cellStyle name="Eingabe 3 2 2 8" xfId="4360" xr:uid="{A365C3A6-72AB-4E45-AE43-A9BE1180CCDB}"/>
    <cellStyle name="Eingabe 3 2 2 8 10" xfId="42023" xr:uid="{703BF812-F089-4DDB-BA17-066B3761F5F7}"/>
    <cellStyle name="Eingabe 3 2 2 8 11" xfId="46359" xr:uid="{1C0E8DA9-BE19-4B98-A301-6DC40E11A311}"/>
    <cellStyle name="Eingabe 3 2 2 8 12" xfId="49763" xr:uid="{FC675F6C-10A8-4CF2-9277-3BBBE71C7437}"/>
    <cellStyle name="Eingabe 3 2 2 8 13" xfId="51730" xr:uid="{55C2DF07-A01C-4558-A346-86B5DF140F3D}"/>
    <cellStyle name="Eingabe 3 2 2 8 2" xfId="8793" xr:uid="{4D1EB779-37CE-41B0-8224-BC6F0311AA44}"/>
    <cellStyle name="Eingabe 3 2 2 8 3" xfId="12364" xr:uid="{A2081582-BF8D-4E64-9D4E-1A89DE348BA5}"/>
    <cellStyle name="Eingabe 3 2 2 8 4" xfId="16267" xr:uid="{455230FE-112B-47A2-AC97-00412FD49DAC}"/>
    <cellStyle name="Eingabe 3 2 2 8 5" xfId="19448" xr:uid="{FE13DEA2-3D0A-4BD6-A5D3-40562EC93465}"/>
    <cellStyle name="Eingabe 3 2 2 8 6" xfId="25967" xr:uid="{1D704246-C9B3-4C00-943F-53D39EE852B0}"/>
    <cellStyle name="Eingabe 3 2 2 8 7" xfId="32315" xr:uid="{22D5FAD7-1A3C-4AB7-A8DC-4C994145BA32}"/>
    <cellStyle name="Eingabe 3 2 2 8 8" xfId="35921" xr:uid="{328A76FA-8D9C-4CCF-8051-6D2389263D97}"/>
    <cellStyle name="Eingabe 3 2 2 8 9" xfId="39373" xr:uid="{31DB28BE-1F23-4432-A78F-7634EF979D60}"/>
    <cellStyle name="Eingabe 3 2 2 9" xfId="4590" xr:uid="{EF3F8DB2-D5EC-420D-A242-2D27758ABB7E}"/>
    <cellStyle name="Eingabe 3 2 2 9 10" xfId="42253" xr:uid="{0FB9A8C1-11A5-4AF3-8298-E70D1DB24723}"/>
    <cellStyle name="Eingabe 3 2 2 9 11" xfId="46589" xr:uid="{C88A853E-0953-4D53-82EF-E51F2AA67826}"/>
    <cellStyle name="Eingabe 3 2 2 9 12" xfId="49993" xr:uid="{8BBD1FD3-2671-4F55-A43A-438D565CE520}"/>
    <cellStyle name="Eingabe 3 2 2 9 13" xfId="51960" xr:uid="{52265D9F-F986-4A82-B412-6268C045C682}"/>
    <cellStyle name="Eingabe 3 2 2 9 2" xfId="9023" xr:uid="{B340B04C-9E22-4E78-B86B-CF77A2EF888E}"/>
    <cellStyle name="Eingabe 3 2 2 9 3" xfId="12594" xr:uid="{5C222271-36DB-4F3F-AA45-EBD002F6074F}"/>
    <cellStyle name="Eingabe 3 2 2 9 4" xfId="16497" xr:uid="{D0C6B365-E27E-4BF6-A3A9-7D66DB400823}"/>
    <cellStyle name="Eingabe 3 2 2 9 5" xfId="19678" xr:uid="{91B535F8-D7CC-43CB-A09C-600D169E5940}"/>
    <cellStyle name="Eingabe 3 2 2 9 6" xfId="26197" xr:uid="{701D2213-32DA-4198-A9F1-6B2889B63CF5}"/>
    <cellStyle name="Eingabe 3 2 2 9 7" xfId="32545" xr:uid="{5F35E849-0F55-4D88-BDAE-7316468321FD}"/>
    <cellStyle name="Eingabe 3 2 2 9 8" xfId="36151" xr:uid="{B62373B8-B0FB-4B16-823C-1143559A36DA}"/>
    <cellStyle name="Eingabe 3 2 2 9 9" xfId="39603" xr:uid="{C23A6434-9D07-4785-9FE2-89C9993126DB}"/>
    <cellStyle name="Eingabe 3 2 3" xfId="1312" xr:uid="{12CE591A-05D3-4487-99EB-ECBAA1B81124}"/>
    <cellStyle name="Eingabe 3 2 3 10" xfId="43337" xr:uid="{9AAC9FCB-A71E-4D57-882C-8F3BD7498B10}"/>
    <cellStyle name="Eingabe 3 2 3 11" xfId="47342" xr:uid="{3CD2A4DA-1BFD-42F7-90DE-9F7041498CA6}"/>
    <cellStyle name="Eingabe 3 2 3 2" xfId="5754" xr:uid="{84E9DC41-45E1-4195-8C9A-1D509BD63467}"/>
    <cellStyle name="Eingabe 3 2 3 3" xfId="9328" xr:uid="{B7D6D73A-2F1A-43F0-8840-2F1C5F354CB6}"/>
    <cellStyle name="Eingabe 3 2 3 4" xfId="5070" xr:uid="{39FEC91A-4C37-4E2C-AC94-9E6F33F6B328}"/>
    <cellStyle name="Eingabe 3 2 3 5" xfId="20420" xr:uid="{FE603AE2-532F-4782-BA88-81BFE9765ABD}"/>
    <cellStyle name="Eingabe 3 2 3 6" xfId="4877" xr:uid="{0AA25FD7-EE3D-4151-B6FD-B0D365256517}"/>
    <cellStyle name="Eingabe 3 2 3 7" xfId="27307" xr:uid="{C2AFD77F-34B0-4E96-A046-FAE95A8F0C63}"/>
    <cellStyle name="Eingabe 3 2 3 8" xfId="32895" xr:uid="{E52E318D-A131-4D0F-9238-CD2C58899F0A}"/>
    <cellStyle name="Eingabe 3 2 3 9" xfId="36637" xr:uid="{52E89070-D547-46EB-B85D-6B569CD18A06}"/>
    <cellStyle name="Eingabe 3 2 4" xfId="1611" xr:uid="{F5DDBD3D-967A-475A-90F8-D41CE3638517}"/>
    <cellStyle name="Eingabe 3 2 4 10" xfId="28208" xr:uid="{286C15F8-8D53-47A4-9360-B45098EBE7BD}"/>
    <cellStyle name="Eingabe 3 2 4 11" xfId="43636" xr:uid="{64565D09-8A75-47AA-A26D-79B894039342}"/>
    <cellStyle name="Eingabe 3 2 4 12" xfId="46985" xr:uid="{3F2F841D-2AE5-449F-B2C7-1F8A49F89F08}"/>
    <cellStyle name="Eingabe 3 2 4 2" xfId="6050" xr:uid="{FC664688-8766-4DFD-B556-0A86B3578B62}"/>
    <cellStyle name="Eingabe 3 2 4 3" xfId="9627" xr:uid="{36B06DC8-AB7B-4257-B19D-8B4438790C93}"/>
    <cellStyle name="Eingabe 3 2 4 4" xfId="13538" xr:uid="{1A648183-E089-4E11-9694-56CC34FE9896}"/>
    <cellStyle name="Eingabe 3 2 4 5" xfId="16732" xr:uid="{95774D57-EF8A-4822-8052-A8578185F395}"/>
    <cellStyle name="Eingabe 3 2 4 6" xfId="20719" xr:uid="{600EEE13-B75B-4F47-A008-E0FA43605F43}"/>
    <cellStyle name="Eingabe 3 2 4 7" xfId="23327" xr:uid="{73BC1F1D-63A6-4B13-B8DA-32CA35CF3D1A}"/>
    <cellStyle name="Eingabe 3 2 4 8" xfId="29830" xr:uid="{BE1E3EB9-1A77-49A9-8C3F-C5D66B62C8FC}"/>
    <cellStyle name="Eingabe 3 2 4 9" xfId="33194" xr:uid="{6906367E-7FDF-4258-B6D1-CC617CCADB3F}"/>
    <cellStyle name="Eingabe 3 2 5" xfId="2168" xr:uid="{05CB8F08-64C2-489D-91E9-7A22C13286C6}"/>
    <cellStyle name="Eingabe 3 2 5 10" xfId="39885" xr:uid="{9DB022BB-FCD8-4D50-8FD0-F0BDC2102A66}"/>
    <cellStyle name="Eingabe 3 2 5 11" xfId="44191" xr:uid="{CC7672BD-760D-4E15-B3DC-96917D9B340F}"/>
    <cellStyle name="Eingabe 3 2 5 12" xfId="47999" xr:uid="{B0AAB207-D561-4102-94A0-48DF6997C612}"/>
    <cellStyle name="Eingabe 3 2 5 2" xfId="6606" xr:uid="{FA992398-E571-4F28-A628-3B90C5C50B5A}"/>
    <cellStyle name="Eingabe 3 2 5 3" xfId="10184" xr:uid="{CADA358C-FA2E-4988-8948-E491D0DD7E68}"/>
    <cellStyle name="Eingabe 3 2 5 4" xfId="14083" xr:uid="{813598D6-2971-41D8-A195-C585B068AF59}"/>
    <cellStyle name="Eingabe 3 2 5 5" xfId="17284" xr:uid="{67724A81-BE51-4604-A7D6-A69F8DAC5F12}"/>
    <cellStyle name="Eingabe 3 2 5 6" xfId="21267" xr:uid="{CB2AF836-EC68-4252-88A3-5CE658E8AC21}"/>
    <cellStyle name="Eingabe 3 2 5 7" xfId="23854" xr:uid="{6164761E-A8BA-4098-BFC1-F2CB524B513B}"/>
    <cellStyle name="Eingabe 3 2 5 8" xfId="29789" xr:uid="{1AA36A7C-BED0-4E5B-9499-3046A4154FB3}"/>
    <cellStyle name="Eingabe 3 2 5 9" xfId="33747" xr:uid="{1125CE22-9CBD-4A2F-9D65-B0504CD037BC}"/>
    <cellStyle name="Eingabe 3 2 6" xfId="2513" xr:uid="{84E0A5BF-B152-4DFE-87D8-FFB97E7BCA45}"/>
    <cellStyle name="Eingabe 3 2 6 10" xfId="40230" xr:uid="{0FC2BA3F-4B58-4A88-87AF-8481A5AB7F02}"/>
    <cellStyle name="Eingabe 3 2 6 11" xfId="44536" xr:uid="{DA81D3EF-3A30-489E-8286-365B0595F578}"/>
    <cellStyle name="Eingabe 3 2 6 12" xfId="47813" xr:uid="{C25E110A-7FF5-470A-853F-8FC163ACB01F}"/>
    <cellStyle name="Eingabe 3 2 6 2" xfId="6951" xr:uid="{62FB5852-6548-4C48-A489-DF218BADB22D}"/>
    <cellStyle name="Eingabe 3 2 6 3" xfId="10529" xr:uid="{CA872389-B8FD-4FB6-AA07-B4D452AABABB}"/>
    <cellStyle name="Eingabe 3 2 6 4" xfId="14428" xr:uid="{E1DB7A8A-BA51-4AAF-A84C-1884167F4133}"/>
    <cellStyle name="Eingabe 3 2 6 5" xfId="17629" xr:uid="{83C98458-E817-486D-AED3-4C6EE1CF4510}"/>
    <cellStyle name="Eingabe 3 2 6 6" xfId="21612" xr:uid="{4D8BD18B-5943-4E14-949F-63608D8DC2DD}"/>
    <cellStyle name="Eingabe 3 2 6 7" xfId="24191" xr:uid="{1B7FF06B-1CA5-48F6-BE22-1597C38B918B}"/>
    <cellStyle name="Eingabe 3 2 6 8" xfId="26430" xr:uid="{48EDF423-0B60-4B8D-9B8C-A889A2FAD433}"/>
    <cellStyle name="Eingabe 3 2 6 9" xfId="34092" xr:uid="{CFC49B47-9134-4D6B-BF2F-AF7E32DC493C}"/>
    <cellStyle name="Eingabe 3 2 7" xfId="3197" xr:uid="{B886F16A-7D65-46B4-85A1-E40780B866AA}"/>
    <cellStyle name="Eingabe 3 2 7 10" xfId="34774" xr:uid="{5C2325C4-5AB7-4C72-A0DB-AE4A4BB473C9}"/>
    <cellStyle name="Eingabe 3 2 7 11" xfId="38219" xr:uid="{51EDC770-AC13-4AE4-92A1-783C0D24944B}"/>
    <cellStyle name="Eingabe 3 2 7 12" xfId="40908" xr:uid="{03ED3699-A989-4965-ABAA-5DF40AF60BDB}"/>
    <cellStyle name="Eingabe 3 2 7 13" xfId="45219" xr:uid="{21309CC7-60FB-43FD-A806-3EACEA06D1AA}"/>
    <cellStyle name="Eingabe 3 2 7 14" xfId="48610" xr:uid="{7AA4B9A2-1854-4F11-B71E-4FA657577D35}"/>
    <cellStyle name="Eingabe 3 2 7 15" xfId="50615" xr:uid="{3AB26E91-E28C-4727-A567-DE2A3665D9DF}"/>
    <cellStyle name="Eingabe 3 2 7 2" xfId="7632" xr:uid="{A0CB3EEF-98D5-4CAD-8E36-00C223CB941A}"/>
    <cellStyle name="Eingabe 3 2 7 3" xfId="11211" xr:uid="{80EAE63D-22E2-422B-88F3-7C2A193C152D}"/>
    <cellStyle name="Eingabe 3 2 7 4" xfId="15111" xr:uid="{E80EE44E-0BD5-4162-BE68-678D54DED3DE}"/>
    <cellStyle name="Eingabe 3 2 7 5" xfId="18310" xr:uid="{73C3298F-5AFB-4433-998C-35703FF82028}"/>
    <cellStyle name="Eingabe 3 2 7 6" xfId="22290" xr:uid="{65001B43-78D2-4A25-B66F-E430B71C4687}"/>
    <cellStyle name="Eingabe 3 2 7 7" xfId="24852" xr:uid="{27FF9725-5F7F-4C25-945B-FED0037E7B5F}"/>
    <cellStyle name="Eingabe 3 2 7 8" xfId="29195" xr:uid="{6CB9E263-0D40-43AD-BF1C-A743D7DEA25E}"/>
    <cellStyle name="Eingabe 3 2 7 9" xfId="31169" xr:uid="{53BAF9B5-C770-4E4C-B495-157826265785}"/>
    <cellStyle name="Eingabe 3 2 8" xfId="3040" xr:uid="{D2EE9C38-163E-4470-B5E2-C819418EA5FA}"/>
    <cellStyle name="Eingabe 3 2 8 10" xfId="34617" xr:uid="{38396391-1AD1-4FA7-81E8-67BF64ED448A}"/>
    <cellStyle name="Eingabe 3 2 8 11" xfId="38062" xr:uid="{4291EF14-F85C-42E3-93B3-2EC3E8FB34E7}"/>
    <cellStyle name="Eingabe 3 2 8 12" xfId="40751" xr:uid="{0145B893-4274-4E06-8AD6-970B2DE4432F}"/>
    <cellStyle name="Eingabe 3 2 8 13" xfId="45062" xr:uid="{E6C97A30-8B47-4F13-B3E0-A18202755FAC}"/>
    <cellStyle name="Eingabe 3 2 8 14" xfId="48453" xr:uid="{4355D36F-D8C4-4E2A-AAEA-624700E15424}"/>
    <cellStyle name="Eingabe 3 2 8 15" xfId="50458" xr:uid="{8F3DA164-28D1-4FC5-9DD6-4702A242CC07}"/>
    <cellStyle name="Eingabe 3 2 8 2" xfId="7475" xr:uid="{AED67DF9-2FF3-41B8-93F7-A503BE6FCAA8}"/>
    <cellStyle name="Eingabe 3 2 8 3" xfId="11054" xr:uid="{83664393-0A4D-477E-82E4-8C32ADBF7A09}"/>
    <cellStyle name="Eingabe 3 2 8 4" xfId="14954" xr:uid="{BAF50E08-5ECD-4EA6-813D-301511827F15}"/>
    <cellStyle name="Eingabe 3 2 8 5" xfId="18153" xr:uid="{35B304EA-AA58-474D-AECA-0AE5F636EC2C}"/>
    <cellStyle name="Eingabe 3 2 8 6" xfId="22133" xr:uid="{69754AD0-3F81-4346-93CF-146435BC379A}"/>
    <cellStyle name="Eingabe 3 2 8 7" xfId="24695" xr:uid="{D29A08A5-8B97-4BBA-A806-36165EC95D9D}"/>
    <cellStyle name="Eingabe 3 2 8 8" xfId="29038" xr:uid="{200537E3-9AE9-4B93-B66F-BEC7AA9CB909}"/>
    <cellStyle name="Eingabe 3 2 8 9" xfId="31012" xr:uid="{37C9FDB0-846E-400B-A6E6-4BD482DC5A45}"/>
    <cellStyle name="Eingabe 3 2 9" xfId="4151" xr:uid="{CBD6D26D-FC1A-4364-9872-52A777AFEBF2}"/>
    <cellStyle name="Eingabe 3 2 9 10" xfId="41814" xr:uid="{DF8FA592-F6BD-4EE9-88C7-211B6B2FED6E}"/>
    <cellStyle name="Eingabe 3 2 9 11" xfId="46150" xr:uid="{04CEAF38-7CFC-43C9-A386-C363B2CE64F8}"/>
    <cellStyle name="Eingabe 3 2 9 12" xfId="49554" xr:uid="{80BFEA6D-0F1C-4F4E-9699-A9CE9BEC8136}"/>
    <cellStyle name="Eingabe 3 2 9 13" xfId="51521" xr:uid="{AAF827F5-4B95-433B-9E55-1424E96B0466}"/>
    <cellStyle name="Eingabe 3 2 9 2" xfId="8584" xr:uid="{1A56EFB7-0FA3-4A4B-881A-FD0AF2FF811D}"/>
    <cellStyle name="Eingabe 3 2 9 3" xfId="12155" xr:uid="{6A2A7B16-6463-4E97-AADF-3FFD590E4242}"/>
    <cellStyle name="Eingabe 3 2 9 4" xfId="16058" xr:uid="{A129FDE3-5560-4882-9D43-466E287284E3}"/>
    <cellStyle name="Eingabe 3 2 9 5" xfId="19239" xr:uid="{06F3F9C1-7130-457B-952B-B3A7DE009E0E}"/>
    <cellStyle name="Eingabe 3 2 9 6" xfId="25758" xr:uid="{19D3B19E-6765-479B-8AC8-C8835B69A850}"/>
    <cellStyle name="Eingabe 3 2 9 7" xfId="32106" xr:uid="{191958C5-73CE-47B2-ABA3-B4D4C32A932A}"/>
    <cellStyle name="Eingabe 3 2 9 8" xfId="35712" xr:uid="{94A5A4DA-0CFC-4B68-9C04-D80527AFC9F5}"/>
    <cellStyle name="Eingabe 3 2 9 9" xfId="39164" xr:uid="{F7AB28AA-ABD8-415B-8B29-AE14A10652D9}"/>
    <cellStyle name="Eingabe 3 3" xfId="718" xr:uid="{6FDF9468-98BC-4D89-A245-777386002D9B}"/>
    <cellStyle name="Eingabe 3 3 10" xfId="3965" xr:uid="{D5AB204E-074A-4CD2-9619-C2274DC9FF9C}"/>
    <cellStyle name="Eingabe 3 3 10 10" xfId="41628" xr:uid="{6F661370-3E0A-470D-8A78-4B07956A4463}"/>
    <cellStyle name="Eingabe 3 3 10 11" xfId="45964" xr:uid="{195C4A14-A8D4-4AFF-AE25-6771C213E3EC}"/>
    <cellStyle name="Eingabe 3 3 10 12" xfId="49368" xr:uid="{25EEC69E-5FE4-4971-8406-8FD63E24B222}"/>
    <cellStyle name="Eingabe 3 3 10 13" xfId="51335" xr:uid="{7B5C691A-7319-4707-BE43-08FF380A3D33}"/>
    <cellStyle name="Eingabe 3 3 10 2" xfId="8398" xr:uid="{9256155F-0D2A-4EBC-8408-AA40F96DE42F}"/>
    <cellStyle name="Eingabe 3 3 10 3" xfId="11969" xr:uid="{DA0B55F8-55D1-450B-987C-3010808712ED}"/>
    <cellStyle name="Eingabe 3 3 10 4" xfId="15872" xr:uid="{B9A6A473-163F-4B8F-8866-9A2AD678129E}"/>
    <cellStyle name="Eingabe 3 3 10 5" xfId="19053" xr:uid="{C58A242B-1069-4794-8EFA-00056F5A9235}"/>
    <cellStyle name="Eingabe 3 3 10 6" xfId="25572" xr:uid="{0F845A88-D948-4DA2-956C-EE0546A6F2CA}"/>
    <cellStyle name="Eingabe 3 3 10 7" xfId="31920" xr:uid="{034F6C25-1BC7-4869-BCB0-BCD3A369CCB8}"/>
    <cellStyle name="Eingabe 3 3 10 8" xfId="35526" xr:uid="{CDF312D6-8E33-47FF-9F01-C220CAC30398}"/>
    <cellStyle name="Eingabe 3 3 10 9" xfId="38978" xr:uid="{920F9B5B-4209-4569-8D22-822B48D107AB}"/>
    <cellStyle name="Eingabe 3 3 11" xfId="5240" xr:uid="{FD8038A2-EE83-4B6D-BF90-3F3AA76A55ED}"/>
    <cellStyle name="Eingabe 3 3 12" xfId="13468" xr:uid="{D9948330-82C0-4044-ACC1-8BC9C272C0EF}"/>
    <cellStyle name="Eingabe 3 3 13" xfId="19832" xr:uid="{BE57139F-1191-4608-9BFE-11708EB98ED1}"/>
    <cellStyle name="Eingabe 3 3 14" xfId="26402" xr:uid="{623E61EF-F7E1-45E6-AE1C-01E6C5754F0B}"/>
    <cellStyle name="Eingabe 3 3 15" xfId="42748" xr:uid="{4C4D6480-D412-4FCB-8C0C-9A2C5E592F4A}"/>
    <cellStyle name="Eingabe 3 3 16" xfId="52582" xr:uid="{A4892CAA-70D2-4484-8F02-77700832180C}"/>
    <cellStyle name="Eingabe 3 3 2" xfId="933" xr:uid="{2CAC518E-E29A-487D-BD17-8ED7E7678399}"/>
    <cellStyle name="Eingabe 3 3 2 10" xfId="4958" xr:uid="{EDAFCC08-15ED-4EDB-AAC7-BB9D7873931A}"/>
    <cellStyle name="Eingabe 3 3 2 11" xfId="12653" xr:uid="{4200C6E2-AC47-4233-8F32-4759026BE25A}"/>
    <cellStyle name="Eingabe 3 3 2 12" xfId="20042" xr:uid="{63805B31-3B8E-4CF9-B669-D5C2C5E03260}"/>
    <cellStyle name="Eingabe 3 3 2 13" xfId="37421" xr:uid="{18195103-4562-456E-A708-8DA571901848}"/>
    <cellStyle name="Eingabe 3 3 2 14" xfId="42958" xr:uid="{76F17622-462E-4E27-A089-396AF5D595BB}"/>
    <cellStyle name="Eingabe 3 3 2 15" xfId="52796" xr:uid="{9162F959-A4FF-4610-9C09-1D5FF34C141D}"/>
    <cellStyle name="Eingabe 3 3 2 2" xfId="1671" xr:uid="{681D7DD3-851A-4B87-BB6E-5A184622AC4C}"/>
    <cellStyle name="Eingabe 3 3 2 2 10" xfId="43696" xr:uid="{079A79CE-6C58-45D3-A2D7-53120BA50E7F}"/>
    <cellStyle name="Eingabe 3 3 2 2 11" xfId="48046" xr:uid="{9C1C9A1C-C841-491D-A572-F9FF1E71E58F}"/>
    <cellStyle name="Eingabe 3 3 2 2 2" xfId="6110" xr:uid="{55FC01D1-1631-49E6-AE5E-42CF7B65F12C}"/>
    <cellStyle name="Eingabe 3 3 2 2 3" xfId="9687" xr:uid="{B3038296-D069-4545-ADF3-8B6770AA0910}"/>
    <cellStyle name="Eingabe 3 3 2 2 4" xfId="16792" xr:uid="{2583A9D3-BBEE-4CD4-943A-756BCB74E6C0}"/>
    <cellStyle name="Eingabe 3 3 2 2 5" xfId="20779" xr:uid="{EC172337-5461-4935-9BF2-E2FD57DD9890}"/>
    <cellStyle name="Eingabe 3 3 2 2 6" xfId="23385" xr:uid="{0AFEC156-7892-4CE5-95A4-87911B42E18E}"/>
    <cellStyle name="Eingabe 3 3 2 2 7" xfId="27014" xr:uid="{6A9B9773-66A4-4C9B-AE3D-8650DFB4F35C}"/>
    <cellStyle name="Eingabe 3 3 2 2 8" xfId="33254" xr:uid="{D4D0F6E2-298C-43CD-BE10-F0EF9B4D82F9}"/>
    <cellStyle name="Eingabe 3 3 2 2 9" xfId="26930" xr:uid="{EC2CFEBE-92FB-49D7-A0EE-5C2A8B99CCA7}"/>
    <cellStyle name="Eingabe 3 3 2 3" xfId="1184" xr:uid="{D2C97AEC-60D5-4A22-AE4D-5C79604170F5}"/>
    <cellStyle name="Eingabe 3 3 2 3 10" xfId="36385" xr:uid="{0F3E2042-7A1E-42F1-9F5B-07D3B8297775}"/>
    <cellStyle name="Eingabe 3 3 2 3 11" xfId="43209" xr:uid="{0AEA3FDA-3671-4214-A857-EC2501A5DB65}"/>
    <cellStyle name="Eingabe 3 3 2 3 12" xfId="47053" xr:uid="{CB874932-085A-4CA8-82D8-68653F8E521E}"/>
    <cellStyle name="Eingabe 3 3 2 3 2" xfId="5626" xr:uid="{643F8C38-9499-4F2C-8E00-CA7B13D00C72}"/>
    <cellStyle name="Eingabe 3 3 2 3 3" xfId="9200" xr:uid="{622687D5-52C9-4216-85B4-98D437DEB8BD}"/>
    <cellStyle name="Eingabe 3 3 2 3 4" xfId="13148" xr:uid="{4121B557-E35C-4679-BCA7-4C5D9A4CB994}"/>
    <cellStyle name="Eingabe 3 3 2 3 5" xfId="13380" xr:uid="{8B35256C-1010-4088-96E1-F076312DBD92}"/>
    <cellStyle name="Eingabe 3 3 2 3 6" xfId="20292" xr:uid="{F7D841F7-303D-4752-9BDE-1621026A2371}"/>
    <cellStyle name="Eingabe 3 3 2 3 7" xfId="22842" xr:uid="{25D129DC-5815-4265-81CD-DB90C6112467}"/>
    <cellStyle name="Eingabe 3 3 2 3 8" xfId="27803" xr:uid="{9CF8AA5C-AC20-4339-9EC0-37BEBB58FC15}"/>
    <cellStyle name="Eingabe 3 3 2 3 9" xfId="32767" xr:uid="{7F3D0616-EBD1-4089-BCB8-74FFFD1D0632}"/>
    <cellStyle name="Eingabe 3 3 2 4" xfId="2340" xr:uid="{0F2624C2-FEC2-4D29-98E0-F4BFD2A01786}"/>
    <cellStyle name="Eingabe 3 3 2 4 10" xfId="40057" xr:uid="{4C07A3D0-066D-45D5-A84C-151A7C982D8D}"/>
    <cellStyle name="Eingabe 3 3 2 4 11" xfId="44363" xr:uid="{0ED0ADD1-E95A-44E2-8E85-81902AD8BD22}"/>
    <cellStyle name="Eingabe 3 3 2 4 12" xfId="48102" xr:uid="{537071B2-B0F7-4394-B8CA-F9A00478A18C}"/>
    <cellStyle name="Eingabe 3 3 2 4 2" xfId="6778" xr:uid="{92CFFE6C-BAC7-40D0-9BF8-E2CCA6A3D538}"/>
    <cellStyle name="Eingabe 3 3 2 4 3" xfId="10356" xr:uid="{54B70538-08F3-441D-AB6A-8DD21E53EEC5}"/>
    <cellStyle name="Eingabe 3 3 2 4 4" xfId="14255" xr:uid="{5D7E9DE6-7120-4D0F-A9CA-EA6D15685565}"/>
    <cellStyle name="Eingabe 3 3 2 4 5" xfId="17456" xr:uid="{62C00BCF-79AD-4978-A1CF-B8D9252EB7EE}"/>
    <cellStyle name="Eingabe 3 3 2 4 6" xfId="21439" xr:uid="{194D588B-684A-4EE3-8B4F-9E7EE15952EA}"/>
    <cellStyle name="Eingabe 3 3 2 4 7" xfId="24026" xr:uid="{767D981B-55C3-475A-A681-03D6408E1B8E}"/>
    <cellStyle name="Eingabe 3 3 2 4 8" xfId="29698" xr:uid="{D265E5A6-B016-4C80-9252-66E3B6727D4E}"/>
    <cellStyle name="Eingabe 3 3 2 4 9" xfId="33919" xr:uid="{EF80CAA8-4F65-4AFE-AB5C-A7523D460020}"/>
    <cellStyle name="Eingabe 3 3 2 5" xfId="2708" xr:uid="{A95E5CE0-404E-4606-96E2-BEC08AEB58F5}"/>
    <cellStyle name="Eingabe 3 3 2 5 10" xfId="40425" xr:uid="{90C95D8B-8A61-4DAC-BE11-A0D777CDE4F2}"/>
    <cellStyle name="Eingabe 3 3 2 5 11" xfId="44731" xr:uid="{EF9402BA-B373-4EC1-8DB5-16212EB17B5C}"/>
    <cellStyle name="Eingabe 3 3 2 5 12" xfId="50132" xr:uid="{97F1222C-C46D-482A-8C8B-9B9B31652B9E}"/>
    <cellStyle name="Eingabe 3 3 2 5 2" xfId="7144" xr:uid="{2225B254-5E79-4820-A5C1-F8FC238D37BD}"/>
    <cellStyle name="Eingabe 3 3 2 5 3" xfId="10724" xr:uid="{4B7C850D-1B93-4533-82D3-3B28D15A8063}"/>
    <cellStyle name="Eingabe 3 3 2 5 4" xfId="14623" xr:uid="{AAE1717E-C9B6-485D-B129-94728E966EAB}"/>
    <cellStyle name="Eingabe 3 3 2 5 5" xfId="17824" xr:uid="{26D3CE7E-CB6B-447D-8163-6F1381329580}"/>
    <cellStyle name="Eingabe 3 3 2 5 6" xfId="21807" xr:uid="{693D17E5-02C9-43EB-AF6D-D24AC4CFD091}"/>
    <cellStyle name="Eingabe 3 3 2 5 7" xfId="24372" xr:uid="{5627F360-C89F-4DEF-A1FE-CE6CE381D1F1}"/>
    <cellStyle name="Eingabe 3 3 2 5 8" xfId="30680" xr:uid="{60F0087D-A85E-4CF0-BAC4-61512E9FF329}"/>
    <cellStyle name="Eingabe 3 3 2 5 9" xfId="34287" xr:uid="{895AEC30-6522-46A1-90A4-C0F26E7AC508}"/>
    <cellStyle name="Eingabe 3 3 2 6" xfId="3397" xr:uid="{7C1D2825-3541-4810-AA08-B1A6EAC8684F}"/>
    <cellStyle name="Eingabe 3 3 2 6 10" xfId="34974" xr:uid="{F2EEA19D-C58A-4A5C-A146-41BF7C58568D}"/>
    <cellStyle name="Eingabe 3 3 2 6 11" xfId="38419" xr:uid="{BFD92662-E1FB-4885-BA01-67F0E15E55D8}"/>
    <cellStyle name="Eingabe 3 3 2 6 12" xfId="41108" xr:uid="{F2656ACF-61EB-4181-8400-4E9F26CA6235}"/>
    <cellStyle name="Eingabe 3 3 2 6 13" xfId="45419" xr:uid="{B66F7698-16B1-4D31-BF95-FEFCCA9FEE9B}"/>
    <cellStyle name="Eingabe 3 3 2 6 14" xfId="48810" xr:uid="{90FBF30E-70F3-4C11-BB10-006450DCC9A7}"/>
    <cellStyle name="Eingabe 3 3 2 6 15" xfId="50815" xr:uid="{C438BCD9-639B-43E8-B26F-E8391E50C853}"/>
    <cellStyle name="Eingabe 3 3 2 6 2" xfId="7832" xr:uid="{F7EEC289-9D59-4CC4-9061-3BF775E30E7D}"/>
    <cellStyle name="Eingabe 3 3 2 6 3" xfId="11411" xr:uid="{FA8058FB-6DF1-4C69-9F10-4B69F6D75023}"/>
    <cellStyle name="Eingabe 3 3 2 6 4" xfId="15311" xr:uid="{E24E0409-4D3E-4FB0-8985-67835BB901C5}"/>
    <cellStyle name="Eingabe 3 3 2 6 5" xfId="18510" xr:uid="{9CE621A2-F7F1-49BA-90D2-189ADDFDF6D9}"/>
    <cellStyle name="Eingabe 3 3 2 6 6" xfId="22490" xr:uid="{F7F5252E-3A68-4B10-9372-453F4BE36E01}"/>
    <cellStyle name="Eingabe 3 3 2 6 7" xfId="25052" xr:uid="{3A0F820A-9812-4BB0-A877-5C484BCE1A93}"/>
    <cellStyle name="Eingabe 3 3 2 6 8" xfId="29395" xr:uid="{C87A36DF-3307-4DD9-B4E0-26A51F64B442}"/>
    <cellStyle name="Eingabe 3 3 2 6 9" xfId="31369" xr:uid="{FE34DB32-1B98-4A45-999B-B52C0469226B}"/>
    <cellStyle name="Eingabe 3 3 2 7" xfId="2831" xr:uid="{7BD49D33-FEAB-4CC9-8B1A-1FE6CE942ED9}"/>
    <cellStyle name="Eingabe 3 3 2 7 10" xfId="34410" xr:uid="{502DB548-8C97-4C4F-A11B-E6072EE91621}"/>
    <cellStyle name="Eingabe 3 3 2 7 11" xfId="37855" xr:uid="{072F5A40-EA50-42C2-85EF-E123A0D38BB7}"/>
    <cellStyle name="Eingabe 3 3 2 7 12" xfId="40548" xr:uid="{1FCE20EE-9880-48B2-BFB5-4455FB35CA86}"/>
    <cellStyle name="Eingabe 3 3 2 7 13" xfId="44854" xr:uid="{BBE3FB08-4434-4FBF-ACD6-5341280D722C}"/>
    <cellStyle name="Eingabe 3 3 2 7 14" xfId="48248" xr:uid="{976D171E-A4AC-4950-AFEF-7866E6223ED5}"/>
    <cellStyle name="Eingabe 3 3 2 7 15" xfId="50255" xr:uid="{F6E82920-538E-4EB1-91E4-C6186DAC1157}"/>
    <cellStyle name="Eingabe 3 3 2 7 2" xfId="7267" xr:uid="{B9538002-FD57-4F2E-8D10-9B8112320D86}"/>
    <cellStyle name="Eingabe 3 3 2 7 3" xfId="10847" xr:uid="{28629D0F-075A-4B48-B5B9-D8F1BEA687EC}"/>
    <cellStyle name="Eingabe 3 3 2 7 4" xfId="14746" xr:uid="{2FDE2147-7A7F-4857-AC94-A4C25D165A60}"/>
    <cellStyle name="Eingabe 3 3 2 7 5" xfId="17947" xr:uid="{B216C087-E97D-41AC-93DF-ED506B80CAB0}"/>
    <cellStyle name="Eingabe 3 3 2 7 6" xfId="21930" xr:uid="{17D464CB-2AC5-418A-A2D6-622D1DBBDA06}"/>
    <cellStyle name="Eingabe 3 3 2 7 7" xfId="24492" xr:uid="{196EA291-0612-4BC8-96E2-5B199F10C4A8}"/>
    <cellStyle name="Eingabe 3 3 2 7 8" xfId="28830" xr:uid="{DE5CBD36-B994-4317-835D-94D2961B6A0D}"/>
    <cellStyle name="Eingabe 3 3 2 7 9" xfId="30803" xr:uid="{29D28654-08CD-47F3-ADCD-B30556824588}"/>
    <cellStyle name="Eingabe 3 3 2 8" xfId="4349" xr:uid="{FBB690BA-4E89-4275-8B2F-76877D5DAEDB}"/>
    <cellStyle name="Eingabe 3 3 2 8 10" xfId="42012" xr:uid="{22DAC83A-3DD2-44B2-8301-9021888E97EB}"/>
    <cellStyle name="Eingabe 3 3 2 8 11" xfId="46348" xr:uid="{CF8A7D93-7F21-4398-B9B4-090DD4801CC7}"/>
    <cellStyle name="Eingabe 3 3 2 8 12" xfId="49752" xr:uid="{D6972219-2D36-48C3-9F93-818DE819855F}"/>
    <cellStyle name="Eingabe 3 3 2 8 13" xfId="51719" xr:uid="{7651B72C-4996-4D78-A737-6197FC71A648}"/>
    <cellStyle name="Eingabe 3 3 2 8 2" xfId="8782" xr:uid="{0FEFB22B-4CCE-455A-A5FB-D23CAE103662}"/>
    <cellStyle name="Eingabe 3 3 2 8 3" xfId="12353" xr:uid="{3EE11013-27A1-41B4-9FCB-C2530CC0A674}"/>
    <cellStyle name="Eingabe 3 3 2 8 4" xfId="16256" xr:uid="{EC2705A3-E9FB-47DB-BE96-FA58837FC3CF}"/>
    <cellStyle name="Eingabe 3 3 2 8 5" xfId="19437" xr:uid="{92792C84-FEF6-4E0B-8266-54EA1406EF68}"/>
    <cellStyle name="Eingabe 3 3 2 8 6" xfId="25956" xr:uid="{25AEB171-9FCB-4469-B7F8-C4D3BFE1EFA4}"/>
    <cellStyle name="Eingabe 3 3 2 8 7" xfId="32304" xr:uid="{41BEB5CC-06DD-4375-92ED-ECCA9041E622}"/>
    <cellStyle name="Eingabe 3 3 2 8 8" xfId="35910" xr:uid="{B74E0F86-84A4-4E73-9D0B-D8A2DA82C82E}"/>
    <cellStyle name="Eingabe 3 3 2 8 9" xfId="39362" xr:uid="{53CFC18B-4BF3-4A3C-97A0-E25D61E56A93}"/>
    <cellStyle name="Eingabe 3 3 2 9" xfId="3767" xr:uid="{1C78C4FC-9043-4E25-BBD6-73BD221674A1}"/>
    <cellStyle name="Eingabe 3 3 2 9 10" xfId="41432" xr:uid="{AFF58826-4ECF-4C40-A4EF-A5C4D1466E42}"/>
    <cellStyle name="Eingabe 3 3 2 9 11" xfId="45766" xr:uid="{BBA75893-13AE-4B27-9397-D407E5520ACA}"/>
    <cellStyle name="Eingabe 3 3 2 9 12" xfId="49170" xr:uid="{29083464-6008-4D81-A335-653A219E5C9C}"/>
    <cellStyle name="Eingabe 3 3 2 9 13" xfId="51139" xr:uid="{7146922D-56D7-400A-B1BF-907132B7174B}"/>
    <cellStyle name="Eingabe 3 3 2 9 2" xfId="8200" xr:uid="{83685E2A-44AF-40F6-8784-AC9F56D7C2B0}"/>
    <cellStyle name="Eingabe 3 3 2 9 3" xfId="11772" xr:uid="{CF8A5139-207C-4E0B-8218-3F70378C5868}"/>
    <cellStyle name="Eingabe 3 3 2 9 4" xfId="15674" xr:uid="{8CADF4EF-DEB1-4E90-8F26-86419C880356}"/>
    <cellStyle name="Eingabe 3 3 2 9 5" xfId="18855" xr:uid="{5B10119A-C282-4E88-80B1-7A0FCEF805B7}"/>
    <cellStyle name="Eingabe 3 3 2 9 6" xfId="25376" xr:uid="{CEA931B8-2601-4AE7-96C1-B94924D80265}"/>
    <cellStyle name="Eingabe 3 3 2 9 7" xfId="31723" xr:uid="{5AD2A989-9E3F-4706-81D2-C154DC8E94CD}"/>
    <cellStyle name="Eingabe 3 3 2 9 8" xfId="35328" xr:uid="{CC97CC9C-013F-4592-991C-A3C7737D63EF}"/>
    <cellStyle name="Eingabe 3 3 2 9 9" xfId="38780" xr:uid="{76BEC008-6712-4919-AAA4-0922E47291B2}"/>
    <cellStyle name="Eingabe 3 3 3" xfId="1373" xr:uid="{8B24524C-81BB-4CC9-865E-AA69DA150A3F}"/>
    <cellStyle name="Eingabe 3 3 3 10" xfId="43398" xr:uid="{5C833675-A12A-4267-81CC-B92B8905F21B}"/>
    <cellStyle name="Eingabe 3 3 3 11" xfId="46865" xr:uid="{2CA194B1-963B-4387-BE74-5D11E0A9DEAF}"/>
    <cellStyle name="Eingabe 3 3 3 2" xfId="5814" xr:uid="{27355C91-D4F6-48E5-B2A7-29A88AB65461}"/>
    <cellStyle name="Eingabe 3 3 3 3" xfId="9389" xr:uid="{A7D9B64A-D897-43B8-B699-DCC6ABEE41D6}"/>
    <cellStyle name="Eingabe 3 3 3 4" xfId="4858" xr:uid="{15194D30-AF50-4917-B748-2C4A224F22ED}"/>
    <cellStyle name="Eingabe 3 3 3 5" xfId="20481" xr:uid="{74A15218-9605-4BDA-B560-9438ED7D6F7B}"/>
    <cellStyle name="Eingabe 3 3 3 6" xfId="5054" xr:uid="{766B0053-080D-4C4A-87EE-9576D0F7AE66}"/>
    <cellStyle name="Eingabe 3 3 3 7" xfId="28591" xr:uid="{529FE009-DA48-4125-B953-0D7841C767EE}"/>
    <cellStyle name="Eingabe 3 3 3 8" xfId="32956" xr:uid="{EC874731-FB12-4B23-8E64-A43299C714D1}"/>
    <cellStyle name="Eingabe 3 3 3 9" xfId="36827" xr:uid="{4609A6F7-9855-4DDE-9A24-32CDEB714618}"/>
    <cellStyle name="Eingabe 3 3 4" xfId="1779" xr:uid="{01B7B33D-AF10-45D1-99A5-BAE4CDC5D8FE}"/>
    <cellStyle name="Eingabe 3 3 4 10" xfId="26946" xr:uid="{D0F6AFAB-FBCE-4F75-B3A7-66F5A70F626F}"/>
    <cellStyle name="Eingabe 3 3 4 11" xfId="43804" xr:uid="{61C1F2FD-ED16-46C6-8373-2E168E4593A1}"/>
    <cellStyle name="Eingabe 3 3 4 12" xfId="46718" xr:uid="{CFDE29BF-8AD4-43FB-AE52-C1C9E98BD91D}"/>
    <cellStyle name="Eingabe 3 3 4 2" xfId="6217" xr:uid="{34B31E08-746C-4243-8366-FC675E30F10D}"/>
    <cellStyle name="Eingabe 3 3 4 3" xfId="9795" xr:uid="{8289C198-2BDC-4841-B8D3-A2C7B149EB2E}"/>
    <cellStyle name="Eingabe 3 3 4 4" xfId="13697" xr:uid="{7686DE53-8A16-43A7-B588-AA1C914B47CB}"/>
    <cellStyle name="Eingabe 3 3 4 5" xfId="16900" xr:uid="{5B894E1A-F5BF-4180-A3AD-AC181835F565}"/>
    <cellStyle name="Eingabe 3 3 4 6" xfId="20887" xr:uid="{B73C0DFD-1F09-4D35-BB84-39EA759A695D}"/>
    <cellStyle name="Eingabe 3 3 4 7" xfId="23487" xr:uid="{9B9D7066-382A-44D4-9FCB-BFC0BDFB1677}"/>
    <cellStyle name="Eingabe 3 3 4 8" xfId="27379" xr:uid="{D9073AF0-368D-45E8-9022-F373685CBCEC}"/>
    <cellStyle name="Eingabe 3 3 4 9" xfId="33362" xr:uid="{1B231263-BC0D-4DC4-B26A-C9B7670A72A1}"/>
    <cellStyle name="Eingabe 3 3 5" xfId="2159" xr:uid="{37D6BF9E-6BB5-4EF9-B7B8-6795834E3B00}"/>
    <cellStyle name="Eingabe 3 3 5 10" xfId="39876" xr:uid="{462D52D0-F5F1-466B-ABA6-95F9C200A13F}"/>
    <cellStyle name="Eingabe 3 3 5 11" xfId="44182" xr:uid="{766FE3C3-7640-4266-AB8D-FDC63A02FF3E}"/>
    <cellStyle name="Eingabe 3 3 5 12" xfId="47767" xr:uid="{9DE4B2C9-78A6-401D-9462-8CDDF23CBB9C}"/>
    <cellStyle name="Eingabe 3 3 5 2" xfId="6597" xr:uid="{4BA10D71-D6A6-4129-AB73-2A7871CB0486}"/>
    <cellStyle name="Eingabe 3 3 5 3" xfId="10175" xr:uid="{86CFC3A5-6664-42E8-B548-5E6E1158400F}"/>
    <cellStyle name="Eingabe 3 3 5 4" xfId="14074" xr:uid="{B5C3D04A-B2A6-42FB-84A2-5CC6E7D27105}"/>
    <cellStyle name="Eingabe 3 3 5 5" xfId="17275" xr:uid="{1D03FBB0-3E70-4AEE-85DD-FEB7AD4B44F7}"/>
    <cellStyle name="Eingabe 3 3 5 6" xfId="21258" xr:uid="{D6682487-A2D7-4535-85C3-9A2784CDDC27}"/>
    <cellStyle name="Eingabe 3 3 5 7" xfId="23845" xr:uid="{C87AEAB6-3BCE-43C1-8E33-C5724B929D80}"/>
    <cellStyle name="Eingabe 3 3 5 8" xfId="29721" xr:uid="{62E92F33-A843-4CAF-88C4-AE9A4D385E7B}"/>
    <cellStyle name="Eingabe 3 3 5 9" xfId="33738" xr:uid="{853B88E7-283A-4F36-A524-A90E394F0E64}"/>
    <cellStyle name="Eingabe 3 3 6" xfId="2502" xr:uid="{3DE5B768-8046-4E59-A034-79F59E03A2BF}"/>
    <cellStyle name="Eingabe 3 3 6 10" xfId="40219" xr:uid="{2C10BCFB-B053-4162-A9FD-C9B414BA590B}"/>
    <cellStyle name="Eingabe 3 3 6 11" xfId="44525" xr:uid="{87914094-6101-4FB1-864A-E874DE51534A}"/>
    <cellStyle name="Eingabe 3 3 6 12" xfId="42427" xr:uid="{7326CB68-EDCC-4C57-80EF-3B2824436C8D}"/>
    <cellStyle name="Eingabe 3 3 6 2" xfId="6940" xr:uid="{F15805E0-154A-4167-9D94-6340D2125EFD}"/>
    <cellStyle name="Eingabe 3 3 6 3" xfId="10518" xr:uid="{2ACFE2FE-1DAD-4270-B4B6-19286F7750CA}"/>
    <cellStyle name="Eingabe 3 3 6 4" xfId="14417" xr:uid="{8D705DA2-4717-42DB-97B1-BEB192627091}"/>
    <cellStyle name="Eingabe 3 3 6 5" xfId="17618" xr:uid="{E7F5C45C-D56D-4D28-A4FF-5DD03EDE8792}"/>
    <cellStyle name="Eingabe 3 3 6 6" xfId="21601" xr:uid="{3F57ED11-3F67-4BF7-920F-63EF3ECDF9AB}"/>
    <cellStyle name="Eingabe 3 3 6 7" xfId="24181" xr:uid="{59A9D702-B755-4CE5-9159-095AF54902B0}"/>
    <cellStyle name="Eingabe 3 3 6 8" xfId="29829" xr:uid="{97373DB3-59B9-48E4-B2FB-2246C5F70C5E}"/>
    <cellStyle name="Eingabe 3 3 6 9" xfId="34081" xr:uid="{D6F7944C-F5CC-4C79-A5E6-BBB715C54BF1}"/>
    <cellStyle name="Eingabe 3 3 7" xfId="3186" xr:uid="{3A0F12DD-71F0-4E25-8968-F672D544CB37}"/>
    <cellStyle name="Eingabe 3 3 7 10" xfId="34763" xr:uid="{146F6FC1-3060-4DC2-A6E7-EC87F0A7A07B}"/>
    <cellStyle name="Eingabe 3 3 7 11" xfId="38208" xr:uid="{927F2EC9-DCE7-4F2E-AFD0-0300D12BE1F5}"/>
    <cellStyle name="Eingabe 3 3 7 12" xfId="40897" xr:uid="{6ED4A91F-9022-4B5C-8ADA-CC7AB376417E}"/>
    <cellStyle name="Eingabe 3 3 7 13" xfId="45208" xr:uid="{9DDBF4B6-10AB-42AC-BB21-A23AFAEB2BA9}"/>
    <cellStyle name="Eingabe 3 3 7 14" xfId="48599" xr:uid="{C2F5F9C2-4997-4C55-AB5E-4F6EC1DEE891}"/>
    <cellStyle name="Eingabe 3 3 7 15" xfId="50604" xr:uid="{34931510-B7A9-4657-BDF9-489E985A9D9B}"/>
    <cellStyle name="Eingabe 3 3 7 2" xfId="7621" xr:uid="{87839875-747C-4680-A2E4-6E05B98209EC}"/>
    <cellStyle name="Eingabe 3 3 7 3" xfId="11200" xr:uid="{CD6D195C-5487-461A-8104-EB8FB0DB60D4}"/>
    <cellStyle name="Eingabe 3 3 7 4" xfId="15100" xr:uid="{495B2DEA-0E13-4446-8650-6F95C1BC7CD8}"/>
    <cellStyle name="Eingabe 3 3 7 5" xfId="18299" xr:uid="{5B783602-5983-44C9-8B55-8E6292379A92}"/>
    <cellStyle name="Eingabe 3 3 7 6" xfId="22279" xr:uid="{BBC52B28-03A8-488E-A6A5-8030DA00FEE9}"/>
    <cellStyle name="Eingabe 3 3 7 7" xfId="24841" xr:uid="{35F5F24F-FF51-492B-B2B3-A2BDBFBFCD3B}"/>
    <cellStyle name="Eingabe 3 3 7 8" xfId="29184" xr:uid="{45747B94-42CF-4FF4-A9D6-DB6440E77190}"/>
    <cellStyle name="Eingabe 3 3 7 9" xfId="31158" xr:uid="{0C359E05-F65E-4860-B42A-AF75AF45A59D}"/>
    <cellStyle name="Eingabe 3 3 8" xfId="3522" xr:uid="{1DEB8FB4-35CB-472D-8B1D-B8780B8CB72F}"/>
    <cellStyle name="Eingabe 3 3 8 10" xfId="35099" xr:uid="{B2E57E32-CFD6-46ED-B97A-51448EDA7CD4}"/>
    <cellStyle name="Eingabe 3 3 8 11" xfId="38544" xr:uid="{D5968744-1533-462E-A293-181D4D9B018C}"/>
    <cellStyle name="Eingabe 3 3 8 12" xfId="41233" xr:uid="{A587DC9C-9C18-46FB-8CC1-33BD5AB30DC5}"/>
    <cellStyle name="Eingabe 3 3 8 13" xfId="45544" xr:uid="{1686E13E-5D6B-4551-B9D0-7804E67CAC4B}"/>
    <cellStyle name="Eingabe 3 3 8 14" xfId="48935" xr:uid="{823CEDB8-2500-46BC-BF83-21000793706B}"/>
    <cellStyle name="Eingabe 3 3 8 15" xfId="50940" xr:uid="{4B21FAD9-31D0-439A-AA6E-EF94C3C105D4}"/>
    <cellStyle name="Eingabe 3 3 8 2" xfId="7957" xr:uid="{65F61D3A-4724-4645-85DE-86C91A085D7A}"/>
    <cellStyle name="Eingabe 3 3 8 3" xfId="11536" xr:uid="{EE431C50-A6AA-4766-8E8B-D551A7A73F08}"/>
    <cellStyle name="Eingabe 3 3 8 4" xfId="15436" xr:uid="{BF34B940-492E-4E50-8A6E-493AEB512061}"/>
    <cellStyle name="Eingabe 3 3 8 5" xfId="18635" xr:uid="{8C575678-EC11-4DF9-8DE6-0F9174EDCCE4}"/>
    <cellStyle name="Eingabe 3 3 8 6" xfId="22615" xr:uid="{A827C077-8843-4648-A5FD-CE16A117F458}"/>
    <cellStyle name="Eingabe 3 3 8 7" xfId="25177" xr:uid="{D5B30329-2874-43EC-9105-2BC4B29472FE}"/>
    <cellStyle name="Eingabe 3 3 8 8" xfId="29520" xr:uid="{2C558DE4-F128-4EEC-9560-3CE39BBDB8FA}"/>
    <cellStyle name="Eingabe 3 3 8 9" xfId="31494" xr:uid="{42422FDF-A860-44B4-9A7B-4972BD1DFD76}"/>
    <cellStyle name="Eingabe 3 3 9" xfId="4140" xr:uid="{52473102-C6F8-4208-A0FD-D49CBE14AE0B}"/>
    <cellStyle name="Eingabe 3 3 9 10" xfId="41803" xr:uid="{0A770342-20B9-4F37-871F-9A06F355D75C}"/>
    <cellStyle name="Eingabe 3 3 9 11" xfId="46139" xr:uid="{DB245BF1-4248-4395-804A-96F49529DBAF}"/>
    <cellStyle name="Eingabe 3 3 9 12" xfId="49543" xr:uid="{0C1695C8-8258-4B1B-A765-86B1513486EE}"/>
    <cellStyle name="Eingabe 3 3 9 13" xfId="51510" xr:uid="{14909329-5EDD-4D10-8113-41F9F094AB42}"/>
    <cellStyle name="Eingabe 3 3 9 2" xfId="8573" xr:uid="{9C7CDEA8-3B0A-4E44-9305-8DDBC0AE468D}"/>
    <cellStyle name="Eingabe 3 3 9 3" xfId="12144" xr:uid="{72BAC844-2EFF-47C1-8E44-14AC7EDC871A}"/>
    <cellStyle name="Eingabe 3 3 9 4" xfId="16047" xr:uid="{4D79206E-18D8-403C-A652-6802A6F94B10}"/>
    <cellStyle name="Eingabe 3 3 9 5" xfId="19228" xr:uid="{8D8A9AE4-46EF-4CB3-AB7C-C8E4743017B7}"/>
    <cellStyle name="Eingabe 3 3 9 6" xfId="25747" xr:uid="{BD372314-9B57-4211-AC9B-02B3BC9E407D}"/>
    <cellStyle name="Eingabe 3 3 9 7" xfId="32095" xr:uid="{B6DBF190-B176-4927-8004-8825847FA5E0}"/>
    <cellStyle name="Eingabe 3 3 9 8" xfId="35701" xr:uid="{62391220-84F2-4541-A481-88F57E1761EF}"/>
    <cellStyle name="Eingabe 3 3 9 9" xfId="39153" xr:uid="{54543245-52CD-4223-AE91-EE09267519B0}"/>
    <cellStyle name="Eingabe 3 4" xfId="609" xr:uid="{9B1F360C-DE9D-43AF-8078-54B062E6B7BC}"/>
    <cellStyle name="Eingabe 3 4 10" xfId="4492" xr:uid="{8F39FC1D-8621-4CFE-B35A-094427B97E12}"/>
    <cellStyle name="Eingabe 3 4 10 10" xfId="42155" xr:uid="{32088E18-36B8-4FA2-A938-6E676FB1D0EF}"/>
    <cellStyle name="Eingabe 3 4 10 11" xfId="46491" xr:uid="{D606D457-2631-4524-834A-9A9CCC704CE0}"/>
    <cellStyle name="Eingabe 3 4 10 12" xfId="49895" xr:uid="{28A34C12-858F-49FB-847E-C3D866A6C452}"/>
    <cellStyle name="Eingabe 3 4 10 13" xfId="51862" xr:uid="{DC3580A9-5319-4A81-85FE-533C1C9B62F4}"/>
    <cellStyle name="Eingabe 3 4 10 2" xfId="8925" xr:uid="{6B721088-E8C9-4BBC-926A-673052E17C3D}"/>
    <cellStyle name="Eingabe 3 4 10 3" xfId="12496" xr:uid="{8E0D4834-0CBD-45D7-96E5-A54730938938}"/>
    <cellStyle name="Eingabe 3 4 10 4" xfId="16399" xr:uid="{F6EE77D1-6D30-40DD-976F-904EAA85A3CF}"/>
    <cellStyle name="Eingabe 3 4 10 5" xfId="19580" xr:uid="{BA962698-7627-472A-911F-121B827FD372}"/>
    <cellStyle name="Eingabe 3 4 10 6" xfId="26099" xr:uid="{BFD8AD8B-C41E-4D7D-B212-7353C4F291EC}"/>
    <cellStyle name="Eingabe 3 4 10 7" xfId="32447" xr:uid="{2E6CE08A-EA0F-46D8-B52C-D87813652CAF}"/>
    <cellStyle name="Eingabe 3 4 10 8" xfId="36053" xr:uid="{64653EE8-558E-4808-A55F-03582F66A9D0}"/>
    <cellStyle name="Eingabe 3 4 10 9" xfId="39505" xr:uid="{0721ED9C-D555-4FBB-BFE4-B7D5044D60A3}"/>
    <cellStyle name="Eingabe 3 4 11" xfId="6405" xr:uid="{1592C765-16F5-45EC-BA7B-0BF2C99CF75F}"/>
    <cellStyle name="Eingabe 3 4 12" xfId="4916" xr:uid="{8994FB24-9ECF-40E7-8B33-B4A1F77E86A5}"/>
    <cellStyle name="Eingabe 3 4 13" xfId="19723" xr:uid="{E545850F-0474-466F-A15A-C7D0651CA8D6}"/>
    <cellStyle name="Eingabe 3 4 14" xfId="26647" xr:uid="{0D86BB77-5C3D-45B8-9C75-76F820982E19}"/>
    <cellStyle name="Eingabe 3 4 15" xfId="42639" xr:uid="{6B776272-7E0B-4684-9853-2B92434B944B}"/>
    <cellStyle name="Eingabe 3 4 16" xfId="52473" xr:uid="{CCBFD23B-E236-461D-B767-F7185558E7ED}"/>
    <cellStyle name="Eingabe 3 4 2" xfId="824" xr:uid="{1E902C46-380A-45B2-96D1-4756609E6D7E}"/>
    <cellStyle name="Eingabe 3 4 2 10" xfId="5260" xr:uid="{9A757006-7D21-4ABA-84C6-BB3B5177C37E}"/>
    <cellStyle name="Eingabe 3 4 2 11" xfId="15694" xr:uid="{7684D723-5AF6-4831-A7C8-09281A51A191}"/>
    <cellStyle name="Eingabe 3 4 2 12" xfId="19933" xr:uid="{88C94805-BA43-4480-8895-8F063C2483E0}"/>
    <cellStyle name="Eingabe 3 4 2 13" xfId="37591" xr:uid="{2659C50B-60AB-4382-80B9-288198E408B6}"/>
    <cellStyle name="Eingabe 3 4 2 14" xfId="42849" xr:uid="{69C511B2-6400-49AB-A148-42118AEF94D3}"/>
    <cellStyle name="Eingabe 3 4 2 15" xfId="52687" xr:uid="{391B3D0B-DD44-44A8-814E-EB623E3924F7}"/>
    <cellStyle name="Eingabe 3 4 2 2" xfId="1540" xr:uid="{4EB7CC9B-59B1-40E9-930F-A0177D605D10}"/>
    <cellStyle name="Eingabe 3 4 2 2 10" xfId="43565" xr:uid="{CB0692A2-7061-4890-8B3F-9F765B647C20}"/>
    <cellStyle name="Eingabe 3 4 2 2 11" xfId="47922" xr:uid="{6160560E-0D0B-4E98-9198-2A6E106E8406}"/>
    <cellStyle name="Eingabe 3 4 2 2 2" xfId="5979" xr:uid="{2562182B-8C37-4997-9C00-61B6ADF404DF}"/>
    <cellStyle name="Eingabe 3 4 2 2 3" xfId="9556" xr:uid="{734BE2F8-984F-4D77-8387-AAECCBA20031}"/>
    <cellStyle name="Eingabe 3 4 2 2 4" xfId="16661" xr:uid="{AA5C156F-6015-40AB-B74B-83F7A3BF9ED2}"/>
    <cellStyle name="Eingabe 3 4 2 2 5" xfId="20648" xr:uid="{ABA87AF9-1F69-4CD9-B1EE-BEBF6F714A7E}"/>
    <cellStyle name="Eingabe 3 4 2 2 6" xfId="23260" xr:uid="{CFB76784-2EBD-4A47-B517-85F74781A400}"/>
    <cellStyle name="Eingabe 3 4 2 2 7" xfId="28002" xr:uid="{288DA036-06CD-43A9-A7B0-5575AFD478DD}"/>
    <cellStyle name="Eingabe 3 4 2 2 8" xfId="33123" xr:uid="{FB76E54F-A6E0-4DE0-A745-89863942B176}"/>
    <cellStyle name="Eingabe 3 4 2 2 9" xfId="36252" xr:uid="{8FAFC73F-A984-4945-8436-94BCC32644BF}"/>
    <cellStyle name="Eingabe 3 4 2 3" xfId="1223" xr:uid="{56112FE5-9895-4891-A064-F429DC102C5F}"/>
    <cellStyle name="Eingabe 3 4 2 3 10" xfId="37229" xr:uid="{77676ED4-E21E-417C-9725-E40FC4A023AB}"/>
    <cellStyle name="Eingabe 3 4 2 3 11" xfId="43248" xr:uid="{14FB8BFA-FEF3-4015-95C8-94F962F48D66}"/>
    <cellStyle name="Eingabe 3 4 2 3 12" xfId="47393" xr:uid="{E306D1DC-E212-48C8-9A38-A79288C39E40}"/>
    <cellStyle name="Eingabe 3 4 2 3 2" xfId="5665" xr:uid="{A1DA711B-13BD-4204-A7B6-5A8A5C99BE0B}"/>
    <cellStyle name="Eingabe 3 4 2 3 3" xfId="9239" xr:uid="{F683C47C-0E11-4F27-AB33-1CDB926999BE}"/>
    <cellStyle name="Eingabe 3 4 2 3 4" xfId="13183" xr:uid="{167EC5A9-7EEB-4CE0-AB26-7789CEBBC4F4}"/>
    <cellStyle name="Eingabe 3 4 2 3 5" xfId="5271" xr:uid="{8853C483-1232-4FBD-8B5A-B5259A1D3F93}"/>
    <cellStyle name="Eingabe 3 4 2 3 6" xfId="20331" xr:uid="{8EA1291F-D456-4781-9C12-D468903BA111}"/>
    <cellStyle name="Eingabe 3 4 2 3 7" xfId="4782" xr:uid="{AD37AB07-6741-47B4-A704-A4AE1191F01D}"/>
    <cellStyle name="Eingabe 3 4 2 3 8" xfId="30272" xr:uid="{D262E48F-6140-433E-89F0-6FB609A3314D}"/>
    <cellStyle name="Eingabe 3 4 2 3 9" xfId="32806" xr:uid="{ABE6D340-B62A-4921-A0ED-1F42D7A15C14}"/>
    <cellStyle name="Eingabe 3 4 2 4" xfId="2242" xr:uid="{E6849409-6B39-4AFA-8621-F9952A81A776}"/>
    <cellStyle name="Eingabe 3 4 2 4 10" xfId="39959" xr:uid="{704C657E-4BB6-4772-A0A0-C5E1CA25A0EA}"/>
    <cellStyle name="Eingabe 3 4 2 4 11" xfId="44265" xr:uid="{9B424FCC-9A97-4D5C-A96C-1C5E72E3F5E8}"/>
    <cellStyle name="Eingabe 3 4 2 4 12" xfId="47467" xr:uid="{B8EECBA9-D8DB-4C0D-A7C0-9624C705C511}"/>
    <cellStyle name="Eingabe 3 4 2 4 2" xfId="6680" xr:uid="{DA8AD9C8-BDD5-443B-83A6-E2768D562935}"/>
    <cellStyle name="Eingabe 3 4 2 4 3" xfId="10258" xr:uid="{3C55FC16-FC8A-4974-80D0-F89CA91CEB3A}"/>
    <cellStyle name="Eingabe 3 4 2 4 4" xfId="14157" xr:uid="{87B4C83F-2257-4A5D-81AF-97C1E24359C4}"/>
    <cellStyle name="Eingabe 3 4 2 4 5" xfId="17358" xr:uid="{EFDB7AA0-769A-4075-9C3F-652B6F6B7335}"/>
    <cellStyle name="Eingabe 3 4 2 4 6" xfId="21341" xr:uid="{65AEEFC1-150C-41C2-B226-08896C1C3776}"/>
    <cellStyle name="Eingabe 3 4 2 4 7" xfId="23928" xr:uid="{915BC271-14FC-4CEA-9FC8-DE5D30E6C170}"/>
    <cellStyle name="Eingabe 3 4 2 4 8" xfId="26907" xr:uid="{021CE744-B361-443D-89C1-64084DAAE56E}"/>
    <cellStyle name="Eingabe 3 4 2 4 9" xfId="33821" xr:uid="{2B461343-A4D5-4F43-8CCB-36ABC527828F}"/>
    <cellStyle name="Eingabe 3 4 2 5" xfId="2599" xr:uid="{C9C40458-8BE4-42B6-9B3E-CDFA9512B324}"/>
    <cellStyle name="Eingabe 3 4 2 5 10" xfId="40316" xr:uid="{1666FE0C-F221-4209-BF7F-99130F7E81A6}"/>
    <cellStyle name="Eingabe 3 4 2 5 11" xfId="44622" xr:uid="{63C02DB1-22C4-413B-B0A4-1A5132C4EA28}"/>
    <cellStyle name="Eingabe 3 4 2 5 12" xfId="50023" xr:uid="{D31790BE-D508-480B-B86E-A25073D4C293}"/>
    <cellStyle name="Eingabe 3 4 2 5 2" xfId="7036" xr:uid="{0E71C10A-5959-4E8D-9611-1B17C7AA29B2}"/>
    <cellStyle name="Eingabe 3 4 2 5 3" xfId="10615" xr:uid="{5E5ED947-F429-4301-8EE5-741526B87868}"/>
    <cellStyle name="Eingabe 3 4 2 5 4" xfId="14514" xr:uid="{823135B7-1748-4F75-88F9-A086A116501C}"/>
    <cellStyle name="Eingabe 3 4 2 5 5" xfId="17715" xr:uid="{E9CFE42F-B660-4959-AD9D-BA880F3E35AF}"/>
    <cellStyle name="Eingabe 3 4 2 5 6" xfId="21698" xr:uid="{F5E6B4D0-4137-416D-A192-8F3D625A3D6A}"/>
    <cellStyle name="Eingabe 3 4 2 5 7" xfId="24269" xr:uid="{773F26B6-E532-4EC2-B41A-EE002CCC3DAC}"/>
    <cellStyle name="Eingabe 3 4 2 5 8" xfId="30571" xr:uid="{E7347443-ABDD-4064-9992-77A3CE89C1FF}"/>
    <cellStyle name="Eingabe 3 4 2 5 9" xfId="34178" xr:uid="{9128C4C6-36C6-49EE-88EF-B4521A9D4116}"/>
    <cellStyle name="Eingabe 3 4 2 6" xfId="3288" xr:uid="{778CB4AE-DFC6-445A-B508-E0AC66F7A1D7}"/>
    <cellStyle name="Eingabe 3 4 2 6 10" xfId="34865" xr:uid="{05B7DC2E-5F2B-4B44-899B-39E8F981BEBC}"/>
    <cellStyle name="Eingabe 3 4 2 6 11" xfId="38310" xr:uid="{DFBBD3E5-7B10-4571-8A44-6331B598D93C}"/>
    <cellStyle name="Eingabe 3 4 2 6 12" xfId="40999" xr:uid="{C6C045FB-BF1C-44E5-90FA-C5E6FD04C2B8}"/>
    <cellStyle name="Eingabe 3 4 2 6 13" xfId="45310" xr:uid="{3B6C674F-17AF-4F79-9675-A32D75A96279}"/>
    <cellStyle name="Eingabe 3 4 2 6 14" xfId="48701" xr:uid="{3F7320DE-3307-4920-AA92-88C6098E424E}"/>
    <cellStyle name="Eingabe 3 4 2 6 15" xfId="50706" xr:uid="{31C0F000-5F67-442C-A15B-8B13809B2F6B}"/>
    <cellStyle name="Eingabe 3 4 2 6 2" xfId="7723" xr:uid="{EFCDF37F-ACD4-450F-A317-2C02A0D54404}"/>
    <cellStyle name="Eingabe 3 4 2 6 3" xfId="11302" xr:uid="{18797F78-8250-4827-9C6E-B0BE78BBC1C3}"/>
    <cellStyle name="Eingabe 3 4 2 6 4" xfId="15202" xr:uid="{769A448C-23B6-401A-A540-193D0F1EB70B}"/>
    <cellStyle name="Eingabe 3 4 2 6 5" xfId="18401" xr:uid="{9E413EB7-D952-4DD0-9FF9-F053F0645A77}"/>
    <cellStyle name="Eingabe 3 4 2 6 6" xfId="22381" xr:uid="{5080BBE4-42A6-4A7D-8EF1-B2AAF4B786CB}"/>
    <cellStyle name="Eingabe 3 4 2 6 7" xfId="24943" xr:uid="{F3D1C926-FAF9-4A93-BB87-5CCCCA771E37}"/>
    <cellStyle name="Eingabe 3 4 2 6 8" xfId="29286" xr:uid="{65CF3DD0-B4C0-4E43-920A-487E5457169C}"/>
    <cellStyle name="Eingabe 3 4 2 6 9" xfId="31260" xr:uid="{6400EF97-C234-478B-B190-2288B7329E03}"/>
    <cellStyle name="Eingabe 3 4 2 7" xfId="2933" xr:uid="{98F3DCA5-A9EE-43AB-9BFC-7A1200597964}"/>
    <cellStyle name="Eingabe 3 4 2 7 10" xfId="34510" xr:uid="{6CBEECAC-C980-4047-9A89-AEBACDF8E314}"/>
    <cellStyle name="Eingabe 3 4 2 7 11" xfId="37955" xr:uid="{57AC3296-3E3F-4104-81A7-9C5BE7B83C60}"/>
    <cellStyle name="Eingabe 3 4 2 7 12" xfId="40644" xr:uid="{35F17536-E280-4E08-A21B-1DC52F78689B}"/>
    <cellStyle name="Eingabe 3 4 2 7 13" xfId="44955" xr:uid="{5722DCEE-0A61-4441-A766-D6C922E460D3}"/>
    <cellStyle name="Eingabe 3 4 2 7 14" xfId="48346" xr:uid="{F9D1D807-8B46-4765-B600-6968250570C7}"/>
    <cellStyle name="Eingabe 3 4 2 7 15" xfId="50351" xr:uid="{923680F9-78A0-4795-9C80-B3CAA3E31B50}"/>
    <cellStyle name="Eingabe 3 4 2 7 2" xfId="7368" xr:uid="{7670851F-AFE1-4F26-B802-C6FA21263266}"/>
    <cellStyle name="Eingabe 3 4 2 7 3" xfId="10947" xr:uid="{DE1B2799-E404-43C0-BDCE-0AE9C63A1BBE}"/>
    <cellStyle name="Eingabe 3 4 2 7 4" xfId="14847" xr:uid="{DA1507D9-7DCA-4357-819C-F32F77A4E40C}"/>
    <cellStyle name="Eingabe 3 4 2 7 5" xfId="18046" xr:uid="{896DA9FE-B541-41CF-A496-A7CB097F032A}"/>
    <cellStyle name="Eingabe 3 4 2 7 6" xfId="22026" xr:uid="{CDBBDBA9-FE79-4BBF-8F62-C928A775418F}"/>
    <cellStyle name="Eingabe 3 4 2 7 7" xfId="24588" xr:uid="{480B941B-7B18-4E81-B4DA-CC7908424139}"/>
    <cellStyle name="Eingabe 3 4 2 7 8" xfId="28931" xr:uid="{4D22DDAE-4E78-4CC7-A5D6-530B48983BDF}"/>
    <cellStyle name="Eingabe 3 4 2 7 9" xfId="30905" xr:uid="{B01C3DA0-860F-4DE9-83B9-9B214D59619B}"/>
    <cellStyle name="Eingabe 3 4 2 8" xfId="4240" xr:uid="{C9FF0250-02A6-4EE5-BA07-3DEB3EF3997C}"/>
    <cellStyle name="Eingabe 3 4 2 8 10" xfId="41903" xr:uid="{A0587FC1-E69A-4398-B75E-29D6DCED0165}"/>
    <cellStyle name="Eingabe 3 4 2 8 11" xfId="46239" xr:uid="{B6347590-85E2-455A-BAAE-6ED50974A2D7}"/>
    <cellStyle name="Eingabe 3 4 2 8 12" xfId="49643" xr:uid="{FF66559E-F4AA-49FB-A2C1-137CDAD8AFCE}"/>
    <cellStyle name="Eingabe 3 4 2 8 13" xfId="51610" xr:uid="{52553A83-C49D-4CF8-88A9-587E2C598EB7}"/>
    <cellStyle name="Eingabe 3 4 2 8 2" xfId="8673" xr:uid="{3062AE83-64BD-4223-85A2-F13CF915C2EF}"/>
    <cellStyle name="Eingabe 3 4 2 8 3" xfId="12244" xr:uid="{0E248A33-33C7-4B81-9656-557AF35C7666}"/>
    <cellStyle name="Eingabe 3 4 2 8 4" xfId="16147" xr:uid="{A0039939-2040-4D82-AD78-215F513AFAEC}"/>
    <cellStyle name="Eingabe 3 4 2 8 5" xfId="19328" xr:uid="{0A84AC2E-7B6A-4F4E-A627-A577BED51CC7}"/>
    <cellStyle name="Eingabe 3 4 2 8 6" xfId="25847" xr:uid="{D7983E67-94C4-4C6C-8238-C165B3B0F121}"/>
    <cellStyle name="Eingabe 3 4 2 8 7" xfId="32195" xr:uid="{97ABE1BF-EB35-408C-87DF-34572DF4DA20}"/>
    <cellStyle name="Eingabe 3 4 2 8 8" xfId="35801" xr:uid="{4C62E8C9-61E3-495C-9068-155F3D545A97}"/>
    <cellStyle name="Eingabe 3 4 2 8 9" xfId="39253" xr:uid="{CB88F6CB-9FDD-49C2-B3EC-B37899A85592}"/>
    <cellStyle name="Eingabe 3 4 2 9" xfId="3829" xr:uid="{CDA0D816-F216-4E90-8F53-BF01D8E642AF}"/>
    <cellStyle name="Eingabe 3 4 2 9 10" xfId="41492" xr:uid="{647C06C3-D21B-4FC0-BE2E-9BE016EC05C6}"/>
    <cellStyle name="Eingabe 3 4 2 9 11" xfId="45828" xr:uid="{29DFF7EC-3562-48E0-8E35-99E8AE05B826}"/>
    <cellStyle name="Eingabe 3 4 2 9 12" xfId="49232" xr:uid="{FE63C880-25B9-4579-ABCB-99EDE7E337B9}"/>
    <cellStyle name="Eingabe 3 4 2 9 13" xfId="51199" xr:uid="{D5B49D10-C8D5-489E-94AA-6D80420A800B}"/>
    <cellStyle name="Eingabe 3 4 2 9 2" xfId="8262" xr:uid="{FF198063-32F0-4F21-8575-E5BB413056EA}"/>
    <cellStyle name="Eingabe 3 4 2 9 3" xfId="11833" xr:uid="{51B7139D-85B4-4FE4-9EA0-487456BFF080}"/>
    <cellStyle name="Eingabe 3 4 2 9 4" xfId="15736" xr:uid="{6BACA654-228C-4087-B602-3F70CDB82594}"/>
    <cellStyle name="Eingabe 3 4 2 9 5" xfId="18917" xr:uid="{E7233D68-81E8-4A4D-8F4B-EE86601D8CD4}"/>
    <cellStyle name="Eingabe 3 4 2 9 6" xfId="25436" xr:uid="{E83CC7F5-3138-4DA6-8D6E-603233B8F838}"/>
    <cellStyle name="Eingabe 3 4 2 9 7" xfId="31784" xr:uid="{55FA3BCF-1E7F-47FA-935D-3CAC6D8C99EC}"/>
    <cellStyle name="Eingabe 3 4 2 9 8" xfId="35390" xr:uid="{DC423B35-E2C7-48D8-BD33-92AF4CCFAB15}"/>
    <cellStyle name="Eingabe 3 4 2 9 9" xfId="38842" xr:uid="{4B4FEB41-E757-4F15-816C-963AF668EAA2}"/>
    <cellStyle name="Eingabe 3 4 3" xfId="1579" xr:uid="{E8F5E13B-33AC-40F3-BF05-48D2DA7DA727}"/>
    <cellStyle name="Eingabe 3 4 3 10" xfId="43604" xr:uid="{C0DB1A61-C4B2-4926-94B8-3FB0116D480C}"/>
    <cellStyle name="Eingabe 3 4 3 11" xfId="47774" xr:uid="{EA4E3AC4-C6C0-4512-B19F-F7D7D7BBFD68}"/>
    <cellStyle name="Eingabe 3 4 3 2" xfId="6018" xr:uid="{3F042E07-7717-4009-8395-59DE37414C03}"/>
    <cellStyle name="Eingabe 3 4 3 3" xfId="9595" xr:uid="{9DFAFB7A-21F5-43E5-938D-77D00A12518C}"/>
    <cellStyle name="Eingabe 3 4 3 4" xfId="16700" xr:uid="{F27539EA-98F2-4ADC-8122-B89AC070B685}"/>
    <cellStyle name="Eingabe 3 4 3 5" xfId="20687" xr:uid="{E0F9CD7E-35A5-42E5-A971-C29F85140518}"/>
    <cellStyle name="Eingabe 3 4 3 6" xfId="23296" xr:uid="{D3155284-21DB-467E-A571-E761F2BB9F8C}"/>
    <cellStyle name="Eingabe 3 4 3 7" xfId="28452" xr:uid="{B42CFEE9-DF1B-4DA4-BE02-9A03A14EE6F5}"/>
    <cellStyle name="Eingabe 3 4 3 8" xfId="33162" xr:uid="{AE178114-AC15-422A-9B18-8275210CA1D5}"/>
    <cellStyle name="Eingabe 3 4 3 9" xfId="27721" xr:uid="{0C36ACB4-14D2-4EBE-B4D0-DA1D83834BC0}"/>
    <cellStyle name="Eingabe 3 4 4" xfId="1836" xr:uid="{E0A77977-2048-4B0D-A960-F37DB1241DCF}"/>
    <cellStyle name="Eingabe 3 4 4 10" xfId="38706" xr:uid="{520B0B91-F9B9-408B-A072-173A0C245065}"/>
    <cellStyle name="Eingabe 3 4 4 11" xfId="43861" xr:uid="{19330930-D04D-4540-91A8-2449F0CC337F}"/>
    <cellStyle name="Eingabe 3 4 4 12" xfId="46663" xr:uid="{12F6E155-7143-4C50-BCC0-FB24DCD73AC4}"/>
    <cellStyle name="Eingabe 3 4 4 2" xfId="6274" xr:uid="{E4DF6F52-7281-4503-93C9-0E74B914B038}"/>
    <cellStyle name="Eingabe 3 4 4 3" xfId="9852" xr:uid="{59913519-80AB-4721-A9FB-5D53092BB52F}"/>
    <cellStyle name="Eingabe 3 4 4 4" xfId="13754" xr:uid="{4B6F958C-2BA2-4AD6-A2EA-0C923372953C}"/>
    <cellStyle name="Eingabe 3 4 4 5" xfId="16957" xr:uid="{6039C848-92FC-4F86-B4DF-2E45FFFAC72F}"/>
    <cellStyle name="Eingabe 3 4 4 6" xfId="20944" xr:uid="{3409EC1F-21B1-416E-A951-F8108B57B98C}"/>
    <cellStyle name="Eingabe 3 4 4 7" xfId="23541" xr:uid="{2D6C70CA-8462-4C0A-9D94-779B948D0A6E}"/>
    <cellStyle name="Eingabe 3 4 4 8" xfId="26366" xr:uid="{D8D12F9D-CBA8-456D-BFF6-3378DA6F5446}"/>
    <cellStyle name="Eingabe 3 4 4 9" xfId="33419" xr:uid="{79E74D4C-18A3-4A51-8DDB-C29BA892CEFB}"/>
    <cellStyle name="Eingabe 3 4 5" xfId="2062" xr:uid="{18F0926C-61C3-4060-BFD9-8F392CE0A4F1}"/>
    <cellStyle name="Eingabe 3 4 5 10" xfId="39779" xr:uid="{02A39A96-D6F4-4530-A5C7-6D0F3DE08971}"/>
    <cellStyle name="Eingabe 3 4 5 11" xfId="44085" xr:uid="{ED1BF645-A229-49E1-BF34-6BF814B22563}"/>
    <cellStyle name="Eingabe 3 4 5 12" xfId="47958" xr:uid="{0DA87ED5-6A93-413C-A977-0B9DB72685DF}"/>
    <cellStyle name="Eingabe 3 4 5 2" xfId="6500" xr:uid="{7A4E997D-02CE-40D9-BB0A-41DEE543350A}"/>
    <cellStyle name="Eingabe 3 4 5 3" xfId="10078" xr:uid="{B2813B7E-10DF-4F48-9351-29ECF82D92C9}"/>
    <cellStyle name="Eingabe 3 4 5 4" xfId="13977" xr:uid="{AD7DBEC6-302D-4FAE-BF79-E7E76BDBF062}"/>
    <cellStyle name="Eingabe 3 4 5 5" xfId="17178" xr:uid="{EEB6776C-73AB-4B5D-992E-512F6F301379}"/>
    <cellStyle name="Eingabe 3 4 5 6" xfId="21161" xr:uid="{3505F7CC-6BE2-4175-9A50-E866726F51EB}"/>
    <cellStyle name="Eingabe 3 4 5 7" xfId="23748" xr:uid="{9E37F4E7-7341-4B4A-8748-8CE6ADB8A994}"/>
    <cellStyle name="Eingabe 3 4 5 8" xfId="28474" xr:uid="{B6AF5BAD-B0D7-430C-9F96-28CBCDB99193}"/>
    <cellStyle name="Eingabe 3 4 5 9" xfId="33641" xr:uid="{3162C2EC-47A4-4C2F-881F-4D04577EAF7E}"/>
    <cellStyle name="Eingabe 3 4 6" xfId="2393" xr:uid="{0B278C83-96F4-44B0-9929-E7F6B3183586}"/>
    <cellStyle name="Eingabe 3 4 6 10" xfId="40110" xr:uid="{00379C78-2FD9-494E-9599-8166012A4B6E}"/>
    <cellStyle name="Eingabe 3 4 6 11" xfId="44416" xr:uid="{8D552F8C-124E-418A-9765-2F70CB31260F}"/>
    <cellStyle name="Eingabe 3 4 6 12" xfId="49098" xr:uid="{2429E0FD-DC9A-4B43-ABFC-4277488C242F}"/>
    <cellStyle name="Eingabe 3 4 6 2" xfId="6831" xr:uid="{43A02EEB-90E5-4C9C-96BF-8C3EDB8E1DC1}"/>
    <cellStyle name="Eingabe 3 4 6 3" xfId="10409" xr:uid="{CBF64B48-2801-4500-A52D-608060CF56CB}"/>
    <cellStyle name="Eingabe 3 4 6 4" xfId="14308" xr:uid="{F4357ED3-4734-41EC-BCFB-D09CDFFD1D63}"/>
    <cellStyle name="Eingabe 3 4 6 5" xfId="17509" xr:uid="{A6374A77-4A8D-4570-8D62-3F97E4F1B9A7}"/>
    <cellStyle name="Eingabe 3 4 6 6" xfId="21492" xr:uid="{AD5CA3AD-6438-48DD-974B-F66547D3A629}"/>
    <cellStyle name="Eingabe 3 4 6 7" xfId="24078" xr:uid="{1EE118BC-1EEE-4FDF-A4B3-1B4C9D1F7000}"/>
    <cellStyle name="Eingabe 3 4 6 8" xfId="28038" xr:uid="{C14DA112-4F99-438F-A062-F18668F3DABE}"/>
    <cellStyle name="Eingabe 3 4 6 9" xfId="33972" xr:uid="{FB40E6E6-D4D1-4341-8E6B-CC1AD80CAA5E}"/>
    <cellStyle name="Eingabe 3 4 7" xfId="3077" xr:uid="{F975B33E-AD76-4C3E-B8B6-4C7558F8F915}"/>
    <cellStyle name="Eingabe 3 4 7 10" xfId="34654" xr:uid="{5A8B80F0-D15F-4671-9605-5EA01B34ACB0}"/>
    <cellStyle name="Eingabe 3 4 7 11" xfId="38099" xr:uid="{E04A8D8B-2B4A-4DD8-983A-3208DA0100F9}"/>
    <cellStyle name="Eingabe 3 4 7 12" xfId="40788" xr:uid="{0123E463-F1BE-4DCA-A8F5-9FFDE48F778D}"/>
    <cellStyle name="Eingabe 3 4 7 13" xfId="45099" xr:uid="{BC1997B2-17B8-4289-A742-C2C0F175CC97}"/>
    <cellStyle name="Eingabe 3 4 7 14" xfId="48490" xr:uid="{72A63344-7509-45A0-8FAB-C331F18CC6AB}"/>
    <cellStyle name="Eingabe 3 4 7 15" xfId="50495" xr:uid="{18DFAAFE-DA20-4703-AFBF-5DE656490AE6}"/>
    <cellStyle name="Eingabe 3 4 7 2" xfId="7512" xr:uid="{9DCBF351-8620-4EED-931C-263990DB62AE}"/>
    <cellStyle name="Eingabe 3 4 7 3" xfId="11091" xr:uid="{06F18F90-1C00-4BC5-AFD6-EC155136F73B}"/>
    <cellStyle name="Eingabe 3 4 7 4" xfId="14991" xr:uid="{784E762F-197A-48FA-A0D2-3045A5E2302A}"/>
    <cellStyle name="Eingabe 3 4 7 5" xfId="18190" xr:uid="{DD32D5B6-C28C-4CFE-A2A0-CA1AFC59D4E6}"/>
    <cellStyle name="Eingabe 3 4 7 6" xfId="22170" xr:uid="{8E3D1AB4-65CB-45C2-B164-29FE7D2D0C05}"/>
    <cellStyle name="Eingabe 3 4 7 7" xfId="24732" xr:uid="{028D3603-F6E8-4644-B9E6-1F130D020BF4}"/>
    <cellStyle name="Eingabe 3 4 7 8" xfId="29075" xr:uid="{756C7832-1E7F-4031-B43E-FC7B418B48A7}"/>
    <cellStyle name="Eingabe 3 4 7 9" xfId="31049" xr:uid="{40F11346-41ED-400A-A302-C468175A3F9E}"/>
    <cellStyle name="Eingabe 3 4 8" xfId="3582" xr:uid="{FBB2758B-91CD-4FC4-92A2-9B3320296B1F}"/>
    <cellStyle name="Eingabe 3 4 8 10" xfId="35159" xr:uid="{BC56EE1D-8063-461A-9ED7-62171CEBE806}"/>
    <cellStyle name="Eingabe 3 4 8 11" xfId="38604" xr:uid="{5F6D89F1-32F3-4515-8F11-825EBC04BE19}"/>
    <cellStyle name="Eingabe 3 4 8 12" xfId="41293" xr:uid="{3F10C90F-1AD8-4510-BF61-A1425CDFD758}"/>
    <cellStyle name="Eingabe 3 4 8 13" xfId="45604" xr:uid="{320F47CB-4134-44D3-AC3F-78E12C85F052}"/>
    <cellStyle name="Eingabe 3 4 8 14" xfId="48995" xr:uid="{09D8701B-73F4-4061-A14D-B17A93042600}"/>
    <cellStyle name="Eingabe 3 4 8 15" xfId="51000" xr:uid="{BB4314D0-1A79-42BB-A243-636AEB5DF223}"/>
    <cellStyle name="Eingabe 3 4 8 2" xfId="8017" xr:uid="{B84210F4-A737-4FCA-98C4-C87B5F79460E}"/>
    <cellStyle name="Eingabe 3 4 8 3" xfId="11596" xr:uid="{9C56AF86-5454-43C5-BCF6-6CFDD9C5A3DB}"/>
    <cellStyle name="Eingabe 3 4 8 4" xfId="15496" xr:uid="{B87D37ED-FB5B-4BB4-951C-9971A23CAE0A}"/>
    <cellStyle name="Eingabe 3 4 8 5" xfId="18695" xr:uid="{555CBBD6-26CB-40DC-BA6E-FAEBDBB123DB}"/>
    <cellStyle name="Eingabe 3 4 8 6" xfId="22675" xr:uid="{9CDFAD4B-0B9B-4268-B7FC-C35DD30A299F}"/>
    <cellStyle name="Eingabe 3 4 8 7" xfId="25237" xr:uid="{1B17A0DF-0830-42AF-ACF2-89384F45A32B}"/>
    <cellStyle name="Eingabe 3 4 8 8" xfId="29580" xr:uid="{B4651867-6F64-41B3-8D81-E90B52BFE872}"/>
    <cellStyle name="Eingabe 3 4 8 9" xfId="31554" xr:uid="{F99882D0-F262-4052-8E94-D21CA6CB9AAE}"/>
    <cellStyle name="Eingabe 3 4 9" xfId="4031" xr:uid="{40E42A68-D1A6-457D-AAF5-2597B3F56CDB}"/>
    <cellStyle name="Eingabe 3 4 9 10" xfId="41694" xr:uid="{D9CB77CC-1670-4A8A-84F3-7E826D14557E}"/>
    <cellStyle name="Eingabe 3 4 9 11" xfId="46030" xr:uid="{DF76A2FA-4CCB-4EBE-A40C-D106F682166E}"/>
    <cellStyle name="Eingabe 3 4 9 12" xfId="49434" xr:uid="{7EE12F70-76B8-4099-BB68-CD543A39A2D2}"/>
    <cellStyle name="Eingabe 3 4 9 13" xfId="51401" xr:uid="{CAC7837F-90F7-4C2F-9838-2BD16268FF49}"/>
    <cellStyle name="Eingabe 3 4 9 2" xfId="8464" xr:uid="{F2A57780-B92A-45CC-8AFE-5CD27643A1D9}"/>
    <cellStyle name="Eingabe 3 4 9 3" xfId="12035" xr:uid="{49992D08-8EEB-4C01-85E4-6DF0F41522F7}"/>
    <cellStyle name="Eingabe 3 4 9 4" xfId="15938" xr:uid="{01826B98-1162-4CCD-9FFA-A50414392C93}"/>
    <cellStyle name="Eingabe 3 4 9 5" xfId="19119" xr:uid="{858F1BC4-69FC-44CE-8A4D-9939F6EA110C}"/>
    <cellStyle name="Eingabe 3 4 9 6" xfId="25638" xr:uid="{0EC209AC-8E5C-43AA-A192-1DDC38CEAC6E}"/>
    <cellStyle name="Eingabe 3 4 9 7" xfId="31986" xr:uid="{419A19A3-23A4-4563-B974-E5D0B8050F2E}"/>
    <cellStyle name="Eingabe 3 4 9 8" xfId="35592" xr:uid="{5D5F1B7E-C7F2-4155-AD86-CEAB0F77EFC9}"/>
    <cellStyle name="Eingabe 3 4 9 9" xfId="39044" xr:uid="{46256D42-214D-4B9A-B5F0-90F389FEFF0B}"/>
    <cellStyle name="Eingabe 3 5" xfId="792" xr:uid="{F915B085-1D08-4D4D-9CD8-252B2D1FCE77}"/>
    <cellStyle name="Eingabe 3 5 10" xfId="5142" xr:uid="{0ECF66A1-E4B1-4B50-BF76-ECEDFDB685E7}"/>
    <cellStyle name="Eingabe 3 5 11" xfId="13056" xr:uid="{C7087C4F-F83F-4150-928A-5F22B9D86B73}"/>
    <cellStyle name="Eingabe 3 5 12" xfId="19901" xr:uid="{6F81A2C2-0846-48D3-95D9-0EB542269369}"/>
    <cellStyle name="Eingabe 3 5 13" xfId="36655" xr:uid="{5C362D8B-856D-44C4-8108-5A2806C91F8A}"/>
    <cellStyle name="Eingabe 3 5 14" xfId="42817" xr:uid="{F94270C9-DCF7-4CE0-BA44-F749736D2B74}"/>
    <cellStyle name="Eingabe 3 5 15" xfId="52655" xr:uid="{CBA687D5-F314-4C69-A99F-F29F3BA56177}"/>
    <cellStyle name="Eingabe 3 5 2" xfId="1578" xr:uid="{406D4839-9B78-4CBB-9CBC-B6A664D604A5}"/>
    <cellStyle name="Eingabe 3 5 2 10" xfId="43603" xr:uid="{E85586E1-C2D7-484E-9F74-103B1BE2D2C4}"/>
    <cellStyle name="Eingabe 3 5 2 11" xfId="48015" xr:uid="{3D87272D-E891-488D-B4D1-D023058932C1}"/>
    <cellStyle name="Eingabe 3 5 2 2" xfId="6017" xr:uid="{E9A45AE0-9F2C-4BD8-BA16-D7FF98166F9E}"/>
    <cellStyle name="Eingabe 3 5 2 3" xfId="9594" xr:uid="{FA69E18E-B568-4647-827B-93CF4995BD2B}"/>
    <cellStyle name="Eingabe 3 5 2 4" xfId="16699" xr:uid="{727E8178-BEE4-48D3-A659-886023070885}"/>
    <cellStyle name="Eingabe 3 5 2 5" xfId="20686" xr:uid="{AF873BD6-6F05-4161-B2D4-969EDC12CD84}"/>
    <cellStyle name="Eingabe 3 5 2 6" xfId="23295" xr:uid="{033E0872-6A36-4FD0-ACD4-7B17FD1CEE32}"/>
    <cellStyle name="Eingabe 3 5 2 7" xfId="30042" xr:uid="{B74DBBB1-9136-401F-A6C9-F7CC4E03B837}"/>
    <cellStyle name="Eingabe 3 5 2 8" xfId="33161" xr:uid="{212BDDA0-A6FC-4BF0-BDD2-6DF9534DD576}"/>
    <cellStyle name="Eingabe 3 5 2 9" xfId="36493" xr:uid="{AA7A4F27-2CB3-4F49-BB59-1F87970C1877}"/>
    <cellStyle name="Eingabe 3 5 3" xfId="1224" xr:uid="{1819E252-82C2-4AE1-BD3F-FA64874D42E8}"/>
    <cellStyle name="Eingabe 3 5 3 10" xfId="36937" xr:uid="{6515AC63-4AF0-4581-8E77-01BD16AB6C2E}"/>
    <cellStyle name="Eingabe 3 5 3 11" xfId="43249" xr:uid="{57C4FB41-09FB-41AB-B72B-D88EC5399366}"/>
    <cellStyle name="Eingabe 3 5 3 12" xfId="46838" xr:uid="{E223BF24-FC2E-48E7-BF3E-A687530C1E64}"/>
    <cellStyle name="Eingabe 3 5 3 2" xfId="5666" xr:uid="{0F7589A1-8CD5-4E03-A5C3-D6FC6DD6346A}"/>
    <cellStyle name="Eingabe 3 5 3 3" xfId="9240" xr:uid="{E444F7EA-E48E-48DF-9740-70F2302901D8}"/>
    <cellStyle name="Eingabe 3 5 3 4" xfId="13184" xr:uid="{13076635-A66D-4A22-A067-A5321F1D29BF}"/>
    <cellStyle name="Eingabe 3 5 3 5" xfId="4819" xr:uid="{FDC1A9F1-AC67-4FFF-A721-849EE31A24D6}"/>
    <cellStyle name="Eingabe 3 5 3 6" xfId="20332" xr:uid="{B6268DD7-3D40-4D2C-A4EB-E06E302A385D}"/>
    <cellStyle name="Eingabe 3 5 3 7" xfId="5623" xr:uid="{DF030990-BB61-49B5-AAB3-4E4FA6C8DD4B}"/>
    <cellStyle name="Eingabe 3 5 3 8" xfId="28708" xr:uid="{D4D3ACE7-80BB-424F-81F5-E09D9C5D0E44}"/>
    <cellStyle name="Eingabe 3 5 3 9" xfId="32807" xr:uid="{F44919E6-DD1D-4C40-8C96-BE1BFCBC2FEB}"/>
    <cellStyle name="Eingabe 3 5 4" xfId="2212" xr:uid="{76C6D592-8655-4FB5-B79A-47C80464073C}"/>
    <cellStyle name="Eingabe 3 5 4 10" xfId="39929" xr:uid="{08DA82BC-1621-4806-9ED1-C4714DE0639C}"/>
    <cellStyle name="Eingabe 3 5 4 11" xfId="44235" xr:uid="{9620148F-81C8-46D3-95D5-04E03065F04B}"/>
    <cellStyle name="Eingabe 3 5 4 12" xfId="47180" xr:uid="{DAE6527D-DFA3-4A37-9C79-B51DA96B46D8}"/>
    <cellStyle name="Eingabe 3 5 4 2" xfId="6650" xr:uid="{0E397DC0-D611-43AA-ACEF-5FC63356C59C}"/>
    <cellStyle name="Eingabe 3 5 4 3" xfId="10228" xr:uid="{2F0208AE-F0A1-4402-9E29-3A3BAD4BC5CA}"/>
    <cellStyle name="Eingabe 3 5 4 4" xfId="14127" xr:uid="{2A0FAE6C-07B7-4605-B5D0-7E4F8AFC97E2}"/>
    <cellStyle name="Eingabe 3 5 4 5" xfId="17328" xr:uid="{DE71D053-42A6-4BB1-BB58-064E61561C81}"/>
    <cellStyle name="Eingabe 3 5 4 6" xfId="21311" xr:uid="{FA92AC90-1121-42BD-BFBD-02EF90DE6E97}"/>
    <cellStyle name="Eingabe 3 5 4 7" xfId="23898" xr:uid="{2432CB08-30EB-44DD-900B-6BA63B1D996F}"/>
    <cellStyle name="Eingabe 3 5 4 8" xfId="26996" xr:uid="{F7DAF61C-BDDC-40DF-8567-ECE482FCC473}"/>
    <cellStyle name="Eingabe 3 5 4 9" xfId="33791" xr:uid="{730F2986-31A3-41AA-A17B-5E6F9439A278}"/>
    <cellStyle name="Eingabe 3 5 5" xfId="2567" xr:uid="{0C287B82-0B90-406A-86A0-816CDA1FB402}"/>
    <cellStyle name="Eingabe 3 5 5 10" xfId="40284" xr:uid="{44E70FA2-4D68-4E56-AEAA-FA668F6D3EC3}"/>
    <cellStyle name="Eingabe 3 5 5 11" xfId="44590" xr:uid="{180F669E-435D-4C5F-935C-F3AFC542F15E}"/>
    <cellStyle name="Eingabe 3 5 5 12" xfId="49103" xr:uid="{17D97369-7108-4929-913B-F5BECBF178C9}"/>
    <cellStyle name="Eingabe 3 5 5 2" xfId="7004" xr:uid="{661D18E8-4BA1-4FB8-BBA7-E70B880C51FD}"/>
    <cellStyle name="Eingabe 3 5 5 3" xfId="10583" xr:uid="{FEED3546-9A91-440B-820C-D52669EFE2A7}"/>
    <cellStyle name="Eingabe 3 5 5 4" xfId="14482" xr:uid="{47955D41-B567-4019-99E8-6C40CC2E5401}"/>
    <cellStyle name="Eingabe 3 5 5 5" xfId="17683" xr:uid="{7229839E-8E86-4309-8B73-CF4B6A7E46E0}"/>
    <cellStyle name="Eingabe 3 5 5 6" xfId="21666" xr:uid="{4337E82E-C723-4A98-A923-5A786A53916F}"/>
    <cellStyle name="Eingabe 3 5 5 7" xfId="24238" xr:uid="{AEF92A80-93BC-41E1-B1F0-4DADB28E9505}"/>
    <cellStyle name="Eingabe 3 5 5 8" xfId="30539" xr:uid="{572A9D74-9A96-47CC-8943-D233FB49DD4B}"/>
    <cellStyle name="Eingabe 3 5 5 9" xfId="34146" xr:uid="{30529F66-B793-4A1C-B8AE-2AB81E42A301}"/>
    <cellStyle name="Eingabe 3 5 6" xfId="3256" xr:uid="{8A644944-4654-45DD-8787-7EFD75E450F0}"/>
    <cellStyle name="Eingabe 3 5 6 10" xfId="34833" xr:uid="{06E6B7B3-0007-4092-BA4D-06C00091DF40}"/>
    <cellStyle name="Eingabe 3 5 6 11" xfId="38278" xr:uid="{1A7AF88A-A7A7-4EA9-90F4-6F722113526D}"/>
    <cellStyle name="Eingabe 3 5 6 12" xfId="40967" xr:uid="{CDF002A2-7650-4A47-88D2-C30FB1A79E01}"/>
    <cellStyle name="Eingabe 3 5 6 13" xfId="45278" xr:uid="{578526B9-0B7F-42DE-9910-71954220E0AD}"/>
    <cellStyle name="Eingabe 3 5 6 14" xfId="48669" xr:uid="{A467A93A-617C-496E-803D-A710B4032F2C}"/>
    <cellStyle name="Eingabe 3 5 6 15" xfId="50674" xr:uid="{4EBACAE3-5A48-4899-8302-3515E1749951}"/>
    <cellStyle name="Eingabe 3 5 6 2" xfId="7691" xr:uid="{47D805FB-F9C3-45F8-A298-96BAD61E0062}"/>
    <cellStyle name="Eingabe 3 5 6 3" xfId="11270" xr:uid="{7B9B34A5-3F31-44D8-AD25-2884D3A07424}"/>
    <cellStyle name="Eingabe 3 5 6 4" xfId="15170" xr:uid="{FAF20080-9E54-4585-9240-37D8B1257512}"/>
    <cellStyle name="Eingabe 3 5 6 5" xfId="18369" xr:uid="{BC2E09F9-E77E-4416-A13B-7F6E7F0F0C50}"/>
    <cellStyle name="Eingabe 3 5 6 6" xfId="22349" xr:uid="{8A168FCE-3FC0-4E1A-955F-60D97B34F802}"/>
    <cellStyle name="Eingabe 3 5 6 7" xfId="24911" xr:uid="{A34164DC-28B6-4414-A8ED-A1A0F494388C}"/>
    <cellStyle name="Eingabe 3 5 6 8" xfId="29254" xr:uid="{4E580D44-309D-4E24-B788-BDBB17093FDD}"/>
    <cellStyle name="Eingabe 3 5 6 9" xfId="31228" xr:uid="{9D9A0B7C-6D9F-478B-B2E2-6175EE9EE6D2}"/>
    <cellStyle name="Eingabe 3 5 7" xfId="2890" xr:uid="{F0E0D321-18E3-469B-B388-DF7C77B2B816}"/>
    <cellStyle name="Eingabe 3 5 7 10" xfId="34467" xr:uid="{986208A2-C22D-43BE-9557-47908342FE54}"/>
    <cellStyle name="Eingabe 3 5 7 11" xfId="37912" xr:uid="{333C359D-13D9-4F2E-A19C-84E7444DEBEF}"/>
    <cellStyle name="Eingabe 3 5 7 12" xfId="40601" xr:uid="{71513759-DEE5-4B12-8FEC-26C5FADC2B09}"/>
    <cellStyle name="Eingabe 3 5 7 13" xfId="44912" xr:uid="{46EB4427-786D-4C8B-AC1F-EEDFDE64A58E}"/>
    <cellStyle name="Eingabe 3 5 7 14" xfId="48303" xr:uid="{BC96B7FB-7038-4C98-9AAE-CE76DC9EA1C8}"/>
    <cellStyle name="Eingabe 3 5 7 15" xfId="50308" xr:uid="{8A7F9599-D2B7-438E-9B27-0BC4663031BE}"/>
    <cellStyle name="Eingabe 3 5 7 2" xfId="7325" xr:uid="{4160E3CA-9AB4-4FA1-85BE-10C86B800092}"/>
    <cellStyle name="Eingabe 3 5 7 3" xfId="10904" xr:uid="{FD31EE62-3FAC-4905-9E71-30FEB4088669}"/>
    <cellStyle name="Eingabe 3 5 7 4" xfId="14804" xr:uid="{52407C66-C3B1-4352-81FE-EA374C410CDC}"/>
    <cellStyle name="Eingabe 3 5 7 5" xfId="18003" xr:uid="{04D82134-7BA7-48F9-BD69-1F0C8614E872}"/>
    <cellStyle name="Eingabe 3 5 7 6" xfId="21983" xr:uid="{A42A97FD-80CB-49B0-A1D2-99733C9D0AF6}"/>
    <cellStyle name="Eingabe 3 5 7 7" xfId="24545" xr:uid="{57D3D698-84FB-4616-9138-7A883AAA5243}"/>
    <cellStyle name="Eingabe 3 5 7 8" xfId="28888" xr:uid="{26CA3951-8F0D-4398-A6A7-CBB08DCA1C09}"/>
    <cellStyle name="Eingabe 3 5 7 9" xfId="30862" xr:uid="{E5DE1FEC-407C-4085-8C5A-921F7A0E303A}"/>
    <cellStyle name="Eingabe 3 5 8" xfId="4208" xr:uid="{183390FC-0A2F-4DBD-8A9C-46C004946CA4}"/>
    <cellStyle name="Eingabe 3 5 8 10" xfId="41871" xr:uid="{B3E0EF87-311F-4021-AD2B-A46748CC67FE}"/>
    <cellStyle name="Eingabe 3 5 8 11" xfId="46207" xr:uid="{DC816D5C-E162-4A10-9E01-99CDD84E33F7}"/>
    <cellStyle name="Eingabe 3 5 8 12" xfId="49611" xr:uid="{33425A1C-8D6B-442A-B263-4B3E71E8CF98}"/>
    <cellStyle name="Eingabe 3 5 8 13" xfId="51578" xr:uid="{1CA7A0B6-D3B3-447D-A39E-EEA199FA1608}"/>
    <cellStyle name="Eingabe 3 5 8 2" xfId="8641" xr:uid="{DDFC2BDD-A2CF-4430-8798-04BD606D3AC5}"/>
    <cellStyle name="Eingabe 3 5 8 3" xfId="12212" xr:uid="{98495363-E919-469D-96B0-E962E7AD55A5}"/>
    <cellStyle name="Eingabe 3 5 8 4" xfId="16115" xr:uid="{6DEA11EE-97B9-473C-8E90-43142891A9C3}"/>
    <cellStyle name="Eingabe 3 5 8 5" xfId="19296" xr:uid="{7D9404BA-EE7F-4F6E-9CF3-131FAC23CCF8}"/>
    <cellStyle name="Eingabe 3 5 8 6" xfId="25815" xr:uid="{45306861-1653-4EB9-9CBF-E4D02D802386}"/>
    <cellStyle name="Eingabe 3 5 8 7" xfId="32163" xr:uid="{E4C3706B-2E71-4ECA-A195-4DD35BA63A79}"/>
    <cellStyle name="Eingabe 3 5 8 8" xfId="35769" xr:uid="{B6FA6F46-E9BA-4DD0-A4ED-179277D55E2D}"/>
    <cellStyle name="Eingabe 3 5 8 9" xfId="39221" xr:uid="{737448DD-41FC-484F-A629-D6A21AA0B28D}"/>
    <cellStyle name="Eingabe 3 5 9" xfId="4541" xr:uid="{DE62B68D-5A7E-4FA8-96FB-FECD6E1E13D3}"/>
    <cellStyle name="Eingabe 3 5 9 10" xfId="42204" xr:uid="{2DBE6CC1-7A41-4404-A96D-C93EE94C65C2}"/>
    <cellStyle name="Eingabe 3 5 9 11" xfId="46540" xr:uid="{7A9C99C7-0326-4321-95BF-648ACCC041ED}"/>
    <cellStyle name="Eingabe 3 5 9 12" xfId="49944" xr:uid="{8D33EE3A-DADB-4D57-9A0D-8832A52F2306}"/>
    <cellStyle name="Eingabe 3 5 9 13" xfId="51911" xr:uid="{CEE3DAFB-00BB-479C-948D-A96DDB17732A}"/>
    <cellStyle name="Eingabe 3 5 9 2" xfId="8974" xr:uid="{A839212F-1C73-4D47-A4BA-5FC0248AEF1A}"/>
    <cellStyle name="Eingabe 3 5 9 3" xfId="12545" xr:uid="{B04F2E83-0C22-4B9E-AA3F-37228076298C}"/>
    <cellStyle name="Eingabe 3 5 9 4" xfId="16448" xr:uid="{3D90B34C-3A3D-4E27-A657-57B743D45BB4}"/>
    <cellStyle name="Eingabe 3 5 9 5" xfId="19629" xr:uid="{87A80A46-686A-42DC-B4FA-1AC5E27ABD50}"/>
    <cellStyle name="Eingabe 3 5 9 6" xfId="26148" xr:uid="{00A110FF-88B0-4195-BD3A-3808A82AFA91}"/>
    <cellStyle name="Eingabe 3 5 9 7" xfId="32496" xr:uid="{F1E4807E-00BF-452C-835F-F39E7C3D2393}"/>
    <cellStyle name="Eingabe 3 5 9 8" xfId="36102" xr:uid="{FE060681-3472-4935-9C4F-031006725FE9}"/>
    <cellStyle name="Eingabe 3 5 9 9" xfId="39554" xr:uid="{40C29265-D175-4A88-8B73-1F0838D59E8C}"/>
    <cellStyle name="Eingabe 3 6" xfId="1363" xr:uid="{B9E21C44-326A-4A05-BE51-1B664619DC63}"/>
    <cellStyle name="Eingabe 3 6 10" xfId="43388" xr:uid="{005C745A-E29B-4C1B-8BDD-B1E68160FF12}"/>
    <cellStyle name="Eingabe 3 6 11" xfId="46770" xr:uid="{A69CEBFA-FC3A-4F13-AB30-0B1AC307A320}"/>
    <cellStyle name="Eingabe 3 6 2" xfId="5804" xr:uid="{DB1DC111-65A1-417F-AB36-E3FB90BF7761}"/>
    <cellStyle name="Eingabe 3 6 3" xfId="9379" xr:uid="{BE5BBF1D-18A3-4345-A305-09E6ED9950F7}"/>
    <cellStyle name="Eingabe 3 6 4" xfId="5351" xr:uid="{9104A277-B1F8-424F-8712-FF9845E84A7E}"/>
    <cellStyle name="Eingabe 3 6 5" xfId="20471" xr:uid="{3DB96C1D-5C72-44E3-A6FB-4E72B749093F}"/>
    <cellStyle name="Eingabe 3 6 6" xfId="22773" xr:uid="{72FDF9A8-1076-4D58-8F2E-67CD5BDAD104}"/>
    <cellStyle name="Eingabe 3 6 7" xfId="27018" xr:uid="{34B80EDC-A7FA-41D0-80D4-82A65BB01266}"/>
    <cellStyle name="Eingabe 3 6 8" xfId="32946" xr:uid="{DCD3EB67-69DF-42A6-95A6-637563ADC852}"/>
    <cellStyle name="Eingabe 3 6 9" xfId="38693" xr:uid="{8D12BDCE-3D75-4ABD-A2E6-2CA263895942}"/>
    <cellStyle name="Eingabe 3 7" xfId="1171" xr:uid="{B327BD38-401F-4220-97D8-61AD5A4A17A5}"/>
    <cellStyle name="Eingabe 3 7 10" xfId="30073" xr:uid="{6AB6603C-D213-499D-A69B-4A3D00CB538E}"/>
    <cellStyle name="Eingabe 3 7 11" xfId="43196" xr:uid="{FA6616D7-052F-4AB9-8481-98EA611F6921}"/>
    <cellStyle name="Eingabe 3 7 12" xfId="48122" xr:uid="{B9FD836F-9DC6-48DB-B1A9-1951FDB0B2AF}"/>
    <cellStyle name="Eingabe 3 7 2" xfId="5613" xr:uid="{2D6F3D4E-AD56-4C47-9FA3-6194461AED34}"/>
    <cellStyle name="Eingabe 3 7 3" xfId="9187" xr:uid="{08E1A553-0314-46A4-9976-6BAA94DE2580}"/>
    <cellStyle name="Eingabe 3 7 4" xfId="13138" xr:uid="{C3B48C2C-1CE2-4B4E-9950-DCC28401C33A}"/>
    <cellStyle name="Eingabe 3 7 5" xfId="13551" xr:uid="{5CFD1B0C-20A7-4C85-A092-625D6E83E899}"/>
    <cellStyle name="Eingabe 3 7 6" xfId="20279" xr:uid="{B7DF7BD7-DCD1-41CB-B081-868C78EE2D33}"/>
    <cellStyle name="Eingabe 3 7 7" xfId="22951" xr:uid="{86359885-A844-4F46-8398-DD9458B17C95}"/>
    <cellStyle name="Eingabe 3 7 8" xfId="27226" xr:uid="{BF7788D8-FF6C-4BA8-AB97-A054D39CFC07}"/>
    <cellStyle name="Eingabe 3 7 9" xfId="32754" xr:uid="{10CB18DA-CFE1-4FAE-8E7B-9D0E6DFF27EC}"/>
    <cellStyle name="Eingabe 3 8" xfId="2029" xr:uid="{8578AEF9-956E-4E80-B3F5-4455F9EF8721}"/>
    <cellStyle name="Eingabe 3 8 10" xfId="39746" xr:uid="{9575A0EA-7C54-4E56-BDD7-A35DFA6DBE13}"/>
    <cellStyle name="Eingabe 3 8 11" xfId="44052" xr:uid="{07E1A4B6-6814-4B08-AE76-E3AC753FBEB9}"/>
    <cellStyle name="Eingabe 3 8 12" xfId="47446" xr:uid="{9E316342-1380-4F2A-95BF-8A8B3170FD1A}"/>
    <cellStyle name="Eingabe 3 8 2" xfId="6467" xr:uid="{1E5D34F2-7D2B-4A52-80B2-E08DE7B4C990}"/>
    <cellStyle name="Eingabe 3 8 3" xfId="10045" xr:uid="{6ADF279D-92B1-43C6-95F6-130C703823AD}"/>
    <cellStyle name="Eingabe 3 8 4" xfId="13944" xr:uid="{98EC6684-5C92-4BDA-9918-8CB5A88E2491}"/>
    <cellStyle name="Eingabe 3 8 5" xfId="17145" xr:uid="{5D0BEC6B-09F7-4E6C-92F8-E08A7CB97403}"/>
    <cellStyle name="Eingabe 3 8 6" xfId="21128" xr:uid="{9E8248CA-36BB-462A-8A64-74EA24BFF0F0}"/>
    <cellStyle name="Eingabe 3 8 7" xfId="23716" xr:uid="{EFDE97D6-C35B-4229-9483-4F6697A0667A}"/>
    <cellStyle name="Eingabe 3 8 8" xfId="28014" xr:uid="{8742D243-DEE0-441A-A45A-4E7BAAD36FE8}"/>
    <cellStyle name="Eingabe 3 8 9" xfId="33608" xr:uid="{D8687003-F27B-4A27-9D7A-F32F5410E12E}"/>
    <cellStyle name="Eingabe 3 9" xfId="2026" xr:uid="{7CA5DA87-EC81-467F-9C81-18A4F4119E30}"/>
    <cellStyle name="Eingabe 3 9 10" xfId="39743" xr:uid="{2C4C39C6-BDE8-4AAB-986E-7E2DC3C93DF1}"/>
    <cellStyle name="Eingabe 3 9 11" xfId="44049" xr:uid="{BC19BD7F-DC88-4E74-B220-CB1E4F7A4499}"/>
    <cellStyle name="Eingabe 3 9 12" xfId="42285" xr:uid="{366BB32B-AF01-4D32-B248-3DFB2E58A8ED}"/>
    <cellStyle name="Eingabe 3 9 2" xfId="6464" xr:uid="{0C21BB4A-39C7-4DDA-8C53-2915A337BF27}"/>
    <cellStyle name="Eingabe 3 9 3" xfId="10042" xr:uid="{F5C49636-DB92-4066-ADF6-765BDFE582D6}"/>
    <cellStyle name="Eingabe 3 9 4" xfId="13941" xr:uid="{744307AF-E83D-4EAB-B3B9-51D62F1592B9}"/>
    <cellStyle name="Eingabe 3 9 5" xfId="17142" xr:uid="{03823100-5909-4696-92DE-1FB9BDED62B5}"/>
    <cellStyle name="Eingabe 3 9 6" xfId="21125" xr:uid="{7E1467CB-62D6-4AB5-9276-DB56C42EBD18}"/>
    <cellStyle name="Eingabe 3 9 7" xfId="23713" xr:uid="{359AB436-9EC8-4D06-B2F2-D8C39E17EF98}"/>
    <cellStyle name="Eingabe 3 9 8" xfId="26489" xr:uid="{E49148EB-215F-4375-81CB-666C882EAA17}"/>
    <cellStyle name="Eingabe 3 9 9" xfId="33605" xr:uid="{E0AEF2BF-C590-4B4B-A72C-E3E7C8285D62}"/>
    <cellStyle name="Eingabe 4" xfId="352" xr:uid="{CEEB5B56-CE55-41E7-984E-A734051A13C1}"/>
    <cellStyle name="Eingabe 4 10" xfId="2914" xr:uid="{28C79DB1-B2B3-4072-95AE-72C74CC04B86}"/>
    <cellStyle name="Eingabe 4 10 10" xfId="34491" xr:uid="{2148C026-D5D4-41C0-8C5D-115E14DBC340}"/>
    <cellStyle name="Eingabe 4 10 11" xfId="37936" xr:uid="{10E702E4-47F5-44A6-BC6B-C28265114E1A}"/>
    <cellStyle name="Eingabe 4 10 12" xfId="40625" xr:uid="{2E9DE011-2462-4577-9003-43E6F871EAC0}"/>
    <cellStyle name="Eingabe 4 10 13" xfId="44936" xr:uid="{90571A56-E17F-4DCB-B228-A18B5D078092}"/>
    <cellStyle name="Eingabe 4 10 14" xfId="48327" xr:uid="{2607979D-5EFB-4D3A-9603-584CE0F42227}"/>
    <cellStyle name="Eingabe 4 10 15" xfId="50332" xr:uid="{B7B98700-64E8-43AA-8B96-BFB3AB5354E0}"/>
    <cellStyle name="Eingabe 4 10 2" xfId="7349" xr:uid="{3193AC51-8ED5-4845-B1BE-7DA32A7A277A}"/>
    <cellStyle name="Eingabe 4 10 3" xfId="10928" xr:uid="{FCE259C5-F394-4D51-8FF8-E16071073A89}"/>
    <cellStyle name="Eingabe 4 10 4" xfId="14828" xr:uid="{F3626C5A-C791-4C1A-B354-3E436D0242D1}"/>
    <cellStyle name="Eingabe 4 10 5" xfId="18027" xr:uid="{431524AE-AA8C-4229-8074-67A56166B3F0}"/>
    <cellStyle name="Eingabe 4 10 6" xfId="22007" xr:uid="{ED355559-C407-4277-8893-1BA3EAB2F3A2}"/>
    <cellStyle name="Eingabe 4 10 7" xfId="24569" xr:uid="{22BEB16B-CC47-4E79-8FB8-D3DC7D744E50}"/>
    <cellStyle name="Eingabe 4 10 8" xfId="28912" xr:uid="{6DCF4DCE-4D17-4143-9054-5140DB32B5C7}"/>
    <cellStyle name="Eingabe 4 10 9" xfId="30886" xr:uid="{F7A030C1-A2AE-4C08-BD61-183C32CE555E}"/>
    <cellStyle name="Eingabe 4 11" xfId="3869" xr:uid="{457CB67C-27C3-44A3-A977-6FC54847A08C}"/>
    <cellStyle name="Eingabe 4 11 10" xfId="41532" xr:uid="{68AC83C5-0CD4-4EB4-802D-B8BDEFC83403}"/>
    <cellStyle name="Eingabe 4 11 11" xfId="45868" xr:uid="{F471827E-4B2A-4370-AF50-01EEF5AAFE70}"/>
    <cellStyle name="Eingabe 4 11 12" xfId="49272" xr:uid="{9B70FB60-2BCE-4D50-934E-8A9A0C5EC6F3}"/>
    <cellStyle name="Eingabe 4 11 13" xfId="51239" xr:uid="{CA00F09B-B394-45C1-84D1-CB6780231AB2}"/>
    <cellStyle name="Eingabe 4 11 2" xfId="8302" xr:uid="{86D0A495-DAEC-465B-8CE5-A793829569CD}"/>
    <cellStyle name="Eingabe 4 11 3" xfId="11873" xr:uid="{8C3426EE-19F8-426B-B5F0-E01FB4B4AC88}"/>
    <cellStyle name="Eingabe 4 11 4" xfId="15776" xr:uid="{7BF0C057-5AB7-4DFF-9876-706653D1541D}"/>
    <cellStyle name="Eingabe 4 11 5" xfId="18957" xr:uid="{7FB2B88E-1BC3-41A9-B7B2-6B5C076D9079}"/>
    <cellStyle name="Eingabe 4 11 6" xfId="25476" xr:uid="{66257722-7F16-4D38-BDDF-9D70FA059D27}"/>
    <cellStyle name="Eingabe 4 11 7" xfId="31824" xr:uid="{2C97CB45-79F5-4E0E-81A2-97677C78D9D9}"/>
    <cellStyle name="Eingabe 4 11 8" xfId="35430" xr:uid="{842148A3-8486-4FD1-8F77-F318216DF667}"/>
    <cellStyle name="Eingabe 4 11 9" xfId="38882" xr:uid="{6C0027A7-F283-43D9-9081-0168FF088A6C}"/>
    <cellStyle name="Eingabe 4 12" xfId="4388" xr:uid="{180D544E-E730-4B01-B40A-3076647C7E0F}"/>
    <cellStyle name="Eingabe 4 12 10" xfId="42051" xr:uid="{0BF590E9-5EE8-450D-8075-8C129E139AB0}"/>
    <cellStyle name="Eingabe 4 12 11" xfId="46387" xr:uid="{526C9E44-CE99-48DA-8592-FAEE2EE27ED8}"/>
    <cellStyle name="Eingabe 4 12 12" xfId="49791" xr:uid="{FCAA3E4F-F655-4858-B7BC-D6AB29E3279F}"/>
    <cellStyle name="Eingabe 4 12 13" xfId="51758" xr:uid="{713A8483-7595-42D2-AB28-B59504740042}"/>
    <cellStyle name="Eingabe 4 12 2" xfId="8821" xr:uid="{829E7F83-8062-4500-A0AD-77D1D40E69B5}"/>
    <cellStyle name="Eingabe 4 12 3" xfId="12392" xr:uid="{9F8377EC-EBE1-4B1A-9316-0C859931735A}"/>
    <cellStyle name="Eingabe 4 12 4" xfId="16295" xr:uid="{626B2B8A-66DA-471F-AEBD-33E558A21D52}"/>
    <cellStyle name="Eingabe 4 12 5" xfId="19476" xr:uid="{AE066C4A-54D1-4BA3-8930-7DF57B49B928}"/>
    <cellStyle name="Eingabe 4 12 6" xfId="25995" xr:uid="{73D01B31-909B-4144-B605-D7D12914BB4A}"/>
    <cellStyle name="Eingabe 4 12 7" xfId="32343" xr:uid="{A59F96DF-8715-45FA-9379-ED66F116B057}"/>
    <cellStyle name="Eingabe 4 12 8" xfId="35949" xr:uid="{ABA9AC7C-0D35-4A23-A43D-B7648B8B38CF}"/>
    <cellStyle name="Eingabe 4 12 9" xfId="39401" xr:uid="{5C0F127B-C016-46EE-BF39-9538B137A077}"/>
    <cellStyle name="Eingabe 4 13" xfId="5020" xr:uid="{D2EBDE12-892F-4593-BEC5-026C21303BAF}"/>
    <cellStyle name="Eingabe 4 14" xfId="12619" xr:uid="{FDDF4B3A-1387-4854-9D77-949FE395C687}"/>
    <cellStyle name="Eingabe 4 15" xfId="5362" xr:uid="{F56B48C4-9D31-4DD4-8DA6-B4CBEC5BBABE}"/>
    <cellStyle name="Eingabe 4 16" xfId="38697" xr:uid="{9F6A59E9-F00D-41AD-BED1-56EFAB359695}"/>
    <cellStyle name="Eingabe 4 17" xfId="42461" xr:uid="{81413B1B-E42D-43FB-8669-75CB73EB46D3}"/>
    <cellStyle name="Eingabe 4 18" xfId="52287" xr:uid="{3B81DA2F-CB9C-4751-83D6-EE22F085F03C}"/>
    <cellStyle name="Eingabe 4 2" xfId="690" xr:uid="{A596282A-8D17-4BCE-9BD6-A588F7F4AD91}"/>
    <cellStyle name="Eingabe 4 2 10" xfId="3759" xr:uid="{170E2BD4-2614-4474-88C9-09FB6FEE11D3}"/>
    <cellStyle name="Eingabe 4 2 10 10" xfId="41424" xr:uid="{0C58AC54-B582-4684-AB7F-D604FE5ABDCE}"/>
    <cellStyle name="Eingabe 4 2 10 11" xfId="45758" xr:uid="{D938A8A7-C233-4562-A858-302A5E309E74}"/>
    <cellStyle name="Eingabe 4 2 10 12" xfId="49162" xr:uid="{64440F9A-1EEF-4A1B-9234-5B9473123E14}"/>
    <cellStyle name="Eingabe 4 2 10 13" xfId="51131" xr:uid="{095C6751-FBF5-4B11-9C26-29A91C5DE5DA}"/>
    <cellStyle name="Eingabe 4 2 10 2" xfId="8192" xr:uid="{025E2E3E-0B94-4743-A98C-1721718411F4}"/>
    <cellStyle name="Eingabe 4 2 10 3" xfId="11764" xr:uid="{2763B491-93CC-4938-AB1C-638A2E153D8D}"/>
    <cellStyle name="Eingabe 4 2 10 4" xfId="15666" xr:uid="{36CAC924-A867-4113-8261-DE7F1B3A0ABA}"/>
    <cellStyle name="Eingabe 4 2 10 5" xfId="18847" xr:uid="{3C637A3D-36A7-4792-A2BF-32DD964A85CD}"/>
    <cellStyle name="Eingabe 4 2 10 6" xfId="25368" xr:uid="{F4B1F8F1-BB1C-4720-A3C9-111784C0AA3D}"/>
    <cellStyle name="Eingabe 4 2 10 7" xfId="31715" xr:uid="{47D6CB4D-4105-48CD-9FD1-C6C141E92E14}"/>
    <cellStyle name="Eingabe 4 2 10 8" xfId="35320" xr:uid="{FCA7F823-9B0C-40C5-AD87-BEA87F03B7F1}"/>
    <cellStyle name="Eingabe 4 2 10 9" xfId="38772" xr:uid="{1454E376-562D-4060-95CF-78032CB7A55E}"/>
    <cellStyle name="Eingabe 4 2 11" xfId="5696" xr:uid="{FB36F25E-9279-41C0-B668-6C0E99936EAB}"/>
    <cellStyle name="Eingabe 4 2 12" xfId="12958" xr:uid="{ADD93AFF-F29C-42B1-987E-07FBE7985D29}"/>
    <cellStyle name="Eingabe 4 2 13" xfId="19804" xr:uid="{E2519D7B-F0CD-4F4C-8F76-489EE2744904}"/>
    <cellStyle name="Eingabe 4 2 14" xfId="36278" xr:uid="{4E2E9D4E-3FC1-41F0-83E3-82BC387C4E8C}"/>
    <cellStyle name="Eingabe 4 2 15" xfId="42720" xr:uid="{DE6C2067-4089-47A8-8A1D-EDA2CBB4BB88}"/>
    <cellStyle name="Eingabe 4 2 16" xfId="52554" xr:uid="{74EAE8CE-5546-4F0A-ADDF-686335EBEBDD}"/>
    <cellStyle name="Eingabe 4 2 2" xfId="905" xr:uid="{FE6F76FB-D108-4FF9-9B16-9C077EF06407}"/>
    <cellStyle name="Eingabe 4 2 2 10" xfId="8118" xr:uid="{B13FD2A7-BA8A-4B89-95EF-501A54A678AE}"/>
    <cellStyle name="Eingabe 4 2 2 11" xfId="13223" xr:uid="{775788F6-CCF6-4EFF-9194-949146351DB8}"/>
    <cellStyle name="Eingabe 4 2 2 12" xfId="20014" xr:uid="{53108E02-C288-4ACB-9B5A-1005A8FEABCD}"/>
    <cellStyle name="Eingabe 4 2 2 13" xfId="36405" xr:uid="{90E4C753-EC06-436A-9604-7FD0E8F76C56}"/>
    <cellStyle name="Eingabe 4 2 2 14" xfId="42930" xr:uid="{EC6667C1-1A06-46F2-BDEA-5147E5268ACE}"/>
    <cellStyle name="Eingabe 4 2 2 15" xfId="52768" xr:uid="{AB14206C-11E2-4B0E-9FE1-76D054C3D80D}"/>
    <cellStyle name="Eingabe 4 2 2 2" xfId="1643" xr:uid="{A4AFD540-98A8-4485-8BA2-9C51E6A8B5D7}"/>
    <cellStyle name="Eingabe 4 2 2 2 10" xfId="43668" xr:uid="{5622CC77-3A71-42CA-ACD6-A4DB3DEA6F3E}"/>
    <cellStyle name="Eingabe 4 2 2 2 11" xfId="46942" xr:uid="{8684D4C8-3E3B-426F-B15F-72C2AAC2EDD3}"/>
    <cellStyle name="Eingabe 4 2 2 2 2" xfId="6082" xr:uid="{5869F86E-5CA6-4B6B-B65C-9629BF60915A}"/>
    <cellStyle name="Eingabe 4 2 2 2 3" xfId="9659" xr:uid="{AC0745F9-2A2A-4770-9CF7-8426D93A0E9C}"/>
    <cellStyle name="Eingabe 4 2 2 2 4" xfId="16764" xr:uid="{160B5824-E1E7-46F7-B00A-070F1A794402}"/>
    <cellStyle name="Eingabe 4 2 2 2 5" xfId="20751" xr:uid="{92853033-8F85-4D58-B9F5-CC9814A01108}"/>
    <cellStyle name="Eingabe 4 2 2 2 6" xfId="23359" xr:uid="{76185649-E963-4DF4-9B1E-4444E8528A29}"/>
    <cellStyle name="Eingabe 4 2 2 2 7" xfId="27643" xr:uid="{2F93953B-9C92-498E-9C04-483E20898614}"/>
    <cellStyle name="Eingabe 4 2 2 2 8" xfId="33226" xr:uid="{0A41D7DB-0D22-47BF-B8C3-E94F9F93CAB2}"/>
    <cellStyle name="Eingabe 4 2 2 2 9" xfId="26221" xr:uid="{49DF3FA8-5D2D-4CC3-9C62-DCD89164FC90}"/>
    <cellStyle name="Eingabe 4 2 2 3" xfId="1775" xr:uid="{A0C43505-1134-4C2B-95CA-01CE2385401B}"/>
    <cellStyle name="Eingabe 4 2 2 3 10" xfId="30299" xr:uid="{A699CD00-838B-40EF-BD43-1925EB888B37}"/>
    <cellStyle name="Eingabe 4 2 2 3 11" xfId="43800" xr:uid="{5E634D34-0BE3-456B-AC26-D3610F47BE5A}"/>
    <cellStyle name="Eingabe 4 2 2 3 12" xfId="47894" xr:uid="{81F5DCA9-93D0-467F-93BB-9FBB4FC45856}"/>
    <cellStyle name="Eingabe 4 2 2 3 2" xfId="6213" xr:uid="{6F8B92ED-6F75-447E-A425-E0B6EF7212BC}"/>
    <cellStyle name="Eingabe 4 2 2 3 3" xfId="9791" xr:uid="{AFF478A1-4808-4C63-8E1A-F8808BB05ECB}"/>
    <cellStyle name="Eingabe 4 2 2 3 4" xfId="13693" xr:uid="{9D86ABFE-F52D-4279-B0FC-4E114F8129F1}"/>
    <cellStyle name="Eingabe 4 2 2 3 5" xfId="16896" xr:uid="{E402379F-EA03-4885-B639-344162218D25}"/>
    <cellStyle name="Eingabe 4 2 2 3 6" xfId="20883" xr:uid="{BAAB6DFD-EA4F-4330-B163-AE9056AEB06A}"/>
    <cellStyle name="Eingabe 4 2 2 3 7" xfId="23483" xr:uid="{385FBE96-863A-4C73-8D1E-015E5FB445C6}"/>
    <cellStyle name="Eingabe 4 2 2 3 8" xfId="30210" xr:uid="{D689062D-95DD-4A6F-880E-7DB96DC95F9E}"/>
    <cellStyle name="Eingabe 4 2 2 3 9" xfId="33358" xr:uid="{2EE1857B-38EA-41CF-BC0F-0671F31865B4}"/>
    <cellStyle name="Eingabe 4 2 2 4" xfId="2315" xr:uid="{638E4AA1-CA6E-4661-BCED-FA2F6288ED2B}"/>
    <cellStyle name="Eingabe 4 2 2 4 10" xfId="40032" xr:uid="{B1F6F47A-066F-4366-B5EB-AE4765D5490A}"/>
    <cellStyle name="Eingabe 4 2 2 4 11" xfId="44338" xr:uid="{A75F1ECC-21CB-47BF-B157-5F98512840E7}"/>
    <cellStyle name="Eingabe 4 2 2 4 12" xfId="47267" xr:uid="{AD324246-A992-41D8-9C74-3A4F09EA78E1}"/>
    <cellStyle name="Eingabe 4 2 2 4 2" xfId="6753" xr:uid="{37F0C190-C11C-4639-A410-63F2F52B54C3}"/>
    <cellStyle name="Eingabe 4 2 2 4 3" xfId="10331" xr:uid="{86667FA7-7FAF-4743-8A09-E5D97EBBC92B}"/>
    <cellStyle name="Eingabe 4 2 2 4 4" xfId="14230" xr:uid="{DB00D472-634B-4548-9BC6-B7F4871FCD44}"/>
    <cellStyle name="Eingabe 4 2 2 4 5" xfId="17431" xr:uid="{EC76325E-2B63-45B1-B03D-3E57F102D00C}"/>
    <cellStyle name="Eingabe 4 2 2 4 6" xfId="21414" xr:uid="{7F7E5D63-0FB1-42C0-A535-773866DFD117}"/>
    <cellStyle name="Eingabe 4 2 2 4 7" xfId="24001" xr:uid="{297B7022-E72B-4E06-BB11-F5263F523537}"/>
    <cellStyle name="Eingabe 4 2 2 4 8" xfId="30419" xr:uid="{DBB01A94-7B1B-4EE8-801E-D5237CD62373}"/>
    <cellStyle name="Eingabe 4 2 2 4 9" xfId="33894" xr:uid="{C212400A-E29D-42BC-B4FE-D00B73E513BF}"/>
    <cellStyle name="Eingabe 4 2 2 5" xfId="2680" xr:uid="{CCA8A8A2-1AD7-4E70-9CC2-56E7E1706D74}"/>
    <cellStyle name="Eingabe 4 2 2 5 10" xfId="40397" xr:uid="{BC383E47-D8EC-41A7-A0F7-EEBA1BE31BFA}"/>
    <cellStyle name="Eingabe 4 2 2 5 11" xfId="44703" xr:uid="{C9751116-4B7E-4CBA-BC0F-08F6BF531436}"/>
    <cellStyle name="Eingabe 4 2 2 5 12" xfId="50104" xr:uid="{073791EC-1F79-4C34-A4BD-6EDC92CC7C92}"/>
    <cellStyle name="Eingabe 4 2 2 5 2" xfId="7116" xr:uid="{F64994C6-6FA7-4798-AC46-2285F6E6BB3A}"/>
    <cellStyle name="Eingabe 4 2 2 5 3" xfId="10696" xr:uid="{809AE745-DAA8-49EC-8297-CB2DF93B09AF}"/>
    <cellStyle name="Eingabe 4 2 2 5 4" xfId="14595" xr:uid="{71099D30-9563-4F0A-9D94-F2ECC7B6321C}"/>
    <cellStyle name="Eingabe 4 2 2 5 5" xfId="17796" xr:uid="{CC9EB184-BD5F-473C-945F-E2FF05D22BAF}"/>
    <cellStyle name="Eingabe 4 2 2 5 6" xfId="21779" xr:uid="{66130801-F6AB-4561-BE4A-96A6C78582F6}"/>
    <cellStyle name="Eingabe 4 2 2 5 7" xfId="24346" xr:uid="{5500E330-CC23-4BF2-A0A7-7447CEDCA48F}"/>
    <cellStyle name="Eingabe 4 2 2 5 8" xfId="30652" xr:uid="{D5B24198-FB02-43D9-88FE-53D207BAED27}"/>
    <cellStyle name="Eingabe 4 2 2 5 9" xfId="34259" xr:uid="{FE3EB01E-EE94-4585-855B-A3E7B2DDA16F}"/>
    <cellStyle name="Eingabe 4 2 2 6" xfId="3369" xr:uid="{19FC4AC9-1D9C-441D-9004-2D1B7FD4DB8D}"/>
    <cellStyle name="Eingabe 4 2 2 6 10" xfId="34946" xr:uid="{FAFB2279-4AA8-4364-AA18-31E2CAF3C718}"/>
    <cellStyle name="Eingabe 4 2 2 6 11" xfId="38391" xr:uid="{CA664794-20F9-4D6B-AFBB-AED3B0F29E83}"/>
    <cellStyle name="Eingabe 4 2 2 6 12" xfId="41080" xr:uid="{511C2F60-D6F9-4E4A-B1B7-8F915CA451C6}"/>
    <cellStyle name="Eingabe 4 2 2 6 13" xfId="45391" xr:uid="{3DFDAF5F-C263-468C-8C36-2CFE5A56FB57}"/>
    <cellStyle name="Eingabe 4 2 2 6 14" xfId="48782" xr:uid="{6FA72A14-9A4C-4628-BB91-871328A7C3AF}"/>
    <cellStyle name="Eingabe 4 2 2 6 15" xfId="50787" xr:uid="{2E9C613E-4072-426E-ACC9-6402DD2EBFCF}"/>
    <cellStyle name="Eingabe 4 2 2 6 2" xfId="7804" xr:uid="{EBEE86C3-755E-48FA-A0A5-6EEE7082D525}"/>
    <cellStyle name="Eingabe 4 2 2 6 3" xfId="11383" xr:uid="{2F0D09C1-6F37-471C-A121-6D1C1F35ABDE}"/>
    <cellStyle name="Eingabe 4 2 2 6 4" xfId="15283" xr:uid="{D681DDBA-65C3-468F-838E-E7D8913EF9D4}"/>
    <cellStyle name="Eingabe 4 2 2 6 5" xfId="18482" xr:uid="{3F1B52B8-4759-4A33-B76E-B82642CF23DF}"/>
    <cellStyle name="Eingabe 4 2 2 6 6" xfId="22462" xr:uid="{39A774C6-1E63-4AF6-B886-909582957038}"/>
    <cellStyle name="Eingabe 4 2 2 6 7" xfId="25024" xr:uid="{B19475F8-CEB6-4995-888E-3D646D6C5061}"/>
    <cellStyle name="Eingabe 4 2 2 6 8" xfId="29367" xr:uid="{03D3EF2A-4D9C-400B-844F-964AB9D2B73B}"/>
    <cellStyle name="Eingabe 4 2 2 6 9" xfId="31341" xr:uid="{9C27BF52-232E-43A2-9396-91ECC23DA4DB}"/>
    <cellStyle name="Eingabe 4 2 2 7" xfId="3518" xr:uid="{3C4A3F9A-4162-412D-A77C-41AF8345BD0B}"/>
    <cellStyle name="Eingabe 4 2 2 7 10" xfId="35095" xr:uid="{49A47316-5AE0-4ABD-B29E-80AF54D899A5}"/>
    <cellStyle name="Eingabe 4 2 2 7 11" xfId="38540" xr:uid="{99765849-3A40-4BFD-B6BF-68BD37EC2CEB}"/>
    <cellStyle name="Eingabe 4 2 2 7 12" xfId="41229" xr:uid="{DB77738F-7D24-4AE9-B131-DBA830B77E97}"/>
    <cellStyle name="Eingabe 4 2 2 7 13" xfId="45540" xr:uid="{1E444576-820D-43C0-973D-EEF3CDCDD998}"/>
    <cellStyle name="Eingabe 4 2 2 7 14" xfId="48931" xr:uid="{033DFF4C-1698-43D9-95A1-972BF4463FB8}"/>
    <cellStyle name="Eingabe 4 2 2 7 15" xfId="50936" xr:uid="{6F034BBF-D7F5-4FF1-AF18-B75B57EFBA56}"/>
    <cellStyle name="Eingabe 4 2 2 7 2" xfId="7953" xr:uid="{47986D75-E522-4C3B-88CF-FF25CA67D608}"/>
    <cellStyle name="Eingabe 4 2 2 7 3" xfId="11532" xr:uid="{ED4EF799-6E9B-4B3A-80D8-CDA88D50012A}"/>
    <cellStyle name="Eingabe 4 2 2 7 4" xfId="15432" xr:uid="{929A3618-9360-4DBE-B599-76FB9F392023}"/>
    <cellStyle name="Eingabe 4 2 2 7 5" xfId="18631" xr:uid="{E6494E51-227B-4D0E-9464-2B54FF52A210}"/>
    <cellStyle name="Eingabe 4 2 2 7 6" xfId="22611" xr:uid="{E693BA5F-5A64-49FB-98AC-EC6AE95284A2}"/>
    <cellStyle name="Eingabe 4 2 2 7 7" xfId="25173" xr:uid="{5E23E8BA-8B65-4F35-ABD1-022300EBBA2E}"/>
    <cellStyle name="Eingabe 4 2 2 7 8" xfId="29516" xr:uid="{E484342F-0AF4-4501-9A30-6D487E8FD5D8}"/>
    <cellStyle name="Eingabe 4 2 2 7 9" xfId="31490" xr:uid="{7E58AC1D-C30C-4005-8242-271C797310CB}"/>
    <cellStyle name="Eingabe 4 2 2 8" xfId="4321" xr:uid="{4956A697-25AF-4612-8FBC-A491BE76A394}"/>
    <cellStyle name="Eingabe 4 2 2 8 10" xfId="41984" xr:uid="{B17A32EA-84E1-465A-9090-4F6F0A3E915F}"/>
    <cellStyle name="Eingabe 4 2 2 8 11" xfId="46320" xr:uid="{950B1AC5-31D4-4B4F-8B45-0BEBDB1E7C4B}"/>
    <cellStyle name="Eingabe 4 2 2 8 12" xfId="49724" xr:uid="{D4992469-74F7-436F-83D4-D9F927167187}"/>
    <cellStyle name="Eingabe 4 2 2 8 13" xfId="51691" xr:uid="{20B71FB0-F32A-4075-AADB-E32F2DE3604F}"/>
    <cellStyle name="Eingabe 4 2 2 8 2" xfId="8754" xr:uid="{C7E9A12C-8261-4E29-A8D1-C0E03B9EA75E}"/>
    <cellStyle name="Eingabe 4 2 2 8 3" xfId="12325" xr:uid="{E63A998D-853B-4507-AAD0-9C1777E39C09}"/>
    <cellStyle name="Eingabe 4 2 2 8 4" xfId="16228" xr:uid="{4E749BF5-2334-4C22-8E74-645C2D711AE3}"/>
    <cellStyle name="Eingabe 4 2 2 8 5" xfId="19409" xr:uid="{2584BE15-5E48-4B97-A015-059230E60C5B}"/>
    <cellStyle name="Eingabe 4 2 2 8 6" xfId="25928" xr:uid="{B6AD5E3E-3B3E-4707-BD5E-6EF13178CDDA}"/>
    <cellStyle name="Eingabe 4 2 2 8 7" xfId="32276" xr:uid="{2145D3D4-3DA9-419A-A4E0-F3BC17FF0CC4}"/>
    <cellStyle name="Eingabe 4 2 2 8 8" xfId="35882" xr:uid="{43748B38-FD89-4E33-8092-792FCF32AE98}"/>
    <cellStyle name="Eingabe 4 2 2 8 9" xfId="39334" xr:uid="{A7E53A64-66A2-4970-92D5-A36D0017034D}"/>
    <cellStyle name="Eingabe 4 2 2 9" xfId="4511" xr:uid="{C5BD8274-8CF6-4301-83C7-7CE78EF95081}"/>
    <cellStyle name="Eingabe 4 2 2 9 10" xfId="42174" xr:uid="{3D225578-0B3B-43DE-B91E-0A485D317E18}"/>
    <cellStyle name="Eingabe 4 2 2 9 11" xfId="46510" xr:uid="{1F0D2530-21C1-41FE-930E-09E20B6FCAC3}"/>
    <cellStyle name="Eingabe 4 2 2 9 12" xfId="49914" xr:uid="{0CF0F27E-54ED-4E9A-93D0-CFF174273302}"/>
    <cellStyle name="Eingabe 4 2 2 9 13" xfId="51881" xr:uid="{B8B8DA44-E312-4BF7-88F6-A249A68A124F}"/>
    <cellStyle name="Eingabe 4 2 2 9 2" xfId="8944" xr:uid="{445F1959-4615-4DBA-ADA8-49E09CC2F595}"/>
    <cellStyle name="Eingabe 4 2 2 9 3" xfId="12515" xr:uid="{3EB703AB-EAE6-4282-9AF3-C85FD8ED07DA}"/>
    <cellStyle name="Eingabe 4 2 2 9 4" xfId="16418" xr:uid="{E6276441-4417-4157-921C-8B7C4640760A}"/>
    <cellStyle name="Eingabe 4 2 2 9 5" xfId="19599" xr:uid="{72014DBF-2989-4737-BBA5-8CE223D5DB3B}"/>
    <cellStyle name="Eingabe 4 2 2 9 6" xfId="26118" xr:uid="{821F13AA-828B-4003-A434-CE734D3D02BB}"/>
    <cellStyle name="Eingabe 4 2 2 9 7" xfId="32466" xr:uid="{F801D28B-CE12-4366-85F8-80B6B3A4604D}"/>
    <cellStyle name="Eingabe 4 2 2 9 8" xfId="36072" xr:uid="{611C3272-1135-45B8-95BB-3A4F600E5CD2}"/>
    <cellStyle name="Eingabe 4 2 2 9 9" xfId="39524" xr:uid="{D46EA164-9990-412F-AA00-7F41E0230065}"/>
    <cellStyle name="Eingabe 4 2 3" xfId="1151" xr:uid="{4BFFDC29-3AF7-4E9A-92AD-A4A51BFDD03E}"/>
    <cellStyle name="Eingabe 4 2 3 10" xfId="43176" xr:uid="{08D052F0-2FF5-4958-B122-7CACCCAE0273}"/>
    <cellStyle name="Eingabe 4 2 3 11" xfId="42404" xr:uid="{27B7D18F-A5FE-4041-A5AC-B83CA1574AF2}"/>
    <cellStyle name="Eingabe 4 2 3 2" xfId="5593" xr:uid="{7062A56D-A0C7-4A7D-BAD0-DE9623F5BC7E}"/>
    <cellStyle name="Eingabe 4 2 3 3" xfId="9167" xr:uid="{18234CF4-60DD-4A8F-B4E2-7C962A1D72ED}"/>
    <cellStyle name="Eingabe 4 2 3 4" xfId="12820" xr:uid="{D5C76935-53D5-4770-8ABA-9B17D10B555A}"/>
    <cellStyle name="Eingabe 4 2 3 5" xfId="20259" xr:uid="{BA49687C-9015-4AC3-89BF-A4BC3C613660}"/>
    <cellStyle name="Eingabe 4 2 3 6" xfId="22924" xr:uid="{6C36D9AD-9C3C-43C8-9D8A-854B6FC2B020}"/>
    <cellStyle name="Eingabe 4 2 3 7" xfId="27487" xr:uid="{8B95CC61-E5C9-4FE4-9AF7-4999409FDCEB}"/>
    <cellStyle name="Eingabe 4 2 3 8" xfId="32734" xr:uid="{0C3249E3-9F47-4CE7-BF86-E77622F1C915}"/>
    <cellStyle name="Eingabe 4 2 3 9" xfId="38798" xr:uid="{71882ACC-075C-45CC-B4A3-44E694081E27}"/>
    <cellStyle name="Eingabe 4 2 4" xfId="1864" xr:uid="{FF080F2B-7232-438F-99BD-839AE1646C07}"/>
    <cellStyle name="Eingabe 4 2 4 10" xfId="28206" xr:uid="{5B4F3223-E7B5-49EF-8271-8E80F3940427}"/>
    <cellStyle name="Eingabe 4 2 4 11" xfId="43889" xr:uid="{52784815-726D-4A88-93A8-C37FD18BC9B1}"/>
    <cellStyle name="Eingabe 4 2 4 12" xfId="46951" xr:uid="{8F38E68D-2EA4-46FF-9F46-56492D821C36}"/>
    <cellStyle name="Eingabe 4 2 4 2" xfId="6302" xr:uid="{BB05A4CA-29C9-4E70-89C5-F6139C8B2C49}"/>
    <cellStyle name="Eingabe 4 2 4 3" xfId="9880" xr:uid="{C642FAA8-9B50-4578-9793-47288B21AA3C}"/>
    <cellStyle name="Eingabe 4 2 4 4" xfId="13782" xr:uid="{E066D775-CEBF-4136-9EA3-22B9ECB381A0}"/>
    <cellStyle name="Eingabe 4 2 4 5" xfId="16985" xr:uid="{B662D868-9379-4DF6-893A-2CA7C187DE42}"/>
    <cellStyle name="Eingabe 4 2 4 6" xfId="20972" xr:uid="{6A0D4F7D-48E3-4BB3-87E7-B5A85BF74A8A}"/>
    <cellStyle name="Eingabe 4 2 4 7" xfId="23566" xr:uid="{EE92AF78-A1AC-4C23-9240-FE3BDFC0FA2C}"/>
    <cellStyle name="Eingabe 4 2 4 8" xfId="28173" xr:uid="{33021D05-3DDF-4F47-B47B-7080A1A26E28}"/>
    <cellStyle name="Eingabe 4 2 4 9" xfId="33447" xr:uid="{ACA98126-7270-4305-856F-07C42C0176A7}"/>
    <cellStyle name="Eingabe 4 2 5" xfId="2134" xr:uid="{6390FCCF-05E9-4D3F-B587-63B4CB756937}"/>
    <cellStyle name="Eingabe 4 2 5 10" xfId="39851" xr:uid="{7638A283-B5D9-48E4-92A7-B34CD7C40077}"/>
    <cellStyle name="Eingabe 4 2 5 11" xfId="44157" xr:uid="{6F4C2587-1693-4A35-A16B-546F92ADA191}"/>
    <cellStyle name="Eingabe 4 2 5 12" xfId="48040" xr:uid="{9C195762-CFAF-4871-8CDC-D2505E11EC23}"/>
    <cellStyle name="Eingabe 4 2 5 2" xfId="6572" xr:uid="{1F085950-5C80-4179-83A0-078564E002F8}"/>
    <cellStyle name="Eingabe 4 2 5 3" xfId="10150" xr:uid="{BD5EF3C0-3C8D-4D8B-9161-F0B0E813C38F}"/>
    <cellStyle name="Eingabe 4 2 5 4" xfId="14049" xr:uid="{050697C9-BE3C-4AA6-A06A-855BE2841EC8}"/>
    <cellStyle name="Eingabe 4 2 5 5" xfId="17250" xr:uid="{282232E4-325A-4FDE-A10D-590B360771ED}"/>
    <cellStyle name="Eingabe 4 2 5 6" xfId="21233" xr:uid="{39B30345-3CAE-4AD8-A588-0138D1141F04}"/>
    <cellStyle name="Eingabe 4 2 5 7" xfId="23820" xr:uid="{C3479AEB-3304-4A7D-80A7-6D817A0BFD6F}"/>
    <cellStyle name="Eingabe 4 2 5 8" xfId="30150" xr:uid="{4D966747-0EA9-4927-B096-DE8E8A491B86}"/>
    <cellStyle name="Eingabe 4 2 5 9" xfId="33713" xr:uid="{F857BD29-0385-4080-82FB-ACDE4FBB1C84}"/>
    <cellStyle name="Eingabe 4 2 6" xfId="2474" xr:uid="{0C5FFB75-836A-4503-B23A-6C1B4AD341EE}"/>
    <cellStyle name="Eingabe 4 2 6 10" xfId="40191" xr:uid="{88B51A87-BEED-4652-BECC-F8A44A54360F}"/>
    <cellStyle name="Eingabe 4 2 6 11" xfId="44497" xr:uid="{C563DD9E-895B-412D-BC76-01B5FF0FB008}"/>
    <cellStyle name="Eingabe 4 2 6 12" xfId="42431" xr:uid="{78C27950-23F0-48A8-BAFE-86F93A386B10}"/>
    <cellStyle name="Eingabe 4 2 6 2" xfId="6912" xr:uid="{A68D6331-4868-42D6-B33A-DF2D1150C17E}"/>
    <cellStyle name="Eingabe 4 2 6 3" xfId="10490" xr:uid="{B00F3AF7-42A6-4D2D-9C05-EFC315127E3B}"/>
    <cellStyle name="Eingabe 4 2 6 4" xfId="14389" xr:uid="{27FE3E45-9198-4F60-93C6-01180F195121}"/>
    <cellStyle name="Eingabe 4 2 6 5" xfId="17590" xr:uid="{EDA27248-F0CE-4E88-A0BC-204D73CECF83}"/>
    <cellStyle name="Eingabe 4 2 6 6" xfId="21573" xr:uid="{101EF61B-F01E-42A3-BF54-B852B20ED912}"/>
    <cellStyle name="Eingabe 4 2 6 7" xfId="24155" xr:uid="{55418E98-D6FF-4A4E-8541-B2BDC3FE9F28}"/>
    <cellStyle name="Eingabe 4 2 6 8" xfId="26581" xr:uid="{8BF44C42-341B-4121-A22B-25EAE261468B}"/>
    <cellStyle name="Eingabe 4 2 6 9" xfId="34053" xr:uid="{37168948-6837-4DD4-8FAE-228B4E09B134}"/>
    <cellStyle name="Eingabe 4 2 7" xfId="3158" xr:uid="{94AE281E-6451-48AA-B47C-3A7661A92CCC}"/>
    <cellStyle name="Eingabe 4 2 7 10" xfId="34735" xr:uid="{2FCB9E65-5113-4E8B-A190-324ACD32F664}"/>
    <cellStyle name="Eingabe 4 2 7 11" xfId="38180" xr:uid="{1C57052F-44C1-44CA-B641-13AFB885D467}"/>
    <cellStyle name="Eingabe 4 2 7 12" xfId="40869" xr:uid="{4356029C-B293-469F-9F26-B8BE70B81268}"/>
    <cellStyle name="Eingabe 4 2 7 13" xfId="45180" xr:uid="{7174672F-3611-425D-88D1-1963FF72493C}"/>
    <cellStyle name="Eingabe 4 2 7 14" xfId="48571" xr:uid="{76524BDE-8F72-4463-9645-E094D72E60F5}"/>
    <cellStyle name="Eingabe 4 2 7 15" xfId="50576" xr:uid="{80B42D6C-3457-40D4-B864-C422978AC2A7}"/>
    <cellStyle name="Eingabe 4 2 7 2" xfId="7593" xr:uid="{92CD7A6D-CBD4-4E1D-ABC0-CDB8815DB3D5}"/>
    <cellStyle name="Eingabe 4 2 7 3" xfId="11172" xr:uid="{F2E73509-7110-4674-91C3-1156271EA51E}"/>
    <cellStyle name="Eingabe 4 2 7 4" xfId="15072" xr:uid="{4EFB08DA-9E9D-4018-A946-925A703E5AE3}"/>
    <cellStyle name="Eingabe 4 2 7 5" xfId="18271" xr:uid="{7AF22C95-8853-4225-9B0F-83CC7D4199BF}"/>
    <cellStyle name="Eingabe 4 2 7 6" xfId="22251" xr:uid="{2E270E06-20A9-485B-B9F6-A5886B27B68D}"/>
    <cellStyle name="Eingabe 4 2 7 7" xfId="24813" xr:uid="{E06A63E6-0B6B-42F1-AD91-A2FBCD757252}"/>
    <cellStyle name="Eingabe 4 2 7 8" xfId="29156" xr:uid="{D7BAC951-9FA7-43FA-9292-8AD4B0060AB1}"/>
    <cellStyle name="Eingabe 4 2 7 9" xfId="31130" xr:uid="{87F5548C-6345-4ABE-94E4-7DC7A8BB004E}"/>
    <cellStyle name="Eingabe 4 2 8" xfId="3611" xr:uid="{C7E41E5C-1049-43C6-99FD-F654122CBAFB}"/>
    <cellStyle name="Eingabe 4 2 8 10" xfId="35188" xr:uid="{B0688998-7FBD-4C51-817F-B4D5BC75D9F9}"/>
    <cellStyle name="Eingabe 4 2 8 11" xfId="38633" xr:uid="{9E22A5EC-0F37-4C12-A63C-DAFE6DDF7B30}"/>
    <cellStyle name="Eingabe 4 2 8 12" xfId="41322" xr:uid="{F5C3D11D-BCBF-42BE-B85A-62C9D656E10C}"/>
    <cellStyle name="Eingabe 4 2 8 13" xfId="45633" xr:uid="{C97FA108-2791-40C9-94E0-78F2F55E9B5F}"/>
    <cellStyle name="Eingabe 4 2 8 14" xfId="49024" xr:uid="{172F6E9A-ED96-4D8D-9E62-07BE846D9F2C}"/>
    <cellStyle name="Eingabe 4 2 8 15" xfId="51029" xr:uid="{1D3300E7-440C-4ECE-95E4-C9EA037D7CA0}"/>
    <cellStyle name="Eingabe 4 2 8 2" xfId="8046" xr:uid="{0A18E18D-C690-491E-A745-EB35ED287248}"/>
    <cellStyle name="Eingabe 4 2 8 3" xfId="11625" xr:uid="{6EC22B60-703C-49C0-8CFB-036950E453A3}"/>
    <cellStyle name="Eingabe 4 2 8 4" xfId="15525" xr:uid="{A841B7FA-7FA5-4DF0-BABF-8906BFF792E5}"/>
    <cellStyle name="Eingabe 4 2 8 5" xfId="18724" xr:uid="{515495FB-4CAE-47CC-848F-94B92F3C5B61}"/>
    <cellStyle name="Eingabe 4 2 8 6" xfId="22704" xr:uid="{62DFFDB4-10CE-46C0-97E5-8B02DC5D792A}"/>
    <cellStyle name="Eingabe 4 2 8 7" xfId="25266" xr:uid="{A47F4AD4-A03F-4F00-A121-6CA2ABE6AF25}"/>
    <cellStyle name="Eingabe 4 2 8 8" xfId="29609" xr:uid="{DE24F376-9191-4A9A-BC53-1E1CC277F4F4}"/>
    <cellStyle name="Eingabe 4 2 8 9" xfId="31583" xr:uid="{58ED94D7-BE19-428D-9BB5-7D0773657C88}"/>
    <cellStyle name="Eingabe 4 2 9" xfId="4112" xr:uid="{13757296-4D17-4B10-B239-BC366C52B731}"/>
    <cellStyle name="Eingabe 4 2 9 10" xfId="41775" xr:uid="{4F1F7551-FEC7-445B-991C-E1BC320F2DC8}"/>
    <cellStyle name="Eingabe 4 2 9 11" xfId="46111" xr:uid="{90BC490D-42B0-4C4D-B979-AB6718D83B12}"/>
    <cellStyle name="Eingabe 4 2 9 12" xfId="49515" xr:uid="{E3709960-C6F0-4E07-9908-B493076C365C}"/>
    <cellStyle name="Eingabe 4 2 9 13" xfId="51482" xr:uid="{0B5E28A4-46B8-4C33-8138-C9738DE86940}"/>
    <cellStyle name="Eingabe 4 2 9 2" xfId="8545" xr:uid="{6F45867C-DF72-4616-85BA-50F58C4112CF}"/>
    <cellStyle name="Eingabe 4 2 9 3" xfId="12116" xr:uid="{AD961158-3315-469E-B2ED-7CE8CC26F169}"/>
    <cellStyle name="Eingabe 4 2 9 4" xfId="16019" xr:uid="{C3C9F5E9-CD0E-4C96-937D-BD3CE4AEDFD1}"/>
    <cellStyle name="Eingabe 4 2 9 5" xfId="19200" xr:uid="{345122BA-C5F0-4833-B056-459BB0B27DFE}"/>
    <cellStyle name="Eingabe 4 2 9 6" xfId="25719" xr:uid="{1138C7FD-2B50-4A7F-A13B-72BC50A6612A}"/>
    <cellStyle name="Eingabe 4 2 9 7" xfId="32067" xr:uid="{7AFDF8E7-E845-43CA-85D2-94E1AB0E3882}"/>
    <cellStyle name="Eingabe 4 2 9 8" xfId="35673" xr:uid="{B15EC24C-8271-455E-A8D9-8D1DB9675510}"/>
    <cellStyle name="Eingabe 4 2 9 9" xfId="39125" xr:uid="{8A86FBA7-C3D6-404E-8DDB-79B2FE58C523}"/>
    <cellStyle name="Eingabe 4 3" xfId="617" xr:uid="{913D3295-A35B-45CE-8D26-357ADCB19D67}"/>
    <cellStyle name="Eingabe 4 3 10" xfId="3769" xr:uid="{651B459C-C35A-49C3-9DB8-5E78C01124D3}"/>
    <cellStyle name="Eingabe 4 3 10 10" xfId="41434" xr:uid="{2511074D-A4C4-4F5A-BF39-972B8EEFCDA3}"/>
    <cellStyle name="Eingabe 4 3 10 11" xfId="45768" xr:uid="{99413827-636D-477E-9C91-4E9C3643D844}"/>
    <cellStyle name="Eingabe 4 3 10 12" xfId="49172" xr:uid="{03F29B1F-208F-42FA-8F04-301CE70D605B}"/>
    <cellStyle name="Eingabe 4 3 10 13" xfId="51141" xr:uid="{241599DF-392D-4803-AF00-7DEE86E06565}"/>
    <cellStyle name="Eingabe 4 3 10 2" xfId="8202" xr:uid="{14F45F0E-5317-402F-B403-E29BDF909DF3}"/>
    <cellStyle name="Eingabe 4 3 10 3" xfId="11774" xr:uid="{12215EDF-F8DD-4DA2-A11B-24EE1A9745B5}"/>
    <cellStyle name="Eingabe 4 3 10 4" xfId="15676" xr:uid="{EC9FA5A9-6688-4569-A9AD-71DA4CD45BE9}"/>
    <cellStyle name="Eingabe 4 3 10 5" xfId="18857" xr:uid="{EA5B05E9-51EA-4CD1-B098-4D31D5E483F9}"/>
    <cellStyle name="Eingabe 4 3 10 6" xfId="25378" xr:uid="{B658ABA2-B12D-491B-88B1-D031072F429D}"/>
    <cellStyle name="Eingabe 4 3 10 7" xfId="31725" xr:uid="{663BA3E6-C4D2-4505-8425-C18A329E10C9}"/>
    <cellStyle name="Eingabe 4 3 10 8" xfId="35330" xr:uid="{230AD2ED-F869-4BF9-B0EF-91397C06AEC0}"/>
    <cellStyle name="Eingabe 4 3 10 9" xfId="38782" xr:uid="{B549C88B-0540-4446-8660-13438847CBF7}"/>
    <cellStyle name="Eingabe 4 3 11" xfId="4727" xr:uid="{71D4FBF4-DD71-4755-A4D6-ED7193EF832A}"/>
    <cellStyle name="Eingabe 4 3 12" xfId="15581" xr:uid="{56A92D36-6128-4AEC-84EC-BDE3BC9EEDED}"/>
    <cellStyle name="Eingabe 4 3 13" xfId="19731" xr:uid="{107D0968-E618-4732-9523-DEF2E3386CA1}"/>
    <cellStyle name="Eingabe 4 3 14" xfId="30153" xr:uid="{E19998AF-20CD-4880-BC89-13B8FC313A2F}"/>
    <cellStyle name="Eingabe 4 3 15" xfId="42647" xr:uid="{0326871D-2237-40F3-A48F-36C4CCC1B303}"/>
    <cellStyle name="Eingabe 4 3 16" xfId="52481" xr:uid="{701503D9-EB02-4FD9-B930-658ACFDA954B}"/>
    <cellStyle name="Eingabe 4 3 2" xfId="832" xr:uid="{F0DED5BA-28A3-4FE3-989E-31D3682AE13E}"/>
    <cellStyle name="Eingabe 4 3 2 10" xfId="5396" xr:uid="{E4AD2171-376F-43D3-A9CA-C4F4FE5E0B3D}"/>
    <cellStyle name="Eingabe 4 3 2 11" xfId="5221" xr:uid="{4766D5FD-AEE5-4BF6-866D-63F180298CE2}"/>
    <cellStyle name="Eingabe 4 3 2 12" xfId="19941" xr:uid="{BFA28889-02B0-45EC-BABA-9C82C8110F89}"/>
    <cellStyle name="Eingabe 4 3 2 13" xfId="36238" xr:uid="{CFE2D3CD-004F-474A-9082-05ADE1FAF4C0}"/>
    <cellStyle name="Eingabe 4 3 2 14" xfId="42857" xr:uid="{3A72E116-3E3B-4281-B62C-C2E4950B607D}"/>
    <cellStyle name="Eingabe 4 3 2 15" xfId="52695" xr:uid="{328907DE-5292-41C1-A831-C11FEF69FB38}"/>
    <cellStyle name="Eingabe 4 3 2 2" xfId="1182" xr:uid="{C5882771-A875-4EE4-8E2A-B7B745C05487}"/>
    <cellStyle name="Eingabe 4 3 2 2 10" xfId="43207" xr:uid="{5FF24F4F-0668-44A1-A41F-C1F77B328B51}"/>
    <cellStyle name="Eingabe 4 3 2 2 11" xfId="47825" xr:uid="{DEEA1CD7-D18F-45D4-B093-798B43B9DE31}"/>
    <cellStyle name="Eingabe 4 3 2 2 2" xfId="5624" xr:uid="{EBC1BEFE-556D-466E-9397-C025D158DF5B}"/>
    <cellStyle name="Eingabe 4 3 2 2 3" xfId="9198" xr:uid="{C0A59866-C7A5-440C-8C43-69999BB905DC}"/>
    <cellStyle name="Eingabe 4 3 2 2 4" xfId="12907" xr:uid="{B7FC91A1-8D4A-4256-90CC-A3BB1EBEB55C}"/>
    <cellStyle name="Eingabe 4 3 2 2 5" xfId="20290" xr:uid="{DD32833B-32CB-43BF-888D-A15D2381D529}"/>
    <cellStyle name="Eingabe 4 3 2 2 6" xfId="23092" xr:uid="{E8DCCEC4-79F1-4B71-B134-9B633E5A5AC2}"/>
    <cellStyle name="Eingabe 4 3 2 2 7" xfId="28680" xr:uid="{E28BA829-A8B7-4B0E-BD34-90BAA0193142}"/>
    <cellStyle name="Eingabe 4 3 2 2 8" xfId="32765" xr:uid="{5EA77E86-58C0-434A-8582-0CEDBB2103F8}"/>
    <cellStyle name="Eingabe 4 3 2 2 9" xfId="37494" xr:uid="{6F7354A2-AA80-4498-BE55-0A50574431D8}"/>
    <cellStyle name="Eingabe 4 3 2 3" xfId="1407" xr:uid="{CF1B624F-6F91-4D6F-A574-5FB598421F62}"/>
    <cellStyle name="Eingabe 4 3 2 3 10" xfId="26630" xr:uid="{8D40A366-023B-4BEC-98EF-354AA7FEE587}"/>
    <cellStyle name="Eingabe 4 3 2 3 11" xfId="43432" xr:uid="{0EB6C2DB-3D5E-4B6E-A7F8-6A9A3F404221}"/>
    <cellStyle name="Eingabe 4 3 2 3 12" xfId="46969" xr:uid="{D862AC3E-0FE1-4E06-B046-989AB493C1C2}"/>
    <cellStyle name="Eingabe 4 3 2 3 2" xfId="5846" xr:uid="{61282AC8-D65D-4729-A636-92DDAC7A1F7A}"/>
    <cellStyle name="Eingabe 4 3 2 3 3" xfId="9423" xr:uid="{CE6E20BB-3319-42F4-8874-02D4DC80209B}"/>
    <cellStyle name="Eingabe 4 3 2 3 4" xfId="13344" xr:uid="{A8DCB95D-52AF-4BF3-A4AB-749045A2A286}"/>
    <cellStyle name="Eingabe 4 3 2 3 5" xfId="16528" xr:uid="{F81A7CD1-ECA3-475C-A59E-97D9A016ECB2}"/>
    <cellStyle name="Eingabe 4 3 2 3 6" xfId="20515" xr:uid="{0D119929-9CD1-4737-8D54-1B352E268F12}"/>
    <cellStyle name="Eingabe 4 3 2 3 7" xfId="23136" xr:uid="{03A00EA1-27BA-444B-A945-7DC32C4E44C6}"/>
    <cellStyle name="Eingabe 4 3 2 3 8" xfId="26828" xr:uid="{3F209934-2A86-45A8-B7EC-101A0A8400CE}"/>
    <cellStyle name="Eingabe 4 3 2 3 9" xfId="32990" xr:uid="{05FF14CD-8459-455D-A701-21566DD33275}"/>
    <cellStyle name="Eingabe 4 3 2 4" xfId="2249" xr:uid="{AD528191-8E9F-43D6-A22A-0E960B27729B}"/>
    <cellStyle name="Eingabe 4 3 2 4 10" xfId="39966" xr:uid="{039DF378-5158-4262-97B6-7A45F901E806}"/>
    <cellStyle name="Eingabe 4 3 2 4 11" xfId="44272" xr:uid="{D3B281B7-9B63-414A-B22C-FA6FE695CBD8}"/>
    <cellStyle name="Eingabe 4 3 2 4 12" xfId="48100" xr:uid="{68577F8B-B7EC-4C5F-871F-07C7CDACEB4E}"/>
    <cellStyle name="Eingabe 4 3 2 4 2" xfId="6687" xr:uid="{41047DB3-D7BE-42E9-9997-A7222523FEBD}"/>
    <cellStyle name="Eingabe 4 3 2 4 3" xfId="10265" xr:uid="{88223F34-127E-4040-B048-A65DEBD8B372}"/>
    <cellStyle name="Eingabe 4 3 2 4 4" xfId="14164" xr:uid="{4228011D-4ACA-4C4C-AC39-3502AB881E27}"/>
    <cellStyle name="Eingabe 4 3 2 4 5" xfId="17365" xr:uid="{4D03D077-9106-4EBB-9A8E-A1B86B96F081}"/>
    <cellStyle name="Eingabe 4 3 2 4 6" xfId="21348" xr:uid="{D5E5CD45-5D3B-4C00-AA3F-FD037227F04F}"/>
    <cellStyle name="Eingabe 4 3 2 4 7" xfId="23935" xr:uid="{1254829C-C536-45B8-86EF-B3D92FCEB7B5}"/>
    <cellStyle name="Eingabe 4 3 2 4 8" xfId="30363" xr:uid="{1F44A3DB-F755-4E58-A1C8-E2800804BCBB}"/>
    <cellStyle name="Eingabe 4 3 2 4 9" xfId="33828" xr:uid="{1A8D449C-79BF-4BB6-8A47-53DD73518222}"/>
    <cellStyle name="Eingabe 4 3 2 5" xfId="2607" xr:uid="{949A3123-A1AB-44FE-8F9C-96D985BEB484}"/>
    <cellStyle name="Eingabe 4 3 2 5 10" xfId="40324" xr:uid="{5786406A-FC62-457E-AA0C-539711DDE4FA}"/>
    <cellStyle name="Eingabe 4 3 2 5 11" xfId="44630" xr:uid="{ADE4B934-F244-4817-B976-19881E67E4E1}"/>
    <cellStyle name="Eingabe 4 3 2 5 12" xfId="50031" xr:uid="{ED2CC581-E582-47DF-B354-F47644D21FE2}"/>
    <cellStyle name="Eingabe 4 3 2 5 2" xfId="7044" xr:uid="{4A6153F7-D7E2-47BA-BCD8-29FA99BF5CD4}"/>
    <cellStyle name="Eingabe 4 3 2 5 3" xfId="10623" xr:uid="{B5AFC010-6270-4286-A22F-90278E4B5660}"/>
    <cellStyle name="Eingabe 4 3 2 5 4" xfId="14522" xr:uid="{7EC50445-1729-4008-8009-1D5DAE7407D4}"/>
    <cellStyle name="Eingabe 4 3 2 5 5" xfId="17723" xr:uid="{3FEF2369-4D5F-4AA3-BE38-DD67599EB335}"/>
    <cellStyle name="Eingabe 4 3 2 5 6" xfId="21706" xr:uid="{A2ACD32B-A92E-4C32-9706-DAB07ACDEDA4}"/>
    <cellStyle name="Eingabe 4 3 2 5 7" xfId="24276" xr:uid="{1F90DABE-7ABC-4537-939D-BBCD7DFEAA85}"/>
    <cellStyle name="Eingabe 4 3 2 5 8" xfId="30579" xr:uid="{3F573E59-58F9-4E45-8DE1-A0204306AAD8}"/>
    <cellStyle name="Eingabe 4 3 2 5 9" xfId="34186" xr:uid="{59C29A5E-D468-4152-99B3-D57A48B6B7E0}"/>
    <cellStyle name="Eingabe 4 3 2 6" xfId="3296" xr:uid="{D78C2D33-7D9D-4BED-B814-B8EBC190996C}"/>
    <cellStyle name="Eingabe 4 3 2 6 10" xfId="34873" xr:uid="{9B880434-9019-4CB0-9FA7-9B3892ABAAB9}"/>
    <cellStyle name="Eingabe 4 3 2 6 11" xfId="38318" xr:uid="{FEC791D5-44C5-4E25-B20E-DBAF6ABC4C38}"/>
    <cellStyle name="Eingabe 4 3 2 6 12" xfId="41007" xr:uid="{92E0826D-AD31-4F5B-9262-7DDD371C9CED}"/>
    <cellStyle name="Eingabe 4 3 2 6 13" xfId="45318" xr:uid="{01300671-E30F-4C8A-9BFC-F1CBA27881F3}"/>
    <cellStyle name="Eingabe 4 3 2 6 14" xfId="48709" xr:uid="{69E6CA17-86A3-42A4-A165-F6559D705782}"/>
    <cellStyle name="Eingabe 4 3 2 6 15" xfId="50714" xr:uid="{D659E532-FC8D-40BF-A14A-5DD53B14B155}"/>
    <cellStyle name="Eingabe 4 3 2 6 2" xfId="7731" xr:uid="{6F243D34-0514-4C82-9E48-256D3DA7A788}"/>
    <cellStyle name="Eingabe 4 3 2 6 3" xfId="11310" xr:uid="{69D4D2A5-56B1-407A-9114-FC70FD34A682}"/>
    <cellStyle name="Eingabe 4 3 2 6 4" xfId="15210" xr:uid="{979FF6FA-0F2B-408D-BB25-512E26634A7B}"/>
    <cellStyle name="Eingabe 4 3 2 6 5" xfId="18409" xr:uid="{83FD2316-F41F-4653-A139-4C1838CC8D67}"/>
    <cellStyle name="Eingabe 4 3 2 6 6" xfId="22389" xr:uid="{45BF79E1-D312-4E03-92B0-4E732BB78551}"/>
    <cellStyle name="Eingabe 4 3 2 6 7" xfId="24951" xr:uid="{3C455145-7CF7-4B8C-9113-864F258B4212}"/>
    <cellStyle name="Eingabe 4 3 2 6 8" xfId="29294" xr:uid="{B38ABA95-637F-4493-84BD-A4530054C654}"/>
    <cellStyle name="Eingabe 4 3 2 6 9" xfId="31268" xr:uid="{80A27114-CF36-4B55-A207-32FBF1B77B12}"/>
    <cellStyle name="Eingabe 4 3 2 7" xfId="2835" xr:uid="{A3FAB83D-0B61-4B45-BE4D-5734BADD4725}"/>
    <cellStyle name="Eingabe 4 3 2 7 10" xfId="34413" xr:uid="{B5466D38-9251-439C-94E6-9DB4617F50BE}"/>
    <cellStyle name="Eingabe 4 3 2 7 11" xfId="37859" xr:uid="{D7CAA5D8-FA18-42E4-879C-2B5361B71E31}"/>
    <cellStyle name="Eingabe 4 3 2 7 12" xfId="40549" xr:uid="{BEAFBB73-D562-42C2-8040-73FFE5AE5E37}"/>
    <cellStyle name="Eingabe 4 3 2 7 13" xfId="44857" xr:uid="{29F66958-A1C9-4092-9CA9-B5918DFB817E}"/>
    <cellStyle name="Eingabe 4 3 2 7 14" xfId="48252" xr:uid="{4A1DE14F-A2EF-4557-9546-A2CA0409C4DC}"/>
    <cellStyle name="Eingabe 4 3 2 7 15" xfId="50256" xr:uid="{7AFB7A43-B5A1-45B3-86BC-04B12962FC46}"/>
    <cellStyle name="Eingabe 4 3 2 7 2" xfId="7271" xr:uid="{8B5E1C7E-3BC2-4652-9C96-C63256A29A3F}"/>
    <cellStyle name="Eingabe 4 3 2 7 3" xfId="10849" xr:uid="{528E2C35-9B78-4009-BBC3-3A5D2C4ADD6F}"/>
    <cellStyle name="Eingabe 4 3 2 7 4" xfId="14750" xr:uid="{E71179A5-A0B3-4069-A429-7DB02733FF9B}"/>
    <cellStyle name="Eingabe 4 3 2 7 5" xfId="17950" xr:uid="{8C0E4D32-7931-4120-9111-CDCEED541D9D}"/>
    <cellStyle name="Eingabe 4 3 2 7 6" xfId="21931" xr:uid="{5061F368-F666-464D-8DB2-4115093CAAB0}"/>
    <cellStyle name="Eingabe 4 3 2 7 7" xfId="24493" xr:uid="{325A90C7-536F-47FB-91AE-2DF93181D468}"/>
    <cellStyle name="Eingabe 4 3 2 7 8" xfId="28834" xr:uid="{38F94F29-03AA-4D58-9B6E-B6B4A8C5789A}"/>
    <cellStyle name="Eingabe 4 3 2 7 9" xfId="30807" xr:uid="{B56AE17A-76CF-46BE-AB90-BB418678FC7A}"/>
    <cellStyle name="Eingabe 4 3 2 8" xfId="4248" xr:uid="{C200EAB9-88CE-488C-B682-C95A9AB98EFF}"/>
    <cellStyle name="Eingabe 4 3 2 8 10" xfId="41911" xr:uid="{5DE93291-3542-4BF8-B85D-04766442A79E}"/>
    <cellStyle name="Eingabe 4 3 2 8 11" xfId="46247" xr:uid="{5F7A139F-0544-4107-997F-CAAA7B249C13}"/>
    <cellStyle name="Eingabe 4 3 2 8 12" xfId="49651" xr:uid="{210B3164-47FC-4B07-88E6-BDAB965A861A}"/>
    <cellStyle name="Eingabe 4 3 2 8 13" xfId="51618" xr:uid="{44D4B727-7325-4C25-8132-E8C1F3B9B5B2}"/>
    <cellStyle name="Eingabe 4 3 2 8 2" xfId="8681" xr:uid="{26828EF4-7A6E-4AB8-80CD-C59ABA879375}"/>
    <cellStyle name="Eingabe 4 3 2 8 3" xfId="12252" xr:uid="{4A2C1A58-8191-42B0-A2A1-1FF145F2B230}"/>
    <cellStyle name="Eingabe 4 3 2 8 4" xfId="16155" xr:uid="{8B64E1C1-FCFB-48F6-ABC5-B783CDC439D8}"/>
    <cellStyle name="Eingabe 4 3 2 8 5" xfId="19336" xr:uid="{F627B019-4532-459A-9787-8FEB9FA69304}"/>
    <cellStyle name="Eingabe 4 3 2 8 6" xfId="25855" xr:uid="{35CA2C60-DBDF-458B-ACAF-ACBD9B3212B8}"/>
    <cellStyle name="Eingabe 4 3 2 8 7" xfId="32203" xr:uid="{DAA88762-9DBB-44BA-A546-F47F8DD6179F}"/>
    <cellStyle name="Eingabe 4 3 2 8 8" xfId="35809" xr:uid="{D84DED39-58C6-4C88-A048-9855764F8229}"/>
    <cellStyle name="Eingabe 4 3 2 8 9" xfId="39261" xr:uid="{8DF93674-A2F3-4A23-B92F-90750EBA69C5}"/>
    <cellStyle name="Eingabe 4 3 2 9" xfId="3851" xr:uid="{EA121F08-56AF-41FE-B0D2-05EB795B973D}"/>
    <cellStyle name="Eingabe 4 3 2 9 10" xfId="41514" xr:uid="{296B00F6-56CC-4DC0-8B50-11651B985299}"/>
    <cellStyle name="Eingabe 4 3 2 9 11" xfId="45850" xr:uid="{F66D0827-5CB6-4285-A570-6E6283F7DD77}"/>
    <cellStyle name="Eingabe 4 3 2 9 12" xfId="49254" xr:uid="{E74283C7-C945-4593-AD3F-D37F9C187F7C}"/>
    <cellStyle name="Eingabe 4 3 2 9 13" xfId="51221" xr:uid="{16496E00-C1A6-4831-BA06-691BAB57E09F}"/>
    <cellStyle name="Eingabe 4 3 2 9 2" xfId="8284" xr:uid="{64217512-1E2A-480D-9ADB-4784A4A6711D}"/>
    <cellStyle name="Eingabe 4 3 2 9 3" xfId="11855" xr:uid="{BE625807-9311-4C16-AF4E-6900D06D0668}"/>
    <cellStyle name="Eingabe 4 3 2 9 4" xfId="15758" xr:uid="{CD1FB0BA-E76D-483D-9438-ECCAD4CB2A46}"/>
    <cellStyle name="Eingabe 4 3 2 9 5" xfId="18939" xr:uid="{05C9DAE8-DF21-4D85-9BBF-2485A4DC2C80}"/>
    <cellStyle name="Eingabe 4 3 2 9 6" xfId="25458" xr:uid="{9D420220-9EBF-4D10-99CC-38F188C1667B}"/>
    <cellStyle name="Eingabe 4 3 2 9 7" xfId="31806" xr:uid="{5CE77AFC-D1DC-4E7B-BD6A-D52E8B725A46}"/>
    <cellStyle name="Eingabe 4 3 2 9 8" xfId="35412" xr:uid="{16E676D3-B3A6-4BFF-9DAD-CC9069A800B1}"/>
    <cellStyle name="Eingabe 4 3 2 9 9" xfId="38864" xr:uid="{FD4D6343-DA1A-4EC3-8310-50B5221A083B}"/>
    <cellStyle name="Eingabe 4 3 3" xfId="1521" xr:uid="{DC5CC345-EAEE-4B89-BCEE-0F31D9797A6E}"/>
    <cellStyle name="Eingabe 4 3 3 10" xfId="43546" xr:uid="{664328DE-849D-4175-8CF4-BBF97A4995B3}"/>
    <cellStyle name="Eingabe 4 3 3 11" xfId="47718" xr:uid="{27137F15-6317-420D-B760-30AC3FE4A3AE}"/>
    <cellStyle name="Eingabe 4 3 3 2" xfId="5960" xr:uid="{AA70274C-F50E-4024-B601-F2A629E731B1}"/>
    <cellStyle name="Eingabe 4 3 3 3" xfId="9537" xr:uid="{B67B0D2D-8C82-4575-9D4B-4EC2A12A0CD4}"/>
    <cellStyle name="Eingabe 4 3 3 4" xfId="16642" xr:uid="{DEF8D5DB-4563-4634-9A80-E172944B1E70}"/>
    <cellStyle name="Eingabe 4 3 3 5" xfId="20629" xr:uid="{446C644D-53C7-4672-9B80-7062988D59F3}"/>
    <cellStyle name="Eingabe 4 3 3 6" xfId="23244" xr:uid="{96518C2B-CC56-42F0-AC05-0F46978699F5}"/>
    <cellStyle name="Eingabe 4 3 3 7" xfId="27015" xr:uid="{873124E1-2B02-4EF6-AC24-E70D52B18E36}"/>
    <cellStyle name="Eingabe 4 3 3 8" xfId="33104" xr:uid="{55B49612-ED64-4754-878C-7E44D2830AD7}"/>
    <cellStyle name="Eingabe 4 3 3 9" xfId="26691" xr:uid="{AB834069-56FC-497D-9F30-B113364A57F6}"/>
    <cellStyle name="Eingabe 4 3 4" xfId="1819" xr:uid="{2682FCAB-55CA-4B86-A675-4C4A70B408B2}"/>
    <cellStyle name="Eingabe 4 3 4 10" xfId="35252" xr:uid="{BE741E3D-E3E5-4352-8965-026C4062CFAC}"/>
    <cellStyle name="Eingabe 4 3 4 11" xfId="43844" xr:uid="{A6FA2FAA-F9BA-408D-80B5-E4517CD47F75}"/>
    <cellStyle name="Eingabe 4 3 4 12" xfId="47075" xr:uid="{335303B4-7CBB-4525-9488-C2259AE16706}"/>
    <cellStyle name="Eingabe 4 3 4 2" xfId="6257" xr:uid="{A8A1C970-5310-4CEC-9BB6-DE2C0D92C57A}"/>
    <cellStyle name="Eingabe 4 3 4 3" xfId="9835" xr:uid="{3FF36CCC-4336-4D85-BDF0-F56D3FCA60C0}"/>
    <cellStyle name="Eingabe 4 3 4 4" xfId="13737" xr:uid="{DAF4E97C-0667-43B2-9AB8-A39021A56A36}"/>
    <cellStyle name="Eingabe 4 3 4 5" xfId="16940" xr:uid="{D4B1524C-AB87-41E4-B010-116FF898EEFB}"/>
    <cellStyle name="Eingabe 4 3 4 6" xfId="20927" xr:uid="{5B3FC6AC-1E3D-4F47-AF29-B78D08A20AA0}"/>
    <cellStyle name="Eingabe 4 3 4 7" xfId="23524" xr:uid="{E097A8D2-28F1-407A-8D04-F30614BCF1AF}"/>
    <cellStyle name="Eingabe 4 3 4 8" xfId="27005" xr:uid="{06A16279-B626-4C9A-B533-A246D1C5AA7B}"/>
    <cellStyle name="Eingabe 4 3 4 9" xfId="33402" xr:uid="{3BCE9A5C-FD4C-4606-BD63-0BDF53B0EF97}"/>
    <cellStyle name="Eingabe 4 3 5" xfId="2069" xr:uid="{2FF32B02-627C-44B4-B8B9-0C2F991EC3DE}"/>
    <cellStyle name="Eingabe 4 3 5 10" xfId="39786" xr:uid="{F74859C3-DE44-48B5-9A13-430B0369E865}"/>
    <cellStyle name="Eingabe 4 3 5 11" xfId="44092" xr:uid="{5DD818E9-01C6-4CBE-B9D5-21D9AD5F028A}"/>
    <cellStyle name="Eingabe 4 3 5 12" xfId="47202" xr:uid="{E8E35287-1AC1-44B5-A40B-99BB228B3673}"/>
    <cellStyle name="Eingabe 4 3 5 2" xfId="6507" xr:uid="{DBCD0E99-19B6-4956-B39F-D213C0283F12}"/>
    <cellStyle name="Eingabe 4 3 5 3" xfId="10085" xr:uid="{E77D6B45-8056-4593-BCCF-D00562D111DF}"/>
    <cellStyle name="Eingabe 4 3 5 4" xfId="13984" xr:uid="{D890D223-8792-4404-962A-A92689AA1461}"/>
    <cellStyle name="Eingabe 4 3 5 5" xfId="17185" xr:uid="{D4CD2788-02C2-47EB-8A19-1CF5C8AD38BE}"/>
    <cellStyle name="Eingabe 4 3 5 6" xfId="21168" xr:uid="{3A1AF77A-8C33-4F91-901C-2E706FA36CFA}"/>
    <cellStyle name="Eingabe 4 3 5 7" xfId="23755" xr:uid="{1EFB6FCB-634D-47FA-8019-B48C95CBDF03}"/>
    <cellStyle name="Eingabe 4 3 5 8" xfId="28317" xr:uid="{4CC7D4EE-A111-4CDB-9AFE-EFA411825B48}"/>
    <cellStyle name="Eingabe 4 3 5 9" xfId="33648" xr:uid="{8D91D0BA-DDF5-4B58-8A15-AF1DEB1A3282}"/>
    <cellStyle name="Eingabe 4 3 6" xfId="2401" xr:uid="{FFDCCE3E-FFA4-4DDC-AB08-FEF44A37C99D}"/>
    <cellStyle name="Eingabe 4 3 6 10" xfId="40118" xr:uid="{A0DA97D2-2795-4424-ACE2-3B2F8033D877}"/>
    <cellStyle name="Eingabe 4 3 6 11" xfId="44424" xr:uid="{23EFA6D1-7E28-4A47-8889-ABE6DC57BEF8}"/>
    <cellStyle name="Eingabe 4 3 6 12" xfId="49090" xr:uid="{09862457-09D1-45BE-A3AC-5A9890067AF8}"/>
    <cellStyle name="Eingabe 4 3 6 2" xfId="6839" xr:uid="{E2A39EA1-015D-4281-835E-8E43A04FE224}"/>
    <cellStyle name="Eingabe 4 3 6 3" xfId="10417" xr:uid="{E8310870-0261-44E8-BDC7-0E5005B1CA38}"/>
    <cellStyle name="Eingabe 4 3 6 4" xfId="14316" xr:uid="{73A254E8-B1D1-4682-8D34-FA4B85619FFC}"/>
    <cellStyle name="Eingabe 4 3 6 5" xfId="17517" xr:uid="{6BB342D6-3431-4E10-BD7B-10D27ECAAD3D}"/>
    <cellStyle name="Eingabe 4 3 6 6" xfId="21500" xr:uid="{2E2B2364-A0EA-4B55-94F6-21CF4B763BF2}"/>
    <cellStyle name="Eingabe 4 3 6 7" xfId="24085" xr:uid="{D6193DB3-630B-4E1E-8B36-D971482FCC0E}"/>
    <cellStyle name="Eingabe 4 3 6 8" xfId="27038" xr:uid="{4C41B58A-11FF-499D-B0BF-8B143895492D}"/>
    <cellStyle name="Eingabe 4 3 6 9" xfId="33980" xr:uid="{EBE474D1-D1FD-4C68-BA86-4686A79C5ACD}"/>
    <cellStyle name="Eingabe 4 3 7" xfId="3085" xr:uid="{DF178125-023B-4D90-A629-D739E31626A6}"/>
    <cellStyle name="Eingabe 4 3 7 10" xfId="34662" xr:uid="{05C493ED-69F4-49FF-8529-5CC135E9EF40}"/>
    <cellStyle name="Eingabe 4 3 7 11" xfId="38107" xr:uid="{6446D1E9-F7FB-4317-833A-45A408059995}"/>
    <cellStyle name="Eingabe 4 3 7 12" xfId="40796" xr:uid="{B6DEE6A6-3C29-4B0B-90EE-C76DDD2DFFE2}"/>
    <cellStyle name="Eingabe 4 3 7 13" xfId="45107" xr:uid="{10E61E57-A50E-4523-9F74-2F0A068BFE1D}"/>
    <cellStyle name="Eingabe 4 3 7 14" xfId="48498" xr:uid="{DFC62116-B934-4651-BCF5-FAA07A5DB804}"/>
    <cellStyle name="Eingabe 4 3 7 15" xfId="50503" xr:uid="{933E4087-C0CF-41C1-8E5A-936C93B24BC6}"/>
    <cellStyle name="Eingabe 4 3 7 2" xfId="7520" xr:uid="{AD3945D3-F31C-4CEF-A827-51E4D3DDD4B1}"/>
    <cellStyle name="Eingabe 4 3 7 3" xfId="11099" xr:uid="{EEA94F46-E574-41E0-9878-FAECE77197E0}"/>
    <cellStyle name="Eingabe 4 3 7 4" xfId="14999" xr:uid="{12B7B806-5DF9-4697-B2B1-7CBAAD0951B0}"/>
    <cellStyle name="Eingabe 4 3 7 5" xfId="18198" xr:uid="{7F0719EA-15C7-4BC7-9BD5-AA193ED0244C}"/>
    <cellStyle name="Eingabe 4 3 7 6" xfId="22178" xr:uid="{FCD71D9F-D902-44BA-A6C8-0E688065232A}"/>
    <cellStyle name="Eingabe 4 3 7 7" xfId="24740" xr:uid="{CA05731E-4981-431A-89D7-CBB1FEC7FBAA}"/>
    <cellStyle name="Eingabe 4 3 7 8" xfId="29083" xr:uid="{56AFA96B-D231-420B-B284-6C46591FFFB1}"/>
    <cellStyle name="Eingabe 4 3 7 9" xfId="31057" xr:uid="{A9AEB081-E8FC-438C-8D1E-45744D1779CF}"/>
    <cellStyle name="Eingabe 4 3 8" xfId="3564" xr:uid="{652A40C3-9916-4E0E-82A3-45CB02957DBA}"/>
    <cellStyle name="Eingabe 4 3 8 10" xfId="35141" xr:uid="{C475FE8E-7762-4C85-B289-44EC45FE1F40}"/>
    <cellStyle name="Eingabe 4 3 8 11" xfId="38586" xr:uid="{26B3181C-DE59-40B5-9DCA-A07DBB3BF6B9}"/>
    <cellStyle name="Eingabe 4 3 8 12" xfId="41275" xr:uid="{9D928B2D-CC6C-4453-95BE-05CBEF4F99C9}"/>
    <cellStyle name="Eingabe 4 3 8 13" xfId="45586" xr:uid="{2E80D3F5-EF19-4AC0-8B9D-7BCE2A38FE26}"/>
    <cellStyle name="Eingabe 4 3 8 14" xfId="48977" xr:uid="{D0B65925-6C3A-4E4C-90DD-92911F979C88}"/>
    <cellStyle name="Eingabe 4 3 8 15" xfId="50982" xr:uid="{324D4686-4734-452A-8CE1-C9F3036DA159}"/>
    <cellStyle name="Eingabe 4 3 8 2" xfId="7999" xr:uid="{F40F7086-958F-4F25-AA7D-0227B54C48CA}"/>
    <cellStyle name="Eingabe 4 3 8 3" xfId="11578" xr:uid="{60787359-93BF-4BFF-9872-34B710D142C4}"/>
    <cellStyle name="Eingabe 4 3 8 4" xfId="15478" xr:uid="{F9686594-F66F-4B59-B50F-B31C77EB4B56}"/>
    <cellStyle name="Eingabe 4 3 8 5" xfId="18677" xr:uid="{8EB4EE40-5BC6-4925-9B91-1DD4911BB641}"/>
    <cellStyle name="Eingabe 4 3 8 6" xfId="22657" xr:uid="{1AAF010C-65C1-4685-9FF2-4847FC2496A2}"/>
    <cellStyle name="Eingabe 4 3 8 7" xfId="25219" xr:uid="{44FE9E76-2EF6-4AC3-99A1-BC84A21F3104}"/>
    <cellStyle name="Eingabe 4 3 8 8" xfId="29562" xr:uid="{EC3CA8FA-4AED-4B82-82CE-7EC67A3B8C84}"/>
    <cellStyle name="Eingabe 4 3 8 9" xfId="31536" xr:uid="{3512E83B-AA70-4699-B43D-8594C838BDB9}"/>
    <cellStyle name="Eingabe 4 3 9" xfId="4039" xr:uid="{173A7DD9-F0F4-49FD-A969-E16A949A9946}"/>
    <cellStyle name="Eingabe 4 3 9 10" xfId="41702" xr:uid="{629C8071-09A0-4FFA-9A5B-AC50B6B19A51}"/>
    <cellStyle name="Eingabe 4 3 9 11" xfId="46038" xr:uid="{9A158D53-F37E-46F1-B35F-DC838118B6E6}"/>
    <cellStyle name="Eingabe 4 3 9 12" xfId="49442" xr:uid="{503C8396-F375-43E2-9130-CB651770EA83}"/>
    <cellStyle name="Eingabe 4 3 9 13" xfId="51409" xr:uid="{0EFB71B1-9533-4991-87B6-D238D0AB4F24}"/>
    <cellStyle name="Eingabe 4 3 9 2" xfId="8472" xr:uid="{EB61E4E2-5B31-422A-9B8A-BC9BE50FDA08}"/>
    <cellStyle name="Eingabe 4 3 9 3" xfId="12043" xr:uid="{07840ADA-6316-48EE-9CA0-240B5083FB03}"/>
    <cellStyle name="Eingabe 4 3 9 4" xfId="15946" xr:uid="{40B3F9E5-4740-4F5E-BD24-0F851080FE4D}"/>
    <cellStyle name="Eingabe 4 3 9 5" xfId="19127" xr:uid="{6B885371-BDF1-4257-A5B1-C035DA6D5683}"/>
    <cellStyle name="Eingabe 4 3 9 6" xfId="25646" xr:uid="{5FF83807-9BF7-4429-A5FA-1E80DB072CFB}"/>
    <cellStyle name="Eingabe 4 3 9 7" xfId="31994" xr:uid="{A7BE615E-E746-4E95-ACB2-9C550AA15689}"/>
    <cellStyle name="Eingabe 4 3 9 8" xfId="35600" xr:uid="{C17B4D5C-6AAD-469F-9148-25A6E89EDA39}"/>
    <cellStyle name="Eingabe 4 3 9 9" xfId="39052" xr:uid="{D9B5CC26-5723-4ED7-88B6-8A37EBB26407}"/>
    <cellStyle name="Eingabe 4 4" xfId="593" xr:uid="{1E883BF5-76F7-453D-BC39-22849E170BA1}"/>
    <cellStyle name="Eingabe 4 4 10" xfId="3872" xr:uid="{3303011B-BA73-4FC1-BD2E-01D57D1E38F5}"/>
    <cellStyle name="Eingabe 4 4 10 10" xfId="41535" xr:uid="{ACA0F7EF-4125-4D3D-9D6A-6D062A09F5FE}"/>
    <cellStyle name="Eingabe 4 4 10 11" xfId="45871" xr:uid="{45AE5FE3-39D7-42E2-880F-A7B9FE442D28}"/>
    <cellStyle name="Eingabe 4 4 10 12" xfId="49275" xr:uid="{BF12683C-4C69-456D-996D-EC818E0B9FBE}"/>
    <cellStyle name="Eingabe 4 4 10 13" xfId="51242" xr:uid="{00129797-934E-4F71-8CA9-6C009C0BF934}"/>
    <cellStyle name="Eingabe 4 4 10 2" xfId="8305" xr:uid="{ECA5F053-C0CF-4FDB-9150-D5EF8EB18916}"/>
    <cellStyle name="Eingabe 4 4 10 3" xfId="11876" xr:uid="{B6609557-0815-49E5-A852-926FD91E7803}"/>
    <cellStyle name="Eingabe 4 4 10 4" xfId="15779" xr:uid="{6CF9B523-5528-472A-99E6-655E983FC92E}"/>
    <cellStyle name="Eingabe 4 4 10 5" xfId="18960" xr:uid="{5D32F70C-92D1-4136-BB49-2B4172E86716}"/>
    <cellStyle name="Eingabe 4 4 10 6" xfId="25479" xr:uid="{6226DB9E-E23D-4268-ADD0-C7E53562FEBE}"/>
    <cellStyle name="Eingabe 4 4 10 7" xfId="31827" xr:uid="{E93C7C63-A316-4CA5-9B91-A507AC4CD7F9}"/>
    <cellStyle name="Eingabe 4 4 10 8" xfId="35433" xr:uid="{30E9E3F3-0A58-4A20-8839-8F040CFE462B}"/>
    <cellStyle name="Eingabe 4 4 10 9" xfId="38885" xr:uid="{D991466B-CA41-4BD7-BCC4-E47FDC71989D}"/>
    <cellStyle name="Eingabe 4 4 11" xfId="5407" xr:uid="{56C21FFF-B44B-48D4-999A-BFB40A7725AC}"/>
    <cellStyle name="Eingabe 4 4 12" xfId="12940" xr:uid="{8B91EFB7-86A5-496F-9BB9-D040CC06DFDE}"/>
    <cellStyle name="Eingabe 4 4 13" xfId="19707" xr:uid="{1B743929-3BA8-4223-94B3-79FD7AD7EAD2}"/>
    <cellStyle name="Eingabe 4 4 14" xfId="30490" xr:uid="{A04A25F2-FEE6-45C4-89B5-23E8C525739F}"/>
    <cellStyle name="Eingabe 4 4 15" xfId="42623" xr:uid="{FE6CDF47-A932-4233-9267-D58A867AC08E}"/>
    <cellStyle name="Eingabe 4 4 16" xfId="52457" xr:uid="{C27C26E7-6E85-4922-89A4-63EFFB9611ED}"/>
    <cellStyle name="Eingabe 4 4 2" xfId="808" xr:uid="{DFD78154-79B5-4C69-B6EE-88456F9A4805}"/>
    <cellStyle name="Eingabe 4 4 2 10" xfId="5250" xr:uid="{B081EFCB-60D7-4FFC-B89F-12151E9E13D0}"/>
    <cellStyle name="Eingabe 4 4 2 11" xfId="12860" xr:uid="{60D12E5C-A68A-44C5-962E-28FD5CC5CABE}"/>
    <cellStyle name="Eingabe 4 4 2 12" xfId="19917" xr:uid="{93530120-0484-46E3-B944-A38FA1FB9CCF}"/>
    <cellStyle name="Eingabe 4 4 2 13" xfId="37680" xr:uid="{D871975C-5869-4383-97B0-AAA956EBE1EE}"/>
    <cellStyle name="Eingabe 4 4 2 14" xfId="42833" xr:uid="{A74876D9-D883-428F-A3E5-DA4A2EA7A5A0}"/>
    <cellStyle name="Eingabe 4 4 2 15" xfId="52671" xr:uid="{0F06BA27-1199-4235-B3A4-A32AA3DBDE8C}"/>
    <cellStyle name="Eingabe 4 4 2 2" xfId="1119" xr:uid="{A541406E-11B1-4382-8652-0C3DC93CC9E2}"/>
    <cellStyle name="Eingabe 4 4 2 2 10" xfId="43144" xr:uid="{8A9B52E7-806B-4049-8658-835C1E16BEF2}"/>
    <cellStyle name="Eingabe 4 4 2 2 11" xfId="47335" xr:uid="{EB76C9EB-98D1-4860-B61E-56D4AE677417}"/>
    <cellStyle name="Eingabe 4 4 2 2 2" xfId="5561" xr:uid="{C2406D14-0871-4EAE-8B63-A2049214E8DE}"/>
    <cellStyle name="Eingabe 4 4 2 2 3" xfId="9135" xr:uid="{946CD915-4465-479F-95D4-3B6F3BC0E4D0}"/>
    <cellStyle name="Eingabe 4 4 2 2 4" xfId="13557" xr:uid="{2A1C0864-F842-4453-AD46-71CEDF58D1C5}"/>
    <cellStyle name="Eingabe 4 4 2 2 5" xfId="20227" xr:uid="{56C6A483-5616-4C54-B3D1-9070DFB49439}"/>
    <cellStyle name="Eingabe 4 4 2 2 6" xfId="22916" xr:uid="{5536FCDE-7AF1-4161-8B42-B7C0A4EB3A8B}"/>
    <cellStyle name="Eingabe 4 4 2 2 7" xfId="26975" xr:uid="{4E2A62DF-25D2-4AA8-9081-4C14E8CA4895}"/>
    <cellStyle name="Eingabe 4 4 2 2 8" xfId="32702" xr:uid="{1D9EAC97-A303-4293-9172-F2A9A3DC684D}"/>
    <cellStyle name="Eingabe 4 4 2 2 9" xfId="26879" xr:uid="{8CE46A2F-B496-4373-8285-3189AFB7F972}"/>
    <cellStyle name="Eingabe 4 4 2 3" xfId="1348" xr:uid="{F2055B17-E2D2-46B9-AA63-EDCBE36B4577}"/>
    <cellStyle name="Eingabe 4 4 2 3 10" xfId="35348" xr:uid="{7C324271-DB30-456F-8BBA-E0BAD302AE68}"/>
    <cellStyle name="Eingabe 4 4 2 3 11" xfId="43373" xr:uid="{45EAE2B0-B53F-4AD0-83AF-50E10B7BC98E}"/>
    <cellStyle name="Eingabe 4 4 2 3 12" xfId="47313" xr:uid="{6A6B87DF-C98A-42F1-B754-A8E66C5DF441}"/>
    <cellStyle name="Eingabe 4 4 2 3 2" xfId="5789" xr:uid="{0D9B8F61-C006-4D2F-936B-5F1524823FC3}"/>
    <cellStyle name="Eingabe 4 4 2 3 3" xfId="9364" xr:uid="{6B3B59B9-F883-4336-A364-C7E1C003FEA7}"/>
    <cellStyle name="Eingabe 4 4 2 3 4" xfId="13291" xr:uid="{16B6F32A-777A-420D-B24F-BFD10C667DA6}"/>
    <cellStyle name="Eingabe 4 4 2 3 5" xfId="12911" xr:uid="{7F9A691E-098F-4494-8B10-6820A91CFEE6}"/>
    <cellStyle name="Eingabe 4 4 2 3 6" xfId="20456" xr:uid="{344F0A2D-14F3-4A62-8251-91BC9C3327DC}"/>
    <cellStyle name="Eingabe 4 4 2 3 7" xfId="22964" xr:uid="{4E79D5AF-7B5C-4E16-BC52-7CFA906EF6E5}"/>
    <cellStyle name="Eingabe 4 4 2 3 8" xfId="26964" xr:uid="{BF742B4E-3DEA-4474-A4BA-1FA6B5C7C91D}"/>
    <cellStyle name="Eingabe 4 4 2 3 9" xfId="32931" xr:uid="{EB3B6537-479D-49DE-94AD-BADA40C5BE04}"/>
    <cellStyle name="Eingabe 4 4 2 4" xfId="2227" xr:uid="{F2AEDCED-0FB5-410C-935B-2559A0180932}"/>
    <cellStyle name="Eingabe 4 4 2 4 10" xfId="39944" xr:uid="{C5B0DFE4-A2E9-4035-B69C-9A7FC1C42878}"/>
    <cellStyle name="Eingabe 4 4 2 4 11" xfId="44250" xr:uid="{703C02CC-DC4A-45AA-8AFB-E638F154660D}"/>
    <cellStyle name="Eingabe 4 4 2 4 12" xfId="46792" xr:uid="{0D3F00AE-C330-48B0-B16B-68A35EB26852}"/>
    <cellStyle name="Eingabe 4 4 2 4 2" xfId="6665" xr:uid="{BDE56062-6C14-4299-96B7-8B98A7951C18}"/>
    <cellStyle name="Eingabe 4 4 2 4 3" xfId="10243" xr:uid="{C79E9C88-8B9C-4584-B7A0-CB5F911DBC87}"/>
    <cellStyle name="Eingabe 4 4 2 4 4" xfId="14142" xr:uid="{A40332E1-7954-4065-A84E-350008747C73}"/>
    <cellStyle name="Eingabe 4 4 2 4 5" xfId="17343" xr:uid="{9624A871-3F85-4E9A-A22A-ED7B28605B0B}"/>
    <cellStyle name="Eingabe 4 4 2 4 6" xfId="21326" xr:uid="{5DEE5E4D-D4F5-44E3-8A5A-F23D17EB2FB4}"/>
    <cellStyle name="Eingabe 4 4 2 4 7" xfId="23913" xr:uid="{5816F827-1D55-427E-AEB2-1316685735F5}"/>
    <cellStyle name="Eingabe 4 4 2 4 8" xfId="29991" xr:uid="{BA02FE59-1A0E-4136-9E31-4B58D5BE61B9}"/>
    <cellStyle name="Eingabe 4 4 2 4 9" xfId="33806" xr:uid="{9A96B754-C709-4555-B746-4BAEE9D642C9}"/>
    <cellStyle name="Eingabe 4 4 2 5" xfId="2583" xr:uid="{6719C813-3612-4484-83F5-982B5EDA72A5}"/>
    <cellStyle name="Eingabe 4 4 2 5 10" xfId="40300" xr:uid="{9D4BC080-DE1A-4194-AF76-9BCB6100B169}"/>
    <cellStyle name="Eingabe 4 4 2 5 11" xfId="44606" xr:uid="{0ED45E56-6928-4303-91FE-ACDD6DC2451F}"/>
    <cellStyle name="Eingabe 4 4 2 5 12" xfId="42428" xr:uid="{EA1421F6-38EC-4A5F-A776-342987E7FA83}"/>
    <cellStyle name="Eingabe 4 4 2 5 2" xfId="7020" xr:uid="{D8B290B9-F093-4C98-81AF-D76103F54A37}"/>
    <cellStyle name="Eingabe 4 4 2 5 3" xfId="10599" xr:uid="{7979F660-9846-4CE3-9942-7F42566EAF3A}"/>
    <cellStyle name="Eingabe 4 4 2 5 4" xfId="14498" xr:uid="{F2467CAA-41B8-4AFD-A107-1AE8EBA2049D}"/>
    <cellStyle name="Eingabe 4 4 2 5 5" xfId="17699" xr:uid="{6950364A-ADDB-41B1-B8DB-5D4F647D80EA}"/>
    <cellStyle name="Eingabe 4 4 2 5 6" xfId="21682" xr:uid="{C04B0451-3232-48F6-AC5B-DB37ED8FE3C6}"/>
    <cellStyle name="Eingabe 4 4 2 5 7" xfId="24254" xr:uid="{C985A9ED-B808-46C3-BE5C-AEF0A81AC285}"/>
    <cellStyle name="Eingabe 4 4 2 5 8" xfId="30555" xr:uid="{C9922ACE-C450-49DD-A1F6-C373FF1A9DF2}"/>
    <cellStyle name="Eingabe 4 4 2 5 9" xfId="34162" xr:uid="{FF1CFBDF-782A-47C0-8149-D39052245E3F}"/>
    <cellStyle name="Eingabe 4 4 2 6" xfId="3272" xr:uid="{8C5C87BF-7041-4569-9113-AD1D63F9FC5D}"/>
    <cellStyle name="Eingabe 4 4 2 6 10" xfId="34849" xr:uid="{66A38116-A218-49EF-A054-8E7610EB2EB6}"/>
    <cellStyle name="Eingabe 4 4 2 6 11" xfId="38294" xr:uid="{0AD6887A-DC02-4297-B2B8-53597D9CC3CC}"/>
    <cellStyle name="Eingabe 4 4 2 6 12" xfId="40983" xr:uid="{A67FF0CE-78DA-4DA0-9038-61016D274C47}"/>
    <cellStyle name="Eingabe 4 4 2 6 13" xfId="45294" xr:uid="{594F4296-0568-4A00-A300-6B86D6672CCF}"/>
    <cellStyle name="Eingabe 4 4 2 6 14" xfId="48685" xr:uid="{83F33670-D13C-43B7-8406-B65D44DDE335}"/>
    <cellStyle name="Eingabe 4 4 2 6 15" xfId="50690" xr:uid="{E3BA9058-602F-4F27-B544-E98172370346}"/>
    <cellStyle name="Eingabe 4 4 2 6 2" xfId="7707" xr:uid="{2D510CB7-FBF4-4114-8FD8-3F9DF134045F}"/>
    <cellStyle name="Eingabe 4 4 2 6 3" xfId="11286" xr:uid="{43D60FB8-5B6D-44AF-917A-D26D30F1220B}"/>
    <cellStyle name="Eingabe 4 4 2 6 4" xfId="15186" xr:uid="{665057B2-5C5A-43A0-B418-FF450AEEE250}"/>
    <cellStyle name="Eingabe 4 4 2 6 5" xfId="18385" xr:uid="{978B11D2-13D6-452D-A0F6-473CD7C7C865}"/>
    <cellStyle name="Eingabe 4 4 2 6 6" xfId="22365" xr:uid="{2F80AD1E-F29F-4D31-84C5-E964DA917C84}"/>
    <cellStyle name="Eingabe 4 4 2 6 7" xfId="24927" xr:uid="{67D2C2DC-EF89-46C6-9709-F0ADDF505601}"/>
    <cellStyle name="Eingabe 4 4 2 6 8" xfId="29270" xr:uid="{1E32D22D-2C7E-4DE6-BB38-DF71A7C9CA36}"/>
    <cellStyle name="Eingabe 4 4 2 6 9" xfId="31244" xr:uid="{7D398787-5737-40AE-9064-A1C666E86B58}"/>
    <cellStyle name="Eingabe 4 4 2 7" xfId="2749" xr:uid="{0D211CB4-6110-4AAF-B009-EADB2CD925C7}"/>
    <cellStyle name="Eingabe 4 4 2 7 10" xfId="34328" xr:uid="{6EF5EA71-CB0F-4151-A83C-46A1154ABA25}"/>
    <cellStyle name="Eingabe 4 4 2 7 11" xfId="37773" xr:uid="{8C64B9A8-42FD-4BD1-8CFD-9ABFCD5B1366}"/>
    <cellStyle name="Eingabe 4 4 2 7 12" xfId="40466" xr:uid="{9EB266E8-DA4B-4384-A7B0-BEB53D5A8C41}"/>
    <cellStyle name="Eingabe 4 4 2 7 13" xfId="44772" xr:uid="{98C74A2E-E25C-4999-A84F-6C1F15B4473C}"/>
    <cellStyle name="Eingabe 4 4 2 7 14" xfId="48168" xr:uid="{266ABBEA-0522-415D-9A4D-4FA57122DFC9}"/>
    <cellStyle name="Eingabe 4 4 2 7 15" xfId="50173" xr:uid="{FD5FC77D-C9B5-4850-ACA0-32A1F2CD9F80}"/>
    <cellStyle name="Eingabe 4 4 2 7 2" xfId="7185" xr:uid="{3C19DB06-28FF-4741-A7FC-3D9871059828}"/>
    <cellStyle name="Eingabe 4 4 2 7 3" xfId="10765" xr:uid="{DB3532E1-9427-44EF-ADC2-B0F4B24C01DC}"/>
    <cellStyle name="Eingabe 4 4 2 7 4" xfId="14664" xr:uid="{D3EAEF5C-D26B-4DBE-8068-3B3B36CBC69B}"/>
    <cellStyle name="Eingabe 4 4 2 7 5" xfId="17865" xr:uid="{365C177B-FAAE-4F37-A3AC-F3B91C19A73E}"/>
    <cellStyle name="Eingabe 4 4 2 7 6" xfId="21848" xr:uid="{464E8EC6-18B2-4BEF-B583-2F979CD26237}"/>
    <cellStyle name="Eingabe 4 4 2 7 7" xfId="24410" xr:uid="{9D220C7A-8A59-407E-A28B-AC0275C351FA}"/>
    <cellStyle name="Eingabe 4 4 2 7 8" xfId="28748" xr:uid="{D67EB2D6-BB7F-4D70-A379-814A71C7635B}"/>
    <cellStyle name="Eingabe 4 4 2 7 9" xfId="30721" xr:uid="{D4223746-CDB5-455E-8CEF-FF1364FFFAC7}"/>
    <cellStyle name="Eingabe 4 4 2 8" xfId="4224" xr:uid="{D35098C0-EBCC-4E3B-A4F5-246A20E33878}"/>
    <cellStyle name="Eingabe 4 4 2 8 10" xfId="41887" xr:uid="{1B423749-14CA-4753-8C24-2CC0873464FB}"/>
    <cellStyle name="Eingabe 4 4 2 8 11" xfId="46223" xr:uid="{83F385E9-CAD0-4AF6-9C6B-6D58F02D39CD}"/>
    <cellStyle name="Eingabe 4 4 2 8 12" xfId="49627" xr:uid="{A80F3780-3474-4A27-A8C5-E5FD22BF1EBF}"/>
    <cellStyle name="Eingabe 4 4 2 8 13" xfId="51594" xr:uid="{7957C4D9-20A8-4886-9114-10784103B174}"/>
    <cellStyle name="Eingabe 4 4 2 8 2" xfId="8657" xr:uid="{075BCF6B-239A-472A-A2E1-0D8B764FE74D}"/>
    <cellStyle name="Eingabe 4 4 2 8 3" xfId="12228" xr:uid="{EE8FFC58-582C-474B-919C-7E4753322F32}"/>
    <cellStyle name="Eingabe 4 4 2 8 4" xfId="16131" xr:uid="{3876ED0F-DDE8-4332-BEAB-1E81D10F6730}"/>
    <cellStyle name="Eingabe 4 4 2 8 5" xfId="19312" xr:uid="{A8484993-CA53-4625-974C-52CF704088AB}"/>
    <cellStyle name="Eingabe 4 4 2 8 6" xfId="25831" xr:uid="{797DC82C-A44E-4924-9A09-F913F2A9D57F}"/>
    <cellStyle name="Eingabe 4 4 2 8 7" xfId="32179" xr:uid="{F97FF032-6E61-4071-8205-C168BD0BB99F}"/>
    <cellStyle name="Eingabe 4 4 2 8 8" xfId="35785" xr:uid="{79470DD7-C1FC-4650-88FF-0245FA1111A0}"/>
    <cellStyle name="Eingabe 4 4 2 8 9" xfId="39237" xr:uid="{A092A32D-AAD4-4C9E-991A-4FF4A0AD4B78}"/>
    <cellStyle name="Eingabe 4 4 2 9" xfId="3901" xr:uid="{F4899F7A-65A9-4E54-96D0-9E27605B9161}"/>
    <cellStyle name="Eingabe 4 4 2 9 10" xfId="41564" xr:uid="{ED40E56E-F5AA-40C2-94C4-1A5DC561C9AA}"/>
    <cellStyle name="Eingabe 4 4 2 9 11" xfId="45900" xr:uid="{CF6A5B75-676B-4AB0-B112-9450268C42EC}"/>
    <cellStyle name="Eingabe 4 4 2 9 12" xfId="49304" xr:uid="{1CB2C705-63A5-4A67-819C-5DB0C8643245}"/>
    <cellStyle name="Eingabe 4 4 2 9 13" xfId="51271" xr:uid="{359D96FD-9B77-41B4-9EF0-93EFA8177649}"/>
    <cellStyle name="Eingabe 4 4 2 9 2" xfId="8334" xr:uid="{874F015D-EDBC-446F-8C1F-25DDCF34B47A}"/>
    <cellStyle name="Eingabe 4 4 2 9 3" xfId="11905" xr:uid="{00D2C709-713C-4DB8-A7F1-DB2447371AC0}"/>
    <cellStyle name="Eingabe 4 4 2 9 4" xfId="15808" xr:uid="{C0E140A4-BC5F-4997-AAA0-F6DB30ADD054}"/>
    <cellStyle name="Eingabe 4 4 2 9 5" xfId="18989" xr:uid="{FD09B599-C2E0-459F-B6DF-89FB36F4F291}"/>
    <cellStyle name="Eingabe 4 4 2 9 6" xfId="25508" xr:uid="{506C679A-475F-4955-A17E-E353D4714DF9}"/>
    <cellStyle name="Eingabe 4 4 2 9 7" xfId="31856" xr:uid="{5AEA8189-ACC1-4033-82AA-187DA135E6E6}"/>
    <cellStyle name="Eingabe 4 4 2 9 8" xfId="35462" xr:uid="{ED176E2C-EC2A-4834-9D95-8C827B530B0B}"/>
    <cellStyle name="Eingabe 4 4 2 9 9" xfId="38914" xr:uid="{9A57864E-7399-4FCF-A8D3-576754454535}"/>
    <cellStyle name="Eingabe 4 4 3" xfId="1450" xr:uid="{F976D6ED-2A30-4939-9A6F-45215C0F28A8}"/>
    <cellStyle name="Eingabe 4 4 3 10" xfId="43475" xr:uid="{C8D8FA9A-50B2-40CF-8018-49DF66D7CCEE}"/>
    <cellStyle name="Eingabe 4 4 3 11" xfId="47762" xr:uid="{020C68A5-7BB9-4A3E-B103-066025F10456}"/>
    <cellStyle name="Eingabe 4 4 3 2" xfId="5889" xr:uid="{033EA8C4-6D30-4B7D-BEDB-8136EC3CE396}"/>
    <cellStyle name="Eingabe 4 4 3 3" xfId="9466" xr:uid="{7A15C231-56E0-44F5-98BC-0BF435907A3A}"/>
    <cellStyle name="Eingabe 4 4 3 4" xfId="16571" xr:uid="{3B645FB8-C5A9-4883-A500-678B1591394A}"/>
    <cellStyle name="Eingabe 4 4 3 5" xfId="20558" xr:uid="{BA79A2DA-8DFD-4269-B594-72E4871CFBA8}"/>
    <cellStyle name="Eingabe 4 4 3 6" xfId="23177" xr:uid="{2913478E-4AC7-44E7-B819-BA75BDB1F556}"/>
    <cellStyle name="Eingabe 4 4 3 7" xfId="27773" xr:uid="{C7885812-AB2A-46FC-9CC5-FA46BFAB4621}"/>
    <cellStyle name="Eingabe 4 4 3 8" xfId="33033" xr:uid="{CE0CDE32-3FD4-4EA6-A3C2-30C8E51799B5}"/>
    <cellStyle name="Eingabe 4 4 3 9" xfId="37428" xr:uid="{0003D98A-AB76-444F-B27F-AB094FBE1A7A}"/>
    <cellStyle name="Eingabe 4 4 4" xfId="1870" xr:uid="{0FC91118-7B04-4471-A26E-09808F41E265}"/>
    <cellStyle name="Eingabe 4 4 4 10" xfId="28623" xr:uid="{F3FB51CA-1503-47CA-97B2-0DD1F39C7134}"/>
    <cellStyle name="Eingabe 4 4 4 11" xfId="43895" xr:uid="{E40E304C-6E8F-4D8B-877D-998B8CA5F64A}"/>
    <cellStyle name="Eingabe 4 4 4 12" xfId="47126" xr:uid="{0B9AA595-FF35-49A5-BF8C-D8569719CDA0}"/>
    <cellStyle name="Eingabe 4 4 4 2" xfId="6308" xr:uid="{83958DF0-E1EB-405D-A656-9B5A2D598628}"/>
    <cellStyle name="Eingabe 4 4 4 3" xfId="9886" xr:uid="{405C5D5A-2709-4D8C-BCDA-4C9E77338CA8}"/>
    <cellStyle name="Eingabe 4 4 4 4" xfId="13788" xr:uid="{89B863DB-B8E3-4B63-A267-D33E52DD877B}"/>
    <cellStyle name="Eingabe 4 4 4 5" xfId="16991" xr:uid="{BD376175-0B7E-4C95-848D-AD872FE7370C}"/>
    <cellStyle name="Eingabe 4 4 4 6" xfId="20978" xr:uid="{EA968211-C342-4B56-857C-001D564F4F72}"/>
    <cellStyle name="Eingabe 4 4 4 7" xfId="23572" xr:uid="{3DF67A3A-8EE6-48CE-B5FB-58C78A7CC4F3}"/>
    <cellStyle name="Eingabe 4 4 4 8" xfId="28348" xr:uid="{0B6232DB-FE13-4381-9ADC-EEB62567621A}"/>
    <cellStyle name="Eingabe 4 4 4 9" xfId="33453" xr:uid="{B32C1AFD-8B4D-44F2-B298-D35E99EB5294}"/>
    <cellStyle name="Eingabe 4 4 5" xfId="2047" xr:uid="{2D3E7E58-F857-406D-8B79-7E2185870C5A}"/>
    <cellStyle name="Eingabe 4 4 5 10" xfId="39764" xr:uid="{B4D14968-A973-4609-A621-FB4A798DD14D}"/>
    <cellStyle name="Eingabe 4 4 5 11" xfId="44070" xr:uid="{98D37FA8-A1C5-4853-8766-B02CA2FCB5FA}"/>
    <cellStyle name="Eingabe 4 4 5 12" xfId="42599" xr:uid="{D1C2D9DF-CF9E-4201-A240-60D582FF173D}"/>
    <cellStyle name="Eingabe 4 4 5 2" xfId="6485" xr:uid="{0E5CB657-F8D3-4239-90AB-137CCBCCA5D2}"/>
    <cellStyle name="Eingabe 4 4 5 3" xfId="10063" xr:uid="{7EDFF1F9-5C45-4B26-AF04-B4770A65C0B8}"/>
    <cellStyle name="Eingabe 4 4 5 4" xfId="13962" xr:uid="{3F16A7C3-3D13-4DE4-8EF4-56F7DEB8C173}"/>
    <cellStyle name="Eingabe 4 4 5 5" xfId="17163" xr:uid="{1F2DDFA7-05E8-41F1-8185-48E90801B177}"/>
    <cellStyle name="Eingabe 4 4 5 6" xfId="21146" xr:uid="{5CC6CABC-DA00-4C58-8A3B-96B812B95AC6}"/>
    <cellStyle name="Eingabe 4 4 5 7" xfId="23733" xr:uid="{4FD91151-A6EC-4632-94B8-B3D1799F6A11}"/>
    <cellStyle name="Eingabe 4 4 5 8" xfId="30011" xr:uid="{6D11AAED-5ACE-481C-9FC9-876AA22857ED}"/>
    <cellStyle name="Eingabe 4 4 5 9" xfId="33626" xr:uid="{890A413A-3596-49A3-8052-D31B29151EAE}"/>
    <cellStyle name="Eingabe 4 4 6" xfId="2377" xr:uid="{0C504F6B-813A-4F30-9EED-8E3CC4E74C67}"/>
    <cellStyle name="Eingabe 4 4 6 10" xfId="40094" xr:uid="{2899B6E5-F5B3-4662-8266-2858C5F1BA8D}"/>
    <cellStyle name="Eingabe 4 4 6 11" xfId="44400" xr:uid="{A6F02533-943C-4B99-9B88-895C451F696D}"/>
    <cellStyle name="Eingabe 4 4 6 12" xfId="42495" xr:uid="{356EA33F-7BA7-408F-B564-9B1BFCDE92C6}"/>
    <cellStyle name="Eingabe 4 4 6 2" xfId="6815" xr:uid="{523C6B9C-0D63-48EB-9726-184B0947A500}"/>
    <cellStyle name="Eingabe 4 4 6 3" xfId="10393" xr:uid="{91A8EEA3-E1DC-419A-A26C-84D48A096B34}"/>
    <cellStyle name="Eingabe 4 4 6 4" xfId="14292" xr:uid="{FF7A4385-488D-4A02-B2A9-816D4FAA3B5F}"/>
    <cellStyle name="Eingabe 4 4 6 5" xfId="17493" xr:uid="{A2F04E12-DDA0-4345-B974-D507D655E22F}"/>
    <cellStyle name="Eingabe 4 4 6 6" xfId="21476" xr:uid="{C18060C5-B02A-4694-AE68-32A0F1E88909}"/>
    <cellStyle name="Eingabe 4 4 6 7" xfId="24063" xr:uid="{2868E1B0-7989-46C3-9FD2-AE4FD3FFCEBF}"/>
    <cellStyle name="Eingabe 4 4 6 8" xfId="26339" xr:uid="{8FD5A698-C9BA-4C5D-BB9E-28A7BCB1F11E}"/>
    <cellStyle name="Eingabe 4 4 6 9" xfId="33956" xr:uid="{1EE53947-B934-4700-AF80-26CBC5AC6C06}"/>
    <cellStyle name="Eingabe 4 4 7" xfId="3061" xr:uid="{67983DFA-7D76-4208-9FCE-269361574927}"/>
    <cellStyle name="Eingabe 4 4 7 10" xfId="34638" xr:uid="{582AB096-F854-43EC-9EAD-5EA23205216A}"/>
    <cellStyle name="Eingabe 4 4 7 11" xfId="38083" xr:uid="{23B8AA8A-A7BE-46FD-AB82-B62C4BEF978A}"/>
    <cellStyle name="Eingabe 4 4 7 12" xfId="40772" xr:uid="{15A32B6B-E96D-4E60-B603-399EB87C0AA9}"/>
    <cellStyle name="Eingabe 4 4 7 13" xfId="45083" xr:uid="{2DFAA10D-D5A1-4802-BDBB-A5631B70F61B}"/>
    <cellStyle name="Eingabe 4 4 7 14" xfId="48474" xr:uid="{835BF7AE-B04A-48EA-8B5E-B3018B56DB5E}"/>
    <cellStyle name="Eingabe 4 4 7 15" xfId="50479" xr:uid="{3B0E298A-8F05-41C6-A777-1F9CBC4A597F}"/>
    <cellStyle name="Eingabe 4 4 7 2" xfId="7496" xr:uid="{75B62D9D-9BA7-4E12-9C2E-F5DDE2D33DD6}"/>
    <cellStyle name="Eingabe 4 4 7 3" xfId="11075" xr:uid="{82306B0C-35F1-4195-BB36-637D56F3D2F1}"/>
    <cellStyle name="Eingabe 4 4 7 4" xfId="14975" xr:uid="{CDF2B020-E7FB-48C3-BF58-21A52ECF92A7}"/>
    <cellStyle name="Eingabe 4 4 7 5" xfId="18174" xr:uid="{CC3339ED-E5F5-4CC5-B041-2F8C1FD2A847}"/>
    <cellStyle name="Eingabe 4 4 7 6" xfId="22154" xr:uid="{5CC63141-D580-4103-AFF1-A479B77B0D73}"/>
    <cellStyle name="Eingabe 4 4 7 7" xfId="24716" xr:uid="{9B11F713-D57C-4876-9208-61A25273331E}"/>
    <cellStyle name="Eingabe 4 4 7 8" xfId="29059" xr:uid="{701F9F9A-4FA1-40D1-9F04-4CDA8AE63BF7}"/>
    <cellStyle name="Eingabe 4 4 7 9" xfId="31033" xr:uid="{DA24E70C-FC5C-45F0-AD62-946DD069D511}"/>
    <cellStyle name="Eingabe 4 4 8" xfId="3617" xr:uid="{DD904D55-B325-49B5-AACA-110953590094}"/>
    <cellStyle name="Eingabe 4 4 8 10" xfId="35194" xr:uid="{49D9FFA3-3E9C-4FAB-AA76-3D1773817FDE}"/>
    <cellStyle name="Eingabe 4 4 8 11" xfId="38639" xr:uid="{BAB4979D-67FF-4FCC-B48C-BE20D0F12020}"/>
    <cellStyle name="Eingabe 4 4 8 12" xfId="41328" xr:uid="{AA6386B7-CB49-4489-806C-96D1CA2BC611}"/>
    <cellStyle name="Eingabe 4 4 8 13" xfId="45639" xr:uid="{6F0E7C60-FDE8-4922-9BC7-106C1D029AB0}"/>
    <cellStyle name="Eingabe 4 4 8 14" xfId="49030" xr:uid="{31C55EC7-2A7F-40B0-8C06-61296A502C55}"/>
    <cellStyle name="Eingabe 4 4 8 15" xfId="51035" xr:uid="{5430C528-D2E2-4C60-ACB8-D6DF0D174904}"/>
    <cellStyle name="Eingabe 4 4 8 2" xfId="8052" xr:uid="{605CDF20-9EE2-4C6D-940F-141B618F8877}"/>
    <cellStyle name="Eingabe 4 4 8 3" xfId="11631" xr:uid="{44CBAC1B-F766-4914-A50A-46842C10C450}"/>
    <cellStyle name="Eingabe 4 4 8 4" xfId="15531" xr:uid="{11F9B812-23A2-4C49-89E2-8F84C30406CD}"/>
    <cellStyle name="Eingabe 4 4 8 5" xfId="18730" xr:uid="{10E9B869-47E1-4395-93DA-200817F18F39}"/>
    <cellStyle name="Eingabe 4 4 8 6" xfId="22710" xr:uid="{D5D72D2A-BAB2-41A1-A7F2-1346D5330412}"/>
    <cellStyle name="Eingabe 4 4 8 7" xfId="25272" xr:uid="{6F5E85E1-3508-4025-890A-A9AC84F50CD7}"/>
    <cellStyle name="Eingabe 4 4 8 8" xfId="29615" xr:uid="{5D9D2FF6-7911-4794-B5EE-B0757437BAC4}"/>
    <cellStyle name="Eingabe 4 4 8 9" xfId="31589" xr:uid="{9DEF1829-EE1A-4800-BDF6-ED80AE8B86DF}"/>
    <cellStyle name="Eingabe 4 4 9" xfId="4015" xr:uid="{6107954E-C29F-47EA-B720-1CEF547AF0A6}"/>
    <cellStyle name="Eingabe 4 4 9 10" xfId="41678" xr:uid="{914ECFFB-A9B0-4934-93F7-EEF614AC7001}"/>
    <cellStyle name="Eingabe 4 4 9 11" xfId="46014" xr:uid="{45F4B20E-F386-449A-827B-E083743B8072}"/>
    <cellStyle name="Eingabe 4 4 9 12" xfId="49418" xr:uid="{E19323DB-37B0-46BF-ABA5-92C357AFE652}"/>
    <cellStyle name="Eingabe 4 4 9 13" xfId="51385" xr:uid="{381ACF4E-65DB-4FA1-BFB3-720852CF315C}"/>
    <cellStyle name="Eingabe 4 4 9 2" xfId="8448" xr:uid="{981864AA-1AA2-4248-89E9-4F589FDE9090}"/>
    <cellStyle name="Eingabe 4 4 9 3" xfId="12019" xr:uid="{01842EC8-A916-45D6-8518-318BDC099541}"/>
    <cellStyle name="Eingabe 4 4 9 4" xfId="15922" xr:uid="{AEC856F7-37AB-4FCD-8744-A89EF3968A80}"/>
    <cellStyle name="Eingabe 4 4 9 5" xfId="19103" xr:uid="{3850E8D2-A3D2-4556-8353-204C98A8CF5C}"/>
    <cellStyle name="Eingabe 4 4 9 6" xfId="25622" xr:uid="{3631CB58-D716-4610-B761-9699E7E95798}"/>
    <cellStyle name="Eingabe 4 4 9 7" xfId="31970" xr:uid="{6456BD27-317E-48FE-92D5-175705B808D7}"/>
    <cellStyle name="Eingabe 4 4 9 8" xfId="35576" xr:uid="{2E4E46C6-00B7-469E-BC1E-6BDFB1EFCFD2}"/>
    <cellStyle name="Eingabe 4 4 9 9" xfId="39028" xr:uid="{8D80D7CD-8D1D-4B18-9A93-E79C7C501D8C}"/>
    <cellStyle name="Eingabe 4 5" xfId="776" xr:uid="{62841D6E-D51F-44A7-B876-9E53EBA6CEA0}"/>
    <cellStyle name="Eingabe 4 5 10" xfId="5153" xr:uid="{C8F82FA6-B91E-4722-BCA3-B0E9927E7261}"/>
    <cellStyle name="Eingabe 4 5 11" xfId="12930" xr:uid="{2EE5F156-3714-451B-BE89-17F45379F420}"/>
    <cellStyle name="Eingabe 4 5 12" xfId="19885" xr:uid="{E717B7A5-4F7C-4D46-87C2-9C1E986A0932}"/>
    <cellStyle name="Eingabe 4 5 13" xfId="37644" xr:uid="{1E153E35-491C-4AA1-914A-1A73FCBC4945}"/>
    <cellStyle name="Eingabe 4 5 14" xfId="42801" xr:uid="{C2710F46-21EE-4CFA-84F5-6372FA3C608A}"/>
    <cellStyle name="Eingabe 4 5 15" xfId="52639" xr:uid="{3E1D4BF5-DC1C-4E38-8C5C-15503530D768}"/>
    <cellStyle name="Eingabe 4 5 2" xfId="1321" xr:uid="{3D72D4B5-68BC-4389-AA6C-D68F9C8800D4}"/>
    <cellStyle name="Eingabe 4 5 2 10" xfId="43346" xr:uid="{35034020-6F36-4488-8CE4-ADEE8750A399}"/>
    <cellStyle name="Eingabe 4 5 2 11" xfId="47359" xr:uid="{2ED232BE-8CD9-4EEC-B05D-61F6D5B83390}"/>
    <cellStyle name="Eingabe 4 5 2 2" xfId="5763" xr:uid="{9ADA622E-2455-4F0F-BFA0-154B8E9A91E2}"/>
    <cellStyle name="Eingabe 4 5 2 3" xfId="9337" xr:uid="{CFC95452-6A00-4C91-A550-C3E0A4D37643}"/>
    <cellStyle name="Eingabe 4 5 2 4" xfId="5064" xr:uid="{29ECFB1D-374D-4B58-968A-F76B9F151BC6}"/>
    <cellStyle name="Eingabe 4 5 2 5" xfId="20429" xr:uid="{BCEDB1EB-5BCB-46D5-BA10-D98D2C727CCF}"/>
    <cellStyle name="Eingabe 4 5 2 6" xfId="5224" xr:uid="{04C58178-A709-4DB1-BC7F-D02936BC505D}"/>
    <cellStyle name="Eingabe 4 5 2 7" xfId="30380" xr:uid="{478EFC87-738A-4F5A-8543-DD230109ABB6}"/>
    <cellStyle name="Eingabe 4 5 2 8" xfId="32904" xr:uid="{64FC585F-FC25-4375-86D3-7BDC79C33068}"/>
    <cellStyle name="Eingabe 4 5 2 9" xfId="37120" xr:uid="{AE632EE1-C3B9-456D-86B2-F8620B7A4381}"/>
    <cellStyle name="Eingabe 4 5 3" xfId="1203" xr:uid="{F877B3DA-C3F4-443D-A841-238FD296E702}"/>
    <cellStyle name="Eingabe 4 5 3 10" xfId="37128" xr:uid="{A9C6DA26-133F-45E2-8C48-ABE7950391EF}"/>
    <cellStyle name="Eingabe 4 5 3 11" xfId="43228" xr:uid="{262E8530-F9E2-4A16-8E4A-612A92B8EC78}"/>
    <cellStyle name="Eingabe 4 5 3 12" xfId="46998" xr:uid="{CB2F259B-7F72-44B2-90F3-7723E56500B9}"/>
    <cellStyle name="Eingabe 4 5 3 2" xfId="5645" xr:uid="{9717785E-1FEF-4DA0-8D6D-575E8379E13B}"/>
    <cellStyle name="Eingabe 4 5 3 3" xfId="9219" xr:uid="{F2E48D2F-1B2C-4BB6-B755-7C2B56442D7A}"/>
    <cellStyle name="Eingabe 4 5 3 4" xfId="13165" xr:uid="{E4DF385F-E9D8-49A3-B1BC-831A4349A159}"/>
    <cellStyle name="Eingabe 4 5 3 5" xfId="12936" xr:uid="{43C0C40D-4080-4CD6-82B2-AD9C467C2E59}"/>
    <cellStyle name="Eingabe 4 5 3 6" xfId="20311" xr:uid="{E3A82ADD-7D0B-4E83-A6CD-97693ED9F7AE}"/>
    <cellStyle name="Eingabe 4 5 3 7" xfId="23048" xr:uid="{332A82BA-29C6-4365-992A-D1B1936E0DD4}"/>
    <cellStyle name="Eingabe 4 5 3 8" xfId="29997" xr:uid="{D4DAFED5-E0D9-4B42-9A97-197A3DFFF063}"/>
    <cellStyle name="Eingabe 4 5 3 9" xfId="32786" xr:uid="{BF409A83-D7C9-478C-9F1A-64AD797B8A29}"/>
    <cellStyle name="Eingabe 4 5 4" xfId="2199" xr:uid="{532B483D-E8E4-401A-A8D9-7A9172D84183}"/>
    <cellStyle name="Eingabe 4 5 4 10" xfId="39916" xr:uid="{EFF65286-8B22-4AE8-805A-1B69456EDE5B}"/>
    <cellStyle name="Eingabe 4 5 4 11" xfId="44222" xr:uid="{6CD4A4AE-B9B5-407C-A135-2A0E61359BB7}"/>
    <cellStyle name="Eingabe 4 5 4 12" xfId="47810" xr:uid="{F7A35528-10FB-42F2-A744-79F5593A0502}"/>
    <cellStyle name="Eingabe 4 5 4 2" xfId="6637" xr:uid="{E9ACAE6D-B47D-495E-BF97-E5B7C418E412}"/>
    <cellStyle name="Eingabe 4 5 4 3" xfId="10215" xr:uid="{35BEB516-A976-4BFC-ADC4-F7177E420B2C}"/>
    <cellStyle name="Eingabe 4 5 4 4" xfId="14114" xr:uid="{549D81B4-FAD6-4F81-9D08-05AB7CF2BF17}"/>
    <cellStyle name="Eingabe 4 5 4 5" xfId="17315" xr:uid="{C5667075-FC27-4FE2-B413-14B1C236B8DF}"/>
    <cellStyle name="Eingabe 4 5 4 6" xfId="21298" xr:uid="{CD636F20-F549-4957-BD6A-EA70FFDEAD28}"/>
    <cellStyle name="Eingabe 4 5 4 7" xfId="23885" xr:uid="{FF0B3030-B7C7-40F5-9C6B-D213AC5F0E7B}"/>
    <cellStyle name="Eingabe 4 5 4 8" xfId="30172" xr:uid="{3D7C0F0F-8D61-45AF-85A1-7E01BC4E49F5}"/>
    <cellStyle name="Eingabe 4 5 4 9" xfId="33778" xr:uid="{B340EE54-E36E-4C50-98F4-4C11A6CC2346}"/>
    <cellStyle name="Eingabe 4 5 5" xfId="2552" xr:uid="{422E8075-413B-45C7-8B56-6436CD6F4C37}"/>
    <cellStyle name="Eingabe 4 5 5 10" xfId="40269" xr:uid="{786D7874-3D50-4A47-B071-801F12B00064}"/>
    <cellStyle name="Eingabe 4 5 5 11" xfId="44575" xr:uid="{F766C539-0143-4EFB-B330-51F25E18DD32}"/>
    <cellStyle name="Eingabe 4 5 5 12" xfId="46776" xr:uid="{1438111F-0FC6-43AE-AAA1-85B715071408}"/>
    <cellStyle name="Eingabe 4 5 5 2" xfId="6989" xr:uid="{0407D0CF-9D6D-4878-A61A-EB93FF0A9794}"/>
    <cellStyle name="Eingabe 4 5 5 3" xfId="10568" xr:uid="{B0CF9E4C-CFF7-45F8-B1AE-BE4ECD3A5622}"/>
    <cellStyle name="Eingabe 4 5 5 4" xfId="14467" xr:uid="{17FDD4FF-18F9-45FF-A2A1-F54F929CE6F1}"/>
    <cellStyle name="Eingabe 4 5 5 5" xfId="17668" xr:uid="{2AC637E4-1650-4207-8E19-F311F9024B7F}"/>
    <cellStyle name="Eingabe 4 5 5 6" xfId="21651" xr:uid="{A8D759DB-B83F-4413-9853-C63650594826}"/>
    <cellStyle name="Eingabe 4 5 5 7" xfId="24225" xr:uid="{607D07A8-CC93-4516-BE53-5C2CAA03C95E}"/>
    <cellStyle name="Eingabe 4 5 5 8" xfId="30524" xr:uid="{1A390403-E9A4-4BA8-A400-27340BBBE0C6}"/>
    <cellStyle name="Eingabe 4 5 5 9" xfId="34131" xr:uid="{48A0215E-543A-493A-8567-C036DD3F660C}"/>
    <cellStyle name="Eingabe 4 5 6" xfId="3240" xr:uid="{1FC231DA-D24B-455C-98CA-2564D0E17858}"/>
    <cellStyle name="Eingabe 4 5 6 10" xfId="34817" xr:uid="{4DE4E910-4230-4D73-A870-A96F8027DE05}"/>
    <cellStyle name="Eingabe 4 5 6 11" xfId="38262" xr:uid="{AC7DF592-3B84-404C-A4E2-060D80FA1C06}"/>
    <cellStyle name="Eingabe 4 5 6 12" xfId="40951" xr:uid="{24C9E8BA-66C1-48FF-8103-8800B5AFA0D0}"/>
    <cellStyle name="Eingabe 4 5 6 13" xfId="45262" xr:uid="{B41AF46B-D1D3-4E08-A8ED-FF6CE6A5F489}"/>
    <cellStyle name="Eingabe 4 5 6 14" xfId="48653" xr:uid="{731A947D-5326-45DE-8555-4C1EDDB7E4FF}"/>
    <cellStyle name="Eingabe 4 5 6 15" xfId="50658" xr:uid="{836BA785-2631-4D93-8918-B689971BEF2E}"/>
    <cellStyle name="Eingabe 4 5 6 2" xfId="7675" xr:uid="{437DE1C5-5ED7-479D-824F-FB41B05EADC0}"/>
    <cellStyle name="Eingabe 4 5 6 3" xfId="11254" xr:uid="{F03108F1-F962-4F7F-852E-833BEFC3D322}"/>
    <cellStyle name="Eingabe 4 5 6 4" xfId="15154" xr:uid="{D1152819-AEAB-4A74-9F01-3648737E2AC7}"/>
    <cellStyle name="Eingabe 4 5 6 5" xfId="18353" xr:uid="{B5CF35FB-4539-4202-96CE-1FBDB523874B}"/>
    <cellStyle name="Eingabe 4 5 6 6" xfId="22333" xr:uid="{E062D4C8-CDEA-4424-B076-052A2D74C119}"/>
    <cellStyle name="Eingabe 4 5 6 7" xfId="24895" xr:uid="{A37345AD-3E5D-4F96-A2B6-9D44FD16D95F}"/>
    <cellStyle name="Eingabe 4 5 6 8" xfId="29238" xr:uid="{4BF9490E-967A-4C9F-B7AD-A4EB5E739132}"/>
    <cellStyle name="Eingabe 4 5 6 9" xfId="31212" xr:uid="{31BC2B7D-4A42-497C-A94A-4C075D73C89D}"/>
    <cellStyle name="Eingabe 4 5 7" xfId="2975" xr:uid="{B03D1BE4-78D8-49FE-A5F2-C4177E84595E}"/>
    <cellStyle name="Eingabe 4 5 7 10" xfId="34552" xr:uid="{39B17F48-8210-4378-B35C-A36E5F9358E0}"/>
    <cellStyle name="Eingabe 4 5 7 11" xfId="37997" xr:uid="{9C0BEC97-CD92-4E9E-85E7-D438367EECDC}"/>
    <cellStyle name="Eingabe 4 5 7 12" xfId="40686" xr:uid="{992EF0FD-F779-400E-ABFE-EB159E6F4FDF}"/>
    <cellStyle name="Eingabe 4 5 7 13" xfId="44997" xr:uid="{A68B8462-B560-4DAA-9AE7-0F932817E00B}"/>
    <cellStyle name="Eingabe 4 5 7 14" xfId="48388" xr:uid="{35563990-C07F-4816-9AC0-484372FB109D}"/>
    <cellStyle name="Eingabe 4 5 7 15" xfId="50393" xr:uid="{ED04D8A7-DCDC-4471-BBB6-3380EBDD4025}"/>
    <cellStyle name="Eingabe 4 5 7 2" xfId="7410" xr:uid="{2CDF9C04-E7C3-47FE-99BE-88623F9F4518}"/>
    <cellStyle name="Eingabe 4 5 7 3" xfId="10989" xr:uid="{5FF5BBCB-68BC-47F6-A25A-AB4A1779498C}"/>
    <cellStyle name="Eingabe 4 5 7 4" xfId="14889" xr:uid="{3BD83271-EDDB-45A4-9FC7-1E13E85DA396}"/>
    <cellStyle name="Eingabe 4 5 7 5" xfId="18088" xr:uid="{54B53C29-433D-4636-95E8-A1BC9ADE3180}"/>
    <cellStyle name="Eingabe 4 5 7 6" xfId="22068" xr:uid="{F5A19C38-B2D9-4769-B0DF-8B8458403276}"/>
    <cellStyle name="Eingabe 4 5 7 7" xfId="24630" xr:uid="{F64BE90E-6619-43E6-B418-76F6B89AB439}"/>
    <cellStyle name="Eingabe 4 5 7 8" xfId="28973" xr:uid="{F9BD131D-7968-40A3-A11B-959DDF11E7F3}"/>
    <cellStyle name="Eingabe 4 5 7 9" xfId="30947" xr:uid="{3A84BA61-014C-4820-BDBF-D95D1A36473C}"/>
    <cellStyle name="Eingabe 4 5 8" xfId="4193" xr:uid="{169AAC7D-CECC-42C0-AF14-6E13E230C12E}"/>
    <cellStyle name="Eingabe 4 5 8 10" xfId="41856" xr:uid="{CE63B5B1-DC8B-4289-8DCA-BCB2FEFE21EE}"/>
    <cellStyle name="Eingabe 4 5 8 11" xfId="46192" xr:uid="{2D315216-E1EA-4DEF-B6FF-58702C739686}"/>
    <cellStyle name="Eingabe 4 5 8 12" xfId="49596" xr:uid="{D7FDA55E-ACD4-411D-874B-00DC36E0CE75}"/>
    <cellStyle name="Eingabe 4 5 8 13" xfId="51563" xr:uid="{8A346B41-52DC-4161-8B34-E41D2A28BDAA}"/>
    <cellStyle name="Eingabe 4 5 8 2" xfId="8626" xr:uid="{2AECC907-FB34-40F8-B8EB-BF2F442F9807}"/>
    <cellStyle name="Eingabe 4 5 8 3" xfId="12197" xr:uid="{800792B3-7F8A-4BC1-9262-E401FEA536AE}"/>
    <cellStyle name="Eingabe 4 5 8 4" xfId="16100" xr:uid="{6F991065-7EAE-40E6-AA1A-A77D97291EAD}"/>
    <cellStyle name="Eingabe 4 5 8 5" xfId="19281" xr:uid="{1DF8F502-41FC-49A5-BE4E-DCD296B4B4D2}"/>
    <cellStyle name="Eingabe 4 5 8 6" xfId="25800" xr:uid="{90DC4118-9AD8-4ECD-8563-B13975E0F244}"/>
    <cellStyle name="Eingabe 4 5 8 7" xfId="32148" xr:uid="{573A3C94-668A-49E2-B21D-A2AE3C90CF62}"/>
    <cellStyle name="Eingabe 4 5 8 8" xfId="35754" xr:uid="{20343B7C-1E3E-43C9-B224-72F4693BEC11}"/>
    <cellStyle name="Eingabe 4 5 8 9" xfId="39206" xr:uid="{AA8C17D2-778B-4212-AFA3-FD968D63236C}"/>
    <cellStyle name="Eingabe 4 5 9" xfId="3897" xr:uid="{537FD46C-797B-44AA-9FBD-4F515C097644}"/>
    <cellStyle name="Eingabe 4 5 9 10" xfId="41560" xr:uid="{A7B17553-4E0D-4FDD-BB1F-E5CF60006E74}"/>
    <cellStyle name="Eingabe 4 5 9 11" xfId="45896" xr:uid="{0015955B-AD1B-4793-BA16-9842AE1C43FD}"/>
    <cellStyle name="Eingabe 4 5 9 12" xfId="49300" xr:uid="{AC9B585C-BC15-429E-AA98-0E1775002BC1}"/>
    <cellStyle name="Eingabe 4 5 9 13" xfId="51267" xr:uid="{56D98F0C-0DE4-4B36-A389-87713A000ED2}"/>
    <cellStyle name="Eingabe 4 5 9 2" xfId="8330" xr:uid="{50839DAF-BA2C-4C98-B7CC-69B55F4A5511}"/>
    <cellStyle name="Eingabe 4 5 9 3" xfId="11901" xr:uid="{0B6E8705-8038-46A3-8538-6A815811D88A}"/>
    <cellStyle name="Eingabe 4 5 9 4" xfId="15804" xr:uid="{1ACE4102-EE6B-41EC-8B5A-DA73B862960D}"/>
    <cellStyle name="Eingabe 4 5 9 5" xfId="18985" xr:uid="{C58B6414-D4AF-4E9F-9406-2B9F512F6E47}"/>
    <cellStyle name="Eingabe 4 5 9 6" xfId="25504" xr:uid="{86E411E6-C99C-4855-8C4F-1545B9A3E01C}"/>
    <cellStyle name="Eingabe 4 5 9 7" xfId="31852" xr:uid="{2A9775E9-C7A4-4C39-AE20-F4E16DC05E2F}"/>
    <cellStyle name="Eingabe 4 5 9 8" xfId="35458" xr:uid="{DE0BB67C-770B-44E5-BD16-0D7A5B326EB9}"/>
    <cellStyle name="Eingabe 4 5 9 9" xfId="38910" xr:uid="{91AC1935-EBAB-4769-9F10-0D71CE2E58CC}"/>
    <cellStyle name="Eingabe 4 6" xfId="1359" xr:uid="{46D3ADBA-57A8-4C23-9532-D5D869449C7F}"/>
    <cellStyle name="Eingabe 4 6 10" xfId="43384" xr:uid="{22D7A68D-AC25-4989-B1BC-C5D1B45F201E}"/>
    <cellStyle name="Eingabe 4 6 11" xfId="48050" xr:uid="{23F8EAB3-C408-42EC-AE0E-928E22D6224D}"/>
    <cellStyle name="Eingabe 4 6 2" xfId="5800" xr:uid="{DA539DCF-4B08-41FF-AFC9-EA8C602FB45D}"/>
    <cellStyle name="Eingabe 4 6 3" xfId="9375" xr:uid="{622DAEE6-9022-4376-9022-5DA02EFF6980}"/>
    <cellStyle name="Eingabe 4 6 4" xfId="12822" xr:uid="{0BED0138-5AC8-45F8-9DD8-294293595379}"/>
    <cellStyle name="Eingabe 4 6 5" xfId="20467" xr:uid="{333934E9-3FFA-4A3C-B86D-9650A7E19ABE}"/>
    <cellStyle name="Eingabe 4 6 6" xfId="8111" xr:uid="{AAD25167-F996-4427-94D5-8E961FAB79EA}"/>
    <cellStyle name="Eingabe 4 6 7" xfId="28541" xr:uid="{E85E1B2F-AA7E-49A6-B234-F467640DE77C}"/>
    <cellStyle name="Eingabe 4 6 8" xfId="32942" xr:uid="{F139E86A-9B4C-4596-8841-486517586260}"/>
    <cellStyle name="Eingabe 4 6 9" xfId="28548" xr:uid="{53897458-FEFD-4FF4-8430-CFB219882414}"/>
    <cellStyle name="Eingabe 4 7" xfId="1520" xr:uid="{B7D4A392-5A3F-4947-828E-48720B79A038}"/>
    <cellStyle name="Eingabe 4 7 10" xfId="36777" xr:uid="{0B4E9FB1-017A-47AC-A9D3-7B8228F8DFFD}"/>
    <cellStyle name="Eingabe 4 7 11" xfId="43545" xr:uid="{8DCD62E4-36AB-42FD-8B3B-6CAD41940E71}"/>
    <cellStyle name="Eingabe 4 7 12" xfId="47955" xr:uid="{FF122B88-2C71-4158-B38F-D54A718E7BE1}"/>
    <cellStyle name="Eingabe 4 7 2" xfId="5959" xr:uid="{9B321BF9-8CD3-4641-827B-FD171705E3D7}"/>
    <cellStyle name="Eingabe 4 7 3" xfId="9536" xr:uid="{D48B01F8-B1AA-42D2-8922-CDAC860B914E}"/>
    <cellStyle name="Eingabe 4 7 4" xfId="13448" xr:uid="{56220E0F-F2B4-4BFF-8224-41EE9A5599E1}"/>
    <cellStyle name="Eingabe 4 7 5" xfId="16641" xr:uid="{592DF78C-C5D9-4EED-B928-0CEB76396A96}"/>
    <cellStyle name="Eingabe 4 7 6" xfId="20628" xr:uid="{78FC6B3E-FC2F-4663-8382-09FF8DC07DF4}"/>
    <cellStyle name="Eingabe 4 7 7" xfId="23243" xr:uid="{96F30E91-79DB-4783-B58E-9340D6DF7F10}"/>
    <cellStyle name="Eingabe 4 7 8" xfId="27733" xr:uid="{C157E940-72F8-4E9A-AAF4-8CCA4368A66E}"/>
    <cellStyle name="Eingabe 4 7 9" xfId="33103" xr:uid="{45AF8170-A051-46EC-ACC2-84D005C3CD80}"/>
    <cellStyle name="Eingabe 4 8" xfId="2002" xr:uid="{DCCF2B53-B0D2-479B-9542-9666C16AC7F6}"/>
    <cellStyle name="Eingabe 4 8 10" xfId="39719" xr:uid="{743CEDD1-8EBF-4F80-A202-AE7C86B30995}"/>
    <cellStyle name="Eingabe 4 8 11" xfId="44025" xr:uid="{75DC36F7-F86C-48E2-8E91-DECEF29181BE}"/>
    <cellStyle name="Eingabe 4 8 12" xfId="47572" xr:uid="{25DEB08C-6A06-4C94-9EB4-B01E056FEA9E}"/>
    <cellStyle name="Eingabe 4 8 2" xfId="6440" xr:uid="{C5448BA1-ECCF-48DB-B41D-06DC3E630783}"/>
    <cellStyle name="Eingabe 4 8 3" xfId="10018" xr:uid="{EAE94FDA-61F3-46DB-8322-8F2C35B72F1C}"/>
    <cellStyle name="Eingabe 4 8 4" xfId="13917" xr:uid="{3332553F-7F08-4117-BF38-6F0750104D66}"/>
    <cellStyle name="Eingabe 4 8 5" xfId="17118" xr:uid="{260516E0-F8CB-4B7D-8751-C84CA24CF659}"/>
    <cellStyle name="Eingabe 4 8 6" xfId="21101" xr:uid="{2F9DF3E1-6654-49A5-BD1D-307D50065350}"/>
    <cellStyle name="Eingabe 4 8 7" xfId="23689" xr:uid="{1BAEBBFC-33A7-4021-9AC0-5C9F7A56E589}"/>
    <cellStyle name="Eingabe 4 8 8" xfId="30192" xr:uid="{97D45B6D-0EC0-4B71-8F2C-1735BFB405EB}"/>
    <cellStyle name="Eingabe 4 8 9" xfId="33581" xr:uid="{54CAE36C-35C3-45EE-AD3A-9D663C4B1480}"/>
    <cellStyle name="Eingabe 4 9" xfId="2284" xr:uid="{B107555E-C0EE-4ADD-B016-6D448D5A962A}"/>
    <cellStyle name="Eingabe 4 9 10" xfId="40001" xr:uid="{037E7603-E9C7-4A35-8EAD-EFB05B4417C9}"/>
    <cellStyle name="Eingabe 4 9 11" xfId="44307" xr:uid="{C3EB211B-29E5-497B-A36F-383A95629CDA}"/>
    <cellStyle name="Eingabe 4 9 12" xfId="46617" xr:uid="{E006C45E-3AC5-4509-9C3A-3D3FCC7D2B76}"/>
    <cellStyle name="Eingabe 4 9 2" xfId="6722" xr:uid="{6146E23D-34D0-4D64-AF3C-DB6480BBC2C9}"/>
    <cellStyle name="Eingabe 4 9 3" xfId="10300" xr:uid="{1EEA62F5-C1D4-481C-BCA3-4A3F22AA7EBF}"/>
    <cellStyle name="Eingabe 4 9 4" xfId="14199" xr:uid="{A963CB04-B0B7-4DB5-AAA6-6654DE547598}"/>
    <cellStyle name="Eingabe 4 9 5" xfId="17400" xr:uid="{32D6BD2A-6B0E-4600-8637-51A2C0713AF7}"/>
    <cellStyle name="Eingabe 4 9 6" xfId="21383" xr:uid="{69EDC79B-8635-423B-A45C-5914E9F9F058}"/>
    <cellStyle name="Eingabe 4 9 7" xfId="23970" xr:uid="{CB4D9896-63B7-4251-B486-0FDBEA5ED296}"/>
    <cellStyle name="Eingabe 4 9 8" xfId="26481" xr:uid="{6B4C84E5-C7EC-423E-80C6-D6F1B9B96857}"/>
    <cellStyle name="Eingabe 4 9 9" xfId="33863" xr:uid="{CBD24C2F-2F12-4A4D-BF38-53E1CFF97C97}"/>
    <cellStyle name="Eingabe 5" xfId="627" xr:uid="{CE8FB730-F561-40AB-A629-EC8CFA0D9746}"/>
    <cellStyle name="Eingabe 5 10" xfId="4414" xr:uid="{0F79418C-82B7-412E-8281-11EAFD34AEF5}"/>
    <cellStyle name="Eingabe 5 10 10" xfId="42077" xr:uid="{40B3E3C6-2E31-4D7A-8630-BF130ED47469}"/>
    <cellStyle name="Eingabe 5 10 11" xfId="46413" xr:uid="{CF676E51-85F9-4F68-9421-EFBA91BF2AA2}"/>
    <cellStyle name="Eingabe 5 10 12" xfId="49817" xr:uid="{52E18CA4-4839-4074-9D84-3E9345B6B533}"/>
    <cellStyle name="Eingabe 5 10 13" xfId="51784" xr:uid="{0E93BBA2-C2FF-48EE-B082-8BBF57B2006D}"/>
    <cellStyle name="Eingabe 5 10 2" xfId="8847" xr:uid="{2D61D463-917D-4517-A3D9-C1E80F644BCC}"/>
    <cellStyle name="Eingabe 5 10 3" xfId="12418" xr:uid="{29152A4A-91EF-43C2-B6FB-34962A012183}"/>
    <cellStyle name="Eingabe 5 10 4" xfId="16321" xr:uid="{10E5EA8A-493E-4D57-B951-75917B8A25C3}"/>
    <cellStyle name="Eingabe 5 10 5" xfId="19502" xr:uid="{2989EF4B-6E5C-4D82-8428-8592067EB13A}"/>
    <cellStyle name="Eingabe 5 10 6" xfId="26021" xr:uid="{B515BAC3-7960-4256-9FBA-837CBC7F6F0F}"/>
    <cellStyle name="Eingabe 5 10 7" xfId="32369" xr:uid="{39D9BC24-8919-40CB-9060-46E84ED85D71}"/>
    <cellStyle name="Eingabe 5 10 8" xfId="35975" xr:uid="{84B47A7D-E0E9-483B-A523-31ECF411E7E3}"/>
    <cellStyle name="Eingabe 5 10 9" xfId="39427" xr:uid="{9666A49E-7FCA-4C8C-AFC1-6FB5297EF2F0}"/>
    <cellStyle name="Eingabe 5 11" xfId="5120" xr:uid="{257D90CC-F6EA-4D73-8563-0350608307D9}"/>
    <cellStyle name="Eingabe 5 12" xfId="5328" xr:uid="{8E3F4F0A-2EFE-441F-9A5D-3BF021321D16}"/>
    <cellStyle name="Eingabe 5 13" xfId="19741" xr:uid="{F8D5C32C-988C-41C0-BD2E-E061D6FFD0B0}"/>
    <cellStyle name="Eingabe 5 14" xfId="37459" xr:uid="{67AAC251-1959-4B55-A209-D272342C6DE5}"/>
    <cellStyle name="Eingabe 5 15" xfId="42657" xr:uid="{45800C29-8251-45B4-99E8-39F71764F577}"/>
    <cellStyle name="Eingabe 5 16" xfId="52491" xr:uid="{DA5D8928-8055-4EFF-AFA3-E3116029CF98}"/>
    <cellStyle name="Eingabe 5 2" xfId="842" xr:uid="{98B96DBF-9F61-4B08-A868-5E8FF2B9F3A4}"/>
    <cellStyle name="Eingabe 5 2 10" xfId="5365" xr:uid="{74A5865E-2AC8-4D37-A597-BD641525A4CD}"/>
    <cellStyle name="Eingabe 5 2 11" xfId="12774" xr:uid="{EB3A6EF5-1FF5-455C-BFA7-852AB0BD4F84}"/>
    <cellStyle name="Eingabe 5 2 12" xfId="19951" xr:uid="{56880593-E410-4112-8912-9AF86029B72A}"/>
    <cellStyle name="Eingabe 5 2 13" xfId="36179" xr:uid="{09BA1E3E-CBCA-4ECB-8C9B-FD390E3496C7}"/>
    <cellStyle name="Eingabe 5 2 14" xfId="42867" xr:uid="{A4D6D413-3486-4A8D-854F-959CF45EDC49}"/>
    <cellStyle name="Eingabe 5 2 15" xfId="52705" xr:uid="{7F80249C-608C-418F-AE4A-E3CC8066BFB6}"/>
    <cellStyle name="Eingabe 5 2 2" xfId="1194" xr:uid="{89D90F2D-CA25-4ABB-B5FC-35CBB4C1B219}"/>
    <cellStyle name="Eingabe 5 2 2 10" xfId="43219" xr:uid="{2E6AF0E8-3EB8-4F08-B3ED-48454FE9916B}"/>
    <cellStyle name="Eingabe 5 2 2 11" xfId="47145" xr:uid="{F30C1C4E-DC9F-40F4-BFC7-E87B8FB10A6D}"/>
    <cellStyle name="Eingabe 5 2 2 2" xfId="5636" xr:uid="{95280E50-863C-4C01-A5CA-2701EE3B2A84}"/>
    <cellStyle name="Eingabe 5 2 2 3" xfId="9210" xr:uid="{7EA14E74-347D-457F-89F7-EE5C146790B9}"/>
    <cellStyle name="Eingabe 5 2 2 4" xfId="12794" xr:uid="{9E993A0E-868D-43DB-9CAC-166F3B7CD52B}"/>
    <cellStyle name="Eingabe 5 2 2 5" xfId="20302" xr:uid="{CF0D5D78-F7DF-43B1-9F43-D92EBBDC9EBB}"/>
    <cellStyle name="Eingabe 5 2 2 6" xfId="23026" xr:uid="{051E2849-6268-4C94-ABEB-8B0981C3681C}"/>
    <cellStyle name="Eingabe 5 2 2 7" xfId="27216" xr:uid="{0016C28F-9A20-46F6-880B-FCD48FA9BF5F}"/>
    <cellStyle name="Eingabe 5 2 2 8" xfId="32777" xr:uid="{97294037-FA8F-4D69-8146-469C941D4122}"/>
    <cellStyle name="Eingabe 5 2 2 9" xfId="36256" xr:uid="{D3E9D01B-6F4D-4A2E-A7E7-B6265C032662}"/>
    <cellStyle name="Eingabe 5 2 3" xfId="1249" xr:uid="{BDADA5E4-6376-467B-961C-F03959B4AE8A}"/>
    <cellStyle name="Eingabe 5 2 3 10" xfId="26418" xr:uid="{1063F48A-C51E-4DD7-B634-660FDBD3B25F}"/>
    <cellStyle name="Eingabe 5 2 3 11" xfId="43274" xr:uid="{285AAD14-0361-491D-A8FC-418763C444A5}"/>
    <cellStyle name="Eingabe 5 2 3 12" xfId="47183" xr:uid="{93474FC0-2332-4009-8E67-8913360746F4}"/>
    <cellStyle name="Eingabe 5 2 3 2" xfId="5691" xr:uid="{B21ACF39-A59F-4AA4-835A-941D6FBFD9BC}"/>
    <cellStyle name="Eingabe 5 2 3 3" xfId="9265" xr:uid="{712EB9B5-CA52-4156-845D-1D1D83504C47}"/>
    <cellStyle name="Eingabe 5 2 3 4" xfId="13205" xr:uid="{03D6D765-F835-477B-A7F6-2005FF1F3F51}"/>
    <cellStyle name="Eingabe 5 2 3 5" xfId="11714" xr:uid="{89C06DD0-BE20-4208-858A-7455C5D06939}"/>
    <cellStyle name="Eingabe 5 2 3 6" xfId="20357" xr:uid="{D4E5F609-F5C0-4C97-A3C7-CC1CF4F08F4D}"/>
    <cellStyle name="Eingabe 5 2 3 7" xfId="13293" xr:uid="{B51D7A82-495F-4A34-8726-3A04F7D338BC}"/>
    <cellStyle name="Eingabe 5 2 3 8" xfId="26236" xr:uid="{350D1544-E62A-46B8-9F87-04A04E4EFD15}"/>
    <cellStyle name="Eingabe 5 2 3 9" xfId="32832" xr:uid="{FC8FD765-0C4F-4CAF-A49E-DA68D3246760}"/>
    <cellStyle name="Eingabe 5 2 4" xfId="2258" xr:uid="{F87EDB43-D4FE-438B-A0C2-A8FB52F22B7E}"/>
    <cellStyle name="Eingabe 5 2 4 10" xfId="39975" xr:uid="{889E3454-998F-46F9-A418-56AC33F99471}"/>
    <cellStyle name="Eingabe 5 2 4 11" xfId="44281" xr:uid="{C9680263-4B06-4E4C-BD0A-FF75A4F46F44}"/>
    <cellStyle name="Eingabe 5 2 4 12" xfId="45694" xr:uid="{80EB1B23-66F8-4137-9C51-C2385DA6247B}"/>
    <cellStyle name="Eingabe 5 2 4 2" xfId="6696" xr:uid="{6FDEDD91-8061-42EC-A158-F0609F77A6DE}"/>
    <cellStyle name="Eingabe 5 2 4 3" xfId="10274" xr:uid="{A5A430A8-802D-4A92-9A75-7CDF03FE082E}"/>
    <cellStyle name="Eingabe 5 2 4 4" xfId="14173" xr:uid="{4A07A0E5-59BE-42D9-B0AE-EDCBFCFCAC3F}"/>
    <cellStyle name="Eingabe 5 2 4 5" xfId="17374" xr:uid="{5C3C7F0C-2AC2-47ED-9CA2-B1699D147518}"/>
    <cellStyle name="Eingabe 5 2 4 6" xfId="21357" xr:uid="{73C3058A-C97C-416A-BC74-8D5C1E3346B4}"/>
    <cellStyle name="Eingabe 5 2 4 7" xfId="23944" xr:uid="{FA37F193-7822-4204-A816-4FC9EB47C212}"/>
    <cellStyle name="Eingabe 5 2 4 8" xfId="29826" xr:uid="{C45C8A4F-C2AC-4A7D-96A9-84D990818E46}"/>
    <cellStyle name="Eingabe 5 2 4 9" xfId="33837" xr:uid="{58C3C369-F528-4F2A-9DDB-60FC38314C50}"/>
    <cellStyle name="Eingabe 5 2 5" xfId="2617" xr:uid="{B881A149-DAB7-4A23-9729-2D2EC200824E}"/>
    <cellStyle name="Eingabe 5 2 5 10" xfId="40334" xr:uid="{29502D62-01DF-4E0E-A68B-BD4235408CC7}"/>
    <cellStyle name="Eingabe 5 2 5 11" xfId="44640" xr:uid="{01D7287F-B3B9-44D7-9605-CCE3B3946DC3}"/>
    <cellStyle name="Eingabe 5 2 5 12" xfId="50041" xr:uid="{A6B0E346-FD32-4F4C-9414-2FB67EF8BD85}"/>
    <cellStyle name="Eingabe 5 2 5 2" xfId="7054" xr:uid="{4B11CFF5-41DD-4ED6-B022-032EB637D030}"/>
    <cellStyle name="Eingabe 5 2 5 3" xfId="10633" xr:uid="{2109F171-B81D-4111-816F-3BBF38EA3406}"/>
    <cellStyle name="Eingabe 5 2 5 4" xfId="14532" xr:uid="{EE55FE12-AD03-4C32-BEA9-A00C1201EAF0}"/>
    <cellStyle name="Eingabe 5 2 5 5" xfId="17733" xr:uid="{306A61C4-BFF9-4C8C-AA0B-3E34F930AA5C}"/>
    <cellStyle name="Eingabe 5 2 5 6" xfId="21716" xr:uid="{A3322DB3-2A8D-4D5B-889A-482D65EDA219}"/>
    <cellStyle name="Eingabe 5 2 5 7" xfId="24285" xr:uid="{EDA959DE-983B-4353-95E2-DB0B16773809}"/>
    <cellStyle name="Eingabe 5 2 5 8" xfId="30589" xr:uid="{44A68D6E-8F55-4B13-A496-E7027D105003}"/>
    <cellStyle name="Eingabe 5 2 5 9" xfId="34196" xr:uid="{A61FB9EB-9782-4DE8-94FE-9B5806CB1E72}"/>
    <cellStyle name="Eingabe 5 2 6" xfId="3306" xr:uid="{05F1D93E-CF5F-47F9-A0F2-7F2A868E0F46}"/>
    <cellStyle name="Eingabe 5 2 6 10" xfId="34883" xr:uid="{F9422B7A-7C66-4B0C-8A8C-400897B15FF3}"/>
    <cellStyle name="Eingabe 5 2 6 11" xfId="38328" xr:uid="{A30B18BB-ADF9-4543-B9FB-64356E1998E6}"/>
    <cellStyle name="Eingabe 5 2 6 12" xfId="41017" xr:uid="{BB463BD5-C9E6-453F-A63F-A99DD96133B3}"/>
    <cellStyle name="Eingabe 5 2 6 13" xfId="45328" xr:uid="{55C001C2-6917-415A-B746-33941D70DB5A}"/>
    <cellStyle name="Eingabe 5 2 6 14" xfId="48719" xr:uid="{985CA27B-FCBA-4314-A521-E2017F676FA1}"/>
    <cellStyle name="Eingabe 5 2 6 15" xfId="50724" xr:uid="{0C54DF1E-4110-4442-90C6-E65DAA068B62}"/>
    <cellStyle name="Eingabe 5 2 6 2" xfId="7741" xr:uid="{17549DBC-BBDE-43F2-A2E7-CBA7D1F8782E}"/>
    <cellStyle name="Eingabe 5 2 6 3" xfId="11320" xr:uid="{4A6519A1-E5DF-4D43-81E2-EA160C25A3C6}"/>
    <cellStyle name="Eingabe 5 2 6 4" xfId="15220" xr:uid="{32E44C8C-62AC-4325-82CF-36670F07121C}"/>
    <cellStyle name="Eingabe 5 2 6 5" xfId="18419" xr:uid="{AB06DFF9-CFEA-4408-A1B8-F4226C866831}"/>
    <cellStyle name="Eingabe 5 2 6 6" xfId="22399" xr:uid="{8A7A3E8A-AEDE-4A5D-A34A-2DFA60A74DD0}"/>
    <cellStyle name="Eingabe 5 2 6 7" xfId="24961" xr:uid="{B1ED69B4-F5E3-44AD-B487-4796421330BF}"/>
    <cellStyle name="Eingabe 5 2 6 8" xfId="29304" xr:uid="{BBD4A98F-DCB3-4F56-816F-57E30A2BC5CF}"/>
    <cellStyle name="Eingabe 5 2 6 9" xfId="31278" xr:uid="{FA5694C6-E186-4133-A184-3EB1DEE9E38E}"/>
    <cellStyle name="Eingabe 5 2 7" xfId="2961" xr:uid="{4265BDBB-49D3-46E5-AB68-1496B529DCC1}"/>
    <cellStyle name="Eingabe 5 2 7 10" xfId="34538" xr:uid="{6FF0021F-9645-430A-8A99-93032C995A9E}"/>
    <cellStyle name="Eingabe 5 2 7 11" xfId="37983" xr:uid="{F7E81871-B9E5-4858-B2DD-C4D5C5BAB580}"/>
    <cellStyle name="Eingabe 5 2 7 12" xfId="40672" xr:uid="{4D8C063F-CDDB-491D-AFF2-9E55AAB73D6F}"/>
    <cellStyle name="Eingabe 5 2 7 13" xfId="44983" xr:uid="{EFFA17FF-BBBF-4E61-BE91-683584248A4C}"/>
    <cellStyle name="Eingabe 5 2 7 14" xfId="48374" xr:uid="{76ED3354-DB40-4D70-9DD7-E2100720E0B9}"/>
    <cellStyle name="Eingabe 5 2 7 15" xfId="50379" xr:uid="{C83D90BE-C0A5-41D8-874A-577C4951A4B6}"/>
    <cellStyle name="Eingabe 5 2 7 2" xfId="7396" xr:uid="{88B067B4-3264-4B96-B949-5488362EDD7F}"/>
    <cellStyle name="Eingabe 5 2 7 3" xfId="10975" xr:uid="{39F08843-ABE2-4B0B-844F-04D6CC1EA0E8}"/>
    <cellStyle name="Eingabe 5 2 7 4" xfId="14875" xr:uid="{9C6CD847-F954-42DF-B54F-64C3352F7C5A}"/>
    <cellStyle name="Eingabe 5 2 7 5" xfId="18074" xr:uid="{15287FC9-DA1B-41DD-85CC-62DDD8E33665}"/>
    <cellStyle name="Eingabe 5 2 7 6" xfId="22054" xr:uid="{0EA8CB81-DB3A-4A75-B31C-0D7086BD3290}"/>
    <cellStyle name="Eingabe 5 2 7 7" xfId="24616" xr:uid="{C1A415D0-8E16-4F99-9898-5DA3BA19E979}"/>
    <cellStyle name="Eingabe 5 2 7 8" xfId="28959" xr:uid="{E9569BB6-B36F-4688-8E54-3F8C84C99D52}"/>
    <cellStyle name="Eingabe 5 2 7 9" xfId="30933" xr:uid="{8B5B2FE3-62C0-4A89-A393-2DC6463362F8}"/>
    <cellStyle name="Eingabe 5 2 8" xfId="4258" xr:uid="{CACD3CA7-9011-4E79-8DD7-BE0A980C6C24}"/>
    <cellStyle name="Eingabe 5 2 8 10" xfId="41921" xr:uid="{71F6773F-6C74-45D3-B31F-B77D27BE0A63}"/>
    <cellStyle name="Eingabe 5 2 8 11" xfId="46257" xr:uid="{C4267E9D-D549-4833-8DB7-BC4FB211BE48}"/>
    <cellStyle name="Eingabe 5 2 8 12" xfId="49661" xr:uid="{C73B5D24-E0D4-499C-92EC-649351370254}"/>
    <cellStyle name="Eingabe 5 2 8 13" xfId="51628" xr:uid="{81788A6F-5EF8-40F9-B270-9A53933B0D0F}"/>
    <cellStyle name="Eingabe 5 2 8 2" xfId="8691" xr:uid="{C7D8DEF4-8BB7-4311-B04D-CD6454E239B9}"/>
    <cellStyle name="Eingabe 5 2 8 3" xfId="12262" xr:uid="{6220EDF8-5CF4-4395-8C38-4114FCD87975}"/>
    <cellStyle name="Eingabe 5 2 8 4" xfId="16165" xr:uid="{ACF3480A-BBE8-470C-9F76-F1B7A31DEDCE}"/>
    <cellStyle name="Eingabe 5 2 8 5" xfId="19346" xr:uid="{B4F68300-DD77-4DEF-97F0-BF4493B3F530}"/>
    <cellStyle name="Eingabe 5 2 8 6" xfId="25865" xr:uid="{67E23CE5-A70E-4B73-A768-F6E3A1443D97}"/>
    <cellStyle name="Eingabe 5 2 8 7" xfId="32213" xr:uid="{436CDEFE-037F-4909-9FDE-08FC816A2CCB}"/>
    <cellStyle name="Eingabe 5 2 8 8" xfId="35819" xr:uid="{BB12ADB9-94B6-4246-8F18-D1A6E306D078}"/>
    <cellStyle name="Eingabe 5 2 8 9" xfId="39271" xr:uid="{7CEDEC10-332C-483A-BA02-D5A349454242}"/>
    <cellStyle name="Eingabe 5 2 9" xfId="3983" xr:uid="{93DB7C24-D6AE-4E0E-BDB2-B2F37F2F0EDB}"/>
    <cellStyle name="Eingabe 5 2 9 10" xfId="41646" xr:uid="{DEEB1E95-6352-42E7-A918-3D5CD541C3A2}"/>
    <cellStyle name="Eingabe 5 2 9 11" xfId="45982" xr:uid="{E6453FDD-968D-4ED8-B5E9-6C6943C53E7C}"/>
    <cellStyle name="Eingabe 5 2 9 12" xfId="49386" xr:uid="{4F9361B5-93A2-448B-A380-766CD9F109E8}"/>
    <cellStyle name="Eingabe 5 2 9 13" xfId="51353" xr:uid="{F683D4D8-3E26-4E75-A7D1-834CF3324190}"/>
    <cellStyle name="Eingabe 5 2 9 2" xfId="8416" xr:uid="{C9DAEF29-F2A2-4874-BA73-A3E4FB02F4B9}"/>
    <cellStyle name="Eingabe 5 2 9 3" xfId="11987" xr:uid="{B11DBBE6-60EB-4C90-B587-9D47499D33A6}"/>
    <cellStyle name="Eingabe 5 2 9 4" xfId="15890" xr:uid="{E2AEADA1-10E7-4C9A-9AF9-92B2248D24E5}"/>
    <cellStyle name="Eingabe 5 2 9 5" xfId="19071" xr:uid="{3408E26D-8F50-405A-B618-A0074CBFFDBB}"/>
    <cellStyle name="Eingabe 5 2 9 6" xfId="25590" xr:uid="{D3B0C985-4003-4A51-8AFD-585928765BDD}"/>
    <cellStyle name="Eingabe 5 2 9 7" xfId="31938" xr:uid="{934E82C5-9FF8-4ABA-BA63-265B243806BE}"/>
    <cellStyle name="Eingabe 5 2 9 8" xfId="35544" xr:uid="{73C1B5F1-7015-487C-B278-9B38014123AF}"/>
    <cellStyle name="Eingabe 5 2 9 9" xfId="38996" xr:uid="{6835A038-15A7-4CA1-8C5E-57C4FD0A3716}"/>
    <cellStyle name="Eingabe 5 3" xfId="1196" xr:uid="{5AD66E6B-3CBE-40F6-9078-DD017C439FAD}"/>
    <cellStyle name="Eingabe 5 3 10" xfId="43221" xr:uid="{A73CD165-F219-4FDD-BC32-06AE146CD1AB}"/>
    <cellStyle name="Eingabe 5 3 11" xfId="47911" xr:uid="{C6345BEE-C5C2-42FB-B81E-9A060C91805C}"/>
    <cellStyle name="Eingabe 5 3 2" xfId="5638" xr:uid="{6E772AF9-F804-4D36-A308-BE899E1A6602}"/>
    <cellStyle name="Eingabe 5 3 3" xfId="9212" xr:uid="{2B9EEBA8-A3A6-4B8F-B903-8527167CEA6A}"/>
    <cellStyle name="Eingabe 5 3 4" xfId="13085" xr:uid="{55B1BB77-DB56-4AF1-B252-7E7465BE62B6}"/>
    <cellStyle name="Eingabe 5 3 5" xfId="20304" xr:uid="{EF27F61B-EA95-4349-8800-225C383AB3AB}"/>
    <cellStyle name="Eingabe 5 3 6" xfId="22962" xr:uid="{6F8C82F2-2799-471E-A077-5B7DA71F9C13}"/>
    <cellStyle name="Eingabe 5 3 7" xfId="30449" xr:uid="{E601A594-02AC-4DCA-8E11-E8C2B2735862}"/>
    <cellStyle name="Eingabe 5 3 8" xfId="32779" xr:uid="{63D0D0CA-B17F-4DE5-8CBE-1C283E63CEB3}"/>
    <cellStyle name="Eingabe 5 3 9" xfId="37684" xr:uid="{3A2D39C6-0237-4F0A-962D-732F5AB3275D}"/>
    <cellStyle name="Eingabe 5 4" xfId="1787" xr:uid="{959D5283-9281-49C0-841B-1722377C81FB}"/>
    <cellStyle name="Eingabe 5 4 10" xfId="37261" xr:uid="{8EC9E4E7-E968-4EB4-840D-3D73997A53F2}"/>
    <cellStyle name="Eingabe 5 4 11" xfId="43812" xr:uid="{F0CA38EE-8876-4167-AB06-A4192F1D5781}"/>
    <cellStyle name="Eingabe 5 4 12" xfId="47407" xr:uid="{BC2B7AE3-B186-4E31-A36D-2C7AA32E9B14}"/>
    <cellStyle name="Eingabe 5 4 2" xfId="6225" xr:uid="{9F674549-AA66-4743-9198-FC1E03FA101A}"/>
    <cellStyle name="Eingabe 5 4 3" xfId="9803" xr:uid="{37A34D66-392D-4C83-9659-FC54C98C9B8E}"/>
    <cellStyle name="Eingabe 5 4 4" xfId="13705" xr:uid="{182A2202-2346-4E8B-AA3E-D91E50B1FF1D}"/>
    <cellStyle name="Eingabe 5 4 5" xfId="16908" xr:uid="{D7322864-13D9-46AD-902E-A9C0B1314DC8}"/>
    <cellStyle name="Eingabe 5 4 6" xfId="20895" xr:uid="{908FAF68-EA76-4E69-82CE-C307702A2112}"/>
    <cellStyle name="Eingabe 5 4 7" xfId="23495" xr:uid="{5D61C535-303B-47B2-8A25-F946FA1C0433}"/>
    <cellStyle name="Eingabe 5 4 8" xfId="27481" xr:uid="{E0030890-FA63-4B20-8D51-7907CD07022F}"/>
    <cellStyle name="Eingabe 5 4 9" xfId="33370" xr:uid="{5CEC6262-C20D-430E-8E33-7088E573EEDE}"/>
    <cellStyle name="Eingabe 5 5" xfId="2078" xr:uid="{A0E8A3F1-EA2F-48BE-BB60-4E10B9DEAB4C}"/>
    <cellStyle name="Eingabe 5 5 10" xfId="39795" xr:uid="{23181D56-F039-423D-845E-086275C509E5}"/>
    <cellStyle name="Eingabe 5 5 11" xfId="44101" xr:uid="{62AF71C1-560C-4A56-A301-E29255E4EB96}"/>
    <cellStyle name="Eingabe 5 5 12" xfId="47268" xr:uid="{1B477DE6-AA69-45D5-B380-FCCB1EBB36B5}"/>
    <cellStyle name="Eingabe 5 5 2" xfId="6516" xr:uid="{35FB8459-082A-4492-8B93-D7E6099E3349}"/>
    <cellStyle name="Eingabe 5 5 3" xfId="10094" xr:uid="{784FEA23-BFFA-4FBC-9F49-9E3C0095786D}"/>
    <cellStyle name="Eingabe 5 5 4" xfId="13993" xr:uid="{CD12C659-5A4E-43C5-A987-0AAE8E0B2887}"/>
    <cellStyle name="Eingabe 5 5 5" xfId="17194" xr:uid="{A7982F2A-7EDB-4AA6-BF7B-1263661D31F4}"/>
    <cellStyle name="Eingabe 5 5 6" xfId="21177" xr:uid="{CD071C0B-6904-4108-AC0F-B8AABDFFC156}"/>
    <cellStyle name="Eingabe 5 5 7" xfId="23764" xr:uid="{42BFECB4-2B40-47BE-BFAD-5A0043AE253A}"/>
    <cellStyle name="Eingabe 5 5 8" xfId="26609" xr:uid="{1FD23638-9B9E-44F1-9118-FA2278CAC5E1}"/>
    <cellStyle name="Eingabe 5 5 9" xfId="33657" xr:uid="{00614EE6-B376-4B96-9883-6621B38A3178}"/>
    <cellStyle name="Eingabe 5 6" xfId="2411" xr:uid="{D2298CD5-BA97-4369-8391-A76310DD4D63}"/>
    <cellStyle name="Eingabe 5 6 10" xfId="40128" xr:uid="{04E00127-41F8-4704-8CE1-1811EC7A74EE}"/>
    <cellStyle name="Eingabe 5 6 11" xfId="44434" xr:uid="{6BF3E587-785D-4415-B81E-D9F80AC7646B}"/>
    <cellStyle name="Eingabe 5 6 12" xfId="42526" xr:uid="{1C8570E4-6776-4F8E-82F3-519DBB4833AA}"/>
    <cellStyle name="Eingabe 5 6 2" xfId="6849" xr:uid="{3815ED90-EE92-498F-A6F8-56E9224F8640}"/>
    <cellStyle name="Eingabe 5 6 3" xfId="10427" xr:uid="{CF318809-8E94-4C90-A77D-E9F2BB8003C0}"/>
    <cellStyle name="Eingabe 5 6 4" xfId="14326" xr:uid="{FAED126A-9855-49BE-AC1C-A191AAA4832A}"/>
    <cellStyle name="Eingabe 5 6 5" xfId="17527" xr:uid="{3F94EBF3-6B21-4C97-81F5-AEE931A014AD}"/>
    <cellStyle name="Eingabe 5 6 6" xfId="21510" xr:uid="{8B13F296-2058-40F6-9365-9DC3B0E618C3}"/>
    <cellStyle name="Eingabe 5 6 7" xfId="24094" xr:uid="{9B81E350-A3AB-41DA-A783-E63714CBE13B}"/>
    <cellStyle name="Eingabe 5 6 8" xfId="30040" xr:uid="{D20E8227-1BAC-4B83-B9D8-5703D107CB8A}"/>
    <cellStyle name="Eingabe 5 6 9" xfId="33990" xr:uid="{99FD05F3-E821-4FC2-BAC6-64908F3366E3}"/>
    <cellStyle name="Eingabe 5 7" xfId="3095" xr:uid="{95106684-2DC4-412E-A4BB-1E9063D1AC0D}"/>
    <cellStyle name="Eingabe 5 7 10" xfId="34672" xr:uid="{C5FB4A57-56FD-4D56-A7C6-0026112F36D9}"/>
    <cellStyle name="Eingabe 5 7 11" xfId="38117" xr:uid="{1DCD931F-54B5-450A-9F03-C85136499CD4}"/>
    <cellStyle name="Eingabe 5 7 12" xfId="40806" xr:uid="{7DFA4227-D348-4068-BE57-269E4C6EA1CC}"/>
    <cellStyle name="Eingabe 5 7 13" xfId="45117" xr:uid="{5761D7FF-9991-4A23-9C56-484655D3F397}"/>
    <cellStyle name="Eingabe 5 7 14" xfId="48508" xr:uid="{6655F0DB-9440-41F0-B0C2-1E4A6BE998BA}"/>
    <cellStyle name="Eingabe 5 7 15" xfId="50513" xr:uid="{1124582A-5576-41F8-ACA7-DD4B6B099CA6}"/>
    <cellStyle name="Eingabe 5 7 2" xfId="7530" xr:uid="{B963566B-C814-4A85-9ECB-1EA34BFAC741}"/>
    <cellStyle name="Eingabe 5 7 3" xfId="11109" xr:uid="{7E263364-DC0A-4450-B76C-5F4FD58EE507}"/>
    <cellStyle name="Eingabe 5 7 4" xfId="15009" xr:uid="{342A6677-EB9D-4EB4-AB92-AF2F3300C126}"/>
    <cellStyle name="Eingabe 5 7 5" xfId="18208" xr:uid="{6DD7AA16-00DB-4188-AFAF-0AF3B0B6CB10}"/>
    <cellStyle name="Eingabe 5 7 6" xfId="22188" xr:uid="{75F7A622-0750-4BB8-8B16-007B28384A07}"/>
    <cellStyle name="Eingabe 5 7 7" xfId="24750" xr:uid="{07734E17-4542-4DCB-9761-0F98D351D19B}"/>
    <cellStyle name="Eingabe 5 7 8" xfId="29093" xr:uid="{4D052954-7918-4F1E-825D-1BEEB775C306}"/>
    <cellStyle name="Eingabe 5 7 9" xfId="31067" xr:uid="{73CCAE07-4B81-4313-986B-226713864AC4}"/>
    <cellStyle name="Eingabe 5 8" xfId="3531" xr:uid="{2A812196-6D34-47F1-B702-CC34F4C30C21}"/>
    <cellStyle name="Eingabe 5 8 10" xfId="35108" xr:uid="{E551D757-7DF6-4BFF-8857-FC467B5FFA16}"/>
    <cellStyle name="Eingabe 5 8 11" xfId="38553" xr:uid="{7014F81E-FD73-489F-A44A-F6346A0EDAA2}"/>
    <cellStyle name="Eingabe 5 8 12" xfId="41242" xr:uid="{80AECD3D-B5D9-4D29-BD83-159A0B540568}"/>
    <cellStyle name="Eingabe 5 8 13" xfId="45553" xr:uid="{93E15C3E-1912-4A4F-B48A-F8F51C943345}"/>
    <cellStyle name="Eingabe 5 8 14" xfId="48944" xr:uid="{C473BD83-7167-4B34-9FC2-E227D3A91F63}"/>
    <cellStyle name="Eingabe 5 8 15" xfId="50949" xr:uid="{D1D427AE-3862-4E7B-A7EC-D837A4263CA4}"/>
    <cellStyle name="Eingabe 5 8 2" xfId="7966" xr:uid="{DB2A6B78-78F3-4C2D-9DEB-BF54C7142A6B}"/>
    <cellStyle name="Eingabe 5 8 3" xfId="11545" xr:uid="{5FECC130-B99C-4214-8620-B89EF28B9392}"/>
    <cellStyle name="Eingabe 5 8 4" xfId="15445" xr:uid="{C8F173DE-A273-4813-BB4B-69DB699455DE}"/>
    <cellStyle name="Eingabe 5 8 5" xfId="18644" xr:uid="{4274D37F-1386-4A61-870F-C814398DCC48}"/>
    <cellStyle name="Eingabe 5 8 6" xfId="22624" xr:uid="{DF265779-C19D-4740-AA31-422532A5B760}"/>
    <cellStyle name="Eingabe 5 8 7" xfId="25186" xr:uid="{045BDA65-B9CF-48B1-9D7A-BD761E49E383}"/>
    <cellStyle name="Eingabe 5 8 8" xfId="29529" xr:uid="{B7C9F615-5AF2-4A51-9396-22D85150702B}"/>
    <cellStyle name="Eingabe 5 8 9" xfId="31503" xr:uid="{3A8402F6-5534-4B6E-926B-4F821CEFC127}"/>
    <cellStyle name="Eingabe 5 9" xfId="4049" xr:uid="{EB645A5A-5310-412B-99BD-B224DEDBB261}"/>
    <cellStyle name="Eingabe 5 9 10" xfId="41712" xr:uid="{47661875-8627-47CE-B9E6-63F482FDEFDC}"/>
    <cellStyle name="Eingabe 5 9 11" xfId="46048" xr:uid="{DDC3F3C7-A3B0-4216-99B7-1C51FA1363C5}"/>
    <cellStyle name="Eingabe 5 9 12" xfId="49452" xr:uid="{90512286-6DCE-4974-B263-514330A956C2}"/>
    <cellStyle name="Eingabe 5 9 13" xfId="51419" xr:uid="{944A7846-4B76-4EE9-8684-39C70DB9CCBF}"/>
    <cellStyle name="Eingabe 5 9 2" xfId="8482" xr:uid="{D5EDEE21-BF0E-4111-A250-2D2ADF9B0139}"/>
    <cellStyle name="Eingabe 5 9 3" xfId="12053" xr:uid="{8015C568-BB4C-49BC-8A62-7CE699ABC1D2}"/>
    <cellStyle name="Eingabe 5 9 4" xfId="15956" xr:uid="{AB160EDE-FDDB-4DC8-B65A-B09489F2AF35}"/>
    <cellStyle name="Eingabe 5 9 5" xfId="19137" xr:uid="{8C6ED90F-1017-43CE-A31E-60446E97AD51}"/>
    <cellStyle name="Eingabe 5 9 6" xfId="25656" xr:uid="{1ECC2663-1278-4244-A219-DB1F27E79951}"/>
    <cellStyle name="Eingabe 5 9 7" xfId="32004" xr:uid="{6BD5AEF7-A3F8-46B8-A633-187701ACEEAF}"/>
    <cellStyle name="Eingabe 5 9 8" xfId="35610" xr:uid="{8F1F8464-70F2-4AE0-9FDC-07572E8C97E5}"/>
    <cellStyle name="Eingabe 5 9 9" xfId="39062" xr:uid="{DAFE2F43-60A1-4330-B65F-45C59114E9B3}"/>
    <cellStyle name="Eingabe 6" xfId="704" xr:uid="{3520BA99-8695-40BE-B7A1-4DFFD9127FB5}"/>
    <cellStyle name="Eingabe 6 10" xfId="4579" xr:uid="{3D6E0C12-F98A-43E2-A946-4AFCC8DE0E25}"/>
    <cellStyle name="Eingabe 6 10 10" xfId="42242" xr:uid="{DF07DA4D-8555-4D10-8411-A53CC4DE8EC3}"/>
    <cellStyle name="Eingabe 6 10 11" xfId="46578" xr:uid="{056996AD-DA3B-41C0-A537-C9AE08DCB1B6}"/>
    <cellStyle name="Eingabe 6 10 12" xfId="49982" xr:uid="{0778FD10-FD4E-4905-8999-A243D0A448CA}"/>
    <cellStyle name="Eingabe 6 10 13" xfId="51949" xr:uid="{0EADECBE-F497-4C91-9095-751A623057F1}"/>
    <cellStyle name="Eingabe 6 10 2" xfId="9012" xr:uid="{E0C929D6-C96F-4468-A994-09DCC90F2AF5}"/>
    <cellStyle name="Eingabe 6 10 3" xfId="12583" xr:uid="{92B48E04-BFCB-489A-BEAC-101E55DF3777}"/>
    <cellStyle name="Eingabe 6 10 4" xfId="16486" xr:uid="{B1BBEDE7-F40C-45FE-AF32-3A48663B5588}"/>
    <cellStyle name="Eingabe 6 10 5" xfId="19667" xr:uid="{5DE49646-0177-4705-B447-80CCA30EB433}"/>
    <cellStyle name="Eingabe 6 10 6" xfId="26186" xr:uid="{F49E03D6-10DD-42D9-A833-299B888F9CE3}"/>
    <cellStyle name="Eingabe 6 10 7" xfId="32534" xr:uid="{7A172A6D-8209-4D5F-9039-D47868960AB9}"/>
    <cellStyle name="Eingabe 6 10 8" xfId="36140" xr:uid="{0AC69284-F951-4096-864D-2152AD0C0D23}"/>
    <cellStyle name="Eingabe 6 10 9" xfId="39592" xr:uid="{3B79488F-9B61-4FFA-8DFF-A1BE057E5513}"/>
    <cellStyle name="Eingabe 6 11" xfId="6008" xr:uid="{BB23DE9D-33BC-4E2B-9DA7-E1C2F8EB314D}"/>
    <cellStyle name="Eingabe 6 12" xfId="12633" xr:uid="{35DFB53D-D830-4E40-BDD0-ED702C1F34E1}"/>
    <cellStyle name="Eingabe 6 13" xfId="19818" xr:uid="{8AE8D48C-5B61-454F-885F-8176B35F40CB}"/>
    <cellStyle name="Eingabe 6 14" xfId="28600" xr:uid="{C787655D-A02C-4B85-8B44-ADDF57615D3D}"/>
    <cellStyle name="Eingabe 6 15" xfId="42734" xr:uid="{60A6F25C-51CE-420D-BF19-A0F1AA0F2251}"/>
    <cellStyle name="Eingabe 6 16" xfId="52568" xr:uid="{CEAF6167-4073-4119-BA3B-83C2ED0C3B4B}"/>
    <cellStyle name="Eingabe 6 2" xfId="919" xr:uid="{4A1C5085-586D-4E4D-8A13-AE33FD0107BC}"/>
    <cellStyle name="Eingabe 6 2 10" xfId="4797" xr:uid="{B22087C4-6770-4BB0-84CD-A85AC3626049}"/>
    <cellStyle name="Eingabe 6 2 11" xfId="5139" xr:uid="{9D75B436-8579-42B1-ADC8-0C3C8D388531}"/>
    <cellStyle name="Eingabe 6 2 12" xfId="20028" xr:uid="{60D82818-9907-4EC0-BAEB-23337FDFD6EE}"/>
    <cellStyle name="Eingabe 6 2 13" xfId="37241" xr:uid="{8E68A1B0-4828-4E62-A8F5-09FE836DAF1D}"/>
    <cellStyle name="Eingabe 6 2 14" xfId="42944" xr:uid="{C1A79DAB-F587-425C-AA84-64CE02E86974}"/>
    <cellStyle name="Eingabe 6 2 15" xfId="52782" xr:uid="{1539A76B-049C-4D56-82E3-A6ADC63F131B}"/>
    <cellStyle name="Eingabe 6 2 2" xfId="1657" xr:uid="{6BD4EFE7-7AD9-419C-B369-817823F81CB1}"/>
    <cellStyle name="Eingabe 6 2 2 10" xfId="43682" xr:uid="{B5403A87-B325-4219-A32A-9C91351B0E44}"/>
    <cellStyle name="Eingabe 6 2 2 11" xfId="47945" xr:uid="{DC0C1806-B5F7-475E-BF14-F298B977EC70}"/>
    <cellStyle name="Eingabe 6 2 2 2" xfId="6096" xr:uid="{7DAE00ED-8566-4C26-9B7F-38D749B88E20}"/>
    <cellStyle name="Eingabe 6 2 2 3" xfId="9673" xr:uid="{CB5A922F-83E7-4330-BB8F-3543E0E0645A}"/>
    <cellStyle name="Eingabe 6 2 2 4" xfId="16778" xr:uid="{3AE9677D-3FC3-4EE0-A266-E5908E1DA18D}"/>
    <cellStyle name="Eingabe 6 2 2 5" xfId="20765" xr:uid="{C465358E-E181-4610-87EC-B45264392A74}"/>
    <cellStyle name="Eingabe 6 2 2 6" xfId="23372" xr:uid="{BDB138F0-B3E8-44D4-8C2D-042E2DDEF7E1}"/>
    <cellStyle name="Eingabe 6 2 2 7" xfId="26244" xr:uid="{C89C5520-DB5D-43D3-9A5C-D7C95897DCE3}"/>
    <cellStyle name="Eingabe 6 2 2 8" xfId="33240" xr:uid="{F42A8A66-FE86-4FCB-8EE9-699DFA6DFF93}"/>
    <cellStyle name="Eingabe 6 2 2 9" xfId="30183" xr:uid="{043C7E04-DBA3-459A-B7EF-D36C71B4003F}"/>
    <cellStyle name="Eingabe 6 2 3" xfId="981" xr:uid="{7E493535-1D6F-4F54-A2D4-A36CC8C84BEE}"/>
    <cellStyle name="Eingabe 6 2 3 10" xfId="37281" xr:uid="{17050E12-F6EB-491A-8996-E0F4A4176F6D}"/>
    <cellStyle name="Eingabe 6 2 3 11" xfId="43006" xr:uid="{88C0627F-0837-484B-844B-5D7845EF3D46}"/>
    <cellStyle name="Eingabe 6 2 3 12" xfId="47320" xr:uid="{348B3F09-63F1-4865-A734-080116084891}"/>
    <cellStyle name="Eingabe 6 2 3 2" xfId="5423" xr:uid="{E4CE94F8-797C-477B-8C47-C5ED35DCE8C6}"/>
    <cellStyle name="Eingabe 6 2 3 3" xfId="4950" xr:uid="{279DB4FB-A9D5-497B-AE8B-944B2D337959}"/>
    <cellStyle name="Eingabe 6 2 3 4" xfId="12959" xr:uid="{485C2EAB-603C-482F-8956-4A03F91F4424}"/>
    <cellStyle name="Eingabe 6 2 3 5" xfId="12736" xr:uid="{E2B9E92F-44A8-4EAC-8E6D-9D2481FC7F1A}"/>
    <cellStyle name="Eingabe 6 2 3 6" xfId="20089" xr:uid="{FF5641E2-AD64-4E46-A938-9BC57518C81C}"/>
    <cellStyle name="Eingabe 6 2 3 7" xfId="22837" xr:uid="{137BFF54-BE3E-4973-805F-0EE6345B3ADC}"/>
    <cellStyle name="Eingabe 6 2 3 8" xfId="27858" xr:uid="{5D506DBC-3CF4-436C-BE11-05B6EC1BB8EF}"/>
    <cellStyle name="Eingabe 6 2 3 9" xfId="29675" xr:uid="{02223EDE-B53E-484F-8027-B1145277E30B}"/>
    <cellStyle name="Eingabe 6 2 4" xfId="2327" xr:uid="{DCF6C800-BF0D-4273-B3CA-D06DC23DDA8A}"/>
    <cellStyle name="Eingabe 6 2 4 10" xfId="40044" xr:uid="{0A760894-026E-4434-B643-63AC5ABFA126}"/>
    <cellStyle name="Eingabe 6 2 4 11" xfId="44350" xr:uid="{C899BE90-A774-4693-89A1-7EC84158BB78}"/>
    <cellStyle name="Eingabe 6 2 4 12" xfId="47771" xr:uid="{053BF84B-C57F-4BE2-8A80-96386224AE63}"/>
    <cellStyle name="Eingabe 6 2 4 2" xfId="6765" xr:uid="{E473DECE-487F-4EFC-A43E-6211BA8118C9}"/>
    <cellStyle name="Eingabe 6 2 4 3" xfId="10343" xr:uid="{252DB4D9-7F9F-436A-B8C7-807C59B6D99E}"/>
    <cellStyle name="Eingabe 6 2 4 4" xfId="14242" xr:uid="{E50EEDF1-46FE-4D90-ABB0-7D6CD1A30E1E}"/>
    <cellStyle name="Eingabe 6 2 4 5" xfId="17443" xr:uid="{ADEC6B3B-9F55-42C0-8E62-630DE7D25C90}"/>
    <cellStyle name="Eingabe 6 2 4 6" xfId="21426" xr:uid="{4144D3E9-1606-43FE-AA8C-5DB6F5C0A87A}"/>
    <cellStyle name="Eingabe 6 2 4 7" xfId="24013" xr:uid="{801D3D03-7007-45DB-B9D2-34B5C29CD98E}"/>
    <cellStyle name="Eingabe 6 2 4 8" xfId="26355" xr:uid="{A859B560-7A7A-48E4-BF94-B4319728D07D}"/>
    <cellStyle name="Eingabe 6 2 4 9" xfId="33906" xr:uid="{BDDB51F7-3804-4A2B-8188-596953966625}"/>
    <cellStyle name="Eingabe 6 2 5" xfId="2694" xr:uid="{DCA3045C-7C06-475F-BD8B-1AB951D20B0A}"/>
    <cellStyle name="Eingabe 6 2 5 10" xfId="40411" xr:uid="{B9F043B5-0652-40A6-8B31-1AF1BA0016FD}"/>
    <cellStyle name="Eingabe 6 2 5 11" xfId="44717" xr:uid="{BED245D1-3489-4A69-B5CC-E288917E86C8}"/>
    <cellStyle name="Eingabe 6 2 5 12" xfId="50118" xr:uid="{DD5BA871-DB80-4965-B65E-7C337AF12CF4}"/>
    <cellStyle name="Eingabe 6 2 5 2" xfId="7130" xr:uid="{D8115DD5-307B-400B-8016-625A660B1567}"/>
    <cellStyle name="Eingabe 6 2 5 3" xfId="10710" xr:uid="{DF6C707C-7269-428E-87F5-99793194EC0E}"/>
    <cellStyle name="Eingabe 6 2 5 4" xfId="14609" xr:uid="{FCE50EBC-69E5-42C7-89CB-CB849E766C5A}"/>
    <cellStyle name="Eingabe 6 2 5 5" xfId="17810" xr:uid="{D78BB1E4-9CB4-45F8-AFD9-ABD70C27887F}"/>
    <cellStyle name="Eingabe 6 2 5 6" xfId="21793" xr:uid="{E68B52B0-C0C9-46BA-AE17-D797FD4A10DC}"/>
    <cellStyle name="Eingabe 6 2 5 7" xfId="24359" xr:uid="{8A1FC714-AD01-4E3C-B0F6-F83EAF44E12F}"/>
    <cellStyle name="Eingabe 6 2 5 8" xfId="30666" xr:uid="{AB775700-D7A4-4633-9B59-54566C7AD0DF}"/>
    <cellStyle name="Eingabe 6 2 5 9" xfId="34273" xr:uid="{E5A37195-CE64-4A38-B897-3DE00A1F1DE9}"/>
    <cellStyle name="Eingabe 6 2 6" xfId="3383" xr:uid="{DE1E63C4-89E5-42AE-AB96-A644AB279A10}"/>
    <cellStyle name="Eingabe 6 2 6 10" xfId="34960" xr:uid="{FFD0771C-1B6D-4F1F-863B-4F9AA9EBDEC4}"/>
    <cellStyle name="Eingabe 6 2 6 11" xfId="38405" xr:uid="{70DF9150-FF39-4AF3-8F12-41C06A9AACBE}"/>
    <cellStyle name="Eingabe 6 2 6 12" xfId="41094" xr:uid="{5E0F3918-BCEE-4302-BA87-746B91B2DB3B}"/>
    <cellStyle name="Eingabe 6 2 6 13" xfId="45405" xr:uid="{51D33644-025A-47FC-95BB-DD76DBFD821C}"/>
    <cellStyle name="Eingabe 6 2 6 14" xfId="48796" xr:uid="{BCC2BC0B-75B2-4541-97B9-2BC15DF7C5E9}"/>
    <cellStyle name="Eingabe 6 2 6 15" xfId="50801" xr:uid="{4BE639BE-5BC5-417A-9411-CF3DF9C53E63}"/>
    <cellStyle name="Eingabe 6 2 6 2" xfId="7818" xr:uid="{C954DDD7-5DE9-4BE5-A015-DBB9D10E53F3}"/>
    <cellStyle name="Eingabe 6 2 6 3" xfId="11397" xr:uid="{C0A175FC-6597-4555-BF36-A24FB45603B2}"/>
    <cellStyle name="Eingabe 6 2 6 4" xfId="15297" xr:uid="{266C8D74-0EDF-4226-BF6D-6E38B7C0052F}"/>
    <cellStyle name="Eingabe 6 2 6 5" xfId="18496" xr:uid="{3E775EAF-227D-4E46-84F5-C90650138497}"/>
    <cellStyle name="Eingabe 6 2 6 6" xfId="22476" xr:uid="{97F5BBB1-22BE-4C54-9B0E-2006CA05D35C}"/>
    <cellStyle name="Eingabe 6 2 6 7" xfId="25038" xr:uid="{507D23BD-7A30-4552-BD35-EAC350197C25}"/>
    <cellStyle name="Eingabe 6 2 6 8" xfId="29381" xr:uid="{E4DEAC17-4AB8-4738-BC7D-73A868FABD93}"/>
    <cellStyle name="Eingabe 6 2 6 9" xfId="31355" xr:uid="{C5C70208-8048-449E-B7C4-9C61D5848C44}"/>
    <cellStyle name="Eingabe 6 2 7" xfId="2883" xr:uid="{E68A6ADB-11AC-4857-9AA1-1824277635E3}"/>
    <cellStyle name="Eingabe 6 2 7 10" xfId="34460" xr:uid="{416F1AF8-7925-4203-AF62-1153B4D83B55}"/>
    <cellStyle name="Eingabe 6 2 7 11" xfId="37905" xr:uid="{ACE15E39-35F8-4534-900F-0F110A94DDC0}"/>
    <cellStyle name="Eingabe 6 2 7 12" xfId="40594" xr:uid="{B41781D6-7461-4D38-9963-66B1D1CD2F3E}"/>
    <cellStyle name="Eingabe 6 2 7 13" xfId="44905" xr:uid="{F14BA9FD-E911-470D-8F8B-473C5D04BA6C}"/>
    <cellStyle name="Eingabe 6 2 7 14" xfId="48296" xr:uid="{39E94888-F9C3-4C29-86D8-312D2F5C90BA}"/>
    <cellStyle name="Eingabe 6 2 7 15" xfId="50301" xr:uid="{C330098C-E30D-4AE4-BC6B-CB4CEA0FA1CB}"/>
    <cellStyle name="Eingabe 6 2 7 2" xfId="7318" xr:uid="{974DC259-F61A-4A69-B100-D6DF8E3EFB2F}"/>
    <cellStyle name="Eingabe 6 2 7 3" xfId="10897" xr:uid="{F53107F5-604E-41BD-A728-966E257E3DA4}"/>
    <cellStyle name="Eingabe 6 2 7 4" xfId="14797" xr:uid="{EED5BD9B-082E-41A0-BB96-5A2EC069056F}"/>
    <cellStyle name="Eingabe 6 2 7 5" xfId="17996" xr:uid="{4D5F69DB-BBB6-4609-AFA8-A3564F1BF0AD}"/>
    <cellStyle name="Eingabe 6 2 7 6" xfId="21976" xr:uid="{77696407-5F70-45F2-83B4-1D669398514F}"/>
    <cellStyle name="Eingabe 6 2 7 7" xfId="24538" xr:uid="{B0CFB2EE-0436-40C8-A904-E888005724B6}"/>
    <cellStyle name="Eingabe 6 2 7 8" xfId="28881" xr:uid="{4CA89221-780D-4DCB-A9E2-A53EC4CC0D02}"/>
    <cellStyle name="Eingabe 6 2 7 9" xfId="30855" xr:uid="{3EB08D29-B978-4688-B6D6-3ED7DA1B1E9F}"/>
    <cellStyle name="Eingabe 6 2 8" xfId="4335" xr:uid="{186540B8-36C3-4456-B9CB-8240BBF7C0E3}"/>
    <cellStyle name="Eingabe 6 2 8 10" xfId="41998" xr:uid="{C1C13308-1B20-47A1-878D-8445BF1ED8F9}"/>
    <cellStyle name="Eingabe 6 2 8 11" xfId="46334" xr:uid="{563B3429-1F17-4790-9ED4-C7B8779714EC}"/>
    <cellStyle name="Eingabe 6 2 8 12" xfId="49738" xr:uid="{E9177ED5-B6F3-4151-8AF4-683AB043DB5D}"/>
    <cellStyle name="Eingabe 6 2 8 13" xfId="51705" xr:uid="{34BF7B29-34FF-49A4-857A-A35A17AD1B9A}"/>
    <cellStyle name="Eingabe 6 2 8 2" xfId="8768" xr:uid="{9AF23891-6AF5-4229-AA24-527D82CF3A43}"/>
    <cellStyle name="Eingabe 6 2 8 3" xfId="12339" xr:uid="{92383C1D-47F9-437B-8C8A-414D8119BB8B}"/>
    <cellStyle name="Eingabe 6 2 8 4" xfId="16242" xr:uid="{CBB030EE-56C9-4B49-A6C4-8362AD3C2878}"/>
    <cellStyle name="Eingabe 6 2 8 5" xfId="19423" xr:uid="{0FA3A475-9269-4FAE-98CB-48DD0C74DA10}"/>
    <cellStyle name="Eingabe 6 2 8 6" xfId="25942" xr:uid="{A40746D9-7304-4105-98BC-8ED1C24F47E8}"/>
    <cellStyle name="Eingabe 6 2 8 7" xfId="32290" xr:uid="{4D43E8A7-52B6-4F40-AA74-06273EA21E0C}"/>
    <cellStyle name="Eingabe 6 2 8 8" xfId="35896" xr:uid="{FBDB8D27-FF2C-491D-A111-034BA7CCCF76}"/>
    <cellStyle name="Eingabe 6 2 8 9" xfId="39348" xr:uid="{EF7F53FE-0556-4309-8B12-27E9A9794FBD}"/>
    <cellStyle name="Eingabe 6 2 9" xfId="3989" xr:uid="{B118AD5A-15BD-4709-8F5C-A20C31DD6873}"/>
    <cellStyle name="Eingabe 6 2 9 10" xfId="41652" xr:uid="{5C4F8DA7-0125-4C9A-BA17-E74DCE7AD797}"/>
    <cellStyle name="Eingabe 6 2 9 11" xfId="45988" xr:uid="{1CFA99F0-2567-4EED-8C36-5BADEDBF9996}"/>
    <cellStyle name="Eingabe 6 2 9 12" xfId="49392" xr:uid="{C00D80B5-833D-46F5-8025-A0C95C0FF096}"/>
    <cellStyle name="Eingabe 6 2 9 13" xfId="51359" xr:uid="{D4679B0C-F360-4D0E-817B-3344572E0B94}"/>
    <cellStyle name="Eingabe 6 2 9 2" xfId="8422" xr:uid="{D05CDBCB-6BA2-4F95-9A89-676EFF1DD26B}"/>
    <cellStyle name="Eingabe 6 2 9 3" xfId="11993" xr:uid="{29A1D58B-3885-4634-B8BE-BED1B18142C9}"/>
    <cellStyle name="Eingabe 6 2 9 4" xfId="15896" xr:uid="{EB651E66-CA33-4C63-93B8-59224B5BE100}"/>
    <cellStyle name="Eingabe 6 2 9 5" xfId="19077" xr:uid="{E0E53B97-9482-4EB2-BC59-2DB00BA219E8}"/>
    <cellStyle name="Eingabe 6 2 9 6" xfId="25596" xr:uid="{E6FE329C-8750-4E61-950E-862FC24314B8}"/>
    <cellStyle name="Eingabe 6 2 9 7" xfId="31944" xr:uid="{7860213B-1F08-4977-A3FD-6B19EAF44B05}"/>
    <cellStyle name="Eingabe 6 2 9 8" xfId="35550" xr:uid="{2ECD6411-EC8F-4039-9A1D-21DC4BD46C4D}"/>
    <cellStyle name="Eingabe 6 2 9 9" xfId="39002" xr:uid="{CD5FE1D5-0D24-46B4-9D5F-47303E97709E}"/>
    <cellStyle name="Eingabe 6 3" xfId="980" xr:uid="{B9991140-CDE8-4F39-8271-6624A8FDCDB2}"/>
    <cellStyle name="Eingabe 6 3 10" xfId="43005" xr:uid="{B2F7E381-63BD-41AE-AC31-6A7F0E7FD906}"/>
    <cellStyle name="Eingabe 6 3 11" xfId="47847" xr:uid="{5496590B-D626-4402-9BE0-F052CF7E2924}"/>
    <cellStyle name="Eingabe 6 3 2" xfId="5422" xr:uid="{281E5BED-588F-4FB2-A253-2CC73B99BF82}"/>
    <cellStyle name="Eingabe 6 3 3" xfId="4832" xr:uid="{4EC0818A-254D-4E91-B955-CE0E01236B89}"/>
    <cellStyle name="Eingabe 6 3 4" xfId="13287" xr:uid="{4AA388BB-A4CE-46FB-8773-AE27F5772F66}"/>
    <cellStyle name="Eingabe 6 3 5" xfId="20088" xr:uid="{DDE2712C-9570-4BE4-850D-72CCB9B76BB2}"/>
    <cellStyle name="Eingabe 6 3 6" xfId="22927" xr:uid="{396DD819-1023-49B8-8FA9-C8EE2CE0C895}"/>
    <cellStyle name="Eingabe 6 3 7" xfId="28421" xr:uid="{27FB68EA-3ED6-465E-A2BC-D54D039BDE84}"/>
    <cellStyle name="Eingabe 6 3 8" xfId="30024" xr:uid="{19850C19-809E-4EA0-AE5D-8333D90313D0}"/>
    <cellStyle name="Eingabe 6 3 9" xfId="26501" xr:uid="{2CAD72EE-C041-4943-8E43-DD4F2286674C}"/>
    <cellStyle name="Eingabe 6 4" xfId="1070" xr:uid="{FDAB1AF6-782F-4CA4-B2CA-DAC10036291A}"/>
    <cellStyle name="Eingabe 6 4 10" xfId="37661" xr:uid="{4019441E-A16A-4822-8C84-7812719ABE64}"/>
    <cellStyle name="Eingabe 6 4 11" xfId="43095" xr:uid="{0C00726B-C46B-4C49-853D-092DACAC609E}"/>
    <cellStyle name="Eingabe 6 4 12" xfId="47980" xr:uid="{D4442CE8-B675-455D-A361-BBE5ECDFA5BC}"/>
    <cellStyle name="Eingabe 6 4 2" xfId="5512" xr:uid="{AC575C35-927D-4204-B99B-EF691B4BFB9B}"/>
    <cellStyle name="Eingabe 6 4 3" xfId="9086" xr:uid="{0BD78E84-F93C-4B00-88C7-15E4A32AD52D}"/>
    <cellStyle name="Eingabe 6 4 4" xfId="13048" xr:uid="{B170B806-2577-4247-9977-8DB7E0FCBF92}"/>
    <cellStyle name="Eingabe 6 4 5" xfId="12924" xr:uid="{34CCB5A4-FF75-4BFB-AD5D-35DF3B266343}"/>
    <cellStyle name="Eingabe 6 4 6" xfId="20178" xr:uid="{C8A6621A-F8B7-4B41-98D9-635DCDC02402}"/>
    <cellStyle name="Eingabe 6 4 7" xfId="23030" xr:uid="{1F971B90-5958-4ACB-82AB-916ECBE2C578}"/>
    <cellStyle name="Eingabe 6 4 8" xfId="26746" xr:uid="{496A21F0-B33D-4834-B4D4-E57099375118}"/>
    <cellStyle name="Eingabe 6 4 9" xfId="32653" xr:uid="{69B73925-81B8-492E-ABD1-03A309160199}"/>
    <cellStyle name="Eingabe 6 5" xfId="2146" xr:uid="{587F727B-5E40-457D-8F73-46B53C613C3E}"/>
    <cellStyle name="Eingabe 6 5 10" xfId="39863" xr:uid="{152E8C6C-FE67-499A-99D7-D01034BDCDDE}"/>
    <cellStyle name="Eingabe 6 5 11" xfId="44169" xr:uid="{15DAD04A-3075-40D5-AFBB-7CDD1C26E4E5}"/>
    <cellStyle name="Eingabe 6 5 12" xfId="47185" xr:uid="{FF3E3AC1-7C70-4F9D-97DF-E0D49F5CE4AB}"/>
    <cellStyle name="Eingabe 6 5 2" xfId="6584" xr:uid="{D25109AB-26EE-49A0-A321-5E8F2B1E1271}"/>
    <cellStyle name="Eingabe 6 5 3" xfId="10162" xr:uid="{FFADB226-1DCC-42A7-A01F-FEFC9CEF2EC6}"/>
    <cellStyle name="Eingabe 6 5 4" xfId="14061" xr:uid="{BE189D7E-8324-4338-B7A7-02904A89DF42}"/>
    <cellStyle name="Eingabe 6 5 5" xfId="17262" xr:uid="{FBC11B11-F697-48CD-A0F5-403742CE181F}"/>
    <cellStyle name="Eingabe 6 5 6" xfId="21245" xr:uid="{9D7D0621-CB9A-4DFC-97BF-8463DE924149}"/>
    <cellStyle name="Eingabe 6 5 7" xfId="23832" xr:uid="{FD0D7E31-3C14-4034-90F1-12AE9D670A42}"/>
    <cellStyle name="Eingabe 6 5 8" xfId="26920" xr:uid="{C25CD64C-42D2-425E-BF9A-B5DAB710A400}"/>
    <cellStyle name="Eingabe 6 5 9" xfId="33725" xr:uid="{E45EFA43-C63E-4F61-A839-24830A43E91F}"/>
    <cellStyle name="Eingabe 6 6" xfId="2488" xr:uid="{6437A390-2A12-41CA-87FB-CF669FC2E87A}"/>
    <cellStyle name="Eingabe 6 6 10" xfId="40205" xr:uid="{71FE7636-9595-4F07-8E19-235175C1C90A}"/>
    <cellStyle name="Eingabe 6 6 11" xfId="44511" xr:uid="{CE8085D7-316E-48C9-A2CB-69ADF21E1F06}"/>
    <cellStyle name="Eingabe 6 6 12" xfId="49096" xr:uid="{28CA3A75-8F24-4070-9A55-757FF3B35896}"/>
    <cellStyle name="Eingabe 6 6 2" xfId="6926" xr:uid="{0555F6C5-E82A-4365-A9CF-BDCDAF55FC0A}"/>
    <cellStyle name="Eingabe 6 6 3" xfId="10504" xr:uid="{33F062B0-2697-4FA8-A2B0-D313D4C20AAC}"/>
    <cellStyle name="Eingabe 6 6 4" xfId="14403" xr:uid="{BEF48601-D1F1-4BBB-8D1B-A2BD499580A8}"/>
    <cellStyle name="Eingabe 6 6 5" xfId="17604" xr:uid="{94FD7B73-3B24-407D-B5C1-683EBCE4503D}"/>
    <cellStyle name="Eingabe 6 6 6" xfId="21587" xr:uid="{245C5FED-F31C-453A-BB57-C51FC7DC0311}"/>
    <cellStyle name="Eingabe 6 6 7" xfId="24168" xr:uid="{3507F7A6-3C18-40DB-9A35-DB68A4DD4B4A}"/>
    <cellStyle name="Eingabe 6 6 8" xfId="26793" xr:uid="{B2B55ADD-7AB0-4436-9169-C5DF9AF00043}"/>
    <cellStyle name="Eingabe 6 6 9" xfId="34067" xr:uid="{86B80031-3498-4EC4-A406-304701D51883}"/>
    <cellStyle name="Eingabe 6 7" xfId="3172" xr:uid="{F3854A5B-1053-408A-A9DD-0632AAF2B89A}"/>
    <cellStyle name="Eingabe 6 7 10" xfId="34749" xr:uid="{92C3A289-7A3A-42B6-AA97-3ED2B4D42419}"/>
    <cellStyle name="Eingabe 6 7 11" xfId="38194" xr:uid="{267F70DE-C838-4682-B5B4-3AC5463F22DB}"/>
    <cellStyle name="Eingabe 6 7 12" xfId="40883" xr:uid="{F0411643-A495-431A-BE82-864E55E385E7}"/>
    <cellStyle name="Eingabe 6 7 13" xfId="45194" xr:uid="{8A5DBBDB-92D7-45B3-A79C-26D5156C09F6}"/>
    <cellStyle name="Eingabe 6 7 14" xfId="48585" xr:uid="{65489BEC-0A1C-4AB6-826E-7B536560B3B5}"/>
    <cellStyle name="Eingabe 6 7 15" xfId="50590" xr:uid="{5FC478AE-9826-4D7C-A053-757BD0FF76F8}"/>
    <cellStyle name="Eingabe 6 7 2" xfId="7607" xr:uid="{735DB659-60B1-45D3-98C3-1C009D8530DE}"/>
    <cellStyle name="Eingabe 6 7 3" xfId="11186" xr:uid="{4BBED08D-1813-467F-8F40-F1396DC38985}"/>
    <cellStyle name="Eingabe 6 7 4" xfId="15086" xr:uid="{3615E527-F700-4A6E-B95F-5AFB6327EE46}"/>
    <cellStyle name="Eingabe 6 7 5" xfId="18285" xr:uid="{5870C932-75B7-49F7-9E2D-13DCDF7B170F}"/>
    <cellStyle name="Eingabe 6 7 6" xfId="22265" xr:uid="{F2A86D85-FC9F-4467-B408-545F10CF0544}"/>
    <cellStyle name="Eingabe 6 7 7" xfId="24827" xr:uid="{69B33877-7763-4771-AAA1-020529E230FB}"/>
    <cellStyle name="Eingabe 6 7 8" xfId="29170" xr:uid="{600556C8-AA9E-4383-8086-A7A0D0FD6923}"/>
    <cellStyle name="Eingabe 6 7 9" xfId="31144" xr:uid="{A7607DFE-5096-48A0-86BF-203CDCCEBDCA}"/>
    <cellStyle name="Eingabe 6 8" xfId="3235" xr:uid="{94DFFD47-8FE4-4649-B2B9-537AED541C81}"/>
    <cellStyle name="Eingabe 6 8 10" xfId="34812" xr:uid="{C4A52897-CCC1-4DE8-8F1C-CCDC6D75DB3E}"/>
    <cellStyle name="Eingabe 6 8 11" xfId="38257" xr:uid="{24C348BF-9542-445B-BEAA-14A5B68C921E}"/>
    <cellStyle name="Eingabe 6 8 12" xfId="40946" xr:uid="{F010A047-7753-40A6-B982-2B8B4603BDE4}"/>
    <cellStyle name="Eingabe 6 8 13" xfId="45257" xr:uid="{6BEA5018-D15D-44A3-A983-C891590BEC68}"/>
    <cellStyle name="Eingabe 6 8 14" xfId="48648" xr:uid="{269E44B0-D4CA-4AC3-B32B-9D4DDB918DD8}"/>
    <cellStyle name="Eingabe 6 8 15" xfId="50653" xr:uid="{6D2C7C1C-3924-40AF-86BF-110E67FA1D7C}"/>
    <cellStyle name="Eingabe 6 8 2" xfId="7670" xr:uid="{D2172C55-7AEF-4942-8261-1BCBA7FB5D8B}"/>
    <cellStyle name="Eingabe 6 8 3" xfId="11249" xr:uid="{1041B71E-5503-4484-AD2A-80063ECB25CC}"/>
    <cellStyle name="Eingabe 6 8 4" xfId="15149" xr:uid="{67699AE1-5938-4247-8896-26771830B503}"/>
    <cellStyle name="Eingabe 6 8 5" xfId="18348" xr:uid="{D95C5A6D-DB39-4518-9F2C-D84124ABA709}"/>
    <cellStyle name="Eingabe 6 8 6" xfId="22328" xr:uid="{894C6CA2-B3DE-42B6-AC28-20E9778831B5}"/>
    <cellStyle name="Eingabe 6 8 7" xfId="24890" xr:uid="{B6D7C90E-0DE0-4C77-99C4-170EFB7D5523}"/>
    <cellStyle name="Eingabe 6 8 8" xfId="29233" xr:uid="{CA149691-8F43-4673-BF03-1C74167DED4B}"/>
    <cellStyle name="Eingabe 6 8 9" xfId="31207" xr:uid="{0138257F-5DF2-4B16-9D21-21A5E56DCF68}"/>
    <cellStyle name="Eingabe 6 9" xfId="4126" xr:uid="{A39EC998-C7F6-4875-BC64-86EC6C89EC9C}"/>
    <cellStyle name="Eingabe 6 9 10" xfId="41789" xr:uid="{068BB8EA-3C90-4388-8FC0-ED8919F86A4D}"/>
    <cellStyle name="Eingabe 6 9 11" xfId="46125" xr:uid="{C53B1DE9-9971-4129-9C1C-60F00BCA3905}"/>
    <cellStyle name="Eingabe 6 9 12" xfId="49529" xr:uid="{9FA69D03-6B7B-4AE2-B003-DC7DDFCBABB8}"/>
    <cellStyle name="Eingabe 6 9 13" xfId="51496" xr:uid="{C09B1DB7-4FB1-4632-91AE-1FF855140268}"/>
    <cellStyle name="Eingabe 6 9 2" xfId="8559" xr:uid="{F04C3A20-A354-49D6-8C3D-6DEC479C4F15}"/>
    <cellStyle name="Eingabe 6 9 3" xfId="12130" xr:uid="{9292589E-2564-403E-916F-34B7CC51A9B5}"/>
    <cellStyle name="Eingabe 6 9 4" xfId="16033" xr:uid="{8213FCB6-69F5-442F-B9F6-FF44FBEE0237}"/>
    <cellStyle name="Eingabe 6 9 5" xfId="19214" xr:uid="{900253B0-31CF-4019-BBE3-8200D332DB01}"/>
    <cellStyle name="Eingabe 6 9 6" xfId="25733" xr:uid="{D79DE9A9-D232-4FCE-96D3-A5AB73C3FE47}"/>
    <cellStyle name="Eingabe 6 9 7" xfId="32081" xr:uid="{CCF81135-714D-4153-A763-1591C7C54ED7}"/>
    <cellStyle name="Eingabe 6 9 8" xfId="35687" xr:uid="{DA548F4B-1FA8-4AD2-B939-3600959BB892}"/>
    <cellStyle name="Eingabe 6 9 9" xfId="39139" xr:uid="{4352C9B7-18B4-409B-A3A9-C38FC4843557}"/>
    <cellStyle name="Eingabe 7" xfId="747" xr:uid="{C94E1EDC-DBD4-45FE-BA5C-9772CEB8F8D9}"/>
    <cellStyle name="Eingabe 7 10" xfId="3899" xr:uid="{164F488B-FB5A-480E-983B-F36A368D4473}"/>
    <cellStyle name="Eingabe 7 10 10" xfId="41562" xr:uid="{604A98CE-8E78-4C9A-82EF-32461F77F65C}"/>
    <cellStyle name="Eingabe 7 10 11" xfId="45898" xr:uid="{79876C1B-661C-4B2E-ACBB-4495D72BE45F}"/>
    <cellStyle name="Eingabe 7 10 12" xfId="49302" xr:uid="{A1C51031-5863-4D39-8C21-D3853F6AD566}"/>
    <cellStyle name="Eingabe 7 10 13" xfId="51269" xr:uid="{ECA5EE52-297B-4E34-9ABF-E4CC8A41B496}"/>
    <cellStyle name="Eingabe 7 10 2" xfId="8332" xr:uid="{E56FC38C-EF84-4DE0-831F-E9032A93D1BE}"/>
    <cellStyle name="Eingabe 7 10 3" xfId="11903" xr:uid="{24E1DA9F-0EEC-4E08-AF61-6469E1DDA606}"/>
    <cellStyle name="Eingabe 7 10 4" xfId="15806" xr:uid="{F0E9B365-E1E7-44CB-9037-5D514F488C8E}"/>
    <cellStyle name="Eingabe 7 10 5" xfId="18987" xr:uid="{385002D5-8EC6-45D9-A77C-2D0B15BFADC8}"/>
    <cellStyle name="Eingabe 7 10 6" xfId="25506" xr:uid="{E2C6AF2B-3840-454E-8FEF-1386BA3CCEFF}"/>
    <cellStyle name="Eingabe 7 10 7" xfId="31854" xr:uid="{B12127C9-80C2-4CCA-8553-E6669B3E2102}"/>
    <cellStyle name="Eingabe 7 10 8" xfId="35460" xr:uid="{C3204634-65CB-49AF-A024-0406067A7616}"/>
    <cellStyle name="Eingabe 7 10 9" xfId="38912" xr:uid="{4B8C1308-13D1-4B2D-A619-68C015EC2F27}"/>
    <cellStyle name="Eingabe 7 11" xfId="5375" xr:uid="{9D11B833-9D99-4A37-B987-6470799E3E32}"/>
    <cellStyle name="Eingabe 7 12" xfId="5098" xr:uid="{038DB9D0-A9B7-4014-963F-D02823188BF7}"/>
    <cellStyle name="Eingabe 7 13" xfId="19860" xr:uid="{9F15999F-9433-406E-ABA4-4ADB2505633D}"/>
    <cellStyle name="Eingabe 7 14" xfId="36793" xr:uid="{8B66EE9C-0105-48CD-9B03-CF047641F672}"/>
    <cellStyle name="Eingabe 7 15" xfId="42777" xr:uid="{E28030EE-3C2A-422E-9789-4FAEC3CE3634}"/>
    <cellStyle name="Eingabe 7 16" xfId="52610" xr:uid="{DCD913B4-B255-440A-8781-325FD3E79DC3}"/>
    <cellStyle name="Eingabe 7 2" xfId="961" xr:uid="{EE29A71A-CBB2-4733-ACB1-1DCB8CE3059C}"/>
    <cellStyle name="Eingabe 7 2 10" xfId="4688" xr:uid="{E57BBEDF-775A-44F8-9CE4-D1930D2A5F61}"/>
    <cellStyle name="Eingabe 7 2 11" xfId="4860" xr:uid="{9F21EC07-50F4-48D9-82E0-EC578E0EFFDA}"/>
    <cellStyle name="Eingabe 7 2 12" xfId="20070" xr:uid="{2FF8FE74-AD33-4253-84AA-B8D5F6F80BCF}"/>
    <cellStyle name="Eingabe 7 2 13" xfId="37683" xr:uid="{A8C366E4-5804-4427-B439-687EF0841D28}"/>
    <cellStyle name="Eingabe 7 2 14" xfId="42986" xr:uid="{A381D6D2-8C53-4AEA-B826-DFDC3327B5F0}"/>
    <cellStyle name="Eingabe 7 2 15" xfId="52824" xr:uid="{AFA2D925-0723-40CE-B3BE-17496E426B98}"/>
    <cellStyle name="Eingabe 7 2 2" xfId="1699" xr:uid="{E4487344-38ED-4A7B-9E9B-04AC8107610E}"/>
    <cellStyle name="Eingabe 7 2 2 10" xfId="43724" xr:uid="{53588126-E2C1-480F-BC75-2BC6524F5BD6}"/>
    <cellStyle name="Eingabe 7 2 2 11" xfId="48147" xr:uid="{89E41B33-0F12-49FC-A6D6-82B87AEA5AC9}"/>
    <cellStyle name="Eingabe 7 2 2 2" xfId="6138" xr:uid="{3592F149-9B90-47AD-B9FE-92BD71C88434}"/>
    <cellStyle name="Eingabe 7 2 2 3" xfId="9715" xr:uid="{D23D8A2E-9AF4-4E18-82F3-844C468D7EA1}"/>
    <cellStyle name="Eingabe 7 2 2 4" xfId="16820" xr:uid="{8A2EBF13-957C-4E0F-A11A-62B0296B6D2E}"/>
    <cellStyle name="Eingabe 7 2 2 5" xfId="20807" xr:uid="{649A02FD-9133-444E-B1D9-17F78F3DE2A3}"/>
    <cellStyle name="Eingabe 7 2 2 6" xfId="23410" xr:uid="{4C11A92A-169C-469F-8294-0B52744B84D7}"/>
    <cellStyle name="Eingabe 7 2 2 7" xfId="26900" xr:uid="{3B444EE4-F075-4394-90EC-173A77272B6E}"/>
    <cellStyle name="Eingabe 7 2 2 8" xfId="33282" xr:uid="{13E54C7B-A948-44B8-BEC8-E53DB1384E85}"/>
    <cellStyle name="Eingabe 7 2 2 9" xfId="27391" xr:uid="{0A77BC32-E383-4B9D-8ADB-06E595490577}"/>
    <cellStyle name="Eingabe 7 2 3" xfId="1913" xr:uid="{B2EE1DE8-B613-4966-B0C2-E7CDF3C2991D}"/>
    <cellStyle name="Eingabe 7 2 3 10" xfId="39639" xr:uid="{64A0B86B-5962-4430-AC8B-DA8CDDE87564}"/>
    <cellStyle name="Eingabe 7 2 3 11" xfId="43938" xr:uid="{B93742CB-1B91-478D-A396-FC9C0DECF12C}"/>
    <cellStyle name="Eingabe 7 2 3 12" xfId="46656" xr:uid="{905199F3-6BDE-4D51-BBB6-94239ECECB83}"/>
    <cellStyle name="Eingabe 7 2 3 2" xfId="6351" xr:uid="{6657C66F-3473-46E1-8B18-63502B62BBFB}"/>
    <cellStyle name="Eingabe 7 2 3 3" xfId="9929" xr:uid="{D50C1991-47E4-48D1-838E-B07FA8EBF7E4}"/>
    <cellStyle name="Eingabe 7 2 3 4" xfId="13831" xr:uid="{0289EAC3-9609-411A-9412-1C24E38DEE30}"/>
    <cellStyle name="Eingabe 7 2 3 5" xfId="17034" xr:uid="{9B5F7BAA-5AA8-4628-85AE-ECEAB43ED57B}"/>
    <cellStyle name="Eingabe 7 2 3 6" xfId="21021" xr:uid="{23205E9E-E224-4102-BF7B-75F9FECF964F}"/>
    <cellStyle name="Eingabe 7 2 3 7" xfId="23612" xr:uid="{34F5229A-C544-4DE7-8BC4-6E52E954288A}"/>
    <cellStyle name="Eingabe 7 2 3 8" xfId="26845" xr:uid="{51AC05D7-3BC3-44D1-B17B-228CCCC9102D}"/>
    <cellStyle name="Eingabe 7 2 3 9" xfId="33496" xr:uid="{E2C48F4F-51BF-463A-8475-7B07DBA2441E}"/>
    <cellStyle name="Eingabe 7 2 4" xfId="2365" xr:uid="{23606FD5-8924-481D-AF06-780455075231}"/>
    <cellStyle name="Eingabe 7 2 4 10" xfId="40082" xr:uid="{6390A16F-1B70-4734-98B5-9330C1B985C7}"/>
    <cellStyle name="Eingabe 7 2 4 11" xfId="44388" xr:uid="{B3F06B06-6FE2-452D-8F4A-327C79B37597}"/>
    <cellStyle name="Eingabe 7 2 4 12" xfId="42306" xr:uid="{F72ED6DE-D234-4D04-AD1E-FDD2413E2E36}"/>
    <cellStyle name="Eingabe 7 2 4 2" xfId="6803" xr:uid="{5260B92B-0B42-43C3-8364-5FD56CA0002F}"/>
    <cellStyle name="Eingabe 7 2 4 3" xfId="10381" xr:uid="{DEAF7F54-CFD2-4655-AE83-20918E33C199}"/>
    <cellStyle name="Eingabe 7 2 4 4" xfId="14280" xr:uid="{F1971D41-C7C8-41BF-87EC-5D8E861C1C32}"/>
    <cellStyle name="Eingabe 7 2 4 5" xfId="17481" xr:uid="{A063176C-C057-4D85-B56A-A98E8B21495A}"/>
    <cellStyle name="Eingabe 7 2 4 6" xfId="21464" xr:uid="{1253E569-0255-4FBB-922B-6E70CD39B90C}"/>
    <cellStyle name="Eingabe 7 2 4 7" xfId="24051" xr:uid="{16925FFD-2EF3-4CAC-9724-98DCBDFC6E14}"/>
    <cellStyle name="Eingabe 7 2 4 8" xfId="26343" xr:uid="{87DB0F35-6766-42FA-BF3B-1F380998379D}"/>
    <cellStyle name="Eingabe 7 2 4 9" xfId="33944" xr:uid="{A696597E-49A2-4098-BC93-64895F134A6A}"/>
    <cellStyle name="Eingabe 7 2 5" xfId="2736" xr:uid="{401C1537-9799-4AE2-A171-0DBC1E34DCBC}"/>
    <cellStyle name="Eingabe 7 2 5 10" xfId="40453" xr:uid="{B8F1AD9C-CF2A-474A-A51E-AEB74095CC9A}"/>
    <cellStyle name="Eingabe 7 2 5 11" xfId="44759" xr:uid="{A4FE0223-46C2-43C8-AC8A-64D9859F8813}"/>
    <cellStyle name="Eingabe 7 2 5 12" xfId="50160" xr:uid="{93C52CED-5AC5-4CF2-A498-B5EA38E54DB6}"/>
    <cellStyle name="Eingabe 7 2 5 2" xfId="7172" xr:uid="{8FD4DBF4-404B-45A9-9ACA-B852233D112F}"/>
    <cellStyle name="Eingabe 7 2 5 3" xfId="10752" xr:uid="{6FA289F3-600F-4A10-8F6E-7C1BEA4C5C6C}"/>
    <cellStyle name="Eingabe 7 2 5 4" xfId="14651" xr:uid="{1175B944-D88B-4F9D-95DD-FEC5A08D4E6D}"/>
    <cellStyle name="Eingabe 7 2 5 5" xfId="17852" xr:uid="{900028FF-557B-4834-84A9-AE35AC4A7BF1}"/>
    <cellStyle name="Eingabe 7 2 5 6" xfId="21835" xr:uid="{68A79D01-3AE8-4D10-89D2-7784AC6E0AD0}"/>
    <cellStyle name="Eingabe 7 2 5 7" xfId="24397" xr:uid="{B624CB49-6E80-42CE-AD8F-635B890D945B}"/>
    <cellStyle name="Eingabe 7 2 5 8" xfId="30708" xr:uid="{2CE1A552-671B-4B07-95D2-FFBA18433602}"/>
    <cellStyle name="Eingabe 7 2 5 9" xfId="34315" xr:uid="{1F3D66DB-154A-4083-990A-A75D3FAB6674}"/>
    <cellStyle name="Eingabe 7 2 6" xfId="3425" xr:uid="{8587B821-A585-4613-8748-7294B0A067D6}"/>
    <cellStyle name="Eingabe 7 2 6 10" xfId="35002" xr:uid="{41FEFA09-1DFA-4D56-BC56-7249229E0F87}"/>
    <cellStyle name="Eingabe 7 2 6 11" xfId="38447" xr:uid="{49B5AEEC-7A34-4299-B9F2-51773AC7A858}"/>
    <cellStyle name="Eingabe 7 2 6 12" xfId="41136" xr:uid="{CA0541A2-9F53-41DA-874B-33236E773433}"/>
    <cellStyle name="Eingabe 7 2 6 13" xfId="45447" xr:uid="{61A6FF5B-58A9-4016-92A5-38FAEB96CB2A}"/>
    <cellStyle name="Eingabe 7 2 6 14" xfId="48838" xr:uid="{5138EC26-BBE0-4AEE-9341-A444ABE5D2DE}"/>
    <cellStyle name="Eingabe 7 2 6 15" xfId="50843" xr:uid="{363EACE2-7856-4BFD-8273-B2054F2E9A74}"/>
    <cellStyle name="Eingabe 7 2 6 2" xfId="7860" xr:uid="{6CF45666-BCD4-45BA-963F-61420E960029}"/>
    <cellStyle name="Eingabe 7 2 6 3" xfId="11439" xr:uid="{F064BA46-D42F-473F-8243-EC8C26B546D6}"/>
    <cellStyle name="Eingabe 7 2 6 4" xfId="15339" xr:uid="{86E94049-614B-434D-8635-690A44018A69}"/>
    <cellStyle name="Eingabe 7 2 6 5" xfId="18538" xr:uid="{3CAE00E2-581F-4A46-B3BA-6C5EBAB89718}"/>
    <cellStyle name="Eingabe 7 2 6 6" xfId="22518" xr:uid="{2F6F7584-9B26-4ECF-AE86-134BB1FC654D}"/>
    <cellStyle name="Eingabe 7 2 6 7" xfId="25080" xr:uid="{DE1A22CB-DE94-421F-B84A-78A0452E3F05}"/>
    <cellStyle name="Eingabe 7 2 6 8" xfId="29423" xr:uid="{ED08AA18-C0E0-4CCC-BFFF-89757DCF50E8}"/>
    <cellStyle name="Eingabe 7 2 6 9" xfId="31397" xr:uid="{F68CB6E6-955B-4548-A56B-7325B125BB1D}"/>
    <cellStyle name="Eingabe 7 2 7" xfId="3660" xr:uid="{CE9D1087-FEDF-4549-8899-604992D3AD87}"/>
    <cellStyle name="Eingabe 7 2 7 10" xfId="35237" xr:uid="{FBE44C79-F3B5-4188-8BA5-18E09C87A0C9}"/>
    <cellStyle name="Eingabe 7 2 7 11" xfId="38682" xr:uid="{E13F7A3F-E11A-41C8-8FAA-0263EB321950}"/>
    <cellStyle name="Eingabe 7 2 7 12" xfId="41371" xr:uid="{9DD32EA6-02C4-46B9-98D2-16A74ECEB56B}"/>
    <cellStyle name="Eingabe 7 2 7 13" xfId="45682" xr:uid="{CC28F68F-EAD6-47D8-9B1D-8213A6416CFC}"/>
    <cellStyle name="Eingabe 7 2 7 14" xfId="49073" xr:uid="{B7ED40AF-1059-424D-9A7D-9C2DDC5A34F0}"/>
    <cellStyle name="Eingabe 7 2 7 15" xfId="51078" xr:uid="{445DDD3B-4450-4587-A43C-6B46A0BBAF84}"/>
    <cellStyle name="Eingabe 7 2 7 2" xfId="8095" xr:uid="{EE5C312E-DA61-40A5-904A-4C5FF0F64B90}"/>
    <cellStyle name="Eingabe 7 2 7 3" xfId="11674" xr:uid="{6C22EA3C-DB5A-49CB-BDC1-95864C889F2F}"/>
    <cellStyle name="Eingabe 7 2 7 4" xfId="15574" xr:uid="{85007AAE-AB64-4F0B-930A-9CFB4265BEBE}"/>
    <cellStyle name="Eingabe 7 2 7 5" xfId="18773" xr:uid="{0FF5CCBB-A16A-4BEE-A794-2F601A7AA316}"/>
    <cellStyle name="Eingabe 7 2 7 6" xfId="22753" xr:uid="{96A12325-ABDB-4962-8601-C6E72C7B3962}"/>
    <cellStyle name="Eingabe 7 2 7 7" xfId="25315" xr:uid="{44EB74E3-8DD0-4235-9B7A-981A73326BF6}"/>
    <cellStyle name="Eingabe 7 2 7 8" xfId="29658" xr:uid="{72A54A74-87AA-42B8-8DF7-0C93F65B4031}"/>
    <cellStyle name="Eingabe 7 2 7 9" xfId="31632" xr:uid="{B61FF6BD-FA96-49E9-B24F-6A53339822CF}"/>
    <cellStyle name="Eingabe 7 2 8" xfId="4377" xr:uid="{70B3FBAF-B948-46C3-84B2-4AFFDF07C8BB}"/>
    <cellStyle name="Eingabe 7 2 8 10" xfId="42040" xr:uid="{17E5C257-1F8A-4DC8-A60E-29EEF28D60E1}"/>
    <cellStyle name="Eingabe 7 2 8 11" xfId="46376" xr:uid="{F193768B-A44A-4845-888A-2DFE19EBB4AD}"/>
    <cellStyle name="Eingabe 7 2 8 12" xfId="49780" xr:uid="{E0B31FC2-17B2-46EA-BF7F-C31E82067FD9}"/>
    <cellStyle name="Eingabe 7 2 8 13" xfId="51747" xr:uid="{644ADBC9-46B4-4253-9383-D1D5407F6194}"/>
    <cellStyle name="Eingabe 7 2 8 2" xfId="8810" xr:uid="{2E93F98E-C6FA-4BCF-A049-62D1ECE77920}"/>
    <cellStyle name="Eingabe 7 2 8 3" xfId="12381" xr:uid="{63A9CCCB-DA0C-4B31-8AE2-1E4458DE3217}"/>
    <cellStyle name="Eingabe 7 2 8 4" xfId="16284" xr:uid="{7A26E9DF-E326-4B59-BB5B-364F23C47F39}"/>
    <cellStyle name="Eingabe 7 2 8 5" xfId="19465" xr:uid="{D3E9E658-EBA3-4684-BF4B-956A5E17E234}"/>
    <cellStyle name="Eingabe 7 2 8 6" xfId="25984" xr:uid="{EB0276D6-3CE7-4B78-BCFE-08B81ACF89CD}"/>
    <cellStyle name="Eingabe 7 2 8 7" xfId="32332" xr:uid="{32FB3999-16F4-4943-AEE7-6876CB1ED43D}"/>
    <cellStyle name="Eingabe 7 2 8 8" xfId="35938" xr:uid="{2A70CE51-93F5-4189-8A7A-A14CB6225CF8}"/>
    <cellStyle name="Eingabe 7 2 8 9" xfId="39390" xr:uid="{10473F2E-FB0E-49EA-9601-EDFFF09A9036}"/>
    <cellStyle name="Eingabe 7 2 9" xfId="4607" xr:uid="{714280C8-7C8D-4957-BCBB-65CA3927D582}"/>
    <cellStyle name="Eingabe 7 2 9 10" xfId="42270" xr:uid="{560F8059-9A9A-464B-9C6D-36EF679E7B08}"/>
    <cellStyle name="Eingabe 7 2 9 11" xfId="46606" xr:uid="{E9BC6C39-AAFD-422C-A729-4E798C1624AC}"/>
    <cellStyle name="Eingabe 7 2 9 12" xfId="50010" xr:uid="{AB090A11-1D29-4011-8B66-D78C41DD0B7E}"/>
    <cellStyle name="Eingabe 7 2 9 13" xfId="51977" xr:uid="{68C54B3A-F658-4221-AF8A-78D045265AB8}"/>
    <cellStyle name="Eingabe 7 2 9 2" xfId="9040" xr:uid="{19B1CEF5-CB96-45CB-A9D5-CB90B0B82875}"/>
    <cellStyle name="Eingabe 7 2 9 3" xfId="12611" xr:uid="{3571AC18-DCBD-47E7-928A-66B44E51500D}"/>
    <cellStyle name="Eingabe 7 2 9 4" xfId="16514" xr:uid="{C73919B9-32D1-4618-857F-100D166C65A9}"/>
    <cellStyle name="Eingabe 7 2 9 5" xfId="19695" xr:uid="{C08ECE99-D68C-4D94-8971-CC1819AD6BC8}"/>
    <cellStyle name="Eingabe 7 2 9 6" xfId="26214" xr:uid="{4C435E42-171A-435A-B90C-C98F5F57A03C}"/>
    <cellStyle name="Eingabe 7 2 9 7" xfId="32562" xr:uid="{EC6C5DFD-CCDD-4D68-8B37-6C2345651789}"/>
    <cellStyle name="Eingabe 7 2 9 8" xfId="36168" xr:uid="{C1EA9D48-DE7D-4DFA-9263-A42E8572FC24}"/>
    <cellStyle name="Eingabe 7 2 9 9" xfId="39620" xr:uid="{85C09A7B-2889-46DA-872C-25D99D321A48}"/>
    <cellStyle name="Eingabe 7 3" xfId="1040" xr:uid="{56C43BE0-8E55-45A5-A35A-F6D4989ED915}"/>
    <cellStyle name="Eingabe 7 3 10" xfId="43065" xr:uid="{7B24B18F-7579-48AD-ADBF-C35107BDA79A}"/>
    <cellStyle name="Eingabe 7 3 11" xfId="42355" xr:uid="{399CBE6F-5B36-44A7-A879-AC507591343B}"/>
    <cellStyle name="Eingabe 7 3 2" xfId="5482" xr:uid="{F808308D-2124-4203-9271-DA9D6C35A5C7}"/>
    <cellStyle name="Eingabe 7 3 3" xfId="9056" xr:uid="{0C9600C5-D54A-4072-8E0B-8C09DDF2A23B}"/>
    <cellStyle name="Eingabe 7 3 4" xfId="10863" xr:uid="{8843B2A3-C6AA-45EF-888E-4C7F7CAEDF85}"/>
    <cellStyle name="Eingabe 7 3 5" xfId="20148" xr:uid="{F0D22BFD-23A7-41C8-BD6B-DEB84C362ABD}"/>
    <cellStyle name="Eingabe 7 3 6" xfId="23075" xr:uid="{6EDDDDE8-EEB7-474D-9FE4-FD41F9AB55D6}"/>
    <cellStyle name="Eingabe 7 3 7" xfId="27544" xr:uid="{28820EB2-9CA5-4222-A862-FA2932C14398}"/>
    <cellStyle name="Eingabe 7 3 8" xfId="32623" xr:uid="{0CD31009-8D9D-4428-9646-B778F896475A}"/>
    <cellStyle name="Eingabe 7 3 9" xfId="36292" xr:uid="{BFEAD1E0-B88E-4737-AE75-80A99BFCBA85}"/>
    <cellStyle name="Eingabe 7 4" xfId="1621" xr:uid="{FE4117E6-1F87-4D1C-AB56-CF7E292FF624}"/>
    <cellStyle name="Eingabe 7 4 10" xfId="30048" xr:uid="{C79E4A0C-F32F-4D56-9CCE-A3BD326CBF28}"/>
    <cellStyle name="Eingabe 7 4 11" xfId="43646" xr:uid="{03F80DD4-C752-402B-8016-B0652EF0A590}"/>
    <cellStyle name="Eingabe 7 4 12" xfId="48076" xr:uid="{8F7DD5B7-0668-463C-9A07-73C517F8D87A}"/>
    <cellStyle name="Eingabe 7 4 2" xfId="6060" xr:uid="{82E1023C-EA66-4C8A-89B3-B7EB3EE841AF}"/>
    <cellStyle name="Eingabe 7 4 3" xfId="9637" xr:uid="{B1543F42-26AE-4179-A5E6-46769891E631}"/>
    <cellStyle name="Eingabe 7 4 4" xfId="13546" xr:uid="{DC3BDCD7-076E-44F0-A5E1-83BF32BA35DF}"/>
    <cellStyle name="Eingabe 7 4 5" xfId="16742" xr:uid="{745EB37C-0B7C-4A6C-AACB-B1CF11DD4D0E}"/>
    <cellStyle name="Eingabe 7 4 6" xfId="20729" xr:uid="{F3AF2469-CB1E-4B47-BDD3-D2F8178C7EFE}"/>
    <cellStyle name="Eingabe 7 4 7" xfId="23337" xr:uid="{28F8F597-D3F7-4F2C-8A8E-00DD6CD3D904}"/>
    <cellStyle name="Eingabe 7 4 8" xfId="28496" xr:uid="{E1B16F64-8959-491E-9C35-0FE3B11132D3}"/>
    <cellStyle name="Eingabe 7 4 9" xfId="33204" xr:uid="{9A45EC0A-4561-4709-876E-E25073DE7BC8}"/>
    <cellStyle name="Eingabe 7 5" xfId="2183" xr:uid="{8602DE81-0CF4-4FF8-A3D0-6A2234D8A88F}"/>
    <cellStyle name="Eingabe 7 5 10" xfId="39900" xr:uid="{F9EB4DB8-8A0C-47D9-99DE-7DC5098191C6}"/>
    <cellStyle name="Eingabe 7 5 11" xfId="44206" xr:uid="{6A50440B-0425-4D37-9ED8-431BB7B5BBAC}"/>
    <cellStyle name="Eingabe 7 5 12" xfId="47854" xr:uid="{08E519D2-CF49-4442-AC98-689642B6EF1B}"/>
    <cellStyle name="Eingabe 7 5 2" xfId="6621" xr:uid="{1E4A0B07-272E-43D5-ADA2-E39E364FDE76}"/>
    <cellStyle name="Eingabe 7 5 3" xfId="10199" xr:uid="{B0EA7B92-799B-4869-BFAF-3770FB5972EE}"/>
    <cellStyle name="Eingabe 7 5 4" xfId="14098" xr:uid="{C6CC1B2F-8687-4FAE-9D8F-2BFFD3020B21}"/>
    <cellStyle name="Eingabe 7 5 5" xfId="17299" xr:uid="{600FA2B7-0705-4C81-856A-B7FEA0D6AA21}"/>
    <cellStyle name="Eingabe 7 5 6" xfId="21282" xr:uid="{AF7A8582-4C9B-421D-B3D5-5C767CAD53D8}"/>
    <cellStyle name="Eingabe 7 5 7" xfId="23869" xr:uid="{B21F37FC-F329-4B19-B2C9-95BAA925F19D}"/>
    <cellStyle name="Eingabe 7 5 8" xfId="30423" xr:uid="{871E5A07-FF11-42AA-9401-569B585C2265}"/>
    <cellStyle name="Eingabe 7 5 9" xfId="33762" xr:uid="{DDA535D6-79E3-44D1-A203-08F7B3A722F9}"/>
    <cellStyle name="Eingabe 7 6" xfId="2530" xr:uid="{FE8B6F4A-D459-455D-9933-0A481571054B}"/>
    <cellStyle name="Eingabe 7 6 10" xfId="40247" xr:uid="{79DEDD66-4115-4EC5-807E-A38AAA293B8C}"/>
    <cellStyle name="Eingabe 7 6 11" xfId="44553" xr:uid="{70D899DC-FFE4-428F-B60A-3314B6348DEC}"/>
    <cellStyle name="Eingabe 7 6 12" xfId="47490" xr:uid="{CA348708-BA01-4962-B958-DA9F7D49817B}"/>
    <cellStyle name="Eingabe 7 6 2" xfId="6967" xr:uid="{359B079E-6D97-4962-A4D5-539F2E2CE9D0}"/>
    <cellStyle name="Eingabe 7 6 3" xfId="10546" xr:uid="{6730809D-A097-498F-ABFF-9DFC28AFBC21}"/>
    <cellStyle name="Eingabe 7 6 4" xfId="14445" xr:uid="{04966AC7-95D5-45F0-BC22-9E7C89C0C749}"/>
    <cellStyle name="Eingabe 7 6 5" xfId="17646" xr:uid="{CE3762EC-0CC8-426C-AF78-5E1E6907B8EF}"/>
    <cellStyle name="Eingabe 7 6 6" xfId="21629" xr:uid="{4CAE08D9-6EC6-422B-87D9-E344E3B8CBB7}"/>
    <cellStyle name="Eingabe 7 6 7" xfId="24206" xr:uid="{34F8C1B1-71B4-494C-8C70-1431E554A155}"/>
    <cellStyle name="Eingabe 7 6 8" xfId="26467" xr:uid="{C1685D9A-486D-48FA-9D52-3EA45515054F}"/>
    <cellStyle name="Eingabe 7 6 9" xfId="34109" xr:uid="{637530E3-DD20-4642-93DD-C7AF6176B645}"/>
    <cellStyle name="Eingabe 7 7" xfId="3214" xr:uid="{FAEFC277-FFB9-4BCB-BBEC-1E103E0A7AE7}"/>
    <cellStyle name="Eingabe 7 7 10" xfId="34791" xr:uid="{70C01D5C-DF56-4F60-B6B7-D6E4F59CCD67}"/>
    <cellStyle name="Eingabe 7 7 11" xfId="38236" xr:uid="{D3CDC1F8-403B-40BB-AC74-CE70E6243042}"/>
    <cellStyle name="Eingabe 7 7 12" xfId="40925" xr:uid="{ED139ABF-FD62-4B0C-A5E1-9965593B9D08}"/>
    <cellStyle name="Eingabe 7 7 13" xfId="45236" xr:uid="{99895E7E-AEF2-4A45-9011-FE319958CC7C}"/>
    <cellStyle name="Eingabe 7 7 14" xfId="48627" xr:uid="{0F05E137-A495-4947-9143-7F63F36A2777}"/>
    <cellStyle name="Eingabe 7 7 15" xfId="50632" xr:uid="{E28326C4-A9A0-49A6-B544-7B0ADAC7C010}"/>
    <cellStyle name="Eingabe 7 7 2" xfId="7649" xr:uid="{D2C2B3CE-D43F-4276-8A3F-44DC81258481}"/>
    <cellStyle name="Eingabe 7 7 3" xfId="11228" xr:uid="{7273AAB6-2594-4584-806B-8FD23C8E436C}"/>
    <cellStyle name="Eingabe 7 7 4" xfId="15128" xr:uid="{C4107028-53BF-4C40-9EF2-76FD5F5836DE}"/>
    <cellStyle name="Eingabe 7 7 5" xfId="18327" xr:uid="{95CEFB92-D97E-4DA5-A4F3-D8AF85B9B928}"/>
    <cellStyle name="Eingabe 7 7 6" xfId="22307" xr:uid="{7AE80805-AE2A-4B59-A85C-D6D3D8EB062E}"/>
    <cellStyle name="Eingabe 7 7 7" xfId="24869" xr:uid="{574E9812-4095-44C9-AC1F-B1584D388172}"/>
    <cellStyle name="Eingabe 7 7 8" xfId="29212" xr:uid="{4B810B12-88E4-40C2-84F6-20790EFBB368}"/>
    <cellStyle name="Eingabe 7 7 9" xfId="31186" xr:uid="{B96DA614-6D94-4D3F-A5D8-97B4DBC2FB1F}"/>
    <cellStyle name="Eingabe 7 8" xfId="2800" xr:uid="{804710A1-50A7-4715-9FD1-810A4CE466EF}"/>
    <cellStyle name="Eingabe 7 8 10" xfId="34379" xr:uid="{700E3F3C-C298-4A63-A8CC-A6CB45434EC7}"/>
    <cellStyle name="Eingabe 7 8 11" xfId="37824" xr:uid="{0E69CFF4-9410-4D01-9587-B27A5E50DD6A}"/>
    <cellStyle name="Eingabe 7 8 12" xfId="40517" xr:uid="{A82D73E8-4EF9-47A2-9377-DC92F62E3E46}"/>
    <cellStyle name="Eingabe 7 8 13" xfId="44823" xr:uid="{CBEBA9E8-EA5C-4F2E-9AB6-10E37147B45A}"/>
    <cellStyle name="Eingabe 7 8 14" xfId="48217" xr:uid="{E7669998-03EC-4E98-8D26-CB01E2403E80}"/>
    <cellStyle name="Eingabe 7 8 15" xfId="50224" xr:uid="{F79A7C61-ABCE-4D12-A9A2-74B03B5C9781}"/>
    <cellStyle name="Eingabe 7 8 2" xfId="7236" xr:uid="{E12E32FA-9656-4574-843B-12A0868BD938}"/>
    <cellStyle name="Eingabe 7 8 3" xfId="10816" xr:uid="{B0271B68-625F-4E99-88D9-FF8CCE6AAAD1}"/>
    <cellStyle name="Eingabe 7 8 4" xfId="14715" xr:uid="{CF8FE004-3A80-4C3C-98B3-5B760E9A20BD}"/>
    <cellStyle name="Eingabe 7 8 5" xfId="17916" xr:uid="{B44F35D2-E6C9-437E-90B6-AFC2DB7A9D92}"/>
    <cellStyle name="Eingabe 7 8 6" xfId="21899" xr:uid="{53B5F430-F14B-4797-86F4-C741FE08443C}"/>
    <cellStyle name="Eingabe 7 8 7" xfId="24461" xr:uid="{D1BEC182-DDE2-45D1-967C-223FAAC495DE}"/>
    <cellStyle name="Eingabe 7 8 8" xfId="28799" xr:uid="{E4648163-89CA-4A77-AC3E-3E6042F0E93C}"/>
    <cellStyle name="Eingabe 7 8 9" xfId="30772" xr:uid="{E550C763-32C6-4D87-B281-B23DD58E9598}"/>
    <cellStyle name="Eingabe 7 9" xfId="4168" xr:uid="{4863F2EC-866D-4282-8C7E-9ACE65AEC324}"/>
    <cellStyle name="Eingabe 7 9 10" xfId="41831" xr:uid="{D14DF741-1672-470B-BFA7-23A0E701418A}"/>
    <cellStyle name="Eingabe 7 9 11" xfId="46167" xr:uid="{5FD1F13A-BC03-49CC-95E6-0F952FCC0079}"/>
    <cellStyle name="Eingabe 7 9 12" xfId="49571" xr:uid="{D2EC6DD5-BEFB-408F-9069-631527B26C92}"/>
    <cellStyle name="Eingabe 7 9 13" xfId="51538" xr:uid="{B108218E-E356-4CC8-B561-271DE8DE47B6}"/>
    <cellStyle name="Eingabe 7 9 2" xfId="8601" xr:uid="{91122BAD-F6B4-4C84-BC1C-83DA8502F609}"/>
    <cellStyle name="Eingabe 7 9 3" xfId="12172" xr:uid="{0BBAEF08-4217-4BDB-9FE8-0424548A1D3C}"/>
    <cellStyle name="Eingabe 7 9 4" xfId="16075" xr:uid="{E6773A4E-A144-478C-8329-FA0DC5719EFA}"/>
    <cellStyle name="Eingabe 7 9 5" xfId="19256" xr:uid="{02D4F91A-D32B-48E9-849A-A3B0F479CDF5}"/>
    <cellStyle name="Eingabe 7 9 6" xfId="25775" xr:uid="{A48D07A5-12A2-4704-8407-675A0C879663}"/>
    <cellStyle name="Eingabe 7 9 7" xfId="32123" xr:uid="{CE5EFDC5-0F30-4E6D-BACF-8F3D57FF7454}"/>
    <cellStyle name="Eingabe 7 9 8" xfId="35729" xr:uid="{E34368A1-C46F-4907-B007-0A67C031E506}"/>
    <cellStyle name="Eingabe 7 9 9" xfId="39181" xr:uid="{A83D7196-F211-4D95-8631-ACD5F612C6AA}"/>
    <cellStyle name="Eingabe 8" xfId="756" xr:uid="{FEDA2BBF-1A69-474F-81C9-0CC0BB69E010}"/>
    <cellStyle name="Eingabe 8 10" xfId="5231" xr:uid="{31C80380-D6E4-4EB1-8136-8068B7557474}"/>
    <cellStyle name="Eingabe 8 11" xfId="12669" xr:uid="{1DF5F332-BFE4-4E4E-9364-ECF7512DF11A}"/>
    <cellStyle name="Eingabe 8 12" xfId="19869" xr:uid="{7FFCFF90-A2EE-424A-8512-9B5F2CB7AFF4}"/>
    <cellStyle name="Eingabe 8 13" xfId="35257" xr:uid="{E1184DB9-83B6-4ADE-A7AB-14E9C7085C8D}"/>
    <cellStyle name="Eingabe 8 14" xfId="42786" xr:uid="{AA99D5D5-C535-4632-8F9C-15B4A88DA907}"/>
    <cellStyle name="Eingabe 8 15" xfId="52619" xr:uid="{C4A7E2E7-342A-458B-91E7-3B06224BC50F}"/>
    <cellStyle name="Eingabe 8 2" xfId="994" xr:uid="{06632B34-2092-49D3-A53A-AE086423DB6E}"/>
    <cellStyle name="Eingabe 8 2 10" xfId="43019" xr:uid="{08515825-A2F2-40DD-AAB3-465E1D92B539}"/>
    <cellStyle name="Eingabe 8 2 11" xfId="46736" xr:uid="{AB5F72E3-E393-4D14-952F-B05316D699FF}"/>
    <cellStyle name="Eingabe 8 2 2" xfId="5436" xr:uid="{0170068B-D26C-497C-8893-EC0C4C4D6502}"/>
    <cellStyle name="Eingabe 8 2 3" xfId="4683" xr:uid="{0FBC4F5C-656B-43BE-8B6F-56F4220D15F0}"/>
    <cellStyle name="Eingabe 8 2 4" xfId="13563" xr:uid="{AE227FC7-DB21-42B6-9F80-366D69A5A8D7}"/>
    <cellStyle name="Eingabe 8 2 5" xfId="20102" xr:uid="{19C2244D-44F1-493E-8E38-117DC6BED107}"/>
    <cellStyle name="Eingabe 8 2 6" xfId="22914" xr:uid="{A93DE65A-F9D1-4CA4-BD8F-AA55B3082FD6}"/>
    <cellStyle name="Eingabe 8 2 7" xfId="30138" xr:uid="{60150705-A33D-4050-AC98-FBA6D4C3B21F}"/>
    <cellStyle name="Eingabe 8 2 8" xfId="32577" xr:uid="{3E9B64E2-6F36-43E6-BF60-0BEA3E1016E8}"/>
    <cellStyle name="Eingabe 8 2 9" xfId="29982" xr:uid="{C48B8994-82B2-4F32-BBF2-DFE4F0529121}"/>
    <cellStyle name="Eingabe 8 3" xfId="1789" xr:uid="{09F82119-049B-442F-859E-843814F858E4}"/>
    <cellStyle name="Eingabe 8 3 10" xfId="36186" xr:uid="{CA8263A6-A41D-4640-9B4A-5663C3AF9FEE}"/>
    <cellStyle name="Eingabe 8 3 11" xfId="43814" xr:uid="{807F0320-89F0-4D3B-89E9-772EDC71C887}"/>
    <cellStyle name="Eingabe 8 3 12" xfId="46701" xr:uid="{7C48AB06-3B3D-44EF-AE7D-D6B0CF918CFC}"/>
    <cellStyle name="Eingabe 8 3 2" xfId="6227" xr:uid="{52266131-7039-46E4-B361-CE52B805168B}"/>
    <cellStyle name="Eingabe 8 3 3" xfId="9805" xr:uid="{8DC59F5D-FC7D-424E-8A69-5CB533D1870E}"/>
    <cellStyle name="Eingabe 8 3 4" xfId="13707" xr:uid="{4DCF6578-3B64-4261-8BEB-2D80A300027D}"/>
    <cellStyle name="Eingabe 8 3 5" xfId="16910" xr:uid="{258B9B78-578B-44C8-9CD8-0A54CA4CBFCC}"/>
    <cellStyle name="Eingabe 8 3 6" xfId="20897" xr:uid="{1C592845-2D17-4C54-9C0F-9653F2AB0C96}"/>
    <cellStyle name="Eingabe 8 3 7" xfId="23497" xr:uid="{C1230317-2972-43F5-9F44-8EF3E6688E8D}"/>
    <cellStyle name="Eingabe 8 3 8" xfId="30159" xr:uid="{DD8AFD44-EFC6-46C4-9323-9FCC60705915}"/>
    <cellStyle name="Eingabe 8 3 9" xfId="33372" xr:uid="{3E93A55B-290C-481C-9697-7C7E0C7755D0}"/>
    <cellStyle name="Eingabe 8 4" xfId="2191" xr:uid="{099FD836-ADAD-49D9-87C9-7E5E9FD74A7E}"/>
    <cellStyle name="Eingabe 8 4 10" xfId="39908" xr:uid="{A8B76400-E3E9-42CD-97B0-D98A52105BE8}"/>
    <cellStyle name="Eingabe 8 4 11" xfId="44214" xr:uid="{0C399468-E2A1-4ACE-8CFC-8C844C60C4B6}"/>
    <cellStyle name="Eingabe 8 4 12" xfId="47534" xr:uid="{CD824C68-035B-4405-9032-9E003A437206}"/>
    <cellStyle name="Eingabe 8 4 2" xfId="6629" xr:uid="{F14821A8-CCC8-4216-AEC5-F0EA234E20AD}"/>
    <cellStyle name="Eingabe 8 4 3" xfId="10207" xr:uid="{B65C1D23-758B-42DE-9056-C6FB2DEC36A4}"/>
    <cellStyle name="Eingabe 8 4 4" xfId="14106" xr:uid="{15E461F6-641B-45F8-B0FB-DB228643F7A9}"/>
    <cellStyle name="Eingabe 8 4 5" xfId="17307" xr:uid="{AFC14C4B-DE87-4D8D-AA53-698261836B89}"/>
    <cellStyle name="Eingabe 8 4 6" xfId="21290" xr:uid="{BCDF02F3-E4CD-415B-8977-3BEEF8EE07EB}"/>
    <cellStyle name="Eingabe 8 4 7" xfId="23877" xr:uid="{7F0BB08B-87BD-48B6-8E00-27D6B7892693}"/>
    <cellStyle name="Eingabe 8 4 8" xfId="30308" xr:uid="{4C5EADAB-5A8A-49E8-BF6A-905C7F6A6C05}"/>
    <cellStyle name="Eingabe 8 4 9" xfId="33770" xr:uid="{47887E5A-102A-4BAA-B48F-07CD3BF7492D}"/>
    <cellStyle name="Eingabe 8 5" xfId="2539" xr:uid="{531C0374-F7F1-4F52-A7FE-1ABA35D44600}"/>
    <cellStyle name="Eingabe 8 5 10" xfId="40256" xr:uid="{4BAC7C20-AD8E-4285-8AD8-503029268E9B}"/>
    <cellStyle name="Eingabe 8 5 11" xfId="44562" xr:uid="{D1001C08-16D1-48E0-A22B-48AB1CCB650B}"/>
    <cellStyle name="Eingabe 8 5 12" xfId="48034" xr:uid="{4DC790E6-EAF6-4BEF-908A-34D25B584511}"/>
    <cellStyle name="Eingabe 8 5 2" xfId="6976" xr:uid="{17D07E95-2F7A-495E-84FD-01911F568173}"/>
    <cellStyle name="Eingabe 8 5 3" xfId="10555" xr:uid="{7A1555D0-17E2-4B90-A768-C2EF1790C52F}"/>
    <cellStyle name="Eingabe 8 5 4" xfId="14454" xr:uid="{9A8DAC5C-1C3A-4FEA-9E28-D3B835152593}"/>
    <cellStyle name="Eingabe 8 5 5" xfId="17655" xr:uid="{6B6029FC-8BA1-44D2-9D77-E9E36DF65544}"/>
    <cellStyle name="Eingabe 8 5 6" xfId="21638" xr:uid="{B67E4D93-7379-463C-87E8-A62B93A98B99}"/>
    <cellStyle name="Eingabe 8 5 7" xfId="24214" xr:uid="{C9D5035D-B133-4D77-8703-6BDA245D7E35}"/>
    <cellStyle name="Eingabe 8 5 8" xfId="26574" xr:uid="{B27648D1-E216-4F8C-8441-1DC28BFB582A}"/>
    <cellStyle name="Eingabe 8 5 9" xfId="34118" xr:uid="{3AF9DD09-1A44-42DF-97A3-BAAA2D62C32F}"/>
    <cellStyle name="Eingabe 8 6" xfId="3223" xr:uid="{880615D6-CA88-4524-8503-D9FF65FFD684}"/>
    <cellStyle name="Eingabe 8 6 10" xfId="34800" xr:uid="{1228841D-85B6-41B8-902B-EC7542F064A8}"/>
    <cellStyle name="Eingabe 8 6 11" xfId="38245" xr:uid="{2915D02B-2935-420E-B2C3-746EB2A8DD56}"/>
    <cellStyle name="Eingabe 8 6 12" xfId="40934" xr:uid="{F4445A7B-2A91-4FC4-8437-14F7B8B09F8C}"/>
    <cellStyle name="Eingabe 8 6 13" xfId="45245" xr:uid="{016445F9-27C0-4D7E-8D70-CFBC550F602D}"/>
    <cellStyle name="Eingabe 8 6 14" xfId="48636" xr:uid="{E0914347-1745-46B7-87B3-9D2D2BB27009}"/>
    <cellStyle name="Eingabe 8 6 15" xfId="50641" xr:uid="{0389EBC0-74BA-421D-9F38-E019A10AB60E}"/>
    <cellStyle name="Eingabe 8 6 2" xfId="7658" xr:uid="{C67B7BA6-0EA2-4951-A20C-3DDF94B53277}"/>
    <cellStyle name="Eingabe 8 6 3" xfId="11237" xr:uid="{EE00C678-EAA8-4468-90E8-08368D7552B4}"/>
    <cellStyle name="Eingabe 8 6 4" xfId="15137" xr:uid="{C16AC073-5A8A-45A4-A50F-083BE366CE11}"/>
    <cellStyle name="Eingabe 8 6 5" xfId="18336" xr:uid="{5DBD0B1A-DC8F-4F9D-B7A2-AA1B20C90C32}"/>
    <cellStyle name="Eingabe 8 6 6" xfId="22316" xr:uid="{4E96A17D-E3CD-41F2-9F79-7565D46FC032}"/>
    <cellStyle name="Eingabe 8 6 7" xfId="24878" xr:uid="{632A4AE4-ACCD-4E13-A760-35AACE63AE3E}"/>
    <cellStyle name="Eingabe 8 6 8" xfId="29221" xr:uid="{99A0C91C-19DF-47E9-A41F-6BBE653F817B}"/>
    <cellStyle name="Eingabe 8 6 9" xfId="31195" xr:uid="{EF2F71A3-3A4D-4B40-86BC-D6C1E6BA9621}"/>
    <cellStyle name="Eingabe 8 7" xfId="3533" xr:uid="{7B7DBA6D-1CC6-4D43-AB4F-F9A6F29A7F08}"/>
    <cellStyle name="Eingabe 8 7 10" xfId="35110" xr:uid="{65B71527-C5E6-4FFD-8EC7-E49B62A63E70}"/>
    <cellStyle name="Eingabe 8 7 11" xfId="38555" xr:uid="{C98C340A-F514-404B-BDD0-1E79900FD7B3}"/>
    <cellStyle name="Eingabe 8 7 12" xfId="41244" xr:uid="{917A0F31-89A0-44DD-8E99-8D1E34677578}"/>
    <cellStyle name="Eingabe 8 7 13" xfId="45555" xr:uid="{ECE5FCEE-D974-4FB7-BF9E-228013AC24B9}"/>
    <cellStyle name="Eingabe 8 7 14" xfId="48946" xr:uid="{D50796A2-C9C2-4196-A052-BFA44E615533}"/>
    <cellStyle name="Eingabe 8 7 15" xfId="50951" xr:uid="{E086BCAF-4C3C-4EDE-8E4F-F71D00ABB104}"/>
    <cellStyle name="Eingabe 8 7 2" xfId="7968" xr:uid="{AEE42BB5-A1EB-45F3-99CB-386A51A59122}"/>
    <cellStyle name="Eingabe 8 7 3" xfId="11547" xr:uid="{10B455D5-B4EC-48C6-B314-8A50C4857327}"/>
    <cellStyle name="Eingabe 8 7 4" xfId="15447" xr:uid="{7B52D53E-E59B-4A20-9285-7250F5254F1D}"/>
    <cellStyle name="Eingabe 8 7 5" xfId="18646" xr:uid="{89F07A98-5602-4A8A-BFDC-1EF8D54F5CE2}"/>
    <cellStyle name="Eingabe 8 7 6" xfId="22626" xr:uid="{B44C227D-4508-47C8-9648-72FF53A54489}"/>
    <cellStyle name="Eingabe 8 7 7" xfId="25188" xr:uid="{FB84029E-D912-49F1-80F3-1AEF8A61DE53}"/>
    <cellStyle name="Eingabe 8 7 8" xfId="29531" xr:uid="{3339E9EA-4718-4B67-B386-0CA9594A54E8}"/>
    <cellStyle name="Eingabe 8 7 9" xfId="31505" xr:uid="{E0D1283D-0E95-4A6E-A87D-B1E7F4DF61A6}"/>
    <cellStyle name="Eingabe 8 8" xfId="4177" xr:uid="{D8F55BC0-0734-4F90-AF11-95DDA588614A}"/>
    <cellStyle name="Eingabe 8 8 10" xfId="41840" xr:uid="{F3E9C61E-8A59-45BB-98D0-675AB07042D0}"/>
    <cellStyle name="Eingabe 8 8 11" xfId="46176" xr:uid="{FC13F9B3-5865-47BE-ADF8-CA5FA29B758A}"/>
    <cellStyle name="Eingabe 8 8 12" xfId="49580" xr:uid="{CB4F73F6-0751-443F-A08D-DC3EBD684E42}"/>
    <cellStyle name="Eingabe 8 8 13" xfId="51547" xr:uid="{C16BF76E-0CBB-4E83-9607-E0153CECFAE6}"/>
    <cellStyle name="Eingabe 8 8 2" xfId="8610" xr:uid="{EA04D483-908B-4D0C-83B9-C352FA044B30}"/>
    <cellStyle name="Eingabe 8 8 3" xfId="12181" xr:uid="{1A34795D-D125-4A9B-9D81-28E329DDF6B5}"/>
    <cellStyle name="Eingabe 8 8 4" xfId="16084" xr:uid="{D7902A1A-45DA-4730-96A0-B13CCFA438C8}"/>
    <cellStyle name="Eingabe 8 8 5" xfId="19265" xr:uid="{0D858D42-5D4D-46F3-AF92-8BB5429D6C8F}"/>
    <cellStyle name="Eingabe 8 8 6" xfId="25784" xr:uid="{F74DC68A-4804-4EDB-A7B6-29C19CC30A1F}"/>
    <cellStyle name="Eingabe 8 8 7" xfId="32132" xr:uid="{A4DA66B8-6BD3-4654-A2B9-447E78F4C1AA}"/>
    <cellStyle name="Eingabe 8 8 8" xfId="35738" xr:uid="{C0B2270B-2E8A-4233-8367-FAB07512D58E}"/>
    <cellStyle name="Eingabe 8 8 9" xfId="39190" xr:uid="{AC1B7CC9-6B22-430B-81A5-A0F573223565}"/>
    <cellStyle name="Eingabe 8 9" xfId="3777" xr:uid="{AB70E61C-C3A3-45F5-BED6-8BD1FC91F34B}"/>
    <cellStyle name="Eingabe 8 9 10" xfId="41442" xr:uid="{0DF4AE7A-23E4-41FD-A858-72177D854FEE}"/>
    <cellStyle name="Eingabe 8 9 11" xfId="45776" xr:uid="{9B2E9C4C-7F36-4024-B220-C359E9E791AF}"/>
    <cellStyle name="Eingabe 8 9 12" xfId="49180" xr:uid="{3E85B09E-1079-4BFB-AAFC-D5321F3C47F4}"/>
    <cellStyle name="Eingabe 8 9 13" xfId="51149" xr:uid="{F6C993B3-046E-4FB9-BC44-8A6E1785C702}"/>
    <cellStyle name="Eingabe 8 9 2" xfId="8210" xr:uid="{41076AA5-8FAE-4CE5-B5F0-9BF0DAA1533C}"/>
    <cellStyle name="Eingabe 8 9 3" xfId="11782" xr:uid="{E0D16356-23A4-4A2B-B067-B7442B0071AB}"/>
    <cellStyle name="Eingabe 8 9 4" xfId="15684" xr:uid="{3CAEEF2F-E1A3-4BAF-8DAC-2E9B402A273D}"/>
    <cellStyle name="Eingabe 8 9 5" xfId="18865" xr:uid="{EB5ACF0C-4ED9-4956-862A-B38CEE313E5D}"/>
    <cellStyle name="Eingabe 8 9 6" xfId="25386" xr:uid="{36359512-48FE-4CBF-B5F1-73BAAAA4D166}"/>
    <cellStyle name="Eingabe 8 9 7" xfId="31733" xr:uid="{1A5FA013-C71E-464A-A9B9-FA096F6ED764}"/>
    <cellStyle name="Eingabe 8 9 8" xfId="35338" xr:uid="{5926D652-B73C-451C-B66C-D45BFB73EC5A}"/>
    <cellStyle name="Eingabe 8 9 9" xfId="38790" xr:uid="{A3B848BD-D242-4425-83EB-F5ABE7DD92D1}"/>
    <cellStyle name="Empty_B_border" xfId="58" xr:uid="{51D06F0E-8F14-4AD8-BCDC-2F023EBF2F28}"/>
    <cellStyle name="Ergebnis" xfId="47008" hidden="1" xr:uid="{36410E94-FF9D-419B-B772-56761DBD8F17}"/>
    <cellStyle name="Ergebnis" xfId="43158" hidden="1" xr:uid="{2C9B780E-6858-4E15-9A01-8F8805AAE74A}"/>
    <cellStyle name="Ergebnis" xfId="36940" hidden="1" xr:uid="{3A5F9D21-737F-4F14-8FB0-00E340270C75}"/>
    <cellStyle name="Ergebnis" xfId="42319" hidden="1" xr:uid="{56ADDAA5-C5B0-455E-AB3B-B4123140F4FF}"/>
    <cellStyle name="Ergebnis" xfId="36580" hidden="1" xr:uid="{82655C55-BD87-4B35-888F-4C42DA05A397}"/>
    <cellStyle name="Ergebnis" xfId="46801" hidden="1" xr:uid="{F49C120A-DD90-4A05-A111-84E2C809FD91}"/>
    <cellStyle name="Ergebnis" xfId="36321" hidden="1" xr:uid="{23B1E7A3-26E2-4A1C-8A8C-A68C43DBA438}"/>
    <cellStyle name="Ergebnis" xfId="43445" hidden="1" xr:uid="{794B18EC-5F81-44B5-A897-296FE5593038}"/>
    <cellStyle name="Ergebnis" xfId="37645" hidden="1" xr:uid="{A5C97F8D-238F-4434-932D-DF5B08A9D0E4}"/>
    <cellStyle name="Ergebnis" xfId="32684" hidden="1" xr:uid="{B7F75475-B9CC-4208-9E91-7B1680406CCD}"/>
    <cellStyle name="Ergebnis" xfId="33404" hidden="1" xr:uid="{99E79E8B-ABC9-4F7C-9DB6-8862DEB60A64}"/>
    <cellStyle name="Ergebnis" xfId="33521" hidden="1" xr:uid="{1D19C8FC-0B83-4860-A061-DC9F062632E1}"/>
    <cellStyle name="Ergebnis" xfId="33552" hidden="1" xr:uid="{015523F1-C869-460E-99DA-10C0B04A038F}"/>
    <cellStyle name="Ergebnis" xfId="27149" hidden="1" xr:uid="{D663E9A1-E06D-4857-B4A4-F59E4864FED8}"/>
    <cellStyle name="Ergebnis" xfId="43846" hidden="1" xr:uid="{EF25F18B-7C29-4352-B543-1CAA915BB221}"/>
    <cellStyle name="Ergebnis" xfId="35144" hidden="1" xr:uid="{3CBD82CB-6633-4688-9DE8-522C64D23E56}"/>
    <cellStyle name="Ergebnis" xfId="35034" hidden="1" xr:uid="{85C9D1A8-4A9E-45CD-87A5-DF90AC017861}"/>
    <cellStyle name="Ergebnis" xfId="35298" hidden="1" xr:uid="{5C2E6B5A-D8E3-44E3-B0FC-815B40965CE3}"/>
    <cellStyle name="Ergebnis" xfId="35566" hidden="1" xr:uid="{56F3D205-E01B-4728-82FA-C9776A317529}"/>
    <cellStyle name="Ergebnis" xfId="37962" hidden="1" xr:uid="{49C351C7-8458-465F-AC02-9177C5C4F24E}"/>
    <cellStyle name="Ergebnis" xfId="17089" hidden="1" xr:uid="{5DAF6EF5-FB19-406A-A79A-577EBF00ADBF}"/>
    <cellStyle name="Ergebnis" xfId="30745" hidden="1" xr:uid="{7E3DDB71-6E35-4954-87E9-2D89FCEE7EEB}"/>
    <cellStyle name="Ergebnis" xfId="30912" hidden="1" xr:uid="{94E9CCE8-4431-458B-97B6-D99C66AB812D}"/>
    <cellStyle name="Ergebnis" xfId="31539" hidden="1" xr:uid="{37F20135-9DB6-4D1B-93ED-CCC0CE1E52E3}"/>
    <cellStyle name="Ergebnis" xfId="31429" hidden="1" xr:uid="{810193E9-142F-4141-AF4C-15BAD427F947}"/>
    <cellStyle name="Ergebnis" xfId="11581" hidden="1" xr:uid="{F5502F77-E467-4714-B0AC-6729416E40AD}"/>
    <cellStyle name="Ergebnis" xfId="29729" hidden="1" xr:uid="{A43B8C83-86A5-41E1-96B3-DAF46ED667C2}"/>
    <cellStyle name="Ergebnis" xfId="32457" hidden="1" xr:uid="{90BBF669-3FB5-408A-96A8-9257BE02C74D}"/>
    <cellStyle name="Ergebnis" xfId="26912" hidden="1" xr:uid="{557DBFFB-2126-4F74-A086-16A1FCAF60D6}"/>
    <cellStyle name="Ergebnis" xfId="32588" hidden="1" xr:uid="{86E774F2-3AF0-4390-A5D4-435B01CB6C85}"/>
    <cellStyle name="Ergebnis" xfId="33003" hidden="1" xr:uid="{64B04CEE-6636-430F-A184-7C913488C188}"/>
    <cellStyle name="Ergebnis" xfId="52253" hidden="1" xr:uid="{336BD6BC-9339-4FEB-BF4F-9B57A7165119}"/>
    <cellStyle name="Ergebnis" xfId="12506" hidden="1" xr:uid="{71D835C8-8DA0-46A0-894E-560463083DC4}"/>
    <cellStyle name="Ergebnis" xfId="10789" hidden="1" xr:uid="{A17BCF53-97AD-45DA-AC50-461304ECC05B}"/>
    <cellStyle name="Ergebnis" xfId="46004" hidden="1" xr:uid="{96B7A7E5-3763-4114-BC48-01C21A5AA468}"/>
    <cellStyle name="Ergebnis" xfId="46501" hidden="1" xr:uid="{B122BCCE-7140-4BF6-9580-4EACAF0AD050}"/>
    <cellStyle name="Ergebnis" xfId="42501" hidden="1" xr:uid="{E8D91026-ED31-410B-880A-03B49E21A489}"/>
    <cellStyle name="Ergebnis" xfId="11742" hidden="1" xr:uid="{25A70752-4C0C-4462-9935-03C4381A739F}"/>
    <cellStyle name="Ergebnis" xfId="47214" hidden="1" xr:uid="{1A2B01BB-1D13-4219-8E15-89722F17E321}"/>
    <cellStyle name="Ergebnis" xfId="47923" hidden="1" xr:uid="{72B5B648-FDF6-4970-B079-B4E8B167E682}"/>
    <cellStyle name="Ergebnis" xfId="18825" hidden="1" xr:uid="{A4B5866D-F674-4554-8151-AC1659E00CAF}"/>
    <cellStyle name="Ergebnis" xfId="17889" hidden="1" xr:uid="{C61AE8DB-B716-40A4-ADD1-BC7DA4EC7FB2}"/>
    <cellStyle name="Ergebnis" xfId="23083" hidden="1" xr:uid="{FA4A6958-68D2-436B-8918-B0B901EDE915}"/>
    <cellStyle name="Ergebnis" xfId="20113" hidden="1" xr:uid="{C1F96FB6-9BF6-4089-AF3E-079177BA495A}"/>
    <cellStyle name="Ergebnis" xfId="15644" hidden="1" xr:uid="{CCC5F46F-8E27-45C2-8110-126D8882537D}"/>
    <cellStyle name="Ergebnis" xfId="21872" hidden="1" xr:uid="{C94F4465-4702-4151-B176-CA27AE9023AF}"/>
    <cellStyle name="Ergebnis" xfId="36204" hidden="1" xr:uid="{0EB17302-05BC-490F-95D6-CAAC77A67DC8}"/>
    <cellStyle name="Ergebnis" xfId="19590" hidden="1" xr:uid="{E9D6DBC0-2E48-4AAD-8DF5-B97EB7CD71BE}"/>
    <cellStyle name="Ergebnis" xfId="5834" hidden="1" xr:uid="{094268C0-33BB-4B31-B6AA-EDDCFBD18BF0}"/>
    <cellStyle name="Ergebnis" xfId="27056" hidden="1" xr:uid="{DC55B31B-D664-4861-A4EC-74CE96754C6E}"/>
    <cellStyle name="Ergebnis" xfId="34517" hidden="1" xr:uid="{3DB0A115-5E65-4AD7-BD77-A805947BF619}"/>
    <cellStyle name="Ergebnis" xfId="45479" hidden="1" xr:uid="{755DB56A-299E-4009-8E15-8D5EA68F7F56}"/>
    <cellStyle name="Ergebnis" xfId="41668" hidden="1" xr:uid="{A78FAADE-112F-4EF3-B234-9C53A553EE3D}"/>
    <cellStyle name="Ergebnis" xfId="37074" hidden="1" xr:uid="{A9807644-AB47-41D7-BB0B-E4294AF1AF29}"/>
    <cellStyle name="Ergebnis" xfId="5019" hidden="1" xr:uid="{BBB67DAA-C7F1-4FDC-83AB-666E8BF8206D}"/>
    <cellStyle name="Ergebnis" xfId="16409" hidden="1" xr:uid="{9408B196-B3CB-4C0C-8EB6-E4F59377C404}"/>
    <cellStyle name="Ergebnis" xfId="28426" hidden="1" xr:uid="{039C940D-4067-4933-B8C9-1869F9CBFFA8}"/>
    <cellStyle name="Ergebnis" xfId="5012" hidden="1" xr:uid="{4583B864-36D7-47F0-AC7A-C8415F6F89E9}"/>
    <cellStyle name="Ergebnis" xfId="26908" hidden="1" xr:uid="{F79F1DAA-7A99-4E73-B164-4B04B6C3F6F8}"/>
    <cellStyle name="Ergebnis" xfId="48081" hidden="1" xr:uid="{AAEF475E-597D-477A-BB1B-A243894238FB}"/>
    <cellStyle name="Ergebnis" xfId="26899" hidden="1" xr:uid="{83F16BD6-8149-4B84-B389-D61F4D7C4117}"/>
    <cellStyle name="Ergebnis" xfId="5355" hidden="1" xr:uid="{0DD745AD-FF95-4E05-A488-323FD7EDCCEF}"/>
    <cellStyle name="Ergebnis" xfId="13103" hidden="1" xr:uid="{A1329391-DC15-4BAC-BA4E-FE9F9E76C4DB}"/>
    <cellStyle name="Ergebnis" xfId="39660" hidden="1" xr:uid="{D049157B-B168-4519-AA02-2EDA3FDF63C2}"/>
    <cellStyle name="Ergebnis" xfId="36459" hidden="1" xr:uid="{FC713050-3B5D-4043-BEC4-C9B275AD8DF5}"/>
    <cellStyle name="Ergebnis" xfId="34352" hidden="1" xr:uid="{0BCD50E5-1BBD-464A-8239-29F692470938}"/>
    <cellStyle name="Ergebnis" xfId="8127" hidden="1" xr:uid="{82A3B25C-FE27-4AD2-B3E4-046908759FD4}"/>
    <cellStyle name="Ergebnis" xfId="37042" hidden="1" xr:uid="{E593B152-D4C5-46C6-9997-69D1DB09DA8F}"/>
    <cellStyle name="Ergebnis" xfId="28735" hidden="1" xr:uid="{BDD8045E-9764-4FFD-8899-72F0ECD0A505}"/>
    <cellStyle name="Ergebnis" xfId="4005" hidden="1" xr:uid="{8829713B-5CED-427F-96BE-7ADD418C5CF2}"/>
    <cellStyle name="Ergebnis" xfId="27434" hidden="1" xr:uid="{05200635-32DC-495B-80D5-F6E170959FC6}"/>
    <cellStyle name="Ergebnis" xfId="49905" hidden="1" xr:uid="{FC32A420-C359-4BBE-A672-F49B7C6D927E}"/>
    <cellStyle name="Ergebnis" xfId="23526" hidden="1" xr:uid="{E8F7ADCA-1AD8-498F-BA08-8FEB16446411}"/>
    <cellStyle name="Ergebnis" xfId="1941" hidden="1" xr:uid="{33D314D2-E8EF-4C74-AC79-E63499A74AE4}"/>
    <cellStyle name="Ergebnis" xfId="36558" hidden="1" xr:uid="{113EF3E2-C26F-4EF4-BBCA-25E0F5FBC2B6}"/>
    <cellStyle name="Ergebnis" xfId="41402" hidden="1" xr:uid="{1DE7929D-18C0-43DB-A6EC-8712B07D8A6C}"/>
    <cellStyle name="Ergebnis" xfId="39018" hidden="1" xr:uid="{9B868A62-4743-4327-A0F3-897E554F6005}"/>
    <cellStyle name="Ergebnis" xfId="52207" hidden="1" xr:uid="{158820D7-6AD5-4B6F-B4CD-C7D3C77BADBA}"/>
    <cellStyle name="Ergebnis" xfId="52221" hidden="1" xr:uid="{E71ED716-199D-46AE-ACF0-7E3EDDEE5E04}"/>
    <cellStyle name="Ergebnis" xfId="50875" hidden="1" xr:uid="{08861DC3-EE25-4E8E-8C11-5B62F9F77D20}"/>
    <cellStyle name="Ergebnis" xfId="51375" hidden="1" xr:uid="{843BF081-3DB6-47AD-B2B5-5219F195F8DF}"/>
    <cellStyle name="Ergebnis" xfId="51872" hidden="1" xr:uid="{D1CBF4A1-56D9-435E-857E-CBCA118D38E5}"/>
    <cellStyle name="Ergebnis" xfId="51999" hidden="1" xr:uid="{5606C579-6E95-4249-AEFF-CE6204FDA20F}"/>
    <cellStyle name="Ergebnis" xfId="38479" hidden="1" xr:uid="{5B840FBB-F877-44BB-8F9D-F61FC374227A}"/>
    <cellStyle name="Ergebnis" xfId="45736" hidden="1" xr:uid="{1146DFCD-673E-4CEB-B677-FB891069AA9A}"/>
    <cellStyle name="Ergebnis" xfId="48004" hidden="1" xr:uid="{21F2093A-ED2D-420E-94AD-5C2D7E4F8DF2}"/>
    <cellStyle name="Ergebnis" xfId="47513" hidden="1" xr:uid="{7755AC99-67A6-41D4-B564-3FD6E6075A37}"/>
    <cellStyle name="Ergebnis" xfId="47938" hidden="1" xr:uid="{BDFCC830-CBFB-4311-803D-E1DE1816D4A2}"/>
    <cellStyle name="Ergebnis" xfId="47952" hidden="1" xr:uid="{4527EC1B-2DC2-4C78-8DF0-87C7936367A0}"/>
    <cellStyle name="Ergebnis" xfId="37586" hidden="1" xr:uid="{D75C780D-0C05-4B8B-BE98-72704032527F}"/>
    <cellStyle name="Ergebnis" xfId="35266" hidden="1" xr:uid="{113A58D4-3F6D-48CB-B417-03578807BD7B}"/>
    <cellStyle name="Ergebnis" xfId="47786" hidden="1" xr:uid="{CBB8DF91-CB38-401B-A7E0-672A27AA438F}"/>
    <cellStyle name="Ergebnis" xfId="46828" hidden="1" xr:uid="{7B6E89C3-A9AA-45FD-9505-500D72A9E784}"/>
    <cellStyle name="Ergebnis" xfId="50197" hidden="1" xr:uid="{20C81AE9-A1D8-46FD-8641-2CAF9FBD1F6A}"/>
    <cellStyle name="Ergebnis" xfId="50358" hidden="1" xr:uid="{F06716DB-EE42-4F3C-AFEB-7BB63FC44B56}"/>
    <cellStyle name="Ergebnis" xfId="50985" hidden="1" xr:uid="{7BC95376-D4F4-4B84-BFDC-71D32486FAEF}"/>
    <cellStyle name="Ergebnis" xfId="12983" hidden="1" xr:uid="{31CE345E-ED51-4C2D-918A-1F05C36C9C0A}"/>
    <cellStyle name="Ergebnis" xfId="46984" hidden="1" xr:uid="{086E4FF3-C276-47F2-BEC9-83EA466B44E5}"/>
    <cellStyle name="Ergebnis" xfId="47508" hidden="1" xr:uid="{73A043BC-E592-41D9-92E4-882279445DB3}"/>
    <cellStyle name="Ergebnis" xfId="47594" hidden="1" xr:uid="{12B79808-0A0D-42F5-8F31-FC5CDCC4DEC4}"/>
    <cellStyle name="Ergebnis" xfId="47625" hidden="1" xr:uid="{FF4DD973-2661-4BD4-AFBE-3F24CEA6C7B9}"/>
    <cellStyle name="Ergebnis" xfId="27962" hidden="1" xr:uid="{76632E33-37B1-4336-A947-950C1E67DD27}"/>
    <cellStyle name="Ergebnis" xfId="44796" hidden="1" xr:uid="{725B87F2-9257-4424-9542-FACACD4C4EDB}"/>
    <cellStyle name="Ergebnis" xfId="48980" hidden="1" xr:uid="{FC769F0C-BF70-4876-B31C-7B8E54F7A7CE}"/>
    <cellStyle name="Ergebnis" xfId="48870" hidden="1" xr:uid="{7C19458B-A600-4424-B2FC-8B156844026E}"/>
    <cellStyle name="Ergebnis" xfId="49140" hidden="1" xr:uid="{BC58A328-A977-418E-A636-067CBF61CA84}"/>
    <cellStyle name="Ergebnis" xfId="49408" hidden="1" xr:uid="{AE4CB46D-16FD-4877-BFF4-D9F83FF95556}"/>
    <cellStyle name="Ergebnis" xfId="29808" hidden="1" xr:uid="{419DC837-1401-426D-AC7F-33413E867FA5}"/>
    <cellStyle name="Ergebnis" xfId="29565" hidden="1" xr:uid="{33A0347B-32B4-4DFE-9721-C3D6204E44DD}"/>
    <cellStyle name="Ergebnis" xfId="28658" hidden="1" xr:uid="{4DB51FE5-377B-468B-9890-D0CDA2C51892}"/>
    <cellStyle name="Ergebnis" xfId="39690" hidden="1" xr:uid="{FDAF7E29-4BC5-4F51-AA4F-8186E91EEDD8}"/>
    <cellStyle name="Ergebnis" xfId="40490" hidden="1" xr:uid="{40C78E5E-DA6E-404D-AA0F-113D3088D305}"/>
    <cellStyle name="Ergebnis" xfId="40651" hidden="1" xr:uid="{6CE5D45A-938C-4B00-8D29-6DF6CCD2260C}"/>
    <cellStyle name="Ergebnis" xfId="41278" hidden="1" xr:uid="{AA3AA67F-45C9-4DCE-B761-D4DCE0A839B6}"/>
    <cellStyle name="Ergebnis" xfId="41168" hidden="1" xr:uid="{542275E4-FB67-4932-BA84-E71C04584AEA}"/>
    <cellStyle name="Ergebnis" xfId="28772" hidden="1" xr:uid="{D4E3FBBD-A1EF-4497-814D-37A64D9811FC}"/>
    <cellStyle name="Ergebnis" xfId="48192" hidden="1" xr:uid="{B0CE8F3D-8863-44A4-8EBB-7FB692338C96}"/>
    <cellStyle name="Ergebnis" xfId="14688" hidden="1" xr:uid="{6C7F7CC9-D75E-4473-B9F6-12C6E37B745C}"/>
    <cellStyle name="Ergebnis" xfId="7209" hidden="1" xr:uid="{94ABF0C5-B7B6-49F9-986F-E27F7D6823C6}"/>
    <cellStyle name="Ergebnis" xfId="13335" hidden="1" xr:uid="{2B4BC751-15A6-4EF4-97AC-D702341AB9A5}"/>
    <cellStyle name="Ergebnis" xfId="15481" hidden="1" xr:uid="{8FE4ED7F-78A6-4073-AA70-48EDF14183B5}"/>
    <cellStyle name="Ergebnis" xfId="13739" hidden="1" xr:uid="{30B607DF-792B-4C83-94FD-AC1B484EF5EE}"/>
    <cellStyle name="Ergebnis" xfId="1101" hidden="1" xr:uid="{B797BEBF-B819-4188-BD3F-DF49FC1CE7C7}"/>
    <cellStyle name="Ergebnis" xfId="31693" hidden="1" xr:uid="{F31BE4B1-38EA-476B-92F1-17D53A080EB8}"/>
    <cellStyle name="Ergebnis" xfId="5575" hidden="1" xr:uid="{577DECF1-681B-4AAF-8C35-DCFEB6B68679}"/>
    <cellStyle name="Ergebnis" xfId="23067" hidden="1" xr:uid="{F402EF3A-7D48-4E13-83B3-1CC26FA25752}"/>
    <cellStyle name="Ergebnis" xfId="32977" hidden="1" xr:uid="{6C2FB5F3-8193-441A-A5AF-F485564FDEF4}"/>
    <cellStyle name="Ergebnis" xfId="27126" hidden="1" xr:uid="{90E92A0B-BEE8-4B3A-9E82-8CBCD402BD3A}"/>
    <cellStyle name="Ergebnis" xfId="15912" hidden="1" xr:uid="{5800C207-003C-4BE8-888F-4DA648052737}"/>
    <cellStyle name="Ergebnis" xfId="12009" hidden="1" xr:uid="{9E54ABB5-4D66-4EDE-85B6-FE3328BD9A79}"/>
    <cellStyle name="Ergebnis" xfId="27459" hidden="1" xr:uid="{235FC669-8569-4060-BD76-B1120B6DA640}"/>
    <cellStyle name="Ergebnis" xfId="10954" hidden="1" xr:uid="{D235A2F0-31CA-4F9E-B52A-F8E9F5C03D4F}"/>
    <cellStyle name="Ergebnis" xfId="25612" hidden="1" xr:uid="{3DB78682-97ED-46ED-BA5C-E471D7339738}"/>
    <cellStyle name="Ergebnis" xfId="26109" hidden="1" xr:uid="{3BC6ED55-1C8E-42FE-BDBF-0AE7AE70FDCE}"/>
    <cellStyle name="Ergebnis" xfId="26290" hidden="1" xr:uid="{4954C3C3-BAAD-4B70-AA8D-E0ED57A0DFD0}"/>
    <cellStyle name="Ergebnis" xfId="11471" hidden="1" xr:uid="{2CC9F03A-5CC2-4FAF-A6F3-F59126EF6223}"/>
    <cellStyle name="Ergebnis" xfId="30412" hidden="1" xr:uid="{8EA80E47-694F-47E8-964E-61CE38798599}"/>
    <cellStyle name="Ergebnis" xfId="22990" hidden="1" xr:uid="{34C3A099-4095-4A54-9385-B2F9021F3AAB}"/>
    <cellStyle name="Ergebnis" xfId="23149" hidden="1" xr:uid="{D45EDE61-3FB7-44C8-A9C1-A646ECBDF994}"/>
    <cellStyle name="Ergebnis" xfId="23124" hidden="1" xr:uid="{9BDE5F34-B82D-4781-A316-F32FB4E1C4E2}"/>
    <cellStyle name="Ergebnis" xfId="23059" hidden="1" xr:uid="{F7D2FD67-48DC-4EDC-8471-AD3C1954DC9D}"/>
    <cellStyle name="Ergebnis" xfId="13215" hidden="1" xr:uid="{1C0604C2-475D-4591-A78D-4832E0F47B07}"/>
    <cellStyle name="Ergebnis" xfId="5006" hidden="1" xr:uid="{9585B761-1E26-4F60-9CA7-956A71A1F500}"/>
    <cellStyle name="Ergebnis" xfId="23631" hidden="1" xr:uid="{26458CC4-6BD5-4572-9B97-553BB03AB2D4}"/>
    <cellStyle name="Ergebnis" xfId="23661" hidden="1" xr:uid="{9D0858E4-6670-4C29-B7E5-1A82CED3A8A4}"/>
    <cellStyle name="Ergebnis" xfId="24434" hidden="1" xr:uid="{BCAD73FA-A65E-43AF-86DC-EFF2815D5857}"/>
    <cellStyle name="Ergebnis" xfId="24595" hidden="1" xr:uid="{DA769096-48AF-4D7C-B0AF-3489D65E2551}"/>
    <cellStyle name="Ergebnis" xfId="25222" hidden="1" xr:uid="{4CF86DD8-AEC4-4AF2-8535-3E619CE39650}"/>
    <cellStyle name="Ergebnis" xfId="43964" hidden="1" xr:uid="{DB0B40C5-5EA0-4E81-B97D-7331E846EACB}"/>
    <cellStyle name="Ergebnis" xfId="20209" hidden="1" xr:uid="{1E0C1965-9ABE-4386-8CF1-63B275C226D9}"/>
    <cellStyle name="Ergebnis" xfId="20929" hidden="1" xr:uid="{B3FBBF15-A021-418C-A79C-2552D8EEA94C}"/>
    <cellStyle name="Ergebnis" xfId="21042" hidden="1" xr:uid="{EABFBBC3-AB6C-426A-AAC9-7BC95308E982}"/>
    <cellStyle name="Ergebnis" xfId="21072" hidden="1" xr:uid="{B011FF6C-E7BB-4DEF-AB03-B45A6C59F7B8}"/>
    <cellStyle name="Ergebnis" xfId="22033" hidden="1" xr:uid="{FE2DFBF9-646D-45D2-A9F1-6241AC3870EE}"/>
    <cellStyle name="Ergebnis" xfId="18053" hidden="1" xr:uid="{30FADD72-EF40-46AD-8D80-719510FA5845}"/>
    <cellStyle name="Ergebnis" xfId="22660" hidden="1" xr:uid="{09AB8793-461F-42AE-9DB2-DEA499ACE3C8}"/>
    <cellStyle name="Ergebnis" xfId="22550" hidden="1" xr:uid="{A3CF91F8-4B7F-462A-9541-CF924B043B30}"/>
    <cellStyle name="Ergebnis" xfId="22795" hidden="1" xr:uid="{BFFCCB59-F4A5-4DB2-8E3A-25E2908B5796}"/>
    <cellStyle name="Ergebnis" xfId="22909" hidden="1" xr:uid="{CF763190-3BBF-4ECC-983E-C169D4DD134E}"/>
    <cellStyle name="Ergebnis" xfId="42165" hidden="1" xr:uid="{13C97B25-CB72-4109-8CAD-F8CE445CA312}"/>
    <cellStyle name="Ergebnis" xfId="39515" hidden="1" xr:uid="{2F1248C0-6D40-4283-99D8-504F171C2E18}"/>
    <cellStyle name="Ergebnis" xfId="37797" hidden="1" xr:uid="{BD295954-F473-4B6B-8359-68BEC52F8B7F}"/>
    <cellStyle name="Ergebnis" xfId="13888" hidden="1" xr:uid="{F4A328CE-D153-4DCB-977C-88BD15CA7E30}"/>
    <cellStyle name="Ergebnis" xfId="38589" hidden="1" xr:uid="{FB324238-F305-4189-A58A-DCE6FA09AF91}"/>
    <cellStyle name="Ergebnis" xfId="14854" hidden="1" xr:uid="{E90B7D63-C20E-4012-89D1-E4BFE7DE08AC}"/>
    <cellStyle name="Ergebnis" xfId="20241" hidden="1" xr:uid="{87405CF2-CCFD-434A-B305-4A59B20FC8EB}"/>
    <cellStyle name="Ergebnis" xfId="15371" hidden="1" xr:uid="{57F3C7AA-684A-48D5-8349-A1B61291993A}"/>
    <cellStyle name="Ergebnis" xfId="38750" hidden="1" xr:uid="{E431FCFC-A5A5-4F50-BE86-21252BD20806}"/>
    <cellStyle name="Ergebnis" xfId="36063" hidden="1" xr:uid="{0CBE18EB-6847-4D29-9F4D-A5664AB1E17A}"/>
    <cellStyle name="Ergebnis" xfId="25346" hidden="1" xr:uid="{1D4CA1C9-7F70-4732-871E-A70D51E8FB07}"/>
    <cellStyle name="Ergebnis" xfId="43996" hidden="1" xr:uid="{1462633E-EF04-4C5B-8DA8-57A1D939BC50}"/>
    <cellStyle name="Ergebnis" xfId="44962" hidden="1" xr:uid="{055203DF-896D-450A-A013-4121B7AC222C}"/>
    <cellStyle name="Ergebnis" xfId="51109" hidden="1" xr:uid="{C1A8986C-6040-4F49-8120-559C7CFBE2CF}"/>
    <cellStyle name="Ergebnis" xfId="123" hidden="1" xr:uid="{EF44E6E4-079C-45B0-88FC-11999C6CA69F}"/>
    <cellStyle name="Ergebnis" xfId="25112" hidden="1" xr:uid="{20F0B87C-924B-40ED-B766-DD44D8B3FB69}"/>
    <cellStyle name="Ergebnis" xfId="26750" hidden="1" xr:uid="{8E1298A0-1FAC-4D5C-BEA3-F32F622ADFF2}"/>
    <cellStyle name="Ergebnis" xfId="32716" hidden="1" xr:uid="{3EC22D71-599C-4B0F-9AD2-A0230546B080}"/>
    <cellStyle name="Ergebnis" xfId="1394" hidden="1" xr:uid="{4CBE2625-A197-4E41-A26E-C8547C54099D}"/>
    <cellStyle name="Ergebnis" xfId="22780" hidden="1" xr:uid="{A93530D2-1839-4E17-B148-0926FDA55437}"/>
    <cellStyle name="Ergebnis" xfId="46910" hidden="1" xr:uid="{2E526648-D1B3-4AD0-AD5D-99D2C332C2B9}"/>
    <cellStyle name="Ergebnis" xfId="9989" hidden="1" xr:uid="{FBCD85EA-A912-4EFA-BB6F-79B99E6A8C3A}"/>
    <cellStyle name="Ergebnis" xfId="27180" hidden="1" xr:uid="{69C2A91D-E8D5-4BB6-9399-47D7C322EF69}"/>
    <cellStyle name="Ergebnis" xfId="43126" hidden="1" xr:uid="{4AD78D20-AEDF-4704-823B-241BD4E75834}"/>
    <cellStyle name="Ergebnis" xfId="18570" hidden="1" xr:uid="{9515CCD3-9B99-4B4F-880A-B9CFC9FBE89A}"/>
    <cellStyle name="Ergebnis" xfId="19093" hidden="1" xr:uid="{B692C7A4-B6F5-4F3B-AA86-13FDED8689C3}"/>
    <cellStyle name="Ergebnis" xfId="43030" hidden="1" xr:uid="{CDE915FB-1B0D-4514-AFE2-B3118B6A255D}"/>
    <cellStyle name="Ergebnis" xfId="5049" hidden="1" xr:uid="{9CACD318-0B34-45A4-B1F4-F39DE34DE4A7}"/>
    <cellStyle name="Ergebnis" xfId="1973" hidden="1" xr:uid="{824586D1-0668-4A9D-B881-9A89F426BFF4}"/>
    <cellStyle name="Ergebnis" xfId="20528" hidden="1" xr:uid="{018F1B42-E8D0-45B2-9214-06210CDBEB00}"/>
    <cellStyle name="Ergebnis" xfId="43419" hidden="1" xr:uid="{130E4D29-3606-414C-88D3-95AFA57ADA75}"/>
    <cellStyle name="Ergebnis" xfId="36942" hidden="1" xr:uid="{F96474B4-1069-40D8-AE9F-867A2745DC92}"/>
    <cellStyle name="Ergebnis" xfId="30119" hidden="1" xr:uid="{DB840EEE-B56C-4DEB-9C2B-8C4819AD5394}"/>
    <cellStyle name="Ergebnis" xfId="29971" hidden="1" xr:uid="{C948FD9E-0692-40C4-982B-BE6208EFEEE8}"/>
    <cellStyle name="Ergebnis" xfId="47199" hidden="1" xr:uid="{4D348383-DC9C-4611-AF81-9CFD894803D6}"/>
    <cellStyle name="Ergebnis" xfId="17058" hidden="1" xr:uid="{F646B115-EB49-4ED9-AE3B-B9BDC2CD62E9}"/>
    <cellStyle name="Ergebnis" xfId="30206" hidden="1" xr:uid="{E45DC130-C8EF-4510-B39E-217C1E9EEA07}"/>
    <cellStyle name="Ergebnis" xfId="45589" hidden="1" xr:uid="{85CC5A86-E592-4826-9227-AD64A95826F2}"/>
    <cellStyle name="Ergebnis" xfId="31960" hidden="1" xr:uid="{AA15986D-C07F-4177-8989-4749B83A5044}"/>
    <cellStyle name="Ergebnis" xfId="48353" hidden="1" xr:uid="{E5C569F3-96C8-421E-B38E-E22532A5C54A}"/>
    <cellStyle name="Ergebnis" xfId="36293" hidden="1" xr:uid="{25D4E382-226D-4679-B1A1-55F794E9C42A}"/>
    <cellStyle name="Ergebnis" xfId="13073" hidden="1" xr:uid="{FC90609E-017D-4E59-BCA6-2A6719CA5CD8}"/>
    <cellStyle name="Ergebnis" xfId="26611" hidden="1" xr:uid="{DE411D1E-4102-43C1-963E-41103C1471A9}"/>
    <cellStyle name="Ergebnis" xfId="9117" hidden="1" xr:uid="{1476D2A5-4A3B-4297-B2BD-4ECD16B7AFA7}"/>
    <cellStyle name="Ergebnis" xfId="9957" hidden="1" xr:uid="{1A92D55E-D0EE-4091-9CF1-0AE2BC8664C4}"/>
    <cellStyle name="Ergebnis" xfId="28938" hidden="1" xr:uid="{4677D4EE-B9C8-445E-9BDE-0A972006BE27}"/>
    <cellStyle name="Ergebnis" xfId="1005" hidden="1" xr:uid="{C25090D5-B5C7-42EC-8FCF-3A7D3F21DAD0}"/>
    <cellStyle name="Ergebnis" xfId="1420" hidden="1" xr:uid="{7F677986-3F66-4EFF-9FD8-C56DE1807D66}"/>
    <cellStyle name="Ergebnis" xfId="27847" hidden="1" xr:uid="{372C9A3F-1A7C-4011-8E8A-20DCBC341F60}"/>
    <cellStyle name="Ergebnis" xfId="1133" hidden="1" xr:uid="{7C52C269-04AE-4F6D-BFC9-DF76686DD8B6}"/>
    <cellStyle name="Ergebnis" xfId="27993" hidden="1" xr:uid="{75FBB64F-0CD9-4802-BBCB-C5C82970B4CB}"/>
    <cellStyle name="Ergebnis" xfId="1821" hidden="1" xr:uid="{749CB682-E900-4F65-A6F6-99A5F0C36358}"/>
    <cellStyle name="Ergebnis" xfId="7375" hidden="1" xr:uid="{CEE113A5-6BBF-4BDE-8C55-6952D4A00968}"/>
    <cellStyle name="Ergebnis" xfId="13856" hidden="1" xr:uid="{EA3C25BB-704A-407D-AF7D-6E024883EF9B}"/>
    <cellStyle name="Ergebnis" xfId="8002" hidden="1" xr:uid="{DF4606CB-1C27-44C5-891C-F62F82B5E3DC}"/>
    <cellStyle name="Ergebnis" xfId="7892" hidden="1" xr:uid="{351C7575-D78C-42A6-97CD-4B5443A3C82E}"/>
    <cellStyle name="Ergebnis" xfId="8170" hidden="1" xr:uid="{02ECB753-AF5E-47AA-AC2A-D3318DDF6457}"/>
    <cellStyle name="Ergebnis" xfId="8438" hidden="1" xr:uid="{0F0912E2-F395-4CB7-8086-A1426945F7F0}"/>
    <cellStyle name="Ergebnis" xfId="8935" hidden="1" xr:uid="{0924FEB8-8AFB-479D-918D-F52A4A59D929}"/>
    <cellStyle name="Ergebnis" xfId="29455" hidden="1" xr:uid="{A2C93D48-91AD-4220-9492-0FB8B907DEF9}"/>
    <cellStyle name="Ergebnis" xfId="2773" hidden="1" xr:uid="{A6893C5F-1801-42E7-9844-7913FE2AEB9E}"/>
    <cellStyle name="Ergebnis" xfId="2940" hidden="1" xr:uid="{FB75E68B-59A6-4E22-9610-6313768416F2}"/>
    <cellStyle name="Ergebnis" xfId="3567" hidden="1" xr:uid="{B44FCD98-A324-4FFF-AD53-A1D2E97CD4ED}"/>
    <cellStyle name="Ergebnis" xfId="3457" hidden="1" xr:uid="{B12D5BBC-0E04-4B92-89CE-B830A5E3B583}"/>
    <cellStyle name="Ergebnis" xfId="3737" hidden="1" xr:uid="{2E94F6D1-177A-418A-BC2A-93B3915ADC24}"/>
    <cellStyle name="Ergebnis" xfId="28033" hidden="1" xr:uid="{B9DE5C05-25B3-44E1-9BE1-ADE41A26C04C}"/>
    <cellStyle name="Ergebnis" xfId="4502" hidden="1" xr:uid="{E42AEA5B-047D-45FE-AAEE-AF6D228BD2EE}"/>
    <cellStyle name="Ergebnis" xfId="4645" hidden="1" xr:uid="{4F96D72B-AC2D-48C2-9647-1E16EC9A603D}"/>
    <cellStyle name="Ergebnis" xfId="5447" hidden="1" xr:uid="{9F7880FF-066F-46A9-9C11-B040F05CA5A8}"/>
    <cellStyle name="Ergebnis" xfId="5859" hidden="1" xr:uid="{D6A13B00-E044-49B3-B6F6-358745CD3CC2}"/>
    <cellStyle name="Ergebnis" xfId="16541" hidden="1" xr:uid="{5C55A512-84F4-4FA9-A092-0E7F808F1479}"/>
    <cellStyle name="Ergebnis" xfId="13355" hidden="1" xr:uid="{88400F35-9C60-4548-A667-217ACD3AB283}"/>
    <cellStyle name="Ergebnis" xfId="5543" hidden="1" xr:uid="{829ECA00-E09C-42A2-9B02-0A5FF8CF8758}"/>
    <cellStyle name="Ergebnis" xfId="6259" hidden="1" xr:uid="{C33303E2-D33A-4413-B24B-1EC56C601F42}"/>
    <cellStyle name="Ergebnis" xfId="6379" hidden="1" xr:uid="{10B460C1-94FB-4B46-A3AB-8D4A1103EE25}"/>
    <cellStyle name="Ergebnis" xfId="6411" hidden="1" xr:uid="{51A78B56-179E-4F5B-B0B6-E85AA7A1BF5C}"/>
    <cellStyle name="Ergebnis" xfId="18680" hidden="1" xr:uid="{D0C33FD4-9A0E-484D-B779-CA9AAC054F4C}"/>
    <cellStyle name="Ergebnis" xfId="16942" hidden="1" xr:uid="{BC73B8D8-89A7-455F-9A32-A049604783DB}"/>
    <cellStyle name="Ergebnis" xfId="5257" hidden="1" xr:uid="{3B0A3FF3-BFC7-412A-B1DD-AB4C3A4A1B3B}"/>
    <cellStyle name="Ergebnis" xfId="9436" hidden="1" xr:uid="{D2D53C58-B667-478B-83AB-64AFDD1526BC}"/>
    <cellStyle name="Ergebnis" xfId="9410" hidden="1" xr:uid="{096FA71C-2481-4679-B804-DD213042D1E2}"/>
    <cellStyle name="Ergebnis" xfId="9149" hidden="1" xr:uid="{DAC2630B-3CA2-4804-902E-15A61E547290}"/>
    <cellStyle name="Ergebnis" xfId="13286" hidden="1" xr:uid="{E3BE2E0F-4970-4FC4-8893-C31161684C80}"/>
    <cellStyle name="Ergebnis" xfId="9837" hidden="1" xr:uid="{536B479B-23F9-436D-89E2-91A51B7AEA39}"/>
    <cellStyle name="Ergebnis" xfId="20502" hidden="1" xr:uid="{97F20529-B393-4CA7-8011-9F9A89D7CE04}"/>
    <cellStyle name="Ergebnis 2" xfId="468" xr:uid="{50BF64B3-6127-4C88-9B44-E8EDACDE99F2}"/>
    <cellStyle name="Ergebnis 2 10" xfId="3947" xr:uid="{B248E984-76DA-4F7A-86AE-26B122E1D403}"/>
    <cellStyle name="Ergebnis 2 10 10" xfId="41610" xr:uid="{DA3230D7-93D6-4189-97DA-28912BA4B7BC}"/>
    <cellStyle name="Ergebnis 2 10 11" xfId="45946" xr:uid="{1CB18B0A-BE29-4FB2-834E-ACA22AF28FC4}"/>
    <cellStyle name="Ergebnis 2 10 12" xfId="49350" xr:uid="{614C9D49-AD9A-4362-AC9C-DCE0BAB86897}"/>
    <cellStyle name="Ergebnis 2 10 13" xfId="51317" xr:uid="{B4DE6BDF-52D5-42C7-A0A2-B0E071374AEF}"/>
    <cellStyle name="Ergebnis 2 10 2" xfId="8380" xr:uid="{92DAE113-9AEF-417C-A3B1-11FDA077C65F}"/>
    <cellStyle name="Ergebnis 2 10 3" xfId="11951" xr:uid="{9BFCCD97-5149-4EE3-A3C7-E11D66333195}"/>
    <cellStyle name="Ergebnis 2 10 4" xfId="15854" xr:uid="{7A1BCFE1-0DDF-465F-A843-C2826F338852}"/>
    <cellStyle name="Ergebnis 2 10 5" xfId="19035" xr:uid="{F0A04226-BD2E-46A4-B540-4F4049C78517}"/>
    <cellStyle name="Ergebnis 2 10 6" xfId="25554" xr:uid="{22F6BD70-A785-4C9D-9CC1-C3A02A187D16}"/>
    <cellStyle name="Ergebnis 2 10 7" xfId="31902" xr:uid="{8D70A407-4755-459D-9FE6-694D9429B080}"/>
    <cellStyle name="Ergebnis 2 10 8" xfId="35508" xr:uid="{D915693B-B7CB-49DD-8CDD-B84EF74D1587}"/>
    <cellStyle name="Ergebnis 2 10 9" xfId="38960" xr:uid="{E46CEFDE-282C-4925-8C22-A954529EB94D}"/>
    <cellStyle name="Ergebnis 2 11" xfId="4556" xr:uid="{CE869CBB-2C83-435E-BD30-A4916485CBDF}"/>
    <cellStyle name="Ergebnis 2 11 10" xfId="42219" xr:uid="{5DFDD5DE-257A-4FB2-A679-CF2B7DF73242}"/>
    <cellStyle name="Ergebnis 2 11 11" xfId="46555" xr:uid="{EAC01ADD-A1E9-4D6F-B3A7-A6885F35A91D}"/>
    <cellStyle name="Ergebnis 2 11 12" xfId="49959" xr:uid="{4E08B203-3C0C-4F27-B47B-D2264CD2E134}"/>
    <cellStyle name="Ergebnis 2 11 13" xfId="51926" xr:uid="{B69F5096-6B6F-435B-975D-4E041D8F6875}"/>
    <cellStyle name="Ergebnis 2 11 2" xfId="8989" xr:uid="{2428ACA5-9C6E-4DA6-B908-CD494B364F11}"/>
    <cellStyle name="Ergebnis 2 11 3" xfId="12560" xr:uid="{D8586BCC-2AD0-4CCE-A897-ADF7C060E0AA}"/>
    <cellStyle name="Ergebnis 2 11 4" xfId="16463" xr:uid="{1F8083E7-2FBB-466F-BC80-B86A33A72D8D}"/>
    <cellStyle name="Ergebnis 2 11 5" xfId="19644" xr:uid="{F0CB1C48-A3E6-4F2C-B9E2-4E1608D54F4F}"/>
    <cellStyle name="Ergebnis 2 11 6" xfId="26163" xr:uid="{C2D36E80-7164-4C06-B025-B810A338FDD6}"/>
    <cellStyle name="Ergebnis 2 11 7" xfId="32511" xr:uid="{6EA2B162-61B5-457E-B531-5841E2168409}"/>
    <cellStyle name="Ergebnis 2 11 8" xfId="36117" xr:uid="{8BEBBD77-CDFB-40EF-AEB4-4A4FAACC7829}"/>
    <cellStyle name="Ergebnis 2 11 9" xfId="39569" xr:uid="{00DA4669-290C-4E12-AB09-605400D58217}"/>
    <cellStyle name="Ergebnis 2 12" xfId="5302" xr:uid="{3DDBCB3E-117D-4B27-8992-65EA1E2C139D}"/>
    <cellStyle name="Ergebnis 2 13" xfId="5029" xr:uid="{F21C3C32-D36B-4A1E-AA34-813D14FD7C0B}"/>
    <cellStyle name="Ergebnis 2 14" xfId="5941" xr:uid="{07AE871D-4208-47C8-A8BE-A80D3123BA08}"/>
    <cellStyle name="Ergebnis 2 15" xfId="35270" xr:uid="{04CE1953-A6A7-4567-AD25-0922F143AD92}"/>
    <cellStyle name="Ergebnis 2 16" xfId="42537" xr:uid="{0D8A73DB-BECB-4755-899E-502CBABE52A5}"/>
    <cellStyle name="Ergebnis 2 17" xfId="52364" xr:uid="{3B91E79F-34FE-4DFC-88C7-9F1F2273CDF9}"/>
    <cellStyle name="Ergebnis 2 2" xfId="724" xr:uid="{46014D10-66D4-4A9E-80FF-25E2F176E105}"/>
    <cellStyle name="Ergebnis 2 2 10" xfId="5727" xr:uid="{78E5C3AE-03D1-44E1-B0DB-8A1138F7143A}"/>
    <cellStyle name="Ergebnis 2 2 11" xfId="12735" xr:uid="{6751B2D2-5185-4212-952D-69156D747751}"/>
    <cellStyle name="Ergebnis 2 2 12" xfId="19838" xr:uid="{21FCC8C1-0067-4744-9EBF-0466C26DE0CC}"/>
    <cellStyle name="Ergebnis 2 2 13" xfId="38692" xr:uid="{FFFC64BF-74BD-419E-B62D-AC5DF4F19CF2}"/>
    <cellStyle name="Ergebnis 2 2 14" xfId="42754" xr:uid="{E82A42C9-6147-4570-A20F-8086EAAFDA39}"/>
    <cellStyle name="Ergebnis 2 2 15" xfId="52588" xr:uid="{DAE8759A-4598-4BE8-B3AA-04A2183B4C8D}"/>
    <cellStyle name="Ergebnis 2 2 2" xfId="939" xr:uid="{5EFB4A25-E6D2-4437-BECB-D67907F31A63}"/>
    <cellStyle name="Ergebnis 2 2 2 10" xfId="12829" xr:uid="{232B164E-BB15-4581-917F-3DB3A529D540}"/>
    <cellStyle name="Ergebnis 2 2 2 11" xfId="20048" xr:uid="{AC0CBDFB-6E2D-4E61-B9E7-32540ECBB18F}"/>
    <cellStyle name="Ergebnis 2 2 2 12" xfId="29663" xr:uid="{2FDFBAC5-1333-48B1-8124-734563C01330}"/>
    <cellStyle name="Ergebnis 2 2 2 13" xfId="42964" xr:uid="{CC16789C-6BE2-411C-B35C-EA1090656301}"/>
    <cellStyle name="Ergebnis 2 2 2 14" xfId="52802" xr:uid="{7C6FEB50-C1B3-49DB-9E4B-13E2D2A8F76A}"/>
    <cellStyle name="Ergebnis 2 2 2 2" xfId="1677" xr:uid="{27777038-5CDD-4CC5-80D9-BA4DBBCC1FC2}"/>
    <cellStyle name="Ergebnis 2 2 2 2 10" xfId="43702" xr:uid="{86DE62FC-E11B-4922-BBFE-7778FA8973A7}"/>
    <cellStyle name="Ergebnis 2 2 2 2 11" xfId="47996" xr:uid="{6577C03B-3E43-4FE5-9702-F25F7674BC6B}"/>
    <cellStyle name="Ergebnis 2 2 2 2 2" xfId="6116" xr:uid="{88A7CBE5-FB74-441E-BDC7-0AD6728AF298}"/>
    <cellStyle name="Ergebnis 2 2 2 2 3" xfId="9693" xr:uid="{9E06D4B0-ABE5-46B8-ABA1-2CAF816DD2FB}"/>
    <cellStyle name="Ergebnis 2 2 2 2 4" xfId="16798" xr:uid="{B17197A8-6952-4C35-AF9A-EE829A57325D}"/>
    <cellStyle name="Ergebnis 2 2 2 2 5" xfId="20785" xr:uid="{82A2E053-A18E-4779-9967-6389DE266A9E}"/>
    <cellStyle name="Ergebnis 2 2 2 2 6" xfId="23390" xr:uid="{830FF0D9-542B-44A5-BF73-C0BB0025E5BD}"/>
    <cellStyle name="Ergebnis 2 2 2 2 7" xfId="26250" xr:uid="{1A5F0CB2-C42B-42B8-BF41-A1363DA107F4}"/>
    <cellStyle name="Ergebnis 2 2 2 2 8" xfId="33260" xr:uid="{48C8FA12-B972-4E2C-A6AB-1A5E1773BF54}"/>
    <cellStyle name="Ergebnis 2 2 2 2 9" xfId="30037" xr:uid="{663F4594-5A7C-4FBA-BC29-B45EEC2C1848}"/>
    <cellStyle name="Ergebnis 2 2 2 3" xfId="1481" xr:uid="{15F31847-84F3-4405-B306-2CD957CC8CB4}"/>
    <cellStyle name="Ergebnis 2 2 2 3 10" xfId="37556" xr:uid="{C5F24F4D-6185-479F-BF46-7C1AE7784147}"/>
    <cellStyle name="Ergebnis 2 2 2 3 11" xfId="43506" xr:uid="{DB2F7937-9472-41E2-BB29-93115A696EC1}"/>
    <cellStyle name="Ergebnis 2 2 2 3 12" xfId="47618" xr:uid="{F1E8A23A-B1C0-4B8A-9AFC-986039F1065D}"/>
    <cellStyle name="Ergebnis 2 2 2 3 2" xfId="5920" xr:uid="{B7A7AA6B-9FDF-4EAC-90C4-2F925E5D81C1}"/>
    <cellStyle name="Ergebnis 2 2 2 3 3" xfId="9497" xr:uid="{F27394CB-5272-4AA1-8F90-57706C0583D1}"/>
    <cellStyle name="Ergebnis 2 2 2 3 4" xfId="13413" xr:uid="{FD80E3DD-A518-42F0-82B1-46BF5E99B2A7}"/>
    <cellStyle name="Ergebnis 2 2 2 3 5" xfId="16602" xr:uid="{D17AD26E-8CAA-464B-8F32-AB10E5AAD5EC}"/>
    <cellStyle name="Ergebnis 2 2 2 3 6" xfId="20589" xr:uid="{0543DF7D-DC1E-434C-92B2-1D8AC269F1D0}"/>
    <cellStyle name="Ergebnis 2 2 2 3 7" xfId="23205" xr:uid="{50F23115-0BC9-49DD-B80A-6989D4E448FA}"/>
    <cellStyle name="Ergebnis 2 2 2 3 8" xfId="26829" xr:uid="{B5ACCB8E-A951-445A-BA46-FB8C46D19121}"/>
    <cellStyle name="Ergebnis 2 2 2 3 9" xfId="33064" xr:uid="{828F93FF-745E-40DF-AF63-9962F8F1A725}"/>
    <cellStyle name="Ergebnis 2 2 2 4" xfId="2714" xr:uid="{5972C6FD-9BA8-418A-A1FB-74EA97BB6798}"/>
    <cellStyle name="Ergebnis 2 2 2 4 10" xfId="40431" xr:uid="{015C48D7-97A0-4484-89FF-9EE4E175713F}"/>
    <cellStyle name="Ergebnis 2 2 2 4 11" xfId="44737" xr:uid="{9D6475E8-4B1B-424A-870F-5324A7F9DAD9}"/>
    <cellStyle name="Ergebnis 2 2 2 4 12" xfId="50138" xr:uid="{BA97866E-25AF-45FF-95B5-0A5B412DBE48}"/>
    <cellStyle name="Ergebnis 2 2 2 4 2" xfId="7150" xr:uid="{0FE310F0-078D-4A86-B179-2C6F678039CA}"/>
    <cellStyle name="Ergebnis 2 2 2 4 3" xfId="10730" xr:uid="{7F999E3A-FE09-46C8-983E-1891D12D5072}"/>
    <cellStyle name="Ergebnis 2 2 2 4 4" xfId="14629" xr:uid="{90E8979F-F484-48E0-870A-4D9AF44E3231}"/>
    <cellStyle name="Ergebnis 2 2 2 4 5" xfId="17830" xr:uid="{5460F13C-6F2E-4CF1-972B-44F292CF3990}"/>
    <cellStyle name="Ergebnis 2 2 2 4 6" xfId="21813" xr:uid="{A336014F-11E1-47AB-AC9E-64E1F03371B6}"/>
    <cellStyle name="Ergebnis 2 2 2 4 7" xfId="24377" xr:uid="{18A16086-01F1-4618-A3CF-AA8F37550888}"/>
    <cellStyle name="Ergebnis 2 2 2 4 8" xfId="30686" xr:uid="{8464C799-556D-49B7-AF0D-3BDF21187180}"/>
    <cellStyle name="Ergebnis 2 2 2 4 9" xfId="34293" xr:uid="{9CD27D5F-35A8-472B-9D6C-A5A2C0C72973}"/>
    <cellStyle name="Ergebnis 2 2 2 5" xfId="3403" xr:uid="{5A78BAA8-E84B-4657-AEBF-592B360CEEA2}"/>
    <cellStyle name="Ergebnis 2 2 2 5 10" xfId="34980" xr:uid="{3A53A81D-A349-41C9-B3A8-D3B313D047E1}"/>
    <cellStyle name="Ergebnis 2 2 2 5 11" xfId="38425" xr:uid="{BC400755-DDD3-4D73-B0C2-725A089BD3FF}"/>
    <cellStyle name="Ergebnis 2 2 2 5 12" xfId="41114" xr:uid="{F77E0840-CA2C-4C63-87D6-47291EC73336}"/>
    <cellStyle name="Ergebnis 2 2 2 5 13" xfId="45425" xr:uid="{19225A29-AA27-4316-AFB7-85890724A5CC}"/>
    <cellStyle name="Ergebnis 2 2 2 5 14" xfId="48816" xr:uid="{F5D42F0D-D8B3-4734-8366-3EC41C47E1C5}"/>
    <cellStyle name="Ergebnis 2 2 2 5 15" xfId="50821" xr:uid="{765E349C-700B-497B-AE95-2E63C35BE3A0}"/>
    <cellStyle name="Ergebnis 2 2 2 5 2" xfId="7838" xr:uid="{88A6271E-0A2C-4903-A24E-D40E60D8DFF1}"/>
    <cellStyle name="Ergebnis 2 2 2 5 3" xfId="11417" xr:uid="{516FABE6-A24E-4C4D-8C6F-2DE26D306BC5}"/>
    <cellStyle name="Ergebnis 2 2 2 5 4" xfId="15317" xr:uid="{43AEBAD4-B5C6-4450-8C25-B464FE756E53}"/>
    <cellStyle name="Ergebnis 2 2 2 5 5" xfId="18516" xr:uid="{8CD4BFBD-5C0C-4661-AA61-3B0C9CF99EE0}"/>
    <cellStyle name="Ergebnis 2 2 2 5 6" xfId="22496" xr:uid="{B7A837BC-8987-4456-A1D6-7D1339AE6AE6}"/>
    <cellStyle name="Ergebnis 2 2 2 5 7" xfId="25058" xr:uid="{DAC07C25-B94A-4CF1-BA78-C6F242E6202E}"/>
    <cellStyle name="Ergebnis 2 2 2 5 8" xfId="29401" xr:uid="{3A53D2AE-4EE8-46FB-BDB8-0BF33605A120}"/>
    <cellStyle name="Ergebnis 2 2 2 5 9" xfId="31375" xr:uid="{1A1127E5-3CCA-4946-B0CE-A23138D697A3}"/>
    <cellStyle name="Ergebnis 2 2 2 6" xfId="2996" xr:uid="{1D33B1BD-F7FF-4CD7-BB7F-3B17942B03D7}"/>
    <cellStyle name="Ergebnis 2 2 2 6 10" xfId="34573" xr:uid="{4219161C-1DCA-473E-AD01-A9572325F4F8}"/>
    <cellStyle name="Ergebnis 2 2 2 6 11" xfId="38018" xr:uid="{C39640F2-73DA-434F-B62A-7DE441D1D6CF}"/>
    <cellStyle name="Ergebnis 2 2 2 6 12" xfId="40707" xr:uid="{3CD52F7A-3505-4004-A697-35F26632DE92}"/>
    <cellStyle name="Ergebnis 2 2 2 6 13" xfId="45018" xr:uid="{F0591605-930D-40E0-963D-596AAE3D60FC}"/>
    <cellStyle name="Ergebnis 2 2 2 6 14" xfId="48409" xr:uid="{92D70722-D230-4529-8F27-2F0A24C3F602}"/>
    <cellStyle name="Ergebnis 2 2 2 6 15" xfId="50414" xr:uid="{CE5667F0-2270-463F-80C2-1EBBAB10784C}"/>
    <cellStyle name="Ergebnis 2 2 2 6 2" xfId="7431" xr:uid="{087094CE-3959-4161-9960-FEC541CE0F6D}"/>
    <cellStyle name="Ergebnis 2 2 2 6 3" xfId="11010" xr:uid="{FFFCDF55-B849-4ED3-A6EC-FFFB63CDFDD8}"/>
    <cellStyle name="Ergebnis 2 2 2 6 4" xfId="14910" xr:uid="{BD6C3BD5-5187-48A0-8A55-C63CD2C5F6D8}"/>
    <cellStyle name="Ergebnis 2 2 2 6 5" xfId="18109" xr:uid="{DDA2F71B-4662-45F7-8669-B45D5825A646}"/>
    <cellStyle name="Ergebnis 2 2 2 6 6" xfId="22089" xr:uid="{74221480-EF7B-4876-8D77-183F6C8AD009}"/>
    <cellStyle name="Ergebnis 2 2 2 6 7" xfId="24651" xr:uid="{C9798E12-E126-479C-BE83-A52806ADF2A6}"/>
    <cellStyle name="Ergebnis 2 2 2 6 8" xfId="28994" xr:uid="{2D72D9FD-1B23-4E39-9793-2D53239E98B8}"/>
    <cellStyle name="Ergebnis 2 2 2 6 9" xfId="30968" xr:uid="{A8224E57-06EA-450E-9BEF-87BCD7A48D94}"/>
    <cellStyle name="Ergebnis 2 2 2 7" xfId="4355" xr:uid="{1CFE433C-084C-4C57-95AE-6A0383D8C9C0}"/>
    <cellStyle name="Ergebnis 2 2 2 7 10" xfId="42018" xr:uid="{225AC6BC-958F-4006-BE0B-F059C3877EB6}"/>
    <cellStyle name="Ergebnis 2 2 2 7 11" xfId="46354" xr:uid="{C08123FC-8B3D-46DD-87F6-3E7D6E001056}"/>
    <cellStyle name="Ergebnis 2 2 2 7 12" xfId="49758" xr:uid="{EDC222B6-E3C0-4AD4-BBD4-7DDC916F40C5}"/>
    <cellStyle name="Ergebnis 2 2 2 7 13" xfId="51725" xr:uid="{60956E16-135C-4241-88A0-051C431FA11B}"/>
    <cellStyle name="Ergebnis 2 2 2 7 2" xfId="8788" xr:uid="{EA19D79A-04E2-497A-87E7-B1118FA33623}"/>
    <cellStyle name="Ergebnis 2 2 2 7 3" xfId="12359" xr:uid="{155E9BB3-DF83-4E82-977A-21BA3C420A9A}"/>
    <cellStyle name="Ergebnis 2 2 2 7 4" xfId="16262" xr:uid="{F4D17C5D-DD27-4CE6-861F-8D0327C00B74}"/>
    <cellStyle name="Ergebnis 2 2 2 7 5" xfId="19443" xr:uid="{0D1E4F09-0594-4EC1-9E14-DCDEB8780D33}"/>
    <cellStyle name="Ergebnis 2 2 2 7 6" xfId="25962" xr:uid="{948F7096-CBF0-4336-8927-BA85E3F92FC8}"/>
    <cellStyle name="Ergebnis 2 2 2 7 7" xfId="32310" xr:uid="{48A1BBED-DFFE-40C3-9436-C8B623C40817}"/>
    <cellStyle name="Ergebnis 2 2 2 7 8" xfId="35916" xr:uid="{596EB93B-F843-422D-8679-B51C642D4A01}"/>
    <cellStyle name="Ergebnis 2 2 2 7 9" xfId="39368" xr:uid="{B1475273-1995-4271-8996-5515EE2AB6A3}"/>
    <cellStyle name="Ergebnis 2 2 2 8" xfId="4585" xr:uid="{5DCF75DC-09EC-4DDA-B03A-D3ED15DF34D2}"/>
    <cellStyle name="Ergebnis 2 2 2 8 10" xfId="42248" xr:uid="{80EC9658-49EC-44C1-9515-6A05C5C8AC9C}"/>
    <cellStyle name="Ergebnis 2 2 2 8 11" xfId="46584" xr:uid="{7744FC86-9DF5-474A-8861-E615ABECC2BD}"/>
    <cellStyle name="Ergebnis 2 2 2 8 12" xfId="49988" xr:uid="{D1D97E3D-4293-4168-9D93-86428B0FE000}"/>
    <cellStyle name="Ergebnis 2 2 2 8 13" xfId="51955" xr:uid="{7A2AE37B-E84C-43CA-8CBC-3B590F689062}"/>
    <cellStyle name="Ergebnis 2 2 2 8 2" xfId="9018" xr:uid="{A8FDAC49-7DC6-4660-84F1-FAE316A0B4D0}"/>
    <cellStyle name="Ergebnis 2 2 2 8 3" xfId="12589" xr:uid="{E52755A1-3F4B-4056-AA67-ADF08E3364EF}"/>
    <cellStyle name="Ergebnis 2 2 2 8 4" xfId="16492" xr:uid="{45E18EFB-3088-4093-B59D-B225435D4E67}"/>
    <cellStyle name="Ergebnis 2 2 2 8 5" xfId="19673" xr:uid="{26E5C982-7BFF-40E8-9E39-F37479F373C7}"/>
    <cellStyle name="Ergebnis 2 2 2 8 6" xfId="26192" xr:uid="{D8858CC0-BC4B-43FB-A567-1522483760EB}"/>
    <cellStyle name="Ergebnis 2 2 2 8 7" xfId="32540" xr:uid="{90864D47-9990-4A8C-862A-FAE809EF6C08}"/>
    <cellStyle name="Ergebnis 2 2 2 8 8" xfId="36146" xr:uid="{C7674FBF-B723-46AA-A3A9-ED1884839AA5}"/>
    <cellStyle name="Ergebnis 2 2 2 8 9" xfId="39598" xr:uid="{4EDFDE98-46C3-48FA-9751-038ABC70E3E2}"/>
    <cellStyle name="Ergebnis 2 2 2 9" xfId="4955" xr:uid="{2727927E-D15D-423C-A72A-F58EC52BB1B2}"/>
    <cellStyle name="Ergebnis 2 2 3" xfId="1066" xr:uid="{859D9436-5332-4164-816E-DA1013B7210D}"/>
    <cellStyle name="Ergebnis 2 2 3 10" xfId="43091" xr:uid="{88C70481-C7CC-457D-A868-1A79041E966B}"/>
    <cellStyle name="Ergebnis 2 2 3 11" xfId="47117" xr:uid="{F83ACEEE-B574-4B10-80D4-752A425C5D58}"/>
    <cellStyle name="Ergebnis 2 2 3 2" xfId="5508" xr:uid="{15CFA699-6CC0-4436-B885-2ABAB9B67B0D}"/>
    <cellStyle name="Ergebnis 2 2 3 3" xfId="9082" xr:uid="{29099762-CEAA-40AA-A68A-9BA83D017BDF}"/>
    <cellStyle name="Ergebnis 2 2 3 4" xfId="12937" xr:uid="{18C63BEA-E64D-4A1F-B30E-F81EBD77F4FB}"/>
    <cellStyle name="Ergebnis 2 2 3 5" xfId="20174" xr:uid="{D14EE31F-F24E-4EFF-8F94-778FA7F6C8BA}"/>
    <cellStyle name="Ergebnis 2 2 3 6" xfId="22944" xr:uid="{19BED949-6CA6-46AA-8CE7-54FCE2630C3E}"/>
    <cellStyle name="Ergebnis 2 2 3 7" xfId="28647" xr:uid="{79FD6053-0A8E-454B-BF88-77797D16836E}"/>
    <cellStyle name="Ergebnis 2 2 3 8" xfId="32649" xr:uid="{932C894C-3EFF-439B-9FEE-2929D9C8D475}"/>
    <cellStyle name="Ergebnis 2 2 3 9" xfId="37483" xr:uid="{E6F1B324-DCE8-4267-A1A6-C42A4A848D6A}"/>
    <cellStyle name="Ergebnis 2 2 4" xfId="1604" xr:uid="{C50ABF3C-C830-4960-B768-3E6F34DFB098}"/>
    <cellStyle name="Ergebnis 2 2 4 10" xfId="37703" xr:uid="{4B91512F-8A8C-4AA1-B4A0-CE1320E523AF}"/>
    <cellStyle name="Ergebnis 2 2 4 11" xfId="43629" xr:uid="{8C08DA09-9C74-4272-82F0-8CB3C2E2B5B0}"/>
    <cellStyle name="Ergebnis 2 2 4 12" xfId="47021" xr:uid="{32039F35-200D-44DD-92DB-EB77215C0B6B}"/>
    <cellStyle name="Ergebnis 2 2 4 2" xfId="6043" xr:uid="{F3B2A93C-8F53-4613-9993-F808D553A352}"/>
    <cellStyle name="Ergebnis 2 2 4 3" xfId="9620" xr:uid="{1776987E-8196-41F9-810C-25593B92E381}"/>
    <cellStyle name="Ergebnis 2 2 4 4" xfId="13532" xr:uid="{DB4170FC-0D08-4C79-A5E2-7344971903BE}"/>
    <cellStyle name="Ergebnis 2 2 4 5" xfId="16725" xr:uid="{1D151816-4A79-44C0-A84D-174AEA0C2980}"/>
    <cellStyle name="Ergebnis 2 2 4 6" xfId="20712" xr:uid="{02E3503F-80C4-4846-AF96-91CAA45F9399}"/>
    <cellStyle name="Ergebnis 2 2 4 7" xfId="23320" xr:uid="{0DACA2E3-4FCB-4A3E-BAB6-8D5D8B812C1C}"/>
    <cellStyle name="Ergebnis 2 2 4 8" xfId="27285" xr:uid="{0BB04ECF-23E2-4602-B846-C18C2DE79F25}"/>
    <cellStyle name="Ergebnis 2 2 4 9" xfId="33187" xr:uid="{51CBBC0A-FA81-4625-998D-C743A37DCB98}"/>
    <cellStyle name="Ergebnis 2 2 5" xfId="2508" xr:uid="{36A4087C-2295-4CA5-872F-4C3CC5259CF1}"/>
    <cellStyle name="Ergebnis 2 2 5 10" xfId="40225" xr:uid="{364C0560-8021-413E-87E5-4A531ED932D8}"/>
    <cellStyle name="Ergebnis 2 2 5 11" xfId="44531" xr:uid="{5AB7F604-90FA-4E0E-B2FE-438326C03DF6}"/>
    <cellStyle name="Ergebnis 2 2 5 12" xfId="47920" xr:uid="{16061D35-1B30-4AD2-B848-7D279412B8E7}"/>
    <cellStyle name="Ergebnis 2 2 5 2" xfId="6946" xr:uid="{92E27569-BF50-4372-B145-40F085908192}"/>
    <cellStyle name="Ergebnis 2 2 5 3" xfId="10524" xr:uid="{A6FBE734-E5BC-4EBE-80BF-8D60BFDB346F}"/>
    <cellStyle name="Ergebnis 2 2 5 4" xfId="14423" xr:uid="{72B11DB7-F2AC-45F9-8975-01FE4E548F58}"/>
    <cellStyle name="Ergebnis 2 2 5 5" xfId="17624" xr:uid="{4A7FF3E1-3765-4533-B38F-66B2FE2C92BA}"/>
    <cellStyle name="Ergebnis 2 2 5 6" xfId="21607" xr:uid="{FC462CED-FD16-47D1-B727-1223AD01DDA4}"/>
    <cellStyle name="Ergebnis 2 2 5 7" xfId="24186" xr:uid="{5734E918-F8D7-415D-8C33-84CAA6382E7A}"/>
    <cellStyle name="Ergebnis 2 2 5 8" xfId="26327" xr:uid="{08FEA485-4F43-4B6D-A4C0-E85663AD432D}"/>
    <cellStyle name="Ergebnis 2 2 5 9" xfId="34087" xr:uid="{28975EE9-BC41-4C47-8B49-E8A538475BD7}"/>
    <cellStyle name="Ergebnis 2 2 6" xfId="3192" xr:uid="{20F37CAB-F844-4C94-9653-05976C0F5717}"/>
    <cellStyle name="Ergebnis 2 2 6 10" xfId="34769" xr:uid="{53D54CB7-736D-4AD6-9ABB-53F6D6BE555E}"/>
    <cellStyle name="Ergebnis 2 2 6 11" xfId="38214" xr:uid="{8A0DB9E0-2681-44CE-88AF-C0040F261390}"/>
    <cellStyle name="Ergebnis 2 2 6 12" xfId="40903" xr:uid="{6CA6F981-040D-4CC0-B1FE-1B0961E8E52C}"/>
    <cellStyle name="Ergebnis 2 2 6 13" xfId="45214" xr:uid="{F660D38F-D78A-4807-858C-AFE5D566C5F1}"/>
    <cellStyle name="Ergebnis 2 2 6 14" xfId="48605" xr:uid="{7E0AA90B-6D6F-4656-9A22-2FCCA2785B73}"/>
    <cellStyle name="Ergebnis 2 2 6 15" xfId="50610" xr:uid="{9EE065FA-D854-45F0-92F7-A41F57D7A33B}"/>
    <cellStyle name="Ergebnis 2 2 6 2" xfId="7627" xr:uid="{E2013279-798D-49E1-84FC-A0D48D734F1B}"/>
    <cellStyle name="Ergebnis 2 2 6 3" xfId="11206" xr:uid="{7F280A51-6104-4440-9125-0DF1938180D1}"/>
    <cellStyle name="Ergebnis 2 2 6 4" xfId="15106" xr:uid="{3EA59AD9-35D4-4F4A-ADA2-7BD40C896BEA}"/>
    <cellStyle name="Ergebnis 2 2 6 5" xfId="18305" xr:uid="{8B245083-6682-4C04-A325-C6759C859252}"/>
    <cellStyle name="Ergebnis 2 2 6 6" xfId="22285" xr:uid="{EA157D63-4FB4-4C34-ACF5-9D503AE00585}"/>
    <cellStyle name="Ergebnis 2 2 6 7" xfId="24847" xr:uid="{367A5213-D9CA-4D51-8A36-7926DC881B5D}"/>
    <cellStyle name="Ergebnis 2 2 6 8" xfId="29190" xr:uid="{F33545AB-7D35-4042-9F2D-6FEB53B6D043}"/>
    <cellStyle name="Ergebnis 2 2 6 9" xfId="31164" xr:uid="{0932E2B7-95C1-4BED-A5FC-EB74EF40DF10}"/>
    <cellStyle name="Ergebnis 2 2 7" xfId="2855" xr:uid="{8E9603B1-09C2-4C28-A6C0-D253C4535545}"/>
    <cellStyle name="Ergebnis 2 2 7 10" xfId="34432" xr:uid="{DDDD373A-4D1E-4729-8E08-44C95614ECF3}"/>
    <cellStyle name="Ergebnis 2 2 7 11" xfId="37877" xr:uid="{5DFB7208-2748-4954-950B-C7EF3D66F4F6}"/>
    <cellStyle name="Ergebnis 2 2 7 12" xfId="40566" xr:uid="{5415A35B-F616-463B-AD1B-2AA900722FE5}"/>
    <cellStyle name="Ergebnis 2 2 7 13" xfId="44877" xr:uid="{064EC592-FF71-46C2-8C7D-610AE9EA463D}"/>
    <cellStyle name="Ergebnis 2 2 7 14" xfId="48268" xr:uid="{39837CCA-5878-4B2F-97A3-FA9B5F13E859}"/>
    <cellStyle name="Ergebnis 2 2 7 15" xfId="50273" xr:uid="{2AFFC8F8-46E1-4306-A2E7-61E3CB893D7E}"/>
    <cellStyle name="Ergebnis 2 2 7 2" xfId="7290" xr:uid="{8BE5DE1E-ED5D-4C97-878D-29DCB9130F83}"/>
    <cellStyle name="Ergebnis 2 2 7 3" xfId="10869" xr:uid="{017C9837-A264-42E6-93F5-6862A46FE793}"/>
    <cellStyle name="Ergebnis 2 2 7 4" xfId="14769" xr:uid="{AA26C1E4-BE77-471F-A668-D339716FBE48}"/>
    <cellStyle name="Ergebnis 2 2 7 5" xfId="17968" xr:uid="{E1B2287B-F4D1-40D5-BB4C-B1C409242AFD}"/>
    <cellStyle name="Ergebnis 2 2 7 6" xfId="21948" xr:uid="{1ED81057-E4BD-49A9-83C5-D507CCAE7565}"/>
    <cellStyle name="Ergebnis 2 2 7 7" xfId="24510" xr:uid="{5B7483B2-DB30-45A0-9D7C-22418077C20B}"/>
    <cellStyle name="Ergebnis 2 2 7 8" xfId="28853" xr:uid="{60C5785F-5386-4FCF-A65F-E2D8A1B87E0D}"/>
    <cellStyle name="Ergebnis 2 2 7 9" xfId="30827" xr:uid="{1F0292FC-AF31-41B1-BAF1-A2B7370DE93F}"/>
    <cellStyle name="Ergebnis 2 2 8" xfId="4146" xr:uid="{9D1E8F39-B00D-41FE-8126-6533C9C7D7CE}"/>
    <cellStyle name="Ergebnis 2 2 8 10" xfId="41809" xr:uid="{8E36D57F-5103-4CCF-B6AA-53734ED34F51}"/>
    <cellStyle name="Ergebnis 2 2 8 11" xfId="46145" xr:uid="{568738F6-9D3B-4262-B460-C1E3B8082038}"/>
    <cellStyle name="Ergebnis 2 2 8 12" xfId="49549" xr:uid="{700C645E-A9FE-4395-B7C1-14D2ADECB019}"/>
    <cellStyle name="Ergebnis 2 2 8 13" xfId="51516" xr:uid="{CB61050A-5692-4BD9-9893-5D7756552F6E}"/>
    <cellStyle name="Ergebnis 2 2 8 2" xfId="8579" xr:uid="{C7FAD551-802C-48EC-866E-443CC6A2EFF0}"/>
    <cellStyle name="Ergebnis 2 2 8 3" xfId="12150" xr:uid="{8C831759-FE8D-4CF8-844F-5F5D875F9DDE}"/>
    <cellStyle name="Ergebnis 2 2 8 4" xfId="16053" xr:uid="{17655619-616D-495C-BEF6-DA4D10351812}"/>
    <cellStyle name="Ergebnis 2 2 8 5" xfId="19234" xr:uid="{5EF0C20B-C0CB-4439-A5D9-CE5417CF80A2}"/>
    <cellStyle name="Ergebnis 2 2 8 6" xfId="25753" xr:uid="{EB1C4799-688D-4299-9ABE-4689EBE5644F}"/>
    <cellStyle name="Ergebnis 2 2 8 7" xfId="32101" xr:uid="{E9C6A45C-AD58-4475-90CF-74D2CC1CF218}"/>
    <cellStyle name="Ergebnis 2 2 8 8" xfId="35707" xr:uid="{8C080CA0-4BAA-4F15-849D-28840213504B}"/>
    <cellStyle name="Ergebnis 2 2 8 9" xfId="39159" xr:uid="{F7C25D76-24DA-47E7-82D0-EFBB72EA69C3}"/>
    <cellStyle name="Ergebnis 2 2 9" xfId="3949" xr:uid="{92BBF287-E4E0-4184-93A4-C5D0074642EE}"/>
    <cellStyle name="Ergebnis 2 2 9 10" xfId="41612" xr:uid="{41CFF76E-0FAC-4463-A722-B2DCCD422C84}"/>
    <cellStyle name="Ergebnis 2 2 9 11" xfId="45948" xr:uid="{CC9D8EC8-8D04-428A-877D-5F4B0D2AEDBF}"/>
    <cellStyle name="Ergebnis 2 2 9 12" xfId="49352" xr:uid="{D74AA37F-74B0-4F47-93DA-2391E6D910DE}"/>
    <cellStyle name="Ergebnis 2 2 9 13" xfId="51319" xr:uid="{7159F228-CCB7-4F5E-8A13-7312F514B0A8}"/>
    <cellStyle name="Ergebnis 2 2 9 2" xfId="8382" xr:uid="{B9CED672-E0CF-446A-9FB6-A42830E96DF5}"/>
    <cellStyle name="Ergebnis 2 2 9 3" xfId="11953" xr:uid="{D75DEDF3-0555-41F9-8DF2-8232C4F9AA1F}"/>
    <cellStyle name="Ergebnis 2 2 9 4" xfId="15856" xr:uid="{C7849414-AC07-42D6-B547-E1D45F6BE3BE}"/>
    <cellStyle name="Ergebnis 2 2 9 5" xfId="19037" xr:uid="{650D14D8-363E-4D3E-9BF8-E94F9D9297E7}"/>
    <cellStyle name="Ergebnis 2 2 9 6" xfId="25556" xr:uid="{188F445E-493D-4BC4-A3C9-BF8975A51C2D}"/>
    <cellStyle name="Ergebnis 2 2 9 7" xfId="31904" xr:uid="{D9872F60-76FB-49CD-AA98-82F931FF8A52}"/>
    <cellStyle name="Ergebnis 2 2 9 8" xfId="35510" xr:uid="{0C321E05-4596-4CEF-BCF2-766D6F39BE55}"/>
    <cellStyle name="Ergebnis 2 2 9 9" xfId="38962" xr:uid="{E8D45E96-C500-4AAD-89D6-D7E598320B39}"/>
    <cellStyle name="Ergebnis 2 3" xfId="656" xr:uid="{48737C03-E6A7-4D01-946F-8C42B0528D5E}"/>
    <cellStyle name="Ergebnis 2 3 10" xfId="5241" xr:uid="{D2A21C2B-467E-4EEA-A5CD-B2C3CA67F903}"/>
    <cellStyle name="Ergebnis 2 3 11" xfId="12670" xr:uid="{CFFAA425-5C3D-48C5-A752-5C58BB01327F}"/>
    <cellStyle name="Ergebnis 2 3 12" xfId="19770" xr:uid="{CBCFD7FC-F6E6-4D61-B451-20551607F2C2}"/>
    <cellStyle name="Ergebnis 2 3 13" xfId="28250" xr:uid="{4C059207-D415-4D78-8EF2-62FFE66C9C33}"/>
    <cellStyle name="Ergebnis 2 3 14" xfId="42686" xr:uid="{7588E9AD-1A36-41DF-8DF8-0AC438774C85}"/>
    <cellStyle name="Ergebnis 2 3 15" xfId="52520" xr:uid="{9F8B6D0A-190E-448F-AB58-D84379B8D173}"/>
    <cellStyle name="Ergebnis 2 3 2" xfId="871" xr:uid="{C89AA169-E3A5-4F09-BCCB-2D31F4BD13AD}"/>
    <cellStyle name="Ergebnis 2 3 2 10" xfId="5290" xr:uid="{874B6386-9D32-456C-A9FF-07ECFCC31516}"/>
    <cellStyle name="Ergebnis 2 3 2 11" xfId="19980" xr:uid="{2AAF1E06-297F-4B1F-90BF-0397466E98C4}"/>
    <cellStyle name="Ergebnis 2 3 2 12" xfId="36604" xr:uid="{68C401FB-DE18-4F6A-9256-CCF291554630}"/>
    <cellStyle name="Ergebnis 2 3 2 13" xfId="42896" xr:uid="{E014E618-9B50-41FD-886B-9250B86C5D48}"/>
    <cellStyle name="Ergebnis 2 3 2 14" xfId="52734" xr:uid="{FCA7949C-84AD-452D-B362-1FFD5A7E20BB}"/>
    <cellStyle name="Ergebnis 2 3 2 2" xfId="1134" xr:uid="{29E0B469-82B3-487C-82F6-10B6AA1B0023}"/>
    <cellStyle name="Ergebnis 2 3 2 2 10" xfId="43159" xr:uid="{9589240D-A163-49AB-889C-282847EF9B4A}"/>
    <cellStyle name="Ergebnis 2 3 2 2 11" xfId="47471" xr:uid="{458322E1-95A4-4972-90F0-2DCDF78C1F53}"/>
    <cellStyle name="Ergebnis 2 3 2 2 2" xfId="5576" xr:uid="{0566C495-906D-4198-AACD-57409FD771C6}"/>
    <cellStyle name="Ergebnis 2 3 2 2 3" xfId="9150" xr:uid="{2753A191-C291-4075-BB63-62EEDECAD810}"/>
    <cellStyle name="Ergebnis 2 3 2 2 4" xfId="13409" xr:uid="{21646B01-C714-4816-AE71-E3A6FB535F83}"/>
    <cellStyle name="Ergebnis 2 3 2 2 5" xfId="20242" xr:uid="{D1705133-1493-4E21-8F4D-7B30F292296A}"/>
    <cellStyle name="Ergebnis 2 3 2 2 6" xfId="22939" xr:uid="{A9722996-8AAE-4728-90DF-5C59A7970456}"/>
    <cellStyle name="Ergebnis 2 3 2 2 7" xfId="30331" xr:uid="{909651AD-6F62-4CA7-8434-C460700236FA}"/>
    <cellStyle name="Ergebnis 2 3 2 2 8" xfId="32717" xr:uid="{873C253C-8B2A-4A03-A126-D1B028D2C0E7}"/>
    <cellStyle name="Ergebnis 2 3 2 2 9" xfId="36574" xr:uid="{FAA193B6-60E3-4310-A513-E0D3B3AFAE34}"/>
    <cellStyle name="Ergebnis 2 3 2 3" xfId="1774" xr:uid="{A0976C54-B643-4251-9076-6C8D47CC4B65}"/>
    <cellStyle name="Ergebnis 2 3 2 3 10" xfId="26754" xr:uid="{6985C759-D63B-4E08-BB3C-343C14A81216}"/>
    <cellStyle name="Ergebnis 2 3 2 3 11" xfId="43799" xr:uid="{7D584303-B477-473E-AEC8-423156F3401E}"/>
    <cellStyle name="Ergebnis 2 3 2 3 12" xfId="48148" xr:uid="{26A64143-0427-41B8-9189-136D1AA0F2E5}"/>
    <cellStyle name="Ergebnis 2 3 2 3 2" xfId="6212" xr:uid="{0758ED84-95F9-4C80-A04D-39AEFFEA7BD5}"/>
    <cellStyle name="Ergebnis 2 3 2 3 3" xfId="9790" xr:uid="{1FEA2E71-0E76-4BBF-9A70-4D854E8F2AD6}"/>
    <cellStyle name="Ergebnis 2 3 2 3 4" xfId="13692" xr:uid="{1EE84A16-59F5-4160-9713-E23B64020BC4}"/>
    <cellStyle name="Ergebnis 2 3 2 3 5" xfId="16895" xr:uid="{421AA6B4-48B3-4537-818B-91D6032A4269}"/>
    <cellStyle name="Ergebnis 2 3 2 3 6" xfId="20882" xr:uid="{285EC9B4-48B8-47D0-B739-B7FE23B642BB}"/>
    <cellStyle name="Ergebnis 2 3 2 3 7" xfId="23482" xr:uid="{AE028CE0-0D59-4227-A670-B5188A2510E2}"/>
    <cellStyle name="Ergebnis 2 3 2 3 8" xfId="29900" xr:uid="{A5D542FF-1B2A-4299-A87F-D494B9B7D52D}"/>
    <cellStyle name="Ergebnis 2 3 2 3 9" xfId="33357" xr:uid="{3080BF74-6864-41AD-A353-6FEA26A229C8}"/>
    <cellStyle name="Ergebnis 2 3 2 4" xfId="2646" xr:uid="{DD510368-F752-4642-BE79-B45E6A571567}"/>
    <cellStyle name="Ergebnis 2 3 2 4 10" xfId="40363" xr:uid="{C86F5EA2-4569-4B81-B5EB-1C42B98B5D81}"/>
    <cellStyle name="Ergebnis 2 3 2 4 11" xfId="44669" xr:uid="{C39D48FD-663A-4B7A-A449-654CE33E71DB}"/>
    <cellStyle name="Ergebnis 2 3 2 4 12" xfId="50070" xr:uid="{0F74B517-AE90-46EE-A7F6-CA71D0891098}"/>
    <cellStyle name="Ergebnis 2 3 2 4 2" xfId="7083" xr:uid="{8A58F1FB-1316-4790-AF9F-046BBA16582B}"/>
    <cellStyle name="Ergebnis 2 3 2 4 3" xfId="10662" xr:uid="{A2EE6947-5ABD-4DD0-92A8-594DAD5759CF}"/>
    <cellStyle name="Ergebnis 2 3 2 4 4" xfId="14561" xr:uid="{EE002AE5-B725-4E55-BEEA-43960EF63985}"/>
    <cellStyle name="Ergebnis 2 3 2 4 5" xfId="17762" xr:uid="{896FAF98-8B22-4F84-B3EE-52E7F338E779}"/>
    <cellStyle name="Ergebnis 2 3 2 4 6" xfId="21745" xr:uid="{D32F6B02-B871-4565-81EC-DDB624865316}"/>
    <cellStyle name="Ergebnis 2 3 2 4 7" xfId="24313" xr:uid="{11760F13-7D69-4984-92BB-E148DA2FCF82}"/>
    <cellStyle name="Ergebnis 2 3 2 4 8" xfId="30618" xr:uid="{68199504-0C73-42D9-A007-A942DE1237CC}"/>
    <cellStyle name="Ergebnis 2 3 2 4 9" xfId="34225" xr:uid="{D26FF832-74C6-487C-A9FE-3C9D76593F1B}"/>
    <cellStyle name="Ergebnis 2 3 2 5" xfId="3335" xr:uid="{D874F4BC-520D-4944-A305-01757A13ED9D}"/>
    <cellStyle name="Ergebnis 2 3 2 5 10" xfId="34912" xr:uid="{09CB3344-F642-46EA-BB9D-EBD28DA4D6F0}"/>
    <cellStyle name="Ergebnis 2 3 2 5 11" xfId="38357" xr:uid="{27A1EC32-CC83-480B-BA03-080E035F29F6}"/>
    <cellStyle name="Ergebnis 2 3 2 5 12" xfId="41046" xr:uid="{4AD10192-31DD-4CE5-BF4C-C8978059DCA7}"/>
    <cellStyle name="Ergebnis 2 3 2 5 13" xfId="45357" xr:uid="{58BB8042-74A4-4D21-8435-E134D318FD6F}"/>
    <cellStyle name="Ergebnis 2 3 2 5 14" xfId="48748" xr:uid="{976F0275-08E6-4160-90D4-5E47D6F96A5C}"/>
    <cellStyle name="Ergebnis 2 3 2 5 15" xfId="50753" xr:uid="{A6DCA714-0A36-41B0-B997-A363A4EC66DF}"/>
    <cellStyle name="Ergebnis 2 3 2 5 2" xfId="7770" xr:uid="{11E45956-4AE6-4A3C-B3EF-A1B530A7A3A7}"/>
    <cellStyle name="Ergebnis 2 3 2 5 3" xfId="11349" xr:uid="{8E85A159-737F-4FD1-8466-6C3546124BE8}"/>
    <cellStyle name="Ergebnis 2 3 2 5 4" xfId="15249" xr:uid="{DCF9B89C-AA16-4063-B856-103F7157EAA3}"/>
    <cellStyle name="Ergebnis 2 3 2 5 5" xfId="18448" xr:uid="{254B29C5-F075-48D7-BD62-ADF3D8B2D639}"/>
    <cellStyle name="Ergebnis 2 3 2 5 6" xfId="22428" xr:uid="{642C2988-35CC-4DA0-BD7C-5698B88E3700}"/>
    <cellStyle name="Ergebnis 2 3 2 5 7" xfId="24990" xr:uid="{5A809BB5-F0D4-4257-8934-7386A055724F}"/>
    <cellStyle name="Ergebnis 2 3 2 5 8" xfId="29333" xr:uid="{C56BB1B4-B186-437C-8911-E36C9EE20CB2}"/>
    <cellStyle name="Ergebnis 2 3 2 5 9" xfId="31307" xr:uid="{4B12E428-8B53-4E89-8596-2972D6F17A5B}"/>
    <cellStyle name="Ergebnis 2 3 2 6" xfId="3517" xr:uid="{13867522-BBE7-497A-8676-25C776577CF1}"/>
    <cellStyle name="Ergebnis 2 3 2 6 10" xfId="35094" xr:uid="{F7A5063B-D233-48BF-92D9-48FD24A04343}"/>
    <cellStyle name="Ergebnis 2 3 2 6 11" xfId="38539" xr:uid="{E0592D1F-36FA-4D77-8671-47902027AC55}"/>
    <cellStyle name="Ergebnis 2 3 2 6 12" xfId="41228" xr:uid="{F3806BF3-38EB-4361-BAB6-568C3193787A}"/>
    <cellStyle name="Ergebnis 2 3 2 6 13" xfId="45539" xr:uid="{375D6433-638D-44E7-8CF0-83B89FCF829E}"/>
    <cellStyle name="Ergebnis 2 3 2 6 14" xfId="48930" xr:uid="{D0D8799E-EB79-49C5-B7BE-AEAB0D8C22D0}"/>
    <cellStyle name="Ergebnis 2 3 2 6 15" xfId="50935" xr:uid="{17CD8B46-B6E4-4384-A640-50C7B13F7FB3}"/>
    <cellStyle name="Ergebnis 2 3 2 6 2" xfId="7952" xr:uid="{0C13380C-F849-4E31-892B-7B9D8E6971EE}"/>
    <cellStyle name="Ergebnis 2 3 2 6 3" xfId="11531" xr:uid="{6A66A178-5E48-4BA3-98F7-EA57A4C999D0}"/>
    <cellStyle name="Ergebnis 2 3 2 6 4" xfId="15431" xr:uid="{624A79CA-FAF2-415D-B5C5-2D0A7385EA78}"/>
    <cellStyle name="Ergebnis 2 3 2 6 5" xfId="18630" xr:uid="{D2D96107-2065-421F-994C-AB55A1422D26}"/>
    <cellStyle name="Ergebnis 2 3 2 6 6" xfId="22610" xr:uid="{C9363727-F434-422B-8181-5BA2CCFAFA56}"/>
    <cellStyle name="Ergebnis 2 3 2 6 7" xfId="25172" xr:uid="{A91D02C6-20BB-4F55-BF00-F9098D53FDA7}"/>
    <cellStyle name="Ergebnis 2 3 2 6 8" xfId="29515" xr:uid="{2178AE7A-516B-4D31-8E9C-F5569E10BB54}"/>
    <cellStyle name="Ergebnis 2 3 2 6 9" xfId="31489" xr:uid="{20E02C05-12E3-45CB-87C0-72C692EB280E}"/>
    <cellStyle name="Ergebnis 2 3 2 7" xfId="4287" xr:uid="{BF7DFCBD-9B12-4FDF-8588-4F5801DBC327}"/>
    <cellStyle name="Ergebnis 2 3 2 7 10" xfId="41950" xr:uid="{6619ADA4-3F25-45CD-B133-64A1DA4DD9BB}"/>
    <cellStyle name="Ergebnis 2 3 2 7 11" xfId="46286" xr:uid="{9A8A2801-B988-4430-849A-839C73C9AD3A}"/>
    <cellStyle name="Ergebnis 2 3 2 7 12" xfId="49690" xr:uid="{B3EC32CB-CFFC-4EDE-B59F-A8F40FF94D73}"/>
    <cellStyle name="Ergebnis 2 3 2 7 13" xfId="51657" xr:uid="{382B0670-9BE4-46DA-83E5-773B32DB40DE}"/>
    <cellStyle name="Ergebnis 2 3 2 7 2" xfId="8720" xr:uid="{A43135E8-AB07-4299-95E2-814DCEB4C26C}"/>
    <cellStyle name="Ergebnis 2 3 2 7 3" xfId="12291" xr:uid="{2DCBF0C5-FC7A-44A1-A29C-6964A4B090B7}"/>
    <cellStyle name="Ergebnis 2 3 2 7 4" xfId="16194" xr:uid="{C044B01C-81D4-482F-9602-D3356431E8B6}"/>
    <cellStyle name="Ergebnis 2 3 2 7 5" xfId="19375" xr:uid="{211618E2-85AE-482F-A539-5144C99E6D8C}"/>
    <cellStyle name="Ergebnis 2 3 2 7 6" xfId="25894" xr:uid="{2ACBEFC1-78C4-4366-9935-27BD359FB1CF}"/>
    <cellStyle name="Ergebnis 2 3 2 7 7" xfId="32242" xr:uid="{5A0B6304-DB49-4B54-8DE5-C9A04BEED7B0}"/>
    <cellStyle name="Ergebnis 2 3 2 7 8" xfId="35848" xr:uid="{A75F6CD2-5AFF-4FE9-8CBF-97DDB0EF25E8}"/>
    <cellStyle name="Ergebnis 2 3 2 7 9" xfId="39300" xr:uid="{75549C99-2A30-4534-82C5-8B9642BAD7C0}"/>
    <cellStyle name="Ergebnis 2 3 2 8" xfId="3905" xr:uid="{9199F6B9-122E-4870-B8AF-D9DAE86E8084}"/>
    <cellStyle name="Ergebnis 2 3 2 8 10" xfId="41568" xr:uid="{7CE24ABB-C5A4-44BF-AF21-575BEA1E96AE}"/>
    <cellStyle name="Ergebnis 2 3 2 8 11" xfId="45904" xr:uid="{B251C745-04FD-49D6-BDF8-D994749A8444}"/>
    <cellStyle name="Ergebnis 2 3 2 8 12" xfId="49308" xr:uid="{8F4A6F6B-6BF2-410E-A9D7-A43018D5E4D8}"/>
    <cellStyle name="Ergebnis 2 3 2 8 13" xfId="51275" xr:uid="{CD68957F-13F7-4832-BB71-608009C090AF}"/>
    <cellStyle name="Ergebnis 2 3 2 8 2" xfId="8338" xr:uid="{C384619A-8A5E-4F80-B09D-73D17942DAF2}"/>
    <cellStyle name="Ergebnis 2 3 2 8 3" xfId="11909" xr:uid="{3FF8A605-ABEC-473D-9EE5-C9E1BD8431B1}"/>
    <cellStyle name="Ergebnis 2 3 2 8 4" xfId="15812" xr:uid="{29162BF4-81B7-45DF-93C3-E8DDDAA30D9F}"/>
    <cellStyle name="Ergebnis 2 3 2 8 5" xfId="18993" xr:uid="{B6AE7D44-FFF5-49E0-90FE-B256EB3F8D06}"/>
    <cellStyle name="Ergebnis 2 3 2 8 6" xfId="25512" xr:uid="{D40A53E5-59A1-45EA-A865-55AB9CE9B3E6}"/>
    <cellStyle name="Ergebnis 2 3 2 8 7" xfId="31860" xr:uid="{552C6AD0-2461-4DE2-8230-39E784898DAC}"/>
    <cellStyle name="Ergebnis 2 3 2 8 8" xfId="35466" xr:uid="{6B5D0E5A-6349-4D79-A9AA-3D1036CDBF87}"/>
    <cellStyle name="Ergebnis 2 3 2 8 9" xfId="38918" xr:uid="{983139F1-1985-42F6-9A38-BD095CD2BBBC}"/>
    <cellStyle name="Ergebnis 2 3 2 9" xfId="5320" xr:uid="{B2DC0CA1-12A6-46AB-89EA-920D6CBB2D97}"/>
    <cellStyle name="Ergebnis 2 3 3" xfId="1235" xr:uid="{54D31AC4-BD6C-415A-8462-57194AB52157}"/>
    <cellStyle name="Ergebnis 2 3 3 10" xfId="43260" xr:uid="{E9751853-A988-4F59-A6D3-69E9568ECCF5}"/>
    <cellStyle name="Ergebnis 2 3 3 11" xfId="46763" xr:uid="{16DA8C26-77A4-4D06-83AD-E6C503DBEEC5}"/>
    <cellStyle name="Ergebnis 2 3 3 2" xfId="5677" xr:uid="{B99E2ADD-0283-4F04-972B-8913BDBF03EE}"/>
    <cellStyle name="Ergebnis 2 3 3 3" xfId="9251" xr:uid="{EE2DF7AB-C1C6-46DE-9087-56583D490121}"/>
    <cellStyle name="Ergebnis 2 3 3 4" xfId="3668" xr:uid="{9B34DB1D-4A05-4F2B-B81F-ED762142F14E}"/>
    <cellStyle name="Ergebnis 2 3 3 5" xfId="20343" xr:uid="{B55D120C-CDB4-4F8E-83C5-0BFFEA63A619}"/>
    <cellStyle name="Ergebnis 2 3 3 6" xfId="22772" xr:uid="{407ABC64-2F3D-448E-8D71-C658439A1960}"/>
    <cellStyle name="Ergebnis 2 3 3 7" xfId="27354" xr:uid="{2513A754-A6B1-4A49-950A-7973D39E623C}"/>
    <cellStyle name="Ergebnis 2 3 3 8" xfId="32818" xr:uid="{326288A4-D245-48C2-83C1-E89389C136C5}"/>
    <cellStyle name="Ergebnis 2 3 3 9" xfId="36544" xr:uid="{2B8C0F67-5065-4FF6-A730-32DD35985BBE}"/>
    <cellStyle name="Ergebnis 2 3 4" xfId="1764" xr:uid="{A632FBA7-2EE0-43A5-9B1E-FEB99277E7FE}"/>
    <cellStyle name="Ergebnis 2 3 4 10" xfId="38707" xr:uid="{94DBE3C4-6FA3-43DD-84DF-03971087D60D}"/>
    <cellStyle name="Ergebnis 2 3 4 11" xfId="43789" xr:uid="{99E424F1-0809-465E-8303-AA02F0FEA501}"/>
    <cellStyle name="Ergebnis 2 3 4 12" xfId="42575" xr:uid="{C349A7DC-0422-42E2-B0A4-F46F71CEC469}"/>
    <cellStyle name="Ergebnis 2 3 4 2" xfId="6202" xr:uid="{5D46CB6E-EB95-451B-AF08-8A5F94339033}"/>
    <cellStyle name="Ergebnis 2 3 4 3" xfId="9780" xr:uid="{39DD7745-C46E-4F01-AD33-BD15AE961C39}"/>
    <cellStyle name="Ergebnis 2 3 4 4" xfId="13682" xr:uid="{443F09BC-610F-4FBF-8D93-5A4A72AC45A6}"/>
    <cellStyle name="Ergebnis 2 3 4 5" xfId="16885" xr:uid="{FE32D926-15F3-4A17-BBEE-F972DFE53AD1}"/>
    <cellStyle name="Ergebnis 2 3 4 6" xfId="20872" xr:uid="{4F87E056-4BA0-4A5E-8351-7966730C4852}"/>
    <cellStyle name="Ergebnis 2 3 4 7" xfId="23472" xr:uid="{C8F47BA8-9B47-4C15-80D2-68CFB4EBFE19}"/>
    <cellStyle name="Ergebnis 2 3 4 8" xfId="28561" xr:uid="{776A5661-DCFC-4106-84D6-2BE45DC56F21}"/>
    <cellStyle name="Ergebnis 2 3 4 9" xfId="33347" xr:uid="{1241AFCE-3A26-418A-81A3-76125732E12A}"/>
    <cellStyle name="Ergebnis 2 3 5" xfId="2440" xr:uid="{A58A2311-E7BE-4564-9936-446F6ABCF3EF}"/>
    <cellStyle name="Ergebnis 2 3 5 10" xfId="40157" xr:uid="{C1874B6C-998E-481A-A08C-1D98213E90FE}"/>
    <cellStyle name="Ergebnis 2 3 5 11" xfId="44463" xr:uid="{B3FD012E-4D48-4FBA-A983-8B251820D87A}"/>
    <cellStyle name="Ergebnis 2 3 5 12" xfId="47444" xr:uid="{78DCEF1B-A9C6-4FC3-8D00-AF43F4167C59}"/>
    <cellStyle name="Ergebnis 2 3 5 2" xfId="6878" xr:uid="{B822B079-D0CE-41EE-9ADE-293FD94B0031}"/>
    <cellStyle name="Ergebnis 2 3 5 3" xfId="10456" xr:uid="{A567A458-8783-4922-A885-4D72807E99C5}"/>
    <cellStyle name="Ergebnis 2 3 5 4" xfId="14355" xr:uid="{FB0DDE64-C935-431C-A179-E1F4AF71BFCF}"/>
    <cellStyle name="Ergebnis 2 3 5 5" xfId="17556" xr:uid="{A9F6ECAE-A952-4835-A41D-71BA83C6CF1F}"/>
    <cellStyle name="Ergebnis 2 3 5 6" xfId="21539" xr:uid="{EB687C48-6142-4D47-98D7-9814C2ED1DE9}"/>
    <cellStyle name="Ergebnis 2 3 5 7" xfId="24122" xr:uid="{29FBBF85-D7CC-433B-9D3D-0D8ECA068843}"/>
    <cellStyle name="Ergebnis 2 3 5 8" xfId="29889" xr:uid="{6E7F017D-D538-442F-AC99-4A267DD02EA8}"/>
    <cellStyle name="Ergebnis 2 3 5 9" xfId="34019" xr:uid="{870E21AD-BB71-4507-A169-73A9C526388B}"/>
    <cellStyle name="Ergebnis 2 3 6" xfId="3124" xr:uid="{35A8CA77-A4C3-4C0E-9BC6-856A80218F3C}"/>
    <cellStyle name="Ergebnis 2 3 6 10" xfId="34701" xr:uid="{E7296B8F-ACF0-47DF-A97C-10303CAE51A9}"/>
    <cellStyle name="Ergebnis 2 3 6 11" xfId="38146" xr:uid="{615C3DF4-61C3-4428-A9A8-DB11EB02A91B}"/>
    <cellStyle name="Ergebnis 2 3 6 12" xfId="40835" xr:uid="{1C1F3647-76B1-4061-8714-F8BC5E93C10E}"/>
    <cellStyle name="Ergebnis 2 3 6 13" xfId="45146" xr:uid="{DA78749C-5A47-4355-8210-454C31DD1396}"/>
    <cellStyle name="Ergebnis 2 3 6 14" xfId="48537" xr:uid="{79888491-3A12-4D77-BA3D-284DF4A662A7}"/>
    <cellStyle name="Ergebnis 2 3 6 15" xfId="50542" xr:uid="{B8A31C86-531B-4AB4-9787-4D1309643423}"/>
    <cellStyle name="Ergebnis 2 3 6 2" xfId="7559" xr:uid="{DE8D0259-4421-4239-9D0B-AC8D3C6F2F34}"/>
    <cellStyle name="Ergebnis 2 3 6 3" xfId="11138" xr:uid="{6F4F5DE6-F577-4446-94AE-470957E4D8EE}"/>
    <cellStyle name="Ergebnis 2 3 6 4" xfId="15038" xr:uid="{14BB39B8-AE08-48A6-AA54-6BE185250AA4}"/>
    <cellStyle name="Ergebnis 2 3 6 5" xfId="18237" xr:uid="{4F36F5C4-D892-46EE-8667-614200FF13DA}"/>
    <cellStyle name="Ergebnis 2 3 6 6" xfId="22217" xr:uid="{44C57DF9-784B-45D4-A3DD-E4CBBF4A0E14}"/>
    <cellStyle name="Ergebnis 2 3 6 7" xfId="24779" xr:uid="{D6AC9288-3817-4B48-9389-2BF9ECB2AD5B}"/>
    <cellStyle name="Ergebnis 2 3 6 8" xfId="29122" xr:uid="{1B91B6CF-F475-42AD-A3C9-CEAB3FA4F37A}"/>
    <cellStyle name="Ergebnis 2 3 6 9" xfId="31096" xr:uid="{5A64B6DA-84BC-4DDD-9E4A-E9801AB247D1}"/>
    <cellStyle name="Ergebnis 2 3 7" xfId="3507" xr:uid="{B7DCA260-37A4-407E-9AA9-67041C9461C7}"/>
    <cellStyle name="Ergebnis 2 3 7 10" xfId="35084" xr:uid="{29F787D9-8D59-455E-9C51-539BECB7165A}"/>
    <cellStyle name="Ergebnis 2 3 7 11" xfId="38529" xr:uid="{F78DD8FB-85F1-486A-8BEE-A8AEF5AAD98D}"/>
    <cellStyle name="Ergebnis 2 3 7 12" xfId="41218" xr:uid="{EBA1EB1F-3C69-4F92-BDAA-9899F2C57EA3}"/>
    <cellStyle name="Ergebnis 2 3 7 13" xfId="45529" xr:uid="{DFE660F5-34F1-45BD-A079-F6392F1EAFC9}"/>
    <cellStyle name="Ergebnis 2 3 7 14" xfId="48920" xr:uid="{6CBDBDED-A713-49EE-A4F8-DD390EB57FCC}"/>
    <cellStyle name="Ergebnis 2 3 7 15" xfId="50925" xr:uid="{5DA4B7E0-2B4A-4DC7-A4B2-FE16D15E5705}"/>
    <cellStyle name="Ergebnis 2 3 7 2" xfId="7942" xr:uid="{A2C709AA-FF6D-4F2C-A98B-ED0077B0264E}"/>
    <cellStyle name="Ergebnis 2 3 7 3" xfId="11521" xr:uid="{00CE560F-3C8E-4481-A2B7-B3F89E8CAD94}"/>
    <cellStyle name="Ergebnis 2 3 7 4" xfId="15421" xr:uid="{9EDFACD9-F67A-4C98-B846-5313D40C1900}"/>
    <cellStyle name="Ergebnis 2 3 7 5" xfId="18620" xr:uid="{A1850A0E-74E4-46B2-AC57-7764D9636B0A}"/>
    <cellStyle name="Ergebnis 2 3 7 6" xfId="22600" xr:uid="{4D95B45E-3EC2-40B6-A913-E522AB2BDCA9}"/>
    <cellStyle name="Ergebnis 2 3 7 7" xfId="25162" xr:uid="{46FAF1A2-A250-4DF1-944E-589A3939F41A}"/>
    <cellStyle name="Ergebnis 2 3 7 8" xfId="29505" xr:uid="{2396DC7E-3782-410B-9931-4F836CF0B5C1}"/>
    <cellStyle name="Ergebnis 2 3 7 9" xfId="31479" xr:uid="{23867B0E-BFB3-4E5C-ADFA-4F0B6EE1641E}"/>
    <cellStyle name="Ergebnis 2 3 8" xfId="4078" xr:uid="{54046E3C-1549-414F-9508-22AB6BC393BB}"/>
    <cellStyle name="Ergebnis 2 3 8 10" xfId="41741" xr:uid="{D620FA87-32B4-4A95-8398-E53B2E16839A}"/>
    <cellStyle name="Ergebnis 2 3 8 11" xfId="46077" xr:uid="{428920A8-BB5E-4ABE-BBAF-CC4EAD2481DB}"/>
    <cellStyle name="Ergebnis 2 3 8 12" xfId="49481" xr:uid="{489FF8DF-5D3A-4115-9745-556B6682A37F}"/>
    <cellStyle name="Ergebnis 2 3 8 13" xfId="51448" xr:uid="{E1591398-AB4B-44BF-9DEF-E34EEB1B64BA}"/>
    <cellStyle name="Ergebnis 2 3 8 2" xfId="8511" xr:uid="{21068B86-3F18-4111-B4D1-DEA668DCCD4A}"/>
    <cellStyle name="Ergebnis 2 3 8 3" xfId="12082" xr:uid="{C70214E0-0F83-44DE-A6FB-954A1BFEADD2}"/>
    <cellStyle name="Ergebnis 2 3 8 4" xfId="15985" xr:uid="{3AC662F6-5ECD-4F90-B06C-2EAEA5F9FCE5}"/>
    <cellStyle name="Ergebnis 2 3 8 5" xfId="19166" xr:uid="{29BC2F6A-3E9A-4265-9D8B-7704E879E902}"/>
    <cellStyle name="Ergebnis 2 3 8 6" xfId="25685" xr:uid="{D2DDFFA1-506A-4468-8E94-75A194A6912D}"/>
    <cellStyle name="Ergebnis 2 3 8 7" xfId="32033" xr:uid="{6E60A81D-057A-4014-8958-663CA766D021}"/>
    <cellStyle name="Ergebnis 2 3 8 8" xfId="35639" xr:uid="{FAA13AB5-4DB5-411C-AE5B-588A8ADA7F1B}"/>
    <cellStyle name="Ergebnis 2 3 8 9" xfId="39091" xr:uid="{B1BAF928-AFC7-4B2C-BC42-AB7C4B5EAE7C}"/>
    <cellStyle name="Ergebnis 2 3 9" xfId="3840" xr:uid="{6518EA7E-E98D-4D53-B0BE-23A1CA36F775}"/>
    <cellStyle name="Ergebnis 2 3 9 10" xfId="41503" xr:uid="{C70CE02C-6DBD-4625-A731-87C65CC46059}"/>
    <cellStyle name="Ergebnis 2 3 9 11" xfId="45839" xr:uid="{9489998F-6118-4D3D-BC43-76256BA7DAD7}"/>
    <cellStyle name="Ergebnis 2 3 9 12" xfId="49243" xr:uid="{C14BE562-BEF7-4E2A-9652-B35989F78E1E}"/>
    <cellStyle name="Ergebnis 2 3 9 13" xfId="51210" xr:uid="{0ABBC9D4-C038-43DB-89B4-57ECEA3A8135}"/>
    <cellStyle name="Ergebnis 2 3 9 2" xfId="8273" xr:uid="{EFF9EAF9-0FB0-4F57-BD95-9EBB7264B50E}"/>
    <cellStyle name="Ergebnis 2 3 9 3" xfId="11844" xr:uid="{DFE87159-1604-46D3-8A10-0649D386AF35}"/>
    <cellStyle name="Ergebnis 2 3 9 4" xfId="15747" xr:uid="{11032AA1-B945-4EF8-8418-6D1F8869722A}"/>
    <cellStyle name="Ergebnis 2 3 9 5" xfId="18928" xr:uid="{FE6DCF92-C3D7-45F2-9448-0FD095D3398A}"/>
    <cellStyle name="Ergebnis 2 3 9 6" xfId="25447" xr:uid="{E4D28EDC-ECA6-4F94-99FB-49EB05784CC8}"/>
    <cellStyle name="Ergebnis 2 3 9 7" xfId="31795" xr:uid="{C28BD6FC-9587-4ABC-A391-0DC2D1F5D6CE}"/>
    <cellStyle name="Ergebnis 2 3 9 8" xfId="35401" xr:uid="{98E66A60-2968-43C5-B4D7-18C54E6D2B01}"/>
    <cellStyle name="Ergebnis 2 3 9 9" xfId="38853" xr:uid="{0B90DD45-B81D-44C6-A698-CD0EE9EC85AE}"/>
    <cellStyle name="Ergebnis 2 4" xfId="647" xr:uid="{4502667B-E65A-475D-8E6A-C2D61DB8BA42}"/>
    <cellStyle name="Ergebnis 2 4 10" xfId="5093" xr:uid="{3454A930-147E-48EA-84C3-80C91C74B945}"/>
    <cellStyle name="Ergebnis 2 4 11" xfId="13094" xr:uid="{54FD8830-A643-4DDE-9D52-956264C0C480}"/>
    <cellStyle name="Ergebnis 2 4 12" xfId="19761" xr:uid="{35D5F6FB-1215-46E2-9167-4D86B7DD84F3}"/>
    <cellStyle name="Ergebnis 2 4 13" xfId="37510" xr:uid="{1142566C-A5D4-4341-961E-BAEE026B6BF3}"/>
    <cellStyle name="Ergebnis 2 4 14" xfId="42677" xr:uid="{792FC899-2D4E-4459-8042-212531A94E8A}"/>
    <cellStyle name="Ergebnis 2 4 15" xfId="52511" xr:uid="{5D19DC9A-C7ED-41BD-B3CB-F658D76F5F4E}"/>
    <cellStyle name="Ergebnis 2 4 2" xfId="862" xr:uid="{6F217EFA-79B5-4B6C-9522-D4E17A82925F}"/>
    <cellStyle name="Ergebnis 2 4 2 10" xfId="12648" xr:uid="{384DF46D-D3C7-4FB0-A08E-0BA7B0B428DE}"/>
    <cellStyle name="Ergebnis 2 4 2 11" xfId="19971" xr:uid="{791B361C-EAF6-49AD-A3A4-BFADAB9477FB}"/>
    <cellStyle name="Ergebnis 2 4 2 12" xfId="36526" xr:uid="{8E4A0D3F-46A6-48AD-BF21-D6AEDEF0B223}"/>
    <cellStyle name="Ergebnis 2 4 2 13" xfId="42887" xr:uid="{810FC0D4-9C5F-4854-BE21-4CDFEE3A87A6}"/>
    <cellStyle name="Ergebnis 2 4 2 14" xfId="52725" xr:uid="{765F2515-85AC-4E0D-A7C5-00D554E0FDEE}"/>
    <cellStyle name="Ergebnis 2 4 2 2" xfId="969" xr:uid="{D6740959-053B-4F77-A2CA-79EE13814243}"/>
    <cellStyle name="Ergebnis 2 4 2 2 10" xfId="42994" xr:uid="{20030D94-976B-4DCC-8943-2AF8711D9F64}"/>
    <cellStyle name="Ergebnis 2 4 2 2 11" xfId="48094" xr:uid="{0D27AA79-4C92-4979-BC14-18C18A31D6A7}"/>
    <cellStyle name="Ergebnis 2 4 2 2 2" xfId="5411" xr:uid="{E0013410-1A84-4502-A673-AFE37C8A7406}"/>
    <cellStyle name="Ergebnis 2 4 2 2 3" xfId="4789" xr:uid="{B0666724-87B1-41E5-A095-489DC0904B86}"/>
    <cellStyle name="Ergebnis 2 4 2 2 4" xfId="13077" xr:uid="{2A63A6CF-38FE-445D-A5D3-D78F66F1BE1E}"/>
    <cellStyle name="Ergebnis 2 4 2 2 5" xfId="20077" xr:uid="{ACF73C67-F376-426A-83E1-6FC37CF34233}"/>
    <cellStyle name="Ergebnis 2 4 2 2 6" xfId="23009" xr:uid="{8EB832E9-A0A4-43B1-B03A-BA43E95A4198}"/>
    <cellStyle name="Ergebnis 2 4 2 2 7" xfId="27885" xr:uid="{88D044B4-CC9F-4D82-A7FA-C809B74F8E38}"/>
    <cellStyle name="Ergebnis 2 4 2 2 8" xfId="31650" xr:uid="{09EFD735-5D8D-44FD-BEC3-66195029BA8D}"/>
    <cellStyle name="Ergebnis 2 4 2 2 9" xfId="36862" xr:uid="{849F70D0-A38B-43D6-9EA2-935CE8B69CE8}"/>
    <cellStyle name="Ergebnis 2 4 2 3" xfId="1331" xr:uid="{8ABD90C5-F9E1-4A99-A28B-5B4D59B3AFCE}"/>
    <cellStyle name="Ergebnis 2 4 2 3 10" xfId="36759" xr:uid="{B3BD8413-AB41-4AAE-9F29-72F0C4A0451A}"/>
    <cellStyle name="Ergebnis 2 4 2 3 11" xfId="43356" xr:uid="{CC6FDCEB-D30C-48B0-A53B-AB34662048FF}"/>
    <cellStyle name="Ergebnis 2 4 2 3 12" xfId="47406" xr:uid="{DA3FFB09-BE39-4526-9DD1-B8440FFD2A41}"/>
    <cellStyle name="Ergebnis 2 4 2 3 2" xfId="5772" xr:uid="{BACE1BF4-A4A9-4F8E-9EF6-0D12CE7C08F6}"/>
    <cellStyle name="Ergebnis 2 4 2 3 3" xfId="9347" xr:uid="{7DF3D935-288C-4639-A253-D916F7CA16F5}"/>
    <cellStyle name="Ergebnis 2 4 2 3 4" xfId="13274" xr:uid="{4621B8EF-C41D-4582-A98E-1E61D9F7608C}"/>
    <cellStyle name="Ergebnis 2 4 2 3 5" xfId="5388" xr:uid="{F35409F7-15A9-4EE6-A2B1-745E31389A08}"/>
    <cellStyle name="Ergebnis 2 4 2 3 6" xfId="20439" xr:uid="{49B2042B-691C-41B1-ABF7-8A892E1054BC}"/>
    <cellStyle name="Ergebnis 2 4 2 3 7" xfId="13251" xr:uid="{CDD71931-3FB0-45BF-9096-2C3E0A80FF95}"/>
    <cellStyle name="Ergebnis 2 4 2 3 8" xfId="28347" xr:uid="{AF22E759-96CC-46B1-AB16-3E1CC774D746}"/>
    <cellStyle name="Ergebnis 2 4 2 3 9" xfId="32914" xr:uid="{BF0B79E5-C8F6-4825-A7B4-D3135A892EDA}"/>
    <cellStyle name="Ergebnis 2 4 2 4" xfId="2637" xr:uid="{CF5BD9B7-F5B7-442D-8B10-92CBB7B6C769}"/>
    <cellStyle name="Ergebnis 2 4 2 4 10" xfId="40354" xr:uid="{295142C8-44D7-4207-86A4-AD75F5E4C2EF}"/>
    <cellStyle name="Ergebnis 2 4 2 4 11" xfId="44660" xr:uid="{C20EF64C-39FF-4632-9AF7-9B73C9F9BC95}"/>
    <cellStyle name="Ergebnis 2 4 2 4 12" xfId="50061" xr:uid="{12E34D70-406C-4F49-984C-B3AF1A2D7F66}"/>
    <cellStyle name="Ergebnis 2 4 2 4 2" xfId="7074" xr:uid="{A16001E4-F898-4AA1-96F2-79A0BB5A92D3}"/>
    <cellStyle name="Ergebnis 2 4 2 4 3" xfId="10653" xr:uid="{E4BF7BBD-00FF-4ADE-B561-9D2932932259}"/>
    <cellStyle name="Ergebnis 2 4 2 4 4" xfId="14552" xr:uid="{2269F704-1309-4075-87AD-24ABE2DC88F5}"/>
    <cellStyle name="Ergebnis 2 4 2 4 5" xfId="17753" xr:uid="{3FB9923D-B7CE-4EF4-9ECE-55759D18740D}"/>
    <cellStyle name="Ergebnis 2 4 2 4 6" xfId="21736" xr:uid="{1F4444F7-150B-43C7-A513-A28C4C8197D5}"/>
    <cellStyle name="Ergebnis 2 4 2 4 7" xfId="24304" xr:uid="{6B6DEA56-83C1-4EAE-B391-7A473A8458B0}"/>
    <cellStyle name="Ergebnis 2 4 2 4 8" xfId="30609" xr:uid="{330BA1EF-3DC3-4200-BB34-3643CE867709}"/>
    <cellStyle name="Ergebnis 2 4 2 4 9" xfId="34216" xr:uid="{5FA3CB96-4118-4837-A6DB-22AC65047399}"/>
    <cellStyle name="Ergebnis 2 4 2 5" xfId="3326" xr:uid="{B6D551D5-DDF3-4FDD-A1BC-9E009F85C732}"/>
    <cellStyle name="Ergebnis 2 4 2 5 10" xfId="34903" xr:uid="{288B3050-E2EC-4F69-B99B-D2D5350242ED}"/>
    <cellStyle name="Ergebnis 2 4 2 5 11" xfId="38348" xr:uid="{79A35CAF-C4D3-4656-9E64-D0EBF708DB6B}"/>
    <cellStyle name="Ergebnis 2 4 2 5 12" xfId="41037" xr:uid="{24D9636C-E08F-461C-9CCA-28E6E4FB3C34}"/>
    <cellStyle name="Ergebnis 2 4 2 5 13" xfId="45348" xr:uid="{06DB9E86-9F42-42EA-A545-BAE78D67E511}"/>
    <cellStyle name="Ergebnis 2 4 2 5 14" xfId="48739" xr:uid="{FB7193CD-4C9F-4A25-B78B-F85F5FBB7113}"/>
    <cellStyle name="Ergebnis 2 4 2 5 15" xfId="50744" xr:uid="{262BE9A7-1197-4539-B47F-4A51B82665A2}"/>
    <cellStyle name="Ergebnis 2 4 2 5 2" xfId="7761" xr:uid="{0892DF79-236B-4856-94C3-24E71B2356E8}"/>
    <cellStyle name="Ergebnis 2 4 2 5 3" xfId="11340" xr:uid="{F3AB1F34-F924-4277-8AEE-8852E7CF664F}"/>
    <cellStyle name="Ergebnis 2 4 2 5 4" xfId="15240" xr:uid="{E7F19B75-0498-48CE-8D7F-820B6849C7F5}"/>
    <cellStyle name="Ergebnis 2 4 2 5 5" xfId="18439" xr:uid="{CDFAF951-E722-4612-AF85-061F36ADA452}"/>
    <cellStyle name="Ergebnis 2 4 2 5 6" xfId="22419" xr:uid="{3DE7F285-B756-45C0-88E4-25A3CEAF6B6D}"/>
    <cellStyle name="Ergebnis 2 4 2 5 7" xfId="24981" xr:uid="{6A137669-32C5-4586-B41B-8C7A8762A125}"/>
    <cellStyle name="Ergebnis 2 4 2 5 8" xfId="29324" xr:uid="{17DBC9E5-23CB-4FE9-AFC3-7B93283A71FC}"/>
    <cellStyle name="Ergebnis 2 4 2 5 9" xfId="31298" xr:uid="{7ECE7750-8808-4E77-98E2-7E0BB2C68CDA}"/>
    <cellStyle name="Ergebnis 2 4 2 6" xfId="2823" xr:uid="{2399F3CA-2ECB-49D8-AD9A-54850DC300AE}"/>
    <cellStyle name="Ergebnis 2 4 2 6 10" xfId="34402" xr:uid="{3DC66DCE-517B-4A74-81E3-1B376BEB2FD5}"/>
    <cellStyle name="Ergebnis 2 4 2 6 11" xfId="37847" xr:uid="{134F793B-7349-4864-B76C-EBD4473811B6}"/>
    <cellStyle name="Ergebnis 2 4 2 6 12" xfId="40540" xr:uid="{20448A65-B161-4EA3-8C31-5DD580A013D1}"/>
    <cellStyle name="Ergebnis 2 4 2 6 13" xfId="44846" xr:uid="{2D18DBAE-EC12-4E6A-AE07-EE90117E3DD6}"/>
    <cellStyle name="Ergebnis 2 4 2 6 14" xfId="48240" xr:uid="{4A15A778-A77E-4B34-BB43-AE7563963A50}"/>
    <cellStyle name="Ergebnis 2 4 2 6 15" xfId="50247" xr:uid="{FB59BD34-9329-45A0-A32D-673602CE2BF9}"/>
    <cellStyle name="Ergebnis 2 4 2 6 2" xfId="7259" xr:uid="{C3F4494D-DD92-4E2E-9C67-1EF7E48E7248}"/>
    <cellStyle name="Ergebnis 2 4 2 6 3" xfId="10839" xr:uid="{F46CB68B-CA54-4D7E-A767-743686CF84F1}"/>
    <cellStyle name="Ergebnis 2 4 2 6 4" xfId="14738" xr:uid="{56282588-52A0-4E97-B5F1-AF2D0819B2CF}"/>
    <cellStyle name="Ergebnis 2 4 2 6 5" xfId="17939" xr:uid="{61EC9A52-2889-40D2-8D53-53DD62DC3C8C}"/>
    <cellStyle name="Ergebnis 2 4 2 6 6" xfId="21922" xr:uid="{0C63C305-128C-4892-B7C8-00A30F1A5E54}"/>
    <cellStyle name="Ergebnis 2 4 2 6 7" xfId="24484" xr:uid="{7D8306C1-7384-448C-8820-7957A0FC6491}"/>
    <cellStyle name="Ergebnis 2 4 2 6 8" xfId="28822" xr:uid="{398EFC6C-F867-4079-8F24-236BAD028CFE}"/>
    <cellStyle name="Ergebnis 2 4 2 6 9" xfId="30795" xr:uid="{2AF4FD89-941C-4DD0-A984-0DF4633E171A}"/>
    <cellStyle name="Ergebnis 2 4 2 7" xfId="4278" xr:uid="{FD1F0137-EDB3-4BA2-9998-4FB438DF55C7}"/>
    <cellStyle name="Ergebnis 2 4 2 7 10" xfId="41941" xr:uid="{ED522EBA-2AF5-4D3E-A6E3-B5DD4AA3F45F}"/>
    <cellStyle name="Ergebnis 2 4 2 7 11" xfId="46277" xr:uid="{E553C8D3-0CDA-4EF2-B9ED-84F54FF98F13}"/>
    <cellStyle name="Ergebnis 2 4 2 7 12" xfId="49681" xr:uid="{B70E542F-DE14-4914-8C6F-E0CC97CA3C10}"/>
    <cellStyle name="Ergebnis 2 4 2 7 13" xfId="51648" xr:uid="{F73DB84D-1CDC-4005-84EE-33BF32F904F7}"/>
    <cellStyle name="Ergebnis 2 4 2 7 2" xfId="8711" xr:uid="{B74D9FEA-CC17-4FE6-9B98-EDE0332FA328}"/>
    <cellStyle name="Ergebnis 2 4 2 7 3" xfId="12282" xr:uid="{A222BBF6-3DD7-4A46-9680-F8E2F4496EDC}"/>
    <cellStyle name="Ergebnis 2 4 2 7 4" xfId="16185" xr:uid="{BD379FEE-E885-41AD-9A22-EBE690F5A53D}"/>
    <cellStyle name="Ergebnis 2 4 2 7 5" xfId="19366" xr:uid="{DF866EAC-823D-4616-ABA1-7D9EB5ABF0CA}"/>
    <cellStyle name="Ergebnis 2 4 2 7 6" xfId="25885" xr:uid="{88C47130-FAD8-4C0E-8426-47C6C5BF0D9F}"/>
    <cellStyle name="Ergebnis 2 4 2 7 7" xfId="32233" xr:uid="{EC5D47D4-0E20-4719-A4A8-EC39165FE78B}"/>
    <cellStyle name="Ergebnis 2 4 2 7 8" xfId="35839" xr:uid="{97481A81-6A21-4E99-B9CA-722A546D1C14}"/>
    <cellStyle name="Ergebnis 2 4 2 7 9" xfId="39291" xr:uid="{7C9FB5E5-2A44-4686-831C-4DD7DF84E13F}"/>
    <cellStyle name="Ergebnis 2 4 2 8" xfId="4476" xr:uid="{EDC95739-AE22-4B4D-A8EB-06D160F41094}"/>
    <cellStyle name="Ergebnis 2 4 2 8 10" xfId="42139" xr:uid="{21982044-CAD1-42BB-B715-4ABC11BDC7BA}"/>
    <cellStyle name="Ergebnis 2 4 2 8 11" xfId="46475" xr:uid="{F71F4104-137D-431A-B529-A03A72C3B2C8}"/>
    <cellStyle name="Ergebnis 2 4 2 8 12" xfId="49879" xr:uid="{DD239558-C1E8-47C9-9B7C-A38B8926C544}"/>
    <cellStyle name="Ergebnis 2 4 2 8 13" xfId="51846" xr:uid="{E0265120-5AD1-495C-B1AA-604E0F7471A7}"/>
    <cellStyle name="Ergebnis 2 4 2 8 2" xfId="8909" xr:uid="{668F7051-1074-4AD3-80F5-8E38F99FFC93}"/>
    <cellStyle name="Ergebnis 2 4 2 8 3" xfId="12480" xr:uid="{76C9ECEA-7496-4E11-9DCF-5FBE0671D1B7}"/>
    <cellStyle name="Ergebnis 2 4 2 8 4" xfId="16383" xr:uid="{B46D4B71-312A-4108-A51D-48285D97ECE8}"/>
    <cellStyle name="Ergebnis 2 4 2 8 5" xfId="19564" xr:uid="{A043E4C5-1A05-435D-B553-0775F49747FA}"/>
    <cellStyle name="Ergebnis 2 4 2 8 6" xfId="26083" xr:uid="{5320AA00-9536-44A6-8698-E143705CC98E}"/>
    <cellStyle name="Ergebnis 2 4 2 8 7" xfId="32431" xr:uid="{B1410CAE-BB84-4F5F-B0DB-13498BA953E2}"/>
    <cellStyle name="Ergebnis 2 4 2 8 8" xfId="36037" xr:uid="{6BC525A0-3042-4CE9-923D-1EFD09F4518C}"/>
    <cellStyle name="Ergebnis 2 4 2 8 9" xfId="39489" xr:uid="{5A8ABF63-9EAB-4B42-974F-ADD9425EA50B}"/>
    <cellStyle name="Ergebnis 2 4 2 9" xfId="5080" xr:uid="{F639AAB3-715B-400E-B263-09F68C7542FC}"/>
    <cellStyle name="Ergebnis 2 4 3" xfId="1556" xr:uid="{4EAC2088-EFAC-4A8E-A87F-1046086C51A4}"/>
    <cellStyle name="Ergebnis 2 4 3 10" xfId="43581" xr:uid="{F9B8C0CB-8E68-4CC2-A62D-37358DAD7C5D}"/>
    <cellStyle name="Ergebnis 2 4 3 11" xfId="47034" xr:uid="{41AC3220-2CB6-4F48-A752-335D5F3608E9}"/>
    <cellStyle name="Ergebnis 2 4 3 2" xfId="5995" xr:uid="{622D49FF-BDCD-46A1-B8EF-89A14536B53C}"/>
    <cellStyle name="Ergebnis 2 4 3 3" xfId="9572" xr:uid="{F7646FC6-4A0C-4E86-A0F6-1722F4D6CAF4}"/>
    <cellStyle name="Ergebnis 2 4 3 4" xfId="16677" xr:uid="{4F7146B1-4C82-4875-B41F-7EAEA30E42D6}"/>
    <cellStyle name="Ergebnis 2 4 3 5" xfId="20664" xr:uid="{55E5F17E-1854-43A3-B655-4727D9958201}"/>
    <cellStyle name="Ergebnis 2 4 3 6" xfId="23275" xr:uid="{91F26F3D-5BE9-45AE-A152-98F0AB555B52}"/>
    <cellStyle name="Ergebnis 2 4 3 7" xfId="30284" xr:uid="{62C12A75-C03C-4C84-A8C0-1290D1241A11}"/>
    <cellStyle name="Ergebnis 2 4 3 8" xfId="33139" xr:uid="{2B6C7C8B-A3D5-4E19-AB0A-A1F8A640173C}"/>
    <cellStyle name="Ergebnis 2 4 3 9" xfId="36469" xr:uid="{879B46A3-3E6C-4748-8357-2959F4934FA5}"/>
    <cellStyle name="Ergebnis 2 4 4" xfId="1206" xr:uid="{0A6E41F8-CB02-4F1B-A407-4ADD61C061AC}"/>
    <cellStyle name="Ergebnis 2 4 4 10" xfId="36228" xr:uid="{3EE870C2-4B31-4F52-81E3-AC5CED5A8377}"/>
    <cellStyle name="Ergebnis 2 4 4 11" xfId="43231" xr:uid="{EE6EE769-CA26-4C43-98E0-046279A95BA9}"/>
    <cellStyle name="Ergebnis 2 4 4 12" xfId="47925" xr:uid="{60AEF1CE-EEC5-480C-A249-96890BCC7075}"/>
    <cellStyle name="Ergebnis 2 4 4 2" xfId="5648" xr:uid="{B67CBCC6-1DE2-427B-A4C0-B03EDD3BB81C}"/>
    <cellStyle name="Ergebnis 2 4 4 3" xfId="9222" xr:uid="{1AAF819F-AD02-49DB-A5B1-2B1BDCFC3736}"/>
    <cellStyle name="Ergebnis 2 4 4 4" xfId="13167" xr:uid="{A2494BFD-8295-4F63-A938-3E1A06D853E2}"/>
    <cellStyle name="Ergebnis 2 4 4 5" xfId="13615" xr:uid="{9EE06255-637D-4EBD-8B11-5D8D99FF2F62}"/>
    <cellStyle name="Ergebnis 2 4 4 6" xfId="20314" xr:uid="{1872F2CC-AB8A-43B7-A46B-04F4A48D633F}"/>
    <cellStyle name="Ergebnis 2 4 4 7" xfId="23085" xr:uid="{E4C7A078-7CC7-4665-B6B4-A8EDF6611F15}"/>
    <cellStyle name="Ergebnis 2 4 4 8" xfId="27861" xr:uid="{1D5B75DE-A529-40F8-8E94-68BD9F63CE50}"/>
    <cellStyle name="Ergebnis 2 4 4 9" xfId="32789" xr:uid="{BEE13570-2536-41E2-8E2B-0F4818E318B3}"/>
    <cellStyle name="Ergebnis 2 4 5" xfId="2431" xr:uid="{6158BDD9-8A3C-47CE-9D05-396F733B82CE}"/>
    <cellStyle name="Ergebnis 2 4 5 10" xfId="40148" xr:uid="{1BB459B4-9D49-4A97-9D0D-23E9661DB1A4}"/>
    <cellStyle name="Ergebnis 2 4 5 11" xfId="44454" xr:uid="{6DBE804C-D3D7-4485-8C3F-6D0BA2E86F18}"/>
    <cellStyle name="Ergebnis 2 4 5 12" xfId="42416" xr:uid="{FA7F0A13-1B40-4BE6-B773-C42810D6A948}"/>
    <cellStyle name="Ergebnis 2 4 5 2" xfId="6869" xr:uid="{925D0290-3012-4465-BC02-89A13FC2D099}"/>
    <cellStyle name="Ergebnis 2 4 5 3" xfId="10447" xr:uid="{E9477345-F8ED-433F-920D-A83A92C9BE01}"/>
    <cellStyle name="Ergebnis 2 4 5 4" xfId="14346" xr:uid="{B5360169-78CF-4336-9FFF-74485CF6EE10}"/>
    <cellStyle name="Ergebnis 2 4 5 5" xfId="17547" xr:uid="{5A5B281A-7FD0-4CF9-8A25-6E41F795C6C1}"/>
    <cellStyle name="Ergebnis 2 4 5 6" xfId="21530" xr:uid="{37A1BD19-0F84-4D9F-86E4-AE8DA3DD3A1D}"/>
    <cellStyle name="Ergebnis 2 4 5 7" xfId="24113" xr:uid="{C0F74CE6-2E05-47A7-95E6-524B5C961E08}"/>
    <cellStyle name="Ergebnis 2 4 5 8" xfId="30266" xr:uid="{A6CA30FB-D97B-444F-BA83-47661E6ADC3A}"/>
    <cellStyle name="Ergebnis 2 4 5 9" xfId="34010" xr:uid="{DDE5C623-92CE-4710-BD05-8BE556D33AB0}"/>
    <cellStyle name="Ergebnis 2 4 6" xfId="3115" xr:uid="{CA606D3E-3401-4B17-95F4-130976A46180}"/>
    <cellStyle name="Ergebnis 2 4 6 10" xfId="34692" xr:uid="{4592A464-BB32-4C5A-868A-613D75D79DE0}"/>
    <cellStyle name="Ergebnis 2 4 6 11" xfId="38137" xr:uid="{7E2B6FE4-0689-4CF2-BA35-F4E8FDB89CDD}"/>
    <cellStyle name="Ergebnis 2 4 6 12" xfId="40826" xr:uid="{EAE80822-4B06-43D3-846E-C6D4374D245A}"/>
    <cellStyle name="Ergebnis 2 4 6 13" xfId="45137" xr:uid="{F2C2FB51-070B-4095-B923-4366463F107D}"/>
    <cellStyle name="Ergebnis 2 4 6 14" xfId="48528" xr:uid="{B454EF48-4E9B-4071-8F90-3DE514037D3A}"/>
    <cellStyle name="Ergebnis 2 4 6 15" xfId="50533" xr:uid="{92B76DC2-2C83-4098-838E-9662B439E68C}"/>
    <cellStyle name="Ergebnis 2 4 6 2" xfId="7550" xr:uid="{18B27380-E17F-4141-B2BB-A9104BA484D1}"/>
    <cellStyle name="Ergebnis 2 4 6 3" xfId="11129" xr:uid="{1845EFCD-D0CA-44DC-BC8C-725655784FC2}"/>
    <cellStyle name="Ergebnis 2 4 6 4" xfId="15029" xr:uid="{7105792A-B481-464A-83ED-497BA6BC8036}"/>
    <cellStyle name="Ergebnis 2 4 6 5" xfId="18228" xr:uid="{9760AB4D-367F-4058-B905-5F6C7C54EC9B}"/>
    <cellStyle name="Ergebnis 2 4 6 6" xfId="22208" xr:uid="{2D1685A2-73FB-4BA9-BD14-EC2FB523DECD}"/>
    <cellStyle name="Ergebnis 2 4 6 7" xfId="24770" xr:uid="{6E06DD65-D92E-4700-9AD1-9A5B96471D19}"/>
    <cellStyle name="Ergebnis 2 4 6 8" xfId="29113" xr:uid="{3DA579EE-27B8-4905-A20E-B3622C1E7A52}"/>
    <cellStyle name="Ergebnis 2 4 6 9" xfId="31087" xr:uid="{9C9C6E3F-3AC9-4D9F-B904-B496752C564F}"/>
    <cellStyle name="Ergebnis 2 4 7" xfId="2999" xr:uid="{03AD2C63-C495-4A94-BB0C-286D0DA9C8D5}"/>
    <cellStyle name="Ergebnis 2 4 7 10" xfId="34576" xr:uid="{A9847D44-3579-4998-ACE5-3A9D386BBC5A}"/>
    <cellStyle name="Ergebnis 2 4 7 11" xfId="38021" xr:uid="{D72CC962-5722-441F-965F-0E8AA3888743}"/>
    <cellStyle name="Ergebnis 2 4 7 12" xfId="40710" xr:uid="{F0953BF5-DE4B-4EE5-B4D7-2BD03CF9F81D}"/>
    <cellStyle name="Ergebnis 2 4 7 13" xfId="45021" xr:uid="{1DA7357B-EA98-4BE3-BCFD-A57FFAB8F8C1}"/>
    <cellStyle name="Ergebnis 2 4 7 14" xfId="48412" xr:uid="{12CB0A7B-0D37-444C-8F1F-1F20D04B56A9}"/>
    <cellStyle name="Ergebnis 2 4 7 15" xfId="50417" xr:uid="{F9DEC5D2-C1BB-498B-ADB4-EB176B3FF946}"/>
    <cellStyle name="Ergebnis 2 4 7 2" xfId="7434" xr:uid="{8CB0D082-5E6D-4255-B453-04F3184A7EA7}"/>
    <cellStyle name="Ergebnis 2 4 7 3" xfId="11013" xr:uid="{411949AB-998F-470F-85A1-32D0898A6EA3}"/>
    <cellStyle name="Ergebnis 2 4 7 4" xfId="14913" xr:uid="{C8A61579-AE71-42FE-8344-F2956AFBF624}"/>
    <cellStyle name="Ergebnis 2 4 7 5" xfId="18112" xr:uid="{3614232F-27DC-4A3B-8B37-CC5404A08F30}"/>
    <cellStyle name="Ergebnis 2 4 7 6" xfId="22092" xr:uid="{C6E34B99-4D78-4658-8633-A46AD53E1184}"/>
    <cellStyle name="Ergebnis 2 4 7 7" xfId="24654" xr:uid="{B5A110C4-BD14-450C-AF5E-FB7BF6668263}"/>
    <cellStyle name="Ergebnis 2 4 7 8" xfId="28997" xr:uid="{C3D4DE37-14A7-463D-AD45-2D64421D5C23}"/>
    <cellStyle name="Ergebnis 2 4 7 9" xfId="30971" xr:uid="{20E8A2F6-AE66-4A37-95F1-00A688C7C394}"/>
    <cellStyle name="Ergebnis 2 4 8" xfId="4069" xr:uid="{779B18AC-7336-4F91-9B30-F6CCEF1751E5}"/>
    <cellStyle name="Ergebnis 2 4 8 10" xfId="41732" xr:uid="{57E2882A-9F46-43CA-8A4C-D78871AF7595}"/>
    <cellStyle name="Ergebnis 2 4 8 11" xfId="46068" xr:uid="{6889B29B-6B13-4566-AA6B-05953E0DDEBD}"/>
    <cellStyle name="Ergebnis 2 4 8 12" xfId="49472" xr:uid="{CA6B0BC6-A69E-45A0-92FC-A950F2A7BE89}"/>
    <cellStyle name="Ergebnis 2 4 8 13" xfId="51439" xr:uid="{50A8E744-4B79-48D3-A508-E5387C68567B}"/>
    <cellStyle name="Ergebnis 2 4 8 2" xfId="8502" xr:uid="{86C669F8-E425-4E24-AD05-7F5020F036B9}"/>
    <cellStyle name="Ergebnis 2 4 8 3" xfId="12073" xr:uid="{8B4AC2E7-63A6-4787-B074-C677F1D2EFC4}"/>
    <cellStyle name="Ergebnis 2 4 8 4" xfId="15976" xr:uid="{F801B7C1-31A9-4007-92CD-F7893DBA52B1}"/>
    <cellStyle name="Ergebnis 2 4 8 5" xfId="19157" xr:uid="{F10167B2-1A01-4D64-90EF-C4E78B613D76}"/>
    <cellStyle name="Ergebnis 2 4 8 6" xfId="25676" xr:uid="{6DDD3C79-4F14-4CAF-B6F2-D637E4F48BB9}"/>
    <cellStyle name="Ergebnis 2 4 8 7" xfId="32024" xr:uid="{7DF991E5-03FE-4BE4-B5A6-A7371A52A657}"/>
    <cellStyle name="Ergebnis 2 4 8 8" xfId="35630" xr:uid="{B44494AC-E1D5-4C26-9AA6-D1F090370C49}"/>
    <cellStyle name="Ergebnis 2 4 8 9" xfId="39082" xr:uid="{A0C28EB8-AD0E-4A36-95D1-1F4643923F36}"/>
    <cellStyle name="Ergebnis 2 4 9" xfId="4472" xr:uid="{6AFF6F97-2F1E-4547-BF86-B4338AE65BAD}"/>
    <cellStyle name="Ergebnis 2 4 9 10" xfId="42135" xr:uid="{3DED2187-57D5-47A7-A238-9C762F2788AD}"/>
    <cellStyle name="Ergebnis 2 4 9 11" xfId="46471" xr:uid="{4730BAE1-279A-4C42-9148-865236C14330}"/>
    <cellStyle name="Ergebnis 2 4 9 12" xfId="49875" xr:uid="{A44FD8F4-B7C6-4886-87BB-C8BAA9B91730}"/>
    <cellStyle name="Ergebnis 2 4 9 13" xfId="51842" xr:uid="{C7AA239D-4FA0-4322-BCF9-7683D747F7B2}"/>
    <cellStyle name="Ergebnis 2 4 9 2" xfId="8905" xr:uid="{EC8FD0C4-8AD2-41D1-8C58-EB211E0877D4}"/>
    <cellStyle name="Ergebnis 2 4 9 3" xfId="12476" xr:uid="{AC6750E2-3CC7-4355-8AC0-175E01E04F41}"/>
    <cellStyle name="Ergebnis 2 4 9 4" xfId="16379" xr:uid="{3CD41D8F-00C9-46E4-9FC9-B55B5A5BEE15}"/>
    <cellStyle name="Ergebnis 2 4 9 5" xfId="19560" xr:uid="{2AC2431B-CD94-4972-B4B3-2D91A402BF18}"/>
    <cellStyle name="Ergebnis 2 4 9 6" xfId="26079" xr:uid="{60CD07E5-526A-4B6C-B133-28C26B66B600}"/>
    <cellStyle name="Ergebnis 2 4 9 7" xfId="32427" xr:uid="{00BCAB53-6CA2-45B1-B605-7A38ECDFBD4C}"/>
    <cellStyle name="Ergebnis 2 4 9 8" xfId="36033" xr:uid="{F7A5B3AA-627B-42E8-B7ED-6DF5AC7DD820}"/>
    <cellStyle name="Ergebnis 2 4 9 9" xfId="39485" xr:uid="{3D7D78AE-5E40-410D-902F-A739E445B2E2}"/>
    <cellStyle name="Ergebnis 2 5" xfId="782" xr:uid="{B414C15B-CAC7-47DA-800E-95B308552359}"/>
    <cellStyle name="Ergebnis 2 5 10" xfId="12627" xr:uid="{361D8057-6269-4BFB-8D61-859FCBFFC220}"/>
    <cellStyle name="Ergebnis 2 5 11" xfId="19891" xr:uid="{0E2EABED-1523-4258-A02E-B6CB409FE5E4}"/>
    <cellStyle name="Ergebnis 2 5 12" xfId="36968" xr:uid="{93C889BC-2589-4FB3-AD29-1FCF6A65CAD5}"/>
    <cellStyle name="Ergebnis 2 5 13" xfId="42807" xr:uid="{7BE27F8E-5987-42F2-9642-2EC550C197E9}"/>
    <cellStyle name="Ergebnis 2 5 14" xfId="52645" xr:uid="{91592D21-DD55-4870-9051-3C90BA8C8738}"/>
    <cellStyle name="Ergebnis 2 5 2" xfId="1352" xr:uid="{A68B393A-31B0-4389-A32B-06F9B88767FA}"/>
    <cellStyle name="Ergebnis 2 5 2 10" xfId="43377" xr:uid="{574258CC-DAE9-4AE1-9D6B-3368D17EC015}"/>
    <cellStyle name="Ergebnis 2 5 2 11" xfId="47196" xr:uid="{5807D84B-266B-4B09-B99C-34433297AD4C}"/>
    <cellStyle name="Ergebnis 2 5 2 2" xfId="5793" xr:uid="{A6E7B06A-05AE-443E-9EE8-0A8FF91E3428}"/>
    <cellStyle name="Ergebnis 2 5 2 3" xfId="9368" xr:uid="{971968C4-EDEE-4663-B974-A8A4136C462E}"/>
    <cellStyle name="Ergebnis 2 5 2 4" xfId="12909" xr:uid="{DB8738A7-87AB-4C6F-AC1A-D8CC91E0F863}"/>
    <cellStyle name="Ergebnis 2 5 2 5" xfId="20460" xr:uid="{AB1B2F8C-FA02-4D90-B73E-46A045D2949D}"/>
    <cellStyle name="Ergebnis 2 5 2 6" xfId="23046" xr:uid="{B44180AC-C063-46C6-B0E8-D69292B10AB4}"/>
    <cellStyle name="Ergebnis 2 5 2 7" xfId="29847" xr:uid="{223E17DC-9E8B-46C5-A9E0-5D9A7FB629E2}"/>
    <cellStyle name="Ergebnis 2 5 2 8" xfId="32935" xr:uid="{EBEB7A9F-9F24-4F8E-B336-E6B27920DB24}"/>
    <cellStyle name="Ergebnis 2 5 2 9" xfId="36398" xr:uid="{210D75FB-6998-40EB-96BA-4AFBF14D02B1}"/>
    <cellStyle name="Ergebnis 2 5 3" xfId="1872" xr:uid="{3E142C7D-1C6E-4145-8C58-0FB7F407F454}"/>
    <cellStyle name="Ergebnis 2 5 3 10" xfId="38717" xr:uid="{A6CCA43D-9633-4836-8032-B4AFC1FD3A00}"/>
    <cellStyle name="Ergebnis 2 5 3 11" xfId="43897" xr:uid="{8BE24BCA-E7EF-49E5-A6C1-E1A713F6AE6F}"/>
    <cellStyle name="Ergebnis 2 5 3 12" xfId="47835" xr:uid="{1AFA1C4E-15DC-41D5-A631-6A5DF2410167}"/>
    <cellStyle name="Ergebnis 2 5 3 2" xfId="6310" xr:uid="{91B06055-5214-49C6-BB75-15F3851243C7}"/>
    <cellStyle name="Ergebnis 2 5 3 3" xfId="9888" xr:uid="{91C58305-1425-468E-A7F2-1FDF883A87AF}"/>
    <cellStyle name="Ergebnis 2 5 3 4" xfId="13790" xr:uid="{690E5F34-6372-4024-A3ED-AA4E8E381D1E}"/>
    <cellStyle name="Ergebnis 2 5 3 5" xfId="16993" xr:uid="{12495B04-3230-44FD-8214-C9A44A17F5D7}"/>
    <cellStyle name="Ergebnis 2 5 3 6" xfId="20980" xr:uid="{BE01292C-0851-4785-A0D8-956B151DEFC8}"/>
    <cellStyle name="Ergebnis 2 5 3 7" xfId="23573" xr:uid="{EABEFB63-E517-4E4C-8C58-92F50B7FC426}"/>
    <cellStyle name="Ergebnis 2 5 3 8" xfId="27703" xr:uid="{B9483148-C073-4E38-9A6D-F2C4FD3046BA}"/>
    <cellStyle name="Ergebnis 2 5 3 9" xfId="33455" xr:uid="{65B07B6F-00D8-4D2A-AF2B-2EA31B1BECF4}"/>
    <cellStyle name="Ergebnis 2 5 4" xfId="2557" xr:uid="{347C6D88-3D99-4E3C-BC7B-7FB62231D3B4}"/>
    <cellStyle name="Ergebnis 2 5 4 10" xfId="40274" xr:uid="{15D87BE0-D8DE-4373-AF27-F2EC9EFB9578}"/>
    <cellStyle name="Ergebnis 2 5 4 11" xfId="44580" xr:uid="{081C3B16-1218-48C1-8EB2-A27EC2633C91}"/>
    <cellStyle name="Ergebnis 2 5 4 12" xfId="42519" xr:uid="{0CB0BF72-EC7E-42A1-891F-F94D08F1CB1A}"/>
    <cellStyle name="Ergebnis 2 5 4 2" xfId="6994" xr:uid="{79F9DD1C-C5CD-4B34-ABF6-23FC2BFE7969}"/>
    <cellStyle name="Ergebnis 2 5 4 3" xfId="10573" xr:uid="{0EB2ED3D-BD84-46E0-9D9F-F17EFB0C024A}"/>
    <cellStyle name="Ergebnis 2 5 4 4" xfId="14472" xr:uid="{1EA5D652-6036-44A8-884F-1EA51AC88AFE}"/>
    <cellStyle name="Ergebnis 2 5 4 5" xfId="17673" xr:uid="{6E5CDC04-5C29-4E22-8A8F-770E0754DE8B}"/>
    <cellStyle name="Ergebnis 2 5 4 6" xfId="21656" xr:uid="{488D83D1-9619-42BD-84BD-B427532A7CAE}"/>
    <cellStyle name="Ergebnis 2 5 4 7" xfId="24228" xr:uid="{EEF7F1B4-C8B6-4AA6-93C1-907F5C5B4960}"/>
    <cellStyle name="Ergebnis 2 5 4 8" xfId="30529" xr:uid="{451FC648-18E3-45B1-8B48-29246011939B}"/>
    <cellStyle name="Ergebnis 2 5 4 9" xfId="34136" xr:uid="{AC9255A5-82CD-4602-BA2C-D67E45D52C43}"/>
    <cellStyle name="Ergebnis 2 5 5" xfId="3246" xr:uid="{6AA4BE2D-38DD-4BF3-B11B-B1FCAEF3C440}"/>
    <cellStyle name="Ergebnis 2 5 5 10" xfId="34823" xr:uid="{BA292E53-E04C-4925-A86E-A25A1615ADE1}"/>
    <cellStyle name="Ergebnis 2 5 5 11" xfId="38268" xr:uid="{03CA68B1-3ECC-40C7-9A25-62FEA5BB0AC0}"/>
    <cellStyle name="Ergebnis 2 5 5 12" xfId="40957" xr:uid="{A01167BB-BEA6-4376-B37C-07ECF4F1801E}"/>
    <cellStyle name="Ergebnis 2 5 5 13" xfId="45268" xr:uid="{12EE7714-3CC2-4070-94EA-993130ACDF0B}"/>
    <cellStyle name="Ergebnis 2 5 5 14" xfId="48659" xr:uid="{585F0C76-2CA0-4AE1-AA37-47F227AABBFF}"/>
    <cellStyle name="Ergebnis 2 5 5 15" xfId="50664" xr:uid="{0C8C6A6F-EE81-4F27-89D6-5D6C1084ECB2}"/>
    <cellStyle name="Ergebnis 2 5 5 2" xfId="7681" xr:uid="{D3F7A14A-7C76-43A9-80A8-04EE383ED212}"/>
    <cellStyle name="Ergebnis 2 5 5 3" xfId="11260" xr:uid="{80A79A1B-9927-4FE2-9FFD-5C28F74DFDCB}"/>
    <cellStyle name="Ergebnis 2 5 5 4" xfId="15160" xr:uid="{B36C5B38-8377-473B-89FB-5E1344564855}"/>
    <cellStyle name="Ergebnis 2 5 5 5" xfId="18359" xr:uid="{E72E1582-0F23-49F3-8A72-67C3BF8CD6A5}"/>
    <cellStyle name="Ergebnis 2 5 5 6" xfId="22339" xr:uid="{31C7BBA0-E2E9-4335-B02D-9195B1850486}"/>
    <cellStyle name="Ergebnis 2 5 5 7" xfId="24901" xr:uid="{E739AFDA-461C-4A15-AF00-A2A49B7B621D}"/>
    <cellStyle name="Ergebnis 2 5 5 8" xfId="29244" xr:uid="{8CA16A4D-8B0B-453E-A4E1-747C67729977}"/>
    <cellStyle name="Ergebnis 2 5 5 9" xfId="31218" xr:uid="{349F1B3F-C517-4C79-B2AF-46DA96C9671A}"/>
    <cellStyle name="Ergebnis 2 5 6" xfId="3619" xr:uid="{6F21E1F5-A7EE-4300-ACC7-44D884DD23FB}"/>
    <cellStyle name="Ergebnis 2 5 6 10" xfId="35196" xr:uid="{2CEC7228-8FE4-4625-9BFC-C9D59E01E34F}"/>
    <cellStyle name="Ergebnis 2 5 6 11" xfId="38641" xr:uid="{66945891-B4FD-40F0-8975-3A28AC304B72}"/>
    <cellStyle name="Ergebnis 2 5 6 12" xfId="41330" xr:uid="{F89297B1-DF4B-4C99-B1F1-2ADA397C8655}"/>
    <cellStyle name="Ergebnis 2 5 6 13" xfId="45641" xr:uid="{A39A0119-92E4-401C-8367-B0EA5CE6B395}"/>
    <cellStyle name="Ergebnis 2 5 6 14" xfId="49032" xr:uid="{6311FF5F-2205-4707-B5D1-E6BBF9762A43}"/>
    <cellStyle name="Ergebnis 2 5 6 15" xfId="51037" xr:uid="{38EA8058-69A5-4F9D-AE60-0D0B078B13B4}"/>
    <cellStyle name="Ergebnis 2 5 6 2" xfId="8054" xr:uid="{7449A3D9-4774-4DC0-897C-51A5AF3EE374}"/>
    <cellStyle name="Ergebnis 2 5 6 3" xfId="11633" xr:uid="{2F6F3051-45E2-43C2-8C2C-53FDC2590FC5}"/>
    <cellStyle name="Ergebnis 2 5 6 4" xfId="15533" xr:uid="{92863DC5-28A9-4641-BD23-288E8E3977FC}"/>
    <cellStyle name="Ergebnis 2 5 6 5" xfId="18732" xr:uid="{17368C25-351C-4D96-ACFD-E7413D289ED2}"/>
    <cellStyle name="Ergebnis 2 5 6 6" xfId="22712" xr:uid="{52A66B6E-E4C1-4439-8472-6A94613E7169}"/>
    <cellStyle name="Ergebnis 2 5 6 7" xfId="25274" xr:uid="{BCE523AF-13CC-489E-B5C2-B5CB5A79C934}"/>
    <cellStyle name="Ergebnis 2 5 6 8" xfId="29617" xr:uid="{A8003694-40C5-4AB3-B9BD-A46CC2444291}"/>
    <cellStyle name="Ergebnis 2 5 6 9" xfId="31591" xr:uid="{353BFCFA-8BB2-412A-BF3A-0398FE029555}"/>
    <cellStyle name="Ergebnis 2 5 7" xfId="4198" xr:uid="{A022DF30-10E4-4CCF-86DE-1003459F3D0A}"/>
    <cellStyle name="Ergebnis 2 5 7 10" xfId="41861" xr:uid="{07202D84-D311-4E7B-82FA-DA802D97CBB5}"/>
    <cellStyle name="Ergebnis 2 5 7 11" xfId="46197" xr:uid="{1CD85936-18E4-4737-9846-E74FFDBCA67C}"/>
    <cellStyle name="Ergebnis 2 5 7 12" xfId="49601" xr:uid="{8E1298E3-72B1-464D-A06C-5E04F0DF47B1}"/>
    <cellStyle name="Ergebnis 2 5 7 13" xfId="51568" xr:uid="{28861652-36F7-42F2-B197-A19FE017E5EF}"/>
    <cellStyle name="Ergebnis 2 5 7 2" xfId="8631" xr:uid="{3C56141D-3DE0-4B1B-AE02-FF5146487B99}"/>
    <cellStyle name="Ergebnis 2 5 7 3" xfId="12202" xr:uid="{103C3397-CD12-4860-BC08-147AD011C675}"/>
    <cellStyle name="Ergebnis 2 5 7 4" xfId="16105" xr:uid="{C5C36023-C498-4AD5-B496-37F63AFA693E}"/>
    <cellStyle name="Ergebnis 2 5 7 5" xfId="19286" xr:uid="{50499909-A2FB-4E9C-A32A-DB0BBA248A91}"/>
    <cellStyle name="Ergebnis 2 5 7 6" xfId="25805" xr:uid="{7A487DD2-E04F-4483-9C81-9345CF46B79E}"/>
    <cellStyle name="Ergebnis 2 5 7 7" xfId="32153" xr:uid="{70252095-11A0-4531-9C85-D7FBC5000286}"/>
    <cellStyle name="Ergebnis 2 5 7 8" xfId="35759" xr:uid="{8910A724-0271-401B-B854-45CBF2B44AC4}"/>
    <cellStyle name="Ergebnis 2 5 7 9" xfId="39211" xr:uid="{5D57E223-E2B1-4BC1-8B5B-30C0F53DA379}"/>
    <cellStyle name="Ergebnis 2 5 8" xfId="4439" xr:uid="{7698C1D2-1513-4047-8212-DA1F6E8C02B6}"/>
    <cellStyle name="Ergebnis 2 5 8 10" xfId="42102" xr:uid="{68B4B734-C995-473F-8DB0-AC8797A6D20B}"/>
    <cellStyle name="Ergebnis 2 5 8 11" xfId="46438" xr:uid="{5265CE98-67EA-4FF2-9BE7-E6E576945448}"/>
    <cellStyle name="Ergebnis 2 5 8 12" xfId="49842" xr:uid="{F09178AB-9200-4AE7-A04A-FC9757854D1E}"/>
    <cellStyle name="Ergebnis 2 5 8 13" xfId="51809" xr:uid="{D54744EE-D26B-4331-8BCE-D716A3C368FE}"/>
    <cellStyle name="Ergebnis 2 5 8 2" xfId="8872" xr:uid="{BE494911-9EBB-4F01-A121-B05F2A06E4B4}"/>
    <cellStyle name="Ergebnis 2 5 8 3" xfId="12443" xr:uid="{1A0A3FD4-DE06-4CB6-839A-00FE3574F3CE}"/>
    <cellStyle name="Ergebnis 2 5 8 4" xfId="16346" xr:uid="{4A56C63B-18A4-49FC-A93D-8AD22ABC0B22}"/>
    <cellStyle name="Ergebnis 2 5 8 5" xfId="19527" xr:uid="{9BA536E7-29A2-498C-AF01-7271F3676742}"/>
    <cellStyle name="Ergebnis 2 5 8 6" xfId="26046" xr:uid="{0F59F263-F7A1-4728-B097-FF778CC579EC}"/>
    <cellStyle name="Ergebnis 2 5 8 7" xfId="32394" xr:uid="{6EB6F31B-44A5-4893-BC52-77330EE4EAAB}"/>
    <cellStyle name="Ergebnis 2 5 8 8" xfId="36000" xr:uid="{EEDB2910-F239-40DC-A74A-98A1850D5C57}"/>
    <cellStyle name="Ergebnis 2 5 8 9" xfId="39452" xr:uid="{E8234E8B-7265-4001-BF18-BDF77BCCD743}"/>
    <cellStyle name="Ergebnis 2 5 9" xfId="5296" xr:uid="{666C6EF8-CB4C-435A-AD5B-B7C559E9A75E}"/>
    <cellStyle name="Ergebnis 2 6" xfId="1509" xr:uid="{C069589B-4AED-4E25-B33C-D6EC06FD7626}"/>
    <cellStyle name="Ergebnis 2 6 10" xfId="43534" xr:uid="{6AF8A342-A486-4858-9532-BE85C19DF4CA}"/>
    <cellStyle name="Ergebnis 2 6 11" xfId="46712" xr:uid="{C724E44F-3CCC-4445-A75F-B326267B461F}"/>
    <cellStyle name="Ergebnis 2 6 2" xfId="5948" xr:uid="{142E2E9C-FD24-41B0-A373-B3894D702130}"/>
    <cellStyle name="Ergebnis 2 6 3" xfId="9525" xr:uid="{4448F731-AC51-4C6B-8FA4-E44032084597}"/>
    <cellStyle name="Ergebnis 2 6 4" xfId="16630" xr:uid="{0136CD77-2D8A-4225-90F4-F311DCBB583C}"/>
    <cellStyle name="Ergebnis 2 6 5" xfId="20617" xr:uid="{3196DFA2-4503-41C2-A93F-B16EEBE0C2C4}"/>
    <cellStyle name="Ergebnis 2 6 6" xfId="23232" xr:uid="{4A37945C-6F62-490B-8B84-F9EC020BC716}"/>
    <cellStyle name="Ergebnis 2 6 7" xfId="26812" xr:uid="{34611186-BF75-4917-AE55-3E42B2847306}"/>
    <cellStyle name="Ergebnis 2 6 8" xfId="33092" xr:uid="{F757CBA4-F4AB-4586-A1C7-A904ABD6CABC}"/>
    <cellStyle name="Ergebnis 2 6 9" xfId="36504" xr:uid="{C0087F1E-96CE-4E3F-BBC0-2EDB32FE973F}"/>
    <cellStyle name="Ergebnis 2 7" xfId="1573" xr:uid="{3A7C1D06-C36C-4B7D-A849-582DF127CA78}"/>
    <cellStyle name="Ergebnis 2 7 10" xfId="30442" xr:uid="{C3D4A332-EEAD-45FC-B987-70A4444C1479}"/>
    <cellStyle name="Ergebnis 2 7 11" xfId="43598" xr:uid="{ADFF0D30-9608-424F-BF23-31E4EC096AE1}"/>
    <cellStyle name="Ergebnis 2 7 12" xfId="48021" xr:uid="{1D2241E5-F728-46B3-8E3C-E46BCB8CE2CC}"/>
    <cellStyle name="Ergebnis 2 7 2" xfId="6012" xr:uid="{C1745FBA-6AB7-4C83-9E96-EEC664FBEA74}"/>
    <cellStyle name="Ergebnis 2 7 3" xfId="9589" xr:uid="{640CD09F-EFF3-4822-8048-50A4B80C89A4}"/>
    <cellStyle name="Ergebnis 2 7 4" xfId="13501" xr:uid="{8CFE8394-E7CC-4BDB-AC28-5DF1764AA928}"/>
    <cellStyle name="Ergebnis 2 7 5" xfId="16694" xr:uid="{AEFB9890-7388-40C3-9790-6124153E1108}"/>
    <cellStyle name="Ergebnis 2 7 6" xfId="20681" xr:uid="{626E7FF2-D635-413F-8F37-35EBBCC6FBAF}"/>
    <cellStyle name="Ergebnis 2 7 7" xfId="23290" xr:uid="{8EFCADCF-1FDE-4B4A-AE9D-C4B4BE2E1265}"/>
    <cellStyle name="Ergebnis 2 7 8" xfId="27594" xr:uid="{915DFD53-51A2-421E-9487-423AF233969A}"/>
    <cellStyle name="Ergebnis 2 7 9" xfId="33156" xr:uid="{6952A45A-6C11-43D5-A9AC-7265FE90EF94}"/>
    <cellStyle name="Ergebnis 2 8" xfId="2021" xr:uid="{CAD5EC19-870F-4486-868F-B78AA0E8E83F}"/>
    <cellStyle name="Ergebnis 2 8 10" xfId="39738" xr:uid="{2C96A004-2CE7-43C0-8DB1-043F3EDE25DE}"/>
    <cellStyle name="Ergebnis 2 8 11" xfId="44044" xr:uid="{D735CFED-903C-4324-B03F-5C85198FCF8E}"/>
    <cellStyle name="Ergebnis 2 8 12" xfId="47859" xr:uid="{2C43809C-84EF-4DC6-B38E-D6DC2CF1960E}"/>
    <cellStyle name="Ergebnis 2 8 2" xfId="6459" xr:uid="{74FE337D-591F-49B1-82AA-BFDF7F2D2D02}"/>
    <cellStyle name="Ergebnis 2 8 3" xfId="10037" xr:uid="{DFEF8BB9-21F2-465D-B826-0345936C07E7}"/>
    <cellStyle name="Ergebnis 2 8 4" xfId="13936" xr:uid="{5C84156E-EE8B-463E-AE1F-07B2838F113C}"/>
    <cellStyle name="Ergebnis 2 8 5" xfId="17137" xr:uid="{E546060E-EA60-4CCE-AC9A-60451FCCF749}"/>
    <cellStyle name="Ergebnis 2 8 6" xfId="21120" xr:uid="{2ED1693C-38AC-4177-A18F-840DEF6DD58F}"/>
    <cellStyle name="Ergebnis 2 8 7" xfId="23708" xr:uid="{38DFEAC2-8E93-4250-85C3-5A750B8B602B}"/>
    <cellStyle name="Ergebnis 2 8 8" xfId="26958" xr:uid="{8F4ADC07-2E89-4869-9AC2-8376B9068169}"/>
    <cellStyle name="Ergebnis 2 8 9" xfId="33600" xr:uid="{C985231C-06A7-4AA9-94B0-50E4B4A65E88}"/>
    <cellStyle name="Ergebnis 2 9" xfId="2983" xr:uid="{11B6F05F-C3AC-47DA-B2D6-1C14C617B9A9}"/>
    <cellStyle name="Ergebnis 2 9 10" xfId="34560" xr:uid="{52F50CE5-9743-4B0A-B277-48F7BC2E048C}"/>
    <cellStyle name="Ergebnis 2 9 11" xfId="38005" xr:uid="{D15DEA5C-446F-4917-BB8C-4B3A7CFCF587}"/>
    <cellStyle name="Ergebnis 2 9 12" xfId="40694" xr:uid="{BE04CC98-7350-4E46-A4E9-CFB2BFDC6324}"/>
    <cellStyle name="Ergebnis 2 9 13" xfId="45005" xr:uid="{CDD3EE7E-4A71-4C08-8793-084A811C1599}"/>
    <cellStyle name="Ergebnis 2 9 14" xfId="48396" xr:uid="{DBA50B0B-A9AF-49C2-B3FC-CAE8C6F81EAD}"/>
    <cellStyle name="Ergebnis 2 9 15" xfId="50401" xr:uid="{3827FA66-F0A3-415A-96C0-DFF4EDDF7F8B}"/>
    <cellStyle name="Ergebnis 2 9 2" xfId="7418" xr:uid="{66B5DC20-D69D-4653-884B-F7A8FDF3CC98}"/>
    <cellStyle name="Ergebnis 2 9 3" xfId="10997" xr:uid="{C843409C-B1EC-4DA4-841F-5603207158D1}"/>
    <cellStyle name="Ergebnis 2 9 4" xfId="14897" xr:uid="{1C742C1F-D5EF-4DC7-9C74-EDB7CE2185A1}"/>
    <cellStyle name="Ergebnis 2 9 5" xfId="18096" xr:uid="{A616D77C-1075-48F6-B1A6-45B51AC62DBB}"/>
    <cellStyle name="Ergebnis 2 9 6" xfId="22076" xr:uid="{322594FC-BB8E-48C6-9018-B82A42AF4234}"/>
    <cellStyle name="Ergebnis 2 9 7" xfId="24638" xr:uid="{0E7FEB7D-57EB-4540-8A6F-578C66588A48}"/>
    <cellStyle name="Ergebnis 2 9 8" xfId="28981" xr:uid="{B55A0ED1-D1A1-439B-B478-8A412060825C}"/>
    <cellStyle name="Ergebnis 2 9 9" xfId="30955" xr:uid="{B7267E8D-7FB1-4212-93A8-4331AD84D7E1}"/>
    <cellStyle name="Ergebnis 3" xfId="361" xr:uid="{78A71BBD-6A0D-45EF-B66A-E2F3989E32F8}"/>
    <cellStyle name="Ergebnis 3 10" xfId="3878" xr:uid="{D473EED9-6927-4760-859A-4D843C120AB7}"/>
    <cellStyle name="Ergebnis 3 10 10" xfId="41541" xr:uid="{42F941E8-CE92-473E-AA65-8173AAF489C0}"/>
    <cellStyle name="Ergebnis 3 10 11" xfId="45877" xr:uid="{57F694CF-7711-4077-BDB6-CD77D96EA1D0}"/>
    <cellStyle name="Ergebnis 3 10 12" xfId="49281" xr:uid="{6563B5EB-E97B-4CBF-A817-1B58B8F491CC}"/>
    <cellStyle name="Ergebnis 3 10 13" xfId="51248" xr:uid="{B347EABB-82A5-4EBF-924E-F96276807CE7}"/>
    <cellStyle name="Ergebnis 3 10 2" xfId="8311" xr:uid="{18AE0B46-CD00-44FE-BF72-84AABF0BAB0D}"/>
    <cellStyle name="Ergebnis 3 10 3" xfId="11882" xr:uid="{57C880F0-D705-4116-86C5-A4417EA01C48}"/>
    <cellStyle name="Ergebnis 3 10 4" xfId="15785" xr:uid="{5DC77D34-9A6B-45B0-8F36-E101BEE4E1FD}"/>
    <cellStyle name="Ergebnis 3 10 5" xfId="18966" xr:uid="{20C3FBED-3609-44C4-90EF-E09CC7148A53}"/>
    <cellStyle name="Ergebnis 3 10 6" xfId="25485" xr:uid="{7CAD27A3-7E9C-498B-9147-A1CEF6B12B60}"/>
    <cellStyle name="Ergebnis 3 10 7" xfId="31833" xr:uid="{D66FAAF0-9C86-49B6-B095-4DA8129DE336}"/>
    <cellStyle name="Ergebnis 3 10 8" xfId="35439" xr:uid="{8C284321-B78E-44DD-B8E5-FD86F0EDE214}"/>
    <cellStyle name="Ergebnis 3 10 9" xfId="38891" xr:uid="{1452E23B-8C20-46DB-8102-E7487BDFFFF8}"/>
    <cellStyle name="Ergebnis 3 11" xfId="4382" xr:uid="{0F2630AE-5F25-42DF-90B2-508F992EDE45}"/>
    <cellStyle name="Ergebnis 3 11 10" xfId="42045" xr:uid="{6983E753-2AEE-4CFC-998A-609211C1C359}"/>
    <cellStyle name="Ergebnis 3 11 11" xfId="46381" xr:uid="{AE365705-5F20-4A5B-BBBC-F7F632584339}"/>
    <cellStyle name="Ergebnis 3 11 12" xfId="49785" xr:uid="{83E762F0-29D8-4798-87B4-5990F268AEFB}"/>
    <cellStyle name="Ergebnis 3 11 13" xfId="51752" xr:uid="{4CF924BE-4CE4-4065-A94A-E58026E95997}"/>
    <cellStyle name="Ergebnis 3 11 2" xfId="8815" xr:uid="{37944289-0ECC-4349-877F-453A4DE98B57}"/>
    <cellStyle name="Ergebnis 3 11 3" xfId="12386" xr:uid="{037CFBE8-2D45-4BAE-8BEF-C8FA73D270CB}"/>
    <cellStyle name="Ergebnis 3 11 4" xfId="16289" xr:uid="{F2585F38-27C4-40CE-82FE-8D3EB4EEDFA7}"/>
    <cellStyle name="Ergebnis 3 11 5" xfId="19470" xr:uid="{91A802E9-8A7E-4827-B99C-2F97C9AAA191}"/>
    <cellStyle name="Ergebnis 3 11 6" xfId="25989" xr:uid="{863E66CC-E1B3-4D6C-9B86-0C86FA52126C}"/>
    <cellStyle name="Ergebnis 3 11 7" xfId="32337" xr:uid="{E6C5E1F4-E6F8-46EF-B3B4-35E735EC591D}"/>
    <cellStyle name="Ergebnis 3 11 8" xfId="35943" xr:uid="{EEF6B845-45F5-4347-9781-19FF31A6141A}"/>
    <cellStyle name="Ergebnis 3 11 9" xfId="39395" xr:uid="{C2D4534C-C5A6-42A9-8388-B3C6F1E6CE05}"/>
    <cellStyle name="Ergebnis 3 12" xfId="4881" xr:uid="{3A4EA3E1-1695-44E9-BB6A-A055A37956BF}"/>
    <cellStyle name="Ergebnis 3 13" xfId="12618" xr:uid="{D4AA0F65-383F-40FC-A461-498B02F536C5}"/>
    <cellStyle name="Ergebnis 3 14" xfId="17948" xr:uid="{C4FF49DE-7B0D-4922-8820-1DDD204F1454}"/>
    <cellStyle name="Ergebnis 3 15" xfId="29860" xr:uid="{83BD17C9-2047-4922-A6AF-1D9341228C8C}"/>
    <cellStyle name="Ergebnis 3 16" xfId="42470" xr:uid="{25CD80C4-DC55-483C-A8A0-DF315255FBCF}"/>
    <cellStyle name="Ergebnis 3 17" xfId="52296" xr:uid="{FA144688-66B8-4D6B-9DE9-321D7BE83FE7}"/>
    <cellStyle name="Ergebnis 3 2" xfId="698" xr:uid="{4D7C74CC-AA09-4420-AF1B-A2CE62679ECC}"/>
    <cellStyle name="Ergebnis 3 2 10" xfId="7040" xr:uid="{4BBCC03E-CDD2-440E-98F3-373B1320A2F9}"/>
    <cellStyle name="Ergebnis 3 2 11" xfId="13301" xr:uid="{C834322D-955E-4BD0-9CAD-C7019AF2FFD7}"/>
    <cellStyle name="Ergebnis 3 2 12" xfId="19812" xr:uid="{0333F0E7-CBE7-4052-9116-D3760563F2C9}"/>
    <cellStyle name="Ergebnis 3 2 13" xfId="38694" xr:uid="{899F9CD9-9770-47E1-BD98-3055D7CE721D}"/>
    <cellStyle name="Ergebnis 3 2 14" xfId="42728" xr:uid="{574D6A19-351C-42EF-89AF-A4C86A2D9B33}"/>
    <cellStyle name="Ergebnis 3 2 15" xfId="52562" xr:uid="{5DDA3FCA-522C-4F25-9838-D86CBD6A9F2F}"/>
    <cellStyle name="Ergebnis 3 2 2" xfId="913" xr:uid="{07D0A9B4-2593-4B6F-A84E-966D8980325F}"/>
    <cellStyle name="Ergebnis 3 2 2 10" xfId="12810" xr:uid="{8457E7EF-F510-47DB-9CD2-020D88B47C1E}"/>
    <cellStyle name="Ergebnis 3 2 2 11" xfId="20022" xr:uid="{B8AFCD3C-0F14-482B-82A7-726F4985F601}"/>
    <cellStyle name="Ergebnis 3 2 2 12" xfId="37319" xr:uid="{D065607B-B778-418D-8395-41C1BD8B11BE}"/>
    <cellStyle name="Ergebnis 3 2 2 13" xfId="42938" xr:uid="{D6ECE89D-6245-4816-8C90-F5EE1FE59C9E}"/>
    <cellStyle name="Ergebnis 3 2 2 14" xfId="52776" xr:uid="{83F729BF-3B17-49C2-B9B5-8BE494E27380}"/>
    <cellStyle name="Ergebnis 3 2 2 2" xfId="1651" xr:uid="{03A2276E-02EC-418F-A97C-1B79B190C45D}"/>
    <cellStyle name="Ergebnis 3 2 2 2 10" xfId="43676" xr:uid="{DE1F2EDB-A060-49FB-A459-CF91AB41CF82}"/>
    <cellStyle name="Ergebnis 3 2 2 2 11" xfId="47080" xr:uid="{4785A784-B9EC-4BBD-B8C9-97F058C09D8E}"/>
    <cellStyle name="Ergebnis 3 2 2 2 2" xfId="6090" xr:uid="{E906C114-C326-4B41-A56E-2DB5320F4829}"/>
    <cellStyle name="Ergebnis 3 2 2 2 3" xfId="9667" xr:uid="{3E728AC5-24F9-4E65-9BAA-A6B14CC5CA92}"/>
    <cellStyle name="Ergebnis 3 2 2 2 4" xfId="16772" xr:uid="{39B11DE1-ABF0-4A90-A97D-9E8C6B58D1F7}"/>
    <cellStyle name="Ergebnis 3 2 2 2 5" xfId="20759" xr:uid="{ED8DE8CE-6B0F-4731-B3F7-03721BAB8F4F}"/>
    <cellStyle name="Ergebnis 3 2 2 2 6" xfId="23366" xr:uid="{9E0A3744-6985-43EC-8288-7CB7981F507F}"/>
    <cellStyle name="Ergebnis 3 2 2 2 7" xfId="29671" xr:uid="{5D8092F8-EEDF-46AC-84AC-A038E105417D}"/>
    <cellStyle name="Ergebnis 3 2 2 2 8" xfId="33234" xr:uid="{5A01D877-BCCC-4326-8648-41D6C6EE83DD}"/>
    <cellStyle name="Ergebnis 3 2 2 2 9" xfId="26387" xr:uid="{FBF2B054-7FEB-4BE4-964F-D9C59BE31F9E}"/>
    <cellStyle name="Ergebnis 3 2 2 3" xfId="1515" xr:uid="{2748E68C-3B7E-4509-8C57-5090462F0E6E}"/>
    <cellStyle name="Ergebnis 3 2 2 3 10" xfId="36925" xr:uid="{BE794F26-7971-45E7-979A-85DBDAB2C8CD}"/>
    <cellStyle name="Ergebnis 3 2 2 3 11" xfId="43540" xr:uid="{8A2503F0-CE13-4ADC-B676-E8FD8B251DE1}"/>
    <cellStyle name="Ergebnis 3 2 2 3 12" xfId="47836" xr:uid="{ECC668A7-760F-4B90-BE65-B558E854DEA2}"/>
    <cellStyle name="Ergebnis 3 2 2 3 2" xfId="5954" xr:uid="{D80237A8-3A9D-4CE6-BF0F-E1BDB0D71BA2}"/>
    <cellStyle name="Ergebnis 3 2 2 3 3" xfId="9531" xr:uid="{5C323413-0DE6-44FF-800F-04CFBF8B139C}"/>
    <cellStyle name="Ergebnis 3 2 2 3 4" xfId="13444" xr:uid="{E89E92F8-1F0D-45EB-BBE4-D7E467ADD47E}"/>
    <cellStyle name="Ergebnis 3 2 2 3 5" xfId="16636" xr:uid="{CBCC4342-CA90-40CE-B1B9-29DA2697A760}"/>
    <cellStyle name="Ergebnis 3 2 2 3 6" xfId="20623" xr:uid="{ACFDFD41-B1AC-4AF7-826D-8F8FBA9DABA6}"/>
    <cellStyle name="Ergebnis 3 2 2 3 7" xfId="23238" xr:uid="{6243B472-6051-4819-8017-50B759C42AB9}"/>
    <cellStyle name="Ergebnis 3 2 2 3 8" xfId="30511" xr:uid="{C3C0B56F-F3D5-4A24-BD37-B61D7F59FBE3}"/>
    <cellStyle name="Ergebnis 3 2 2 3 9" xfId="33098" xr:uid="{38C62E3D-8613-4903-889C-23BF856F7562}"/>
    <cellStyle name="Ergebnis 3 2 2 4" xfId="2688" xr:uid="{12C706B2-02AE-417F-A833-5D2FB8BF78D0}"/>
    <cellStyle name="Ergebnis 3 2 2 4 10" xfId="40405" xr:uid="{BE270D15-3B49-44DB-8398-00D58191CEFC}"/>
    <cellStyle name="Ergebnis 3 2 2 4 11" xfId="44711" xr:uid="{E94650AC-D786-48C5-B457-F60D9CE10829}"/>
    <cellStyle name="Ergebnis 3 2 2 4 12" xfId="50112" xr:uid="{44932655-5AE9-45C3-840C-060F0255BB15}"/>
    <cellStyle name="Ergebnis 3 2 2 4 2" xfId="7124" xr:uid="{67BBE39E-BA52-49C0-8058-20194D6BCC1B}"/>
    <cellStyle name="Ergebnis 3 2 2 4 3" xfId="10704" xr:uid="{739EF997-0ACE-4CC1-BA16-C16116636E36}"/>
    <cellStyle name="Ergebnis 3 2 2 4 4" xfId="14603" xr:uid="{7D40F099-4487-40B4-85E8-A1763F73527B}"/>
    <cellStyle name="Ergebnis 3 2 2 4 5" xfId="17804" xr:uid="{2E049F5E-1108-4642-B14B-0449DE3F14A2}"/>
    <cellStyle name="Ergebnis 3 2 2 4 6" xfId="21787" xr:uid="{43A9A637-4E72-49DF-8E35-92048EB2452F}"/>
    <cellStyle name="Ergebnis 3 2 2 4 7" xfId="24353" xr:uid="{6D28AFB5-0265-4A67-BD2A-DDC0EB362EE5}"/>
    <cellStyle name="Ergebnis 3 2 2 4 8" xfId="30660" xr:uid="{B6989527-9DB6-477D-9D6B-794425556945}"/>
    <cellStyle name="Ergebnis 3 2 2 4 9" xfId="34267" xr:uid="{BA00A21F-8753-40CF-B7FF-DD744F84E19D}"/>
    <cellStyle name="Ergebnis 3 2 2 5" xfId="3377" xr:uid="{D04A7032-4467-41FF-A7C0-7D2A6A9442C2}"/>
    <cellStyle name="Ergebnis 3 2 2 5 10" xfId="34954" xr:uid="{7190E7C3-F8E9-4A79-B185-97097202892C}"/>
    <cellStyle name="Ergebnis 3 2 2 5 11" xfId="38399" xr:uid="{F8E659DA-75B1-43FA-BCE7-10FF8201D9F0}"/>
    <cellStyle name="Ergebnis 3 2 2 5 12" xfId="41088" xr:uid="{9B0E6984-681E-4C2F-BE66-F1CEA76268F5}"/>
    <cellStyle name="Ergebnis 3 2 2 5 13" xfId="45399" xr:uid="{BB13B280-0E1E-41AB-B118-9F69AF5692D0}"/>
    <cellStyle name="Ergebnis 3 2 2 5 14" xfId="48790" xr:uid="{0E0277E9-65FA-4092-AC7A-EE4FA00DE1BD}"/>
    <cellStyle name="Ergebnis 3 2 2 5 15" xfId="50795" xr:uid="{AE545D16-F05A-4EB6-8ABB-057C395E3DB1}"/>
    <cellStyle name="Ergebnis 3 2 2 5 2" xfId="7812" xr:uid="{0021D525-473F-4102-9B7E-DFB0E200D12A}"/>
    <cellStyle name="Ergebnis 3 2 2 5 3" xfId="11391" xr:uid="{74EB4E6D-BA3A-461E-9CAE-46F331CF3E22}"/>
    <cellStyle name="Ergebnis 3 2 2 5 4" xfId="15291" xr:uid="{BD30FE2A-E4F8-43AC-B7E9-AEDFB9877947}"/>
    <cellStyle name="Ergebnis 3 2 2 5 5" xfId="18490" xr:uid="{131997AA-5E6E-4BC8-BA40-89E33F62BDCB}"/>
    <cellStyle name="Ergebnis 3 2 2 5 6" xfId="22470" xr:uid="{9908AC05-4DA0-4E9F-98E9-B0713D5D834D}"/>
    <cellStyle name="Ergebnis 3 2 2 5 7" xfId="25032" xr:uid="{E1EB0764-7CE2-45EC-B420-E3FA2588133F}"/>
    <cellStyle name="Ergebnis 3 2 2 5 8" xfId="29375" xr:uid="{68974B54-B9FC-4101-81F5-59240492111E}"/>
    <cellStyle name="Ergebnis 3 2 2 5 9" xfId="31349" xr:uid="{7F1D2A70-6F8A-4FA7-B0BD-B8E4D2F59C46}"/>
    <cellStyle name="Ergebnis 3 2 2 6" xfId="3032" xr:uid="{C11A4AB4-3B3B-4003-B849-422EA022ECF8}"/>
    <cellStyle name="Ergebnis 3 2 2 6 10" xfId="34609" xr:uid="{85848F1D-B59F-42DC-A77A-1D2E271395D9}"/>
    <cellStyle name="Ergebnis 3 2 2 6 11" xfId="38054" xr:uid="{9AB6DBC8-2ADE-4C2D-A14C-9385097D3E80}"/>
    <cellStyle name="Ergebnis 3 2 2 6 12" xfId="40743" xr:uid="{92F23F9F-82FC-4CE9-899A-A550F11293BC}"/>
    <cellStyle name="Ergebnis 3 2 2 6 13" xfId="45054" xr:uid="{452D46DE-FA76-4084-AB3A-89A1F0801F2D}"/>
    <cellStyle name="Ergebnis 3 2 2 6 14" xfId="48445" xr:uid="{3055D493-ECC0-431B-BA0E-3DB1EF3F581F}"/>
    <cellStyle name="Ergebnis 3 2 2 6 15" xfId="50450" xr:uid="{CA5CC0DA-24C0-4C5E-8E26-F48A6E90BC75}"/>
    <cellStyle name="Ergebnis 3 2 2 6 2" xfId="7467" xr:uid="{A64AEEA7-1292-4DDD-9896-8B8A9BA7F679}"/>
    <cellStyle name="Ergebnis 3 2 2 6 3" xfId="11046" xr:uid="{08BBBEAE-A924-41C0-BE59-4EFA3F1FB36E}"/>
    <cellStyle name="Ergebnis 3 2 2 6 4" xfId="14946" xr:uid="{F2CADCB8-9FD8-405D-9F77-23E8013A4A2A}"/>
    <cellStyle name="Ergebnis 3 2 2 6 5" xfId="18145" xr:uid="{FFB6B6A4-3E76-47C2-8E05-486A9C91DFAB}"/>
    <cellStyle name="Ergebnis 3 2 2 6 6" xfId="22125" xr:uid="{F7E9A48F-C2D9-4D45-A1A0-F9AE22267E2A}"/>
    <cellStyle name="Ergebnis 3 2 2 6 7" xfId="24687" xr:uid="{16D36879-368A-496E-B705-78DDFC8107B6}"/>
    <cellStyle name="Ergebnis 3 2 2 6 8" xfId="29030" xr:uid="{43317F9A-99A7-43BD-A93F-8F48A208DD71}"/>
    <cellStyle name="Ergebnis 3 2 2 6 9" xfId="31004" xr:uid="{B4C2B7DB-1D82-4A2D-8C97-B2AF280E9E43}"/>
    <cellStyle name="Ergebnis 3 2 2 7" xfId="4329" xr:uid="{6537315A-337D-4C04-8E06-B2110F495527}"/>
    <cellStyle name="Ergebnis 3 2 2 7 10" xfId="41992" xr:uid="{25826097-071E-479E-9307-4E669B78E6A2}"/>
    <cellStyle name="Ergebnis 3 2 2 7 11" xfId="46328" xr:uid="{91766CCF-778C-4E5D-90FB-02D2A270677C}"/>
    <cellStyle name="Ergebnis 3 2 2 7 12" xfId="49732" xr:uid="{E768BB4F-D228-4C48-8007-2051739606FA}"/>
    <cellStyle name="Ergebnis 3 2 2 7 13" xfId="51699" xr:uid="{8EC5AA62-12EA-4C1E-B6E0-023BDDD6D018}"/>
    <cellStyle name="Ergebnis 3 2 2 7 2" xfId="8762" xr:uid="{55F4F059-7A68-409B-8BB6-119113FEEB16}"/>
    <cellStyle name="Ergebnis 3 2 2 7 3" xfId="12333" xr:uid="{1B2D8136-2A66-42F7-82A9-3C5FD8403DEF}"/>
    <cellStyle name="Ergebnis 3 2 2 7 4" xfId="16236" xr:uid="{2630636C-CF39-437D-84BF-EA1D1C474B12}"/>
    <cellStyle name="Ergebnis 3 2 2 7 5" xfId="19417" xr:uid="{1554126C-E160-400B-A134-221FE00AAD90}"/>
    <cellStyle name="Ergebnis 3 2 2 7 6" xfId="25936" xr:uid="{D340BE47-0ECD-4E37-BE4F-EF2401FA9214}"/>
    <cellStyle name="Ergebnis 3 2 2 7 7" xfId="32284" xr:uid="{71EADFC1-8B94-43AA-8ABA-953F628C7300}"/>
    <cellStyle name="Ergebnis 3 2 2 7 8" xfId="35890" xr:uid="{BE7AC580-6973-4B56-8EC9-79FA1FCAEEC6}"/>
    <cellStyle name="Ergebnis 3 2 2 7 9" xfId="39342" xr:uid="{F96405DF-A63D-44FD-8393-4E5FF4BF25CB}"/>
    <cellStyle name="Ergebnis 3 2 2 8" xfId="3990" xr:uid="{5F87AC20-E18F-4E03-B75B-AEFCE74B44CF}"/>
    <cellStyle name="Ergebnis 3 2 2 8 10" xfId="41653" xr:uid="{1A254BD8-EDA9-483D-A753-216555E82CE3}"/>
    <cellStyle name="Ergebnis 3 2 2 8 11" xfId="45989" xr:uid="{79ED8FA2-8800-4C38-928D-169299FC7216}"/>
    <cellStyle name="Ergebnis 3 2 2 8 12" xfId="49393" xr:uid="{2B9DD0C5-1099-4577-B0CB-32BB30535C59}"/>
    <cellStyle name="Ergebnis 3 2 2 8 13" xfId="51360" xr:uid="{EFC1A88D-6C03-4ACE-BADB-2DEF28B1B70D}"/>
    <cellStyle name="Ergebnis 3 2 2 8 2" xfId="8423" xr:uid="{87FD15A7-C4F6-4A5D-B268-DF9C9513D560}"/>
    <cellStyle name="Ergebnis 3 2 2 8 3" xfId="11994" xr:uid="{2CB518AA-89FD-43A7-B5EA-02FDC62F9AC9}"/>
    <cellStyle name="Ergebnis 3 2 2 8 4" xfId="15897" xr:uid="{C3C15D19-0A14-4DF8-80B1-A8BDFB75B92D}"/>
    <cellStyle name="Ergebnis 3 2 2 8 5" xfId="19078" xr:uid="{3FAB0156-83BA-4A79-85E6-1ADEAC26B42E}"/>
    <cellStyle name="Ergebnis 3 2 2 8 6" xfId="25597" xr:uid="{B20359C9-725C-49A0-9370-23D059A85CA8}"/>
    <cellStyle name="Ergebnis 3 2 2 8 7" xfId="31945" xr:uid="{93F3B8CE-1D79-4151-BB45-1514D4003016}"/>
    <cellStyle name="Ergebnis 3 2 2 8 8" xfId="35551" xr:uid="{8F3098D2-FB37-4E4A-8CAE-DCC65931E099}"/>
    <cellStyle name="Ergebnis 3 2 2 8 9" xfId="39003" xr:uid="{B5CE23F8-4D29-49A6-B2CA-2309F789031E}"/>
    <cellStyle name="Ergebnis 3 2 2 9" xfId="4799" xr:uid="{EDCAC1BF-62FA-42BB-8DEB-D5CC00EF4D63}"/>
    <cellStyle name="Ergebnis 3 2 3" xfId="1613" xr:uid="{03581838-977F-44E7-9635-6D051E11EB70}"/>
    <cellStyle name="Ergebnis 3 2 3 10" xfId="43638" xr:uid="{1E49390E-578F-4302-B92B-147615118968}"/>
    <cellStyle name="Ergebnis 3 2 3 11" xfId="47784" xr:uid="{0AD2E46D-6358-4E9C-94B1-91CB81C3346E}"/>
    <cellStyle name="Ergebnis 3 2 3 2" xfId="6052" xr:uid="{F87DD0EA-42AB-4FBB-A2B6-0CC9523B0BA6}"/>
    <cellStyle name="Ergebnis 3 2 3 3" xfId="9629" xr:uid="{308CB32E-D557-4898-8F57-F8A07FEA1DA7}"/>
    <cellStyle name="Ergebnis 3 2 3 4" xfId="16734" xr:uid="{B8D8735B-F96B-4639-A4BA-2EA2FE850C19}"/>
    <cellStyle name="Ergebnis 3 2 3 5" xfId="20721" xr:uid="{6FCCA28C-096A-482B-AA98-FA18F4362F4C}"/>
    <cellStyle name="Ergebnis 3 2 3 6" xfId="23329" xr:uid="{FFA2CF9A-C86D-4464-9ADF-B936DC28DCDC}"/>
    <cellStyle name="Ergebnis 3 2 3 7" xfId="28605" xr:uid="{3C1D8699-5655-4BCD-A39B-241FEEA7C158}"/>
    <cellStyle name="Ergebnis 3 2 3 8" xfId="33196" xr:uid="{1997B01C-7CC7-4BDC-8295-F2668DE9B41F}"/>
    <cellStyle name="Ergebnis 3 2 3 9" xfId="26411" xr:uid="{1B18EE01-0261-4068-BBB8-3DE28895F4DF}"/>
    <cellStyle name="Ergebnis 3 2 4" xfId="1855" xr:uid="{A56F1B96-E9F2-4224-A25E-259FDD51E238}"/>
    <cellStyle name="Ergebnis 3 2 4 10" xfId="29815" xr:uid="{FDF985FB-5AD8-4BAE-B5B2-AB89B73A5127}"/>
    <cellStyle name="Ergebnis 3 2 4 11" xfId="43880" xr:uid="{29680FA3-915B-4F08-9C7D-7648AAC23E7D}"/>
    <cellStyle name="Ergebnis 3 2 4 12" xfId="42508" xr:uid="{564AFC61-53C6-49EA-AEF8-BD9B365BA39C}"/>
    <cellStyle name="Ergebnis 3 2 4 2" xfId="6293" xr:uid="{A8855C85-3777-4BF1-ADAC-9F8413A5DE99}"/>
    <cellStyle name="Ergebnis 3 2 4 3" xfId="9871" xr:uid="{83BCCD7B-6935-4585-B436-C494B28ADD11}"/>
    <cellStyle name="Ergebnis 3 2 4 4" xfId="13773" xr:uid="{E1B8744B-D2EA-4EE7-8C30-2F667C90C59C}"/>
    <cellStyle name="Ergebnis 3 2 4 5" xfId="16976" xr:uid="{D1E5EA45-2D64-42C1-B230-C83A5B2D1BC9}"/>
    <cellStyle name="Ergebnis 3 2 4 6" xfId="20963" xr:uid="{9DD5CACC-D70F-4BE1-AD15-3F55577DD3F6}"/>
    <cellStyle name="Ergebnis 3 2 4 7" xfId="23558" xr:uid="{78F16C4A-2289-42EB-91BB-E165DBA75E35}"/>
    <cellStyle name="Ergebnis 3 2 4 8" xfId="28728" xr:uid="{A9032C6A-41D8-47FA-AC16-1CB28732A924}"/>
    <cellStyle name="Ergebnis 3 2 4 9" xfId="33438" xr:uid="{F68AF0D1-E999-4D83-B7AC-7F9C5CE650E6}"/>
    <cellStyle name="Ergebnis 3 2 5" xfId="2482" xr:uid="{F54C7751-10ED-47F4-A51D-1F48873E02CF}"/>
    <cellStyle name="Ergebnis 3 2 5 10" xfId="40199" xr:uid="{0FBF8FEE-8EC5-4FA3-8975-8D9D269CF2A7}"/>
    <cellStyle name="Ergebnis 3 2 5 11" xfId="44505" xr:uid="{02E19E89-26AD-4443-83BD-07B758C07E71}"/>
    <cellStyle name="Ergebnis 3 2 5 12" xfId="49104" xr:uid="{84E9A653-7EBE-4AEC-AEE8-24F2985EF632}"/>
    <cellStyle name="Ergebnis 3 2 5 2" xfId="6920" xr:uid="{E872DC8E-6544-4C7C-A408-6ED9CF2BA2A4}"/>
    <cellStyle name="Ergebnis 3 2 5 3" xfId="10498" xr:uid="{DF6D34B0-E3EF-4DA0-8885-31FBC0A12258}"/>
    <cellStyle name="Ergebnis 3 2 5 4" xfId="14397" xr:uid="{4AB14006-5B32-4DA0-9D87-CF4986EB4C76}"/>
    <cellStyle name="Ergebnis 3 2 5 5" xfId="17598" xr:uid="{B90D7EBC-039C-4489-BE63-64570B5432D8}"/>
    <cellStyle name="Ergebnis 3 2 5 6" xfId="21581" xr:uid="{1CF02ED9-2CA8-4003-ACB5-1C504A7D7219}"/>
    <cellStyle name="Ergebnis 3 2 5 7" xfId="24162" xr:uid="{EB70BC8F-CE83-4F62-BEB3-6CA9A93552ED}"/>
    <cellStyle name="Ergebnis 3 2 5 8" xfId="26703" xr:uid="{6F6A32B1-41A7-48D6-A1E5-2B1805AEF5F8}"/>
    <cellStyle name="Ergebnis 3 2 5 9" xfId="34061" xr:uid="{08E30720-DB8F-42CA-B7DC-6D0642EE6B3B}"/>
    <cellStyle name="Ergebnis 3 2 6" xfId="3166" xr:uid="{4F5AC833-EB88-4F48-BFFD-81C249CEC8A2}"/>
    <cellStyle name="Ergebnis 3 2 6 10" xfId="34743" xr:uid="{FB277AC3-8AD4-4544-BAE0-D862A2898FF3}"/>
    <cellStyle name="Ergebnis 3 2 6 11" xfId="38188" xr:uid="{AAD27547-5209-4DB6-8A91-3BA9ACF505A9}"/>
    <cellStyle name="Ergebnis 3 2 6 12" xfId="40877" xr:uid="{3E3F449D-7009-49D1-BE55-5DDA27DC1E65}"/>
    <cellStyle name="Ergebnis 3 2 6 13" xfId="45188" xr:uid="{19FB9CFE-84D4-4022-BFEC-33C23FAFCF90}"/>
    <cellStyle name="Ergebnis 3 2 6 14" xfId="48579" xr:uid="{4B41E1A8-6B0B-426A-898D-FD416978E84D}"/>
    <cellStyle name="Ergebnis 3 2 6 15" xfId="50584" xr:uid="{880CA626-1267-409C-A7D1-149749BF05DF}"/>
    <cellStyle name="Ergebnis 3 2 6 2" xfId="7601" xr:uid="{A597252A-99DD-4441-98B6-ED03A2FFA41B}"/>
    <cellStyle name="Ergebnis 3 2 6 3" xfId="11180" xr:uid="{F7410342-3560-4621-840C-08C3217ACF2F}"/>
    <cellStyle name="Ergebnis 3 2 6 4" xfId="15080" xr:uid="{C7178242-C2D3-46BB-A29D-0E37D7CACFB7}"/>
    <cellStyle name="Ergebnis 3 2 6 5" xfId="18279" xr:uid="{7C004FFD-485D-4B15-AC78-02922B0822B1}"/>
    <cellStyle name="Ergebnis 3 2 6 6" xfId="22259" xr:uid="{EEA4A8D8-A9FF-4009-9A26-AA580C0D2EAB}"/>
    <cellStyle name="Ergebnis 3 2 6 7" xfId="24821" xr:uid="{7EECB4B7-C1B0-4706-9B2D-81060C03618E}"/>
    <cellStyle name="Ergebnis 3 2 6 8" xfId="29164" xr:uid="{657C994A-436A-44B5-AF3E-0A286534D225}"/>
    <cellStyle name="Ergebnis 3 2 6 9" xfId="31138" xr:uid="{F63BCE65-59BC-4C60-81B1-CC60E8AFB4CD}"/>
    <cellStyle name="Ergebnis 3 2 7" xfId="3602" xr:uid="{DAB5EF96-5944-4876-BFC8-B45113908E2B}"/>
    <cellStyle name="Ergebnis 3 2 7 10" xfId="35179" xr:uid="{BD94917A-5722-4492-B8C8-867101928756}"/>
    <cellStyle name="Ergebnis 3 2 7 11" xfId="38624" xr:uid="{AE57D5E8-F3D3-4BCD-B3AC-4FE6C99BA726}"/>
    <cellStyle name="Ergebnis 3 2 7 12" xfId="41313" xr:uid="{D3B1B34B-FF98-4D89-B763-DF3F24D92B55}"/>
    <cellStyle name="Ergebnis 3 2 7 13" xfId="45624" xr:uid="{77990F11-CD58-4C51-935B-CF4F8EE5EE00}"/>
    <cellStyle name="Ergebnis 3 2 7 14" xfId="49015" xr:uid="{96E42D83-9538-4761-9F34-226BE356D448}"/>
    <cellStyle name="Ergebnis 3 2 7 15" xfId="51020" xr:uid="{70E6E78A-BF0F-46C0-AE2D-064959215DDE}"/>
    <cellStyle name="Ergebnis 3 2 7 2" xfId="8037" xr:uid="{3784653C-5F56-474A-A7B1-436D008C83FB}"/>
    <cellStyle name="Ergebnis 3 2 7 3" xfId="11616" xr:uid="{F260923C-09AA-45EC-BCA6-DFC5DB6243F3}"/>
    <cellStyle name="Ergebnis 3 2 7 4" xfId="15516" xr:uid="{3AE5AA2C-47A9-4B27-894A-D7E242C14884}"/>
    <cellStyle name="Ergebnis 3 2 7 5" xfId="18715" xr:uid="{4ED21AFA-6022-4438-9216-95F82DC24248}"/>
    <cellStyle name="Ergebnis 3 2 7 6" xfId="22695" xr:uid="{04710AE4-9CF8-495D-BF90-DD277E355809}"/>
    <cellStyle name="Ergebnis 3 2 7 7" xfId="25257" xr:uid="{FB49FB04-D3F1-45A9-AC6B-7B607C76587C}"/>
    <cellStyle name="Ergebnis 3 2 7 8" xfId="29600" xr:uid="{40ABC50B-7DAC-4580-9F87-F5DB8A2741C5}"/>
    <cellStyle name="Ergebnis 3 2 7 9" xfId="31574" xr:uid="{2205B5DE-4124-4B8A-8873-699197ACC3B9}"/>
    <cellStyle name="Ergebnis 3 2 8" xfId="4120" xr:uid="{BDDF2C58-5CD5-4FB5-A32E-59DD618FD7C7}"/>
    <cellStyle name="Ergebnis 3 2 8 10" xfId="41783" xr:uid="{E59AA260-5F82-4EE3-A484-B70FFD3DD6ED}"/>
    <cellStyle name="Ergebnis 3 2 8 11" xfId="46119" xr:uid="{ECB4E33C-463A-467E-AE83-07E6405A3A96}"/>
    <cellStyle name="Ergebnis 3 2 8 12" xfId="49523" xr:uid="{BFD42BB0-CB0E-4E42-86AC-52770AE9F0E2}"/>
    <cellStyle name="Ergebnis 3 2 8 13" xfId="51490" xr:uid="{AE0A8A42-4A50-4CB3-8342-DEF3894487BF}"/>
    <cellStyle name="Ergebnis 3 2 8 2" xfId="8553" xr:uid="{1D25C675-DB70-4013-823E-D7C6923C7642}"/>
    <cellStyle name="Ergebnis 3 2 8 3" xfId="12124" xr:uid="{8E76D9F8-E489-4266-87E3-767A2B53E7C4}"/>
    <cellStyle name="Ergebnis 3 2 8 4" xfId="16027" xr:uid="{9E59ED2C-F719-4A4C-8882-21BE8F2D23C0}"/>
    <cellStyle name="Ergebnis 3 2 8 5" xfId="19208" xr:uid="{642CABAD-555C-42BB-9B05-6B0ED6089511}"/>
    <cellStyle name="Ergebnis 3 2 8 6" xfId="25727" xr:uid="{B43DF503-6DA0-49B3-92DC-4A3577C77BAE}"/>
    <cellStyle name="Ergebnis 3 2 8 7" xfId="32075" xr:uid="{A51605FC-325E-4ABF-BAE1-FC3FEA6E0C6D}"/>
    <cellStyle name="Ergebnis 3 2 8 8" xfId="35681" xr:uid="{04BE8AEB-40D7-477D-9FF6-96F78968144E}"/>
    <cellStyle name="Ergebnis 3 2 8 9" xfId="39133" xr:uid="{5A913FA5-6720-4A75-B316-362DC9776E9A}"/>
    <cellStyle name="Ergebnis 3 2 9" xfId="4445" xr:uid="{4CA155D1-613F-4583-A851-A59745A71705}"/>
    <cellStyle name="Ergebnis 3 2 9 10" xfId="42108" xr:uid="{367B20C7-21B3-4134-B2A7-88C3197926D2}"/>
    <cellStyle name="Ergebnis 3 2 9 11" xfId="46444" xr:uid="{60918F45-ADFC-426D-84EE-ADE90ED1CFA2}"/>
    <cellStyle name="Ergebnis 3 2 9 12" xfId="49848" xr:uid="{B9C161CE-7E83-4330-B3A3-06C8286DA5DB}"/>
    <cellStyle name="Ergebnis 3 2 9 13" xfId="51815" xr:uid="{10CBEFAA-220C-4670-871C-89FF16A52E88}"/>
    <cellStyle name="Ergebnis 3 2 9 2" xfId="8878" xr:uid="{11DA9B60-0367-44D9-8767-14FF37622EB9}"/>
    <cellStyle name="Ergebnis 3 2 9 3" xfId="12449" xr:uid="{23A6B3B3-D51F-438B-9DBB-4B338FCCCBA2}"/>
    <cellStyle name="Ergebnis 3 2 9 4" xfId="16352" xr:uid="{F036F4CB-02E5-4CEC-A3E6-B3FE88FB28DA}"/>
    <cellStyle name="Ergebnis 3 2 9 5" xfId="19533" xr:uid="{41C21240-6E27-4DDD-ABAD-FF44ED1A133E}"/>
    <cellStyle name="Ergebnis 3 2 9 6" xfId="26052" xr:uid="{A06CC01C-8957-49D0-8AEF-7BD217087E53}"/>
    <cellStyle name="Ergebnis 3 2 9 7" xfId="32400" xr:uid="{2A1198A2-9021-4251-B60A-07E37E46F74F}"/>
    <cellStyle name="Ergebnis 3 2 9 8" xfId="36006" xr:uid="{A9FF0414-40B9-42F2-8418-D89BFB913C8F}"/>
    <cellStyle name="Ergebnis 3 2 9 9" xfId="39458" xr:uid="{60CCC847-BE1F-431B-8061-BE8A78C057EB}"/>
    <cellStyle name="Ergebnis 3 3" xfId="612" xr:uid="{DCB41CCF-6BDB-4850-B805-717639872FEC}"/>
    <cellStyle name="Ergebnis 3 3 10" xfId="7268" xr:uid="{DC27A072-4BDB-494A-A493-C4A645D0F63B}"/>
    <cellStyle name="Ergebnis 3 3 11" xfId="5353" xr:uid="{0A824E51-4EEF-486D-B9B7-15D1F65D991B}"/>
    <cellStyle name="Ergebnis 3 3 12" xfId="19726" xr:uid="{2983C319-40DD-4A90-AD73-401299EB817B}"/>
    <cellStyle name="Ergebnis 3 3 13" xfId="26637" xr:uid="{10EF9862-5DB0-45DF-AF99-F2A86C37CE39}"/>
    <cellStyle name="Ergebnis 3 3 14" xfId="42642" xr:uid="{CEDF5AA2-2816-4F04-835F-D991E8260FD6}"/>
    <cellStyle name="Ergebnis 3 3 15" xfId="52476" xr:uid="{E2A76CB7-8DB1-4203-B1CA-B6CE4CA716D4}"/>
    <cellStyle name="Ergebnis 3 3 2" xfId="827" xr:uid="{44D5D73E-0441-4FA9-955C-E72964E3870F}"/>
    <cellStyle name="Ergebnis 3 3 2 10" xfId="5009" xr:uid="{AC9BE516-4DC6-4FF8-8464-664A0978A22F}"/>
    <cellStyle name="Ergebnis 3 3 2 11" xfId="19936" xr:uid="{002B0AA8-D653-4802-A074-78D02C651971}"/>
    <cellStyle name="Ergebnis 3 3 2 12" xfId="36193" xr:uid="{964050E5-7C6C-4CD6-BC9F-C1306CEC67CA}"/>
    <cellStyle name="Ergebnis 3 3 2 13" xfId="42852" xr:uid="{EE0C0176-5AB5-4943-9EEA-8C392618E1C3}"/>
    <cellStyle name="Ergebnis 3 3 2 14" xfId="52690" xr:uid="{BFB044D4-6491-40C3-9000-6A1E084EE6A1}"/>
    <cellStyle name="Ergebnis 3 3 2 2" xfId="1088" xr:uid="{58F19E1B-A5D4-457A-823B-BED198D0DB03}"/>
    <cellStyle name="Ergebnis 3 3 2 2 10" xfId="43113" xr:uid="{37CB3719-BB84-42E2-A9B7-0FF49238E869}"/>
    <cellStyle name="Ergebnis 3 3 2 2 11" xfId="47200" xr:uid="{3CBD0E41-5C31-4DAA-BDA9-A528562C7289}"/>
    <cellStyle name="Ergebnis 3 3 2 2 2" xfId="5530" xr:uid="{6A21A129-BF24-40D0-89C3-02D7E632AC20}"/>
    <cellStyle name="Ergebnis 3 3 2 2 3" xfId="9104" xr:uid="{0F60BA19-F17A-4278-9E90-B9A5EC95D3FA}"/>
    <cellStyle name="Ergebnis 3 3 2 2 4" xfId="13494" xr:uid="{90354B55-BDE0-4BF5-BF81-1CE945E0C57D}"/>
    <cellStyle name="Ergebnis 3 3 2 2 5" xfId="20196" xr:uid="{0F05D79D-3650-4A8F-A532-A4F9E4A2BBB2}"/>
    <cellStyle name="Ergebnis 3 3 2 2 6" xfId="22997" xr:uid="{F8F0E28D-4A18-4A30-A913-71482296C314}"/>
    <cellStyle name="Ergebnis 3 3 2 2 7" xfId="30125" xr:uid="{1D55EAF0-7BB2-4B2F-91A2-A08F3965EFA9}"/>
    <cellStyle name="Ergebnis 3 3 2 2 8" xfId="32671" xr:uid="{FC235C54-9F15-436C-9B37-7592C477D301}"/>
    <cellStyle name="Ergebnis 3 3 2 2 9" xfId="36871" xr:uid="{C8D70979-5F78-4D50-A1C4-ED76D28D4F5A}"/>
    <cellStyle name="Ergebnis 3 3 2 3" xfId="1311" xr:uid="{D761867C-3E9E-4A74-A1A3-98BC41AA21A3}"/>
    <cellStyle name="Ergebnis 3 3 2 3 10" xfId="36960" xr:uid="{541DFEC1-9CB2-473A-8C89-5E600437D0A7}"/>
    <cellStyle name="Ergebnis 3 3 2 3 11" xfId="43336" xr:uid="{D1CBF29D-D3DC-4F9D-9491-DAE1C470D8C5}"/>
    <cellStyle name="Ergebnis 3 3 2 3 12" xfId="47231" xr:uid="{D77B02EC-51BF-4779-B7C4-19D484E1BAD9}"/>
    <cellStyle name="Ergebnis 3 3 2 3 2" xfId="5753" xr:uid="{8D622A9B-83C8-4B87-A6EB-36284FBF23FC}"/>
    <cellStyle name="Ergebnis 3 3 2 3 3" xfId="9327" xr:uid="{E7B4EC3D-39DB-4E8E-803C-109350746FDA}"/>
    <cellStyle name="Ergebnis 3 3 2 3 4" xfId="13256" xr:uid="{2D9B182B-F0F1-444E-9C3D-2CAB8845CC4F}"/>
    <cellStyle name="Ergebnis 3 3 2 3 5" xfId="4904" xr:uid="{B4F77BB4-2D31-4D52-B4D7-628F70631783}"/>
    <cellStyle name="Ergebnis 3 3 2 3 6" xfId="20419" xr:uid="{71C7EBA2-3A82-4D8E-9403-C0A05FA6EDAE}"/>
    <cellStyle name="Ergebnis 3 3 2 3 7" xfId="22770" xr:uid="{EB0F07B9-2591-4344-B22F-26AB55AB5ED2}"/>
    <cellStyle name="Ergebnis 3 3 2 3 8" xfId="28101" xr:uid="{8EF03E8A-263D-4410-A24B-3E080C1CA4F9}"/>
    <cellStyle name="Ergebnis 3 3 2 3 9" xfId="32894" xr:uid="{02D3EE7E-D9E3-466A-B2A6-109E4D008B84}"/>
    <cellStyle name="Ergebnis 3 3 2 4" xfId="2602" xr:uid="{01388F9A-4CE8-4EDD-8FE2-0643A4DBF200}"/>
    <cellStyle name="Ergebnis 3 3 2 4 10" xfId="40319" xr:uid="{D5E0BFF2-8205-4663-9E4D-8D7103498A28}"/>
    <cellStyle name="Ergebnis 3 3 2 4 11" xfId="44625" xr:uid="{E9508C2F-1B1A-42C8-8970-2039A065A771}"/>
    <cellStyle name="Ergebnis 3 3 2 4 12" xfId="50026" xr:uid="{4ACCAD7B-FA2D-4FE8-91B1-C2D0CCD29F50}"/>
    <cellStyle name="Ergebnis 3 3 2 4 2" xfId="7039" xr:uid="{FAA0786F-791E-47A1-BA9B-85FC19CCD2D8}"/>
    <cellStyle name="Ergebnis 3 3 2 4 3" xfId="10618" xr:uid="{45EC9601-84E6-462A-8CB6-14D6928A1985}"/>
    <cellStyle name="Ergebnis 3 3 2 4 4" xfId="14517" xr:uid="{5048F724-CE75-4B2B-B0E8-222850BC2B4F}"/>
    <cellStyle name="Ergebnis 3 3 2 4 5" xfId="17718" xr:uid="{E309B2C5-9548-4A3A-A2EA-7067E9C4E6A4}"/>
    <cellStyle name="Ergebnis 3 3 2 4 6" xfId="21701" xr:uid="{96783B28-D347-47D3-9FC9-F1A1417CD7D1}"/>
    <cellStyle name="Ergebnis 3 3 2 4 7" xfId="24272" xr:uid="{007AAF54-9162-40B6-B574-6BDB21AD16F4}"/>
    <cellStyle name="Ergebnis 3 3 2 4 8" xfId="30574" xr:uid="{CE9BA835-22D5-4C94-863F-16BBB475D1A3}"/>
    <cellStyle name="Ergebnis 3 3 2 4 9" xfId="34181" xr:uid="{864EA8D7-94CB-47CB-958A-E6ADFCC50228}"/>
    <cellStyle name="Ergebnis 3 3 2 5" xfId="3291" xr:uid="{0BA8CBB4-DE2E-4995-A511-035FF487A101}"/>
    <cellStyle name="Ergebnis 3 3 2 5 10" xfId="34868" xr:uid="{A8E0DF1C-4F9F-4F83-909F-6BF508362419}"/>
    <cellStyle name="Ergebnis 3 3 2 5 11" xfId="38313" xr:uid="{A6B6F905-B92D-4EAC-BE88-62AFB071BAF9}"/>
    <cellStyle name="Ergebnis 3 3 2 5 12" xfId="41002" xr:uid="{8D4B7E6D-AA8F-43B7-9BC4-5E18AE791148}"/>
    <cellStyle name="Ergebnis 3 3 2 5 13" xfId="45313" xr:uid="{D2D96900-F85B-418F-9B2B-31DAB817CC15}"/>
    <cellStyle name="Ergebnis 3 3 2 5 14" xfId="48704" xr:uid="{7096444F-D4AB-4630-AF77-E3BD5232F28C}"/>
    <cellStyle name="Ergebnis 3 3 2 5 15" xfId="50709" xr:uid="{FDBEAEE7-2E43-4E9F-8A76-4B032FB4E0AA}"/>
    <cellStyle name="Ergebnis 3 3 2 5 2" xfId="7726" xr:uid="{E2B34584-66AA-499C-80BF-37AFD1A9E23D}"/>
    <cellStyle name="Ergebnis 3 3 2 5 3" xfId="11305" xr:uid="{B8A0F7C3-4024-4CA7-A9B8-3223153526E2}"/>
    <cellStyle name="Ergebnis 3 3 2 5 4" xfId="15205" xr:uid="{350A34F1-2CF5-4DB8-A6B6-6FA1DB11D31E}"/>
    <cellStyle name="Ergebnis 3 3 2 5 5" xfId="18404" xr:uid="{9B6E126E-C9D0-4924-BB99-D47201E28CA6}"/>
    <cellStyle name="Ergebnis 3 3 2 5 6" xfId="22384" xr:uid="{9D32F914-1327-4DC3-947C-D59828758F7C}"/>
    <cellStyle name="Ergebnis 3 3 2 5 7" xfId="24946" xr:uid="{3697F56D-C843-4395-97B0-7AE6A1B5B183}"/>
    <cellStyle name="Ergebnis 3 3 2 5 8" xfId="29289" xr:uid="{384F5B50-CD55-49EC-8B12-13123663EFCD}"/>
    <cellStyle name="Ergebnis 3 3 2 5 9" xfId="31263" xr:uid="{EA638905-EF43-44FE-BB2F-CD2C819AE105}"/>
    <cellStyle name="Ergebnis 3 3 2 6" xfId="2946" xr:uid="{3073702D-DDF2-4454-B023-AAAF7335FD4C}"/>
    <cellStyle name="Ergebnis 3 3 2 6 10" xfId="34523" xr:uid="{930B6B31-7B6E-4529-B8BD-7D36904B3D41}"/>
    <cellStyle name="Ergebnis 3 3 2 6 11" xfId="37968" xr:uid="{884F3647-9D76-4B67-A5F9-D9423A66382A}"/>
    <cellStyle name="Ergebnis 3 3 2 6 12" xfId="40657" xr:uid="{591D18B4-5643-49C7-9F9B-3FD4D5E544B7}"/>
    <cellStyle name="Ergebnis 3 3 2 6 13" xfId="44968" xr:uid="{86E0DBCF-1716-4795-8FB7-C7985A7BC04C}"/>
    <cellStyle name="Ergebnis 3 3 2 6 14" xfId="48359" xr:uid="{2ACC1381-C71E-4E12-9513-0B880AF7B244}"/>
    <cellStyle name="Ergebnis 3 3 2 6 15" xfId="50364" xr:uid="{12A68F48-7ECD-4602-BAFF-CC1C1FE4461E}"/>
    <cellStyle name="Ergebnis 3 3 2 6 2" xfId="7381" xr:uid="{EBFA746C-524E-471C-98E4-5105FF5C8118}"/>
    <cellStyle name="Ergebnis 3 3 2 6 3" xfId="10960" xr:uid="{09A19B9F-43FB-49AF-8D64-16E0B4C3387D}"/>
    <cellStyle name="Ergebnis 3 3 2 6 4" xfId="14860" xr:uid="{651EB96D-1ECC-44A2-8E40-E8AECD81F319}"/>
    <cellStyle name="Ergebnis 3 3 2 6 5" xfId="18059" xr:uid="{F3B7899F-49DC-4C64-9AE5-952629C31200}"/>
    <cellStyle name="Ergebnis 3 3 2 6 6" xfId="22039" xr:uid="{6C9DF12E-145F-4E4D-B467-CAD31212B1EC}"/>
    <cellStyle name="Ergebnis 3 3 2 6 7" xfId="24601" xr:uid="{8EE2F6C9-6E63-4E6A-9779-17326ABD6743}"/>
    <cellStyle name="Ergebnis 3 3 2 6 8" xfId="28944" xr:uid="{8BFAB356-2BB1-4036-B787-0CD223078495}"/>
    <cellStyle name="Ergebnis 3 3 2 6 9" xfId="30918" xr:uid="{FB879882-CEA8-436D-81B5-913F21BC57B0}"/>
    <cellStyle name="Ergebnis 3 3 2 7" xfId="4243" xr:uid="{AFC10FC2-0864-49AA-9F82-1F91E6E4E870}"/>
    <cellStyle name="Ergebnis 3 3 2 7 10" xfId="41906" xr:uid="{110FDB63-8A34-4983-B1E9-01878DC7A4AC}"/>
    <cellStyle name="Ergebnis 3 3 2 7 11" xfId="46242" xr:uid="{2C92747E-3020-4005-AF4F-4128FDBE55C7}"/>
    <cellStyle name="Ergebnis 3 3 2 7 12" xfId="49646" xr:uid="{350375E0-8718-4BD7-9948-272A32E775C4}"/>
    <cellStyle name="Ergebnis 3 3 2 7 13" xfId="51613" xr:uid="{038E6A78-439D-4C71-9B37-024B3823B960}"/>
    <cellStyle name="Ergebnis 3 3 2 7 2" xfId="8676" xr:uid="{DEF27EFA-E76F-41BA-9415-7627C518C8BC}"/>
    <cellStyle name="Ergebnis 3 3 2 7 3" xfId="12247" xr:uid="{572918A7-461F-4131-B626-7AA50E2D8E80}"/>
    <cellStyle name="Ergebnis 3 3 2 7 4" xfId="16150" xr:uid="{F06F69D7-CD59-4F8F-9BA3-12A5D84D1D1D}"/>
    <cellStyle name="Ergebnis 3 3 2 7 5" xfId="19331" xr:uid="{C11C69C1-F6E8-49BE-82E8-393EC3E48845}"/>
    <cellStyle name="Ergebnis 3 3 2 7 6" xfId="25850" xr:uid="{3A06D7F8-A8CB-49C0-A153-C6F7F4A426D6}"/>
    <cellStyle name="Ergebnis 3 3 2 7 7" xfId="32198" xr:uid="{1363C289-D647-407E-B490-3DC07D5380E9}"/>
    <cellStyle name="Ergebnis 3 3 2 7 8" xfId="35804" xr:uid="{F29D1EB1-3F6F-47C5-BD16-6A7BCA37147C}"/>
    <cellStyle name="Ergebnis 3 3 2 7 9" xfId="39256" xr:uid="{5DAA87AA-B4D5-413B-9E26-72C27B011FD4}"/>
    <cellStyle name="Ergebnis 3 3 2 8" xfId="3925" xr:uid="{471399D0-CD78-43DC-95C6-AA861744B520}"/>
    <cellStyle name="Ergebnis 3 3 2 8 10" xfId="41588" xr:uid="{F5D6AFC2-60D4-46BA-9D66-DEF3D445B212}"/>
    <cellStyle name="Ergebnis 3 3 2 8 11" xfId="45924" xr:uid="{66978E51-1A22-4884-B457-2CA697D53319}"/>
    <cellStyle name="Ergebnis 3 3 2 8 12" xfId="49328" xr:uid="{BB47FBA3-0FF5-47E1-BB13-33AA375462AC}"/>
    <cellStyle name="Ergebnis 3 3 2 8 13" xfId="51295" xr:uid="{3726936E-F72E-47F7-8116-28A87D2203D2}"/>
    <cellStyle name="Ergebnis 3 3 2 8 2" xfId="8358" xr:uid="{77246ACB-82FA-4CF7-B37A-522CCD0427E6}"/>
    <cellStyle name="Ergebnis 3 3 2 8 3" xfId="11929" xr:uid="{E2E18F81-978A-4681-A19C-06954A1A00CB}"/>
    <cellStyle name="Ergebnis 3 3 2 8 4" xfId="15832" xr:uid="{F34581B3-5AAE-4F8A-AA23-E62AB244D537}"/>
    <cellStyle name="Ergebnis 3 3 2 8 5" xfId="19013" xr:uid="{6A4CCC96-D9C8-4814-9F74-6E4F2881AC62}"/>
    <cellStyle name="Ergebnis 3 3 2 8 6" xfId="25532" xr:uid="{D4953130-D728-44F3-BBC6-B72889FC7F8A}"/>
    <cellStyle name="Ergebnis 3 3 2 8 7" xfId="31880" xr:uid="{E9A07608-766A-449B-A8CD-D0BA970B2A41}"/>
    <cellStyle name="Ergebnis 3 3 2 8 8" xfId="35486" xr:uid="{EC31D388-17F0-40A4-9B6E-38739D1230E2}"/>
    <cellStyle name="Ergebnis 3 3 2 8 9" xfId="38938" xr:uid="{80822645-880A-48FB-8797-6D14004D83F7}"/>
    <cellStyle name="Ergebnis 3 3 2 9" xfId="5150" xr:uid="{15700FFB-25A6-43DA-9365-761F3D401DE7}"/>
    <cellStyle name="Ergebnis 3 3 3" xfId="1435" xr:uid="{97DA7408-AF36-4499-8705-1C3A7473780F}"/>
    <cellStyle name="Ergebnis 3 3 3 10" xfId="43460" xr:uid="{D23D9369-62A4-4CBA-85C8-F980343A6C6F}"/>
    <cellStyle name="Ergebnis 3 3 3 11" xfId="47580" xr:uid="{298B61DF-3BC4-4DAF-9D0D-1F28D4959E2D}"/>
    <cellStyle name="Ergebnis 3 3 3 2" xfId="5874" xr:uid="{71DE8C25-925C-4926-A0C1-504C11027C01}"/>
    <cellStyle name="Ergebnis 3 3 3 3" xfId="9451" xr:uid="{6646CDB6-3790-4064-A945-3C1418B09464}"/>
    <cellStyle name="Ergebnis 3 3 3 4" xfId="16556" xr:uid="{4FCA7148-BA06-4B1B-9AE1-EF39305F32AA}"/>
    <cellStyle name="Ergebnis 3 3 3 5" xfId="20543" xr:uid="{656F4434-018A-4D33-9AFE-DF6283C1E751}"/>
    <cellStyle name="Ergebnis 3 3 3 6" xfId="23164" xr:uid="{C9C7D6C6-E394-4336-8A01-A13709ABEEA4}"/>
    <cellStyle name="Ergebnis 3 3 3 7" xfId="28088" xr:uid="{B7CED2F4-17AD-4197-BD15-4C7CF55A891D}"/>
    <cellStyle name="Ergebnis 3 3 3 8" xfId="33018" xr:uid="{4CB1F9EB-AB9E-42AD-976B-FEB149D45535}"/>
    <cellStyle name="Ergebnis 3 3 3 9" xfId="26837" xr:uid="{DBC1DFE3-6E15-4B96-81F8-1AA5938E7DAA}"/>
    <cellStyle name="Ergebnis 3 3 4" xfId="1766" xr:uid="{B0CD1DB9-9878-4F49-8F3B-E94A449FA652}"/>
    <cellStyle name="Ergebnis 3 3 4 10" xfId="34426" xr:uid="{CBDFD2A8-B4B6-4B56-AA71-16A5C5432ABA}"/>
    <cellStyle name="Ergebnis 3 3 4 11" xfId="43791" xr:uid="{737B2EE4-E172-4FF6-B4F0-ED2CA5D81E41}"/>
    <cellStyle name="Ergebnis 3 3 4 12" xfId="47691" xr:uid="{D852BE7C-DAEA-4A17-AD14-189ED7D0D8BA}"/>
    <cellStyle name="Ergebnis 3 3 4 2" xfId="6204" xr:uid="{BB576B15-0150-41A9-91A6-1D731504FC7D}"/>
    <cellStyle name="Ergebnis 3 3 4 3" xfId="9782" xr:uid="{EAB376DD-C944-4C47-8ED9-A88416A1DAA1}"/>
    <cellStyle name="Ergebnis 3 3 4 4" xfId="13684" xr:uid="{D3141EAC-E125-42EF-82A5-499FADAD1BE3}"/>
    <cellStyle name="Ergebnis 3 3 4 5" xfId="16887" xr:uid="{084A55A8-A8D3-4D62-986D-5AA94813F4CA}"/>
    <cellStyle name="Ergebnis 3 3 4 6" xfId="20874" xr:uid="{E7D76514-974C-4D0B-A4AD-2FEE53D0EC3C}"/>
    <cellStyle name="Ergebnis 3 3 4 7" xfId="23474" xr:uid="{6D5BC70A-7E63-432F-8257-814C237B011C}"/>
    <cellStyle name="Ergebnis 3 3 4 8" xfId="27505" xr:uid="{AE5687B5-FB2C-44AA-BB8D-9A40D58CC34A}"/>
    <cellStyle name="Ergebnis 3 3 4 9" xfId="33349" xr:uid="{FB9D07DE-72F5-4A2F-A14D-645BE66F8A96}"/>
    <cellStyle name="Ergebnis 3 3 5" xfId="2396" xr:uid="{A7B8B2D9-A164-48FF-959A-B5C379A92FAA}"/>
    <cellStyle name="Ergebnis 3 3 5 10" xfId="40113" xr:uid="{CDA36C0A-7103-4CD9-B7A6-B4DB82A6AB8F}"/>
    <cellStyle name="Ergebnis 3 3 5 11" xfId="44419" xr:uid="{297CB7AD-7047-4C5C-80BE-A30498843730}"/>
    <cellStyle name="Ergebnis 3 3 5 12" xfId="42585" xr:uid="{239816E3-47F6-437C-B438-E704A9B422B1}"/>
    <cellStyle name="Ergebnis 3 3 5 2" xfId="6834" xr:uid="{53189872-CEA3-4953-A57E-F69182013CDF}"/>
    <cellStyle name="Ergebnis 3 3 5 3" xfId="10412" xr:uid="{43579F7D-0213-48E4-8448-C5F61FB78C7C}"/>
    <cellStyle name="Ergebnis 3 3 5 4" xfId="14311" xr:uid="{5F7A7EB1-C6EA-4775-BF9F-A9203CC872BB}"/>
    <cellStyle name="Ergebnis 3 3 5 5" xfId="17512" xr:uid="{717897E9-0C2F-44DF-ADF3-3F38217615F6}"/>
    <cellStyle name="Ergebnis 3 3 5 6" xfId="21495" xr:uid="{115318B3-0397-419D-808C-F94093291260}"/>
    <cellStyle name="Ergebnis 3 3 5 7" xfId="24081" xr:uid="{E9BB6BAC-5BA7-4445-AFBB-1037D3D690D8}"/>
    <cellStyle name="Ergebnis 3 3 5 8" xfId="26853" xr:uid="{AFEF996C-032A-4767-B634-6EED29086DC9}"/>
    <cellStyle name="Ergebnis 3 3 5 9" xfId="33975" xr:uid="{A5B7065E-E69F-4D23-8E6E-2C609CCB9AE1}"/>
    <cellStyle name="Ergebnis 3 3 6" xfId="3080" xr:uid="{3C6BDB65-F0DA-4692-8F59-95B061FBC0DB}"/>
    <cellStyle name="Ergebnis 3 3 6 10" xfId="34657" xr:uid="{B90A56C8-3371-47C0-A991-027AD18588D6}"/>
    <cellStyle name="Ergebnis 3 3 6 11" xfId="38102" xr:uid="{FBBA222B-D63D-45BB-9DD7-50900215B79E}"/>
    <cellStyle name="Ergebnis 3 3 6 12" xfId="40791" xr:uid="{D4D73E44-C15D-49D3-9CC9-E92B73D643C6}"/>
    <cellStyle name="Ergebnis 3 3 6 13" xfId="45102" xr:uid="{BA13DAEA-148B-4045-A433-950F15B23D92}"/>
    <cellStyle name="Ergebnis 3 3 6 14" xfId="48493" xr:uid="{92FEF9B1-6E8A-484B-A336-F4A26811AA2D}"/>
    <cellStyle name="Ergebnis 3 3 6 15" xfId="50498" xr:uid="{D986704E-F156-41BA-91BE-69D89FFDF99F}"/>
    <cellStyle name="Ergebnis 3 3 6 2" xfId="7515" xr:uid="{4D4EF92C-AF1C-47C7-BFC7-101EEA1F2A8B}"/>
    <cellStyle name="Ergebnis 3 3 6 3" xfId="11094" xr:uid="{A0BEE072-877A-451C-8B07-86ECEDB0ACC9}"/>
    <cellStyle name="Ergebnis 3 3 6 4" xfId="14994" xr:uid="{D1B7FE4B-5672-490B-8850-DE5D79A77CE1}"/>
    <cellStyle name="Ergebnis 3 3 6 5" xfId="18193" xr:uid="{53D56091-71C0-4E16-97B6-37F50204ADE5}"/>
    <cellStyle name="Ergebnis 3 3 6 6" xfId="22173" xr:uid="{2B513D03-67D0-4770-84FC-1D24C0E0EAF1}"/>
    <cellStyle name="Ergebnis 3 3 6 7" xfId="24735" xr:uid="{9BFF2344-31F8-4F46-BD2F-1E1D84C0D549}"/>
    <cellStyle name="Ergebnis 3 3 6 8" xfId="29078" xr:uid="{0176BD4A-2A7C-4AA6-9741-C1B715D7A8B2}"/>
    <cellStyle name="Ergebnis 3 3 6 9" xfId="31052" xr:uid="{C2996FB9-38E6-4021-90E7-E126765B56B4}"/>
    <cellStyle name="Ergebnis 3 3 7" xfId="3509" xr:uid="{220512DE-2239-4CA0-A895-BE73D976848D}"/>
    <cellStyle name="Ergebnis 3 3 7 10" xfId="35086" xr:uid="{F220FDC8-370C-4B48-BEB5-F12581FEA1CD}"/>
    <cellStyle name="Ergebnis 3 3 7 11" xfId="38531" xr:uid="{5734709A-FE29-4336-901F-074503CC01F2}"/>
    <cellStyle name="Ergebnis 3 3 7 12" xfId="41220" xr:uid="{000D1BCF-40AB-4B11-B7A1-665965CD756C}"/>
    <cellStyle name="Ergebnis 3 3 7 13" xfId="45531" xr:uid="{77CE2A27-8E01-4A8B-B1E3-265D69665126}"/>
    <cellStyle name="Ergebnis 3 3 7 14" xfId="48922" xr:uid="{DE5B87E0-9AD0-4451-B3A0-4D670C575DBF}"/>
    <cellStyle name="Ergebnis 3 3 7 15" xfId="50927" xr:uid="{C7311F56-B433-423D-B594-1C4D1E277C57}"/>
    <cellStyle name="Ergebnis 3 3 7 2" xfId="7944" xr:uid="{FA89591C-B406-41C7-BA76-9D4D2160AA01}"/>
    <cellStyle name="Ergebnis 3 3 7 3" xfId="11523" xr:uid="{B12AEDDE-35C6-455B-9FA9-D8B339F9F1C9}"/>
    <cellStyle name="Ergebnis 3 3 7 4" xfId="15423" xr:uid="{D6B6EBFF-1D3D-474B-9124-51BB430DB842}"/>
    <cellStyle name="Ergebnis 3 3 7 5" xfId="18622" xr:uid="{3F37872D-D546-4B9E-85C7-57CA8BB18C96}"/>
    <cellStyle name="Ergebnis 3 3 7 6" xfId="22602" xr:uid="{64BA4F2D-34F9-4D10-985C-6C5D2C13A69C}"/>
    <cellStyle name="Ergebnis 3 3 7 7" xfId="25164" xr:uid="{DE73C00E-5294-4E1D-B365-0F90AB1DFD20}"/>
    <cellStyle name="Ergebnis 3 3 7 8" xfId="29507" xr:uid="{B5DD5719-25FA-412D-9970-76BB08CB95D5}"/>
    <cellStyle name="Ergebnis 3 3 7 9" xfId="31481" xr:uid="{F4B32A3F-DC67-4B6F-AB7C-B12488ADA96D}"/>
    <cellStyle name="Ergebnis 3 3 8" xfId="4034" xr:uid="{5D016D26-AFBF-4A28-9AE3-1E6DF3827DC4}"/>
    <cellStyle name="Ergebnis 3 3 8 10" xfId="41697" xr:uid="{84628EE6-DA3D-421B-92D3-CD0F517E6DD3}"/>
    <cellStyle name="Ergebnis 3 3 8 11" xfId="46033" xr:uid="{4926F64F-B665-4915-AF68-69F2D63C7A69}"/>
    <cellStyle name="Ergebnis 3 3 8 12" xfId="49437" xr:uid="{3203FEE5-096F-4BCB-ABAB-EFB231B5BE4E}"/>
    <cellStyle name="Ergebnis 3 3 8 13" xfId="51404" xr:uid="{7C5264A2-2509-4669-91D5-661F4EB95220}"/>
    <cellStyle name="Ergebnis 3 3 8 2" xfId="8467" xr:uid="{3327FD79-4182-4A82-9675-AB7E6B9E17E2}"/>
    <cellStyle name="Ergebnis 3 3 8 3" xfId="12038" xr:uid="{7E0B592B-7D7F-4496-BC6A-9A4E6426E0A0}"/>
    <cellStyle name="Ergebnis 3 3 8 4" xfId="15941" xr:uid="{C596C095-AF17-43ED-B021-9CE069042923}"/>
    <cellStyle name="Ergebnis 3 3 8 5" xfId="19122" xr:uid="{4593304B-C5B3-4E71-A4DF-CC0C1B5D0253}"/>
    <cellStyle name="Ergebnis 3 3 8 6" xfId="25641" xr:uid="{FE3C7BD7-7C8C-4A8C-BDBF-737B1BE8896F}"/>
    <cellStyle name="Ergebnis 3 3 8 7" xfId="31989" xr:uid="{88E560CF-C546-4F0D-9CEB-28FA83ED0AE0}"/>
    <cellStyle name="Ergebnis 3 3 8 8" xfId="35595" xr:uid="{1F29C0D9-F420-41D4-A146-0D06969332E1}"/>
    <cellStyle name="Ergebnis 3 3 8 9" xfId="39047" xr:uid="{5D9FD4D2-6A93-4C49-AE25-4BDDB7C5C29E}"/>
    <cellStyle name="Ergebnis 3 3 9" xfId="4504" xr:uid="{E046FC0A-F109-4F7F-B1B7-C11209CEF376}"/>
    <cellStyle name="Ergebnis 3 3 9 10" xfId="42167" xr:uid="{9D8026D2-8477-472B-963A-868FC62FA18B}"/>
    <cellStyle name="Ergebnis 3 3 9 11" xfId="46503" xr:uid="{DF126BB0-1B78-4D99-97A8-AF97D5F784BB}"/>
    <cellStyle name="Ergebnis 3 3 9 12" xfId="49907" xr:uid="{AD7C5CD2-430A-4D93-97B0-793B76FCBB56}"/>
    <cellStyle name="Ergebnis 3 3 9 13" xfId="51874" xr:uid="{4AA10FC0-044A-4D6D-B0EE-355E6868BA4B}"/>
    <cellStyle name="Ergebnis 3 3 9 2" xfId="8937" xr:uid="{2FB2F70C-3320-4774-AD5B-B94A02724F70}"/>
    <cellStyle name="Ergebnis 3 3 9 3" xfId="12508" xr:uid="{E0FCB0B3-8093-4F39-943C-BC7C38CC5514}"/>
    <cellStyle name="Ergebnis 3 3 9 4" xfId="16411" xr:uid="{AFB5D230-2BA5-4B07-ADCF-9173478D21FA}"/>
    <cellStyle name="Ergebnis 3 3 9 5" xfId="19592" xr:uid="{63733460-4855-41DA-9600-616EA2C66FA9}"/>
    <cellStyle name="Ergebnis 3 3 9 6" xfId="26111" xr:uid="{770D5BD7-69EB-4E02-BFCA-CE466D12FC10}"/>
    <cellStyle name="Ergebnis 3 3 9 7" xfId="32459" xr:uid="{5119AFDB-38EA-4D94-BC31-F3849F27D14A}"/>
    <cellStyle name="Ergebnis 3 3 9 8" xfId="36065" xr:uid="{745DCCFA-687F-4023-8475-45B58DCDA710}"/>
    <cellStyle name="Ergebnis 3 3 9 9" xfId="39517" xr:uid="{2C38CC76-16F3-452B-8BD0-3B231828066F}"/>
    <cellStyle name="Ergebnis 3 4" xfId="639" xr:uid="{B1AA8981-128B-4348-8B97-9BCE6A49D54A}"/>
    <cellStyle name="Ergebnis 3 4 10" xfId="8108" xr:uid="{21D95A99-3ED3-4373-828B-121C55CE417C}"/>
    <cellStyle name="Ergebnis 3 4 11" xfId="13583" xr:uid="{1758F792-D3DA-470B-A283-D3FF16E4B9A4}"/>
    <cellStyle name="Ergebnis 3 4 12" xfId="19753" xr:uid="{2DB00D28-63A7-413E-8E99-C759808EBCA0}"/>
    <cellStyle name="Ergebnis 3 4 13" xfId="36927" xr:uid="{F45131A6-601E-4676-B23D-4DFC7E0BB6E7}"/>
    <cellStyle name="Ergebnis 3 4 14" xfId="42669" xr:uid="{AE64C3A2-A347-489B-BBA2-532C53B9D88F}"/>
    <cellStyle name="Ergebnis 3 4 15" xfId="52503" xr:uid="{0330F708-22C9-4C66-8675-C4EA47C698A9}"/>
    <cellStyle name="Ergebnis 3 4 2" xfId="854" xr:uid="{DC4821C1-619A-46F5-AA6C-BC092ED83BFA}"/>
    <cellStyle name="Ergebnis 3 4 2 10" xfId="12688" xr:uid="{CF1A5D8B-B603-4A74-92C7-B264F726048B}"/>
    <cellStyle name="Ergebnis 3 4 2 11" xfId="19963" xr:uid="{A79CA35F-4C79-479C-9FBC-CE1E3A1B26B1}"/>
    <cellStyle name="Ergebnis 3 4 2 12" xfId="37335" xr:uid="{8E734CF7-E060-47ED-84F4-0A22A158F5C1}"/>
    <cellStyle name="Ergebnis 3 4 2 13" xfId="42879" xr:uid="{1F81E23C-5D15-429B-BA0E-44250C845C29}"/>
    <cellStyle name="Ergebnis 3 4 2 14" xfId="52717" xr:uid="{427A3E3F-6596-48E0-A5A7-39DCAEF7EB29}"/>
    <cellStyle name="Ergebnis 3 4 2 2" xfId="1053" xr:uid="{B049747A-CABA-46ED-A338-A69509666C3B}"/>
    <cellStyle name="Ergebnis 3 4 2 2 10" xfId="43078" xr:uid="{BA8C25F4-7FA8-4597-9A6A-970FE9FD7EB5}"/>
    <cellStyle name="Ergebnis 3 4 2 2 11" xfId="42298" xr:uid="{9BAAF69C-D413-4FDD-A0B3-CD79147A29B7}"/>
    <cellStyle name="Ergebnis 3 4 2 2 2" xfId="5495" xr:uid="{E1E81C3A-B206-44E1-8639-282CAFB8C647}"/>
    <cellStyle name="Ergebnis 3 4 2 2 3" xfId="9069" xr:uid="{3313C2D0-AC34-424E-83F2-A988C03627C6}"/>
    <cellStyle name="Ergebnis 3 4 2 2 4" xfId="12886" xr:uid="{B6177B53-8C67-47BE-81BA-BCFF50B7540B}"/>
    <cellStyle name="Ergebnis 3 4 2 2 5" xfId="20161" xr:uid="{CF044458-B5E2-4F3A-AC86-D09FD661F33C}"/>
    <cellStyle name="Ergebnis 3 4 2 2 6" xfId="22935" xr:uid="{372E8E4C-EC73-4A8D-80AC-202720C6679D}"/>
    <cellStyle name="Ergebnis 3 4 2 2 7" xfId="30213" xr:uid="{FA7C1C67-244A-4DE5-8AAD-4C45A047D622}"/>
    <cellStyle name="Ergebnis 3 4 2 2 8" xfId="32636" xr:uid="{47461C8F-FAD6-4B63-9BC6-645AFA84B739}"/>
    <cellStyle name="Ergebnis 3 4 2 2 9" xfId="37024" xr:uid="{9BDFDE7F-5014-4F25-9624-E21AEF254E3D}"/>
    <cellStyle name="Ergebnis 3 4 2 3" xfId="1346" xr:uid="{3D792C59-3163-448A-9F91-B54762BFBD64}"/>
    <cellStyle name="Ergebnis 3 4 2 3 10" xfId="36723" xr:uid="{9DC04341-70E2-40E3-96E3-6BEF3340CBC9}"/>
    <cellStyle name="Ergebnis 3 4 2 3 11" xfId="43371" xr:uid="{A05391F3-790A-4F0D-8E8F-FB933CB540F9}"/>
    <cellStyle name="Ergebnis 3 4 2 3 12" xfId="47669" xr:uid="{68FD2203-0E7D-4BF5-AC12-F67531BC297B}"/>
    <cellStyle name="Ergebnis 3 4 2 3 2" xfId="5787" xr:uid="{94B4FA35-EC73-4622-878A-68FAACE3DEFC}"/>
    <cellStyle name="Ergebnis 3 4 2 3 3" xfId="9362" xr:uid="{3AD719FB-11B6-4A13-AB4A-57397CE0B3B0}"/>
    <cellStyle name="Ergebnis 3 4 2 3 4" xfId="13289" xr:uid="{9C21FEE6-3040-4D52-93FC-9CEA96ECBFCD}"/>
    <cellStyle name="Ergebnis 3 4 2 3 5" xfId="13040" xr:uid="{E6017588-08DA-4120-BDB9-3D68D5DFD5C0}"/>
    <cellStyle name="Ergebnis 3 4 2 3 6" xfId="20454" xr:uid="{DC061E39-55F6-4533-9A24-8836758642BC}"/>
    <cellStyle name="Ergebnis 3 4 2 3 7" xfId="22874" xr:uid="{ED061E33-56EE-4633-A1FC-DFA56B278B49}"/>
    <cellStyle name="Ergebnis 3 4 2 3 8" xfId="27755" xr:uid="{6EA66891-C1CC-4C34-AFC5-46E944CA9C0B}"/>
    <cellStyle name="Ergebnis 3 4 2 3 9" xfId="32929" xr:uid="{B5D20433-A13B-492E-91F4-C50FAF43EA1C}"/>
    <cellStyle name="Ergebnis 3 4 2 4" xfId="2629" xr:uid="{67B07772-CA05-4415-8601-3D7877D9DF15}"/>
    <cellStyle name="Ergebnis 3 4 2 4 10" xfId="40346" xr:uid="{E123951B-6277-483D-BB06-E8041EF1EEE1}"/>
    <cellStyle name="Ergebnis 3 4 2 4 11" xfId="44652" xr:uid="{CE66F4F9-2BDA-49BD-8217-612A8B4661A3}"/>
    <cellStyle name="Ergebnis 3 4 2 4 12" xfId="50053" xr:uid="{09E7A24D-4132-4572-A32C-8624C1B85029}"/>
    <cellStyle name="Ergebnis 3 4 2 4 2" xfId="7066" xr:uid="{C484EBC4-69A4-4F18-A7EF-86124AF15291}"/>
    <cellStyle name="Ergebnis 3 4 2 4 3" xfId="10645" xr:uid="{A472F729-3003-4DB6-BFDE-B427037B7066}"/>
    <cellStyle name="Ergebnis 3 4 2 4 4" xfId="14544" xr:uid="{1BD02E40-2A87-4C68-B7E2-B2D7EB3B73B5}"/>
    <cellStyle name="Ergebnis 3 4 2 4 5" xfId="17745" xr:uid="{770A845B-31B4-4F7C-B7C4-529DFD73BD9F}"/>
    <cellStyle name="Ergebnis 3 4 2 4 6" xfId="21728" xr:uid="{5B0F5793-F070-4D7F-A977-D3024236876E}"/>
    <cellStyle name="Ergebnis 3 4 2 4 7" xfId="24296" xr:uid="{CA1B4CD5-96DC-4FC8-B0C5-285491C422DA}"/>
    <cellStyle name="Ergebnis 3 4 2 4 8" xfId="30601" xr:uid="{977D8BC6-861C-4445-A636-ADCF30AC7543}"/>
    <cellStyle name="Ergebnis 3 4 2 4 9" xfId="34208" xr:uid="{CC0E1CB3-3D4B-4AE7-A1AE-8E886231F364}"/>
    <cellStyle name="Ergebnis 3 4 2 5" xfId="3318" xr:uid="{1EFBD0C2-F255-480F-953E-8025650ADAA8}"/>
    <cellStyle name="Ergebnis 3 4 2 5 10" xfId="34895" xr:uid="{E4063A5F-6DF1-4EE7-902D-C12C1F708C7B}"/>
    <cellStyle name="Ergebnis 3 4 2 5 11" xfId="38340" xr:uid="{BED0FAB2-60C4-480D-8FFF-9E27F0C995B3}"/>
    <cellStyle name="Ergebnis 3 4 2 5 12" xfId="41029" xr:uid="{D072400E-AEB2-438B-885D-C537ED9279D5}"/>
    <cellStyle name="Ergebnis 3 4 2 5 13" xfId="45340" xr:uid="{7A48E349-417B-43A6-9D99-64172F96A957}"/>
    <cellStyle name="Ergebnis 3 4 2 5 14" xfId="48731" xr:uid="{72EB7463-D997-4F64-AD30-53482A4D4BFD}"/>
    <cellStyle name="Ergebnis 3 4 2 5 15" xfId="50736" xr:uid="{83B14A90-B200-48A6-A186-443EB4D73DF3}"/>
    <cellStyle name="Ergebnis 3 4 2 5 2" xfId="7753" xr:uid="{D7350AD3-57CC-4E81-9A4D-0EBD1FC48983}"/>
    <cellStyle name="Ergebnis 3 4 2 5 3" xfId="11332" xr:uid="{56A53158-69C3-4CD4-8FE6-B3AB6543A856}"/>
    <cellStyle name="Ergebnis 3 4 2 5 4" xfId="15232" xr:uid="{7E5E45CA-D88A-42DD-853E-EE36D736D817}"/>
    <cellStyle name="Ergebnis 3 4 2 5 5" xfId="18431" xr:uid="{3A1D90B1-24DC-4E33-89A6-85E2557972CD}"/>
    <cellStyle name="Ergebnis 3 4 2 5 6" xfId="22411" xr:uid="{B023A183-D630-4A99-88F5-AFFF85E7E8FA}"/>
    <cellStyle name="Ergebnis 3 4 2 5 7" xfId="24973" xr:uid="{4D99AEA2-E5E1-4BF2-A6BC-416B850F9AB0}"/>
    <cellStyle name="Ergebnis 3 4 2 5 8" xfId="29316" xr:uid="{3E1C9553-0702-4E34-B308-D5369EFC7337}"/>
    <cellStyle name="Ergebnis 3 4 2 5 9" xfId="31290" xr:uid="{46CF4E85-A46D-4E68-ABF9-3C6EF1255CCF}"/>
    <cellStyle name="Ergebnis 3 4 2 6" xfId="3237" xr:uid="{0C532005-8359-4549-B697-B37498DCFBC7}"/>
    <cellStyle name="Ergebnis 3 4 2 6 10" xfId="34814" xr:uid="{161334AB-C2BC-40E3-988C-2D85D462ED88}"/>
    <cellStyle name="Ergebnis 3 4 2 6 11" xfId="38259" xr:uid="{21256DCC-C41F-4511-ADAD-56036D55345E}"/>
    <cellStyle name="Ergebnis 3 4 2 6 12" xfId="40948" xr:uid="{5C5E4448-A5A8-4CAF-871B-01F25372482F}"/>
    <cellStyle name="Ergebnis 3 4 2 6 13" xfId="45259" xr:uid="{BFA5383C-C96A-4AD1-964E-282B8D6FC204}"/>
    <cellStyle name="Ergebnis 3 4 2 6 14" xfId="48650" xr:uid="{9BECA9E5-90A4-4EDB-94AE-959A6521B153}"/>
    <cellStyle name="Ergebnis 3 4 2 6 15" xfId="50655" xr:uid="{663E4D37-FA3D-4048-87EC-C8E1A17B925B}"/>
    <cellStyle name="Ergebnis 3 4 2 6 2" xfId="7672" xr:uid="{23C1B541-4F75-4D25-ABB0-AB1176BD8EAA}"/>
    <cellStyle name="Ergebnis 3 4 2 6 3" xfId="11251" xr:uid="{C2962A51-693A-447B-BBF0-29883475035E}"/>
    <cellStyle name="Ergebnis 3 4 2 6 4" xfId="15151" xr:uid="{B6A1CEAB-F309-4B3C-B3AA-6EC8C58DA169}"/>
    <cellStyle name="Ergebnis 3 4 2 6 5" xfId="18350" xr:uid="{E7626991-C80C-40AE-9ACF-2BABAE9668CF}"/>
    <cellStyle name="Ergebnis 3 4 2 6 6" xfId="22330" xr:uid="{62E50CC1-2500-457E-8EDB-0FF572B7B6F1}"/>
    <cellStyle name="Ergebnis 3 4 2 6 7" xfId="24892" xr:uid="{338EE13D-32C9-4CFC-9B5C-BD7984B544A1}"/>
    <cellStyle name="Ergebnis 3 4 2 6 8" xfId="29235" xr:uid="{FF7BCBE6-7B4A-4651-9C89-3DD5D52AFEB0}"/>
    <cellStyle name="Ergebnis 3 4 2 6 9" xfId="31209" xr:uid="{1DD40C94-138B-463A-BB60-F4EA7D531C11}"/>
    <cellStyle name="Ergebnis 3 4 2 7" xfId="4270" xr:uid="{E918F71E-79BE-4A1D-89F0-B4D02B654265}"/>
    <cellStyle name="Ergebnis 3 4 2 7 10" xfId="41933" xr:uid="{33AD8AC9-36CA-43E4-8FB2-34ED99275D6A}"/>
    <cellStyle name="Ergebnis 3 4 2 7 11" xfId="46269" xr:uid="{90784527-4058-4CB0-B828-7854C5B778F7}"/>
    <cellStyle name="Ergebnis 3 4 2 7 12" xfId="49673" xr:uid="{9A000AD0-53A3-4E9A-9106-2A935F61E9A8}"/>
    <cellStyle name="Ergebnis 3 4 2 7 13" xfId="51640" xr:uid="{C0C683A4-802E-4CED-8AD0-28853F9F6722}"/>
    <cellStyle name="Ergebnis 3 4 2 7 2" xfId="8703" xr:uid="{E9BB9062-A3EA-4AE0-8DA2-1ECF0893087B}"/>
    <cellStyle name="Ergebnis 3 4 2 7 3" xfId="12274" xr:uid="{BC876773-0CB4-4677-AC51-B1682C182DCB}"/>
    <cellStyle name="Ergebnis 3 4 2 7 4" xfId="16177" xr:uid="{F4C861D1-E349-4C58-B97E-891D2186A813}"/>
    <cellStyle name="Ergebnis 3 4 2 7 5" xfId="19358" xr:uid="{CF073183-F313-412A-8716-3DAB2D545B5A}"/>
    <cellStyle name="Ergebnis 3 4 2 7 6" xfId="25877" xr:uid="{5A605C22-D23B-410B-A24F-5B5AB90B597A}"/>
    <cellStyle name="Ergebnis 3 4 2 7 7" xfId="32225" xr:uid="{B91A3B9D-A093-44CB-8B0B-EED4FC214909}"/>
    <cellStyle name="Ergebnis 3 4 2 7 8" xfId="35831" xr:uid="{30511AB0-178A-48A7-BC06-325F696E838E}"/>
    <cellStyle name="Ergebnis 3 4 2 7 9" xfId="39283" xr:uid="{80724672-4EC8-4787-A215-4A07008BD593}"/>
    <cellStyle name="Ergebnis 3 4 2 8" xfId="3844" xr:uid="{CC9A423E-59CB-4486-8817-136293855539}"/>
    <cellStyle name="Ergebnis 3 4 2 8 10" xfId="41507" xr:uid="{EE5E8067-D71B-496E-877E-86A01493B904}"/>
    <cellStyle name="Ergebnis 3 4 2 8 11" xfId="45843" xr:uid="{BD0D0116-5810-42CE-A3B1-49F89FE2A486}"/>
    <cellStyle name="Ergebnis 3 4 2 8 12" xfId="49247" xr:uid="{02BE40CC-36A7-42E8-AE6A-98379E5B4458}"/>
    <cellStyle name="Ergebnis 3 4 2 8 13" xfId="51214" xr:uid="{35DAE1CD-A071-46CE-84D3-251A8AC76367}"/>
    <cellStyle name="Ergebnis 3 4 2 8 2" xfId="8277" xr:uid="{027A03EE-DE3A-4571-BA69-D605B167D02A}"/>
    <cellStyle name="Ergebnis 3 4 2 8 3" xfId="11848" xr:uid="{85FAA4A0-4BCD-41BA-90D1-BBCC7A09B647}"/>
    <cellStyle name="Ergebnis 3 4 2 8 4" xfId="15751" xr:uid="{FC63BD7B-A6C4-46AB-B5E0-A7E7F87C5DED}"/>
    <cellStyle name="Ergebnis 3 4 2 8 5" xfId="18932" xr:uid="{5F1B569A-162B-494A-9056-344C584DA6B6}"/>
    <cellStyle name="Ergebnis 3 4 2 8 6" xfId="25451" xr:uid="{5F323387-2B84-4659-A72D-EC5D0807C1EB}"/>
    <cellStyle name="Ergebnis 3 4 2 8 7" xfId="31799" xr:uid="{38DBFC8B-31BB-4ACB-98E0-A8640A537B66}"/>
    <cellStyle name="Ergebnis 3 4 2 8 8" xfId="35405" xr:uid="{012505A7-DBD7-4E5C-AC1E-C9C660608BCC}"/>
    <cellStyle name="Ergebnis 3 4 2 8 9" xfId="38857" xr:uid="{D256A269-C0E5-49D7-9719-4F52C3E718A3}"/>
    <cellStyle name="Ergebnis 3 4 2 9" xfId="5177" xr:uid="{84AF5CF0-38B4-48ED-BE6F-012D75210B2C}"/>
    <cellStyle name="Ergebnis 3 4 3" xfId="1177" xr:uid="{1B942C04-854D-45E8-92E2-91CE70E9D13B}"/>
    <cellStyle name="Ergebnis 3 4 3 10" xfId="43202" xr:uid="{6401C35D-C93E-45FB-816C-83D933FB8D43}"/>
    <cellStyle name="Ergebnis 3 4 3 11" xfId="47935" xr:uid="{0BE2CC19-72C7-4823-AA4A-037E8C61C9EC}"/>
    <cellStyle name="Ergebnis 3 4 3 2" xfId="5619" xr:uid="{BDADB43D-B81A-488C-99B3-359DF9292ACD}"/>
    <cellStyle name="Ergebnis 3 4 3 3" xfId="9193" xr:uid="{74C21C54-817E-4506-9D0D-3B60150FCB16}"/>
    <cellStyle name="Ergebnis 3 4 3 4" xfId="11688" xr:uid="{C5BD12F2-56A1-4CC3-B588-65BA4C3AD8EC}"/>
    <cellStyle name="Ergebnis 3 4 3 5" xfId="20285" xr:uid="{1532645A-8915-4333-BC95-3D72082E3136}"/>
    <cellStyle name="Ergebnis 3 4 3 6" xfId="22976" xr:uid="{B70E2127-A98D-4CA5-9E44-870506B3EBF0}"/>
    <cellStyle name="Ergebnis 3 4 3 7" xfId="28149" xr:uid="{0DCB336D-B231-4895-A063-2E1CDA9F7092}"/>
    <cellStyle name="Ergebnis 3 4 3 8" xfId="32760" xr:uid="{E0EAF0BC-45AD-4A93-B106-9122DEAAD4AA}"/>
    <cellStyle name="Ergebnis 3 4 3 9" xfId="37422" xr:uid="{E7FA1027-77FC-48C8-80A8-A562EE111AB9}"/>
    <cellStyle name="Ergebnis 3 4 4" xfId="1882" xr:uid="{A9E94E79-FAA3-4230-8D88-5C6CF4F3B2E3}"/>
    <cellStyle name="Ergebnis 3 4 4 10" xfId="28003" xr:uid="{E7742493-ECF7-4F31-9935-DE0302A0DFCE}"/>
    <cellStyle name="Ergebnis 3 4 4 11" xfId="43907" xr:uid="{57774C2A-641A-4558-B9F1-45E1B489A120}"/>
    <cellStyle name="Ergebnis 3 4 4 12" xfId="47822" xr:uid="{5EDC6594-F1BB-435E-B988-F20FFC46CA02}"/>
    <cellStyle name="Ergebnis 3 4 4 2" xfId="6320" xr:uid="{E870A5C5-CCD6-4A4A-8B57-83B52296F845}"/>
    <cellStyle name="Ergebnis 3 4 4 3" xfId="9898" xr:uid="{BBACFCF5-DFB1-49F7-8F1A-E994D4331D5C}"/>
    <cellStyle name="Ergebnis 3 4 4 4" xfId="13800" xr:uid="{AF2EB614-5E28-44E6-AEA7-1F627DC04F1A}"/>
    <cellStyle name="Ergebnis 3 4 4 5" xfId="17003" xr:uid="{19E0DB33-483E-4690-ABBA-A8B488A0ED44}"/>
    <cellStyle name="Ergebnis 3 4 4 6" xfId="20990" xr:uid="{D1D73D96-DAF8-4332-AB08-EC6FC5C9DDBC}"/>
    <cellStyle name="Ergebnis 3 4 4 7" xfId="23583" xr:uid="{09517FFB-4CCF-4B06-B5C4-74A3E3CE877B}"/>
    <cellStyle name="Ergebnis 3 4 4 8" xfId="30244" xr:uid="{F920C2DD-BD0B-4270-BC6E-DE7F85BD2549}"/>
    <cellStyle name="Ergebnis 3 4 4 9" xfId="33465" xr:uid="{C69632A8-762B-4F95-AF32-04F3C9199A5D}"/>
    <cellStyle name="Ergebnis 3 4 5" xfId="2423" xr:uid="{5242F0EB-2E62-4F10-B554-EA920AD29E15}"/>
    <cellStyle name="Ergebnis 3 4 5 10" xfId="40140" xr:uid="{F1B125BB-1DA7-4646-8F71-5BD2B3408115}"/>
    <cellStyle name="Ergebnis 3 4 5 11" xfId="44446" xr:uid="{E3A95364-9CFE-47F7-B7C5-690297ABCA7C}"/>
    <cellStyle name="Ergebnis 3 4 5 12" xfId="42348" xr:uid="{D82F6F4F-9204-4AA3-BAB6-3EAC27C94424}"/>
    <cellStyle name="Ergebnis 3 4 5 2" xfId="6861" xr:uid="{ACE65BBD-5D0B-4CFE-A67E-F18F72F0730A}"/>
    <cellStyle name="Ergebnis 3 4 5 3" xfId="10439" xr:uid="{DC276A7E-68AB-458F-A511-CD6E98FD3D71}"/>
    <cellStyle name="Ergebnis 3 4 5 4" xfId="14338" xr:uid="{1EF0EA0D-BC04-46FF-BEAB-CBD0026B7A16}"/>
    <cellStyle name="Ergebnis 3 4 5 5" xfId="17539" xr:uid="{17902F4C-F60B-4D10-87CB-761199FA52AA}"/>
    <cellStyle name="Ergebnis 3 4 5 6" xfId="21522" xr:uid="{DA6447DE-8551-479B-822B-1BC23CB59120}"/>
    <cellStyle name="Ergebnis 3 4 5 7" xfId="24105" xr:uid="{4BD3C10F-79DE-4D17-8574-E017657BA58C}"/>
    <cellStyle name="Ergebnis 3 4 5 8" xfId="30437" xr:uid="{42654987-A312-40FC-8595-5DCC1172D502}"/>
    <cellStyle name="Ergebnis 3 4 5 9" xfId="34002" xr:uid="{D6CD2CF8-72F6-41C5-B17C-D72FF965663C}"/>
    <cellStyle name="Ergebnis 3 4 6" xfId="3107" xr:uid="{E2C2C659-A8FD-4F1F-AF08-11339751E9FC}"/>
    <cellStyle name="Ergebnis 3 4 6 10" xfId="34684" xr:uid="{0C8D195F-8969-4283-813D-FD14913FE019}"/>
    <cellStyle name="Ergebnis 3 4 6 11" xfId="38129" xr:uid="{3ADE0554-62ED-4676-A6BF-CBFE157AF077}"/>
    <cellStyle name="Ergebnis 3 4 6 12" xfId="40818" xr:uid="{2120F006-60B2-41AD-B4AD-81A8BCDA3AA0}"/>
    <cellStyle name="Ergebnis 3 4 6 13" xfId="45129" xr:uid="{9F6532A5-80AD-45D3-A9A2-8420CD3687D5}"/>
    <cellStyle name="Ergebnis 3 4 6 14" xfId="48520" xr:uid="{90046801-45D9-4495-987C-A2D48676440A}"/>
    <cellStyle name="Ergebnis 3 4 6 15" xfId="50525" xr:uid="{0576868D-1FFA-4BC7-8484-B92BFC9FCF2E}"/>
    <cellStyle name="Ergebnis 3 4 6 2" xfId="7542" xr:uid="{696436A8-8D6C-4FF4-A698-825F83653722}"/>
    <cellStyle name="Ergebnis 3 4 6 3" xfId="11121" xr:uid="{3B0A80A9-584A-48EF-A2C2-C13A5BD8DC5F}"/>
    <cellStyle name="Ergebnis 3 4 6 4" xfId="15021" xr:uid="{E1C49A90-7DB9-43C7-91A6-01F87B5FA529}"/>
    <cellStyle name="Ergebnis 3 4 6 5" xfId="18220" xr:uid="{4E58468D-975F-487F-A3CA-5F4AAEC70787}"/>
    <cellStyle name="Ergebnis 3 4 6 6" xfId="22200" xr:uid="{F45AD768-23C4-4011-95DD-50B2BCBA8F3A}"/>
    <cellStyle name="Ergebnis 3 4 6 7" xfId="24762" xr:uid="{51727242-39DD-46A2-AB5D-D775B145AA8D}"/>
    <cellStyle name="Ergebnis 3 4 6 8" xfId="29105" xr:uid="{048D6607-2440-4096-8E11-39E7F456DBEF}"/>
    <cellStyle name="Ergebnis 3 4 6 9" xfId="31079" xr:uid="{8471AEC6-FCC8-4402-813E-B8878C3FF723}"/>
    <cellStyle name="Ergebnis 3 4 7" xfId="3629" xr:uid="{E5B762C3-E35D-4C09-8CF9-2AA80100EDC5}"/>
    <cellStyle name="Ergebnis 3 4 7 10" xfId="35206" xr:uid="{6E440160-FB0B-48E9-A9ED-06718F355DC3}"/>
    <cellStyle name="Ergebnis 3 4 7 11" xfId="38651" xr:uid="{7041ADDE-446B-4BD1-AE5D-B8AE3CD9FCE0}"/>
    <cellStyle name="Ergebnis 3 4 7 12" xfId="41340" xr:uid="{86860D6F-D712-4259-B3C5-1703868C18DD}"/>
    <cellStyle name="Ergebnis 3 4 7 13" xfId="45651" xr:uid="{69A47FEB-1DE5-4D1C-B855-F5EE722B24B8}"/>
    <cellStyle name="Ergebnis 3 4 7 14" xfId="49042" xr:uid="{77099E46-FD4F-4DF0-BA7E-BC181AD61209}"/>
    <cellStyle name="Ergebnis 3 4 7 15" xfId="51047" xr:uid="{C5AEDBF5-48E4-4A1C-A099-0C3BC72B1261}"/>
    <cellStyle name="Ergebnis 3 4 7 2" xfId="8064" xr:uid="{2E3F1569-34D6-4920-99E9-89B329BB14F4}"/>
    <cellStyle name="Ergebnis 3 4 7 3" xfId="11643" xr:uid="{C6DAA1FA-BE95-404D-B74F-C909F53B1471}"/>
    <cellStyle name="Ergebnis 3 4 7 4" xfId="15543" xr:uid="{47B45E57-732F-4620-A1E4-ADA5A3CA88D3}"/>
    <cellStyle name="Ergebnis 3 4 7 5" xfId="18742" xr:uid="{75915771-9D38-47FA-BB54-1B4C6D451457}"/>
    <cellStyle name="Ergebnis 3 4 7 6" xfId="22722" xr:uid="{9938046C-ABA7-4A1A-9FC2-479422931689}"/>
    <cellStyle name="Ergebnis 3 4 7 7" xfId="25284" xr:uid="{89919211-86FD-4BCA-B767-3A3889974A85}"/>
    <cellStyle name="Ergebnis 3 4 7 8" xfId="29627" xr:uid="{3ACCB746-356A-4464-8ADF-5D26C3261C59}"/>
    <cellStyle name="Ergebnis 3 4 7 9" xfId="31601" xr:uid="{8793336D-B204-45FA-B5A7-4DEE836AA9EE}"/>
    <cellStyle name="Ergebnis 3 4 8" xfId="4061" xr:uid="{713312CE-F1DD-45DD-B7B2-6BE1B196646D}"/>
    <cellStyle name="Ergebnis 3 4 8 10" xfId="41724" xr:uid="{416F5BCE-67B1-443F-9404-A9CD8F5991E2}"/>
    <cellStyle name="Ergebnis 3 4 8 11" xfId="46060" xr:uid="{A55B2E66-6F4E-45F6-9794-72C47078442F}"/>
    <cellStyle name="Ergebnis 3 4 8 12" xfId="49464" xr:uid="{52FAC53F-F45D-488E-9B60-6956656BE981}"/>
    <cellStyle name="Ergebnis 3 4 8 13" xfId="51431" xr:uid="{62AFF7DF-DEE4-46DB-BA82-1898E9474820}"/>
    <cellStyle name="Ergebnis 3 4 8 2" xfId="8494" xr:uid="{20361917-C22E-4047-AC9D-E38B95F67EE8}"/>
    <cellStyle name="Ergebnis 3 4 8 3" xfId="12065" xr:uid="{ABD986E4-432B-4B8C-9B3D-4570BAF27145}"/>
    <cellStyle name="Ergebnis 3 4 8 4" xfId="15968" xr:uid="{A83F67A3-A47B-4535-8108-65F908084A8A}"/>
    <cellStyle name="Ergebnis 3 4 8 5" xfId="19149" xr:uid="{08DEA24F-7450-4785-82E0-5189E40A8920}"/>
    <cellStyle name="Ergebnis 3 4 8 6" xfId="25668" xr:uid="{A5256ACC-963E-42DC-843D-5C6D4B95204B}"/>
    <cellStyle name="Ergebnis 3 4 8 7" xfId="32016" xr:uid="{FDC2BD48-E198-4059-A39F-442DC31D60BD}"/>
    <cellStyle name="Ergebnis 3 4 8 8" xfId="35622" xr:uid="{29378E05-7A9B-426A-BF55-4C080E8A28D9}"/>
    <cellStyle name="Ergebnis 3 4 8 9" xfId="39074" xr:uid="{A1A9BC21-37F9-4F0B-B261-14E81DFFF2F0}"/>
    <cellStyle name="Ergebnis 3 4 9" xfId="3970" xr:uid="{1043EA55-55FA-4439-A695-4629D229C53A}"/>
    <cellStyle name="Ergebnis 3 4 9 10" xfId="41633" xr:uid="{98F1887E-D2F9-4ECC-8751-4A4E83642C77}"/>
    <cellStyle name="Ergebnis 3 4 9 11" xfId="45969" xr:uid="{C493CE93-5F53-4284-A49F-799183D6EEDC}"/>
    <cellStyle name="Ergebnis 3 4 9 12" xfId="49373" xr:uid="{169E52D1-FFA8-4766-BEEB-1C828899F7CA}"/>
    <cellStyle name="Ergebnis 3 4 9 13" xfId="51340" xr:uid="{170B3253-D678-4869-A1AB-EB9F3DE141AC}"/>
    <cellStyle name="Ergebnis 3 4 9 2" xfId="8403" xr:uid="{8D37EC9C-FFB8-4670-A85A-C5C36C3CCFD2}"/>
    <cellStyle name="Ergebnis 3 4 9 3" xfId="11974" xr:uid="{55D011D8-FE3F-493A-B89B-EED8B3D46826}"/>
    <cellStyle name="Ergebnis 3 4 9 4" xfId="15877" xr:uid="{395ADD19-97B4-4E25-A758-2B1FDB10419C}"/>
    <cellStyle name="Ergebnis 3 4 9 5" xfId="19058" xr:uid="{2C7B347B-51BA-4C35-A409-B28A43237E34}"/>
    <cellStyle name="Ergebnis 3 4 9 6" xfId="25577" xr:uid="{E7578BC2-654D-42C4-B774-B023095D472A}"/>
    <cellStyle name="Ergebnis 3 4 9 7" xfId="31925" xr:uid="{029FA147-8CDB-449B-978A-6B9AEE702327}"/>
    <cellStyle name="Ergebnis 3 4 9 8" xfId="35531" xr:uid="{3A8904FA-70DD-4E8F-854A-A959388AD3FD}"/>
    <cellStyle name="Ergebnis 3 4 9 9" xfId="38983" xr:uid="{E8E50B0A-2620-4F2D-8DED-84AFDA666333}"/>
    <cellStyle name="Ergebnis 3 5" xfId="778" xr:uid="{640D024D-314D-4405-B03D-B9E96E6189D9}"/>
    <cellStyle name="Ergebnis 3 5 10" xfId="13157" xr:uid="{FDF04D6B-2EE0-4408-B5F3-B7C7A66A3373}"/>
    <cellStyle name="Ergebnis 3 5 11" xfId="19887" xr:uid="{72E0D4C3-4FED-4414-A888-39DAA78F70B3}"/>
    <cellStyle name="Ergebnis 3 5 12" xfId="36282" xr:uid="{85EFA4A1-5676-4331-A804-BB4B7C819049}"/>
    <cellStyle name="Ergebnis 3 5 13" xfId="42803" xr:uid="{16D9CDF7-1C2E-4F90-A1CB-B82F6E7C7044}"/>
    <cellStyle name="Ergebnis 3 5 14" xfId="52641" xr:uid="{EE05DA85-F600-40EB-B0C6-608116D5998C}"/>
    <cellStyle name="Ergebnis 3 5 2" xfId="1031" xr:uid="{A73281A3-1FC3-43B7-A34C-C5CE726734E5}"/>
    <cellStyle name="Ergebnis 3 5 2 10" xfId="43056" xr:uid="{B9B0B4AC-6963-4CF3-830B-A3CF55E84F2E}"/>
    <cellStyle name="Ergebnis 3 5 2 11" xfId="42402" xr:uid="{2B6A4BF4-5960-43D3-96F2-7573E3324575}"/>
    <cellStyle name="Ergebnis 3 5 2 2" xfId="5473" xr:uid="{2622F574-E4C7-4637-AD23-AC231F939A70}"/>
    <cellStyle name="Ergebnis 3 5 2 3" xfId="9047" xr:uid="{B5AB2F33-DD20-4445-B155-D84D64D38BED}"/>
    <cellStyle name="Ergebnis 3 5 2 4" xfId="12658" xr:uid="{F60BF9FC-B32F-4229-A6EF-C2E8558CE2A7}"/>
    <cellStyle name="Ergebnis 3 5 2 5" xfId="20139" xr:uid="{B61DB697-1420-4BA1-B9B7-A3F1A44B720F}"/>
    <cellStyle name="Ergebnis 3 5 2 6" xfId="22784" xr:uid="{E5EC5871-FC2F-4486-954A-3789958E131D}"/>
    <cellStyle name="Ergebnis 3 5 2 7" xfId="27550" xr:uid="{3D36125E-ED5A-4173-ACE6-D2B6EF0F31CF}"/>
    <cellStyle name="Ergebnis 3 5 2 8" xfId="32614" xr:uid="{438AE098-A141-49C1-BDE7-7F4A8D554B0E}"/>
    <cellStyle name="Ergebnis 3 5 2 9" xfId="37628" xr:uid="{4E4B038E-47C4-4F46-AD1B-B964B433F5ED}"/>
    <cellStyle name="Ergebnis 3 5 3" xfId="1121" xr:uid="{E963F86B-61F7-4928-8EB6-F997B1FE923A}"/>
    <cellStyle name="Ergebnis 3 5 3 10" xfId="37569" xr:uid="{ECB2B248-2FE2-4CD6-8693-5CFA0AE4A889}"/>
    <cellStyle name="Ergebnis 3 5 3 11" xfId="43146" xr:uid="{5B7654C4-3E3E-4DF2-8F9F-E0E63C4CDC04}"/>
    <cellStyle name="Ergebnis 3 5 3 12" xfId="48033" xr:uid="{66CCD615-66F2-49F2-B81E-694AF7626EF1}"/>
    <cellStyle name="Ergebnis 3 5 3 2" xfId="5563" xr:uid="{8A90A420-87CF-46AD-B83A-69292197ADED}"/>
    <cellStyle name="Ergebnis 3 5 3 3" xfId="9137" xr:uid="{E2777C5F-90D3-457F-BF2F-044D594266E9}"/>
    <cellStyle name="Ergebnis 3 5 3 4" xfId="13092" xr:uid="{4741595F-3164-4477-A887-A75D33AB42CA}"/>
    <cellStyle name="Ergebnis 3 5 3 5" xfId="12704" xr:uid="{C7B375A1-C3D7-47CA-8B38-68318C9E86F6}"/>
    <cellStyle name="Ergebnis 3 5 3 6" xfId="20229" xr:uid="{2EC7B745-12F1-428C-870C-7E40A16F2A18}"/>
    <cellStyle name="Ergebnis 3 5 3 7" xfId="22979" xr:uid="{6583E93B-B34F-4A46-A033-102FFB6664CC}"/>
    <cellStyle name="Ergebnis 3 5 3 8" xfId="26786" xr:uid="{D15FE4C4-EA0F-4B32-836A-1D3A45E0F856}"/>
    <cellStyle name="Ergebnis 3 5 3 9" xfId="32704" xr:uid="{6D8C74A2-1411-4700-8297-7610E671DF76}"/>
    <cellStyle name="Ergebnis 3 5 4" xfId="2554" xr:uid="{90FB9FDF-928E-42C6-A887-813A653C72FD}"/>
    <cellStyle name="Ergebnis 3 5 4 10" xfId="40271" xr:uid="{11C9E8F6-C41B-4B70-A4B9-0C7B1A4986B9}"/>
    <cellStyle name="Ergebnis 3 5 4 11" xfId="44577" xr:uid="{E6F258D5-00C3-4E85-8025-758883FF4DBA}"/>
    <cellStyle name="Ergebnis 3 5 4 12" xfId="42534" xr:uid="{E4F56ED8-BD4D-486A-AFEA-2C24D5F5462B}"/>
    <cellStyle name="Ergebnis 3 5 4 2" xfId="6991" xr:uid="{CC660258-335C-47CD-835A-E02CF38767EF}"/>
    <cellStyle name="Ergebnis 3 5 4 3" xfId="10570" xr:uid="{5FF02DA2-E64E-4706-B7C3-D67E807936D8}"/>
    <cellStyle name="Ergebnis 3 5 4 4" xfId="14469" xr:uid="{0420861E-023E-4F39-80F8-6AF17E101351}"/>
    <cellStyle name="Ergebnis 3 5 4 5" xfId="17670" xr:uid="{4A4D2DCB-250C-4020-B7A7-00B54550277F}"/>
    <cellStyle name="Ergebnis 3 5 4 6" xfId="21653" xr:uid="{6B90E4C9-C0DE-4AC1-965E-CB4847C084B4}"/>
    <cellStyle name="Ergebnis 3 5 4 7" xfId="24226" xr:uid="{3C37E819-0C97-40B3-B0E3-BA99EB2A73AC}"/>
    <cellStyle name="Ergebnis 3 5 4 8" xfId="30526" xr:uid="{54D8B3F2-EE07-4B87-B06C-E4A34FC06DD3}"/>
    <cellStyle name="Ergebnis 3 5 4 9" xfId="34133" xr:uid="{86F29D03-6F0C-4D97-B91E-AE9C9841C84C}"/>
    <cellStyle name="Ergebnis 3 5 5" xfId="3242" xr:uid="{DA3CDD76-261E-4D76-BEDC-CD978E4ACA4A}"/>
    <cellStyle name="Ergebnis 3 5 5 10" xfId="34819" xr:uid="{EDA85F1E-8FEC-42E6-8621-2CAE1460BF2C}"/>
    <cellStyle name="Ergebnis 3 5 5 11" xfId="38264" xr:uid="{D843EA95-A2B4-4B3C-BBD0-37ED8C98A1F3}"/>
    <cellStyle name="Ergebnis 3 5 5 12" xfId="40953" xr:uid="{B6982187-AE91-4607-AC04-C1E0365301DB}"/>
    <cellStyle name="Ergebnis 3 5 5 13" xfId="45264" xr:uid="{4FD3B5C5-0132-4D9D-8FDA-CCF228EB28E7}"/>
    <cellStyle name="Ergebnis 3 5 5 14" xfId="48655" xr:uid="{C08A6F61-EEA3-4175-8E10-F6DFAB0729A1}"/>
    <cellStyle name="Ergebnis 3 5 5 15" xfId="50660" xr:uid="{6779FC38-B43A-42A1-9E3E-EBE4AE40F881}"/>
    <cellStyle name="Ergebnis 3 5 5 2" xfId="7677" xr:uid="{20F80A66-A5FC-460A-9B9E-18A4280AA0AE}"/>
    <cellStyle name="Ergebnis 3 5 5 3" xfId="11256" xr:uid="{DE79E0E4-CD77-4624-B451-A9D0557259F5}"/>
    <cellStyle name="Ergebnis 3 5 5 4" xfId="15156" xr:uid="{306BAB1F-8A21-4F9F-9F74-E2185C2EDDBF}"/>
    <cellStyle name="Ergebnis 3 5 5 5" xfId="18355" xr:uid="{FC4B3B61-8C2E-4814-97E0-1153521C4755}"/>
    <cellStyle name="Ergebnis 3 5 5 6" xfId="22335" xr:uid="{F39D008A-8043-4958-B878-593B9F4104F4}"/>
    <cellStyle name="Ergebnis 3 5 5 7" xfId="24897" xr:uid="{AE79B28D-DE5C-4BA0-BE35-19710ED0B940}"/>
    <cellStyle name="Ergebnis 3 5 5 8" xfId="29240" xr:uid="{D758CB66-B00F-4497-BF59-9131CBED5D42}"/>
    <cellStyle name="Ergebnis 3 5 5 9" xfId="31214" xr:uid="{EDF91A45-F0EA-4DE6-AFAC-C5C0194A139F}"/>
    <cellStyle name="Ergebnis 3 5 6" xfId="2924" xr:uid="{FF2E6CDD-83AA-44C2-B3CE-7E8E50130A2D}"/>
    <cellStyle name="Ergebnis 3 5 6 10" xfId="34501" xr:uid="{54231062-3208-45CE-986E-9690A1E1EAB1}"/>
    <cellStyle name="Ergebnis 3 5 6 11" xfId="37946" xr:uid="{AB584A44-A1FA-4750-90CB-668D5EB2343B}"/>
    <cellStyle name="Ergebnis 3 5 6 12" xfId="40635" xr:uid="{53E31E39-AA60-4D2D-95BB-3ABE151AB5B0}"/>
    <cellStyle name="Ergebnis 3 5 6 13" xfId="44946" xr:uid="{2E8912B0-61E0-4AD0-A4D8-DE0A63AE4A84}"/>
    <cellStyle name="Ergebnis 3 5 6 14" xfId="48337" xr:uid="{B0810B93-5A49-4021-9B34-863D537D6100}"/>
    <cellStyle name="Ergebnis 3 5 6 15" xfId="50342" xr:uid="{895BDC33-41E9-4C6D-A7F3-A4CCFB437E6C}"/>
    <cellStyle name="Ergebnis 3 5 6 2" xfId="7359" xr:uid="{D7772DDD-2395-452B-A1EF-0C9548B10201}"/>
    <cellStyle name="Ergebnis 3 5 6 3" xfId="10938" xr:uid="{1FDE0BC9-C243-4BD1-9D5B-9CE6FAE54DB2}"/>
    <cellStyle name="Ergebnis 3 5 6 4" xfId="14838" xr:uid="{41BA0ED7-DC62-4C7F-B38E-4549C55E218D}"/>
    <cellStyle name="Ergebnis 3 5 6 5" xfId="18037" xr:uid="{47D9ED00-71B5-4A8E-BD71-A53028922119}"/>
    <cellStyle name="Ergebnis 3 5 6 6" xfId="22017" xr:uid="{A74958FD-2773-4A77-9A91-553C5B5014D6}"/>
    <cellStyle name="Ergebnis 3 5 6 7" xfId="24579" xr:uid="{FD227BFE-9EAF-4686-A660-2324909809F9}"/>
    <cellStyle name="Ergebnis 3 5 6 8" xfId="28922" xr:uid="{5E892701-7567-475B-AEAA-286B0CBE0F85}"/>
    <cellStyle name="Ergebnis 3 5 6 9" xfId="30896" xr:uid="{8A812A43-49A2-4141-90E4-84921CCA1E63}"/>
    <cellStyle name="Ergebnis 3 5 7" xfId="4195" xr:uid="{3C4628C7-8C93-41BE-868B-8D2332BCDBC0}"/>
    <cellStyle name="Ergebnis 3 5 7 10" xfId="41858" xr:uid="{53EBFF5D-B003-4BB3-8B7C-F73260A6A223}"/>
    <cellStyle name="Ergebnis 3 5 7 11" xfId="46194" xr:uid="{9E99AD00-870E-4D95-BBFF-7FDF4CEB01B8}"/>
    <cellStyle name="Ergebnis 3 5 7 12" xfId="49598" xr:uid="{B7AFB0F0-E549-4098-87BD-6A8BFF6FA08E}"/>
    <cellStyle name="Ergebnis 3 5 7 13" xfId="51565" xr:uid="{C68160A8-2C4D-47DB-9D75-294E914F12D9}"/>
    <cellStyle name="Ergebnis 3 5 7 2" xfId="8628" xr:uid="{DBA25566-84FB-4C56-8170-84AD12A3F366}"/>
    <cellStyle name="Ergebnis 3 5 7 3" xfId="12199" xr:uid="{2D784FC9-F20D-4822-BDC3-C5A5520E34C0}"/>
    <cellStyle name="Ergebnis 3 5 7 4" xfId="16102" xr:uid="{A1CBA60B-E98A-4349-A896-B1664380CA1C}"/>
    <cellStyle name="Ergebnis 3 5 7 5" xfId="19283" xr:uid="{FE02C6E0-69D6-4010-BD60-F36EB6320D79}"/>
    <cellStyle name="Ergebnis 3 5 7 6" xfId="25802" xr:uid="{EEC4708D-6EDF-40BE-823E-F662551E5971}"/>
    <cellStyle name="Ergebnis 3 5 7 7" xfId="32150" xr:uid="{EF19F7B1-C1B0-4DE5-A93C-4B21C2CDDC35}"/>
    <cellStyle name="Ergebnis 3 5 7 8" xfId="35756" xr:uid="{D4EC3D22-B71C-4588-AB72-B62931E6CE80}"/>
    <cellStyle name="Ergebnis 3 5 7 9" xfId="39208" xr:uid="{6BD4623D-ECB3-4EB9-AB02-CC04D9FABDCC}"/>
    <cellStyle name="Ergebnis 3 5 8" xfId="4455" xr:uid="{A08DEC32-CCEA-4240-8A1B-921D2E9C046F}"/>
    <cellStyle name="Ergebnis 3 5 8 10" xfId="42118" xr:uid="{2517E75A-1156-4ECC-AED3-CAD8B8CC0001}"/>
    <cellStyle name="Ergebnis 3 5 8 11" xfId="46454" xr:uid="{F2C1D623-BBEA-42F8-94F5-81CA60505BD8}"/>
    <cellStyle name="Ergebnis 3 5 8 12" xfId="49858" xr:uid="{3C1DCABA-477A-4BC4-8735-0516D19586B5}"/>
    <cellStyle name="Ergebnis 3 5 8 13" xfId="51825" xr:uid="{6920786B-29DE-4DAA-8B47-5246AEF939E6}"/>
    <cellStyle name="Ergebnis 3 5 8 2" xfId="8888" xr:uid="{6674CC0B-D367-4C1B-AE89-48D12F078A21}"/>
    <cellStyle name="Ergebnis 3 5 8 3" xfId="12459" xr:uid="{7050D47D-852A-4997-8694-4D0E93812822}"/>
    <cellStyle name="Ergebnis 3 5 8 4" xfId="16362" xr:uid="{96198621-19FD-4502-9046-78C7FDB5EEF5}"/>
    <cellStyle name="Ergebnis 3 5 8 5" xfId="19543" xr:uid="{C3BE25A2-B75E-4E39-801E-FB45D956EDC6}"/>
    <cellStyle name="Ergebnis 3 5 8 6" xfId="26062" xr:uid="{B9AC9E27-0997-4D23-8244-9D997B6BF5C2}"/>
    <cellStyle name="Ergebnis 3 5 8 7" xfId="32410" xr:uid="{91B6D505-4BB1-4A27-8A74-CEFB7CF2CC78}"/>
    <cellStyle name="Ergebnis 3 5 8 8" xfId="36016" xr:uid="{311B5DC8-0FB3-4770-8DA2-43792475EE52}"/>
    <cellStyle name="Ergebnis 3 5 8 9" xfId="39468" xr:uid="{701FBB16-C389-4F77-BCA8-B4FCC2328EAC}"/>
    <cellStyle name="Ergebnis 3 5 9" xfId="4978" xr:uid="{A18C1A96-3585-45AA-BE6A-E88D86B99115}"/>
    <cellStyle name="Ergebnis 3 6" xfId="1399" xr:uid="{59943F37-6F0D-4852-BF66-C6B1AFDA1B9F}"/>
    <cellStyle name="Ergebnis 3 6 10" xfId="43424" xr:uid="{BFFFEFD1-D7F4-42F2-A57E-D6A735962764}"/>
    <cellStyle name="Ergebnis 3 6 11" xfId="47828" xr:uid="{6FFA6B92-1B7C-495D-8557-87831ED7EE10}"/>
    <cellStyle name="Ergebnis 3 6 2" xfId="5838" xr:uid="{4E509B7C-E232-4D47-9A39-7AD4CA7B9264}"/>
    <cellStyle name="Ergebnis 3 6 3" xfId="9415" xr:uid="{B419070F-AF17-40FF-9CA0-E2C2FB29E5C1}"/>
    <cellStyle name="Ergebnis 3 6 4" xfId="16520" xr:uid="{C404F34E-9B44-4CAB-BA9E-6DB648759157}"/>
    <cellStyle name="Ergebnis 3 6 5" xfId="20507" xr:uid="{DD394AC3-569C-49D3-83CA-F1DD0986BDE0}"/>
    <cellStyle name="Ergebnis 3 6 6" xfId="23128" xr:uid="{61CE2189-1BCF-4339-80E6-4D21DE31967E}"/>
    <cellStyle name="Ergebnis 3 6 7" xfId="30512" xr:uid="{556B1357-4C3C-451B-9726-889A61ADAE83}"/>
    <cellStyle name="Ergebnis 3 6 8" xfId="32982" xr:uid="{31386D17-0222-41C6-9D3C-90825BB201EF}"/>
    <cellStyle name="Ergebnis 3 6 9" xfId="37536" xr:uid="{5D18C8F8-786A-4C6A-87BE-2E3A1FBE9847}"/>
    <cellStyle name="Ergebnis 3 7" xfId="1189" xr:uid="{532C8E5E-6DDC-4A0F-B27B-15E7CFB6BBD9}"/>
    <cellStyle name="Ergebnis 3 7 10" xfId="36578" xr:uid="{1E4C4D0C-1F24-4FEF-ABDA-49A1A005DA03}"/>
    <cellStyle name="Ergebnis 3 7 11" xfId="43214" xr:uid="{9DB5C299-F657-411E-8F0E-9D2B7FE7C765}"/>
    <cellStyle name="Ergebnis 3 7 12" xfId="47288" xr:uid="{9517B411-EC4A-4B7B-BBD5-0E3B194F6720}"/>
    <cellStyle name="Ergebnis 3 7 2" xfId="5631" xr:uid="{54AE098E-25CB-4FCA-AA0B-55B57ACFE9CC}"/>
    <cellStyle name="Ergebnis 3 7 3" xfId="9205" xr:uid="{23D4D4FC-C592-4971-8B62-ED5FD2FF51E3}"/>
    <cellStyle name="Ergebnis 3 7 4" xfId="13151" xr:uid="{1BFED5EB-E8DF-4D46-87E9-D37D18214DA0}"/>
    <cellStyle name="Ergebnis 3 7 5" xfId="13552" xr:uid="{18F6E177-1519-4374-8F9C-E8E096DFF3CE}"/>
    <cellStyle name="Ergebnis 3 7 6" xfId="20297" xr:uid="{10D9E039-56BD-455C-8AC8-2643A2F19BAF}"/>
    <cellStyle name="Ergebnis 3 7 7" xfId="22981" xr:uid="{8FAE035A-D837-49E4-B84A-D2C36F39B53F}"/>
    <cellStyle name="Ergebnis 3 7 8" xfId="30310" xr:uid="{B3772FE4-68AC-4359-A4CC-5FAAE468A064}"/>
    <cellStyle name="Ergebnis 3 7 9" xfId="32772" xr:uid="{BC3F535E-701A-49E4-BEAB-3C640915C3F3}"/>
    <cellStyle name="Ergebnis 3 8" xfId="1931" xr:uid="{36296B1B-3937-4F79-8500-93A1BA54867B}"/>
    <cellStyle name="Ergebnis 3 8 10" xfId="39650" xr:uid="{FC36E035-35DD-44A4-90DC-34499E9E48D1}"/>
    <cellStyle name="Ergebnis 3 8 11" xfId="43954" xr:uid="{19F8B528-4145-44B5-A233-72BD8B3465FA}"/>
    <cellStyle name="Ergebnis 3 8 12" xfId="47386" xr:uid="{87E03D61-A81A-4536-985B-5C95B01ED43E}"/>
    <cellStyle name="Ergebnis 3 8 2" xfId="6369" xr:uid="{28F0F8C9-E163-4E70-ACC5-F538AC7DFDA7}"/>
    <cellStyle name="Ergebnis 3 8 3" xfId="9947" xr:uid="{E83BEDBF-FE01-4A6B-A575-D094DDBAF0A6}"/>
    <cellStyle name="Ergebnis 3 8 4" xfId="13846" xr:uid="{9C90971E-E228-4CFE-8531-5C0E97C5F9D4}"/>
    <cellStyle name="Ergebnis 3 8 5" xfId="17048" xr:uid="{464A961D-5DEE-4723-A1A8-8AB4964F11F7}"/>
    <cellStyle name="Ergebnis 3 8 6" xfId="21032" xr:uid="{09DFDA69-48CA-4D09-8FC6-2EBFAF06DC30}"/>
    <cellStyle name="Ergebnis 3 8 7" xfId="23622" xr:uid="{423A8077-3E56-4F2E-9F4F-054BCD1D4908}"/>
    <cellStyle name="Ergebnis 3 8 8" xfId="27288" xr:uid="{2E1C909F-0900-4CAF-822B-CAD625262E4B}"/>
    <cellStyle name="Ergebnis 3 8 9" xfId="33511" xr:uid="{CFE05A3D-CE17-44A4-AA7F-6D0CF59ADC0E}"/>
    <cellStyle name="Ergebnis 3 9" xfId="2923" xr:uid="{19A761BB-AA7E-4C13-8E4A-592551F28103}"/>
    <cellStyle name="Ergebnis 3 9 10" xfId="34500" xr:uid="{773D6231-6201-48F9-A0FD-7A2FDDF1FE99}"/>
    <cellStyle name="Ergebnis 3 9 11" xfId="37945" xr:uid="{023D5091-0C9E-4E29-9CEC-1F9E0E819F28}"/>
    <cellStyle name="Ergebnis 3 9 12" xfId="40634" xr:uid="{29FCBB70-D401-4A05-95F4-013693FDB3FC}"/>
    <cellStyle name="Ergebnis 3 9 13" xfId="44945" xr:uid="{904C6CB5-8337-4A71-833B-17D992ED26E3}"/>
    <cellStyle name="Ergebnis 3 9 14" xfId="48336" xr:uid="{6B021E2A-DCA7-4170-A250-074404C254F6}"/>
    <cellStyle name="Ergebnis 3 9 15" xfId="50341" xr:uid="{1289F911-D4E7-41AF-B5D7-58644D71B029}"/>
    <cellStyle name="Ergebnis 3 9 2" xfId="7358" xr:uid="{62BB2E4B-9D2B-472C-8D22-3597BCCCFA6B}"/>
    <cellStyle name="Ergebnis 3 9 3" xfId="10937" xr:uid="{8C32D0EF-F1D6-4258-A143-6B4E912B787E}"/>
    <cellStyle name="Ergebnis 3 9 4" xfId="14837" xr:uid="{C267855F-CAE4-4EDC-82D3-023DF47B37B8}"/>
    <cellStyle name="Ergebnis 3 9 5" xfId="18036" xr:uid="{DD816612-D40D-48D5-B149-AC541D0446FD}"/>
    <cellStyle name="Ergebnis 3 9 6" xfId="22016" xr:uid="{9AD573DF-53F8-4B98-B826-F843F37E6D44}"/>
    <cellStyle name="Ergebnis 3 9 7" xfId="24578" xr:uid="{D2CDFD4A-C3B0-4552-82C4-4728DFDB91AD}"/>
    <cellStyle name="Ergebnis 3 9 8" xfId="28921" xr:uid="{03D74375-4B29-41DD-8DF3-6881AE58EFEA}"/>
    <cellStyle name="Ergebnis 3 9 9" xfId="30895" xr:uid="{AC4A0A34-D4BC-4EA4-9CB1-6D289DC206BD}"/>
    <cellStyle name="Ergebnis 4" xfId="628" xr:uid="{7F92988A-21EC-4B2E-998C-0442490D3CC9}"/>
    <cellStyle name="Ergebnis 4 10" xfId="5324" xr:uid="{DD8DEFAB-35E6-4601-84BD-82112F47F8E2}"/>
    <cellStyle name="Ergebnis 4 11" xfId="5061" xr:uid="{328D3333-40D1-490E-8453-4A9397AB2EEF}"/>
    <cellStyle name="Ergebnis 4 12" xfId="19742" xr:uid="{E1A94895-615B-463F-9726-C806E9834826}"/>
    <cellStyle name="Ergebnis 4 13" xfId="37151" xr:uid="{73448D17-E68C-4469-9D68-A3468B3DEFD8}"/>
    <cellStyle name="Ergebnis 4 14" xfId="42658" xr:uid="{5660C9AD-A129-4B48-87CF-F1E32BE948D2}"/>
    <cellStyle name="Ergebnis 4 15" xfId="52492" xr:uid="{A540164B-6FD1-49D1-893A-396D6F6D6D8E}"/>
    <cellStyle name="Ergebnis 4 2" xfId="843" xr:uid="{0CA0EC4E-6063-40C2-A0F9-B0CA79E1ECE8}"/>
    <cellStyle name="Ergebnis 4 2 10" xfId="13345" xr:uid="{58D58C5A-866D-4D26-A4F7-3816F5B98EBD}"/>
    <cellStyle name="Ergebnis 4 2 11" xfId="19952" xr:uid="{E5EE200E-D87E-4678-9108-4C797DAED490}"/>
    <cellStyle name="Ergebnis 4 2 12" xfId="37722" xr:uid="{B134F331-89D6-415E-80BF-C5F3E20C99DF}"/>
    <cellStyle name="Ergebnis 4 2 13" xfId="42868" xr:uid="{803041D3-1A4E-4E6C-BE42-94EDAC7DD8E1}"/>
    <cellStyle name="Ergebnis 4 2 14" xfId="52706" xr:uid="{74FCBB07-1FDD-4551-B89E-50F642D995A9}"/>
    <cellStyle name="Ergebnis 4 2 2" xfId="1123" xr:uid="{24AC9886-4630-46BB-AE0C-5787B51D2832}"/>
    <cellStyle name="Ergebnis 4 2 2 10" xfId="43148" xr:uid="{39F55E4E-08D3-431B-BDBC-73CE06BB645C}"/>
    <cellStyle name="Ergebnis 4 2 2 11" xfId="47168" xr:uid="{3A3BD8EE-6C52-4F52-8102-523BEC4EC87D}"/>
    <cellStyle name="Ergebnis 4 2 2 2" xfId="5565" xr:uid="{1655E3B9-13D3-45A1-BDE9-0F5850008337}"/>
    <cellStyle name="Ergebnis 4 2 2 3" xfId="9139" xr:uid="{CC8C1A8B-7BE8-464C-9F57-1A85DB2D4B7C}"/>
    <cellStyle name="Ergebnis 4 2 2 4" xfId="13485" xr:uid="{C9C69AE0-B081-4B83-BDF8-24FE10B57AC2}"/>
    <cellStyle name="Ergebnis 4 2 2 5" xfId="20231" xr:uid="{DD5C2E08-F21A-4238-A74D-32BE66BAB6B9}"/>
    <cellStyle name="Ergebnis 4 2 2 6" xfId="13275" xr:uid="{5B4667DD-3F6F-48C7-9D17-780BD39CCB5C}"/>
    <cellStyle name="Ergebnis 4 2 2 7" xfId="28420" xr:uid="{80D1C750-1B15-40DE-9ADF-02C40D31C941}"/>
    <cellStyle name="Ergebnis 4 2 2 8" xfId="32706" xr:uid="{C75C92BB-DE17-4340-A62E-A6A4550A2136}"/>
    <cellStyle name="Ergebnis 4 2 2 9" xfId="36966" xr:uid="{D22C8A3A-BC93-4B7C-A508-13A73F20D3AE}"/>
    <cellStyle name="Ergebnis 4 2 3" xfId="1593" xr:uid="{664B62FA-3980-44BC-A145-DB684C77E787}"/>
    <cellStyle name="Ergebnis 4 2 3 10" xfId="36477" xr:uid="{59E5964E-D86B-4457-8E99-26E4854ED951}"/>
    <cellStyle name="Ergebnis 4 2 3 11" xfId="43618" xr:uid="{F4746756-CBE6-4C11-A121-7F6C5FDDC49A}"/>
    <cellStyle name="Ergebnis 4 2 3 12" xfId="47893" xr:uid="{726DB9E3-8531-4035-A715-5439238A39AF}"/>
    <cellStyle name="Ergebnis 4 2 3 2" xfId="6032" xr:uid="{F4E3AA60-A09E-4B0C-8817-8C5A0309728B}"/>
    <cellStyle name="Ergebnis 4 2 3 3" xfId="9609" xr:uid="{70CCAD04-AD06-47A5-BD8E-3E5F3A546153}"/>
    <cellStyle name="Ergebnis 4 2 3 4" xfId="13521" xr:uid="{C98812C4-80AF-4FAC-836F-36046157BD40}"/>
    <cellStyle name="Ergebnis 4 2 3 5" xfId="16714" xr:uid="{755711CD-98A4-4AEB-A195-59C1D03A6996}"/>
    <cellStyle name="Ergebnis 4 2 3 6" xfId="20701" xr:uid="{D99BF11F-1E01-45B0-9AF0-94037A00D378}"/>
    <cellStyle name="Ergebnis 4 2 3 7" xfId="23309" xr:uid="{B3D27878-D477-4148-94E4-E5B7ACDCB2DE}"/>
    <cellStyle name="Ergebnis 4 2 3 8" xfId="29809" xr:uid="{F20176E2-4B32-437D-A941-5DA9B5E093BE}"/>
    <cellStyle name="Ergebnis 4 2 3 9" xfId="33176" xr:uid="{CB4EB370-2F41-4CD8-8FBA-7B4DFBABE494}"/>
    <cellStyle name="Ergebnis 4 2 4" xfId="2618" xr:uid="{F84AAE3B-594F-45F6-90D2-3C4571CDCCF4}"/>
    <cellStyle name="Ergebnis 4 2 4 10" xfId="40335" xr:uid="{560E15E9-3E15-4750-B75D-CA09D01A0D52}"/>
    <cellStyle name="Ergebnis 4 2 4 11" xfId="44641" xr:uid="{9F8233C4-B243-4A83-874A-BCB578684DB4}"/>
    <cellStyle name="Ergebnis 4 2 4 12" xfId="50042" xr:uid="{A27E3CC8-6DF0-4814-8A81-FDE1539C0C84}"/>
    <cellStyle name="Ergebnis 4 2 4 2" xfId="7055" xr:uid="{E95E3D52-49A7-46E0-A041-25745F5008F5}"/>
    <cellStyle name="Ergebnis 4 2 4 3" xfId="10634" xr:uid="{BE9E4770-E136-46C1-8962-332BB6F99D75}"/>
    <cellStyle name="Ergebnis 4 2 4 4" xfId="14533" xr:uid="{3E07381F-FDB9-4CC1-916A-B3062115DAC3}"/>
    <cellStyle name="Ergebnis 4 2 4 5" xfId="17734" xr:uid="{2F65CF06-397A-4999-B4DC-6D842B6D7737}"/>
    <cellStyle name="Ergebnis 4 2 4 6" xfId="21717" xr:uid="{23AFE2FF-DCF4-4B3C-8163-D6BD30089942}"/>
    <cellStyle name="Ergebnis 4 2 4 7" xfId="24286" xr:uid="{C6D3013A-5002-45F4-9B98-4BD16A3B4515}"/>
    <cellStyle name="Ergebnis 4 2 4 8" xfId="30590" xr:uid="{B02561E3-E829-481E-A25D-851BF1F7BA45}"/>
    <cellStyle name="Ergebnis 4 2 4 9" xfId="34197" xr:uid="{DD192DB6-1470-47D2-A91C-000CD093B3DF}"/>
    <cellStyle name="Ergebnis 4 2 5" xfId="3307" xr:uid="{290C6B75-26F7-4C97-90F1-B330CCA28196}"/>
    <cellStyle name="Ergebnis 4 2 5 10" xfId="34884" xr:uid="{06482EAD-A6FA-44B9-BEB1-D4B001DC6559}"/>
    <cellStyle name="Ergebnis 4 2 5 11" xfId="38329" xr:uid="{FC5AC3BF-A3F4-4F8C-B242-6FC73C1A15DE}"/>
    <cellStyle name="Ergebnis 4 2 5 12" xfId="41018" xr:uid="{6C1E32B6-0032-4087-A6A4-A0ACF749B188}"/>
    <cellStyle name="Ergebnis 4 2 5 13" xfId="45329" xr:uid="{4E6AB8CE-9363-4100-BF3F-537C4E1E7D76}"/>
    <cellStyle name="Ergebnis 4 2 5 14" xfId="48720" xr:uid="{99732095-C1BE-4F4B-8E37-6503D0086806}"/>
    <cellStyle name="Ergebnis 4 2 5 15" xfId="50725" xr:uid="{8F7CE308-A5B5-43B8-9048-3C0D562C005E}"/>
    <cellStyle name="Ergebnis 4 2 5 2" xfId="7742" xr:uid="{C4853FE4-CB55-46F4-8C70-8415AE4D36A0}"/>
    <cellStyle name="Ergebnis 4 2 5 3" xfId="11321" xr:uid="{2F82E840-FEA5-4FA9-8558-8B989E4DFEFD}"/>
    <cellStyle name="Ergebnis 4 2 5 4" xfId="15221" xr:uid="{2BF89234-A9BB-4898-A4EC-04349AB16B34}"/>
    <cellStyle name="Ergebnis 4 2 5 5" xfId="18420" xr:uid="{9B4548CC-107E-44F1-83CE-7451BC3C643A}"/>
    <cellStyle name="Ergebnis 4 2 5 6" xfId="22400" xr:uid="{10904E8A-4992-4580-8CFF-693A1C618090}"/>
    <cellStyle name="Ergebnis 4 2 5 7" xfId="24962" xr:uid="{843D3283-5499-4E48-BE5C-BBDD9D5D0A22}"/>
    <cellStyle name="Ergebnis 4 2 5 8" xfId="29305" xr:uid="{7D0B4955-DCE6-45BB-A554-E18C35F1DFDF}"/>
    <cellStyle name="Ergebnis 4 2 5 9" xfId="31279" xr:uid="{DA2F30D5-1817-44B6-8FF2-52C76EF2517E}"/>
    <cellStyle name="Ergebnis 4 2 6" xfId="3026" xr:uid="{F313ABF8-8101-46A9-881B-D9B25398EB9D}"/>
    <cellStyle name="Ergebnis 4 2 6 10" xfId="34603" xr:uid="{98819767-EF72-41E5-8217-9FB5713BE0D9}"/>
    <cellStyle name="Ergebnis 4 2 6 11" xfId="38048" xr:uid="{7BB73C08-1ED0-4F61-9A10-7DB4CA015729}"/>
    <cellStyle name="Ergebnis 4 2 6 12" xfId="40737" xr:uid="{19800578-93F3-4742-B1A6-8DE4638DE712}"/>
    <cellStyle name="Ergebnis 4 2 6 13" xfId="45048" xr:uid="{E527DFB5-E8BD-42AC-A17B-782998D01CDD}"/>
    <cellStyle name="Ergebnis 4 2 6 14" xfId="48439" xr:uid="{511A99FB-832F-4DFD-8CC3-292B4FBE3EA7}"/>
    <cellStyle name="Ergebnis 4 2 6 15" xfId="50444" xr:uid="{20B83995-5612-416E-B330-785F732FF532}"/>
    <cellStyle name="Ergebnis 4 2 6 2" xfId="7461" xr:uid="{8AC81E25-6AC8-4E8D-B98F-9F600A6E678E}"/>
    <cellStyle name="Ergebnis 4 2 6 3" xfId="11040" xr:uid="{5B62FD16-DE6A-435A-90A2-AAD64D417C24}"/>
    <cellStyle name="Ergebnis 4 2 6 4" xfId="14940" xr:uid="{1CD9A201-D8D3-4193-A2BC-62525E970678}"/>
    <cellStyle name="Ergebnis 4 2 6 5" xfId="18139" xr:uid="{2294C576-E39A-4F1D-AF4F-0BC6CAACEDD9}"/>
    <cellStyle name="Ergebnis 4 2 6 6" xfId="22119" xr:uid="{65E5D3F1-6025-427B-B432-E1EF13D7A1DE}"/>
    <cellStyle name="Ergebnis 4 2 6 7" xfId="24681" xr:uid="{61F2C27C-A54A-4930-ACC5-6F03D9438021}"/>
    <cellStyle name="Ergebnis 4 2 6 8" xfId="29024" xr:uid="{F40B4B2E-FCD3-47EA-AECE-E8E00803A472}"/>
    <cellStyle name="Ergebnis 4 2 6 9" xfId="30998" xr:uid="{10C64CFB-3E96-4C47-8554-30DA1AE94D0D}"/>
    <cellStyle name="Ergebnis 4 2 7" xfId="4259" xr:uid="{45C0D2F6-8528-4B61-9A93-72ACE72D98CA}"/>
    <cellStyle name="Ergebnis 4 2 7 10" xfId="41922" xr:uid="{05120D56-BAB3-4437-88C9-DDD826D8174F}"/>
    <cellStyle name="Ergebnis 4 2 7 11" xfId="46258" xr:uid="{B5E9F6AF-FA6D-4E32-971E-47657BFDC10E}"/>
    <cellStyle name="Ergebnis 4 2 7 12" xfId="49662" xr:uid="{3BBC9769-4082-418D-8D2F-82656893B9A9}"/>
    <cellStyle name="Ergebnis 4 2 7 13" xfId="51629" xr:uid="{3FC58C6C-8CA9-4002-AEF4-19326E9C1078}"/>
    <cellStyle name="Ergebnis 4 2 7 2" xfId="8692" xr:uid="{989061C5-4A9F-495A-9F74-5589FE637A01}"/>
    <cellStyle name="Ergebnis 4 2 7 3" xfId="12263" xr:uid="{457E2626-8A4B-4DCC-B83A-7C9D153CEA7D}"/>
    <cellStyle name="Ergebnis 4 2 7 4" xfId="16166" xr:uid="{F51F8374-2CCA-4204-8B67-6ADB017EE908}"/>
    <cellStyle name="Ergebnis 4 2 7 5" xfId="19347" xr:uid="{E6FDEE13-3B00-4EE3-B4B0-D44EC3C88F7C}"/>
    <cellStyle name="Ergebnis 4 2 7 6" xfId="25866" xr:uid="{801B32A0-43A0-403E-BA7E-A628766AD617}"/>
    <cellStyle name="Ergebnis 4 2 7 7" xfId="32214" xr:uid="{2ECC2F29-680C-4D45-84E7-8430F2B3EE9F}"/>
    <cellStyle name="Ergebnis 4 2 7 8" xfId="35820" xr:uid="{9F8CD4E6-C4C6-405F-8F32-D0F8A1ECE092}"/>
    <cellStyle name="Ergebnis 4 2 7 9" xfId="39272" xr:uid="{F4C3F040-A59B-4A46-9BD0-784EB88B6C28}"/>
    <cellStyle name="Ergebnis 4 2 8" xfId="3794" xr:uid="{32ABA3D3-0478-4583-A4AC-A54BA63A79BC}"/>
    <cellStyle name="Ergebnis 4 2 8 10" xfId="41457" xr:uid="{0D144C5E-A798-40FD-80D4-268BE8F5E2C2}"/>
    <cellStyle name="Ergebnis 4 2 8 11" xfId="45793" xr:uid="{994670EC-0B9B-417D-B4F9-B707742CC665}"/>
    <cellStyle name="Ergebnis 4 2 8 12" xfId="49197" xr:uid="{15A976EE-836D-44F1-A5F3-6277FFD721F6}"/>
    <cellStyle name="Ergebnis 4 2 8 13" xfId="51164" xr:uid="{80A45897-B2A2-4227-956E-51667A174B36}"/>
    <cellStyle name="Ergebnis 4 2 8 2" xfId="8227" xr:uid="{164DBCF5-3631-4838-AA0E-FA37A18B3775}"/>
    <cellStyle name="Ergebnis 4 2 8 3" xfId="11798" xr:uid="{3BE9849C-68BE-4E7B-A72D-AC471C88B020}"/>
    <cellStyle name="Ergebnis 4 2 8 4" xfId="15701" xr:uid="{2169DAE7-F42E-4D09-BB30-B692E2565677}"/>
    <cellStyle name="Ergebnis 4 2 8 5" xfId="18882" xr:uid="{2C7B6DDF-7270-4B73-B64A-C5268EBFC987}"/>
    <cellStyle name="Ergebnis 4 2 8 6" xfId="25401" xr:uid="{3957A97C-F3C7-4EA5-8DDF-EED4529A3E02}"/>
    <cellStyle name="Ergebnis 4 2 8 7" xfId="31749" xr:uid="{1CF71B68-96B6-4EB8-998C-17893058063F}"/>
    <cellStyle name="Ergebnis 4 2 8 8" xfId="35355" xr:uid="{A53D3DC3-E955-43C7-8BFE-B88573C9B189}"/>
    <cellStyle name="Ergebnis 4 2 8 9" xfId="38807" xr:uid="{9A314566-31CE-4266-8101-9D032D231212}"/>
    <cellStyle name="Ergebnis 4 2 9" xfId="5176" xr:uid="{B452F7D6-B1FE-4298-A7E5-8DF910143110}"/>
    <cellStyle name="Ergebnis 4 3" xfId="1139" xr:uid="{A38528B9-FFA8-40AB-B324-13E0BAFE1B19}"/>
    <cellStyle name="Ergebnis 4 3 10" xfId="43164" xr:uid="{8E6B1A42-FB6E-444D-81C6-F60B1B6EA407}"/>
    <cellStyle name="Ergebnis 4 3 11" xfId="46810" xr:uid="{94BD2BD8-C668-4A81-A6F9-DF69FF8D7BC0}"/>
    <cellStyle name="Ergebnis 4 3 2" xfId="5581" xr:uid="{7D1EE56A-D1A9-4A62-B0F1-47CAAD988602}"/>
    <cellStyle name="Ergebnis 4 3 3" xfId="9155" xr:uid="{77774517-D893-484C-B92A-1E2F75A10016}"/>
    <cellStyle name="Ergebnis 4 3 4" xfId="13600" xr:uid="{3FEA6C95-B06B-4FB2-A607-C10AAA57F53E}"/>
    <cellStyle name="Ergebnis 4 3 5" xfId="20247" xr:uid="{115FFE91-676C-44D7-BE81-3C3D9E89FF64}"/>
    <cellStyle name="Ergebnis 4 3 6" xfId="22844" xr:uid="{9352AE13-6B6C-4901-BA73-567EA0F9911B}"/>
    <cellStyle name="Ergebnis 4 3 7" xfId="27399" xr:uid="{F34966E7-817E-489C-8615-88DB660B9BE6}"/>
    <cellStyle name="Ergebnis 4 3 8" xfId="32722" xr:uid="{A5581225-99B6-4D47-A4EC-31EF7D4B45D8}"/>
    <cellStyle name="Ergebnis 4 3 9" xfId="30085" xr:uid="{2BA93168-5FD5-429D-91DA-EDCD770D1B5D}"/>
    <cellStyle name="Ergebnis 4 4" xfId="1833" xr:uid="{F44994A6-9EA2-43AC-9DF5-E4A4CE9F8DC0}"/>
    <cellStyle name="Ergebnis 4 4 10" xfId="38710" xr:uid="{4E4488DC-A0C3-4EC6-B1DA-CA3590BCD932}"/>
    <cellStyle name="Ergebnis 4 4 11" xfId="43858" xr:uid="{52C82340-89A3-4347-A83B-225A1741002A}"/>
    <cellStyle name="Ergebnis 4 4 12" xfId="47155" xr:uid="{EA35A451-46E7-4DCB-A65F-30340545E41C}"/>
    <cellStyle name="Ergebnis 4 4 2" xfId="6271" xr:uid="{533C022A-6F6B-4FBF-B0E5-0DDD548F1FA1}"/>
    <cellStyle name="Ergebnis 4 4 3" xfId="9849" xr:uid="{728D2322-8770-4639-AD91-65617EB0E648}"/>
    <cellStyle name="Ergebnis 4 4 4" xfId="13751" xr:uid="{9828B0F4-5E95-4B68-9EDE-D56B5E06F1B4}"/>
    <cellStyle name="Ergebnis 4 4 5" xfId="16954" xr:uid="{E305DDB9-667E-4FAB-822B-F3AB41185546}"/>
    <cellStyle name="Ergebnis 4 4 6" xfId="20941" xr:uid="{74312202-13B4-440E-BC11-4FF90C2D4220}"/>
    <cellStyle name="Ergebnis 4 4 7" xfId="23538" xr:uid="{F360F8F6-9070-49C4-ADEA-04EE41EDF0C6}"/>
    <cellStyle name="Ergebnis 4 4 8" xfId="26802" xr:uid="{D1952900-6E12-4BD3-A187-C50B42A3DE95}"/>
    <cellStyle name="Ergebnis 4 4 9" xfId="33416" xr:uid="{D70F4E26-8CD3-45D3-9EEE-03823771F8A9}"/>
    <cellStyle name="Ergebnis 4 5" xfId="2412" xr:uid="{4ECFDC8E-3BB9-4292-859E-87DB89EB453C}"/>
    <cellStyle name="Ergebnis 4 5 10" xfId="40129" xr:uid="{AB27B68A-510B-49E8-8F9D-107514E70245}"/>
    <cellStyle name="Ergebnis 4 5 11" xfId="44435" xr:uid="{66EECA04-8AD7-4C70-9731-49769CB4EAEE}"/>
    <cellStyle name="Ergebnis 4 5 12" xfId="42474" xr:uid="{8C548CCD-4CBE-497A-B80B-D0ACB1E8DE3D}"/>
    <cellStyle name="Ergebnis 4 5 2" xfId="6850" xr:uid="{6A540E6D-8A3A-49DF-88B3-9BAC0F4B8EF8}"/>
    <cellStyle name="Ergebnis 4 5 3" xfId="10428" xr:uid="{2A2BE9E9-D06F-491C-835A-EAE539D972E5}"/>
    <cellStyle name="Ergebnis 4 5 4" xfId="14327" xr:uid="{E880A6FF-7A03-41F3-B6C7-D7B62B0CE56C}"/>
    <cellStyle name="Ergebnis 4 5 5" xfId="17528" xr:uid="{7B31549E-B7E4-4E9F-95DC-BDF808422433}"/>
    <cellStyle name="Ergebnis 4 5 6" xfId="21511" xr:uid="{36E8CAF6-AE43-45A0-A06F-A371963C03F9}"/>
    <cellStyle name="Ergebnis 4 5 7" xfId="24095" xr:uid="{A3398FD0-673C-419D-A91E-FD358B8FD049}"/>
    <cellStyle name="Ergebnis 4 5 8" xfId="28450" xr:uid="{FCB42B36-2123-461B-A72C-900BC44D17C9}"/>
    <cellStyle name="Ergebnis 4 5 9" xfId="33991" xr:uid="{24A66CCD-3B15-4D99-9176-C8E249817C13}"/>
    <cellStyle name="Ergebnis 4 6" xfId="3096" xr:uid="{2809E613-46B4-4480-B7FB-FEAFD4744F38}"/>
    <cellStyle name="Ergebnis 4 6 10" xfId="34673" xr:uid="{692F9E6C-8568-4B6E-9337-B158E29E4628}"/>
    <cellStyle name="Ergebnis 4 6 11" xfId="38118" xr:uid="{A9A976E6-07B4-4AE4-A2A4-DEE70774D881}"/>
    <cellStyle name="Ergebnis 4 6 12" xfId="40807" xr:uid="{4560238A-C3EE-4B62-B2D3-77DD79A8CFEC}"/>
    <cellStyle name="Ergebnis 4 6 13" xfId="45118" xr:uid="{723F9876-211A-4A65-98A4-07DFBDA75B4E}"/>
    <cellStyle name="Ergebnis 4 6 14" xfId="48509" xr:uid="{664C1620-EC36-40D0-8F7E-534B4DA11FB7}"/>
    <cellStyle name="Ergebnis 4 6 15" xfId="50514" xr:uid="{2C3AF7BF-EB48-4546-9713-18C92B166F5C}"/>
    <cellStyle name="Ergebnis 4 6 2" xfId="7531" xr:uid="{8FCC69AA-F364-4435-94CF-A91B26114779}"/>
    <cellStyle name="Ergebnis 4 6 3" xfId="11110" xr:uid="{DAFD2179-E3FB-4363-87DC-2DF7A447261F}"/>
    <cellStyle name="Ergebnis 4 6 4" xfId="15010" xr:uid="{B75148B1-B37F-4AF3-9642-A07269F29E5B}"/>
    <cellStyle name="Ergebnis 4 6 5" xfId="18209" xr:uid="{824E7EE4-97A0-4D8E-A158-84C3509CE571}"/>
    <cellStyle name="Ergebnis 4 6 6" xfId="22189" xr:uid="{65FB54B1-883B-4B82-BACB-8C8E7502F55C}"/>
    <cellStyle name="Ergebnis 4 6 7" xfId="24751" xr:uid="{F521F3B9-7ACB-4198-BCB5-5534B08D5390}"/>
    <cellStyle name="Ergebnis 4 6 8" xfId="29094" xr:uid="{D8C43A16-E7DA-4DB4-ABAC-4CC645A90766}"/>
    <cellStyle name="Ergebnis 4 6 9" xfId="31068" xr:uid="{06DF6F70-C249-4110-8FFB-85848464D4EF}"/>
    <cellStyle name="Ergebnis 4 7" xfId="3579" xr:uid="{CB3A7EA3-393B-4299-A194-C7DADD1E231B}"/>
    <cellStyle name="Ergebnis 4 7 10" xfId="35156" xr:uid="{FE40C6E7-5148-4255-A453-BD349A33F76E}"/>
    <cellStyle name="Ergebnis 4 7 11" xfId="38601" xr:uid="{26E53E87-1473-4F63-B802-84FFC200D75A}"/>
    <cellStyle name="Ergebnis 4 7 12" xfId="41290" xr:uid="{2618FD3E-B1C2-4D0F-A39D-6AF53170D5BB}"/>
    <cellStyle name="Ergebnis 4 7 13" xfId="45601" xr:uid="{AF0A21FD-826A-42A1-94C1-44D44F6110E8}"/>
    <cellStyle name="Ergebnis 4 7 14" xfId="48992" xr:uid="{D1BB1AD4-C443-44F1-B207-13747EBD2A07}"/>
    <cellStyle name="Ergebnis 4 7 15" xfId="50997" xr:uid="{F79041C2-7CD1-4D4F-B206-00DEC6CD2435}"/>
    <cellStyle name="Ergebnis 4 7 2" xfId="8014" xr:uid="{3C304A00-1B44-4D70-8114-10EC87799C01}"/>
    <cellStyle name="Ergebnis 4 7 3" xfId="11593" xr:uid="{A9FF3FE5-6E0B-4C3F-87CE-615739A85BC9}"/>
    <cellStyle name="Ergebnis 4 7 4" xfId="15493" xr:uid="{9E23F68E-C708-445E-B175-C46B9F993D71}"/>
    <cellStyle name="Ergebnis 4 7 5" xfId="18692" xr:uid="{351B26BB-D71E-440B-8AE0-96FFE1777FC6}"/>
    <cellStyle name="Ergebnis 4 7 6" xfId="22672" xr:uid="{B268223F-4986-4C9F-916A-AC0AAA43B916}"/>
    <cellStyle name="Ergebnis 4 7 7" xfId="25234" xr:uid="{0AB308E3-3A3E-460D-9E57-A6FB106FAE55}"/>
    <cellStyle name="Ergebnis 4 7 8" xfId="29577" xr:uid="{66C86569-A460-44B1-B64E-F7F8C14D19A1}"/>
    <cellStyle name="Ergebnis 4 7 9" xfId="31551" xr:uid="{D7D99421-071F-42F1-AE82-54B0EE4B5882}"/>
    <cellStyle name="Ergebnis 4 8" xfId="4050" xr:uid="{1EB522B3-9DCE-45E1-9828-AAE63D5E7352}"/>
    <cellStyle name="Ergebnis 4 8 10" xfId="41713" xr:uid="{F814EE41-6590-4E60-A7D3-7DA0F9362085}"/>
    <cellStyle name="Ergebnis 4 8 11" xfId="46049" xr:uid="{98269169-EBC5-45E3-ADDB-20DE75F49DF7}"/>
    <cellStyle name="Ergebnis 4 8 12" xfId="49453" xr:uid="{D7A01B8D-95B8-442E-93D9-E147BF703848}"/>
    <cellStyle name="Ergebnis 4 8 13" xfId="51420" xr:uid="{C588CE64-F588-43EA-BA53-CD11625D7ED9}"/>
    <cellStyle name="Ergebnis 4 8 2" xfId="8483" xr:uid="{9F052E2D-611E-44D8-BD8B-AB0D65EE4E78}"/>
    <cellStyle name="Ergebnis 4 8 3" xfId="12054" xr:uid="{8432C76F-7E7F-40AA-8ED9-024D0AD9CF90}"/>
    <cellStyle name="Ergebnis 4 8 4" xfId="15957" xr:uid="{618852AF-154F-43CF-9B21-D6167B6D5A39}"/>
    <cellStyle name="Ergebnis 4 8 5" xfId="19138" xr:uid="{C38A247A-43AF-479F-B1FB-F4B31D81FAC0}"/>
    <cellStyle name="Ergebnis 4 8 6" xfId="25657" xr:uid="{86DCEB92-9D9B-4E14-B90F-710494A616D5}"/>
    <cellStyle name="Ergebnis 4 8 7" xfId="32005" xr:uid="{DE0B1B1F-E58D-49AF-9627-E805B05CCEC2}"/>
    <cellStyle name="Ergebnis 4 8 8" xfId="35611" xr:uid="{580E68EB-4E70-49FA-A528-EBB186EC07F0}"/>
    <cellStyle name="Ergebnis 4 8 9" xfId="39063" xr:uid="{E95A1E85-D40D-45FD-BC90-63F8143B601E}"/>
    <cellStyle name="Ergebnis 4 9" xfId="4553" xr:uid="{7EA7C585-F897-4B15-AE4F-EA7857ABFE88}"/>
    <cellStyle name="Ergebnis 4 9 10" xfId="42216" xr:uid="{66057DC2-99DD-4266-9A87-022669A2F22A}"/>
    <cellStyle name="Ergebnis 4 9 11" xfId="46552" xr:uid="{C7156EB3-CD78-4A76-998F-82FEA2831794}"/>
    <cellStyle name="Ergebnis 4 9 12" xfId="49956" xr:uid="{8C260E24-A772-4472-B964-65CD0CC49520}"/>
    <cellStyle name="Ergebnis 4 9 13" xfId="51923" xr:uid="{FAD8A0DA-0171-4A05-811D-A47DEF639723}"/>
    <cellStyle name="Ergebnis 4 9 2" xfId="8986" xr:uid="{8034F864-3353-4648-85F9-77718E8517AD}"/>
    <cellStyle name="Ergebnis 4 9 3" xfId="12557" xr:uid="{3F6A4E9D-79B4-49FC-8E5A-956A0FE631E0}"/>
    <cellStyle name="Ergebnis 4 9 4" xfId="16460" xr:uid="{516EF1B9-7D98-44A6-8891-8E64C41AC85A}"/>
    <cellStyle name="Ergebnis 4 9 5" xfId="19641" xr:uid="{8B3C648D-3CBF-47CE-8AD5-7AFA737BF4DA}"/>
    <cellStyle name="Ergebnis 4 9 6" xfId="26160" xr:uid="{8299331E-2B36-4FE5-BB5D-FBF28CC3F785}"/>
    <cellStyle name="Ergebnis 4 9 7" xfId="32508" xr:uid="{19A4B352-361A-40BA-8381-5CAB02D6DEA3}"/>
    <cellStyle name="Ergebnis 4 9 8" xfId="36114" xr:uid="{EB606AE5-7D12-42DE-96C0-D8B0E32F1753}"/>
    <cellStyle name="Ergebnis 4 9 9" xfId="39566" xr:uid="{21BFC819-C8E3-43C0-AE7E-194F639F6171}"/>
    <cellStyle name="Ergebnis 5" xfId="702" xr:uid="{3575A849-D30E-40E6-B517-D79D218FE8BB}"/>
    <cellStyle name="Ergebnis 5 10" xfId="5088" xr:uid="{6907C982-C3BD-4C48-AC62-6445B385FE54}"/>
    <cellStyle name="Ergebnis 5 11" xfId="13090" xr:uid="{AC7495AC-E733-43FB-A073-9288D2798519}"/>
    <cellStyle name="Ergebnis 5 12" xfId="19816" xr:uid="{96937110-EC67-455B-997E-70B13A71DDCB}"/>
    <cellStyle name="Ergebnis 5 13" xfId="26550" xr:uid="{958FD878-8D34-42E2-A507-688CD5DEE446}"/>
    <cellStyle name="Ergebnis 5 14" xfId="42732" xr:uid="{101C61F8-0776-4ED5-87C4-0CAE2C7A70B5}"/>
    <cellStyle name="Ergebnis 5 15" xfId="52566" xr:uid="{C75DE06C-FE6B-4019-9493-F8CC8AB56146}"/>
    <cellStyle name="Ergebnis 5 2" xfId="917" xr:uid="{65809A24-CAF3-45FA-BA49-C34B2C1B50BD}"/>
    <cellStyle name="Ergebnis 5 2 10" xfId="12920" xr:uid="{9110784E-7CD6-4E30-ADF4-88CAA51CAF68}"/>
    <cellStyle name="Ergebnis 5 2 11" xfId="20026" xr:uid="{13D66A4D-9999-4443-922A-396263818A45}"/>
    <cellStyle name="Ergebnis 5 2 12" xfId="27300" xr:uid="{F3E71CC7-8F37-4992-84F8-8ADCB50A2B93}"/>
    <cellStyle name="Ergebnis 5 2 13" xfId="42942" xr:uid="{719BCCF4-2D68-4EEF-8AC2-7A7FF440A848}"/>
    <cellStyle name="Ergebnis 5 2 14" xfId="52780" xr:uid="{08F83893-4E7D-420F-9524-C0ADD69A4F60}"/>
    <cellStyle name="Ergebnis 5 2 2" xfId="1655" xr:uid="{BC7172FA-5938-46BB-BFD7-60764190BF04}"/>
    <cellStyle name="Ergebnis 5 2 2 10" xfId="43680" xr:uid="{661524AA-3876-4635-B326-FD7558C95729}"/>
    <cellStyle name="Ergebnis 5 2 2 11" xfId="47109" xr:uid="{FC1C3845-B567-4CEF-AF5C-E97FD40D5BED}"/>
    <cellStyle name="Ergebnis 5 2 2 2" xfId="6094" xr:uid="{14A4EEE0-609C-485A-8B9E-96D5258FCDA2}"/>
    <cellStyle name="Ergebnis 5 2 2 3" xfId="9671" xr:uid="{16CF60B1-6E1E-4FB2-AAB0-DD1C3F80A085}"/>
    <cellStyle name="Ergebnis 5 2 2 4" xfId="16776" xr:uid="{6E44AF2F-E306-4ABB-9C60-56D44A5E15D9}"/>
    <cellStyle name="Ergebnis 5 2 2 5" xfId="20763" xr:uid="{F5F68183-B367-4C19-BE30-317FFDF01035}"/>
    <cellStyle name="Ergebnis 5 2 2 6" xfId="23370" xr:uid="{76BBA7FF-00D5-48CB-8889-7007922ABE48}"/>
    <cellStyle name="Ergebnis 5 2 2 7" xfId="28543" xr:uid="{E17B7D0C-DFA4-482F-89D2-A434C2D2F28E}"/>
    <cellStyle name="Ergebnis 5 2 2 8" xfId="33238" xr:uid="{5D9BC983-A7CE-458B-9CD7-F54F9780B6E0}"/>
    <cellStyle name="Ergebnis 5 2 2 9" xfId="27237" xr:uid="{31A69B7C-D1BB-4ECB-8CF6-8D529490F91B}"/>
    <cellStyle name="Ergebnis 5 2 3" xfId="1587" xr:uid="{C82E0EE2-1E30-4BC2-8548-B90D0FF07CCB}"/>
    <cellStyle name="Ergebnis 5 2 3 10" xfId="36696" xr:uid="{CA70483B-5B52-4E6A-A575-557BF2526047}"/>
    <cellStyle name="Ergebnis 5 2 3 11" xfId="43612" xr:uid="{C65F92A5-A35C-4029-B663-9F1C246E89EB}"/>
    <cellStyle name="Ergebnis 5 2 3 12" xfId="46726" xr:uid="{095B2DAF-20CC-4772-A4B9-EF088F540860}"/>
    <cellStyle name="Ergebnis 5 2 3 2" xfId="6026" xr:uid="{109B67AC-F0B8-4C1D-BEDA-0FABB20C05A5}"/>
    <cellStyle name="Ergebnis 5 2 3 3" xfId="9603" xr:uid="{AD13714D-CF1E-4F2D-906D-1BD0270D3278}"/>
    <cellStyle name="Ergebnis 5 2 3 4" xfId="13515" xr:uid="{9C955718-5E9E-430F-B794-B63268F934A1}"/>
    <cellStyle name="Ergebnis 5 2 3 5" xfId="16708" xr:uid="{A20D7B5B-66BB-438F-BED9-842A418B20B0}"/>
    <cellStyle name="Ergebnis 5 2 3 6" xfId="20695" xr:uid="{00EB2322-1B32-41B7-8C53-72A8DDAF5E1B}"/>
    <cellStyle name="Ergebnis 5 2 3 7" xfId="23304" xr:uid="{FD59CA19-A4B3-420C-A25E-714A8DD77221}"/>
    <cellStyle name="Ergebnis 5 2 3 8" xfId="27560" xr:uid="{B7CBAD5C-4CB6-44E2-B376-DE918AD6DA85}"/>
    <cellStyle name="Ergebnis 5 2 3 9" xfId="33170" xr:uid="{6B8F8BE5-8282-425F-9931-E664A15D5841}"/>
    <cellStyle name="Ergebnis 5 2 4" xfId="2692" xr:uid="{D87BF3BD-A910-49E5-9982-8853C62A3BA6}"/>
    <cellStyle name="Ergebnis 5 2 4 10" xfId="40409" xr:uid="{18471EDB-FEEF-4B55-83F7-12513A34E69C}"/>
    <cellStyle name="Ergebnis 5 2 4 11" xfId="44715" xr:uid="{65FC6EEE-0CF9-4F21-B658-E1E74BF9BFE2}"/>
    <cellStyle name="Ergebnis 5 2 4 12" xfId="50116" xr:uid="{5E2C6024-48C7-4DF2-B29E-23FF8B8F5642}"/>
    <cellStyle name="Ergebnis 5 2 4 2" xfId="7128" xr:uid="{A3F6CA19-1E03-4F01-A691-F0B8AF93B459}"/>
    <cellStyle name="Ergebnis 5 2 4 3" xfId="10708" xr:uid="{4CCCC36A-8EE3-4396-B20F-C36D38273DCC}"/>
    <cellStyle name="Ergebnis 5 2 4 4" xfId="14607" xr:uid="{007AC770-2966-4A26-AAFC-5B9D0842D9EF}"/>
    <cellStyle name="Ergebnis 5 2 4 5" xfId="17808" xr:uid="{04733597-D82E-42CE-AD72-27D516FDCB99}"/>
    <cellStyle name="Ergebnis 5 2 4 6" xfId="21791" xr:uid="{182FED21-E28D-4D01-B711-0C9E7F93E170}"/>
    <cellStyle name="Ergebnis 5 2 4 7" xfId="24357" xr:uid="{7638FC04-0C31-42DC-9F7D-4553F20FC958}"/>
    <cellStyle name="Ergebnis 5 2 4 8" xfId="30664" xr:uid="{2E9EC28F-9D5A-416C-A458-33C23879326D}"/>
    <cellStyle name="Ergebnis 5 2 4 9" xfId="34271" xr:uid="{BD2EB68F-648B-44CF-83BE-1BD9CF432C76}"/>
    <cellStyle name="Ergebnis 5 2 5" xfId="3381" xr:uid="{7D585EB2-0FBA-4F94-AA11-34A8EFA8C03E}"/>
    <cellStyle name="Ergebnis 5 2 5 10" xfId="34958" xr:uid="{24F522F9-BC41-4C6A-A309-5C2E4EAE7201}"/>
    <cellStyle name="Ergebnis 5 2 5 11" xfId="38403" xr:uid="{F177589B-471A-48E0-9BDB-077B4CF037BF}"/>
    <cellStyle name="Ergebnis 5 2 5 12" xfId="41092" xr:uid="{28B474EE-A131-42ED-9D7B-964A58DAE2C3}"/>
    <cellStyle name="Ergebnis 5 2 5 13" xfId="45403" xr:uid="{1069BD2A-2D14-4A86-AC0E-ED38B29B68F8}"/>
    <cellStyle name="Ergebnis 5 2 5 14" xfId="48794" xr:uid="{1A164830-8B9E-41E5-98E6-48AF6ACD66B1}"/>
    <cellStyle name="Ergebnis 5 2 5 15" xfId="50799" xr:uid="{FE2E15FF-2296-4253-B7D7-4F716A3CD686}"/>
    <cellStyle name="Ergebnis 5 2 5 2" xfId="7816" xr:uid="{E72C9595-D249-452B-AA58-03F9C9CE9589}"/>
    <cellStyle name="Ergebnis 5 2 5 3" xfId="11395" xr:uid="{8914B280-5074-4975-A929-8147A1594806}"/>
    <cellStyle name="Ergebnis 5 2 5 4" xfId="15295" xr:uid="{E0F48E24-676A-49C7-891D-772067C56D25}"/>
    <cellStyle name="Ergebnis 5 2 5 5" xfId="18494" xr:uid="{C9A37997-B452-4159-B7B3-5D1E7744C612}"/>
    <cellStyle name="Ergebnis 5 2 5 6" xfId="22474" xr:uid="{8243B657-B1BE-4816-B910-701066B3A4E8}"/>
    <cellStyle name="Ergebnis 5 2 5 7" xfId="25036" xr:uid="{2E3BB53C-7B6E-491B-AFEC-F5CCD5027705}"/>
    <cellStyle name="Ergebnis 5 2 5 8" xfId="29379" xr:uid="{6A253A34-68AD-4D36-B74B-7E109DA946C4}"/>
    <cellStyle name="Ergebnis 5 2 5 9" xfId="31353" xr:uid="{F0121596-2310-4061-85C1-9B274927A6A0}"/>
    <cellStyle name="Ergebnis 5 2 6" xfId="2841" xr:uid="{54F04E19-89C5-464F-B979-134C73DBE719}"/>
    <cellStyle name="Ergebnis 5 2 6 10" xfId="34419" xr:uid="{A65699AF-2FA9-4C9F-90C5-6EA7DB6AB4FD}"/>
    <cellStyle name="Ergebnis 5 2 6 11" xfId="37865" xr:uid="{17FEABB3-FF22-4A3C-BF77-FF0F53F80729}"/>
    <cellStyle name="Ergebnis 5 2 6 12" xfId="40555" xr:uid="{11C85F6E-4F4B-40A4-87D7-C8E9FC049068}"/>
    <cellStyle name="Ergebnis 5 2 6 13" xfId="44863" xr:uid="{D612A991-180E-4A27-9084-1FBAB159FA6E}"/>
    <cellStyle name="Ergebnis 5 2 6 14" xfId="48258" xr:uid="{99198432-06E0-4E06-822F-A45D2DFB9DB4}"/>
    <cellStyle name="Ergebnis 5 2 6 15" xfId="50262" xr:uid="{5AFEFD14-569A-410F-A901-A72DA5ACBCEE}"/>
    <cellStyle name="Ergebnis 5 2 6 2" xfId="7277" xr:uid="{20FD8AAB-CA55-44ED-8791-30DD68F4FB01}"/>
    <cellStyle name="Ergebnis 5 2 6 3" xfId="10855" xr:uid="{2322C004-FFBD-4213-97E4-1412B70BE528}"/>
    <cellStyle name="Ergebnis 5 2 6 4" xfId="14756" xr:uid="{B31A37C5-C445-494A-A3F7-A9044892FB71}"/>
    <cellStyle name="Ergebnis 5 2 6 5" xfId="17956" xr:uid="{B9C797E1-AA5C-4569-A621-8ADEDDD17CC5}"/>
    <cellStyle name="Ergebnis 5 2 6 6" xfId="21937" xr:uid="{2DA4C7C0-683B-45A7-A262-2B6FA4C65015}"/>
    <cellStyle name="Ergebnis 5 2 6 7" xfId="24499" xr:uid="{A128F0CD-74ED-46CA-B9D6-81C3051A898B}"/>
    <cellStyle name="Ergebnis 5 2 6 8" xfId="28840" xr:uid="{D7C4EA30-0045-44C2-9C70-138BD16397B4}"/>
    <cellStyle name="Ergebnis 5 2 6 9" xfId="30813" xr:uid="{9A06421F-6792-409C-A5D2-0276F25EE7CD}"/>
    <cellStyle name="Ergebnis 5 2 7" xfId="4333" xr:uid="{FE06B3EC-EC8C-4EF5-8752-3F1AB6C7219E}"/>
    <cellStyle name="Ergebnis 5 2 7 10" xfId="41996" xr:uid="{31064536-1371-4E60-A107-368808D203BC}"/>
    <cellStyle name="Ergebnis 5 2 7 11" xfId="46332" xr:uid="{BB260ADC-620F-47CF-85D5-379BDA3BD42D}"/>
    <cellStyle name="Ergebnis 5 2 7 12" xfId="49736" xr:uid="{4C1655F0-6637-486D-889A-5A1365F3F265}"/>
    <cellStyle name="Ergebnis 5 2 7 13" xfId="51703" xr:uid="{FC7E7ADC-FAC4-47DF-B34A-86A31AE11385}"/>
    <cellStyle name="Ergebnis 5 2 7 2" xfId="8766" xr:uid="{790312DD-6294-4349-82D0-2D48CF1DB3AC}"/>
    <cellStyle name="Ergebnis 5 2 7 3" xfId="12337" xr:uid="{EB3AB8A7-35C3-4158-A618-1A3BFBA2D522}"/>
    <cellStyle name="Ergebnis 5 2 7 4" xfId="16240" xr:uid="{6F9615D6-21CE-4456-874F-3AFE197AD5A8}"/>
    <cellStyle name="Ergebnis 5 2 7 5" xfId="19421" xr:uid="{6209581B-A761-4944-B3FF-5AFDC8BCB70C}"/>
    <cellStyle name="Ergebnis 5 2 7 6" xfId="25940" xr:uid="{D28E458A-01EC-46D3-AA54-8D9EA16D7F1F}"/>
    <cellStyle name="Ergebnis 5 2 7 7" xfId="32288" xr:uid="{75D7BBC0-71B6-4CD2-A3C6-39B0CBC6AC46}"/>
    <cellStyle name="Ergebnis 5 2 7 8" xfId="35894" xr:uid="{92BA9946-4AA2-4FB6-9FA1-A7862F900BB6}"/>
    <cellStyle name="Ergebnis 5 2 7 9" xfId="39346" xr:uid="{23F49DF1-2B53-4F88-9E2F-6C95045439E9}"/>
    <cellStyle name="Ergebnis 5 2 8" xfId="3992" xr:uid="{867900A0-E6E6-4A3B-8929-81B0649ED873}"/>
    <cellStyle name="Ergebnis 5 2 8 10" xfId="41655" xr:uid="{2DFCBC2B-E6B3-4193-A012-470236130D7E}"/>
    <cellStyle name="Ergebnis 5 2 8 11" xfId="45991" xr:uid="{3619D33D-4E4C-4139-ABCA-AFB9A8A41E25}"/>
    <cellStyle name="Ergebnis 5 2 8 12" xfId="49395" xr:uid="{74EA49FE-D22C-4984-AAFD-1F8F63FB050B}"/>
    <cellStyle name="Ergebnis 5 2 8 13" xfId="51362" xr:uid="{D74B296F-25E6-4C11-859A-9F00545560CA}"/>
    <cellStyle name="Ergebnis 5 2 8 2" xfId="8425" xr:uid="{C67FD900-CF6F-489C-BE3C-E8BACAECD654}"/>
    <cellStyle name="Ergebnis 5 2 8 3" xfId="11996" xr:uid="{97388EFF-8B8C-4DDF-97D5-41EE65F46F82}"/>
    <cellStyle name="Ergebnis 5 2 8 4" xfId="15899" xr:uid="{1C2255FE-D016-498B-B957-FBE92710D987}"/>
    <cellStyle name="Ergebnis 5 2 8 5" xfId="19080" xr:uid="{FE8C2DC4-3EEE-4789-AB7A-F44995714614}"/>
    <cellStyle name="Ergebnis 5 2 8 6" xfId="25599" xr:uid="{47915E43-D296-4346-BAA3-640570DED5D2}"/>
    <cellStyle name="Ergebnis 5 2 8 7" xfId="31947" xr:uid="{45A5D594-2851-4A12-813F-B9AF1A9D32DA}"/>
    <cellStyle name="Ergebnis 5 2 8 8" xfId="35553" xr:uid="{B55E0F5D-0489-44E5-B738-88E8EC4F7446}"/>
    <cellStyle name="Ergebnis 5 2 8 9" xfId="39005" xr:uid="{396ED8F2-EB77-4345-AD15-FDF6437CD5CA}"/>
    <cellStyle name="Ergebnis 5 2 9" xfId="4697" xr:uid="{8E4EF35F-9A66-424E-A98C-222E515949A8}"/>
    <cellStyle name="Ergebnis 5 3" xfId="1094" xr:uid="{AFA34AED-98CE-4F8E-B3AD-AE87DB2DBAE1}"/>
    <cellStyle name="Ergebnis 5 3 10" xfId="43119" xr:uid="{EF92CE71-D287-407C-842B-31170D1592B0}"/>
    <cellStyle name="Ergebnis 5 3 11" xfId="47552" xr:uid="{B246DC23-D9ED-4D4E-8611-8BF09CECCAE7}"/>
    <cellStyle name="Ergebnis 5 3 2" xfId="5536" xr:uid="{B49F7459-E905-46C6-9528-4B670322A9C1}"/>
    <cellStyle name="Ergebnis 5 3 3" xfId="9110" xr:uid="{CF98F7B8-006A-412D-8A35-44B5135E0BEF}"/>
    <cellStyle name="Ergebnis 5 3 4" xfId="13341" xr:uid="{6007C5E4-9EB1-4386-B5C1-E241A4FD23CA}"/>
    <cellStyle name="Ergebnis 5 3 5" xfId="20202" xr:uid="{DAF45A7E-9BC8-4176-887C-18A40116D410}"/>
    <cellStyle name="Ergebnis 5 3 6" xfId="22815" xr:uid="{EB39F842-4E63-42F0-BD73-2C80FE9B76E3}"/>
    <cellStyle name="Ergebnis 5 3 7" xfId="30116" xr:uid="{CD8F80A4-907C-44CC-9E46-262DA1CD48BF}"/>
    <cellStyle name="Ergebnis 5 3 8" xfId="32677" xr:uid="{AB28770D-64CF-4921-AE83-07F952119668}"/>
    <cellStyle name="Ergebnis 5 3 9" xfId="28270" xr:uid="{4709FC26-257E-4AF8-883E-C8F4D8324CAE}"/>
    <cellStyle name="Ergebnis 5 4" xfId="1861" xr:uid="{09AC23C8-0993-4793-A567-455DB6DEA819}"/>
    <cellStyle name="Ergebnis 5 4 10" xfId="29778" xr:uid="{E16CF05B-CD74-4662-B15F-01688305312A}"/>
    <cellStyle name="Ergebnis 5 4 11" xfId="43886" xr:uid="{177BF37A-3581-4C72-AFC6-AC067C80CB31}"/>
    <cellStyle name="Ergebnis 5 4 12" xfId="42477" xr:uid="{7C90B997-13C5-4186-B133-44796F5EE104}"/>
    <cellStyle name="Ergebnis 5 4 2" xfId="6299" xr:uid="{9BCE72A2-2116-42CE-A0DF-EDB71B88BA6F}"/>
    <cellStyle name="Ergebnis 5 4 3" xfId="9877" xr:uid="{F91A8363-3084-4797-B0C6-C24F9CF5906D}"/>
    <cellStyle name="Ergebnis 5 4 4" xfId="13779" xr:uid="{EAA9A9D4-58B9-440C-B3DA-A0F7537DF795}"/>
    <cellStyle name="Ergebnis 5 4 5" xfId="16982" xr:uid="{4AF09251-084A-49BE-B857-8F22A12034D0}"/>
    <cellStyle name="Ergebnis 5 4 6" xfId="20969" xr:uid="{CD698B76-1D39-4FF7-8A6E-EECE8F26662F}"/>
    <cellStyle name="Ergebnis 5 4 7" xfId="23563" xr:uid="{8357BC0C-2EAE-4E70-82C5-48928B112799}"/>
    <cellStyle name="Ergebnis 5 4 8" xfId="26817" xr:uid="{B51FF943-0B2B-4AC7-98AC-BACF2BC37E59}"/>
    <cellStyle name="Ergebnis 5 4 9" xfId="33444" xr:uid="{BE7D424E-22BC-423A-86A6-7DE0AB36BF8F}"/>
    <cellStyle name="Ergebnis 5 5" xfId="2486" xr:uid="{AA343A18-E2A2-4902-9A04-BBE7652AD408}"/>
    <cellStyle name="Ergebnis 5 5 10" xfId="40203" xr:uid="{DBF636A1-136C-4ECA-B422-5BD8094D50F7}"/>
    <cellStyle name="Ergebnis 5 5 11" xfId="44509" xr:uid="{1985AF71-EC60-4FCE-B652-7DB0D2DE9E88}"/>
    <cellStyle name="Ergebnis 5 5 12" xfId="42279" xr:uid="{6866195C-437A-425B-B48A-110DF5A5AC27}"/>
    <cellStyle name="Ergebnis 5 5 2" xfId="6924" xr:uid="{1B5E9B2A-DAF7-4548-ADA3-887742AE1514}"/>
    <cellStyle name="Ergebnis 5 5 3" xfId="10502" xr:uid="{76AA4867-4EE2-4E2A-995A-23F51E91DCE6}"/>
    <cellStyle name="Ergebnis 5 5 4" xfId="14401" xr:uid="{20F750C8-424F-4966-8CAF-A017FAA729D7}"/>
    <cellStyle name="Ergebnis 5 5 5" xfId="17602" xr:uid="{8CCE01F6-6FF4-4845-AD00-96D5485EC252}"/>
    <cellStyle name="Ergebnis 5 5 6" xfId="21585" xr:uid="{70BCE688-1AE2-4F53-A1D8-ECFDEBA9CCF0}"/>
    <cellStyle name="Ergebnis 5 5 7" xfId="24166" xr:uid="{48BAADC1-DA7F-4EFE-8940-CBCE6472F195}"/>
    <cellStyle name="Ergebnis 5 5 8" xfId="26981" xr:uid="{B80478CB-5A71-4C86-AD96-50DE8F268665}"/>
    <cellStyle name="Ergebnis 5 5 9" xfId="34065" xr:uid="{02FEBC76-046A-46F6-8C9F-326E65E24080}"/>
    <cellStyle name="Ergebnis 5 6" xfId="3170" xr:uid="{06E04CE3-B3AC-497C-BDD3-A051F750573B}"/>
    <cellStyle name="Ergebnis 5 6 10" xfId="34747" xr:uid="{6712FD1C-D077-4BDB-9E1A-968ED48BE57E}"/>
    <cellStyle name="Ergebnis 5 6 11" xfId="38192" xr:uid="{B7EC73C8-18EA-40FB-8073-D1663C56DA99}"/>
    <cellStyle name="Ergebnis 5 6 12" xfId="40881" xr:uid="{794ED034-E73F-4C30-A08F-39F4FC14F5BD}"/>
    <cellStyle name="Ergebnis 5 6 13" xfId="45192" xr:uid="{33F822D1-E463-43E5-B38D-EC6ECF40914A}"/>
    <cellStyle name="Ergebnis 5 6 14" xfId="48583" xr:uid="{A0123088-F1D8-42F6-A7D0-D0C688F4F7D0}"/>
    <cellStyle name="Ergebnis 5 6 15" xfId="50588" xr:uid="{3FED8A91-6173-4B4B-BEC4-5122C2BB4662}"/>
    <cellStyle name="Ergebnis 5 6 2" xfId="7605" xr:uid="{0838A583-1BCF-44F1-B7BF-D4C0782EFD42}"/>
    <cellStyle name="Ergebnis 5 6 3" xfId="11184" xr:uid="{F35CC47D-9413-4844-AD07-DD0F3F47776F}"/>
    <cellStyle name="Ergebnis 5 6 4" xfId="15084" xr:uid="{8918A23F-6F9E-49AF-9A19-F6024E2B0E77}"/>
    <cellStyle name="Ergebnis 5 6 5" xfId="18283" xr:uid="{24DC9BD6-1B65-44BD-923A-AED5486D60F0}"/>
    <cellStyle name="Ergebnis 5 6 6" xfId="22263" xr:uid="{6DA70DCD-41C2-4A54-AB2C-4FC7362B4A71}"/>
    <cellStyle name="Ergebnis 5 6 7" xfId="24825" xr:uid="{056E1C5A-6D5B-46DF-AC9E-3684053BE71D}"/>
    <cellStyle name="Ergebnis 5 6 8" xfId="29168" xr:uid="{2AC9571E-894F-48DC-8C69-631C48A7E365}"/>
    <cellStyle name="Ergebnis 5 6 9" xfId="31142" xr:uid="{6138D2AA-899D-47F6-8774-4295F868C4D2}"/>
    <cellStyle name="Ergebnis 5 7" xfId="3608" xr:uid="{3A6D368A-B170-4CB5-A7CB-BE88F516D644}"/>
    <cellStyle name="Ergebnis 5 7 10" xfId="35185" xr:uid="{592880C3-58B2-4D51-9CA3-2119BBA5FF02}"/>
    <cellStyle name="Ergebnis 5 7 11" xfId="38630" xr:uid="{F83DB8CD-488D-4713-8DF6-968489C2D1FE}"/>
    <cellStyle name="Ergebnis 5 7 12" xfId="41319" xr:uid="{798A574F-3B7A-4AED-A3EE-94840FC326B0}"/>
    <cellStyle name="Ergebnis 5 7 13" xfId="45630" xr:uid="{5993CBAB-790D-445D-A1C0-B35FBBB6367F}"/>
    <cellStyle name="Ergebnis 5 7 14" xfId="49021" xr:uid="{236A5704-9977-48EE-AABC-19B73E55C660}"/>
    <cellStyle name="Ergebnis 5 7 15" xfId="51026" xr:uid="{2DD849CF-9B56-48FE-A34B-E59547BB0984}"/>
    <cellStyle name="Ergebnis 5 7 2" xfId="8043" xr:uid="{90054A65-BD7D-468E-AFA7-3C44CA177B14}"/>
    <cellStyle name="Ergebnis 5 7 3" xfId="11622" xr:uid="{42EAD44F-ED09-4C06-B342-2C7B77821D0B}"/>
    <cellStyle name="Ergebnis 5 7 4" xfId="15522" xr:uid="{6137BE95-9641-49E2-8521-42599C0275BE}"/>
    <cellStyle name="Ergebnis 5 7 5" xfId="18721" xr:uid="{52478BCB-A3F6-4C68-A58C-D4E40D8E5FAE}"/>
    <cellStyle name="Ergebnis 5 7 6" xfId="22701" xr:uid="{7A3CF050-F7AA-4318-913D-69A6C982D939}"/>
    <cellStyle name="Ergebnis 5 7 7" xfId="25263" xr:uid="{A25577FF-BC88-4A2C-A747-7D5DF7DE8AED}"/>
    <cellStyle name="Ergebnis 5 7 8" xfId="29606" xr:uid="{F30E3BBC-FB3B-49BE-97C3-E26C3E755934}"/>
    <cellStyle name="Ergebnis 5 7 9" xfId="31580" xr:uid="{9B253DB9-A3E8-45BE-9888-069B7962D816}"/>
    <cellStyle name="Ergebnis 5 8" xfId="4124" xr:uid="{A8A9F761-4F15-49A7-95F1-C0F4E4B27949}"/>
    <cellStyle name="Ergebnis 5 8 10" xfId="41787" xr:uid="{151807B4-58FD-4AC3-96BF-F6D0CE9F1810}"/>
    <cellStyle name="Ergebnis 5 8 11" xfId="46123" xr:uid="{40DBC1BE-0CAD-4238-8750-7BA1AE26A43C}"/>
    <cellStyle name="Ergebnis 5 8 12" xfId="49527" xr:uid="{1FDAA621-79AA-43EE-ACBD-E7B73FC7DD63}"/>
    <cellStyle name="Ergebnis 5 8 13" xfId="51494" xr:uid="{72382DD7-38D6-460D-A0C2-481CA1FAFFA6}"/>
    <cellStyle name="Ergebnis 5 8 2" xfId="8557" xr:uid="{A209A340-BAC9-4CD2-B3DD-023176295CCE}"/>
    <cellStyle name="Ergebnis 5 8 3" xfId="12128" xr:uid="{BA2EE44D-7545-46E3-BAC8-F9C8D962A182}"/>
    <cellStyle name="Ergebnis 5 8 4" xfId="16031" xr:uid="{2AC35A8E-6FE6-4853-9332-B32F9D39181D}"/>
    <cellStyle name="Ergebnis 5 8 5" xfId="19212" xr:uid="{CE119E87-D3EE-4D50-B77F-31958FAF4890}"/>
    <cellStyle name="Ergebnis 5 8 6" xfId="25731" xr:uid="{77C51958-7433-4FCA-A3CB-B9E66341BE59}"/>
    <cellStyle name="Ergebnis 5 8 7" xfId="32079" xr:uid="{53C60085-9347-4DF2-8387-755E4AEE7851}"/>
    <cellStyle name="Ergebnis 5 8 8" xfId="35685" xr:uid="{9A777F18-B075-46A4-838C-665FD9651AE5}"/>
    <cellStyle name="Ergebnis 5 8 9" xfId="39137" xr:uid="{AB4801ED-4AA4-49E9-A879-C8DAB6FC60A5}"/>
    <cellStyle name="Ergebnis 5 9" xfId="4438" xr:uid="{E31B6634-F812-46DC-AA60-208E3DE7384E}"/>
    <cellStyle name="Ergebnis 5 9 10" xfId="42101" xr:uid="{BC3DF0D0-038E-4BCA-8271-F8BFC5C623A5}"/>
    <cellStyle name="Ergebnis 5 9 11" xfId="46437" xr:uid="{5E31FF2E-87D6-4502-876A-E8BB78E86FF9}"/>
    <cellStyle name="Ergebnis 5 9 12" xfId="49841" xr:uid="{26AAEB09-0D1C-4E7B-98E3-D8C1D1838B62}"/>
    <cellStyle name="Ergebnis 5 9 13" xfId="51808" xr:uid="{A24819B9-872B-411C-9A85-6B49619A589E}"/>
    <cellStyle name="Ergebnis 5 9 2" xfId="8871" xr:uid="{4AF8E3B5-D666-4E93-B0C2-ABDD03462ACE}"/>
    <cellStyle name="Ergebnis 5 9 3" xfId="12442" xr:uid="{563B13FA-7057-4023-AB03-FF42FD08A32D}"/>
    <cellStyle name="Ergebnis 5 9 4" xfId="16345" xr:uid="{FD0C335A-59C0-458D-8781-591F46D2F92F}"/>
    <cellStyle name="Ergebnis 5 9 5" xfId="19526" xr:uid="{092BCF95-A070-4BBD-A4BF-2A301B0D12E9}"/>
    <cellStyle name="Ergebnis 5 9 6" xfId="26045" xr:uid="{050EA673-F06B-48FD-B96B-C9BAE31FC29C}"/>
    <cellStyle name="Ergebnis 5 9 7" xfId="32393" xr:uid="{49A0B1B1-95F9-451B-8BFC-34B7079E50D1}"/>
    <cellStyle name="Ergebnis 5 9 8" xfId="35999" xr:uid="{DAA671F6-EC6D-401E-A33E-6A165FA6B09A}"/>
    <cellStyle name="Ergebnis 5 9 9" xfId="39451" xr:uid="{4F48B0CE-4104-4B97-A8FB-84D9F1CB30B3}"/>
    <cellStyle name="Ergebnis 6" xfId="709" xr:uid="{3CF71844-6B6A-42C5-BADF-C8502D45574F}"/>
    <cellStyle name="Ergebnis 6 10" xfId="5356" xr:uid="{C42B39DB-0948-4436-AF3E-11AB510B1C37}"/>
    <cellStyle name="Ergebnis 6 11" xfId="13119" xr:uid="{0984125B-CF3B-478F-9EC6-2ECAAF809FB9}"/>
    <cellStyle name="Ergebnis 6 12" xfId="19823" xr:uid="{9CFB221F-D9AC-4C3A-ACB9-9C7CB3794B42}"/>
    <cellStyle name="Ergebnis 6 13" xfId="26523" xr:uid="{8468EEE7-0A93-4AE4-993F-491A2C8681C7}"/>
    <cellStyle name="Ergebnis 6 14" xfId="42739" xr:uid="{61B0F9B1-5F51-4CB7-8296-4037E45C84ED}"/>
    <cellStyle name="Ergebnis 6 15" xfId="52573" xr:uid="{8466D69D-6030-4B0B-AC12-E58D44C2711F}"/>
    <cellStyle name="Ergebnis 6 2" xfId="924" xr:uid="{F44B7770-60B6-487D-BDA9-264E661013E6}"/>
    <cellStyle name="Ergebnis 6 2 10" xfId="13235" xr:uid="{85DAC341-C0C3-43E5-8746-BB13B64C4515}"/>
    <cellStyle name="Ergebnis 6 2 11" xfId="20033" xr:uid="{115868A7-BCC4-40C1-97F2-9C3E9F54A2CD}"/>
    <cellStyle name="Ergebnis 6 2 12" xfId="36367" xr:uid="{F551BE28-9B16-4ABA-B587-61AD47B2F6BD}"/>
    <cellStyle name="Ergebnis 6 2 13" xfId="42949" xr:uid="{B50B03E5-26F1-4685-BC1C-034782A1CA52}"/>
    <cellStyle name="Ergebnis 6 2 14" xfId="52787" xr:uid="{92931B49-78F6-4496-8138-459D775147D1}"/>
    <cellStyle name="Ergebnis 6 2 2" xfId="1662" xr:uid="{CEE22D1D-C294-4297-B8EB-BFA5206BA11C}"/>
    <cellStyle name="Ergebnis 6 2 2 10" xfId="43687" xr:uid="{D8756656-9A1E-4A00-BB8B-66C961D8F991}"/>
    <cellStyle name="Ergebnis 6 2 2 11" xfId="47834" xr:uid="{0A3D6E5E-657F-4AD7-87B9-A4B5AF0F2E79}"/>
    <cellStyle name="Ergebnis 6 2 2 2" xfId="6101" xr:uid="{E6AC6B44-7F01-4395-9FFE-E3C8233987F9}"/>
    <cellStyle name="Ergebnis 6 2 2 3" xfId="9678" xr:uid="{D6AFCB94-5167-437C-A6F6-1EF7EAC02B4C}"/>
    <cellStyle name="Ergebnis 6 2 2 4" xfId="16783" xr:uid="{33A3B39B-D515-4D0D-861E-ED33E2006662}"/>
    <cellStyle name="Ergebnis 6 2 2 5" xfId="20770" xr:uid="{2CDBE7F8-527D-4CD8-A73F-17402FC7EC8E}"/>
    <cellStyle name="Ergebnis 6 2 2 6" xfId="23377" xr:uid="{497D25C2-F57B-443D-BEDB-165EC2B5E04E}"/>
    <cellStyle name="Ergebnis 6 2 2 7" xfId="28197" xr:uid="{0763EA1C-13B4-434E-8729-CF4314777245}"/>
    <cellStyle name="Ergebnis 6 2 2 8" xfId="33245" xr:uid="{7BA120D1-3F38-432D-ADA8-F4C0E3127EF7}"/>
    <cellStyle name="Ergebnis 6 2 2 9" xfId="31659" xr:uid="{8ECD8923-BB7D-432E-8DBE-F8713EF26C91}"/>
    <cellStyle name="Ergebnis 6 2 3" xfId="1283" xr:uid="{47B68B9A-8059-46F2-9141-BA47D97C9502}"/>
    <cellStyle name="Ergebnis 6 2 3 10" xfId="36294" xr:uid="{82AC55DA-C856-4417-AACA-83CBB74D315C}"/>
    <cellStyle name="Ergebnis 6 2 3 11" xfId="43308" xr:uid="{2517B1ED-2FDE-460A-823C-1527931A6A3C}"/>
    <cellStyle name="Ergebnis 6 2 3 12" xfId="46768" xr:uid="{77313F26-C957-4B3F-A33A-36B5A69F74DA}"/>
    <cellStyle name="Ergebnis 6 2 3 2" xfId="5725" xr:uid="{D66C9E1C-268F-4569-A8FF-F73F3D1D061F}"/>
    <cellStyle name="Ergebnis 6 2 3 3" xfId="9299" xr:uid="{964D894C-EDED-4A43-B6DA-5F48FA02825A}"/>
    <cellStyle name="Ergebnis 6 2 3 4" xfId="13232" xr:uid="{46ABFDEF-BBBE-4B86-AF21-A00CB06697C2}"/>
    <cellStyle name="Ergebnis 6 2 3 5" xfId="4932" xr:uid="{720E2FD9-10C6-4DDB-B3ED-9C4B6CF77881}"/>
    <cellStyle name="Ergebnis 6 2 3 6" xfId="20391" xr:uid="{D009A5A4-D667-4DED-B319-82E692B36A94}"/>
    <cellStyle name="Ergebnis 6 2 3 7" xfId="19888" xr:uid="{3B41046E-24F6-48B9-8BE8-298A7E299F0F}"/>
    <cellStyle name="Ergebnis 6 2 3 8" xfId="26748" xr:uid="{4CE22F2C-5AA8-405C-9276-703D2B877599}"/>
    <cellStyle name="Ergebnis 6 2 3 9" xfId="32866" xr:uid="{AC0F801C-5794-4BEA-8C8B-2F306E728F67}"/>
    <cellStyle name="Ergebnis 6 2 4" xfId="2699" xr:uid="{E301267B-08FF-4642-8179-DAB10F40F628}"/>
    <cellStyle name="Ergebnis 6 2 4 10" xfId="40416" xr:uid="{DE3D463B-4538-4CF5-B1BE-6E0D9A2F9DCA}"/>
    <cellStyle name="Ergebnis 6 2 4 11" xfId="44722" xr:uid="{78ECBD71-3867-45A3-9A30-C814F79AB09A}"/>
    <cellStyle name="Ergebnis 6 2 4 12" xfId="50123" xr:uid="{A6FD0D3D-5EC9-4CA8-86F0-BD81BE54E03A}"/>
    <cellStyle name="Ergebnis 6 2 4 2" xfId="7135" xr:uid="{3239FC8D-D9C7-4456-9DC5-420D2EFC5DF6}"/>
    <cellStyle name="Ergebnis 6 2 4 3" xfId="10715" xr:uid="{E9AE25D0-D56A-4F76-A5BF-E62581F0FFFE}"/>
    <cellStyle name="Ergebnis 6 2 4 4" xfId="14614" xr:uid="{8F8F9B20-B246-4C2D-A153-A45AED0C0BED}"/>
    <cellStyle name="Ergebnis 6 2 4 5" xfId="17815" xr:uid="{F4A1321D-BAA8-4B97-AF84-3C7CC931A21F}"/>
    <cellStyle name="Ergebnis 6 2 4 6" xfId="21798" xr:uid="{60822110-4950-4FB5-A098-DA83D59A2275}"/>
    <cellStyle name="Ergebnis 6 2 4 7" xfId="24364" xr:uid="{137F0499-4575-4B87-8DE8-AC9E072D4F5E}"/>
    <cellStyle name="Ergebnis 6 2 4 8" xfId="30671" xr:uid="{378CA013-D922-4DD8-A1FA-07B01C1F9E85}"/>
    <cellStyle name="Ergebnis 6 2 4 9" xfId="34278" xr:uid="{79647A63-B6AA-4187-B588-4F9D66417AEE}"/>
    <cellStyle name="Ergebnis 6 2 5" xfId="3388" xr:uid="{EF8C6878-FEB4-4A80-97DC-FD2ED8F10355}"/>
    <cellStyle name="Ergebnis 6 2 5 10" xfId="34965" xr:uid="{AFEFC9BC-1413-4078-ABC0-8D7C9579589B}"/>
    <cellStyle name="Ergebnis 6 2 5 11" xfId="38410" xr:uid="{CD36FC5B-0059-4B36-BC16-34E1D9BF27B7}"/>
    <cellStyle name="Ergebnis 6 2 5 12" xfId="41099" xr:uid="{6427036A-1C43-4B6A-A490-BDB1B43CB1ED}"/>
    <cellStyle name="Ergebnis 6 2 5 13" xfId="45410" xr:uid="{FEBE7B19-24EB-4351-9405-1CDB857D4B4F}"/>
    <cellStyle name="Ergebnis 6 2 5 14" xfId="48801" xr:uid="{545CAEF9-5CC4-431B-B905-4F106B07B8EB}"/>
    <cellStyle name="Ergebnis 6 2 5 15" xfId="50806" xr:uid="{990B457E-E0A4-4150-B3CA-D27FBDF086DF}"/>
    <cellStyle name="Ergebnis 6 2 5 2" xfId="7823" xr:uid="{B2056B55-26CB-448C-9A31-3BB936BEBDB0}"/>
    <cellStyle name="Ergebnis 6 2 5 3" xfId="11402" xr:uid="{657362C0-CDC0-4781-9F8D-65EFA1389EB6}"/>
    <cellStyle name="Ergebnis 6 2 5 4" xfId="15302" xr:uid="{9E247055-F434-4092-B944-B0B82465EF2F}"/>
    <cellStyle name="Ergebnis 6 2 5 5" xfId="18501" xr:uid="{72EFE6C8-7935-4119-8229-31DEF885A533}"/>
    <cellStyle name="Ergebnis 6 2 5 6" xfId="22481" xr:uid="{18B3364E-4130-4BD8-A707-EA745C6FA76E}"/>
    <cellStyle name="Ergebnis 6 2 5 7" xfId="25043" xr:uid="{92603804-4D79-4820-A15A-67AB86589472}"/>
    <cellStyle name="Ergebnis 6 2 5 8" xfId="29386" xr:uid="{0672671E-4A3D-401D-99ED-0E79D6BB79F4}"/>
    <cellStyle name="Ergebnis 6 2 5 9" xfId="31360" xr:uid="{D892D6D8-F437-4BDF-B724-6136D7B92F6A}"/>
    <cellStyle name="Ergebnis 6 2 6" xfId="2951" xr:uid="{074C2F18-A075-4783-906A-E806ED7FFE5C}"/>
    <cellStyle name="Ergebnis 6 2 6 10" xfId="34528" xr:uid="{FB4CF83F-F20A-43DA-A9D2-5D5CE7674110}"/>
    <cellStyle name="Ergebnis 6 2 6 11" xfId="37973" xr:uid="{E41D83D4-F343-40E1-A58F-FA3B18EED828}"/>
    <cellStyle name="Ergebnis 6 2 6 12" xfId="40662" xr:uid="{301A73F5-44AE-47B7-8238-51CE2006795D}"/>
    <cellStyle name="Ergebnis 6 2 6 13" xfId="44973" xr:uid="{CC08FE7E-0DEB-4AE8-8E9D-229973A7DAAC}"/>
    <cellStyle name="Ergebnis 6 2 6 14" xfId="48364" xr:uid="{B2E593EE-D550-4DF8-BE78-29676475D79B}"/>
    <cellStyle name="Ergebnis 6 2 6 15" xfId="50369" xr:uid="{2E22B7A8-8BE2-452E-8E8D-3BC70153AC32}"/>
    <cellStyle name="Ergebnis 6 2 6 2" xfId="7386" xr:uid="{850B4C6F-8CF7-4195-8DDF-3A395D47EED2}"/>
    <cellStyle name="Ergebnis 6 2 6 3" xfId="10965" xr:uid="{28096883-BA3A-467C-A43D-9ED7A24844C1}"/>
    <cellStyle name="Ergebnis 6 2 6 4" xfId="14865" xr:uid="{46EE8317-B8DA-4BE4-8E17-D6B103691EAD}"/>
    <cellStyle name="Ergebnis 6 2 6 5" xfId="18064" xr:uid="{0E9486C2-571A-4DFE-AEB8-71273FBD3E86}"/>
    <cellStyle name="Ergebnis 6 2 6 6" xfId="22044" xr:uid="{20D152D1-C6E2-42BC-8BFC-2BF3A068AF34}"/>
    <cellStyle name="Ergebnis 6 2 6 7" xfId="24606" xr:uid="{CD7C1F77-14B3-4595-BE92-84C05CE5CB84}"/>
    <cellStyle name="Ergebnis 6 2 6 8" xfId="28949" xr:uid="{44276BCF-CEC9-4BDA-9AD9-CBC0396A94C6}"/>
    <cellStyle name="Ergebnis 6 2 6 9" xfId="30923" xr:uid="{72444B5D-7844-4B4C-9236-B45BD69F70C8}"/>
    <cellStyle name="Ergebnis 6 2 7" xfId="4340" xr:uid="{50E33874-937D-4DCA-8A2F-588EDBE2E7BE}"/>
    <cellStyle name="Ergebnis 6 2 7 10" xfId="42003" xr:uid="{B4D14F83-EE1F-49F2-BA17-3E065C2B03CA}"/>
    <cellStyle name="Ergebnis 6 2 7 11" xfId="46339" xr:uid="{D252C8FD-7DDB-4D37-84ED-C411088A08C6}"/>
    <cellStyle name="Ergebnis 6 2 7 12" xfId="49743" xr:uid="{B0081C28-7AA9-4E18-BC3D-F73B92989583}"/>
    <cellStyle name="Ergebnis 6 2 7 13" xfId="51710" xr:uid="{D323525B-F1BE-4109-8989-4D1AA10F743A}"/>
    <cellStyle name="Ergebnis 6 2 7 2" xfId="8773" xr:uid="{B902A4B1-62A1-4125-A5A0-468A203E3142}"/>
    <cellStyle name="Ergebnis 6 2 7 3" xfId="12344" xr:uid="{52E73B2E-3719-4691-A30F-A6FF2DFA3C7F}"/>
    <cellStyle name="Ergebnis 6 2 7 4" xfId="16247" xr:uid="{284DEE38-4C2A-439B-B99F-92F07CF9A3B9}"/>
    <cellStyle name="Ergebnis 6 2 7 5" xfId="19428" xr:uid="{C805A737-71BD-44C5-A0F2-8101D30130CC}"/>
    <cellStyle name="Ergebnis 6 2 7 6" xfId="25947" xr:uid="{6B848C3D-9754-4D99-A1ED-65915855B467}"/>
    <cellStyle name="Ergebnis 6 2 7 7" xfId="32295" xr:uid="{62B025F7-23DE-4374-B791-74F5C5396F1B}"/>
    <cellStyle name="Ergebnis 6 2 7 8" xfId="35901" xr:uid="{22384CBA-699A-4955-9518-D16A4F5ADEA0}"/>
    <cellStyle name="Ergebnis 6 2 7 9" xfId="39353" xr:uid="{7443562F-2F7A-49F9-9416-787130023D41}"/>
    <cellStyle name="Ergebnis 6 2 8" xfId="3788" xr:uid="{46710560-8023-41BA-8845-DF5D91D001CC}"/>
    <cellStyle name="Ergebnis 6 2 8 10" xfId="41451" xr:uid="{B01A05C5-55B5-44F1-B96A-B35CBA772B2D}"/>
    <cellStyle name="Ergebnis 6 2 8 11" xfId="45787" xr:uid="{F82A4ABA-FC76-4FA6-9130-59A444962FA6}"/>
    <cellStyle name="Ergebnis 6 2 8 12" xfId="49191" xr:uid="{4F353F48-923F-4CE0-BC65-B1022262779F}"/>
    <cellStyle name="Ergebnis 6 2 8 13" xfId="51158" xr:uid="{64A5222A-C79D-4BBA-BB05-087C975BEB78}"/>
    <cellStyle name="Ergebnis 6 2 8 2" xfId="8221" xr:uid="{119C8389-2A33-400C-BC2B-C77DD8E58301}"/>
    <cellStyle name="Ergebnis 6 2 8 3" xfId="11792" xr:uid="{A0DC2D26-5D77-4F28-8500-1E1D4AB1D151}"/>
    <cellStyle name="Ergebnis 6 2 8 4" xfId="15695" xr:uid="{DB88372B-8481-4D37-8FD9-C5D4A6CE96C4}"/>
    <cellStyle name="Ergebnis 6 2 8 5" xfId="18876" xr:uid="{AB0F41AE-1887-4AAA-85F3-2CC9CBBDFD91}"/>
    <cellStyle name="Ergebnis 6 2 8 6" xfId="25395" xr:uid="{41FE641A-0F7A-4B69-8F68-BA0F57E3CFCB}"/>
    <cellStyle name="Ergebnis 6 2 8 7" xfId="31743" xr:uid="{1846A3C9-4FFC-4E32-96E9-00D385F0A6E7}"/>
    <cellStyle name="Ergebnis 6 2 8 8" xfId="35349" xr:uid="{7039CFD3-9725-453F-B642-0E95F3608E50}"/>
    <cellStyle name="Ergebnis 6 2 8 9" xfId="38801" xr:uid="{8BF06D3D-936E-466A-B12E-4305C137FDBF}"/>
    <cellStyle name="Ergebnis 6 2 9" xfId="8121" xr:uid="{F035FF6D-093B-4283-A2DE-4630E6A81EBF}"/>
    <cellStyle name="Ergebnis 6 3" xfId="1490" xr:uid="{5EC28C32-C92C-454E-83D9-920B815BB05F}"/>
    <cellStyle name="Ergebnis 6 3 10" xfId="43515" xr:uid="{6A15E97B-E6C4-4713-A854-C20971731A29}"/>
    <cellStyle name="Ergebnis 6 3 11" xfId="49087" xr:uid="{B724C598-125F-4001-B60D-9F55C4817810}"/>
    <cellStyle name="Ergebnis 6 3 2" xfId="5929" xr:uid="{3320A8D8-067D-4BBD-B626-AC8ABC45ACF6}"/>
    <cellStyle name="Ergebnis 6 3 3" xfId="9506" xr:uid="{04CD2132-0AF4-463A-82AA-87D12DE898E9}"/>
    <cellStyle name="Ergebnis 6 3 4" xfId="16611" xr:uid="{C657BBE6-4263-4A20-8D26-3C612E84AB2D}"/>
    <cellStyle name="Ergebnis 6 3 5" xfId="20598" xr:uid="{8B4F5008-EEB6-49EA-848A-F29CD6BCFDDB}"/>
    <cellStyle name="Ergebnis 6 3 6" xfId="23214" xr:uid="{4E01BDED-5E9D-44DD-886A-382F5AFD4DC5}"/>
    <cellStyle name="Ergebnis 6 3 7" xfId="28288" xr:uid="{06029097-D229-4E75-96B7-E46EB088803B}"/>
    <cellStyle name="Ergebnis 6 3 8" xfId="33073" xr:uid="{F9516BB1-12E6-44C1-8C38-DBB8241CBA96}"/>
    <cellStyle name="Ergebnis 6 3 9" xfId="36187" xr:uid="{A64AAE89-F213-4EEF-BDEF-2C1912B9C792}"/>
    <cellStyle name="Ergebnis 6 4" xfId="1891" xr:uid="{2BDFA3C6-7229-4B65-962D-3AC51F241F04}"/>
    <cellStyle name="Ergebnis 6 4 10" xfId="26406" xr:uid="{02C3AF3B-3B71-496D-B08F-F21E1FD0FB57}"/>
    <cellStyle name="Ergebnis 6 4 11" xfId="43916" xr:uid="{D7119BCC-290E-43B4-AB25-F5BD653DD19D}"/>
    <cellStyle name="Ergebnis 6 4 12" xfId="48109" xr:uid="{8DCD23A2-92F8-4A30-800C-B65E44DA7843}"/>
    <cellStyle name="Ergebnis 6 4 2" xfId="6329" xr:uid="{2923B5CB-6983-46C8-BE5A-2A316362DEB8}"/>
    <cellStyle name="Ergebnis 6 4 3" xfId="9907" xr:uid="{F8EB1542-386D-4F83-9D64-C6AC5687D5C3}"/>
    <cellStyle name="Ergebnis 6 4 4" xfId="13809" xr:uid="{1EB30235-B0F4-4A0B-9C13-175CF6CE684E}"/>
    <cellStyle name="Ergebnis 6 4 5" xfId="17012" xr:uid="{CCE85A56-3302-4416-B840-DF4A7AA85097}"/>
    <cellStyle name="Ergebnis 6 4 6" xfId="20999" xr:uid="{6D10C99B-6F1B-4B12-A192-5979C72E0A5B}"/>
    <cellStyle name="Ergebnis 6 4 7" xfId="23592" xr:uid="{DF98A26C-94DB-4DDD-81EB-331E1726B0C0}"/>
    <cellStyle name="Ergebnis 6 4 8" xfId="29843" xr:uid="{EF430896-1DC8-4DFD-BBCF-5F685AC9D449}"/>
    <cellStyle name="Ergebnis 6 4 9" xfId="33474" xr:uid="{0FAF35EC-E605-43B4-99FE-3ADF23CC1DA2}"/>
    <cellStyle name="Ergebnis 6 5" xfId="2493" xr:uid="{EF39998B-7D0E-4F10-A79C-0B98A7E9FA42}"/>
    <cellStyle name="Ergebnis 6 5 10" xfId="40210" xr:uid="{0C744236-4EDA-421D-BDB6-23E188E80072}"/>
    <cellStyle name="Ergebnis 6 5 11" xfId="44516" xr:uid="{45D3C78B-C266-4E53-9CD9-C680B885AD10}"/>
    <cellStyle name="Ergebnis 6 5 12" xfId="45704" xr:uid="{AD967602-5956-4163-8FC2-C8F320134E9F}"/>
    <cellStyle name="Ergebnis 6 5 2" xfId="6931" xr:uid="{320A2F35-6DE5-45B2-A2CF-4CE4C501F9F7}"/>
    <cellStyle name="Ergebnis 6 5 3" xfId="10509" xr:uid="{019B1308-0DB5-4260-A30E-FBB234AA7A85}"/>
    <cellStyle name="Ergebnis 6 5 4" xfId="14408" xr:uid="{E9F21CC0-E399-4CC9-9254-E618EB2A8B2B}"/>
    <cellStyle name="Ergebnis 6 5 5" xfId="17609" xr:uid="{7D9DC54B-99B0-4CA6-A934-66AE9E292FDA}"/>
    <cellStyle name="Ergebnis 6 5 6" xfId="21592" xr:uid="{BCDA49C4-5B69-41ED-B87E-5010C4F0A586}"/>
    <cellStyle name="Ergebnis 6 5 7" xfId="24173" xr:uid="{036D9F6D-D74C-4054-B98D-1EC8DA5EF502}"/>
    <cellStyle name="Ergebnis 6 5 8" xfId="30133" xr:uid="{C6F27C75-F851-4531-8593-3F4C29D2F673}"/>
    <cellStyle name="Ergebnis 6 5 9" xfId="34072" xr:uid="{0E42C618-A9B0-4790-9FB9-CEE73066FA0D}"/>
    <cellStyle name="Ergebnis 6 6" xfId="3177" xr:uid="{805BD33F-C860-4D3C-A7BA-C446421DE6C3}"/>
    <cellStyle name="Ergebnis 6 6 10" xfId="34754" xr:uid="{87CC7541-A9E9-43ED-8C6A-137436ACF227}"/>
    <cellStyle name="Ergebnis 6 6 11" xfId="38199" xr:uid="{EE458F52-3852-47F3-A3A3-3EF2070423B6}"/>
    <cellStyle name="Ergebnis 6 6 12" xfId="40888" xr:uid="{227DBABA-3498-4867-923B-84094BC51F2F}"/>
    <cellStyle name="Ergebnis 6 6 13" xfId="45199" xr:uid="{BFDD7CF4-BB29-4A1B-9579-6913697A4C54}"/>
    <cellStyle name="Ergebnis 6 6 14" xfId="48590" xr:uid="{AAC1F1A6-04C7-4D92-9E36-0F5A86A90E23}"/>
    <cellStyle name="Ergebnis 6 6 15" xfId="50595" xr:uid="{93E111B6-A4AD-4AF2-922C-C65A13B8FEF5}"/>
    <cellStyle name="Ergebnis 6 6 2" xfId="7612" xr:uid="{3DFFE753-234D-4B80-AD30-9A7176178FED}"/>
    <cellStyle name="Ergebnis 6 6 3" xfId="11191" xr:uid="{920ECBCF-B499-4C24-9184-3FF9D045A016}"/>
    <cellStyle name="Ergebnis 6 6 4" xfId="15091" xr:uid="{192B0C78-A2D0-40A1-B069-E5A0C76224AA}"/>
    <cellStyle name="Ergebnis 6 6 5" xfId="18290" xr:uid="{78FC9A78-2087-4744-BA32-8418BC00A872}"/>
    <cellStyle name="Ergebnis 6 6 6" xfId="22270" xr:uid="{2157F2B2-25DA-4EC1-B928-0C20F95AC228}"/>
    <cellStyle name="Ergebnis 6 6 7" xfId="24832" xr:uid="{3CDE6333-EF7F-4268-ABDB-A5B4B263611C}"/>
    <cellStyle name="Ergebnis 6 6 8" xfId="29175" xr:uid="{C067A4AC-41D8-467B-A080-E29455CC9C74}"/>
    <cellStyle name="Ergebnis 6 6 9" xfId="31149" xr:uid="{CA99F9A1-7E4C-4041-BFFA-A2AEEC08CD7D}"/>
    <cellStyle name="Ergebnis 6 7" xfId="3638" xr:uid="{44E53F53-EBD0-4CE5-B3DD-90DEDBAF6762}"/>
    <cellStyle name="Ergebnis 6 7 10" xfId="35215" xr:uid="{65F7C292-2594-4714-ACB5-E579B194B417}"/>
    <cellStyle name="Ergebnis 6 7 11" xfId="38660" xr:uid="{C4C1E7EB-54E6-4B3D-B36B-084A78FD1269}"/>
    <cellStyle name="Ergebnis 6 7 12" xfId="41349" xr:uid="{A97201BE-CB36-42DA-A062-D04437DD6434}"/>
    <cellStyle name="Ergebnis 6 7 13" xfId="45660" xr:uid="{27D5775C-6F6D-4347-B5AB-9558696CAA12}"/>
    <cellStyle name="Ergebnis 6 7 14" xfId="49051" xr:uid="{3C7428C1-2DA2-47F8-89CE-14B344766FFF}"/>
    <cellStyle name="Ergebnis 6 7 15" xfId="51056" xr:uid="{92C561BD-9A33-45DF-AAD9-1E9096B9A096}"/>
    <cellStyle name="Ergebnis 6 7 2" xfId="8073" xr:uid="{E839FE9F-72CE-45BF-B9AA-E57EF8242EE0}"/>
    <cellStyle name="Ergebnis 6 7 3" xfId="11652" xr:uid="{9A1FEDB0-E7DB-431C-91DD-4F929C6606D3}"/>
    <cellStyle name="Ergebnis 6 7 4" xfId="15552" xr:uid="{9499BCA1-45D2-44A4-A7A6-3269BA4B04B7}"/>
    <cellStyle name="Ergebnis 6 7 5" xfId="18751" xr:uid="{5ADA1409-F543-4F29-9D67-E43F5BB9C56A}"/>
    <cellStyle name="Ergebnis 6 7 6" xfId="22731" xr:uid="{45AB46DB-0E7E-46E8-9BD0-0FD374FF6C32}"/>
    <cellStyle name="Ergebnis 6 7 7" xfId="25293" xr:uid="{125D4AD2-1E1A-4677-8A81-19DA04A4EB4D}"/>
    <cellStyle name="Ergebnis 6 7 8" xfId="29636" xr:uid="{B343110F-0528-4623-B891-0E80915E59A5}"/>
    <cellStyle name="Ergebnis 6 7 9" xfId="31610" xr:uid="{AEB5FEBC-BA4D-4122-BA42-7181D978F4E9}"/>
    <cellStyle name="Ergebnis 6 8" xfId="4131" xr:uid="{D90E1427-0295-4947-84D0-60E96F69B21F}"/>
    <cellStyle name="Ergebnis 6 8 10" xfId="41794" xr:uid="{44CF7660-BFDD-4135-A8DE-48E78EFE0EE6}"/>
    <cellStyle name="Ergebnis 6 8 11" xfId="46130" xr:uid="{14E00DA5-4D4A-4132-A46D-25005D847F6D}"/>
    <cellStyle name="Ergebnis 6 8 12" xfId="49534" xr:uid="{24FC12E3-238E-42F0-8BFA-1503522BFB85}"/>
    <cellStyle name="Ergebnis 6 8 13" xfId="51501" xr:uid="{3C91CDA5-00D9-4ACD-B960-23837B363901}"/>
    <cellStyle name="Ergebnis 6 8 2" xfId="8564" xr:uid="{384B6E72-0B3A-4462-AF07-C4D3EA3E7617}"/>
    <cellStyle name="Ergebnis 6 8 3" xfId="12135" xr:uid="{3A41F6A7-17C9-4533-B998-ECECCF6D2FFF}"/>
    <cellStyle name="Ergebnis 6 8 4" xfId="16038" xr:uid="{8874A223-D76A-446A-8EA1-CA36B8D4033C}"/>
    <cellStyle name="Ergebnis 6 8 5" xfId="19219" xr:uid="{B5DD2ADA-6351-4AD0-9E7B-655207F004E8}"/>
    <cellStyle name="Ergebnis 6 8 6" xfId="25738" xr:uid="{BEDF945B-D064-49F9-A0A0-60F7E907499F}"/>
    <cellStyle name="Ergebnis 6 8 7" xfId="32086" xr:uid="{D02DB21F-0F04-4AA3-BD18-3BF660DDD1CA}"/>
    <cellStyle name="Ergebnis 6 8 8" xfId="35692" xr:uid="{D21BF31C-C4B7-4210-A8C8-01F27662ABF7}"/>
    <cellStyle name="Ergebnis 6 8 9" xfId="39144" xr:uid="{AB7EDB24-F617-4A29-BC67-A1118FF942A3}"/>
    <cellStyle name="Ergebnis 6 9" xfId="4446" xr:uid="{6DA4EC2E-EE1A-4CFF-B9E8-69413EF56C9B}"/>
    <cellStyle name="Ergebnis 6 9 10" xfId="42109" xr:uid="{88C0D44B-0FC8-49F1-AF02-7AFF754D9CDA}"/>
    <cellStyle name="Ergebnis 6 9 11" xfId="46445" xr:uid="{4E2C3D9D-4908-4D63-8472-CA84E1C1D5EA}"/>
    <cellStyle name="Ergebnis 6 9 12" xfId="49849" xr:uid="{2FDAF3F1-0700-4B34-9769-427A98E07FE5}"/>
    <cellStyle name="Ergebnis 6 9 13" xfId="51816" xr:uid="{8DBEC22D-F946-4DB9-AA4C-B96854C760D6}"/>
    <cellStyle name="Ergebnis 6 9 2" xfId="8879" xr:uid="{7995D9E0-A0ED-47AE-8B42-1ED4A0028FB2}"/>
    <cellStyle name="Ergebnis 6 9 3" xfId="12450" xr:uid="{46E121F3-4041-4AC1-8EC4-25A8BF5FD1F7}"/>
    <cellStyle name="Ergebnis 6 9 4" xfId="16353" xr:uid="{BD906AD7-C97D-4E35-ABB2-8EC03BB45059}"/>
    <cellStyle name="Ergebnis 6 9 5" xfId="19534" xr:uid="{64B20185-84EB-4F38-89FB-04C5DA9CCA6B}"/>
    <cellStyle name="Ergebnis 6 9 6" xfId="26053" xr:uid="{3704B0C5-1F54-4A57-BED3-D5D5936234B8}"/>
    <cellStyle name="Ergebnis 6 9 7" xfId="32401" xr:uid="{57FE3D78-3A13-4D1C-BF2D-537C685BABF3}"/>
    <cellStyle name="Ergebnis 6 9 8" xfId="36007" xr:uid="{584F9D82-7C7B-4CEF-A0CC-9B942DB1732C}"/>
    <cellStyle name="Ergebnis 6 9 9" xfId="39459" xr:uid="{349A8F3C-4C04-4539-B296-43EF085B919D}"/>
    <cellStyle name="Ergebnis 7" xfId="757" xr:uid="{AE0E93D8-F895-4693-8F0B-CEDCB3215DFA}"/>
    <cellStyle name="Ergebnis 7 10" xfId="13324" xr:uid="{CB35AED7-B057-4A01-AB21-4160C3E0FE93}"/>
    <cellStyle name="Ergebnis 7 11" xfId="19870" xr:uid="{0D880D3F-D1BB-47B2-A84C-91C1849D507F}"/>
    <cellStyle name="Ergebnis 7 12" xfId="28653" xr:uid="{FD285A9D-8A2A-476A-8B02-343B766DD4A5}"/>
    <cellStyle name="Ergebnis 7 13" xfId="42787" xr:uid="{D6E68058-3F63-4A35-BFB7-BC513E2FB798}"/>
    <cellStyle name="Ergebnis 7 14" xfId="52620" xr:uid="{F0D85B2A-A14F-4EC0-A3E3-2DAA9AFBBEE1}"/>
    <cellStyle name="Ergebnis 7 2" xfId="1426" xr:uid="{D5E43767-8DE9-4E3B-83FF-0D214E2E4106}"/>
    <cellStyle name="Ergebnis 7 2 10" xfId="43451" xr:uid="{10984989-089B-4E63-BD87-DBFF89C9A636}"/>
    <cellStyle name="Ergebnis 7 2 11" xfId="47668" xr:uid="{804557B0-9095-4BDC-BB4D-186BCD38FF45}"/>
    <cellStyle name="Ergebnis 7 2 2" xfId="5865" xr:uid="{859806C5-5545-4F91-995D-6952DD5C8D35}"/>
    <cellStyle name="Ergebnis 7 2 3" xfId="9442" xr:uid="{AE8019B6-DEB2-40B6-896D-16F2568F2849}"/>
    <cellStyle name="Ergebnis 7 2 4" xfId="16547" xr:uid="{F87F8212-F369-4ED1-B21E-081702A50A3E}"/>
    <cellStyle name="Ergebnis 7 2 5" xfId="20534" xr:uid="{3FC7AC4B-FF56-424A-9EDE-99F063534E9F}"/>
    <cellStyle name="Ergebnis 7 2 6" xfId="23155" xr:uid="{8034694C-01FF-47CB-885F-BBFC7DAEEE01}"/>
    <cellStyle name="Ergebnis 7 2 7" xfId="28626" xr:uid="{27116F84-7323-45C5-A7F1-4052D2FB90B5}"/>
    <cellStyle name="Ergebnis 7 2 8" xfId="33009" xr:uid="{113FE77C-C13E-436E-AE71-990AF3070128}"/>
    <cellStyle name="Ergebnis 7 2 9" xfId="37738" xr:uid="{F9FB78A4-490C-47A0-81C9-2D6239A45B49}"/>
    <cellStyle name="Ergebnis 7 3" xfId="1885" xr:uid="{1F912368-29FC-4464-AD4E-1D7D0FD9569A}"/>
    <cellStyle name="Ergebnis 7 3 10" xfId="26670" xr:uid="{4A1D3B7A-7B84-439A-9744-2D243D1436A0}"/>
    <cellStyle name="Ergebnis 7 3 11" xfId="43910" xr:uid="{11158D3C-4F47-4FAD-AD72-EDE443108964}"/>
    <cellStyle name="Ergebnis 7 3 12" xfId="46790" xr:uid="{CC73A9E8-1DE4-4F1A-97E9-564DBE483BF0}"/>
    <cellStyle name="Ergebnis 7 3 2" xfId="6323" xr:uid="{47BCE78E-69A6-4CEE-BB20-9D4EC25655EB}"/>
    <cellStyle name="Ergebnis 7 3 3" xfId="9901" xr:uid="{CACD827F-1A8B-409A-B3B1-D9D3E7B87A01}"/>
    <cellStyle name="Ergebnis 7 3 4" xfId="13803" xr:uid="{05BFBF9F-4995-44E4-BE46-28C59AFF81F9}"/>
    <cellStyle name="Ergebnis 7 3 5" xfId="17006" xr:uid="{135C4992-E83A-4AAB-A485-9D492E56E5CC}"/>
    <cellStyle name="Ergebnis 7 3 6" xfId="20993" xr:uid="{37CB1544-0D6D-45B4-B67E-55A7E5E261E2}"/>
    <cellStyle name="Ergebnis 7 3 7" xfId="23586" xr:uid="{AE99807C-5122-4CD2-8990-8BB46A1638A7}"/>
    <cellStyle name="Ergebnis 7 3 8" xfId="27455" xr:uid="{E8198840-4569-47F8-B881-CE0E13508F90}"/>
    <cellStyle name="Ergebnis 7 3 9" xfId="33468" xr:uid="{1A171713-BFE2-49AE-A6C5-53844B9396AA}"/>
    <cellStyle name="Ergebnis 7 4" xfId="2540" xr:uid="{CBDD5E7B-5594-4755-A8A1-098A1D8085CC}"/>
    <cellStyle name="Ergebnis 7 4 10" xfId="40257" xr:uid="{F0A531DF-FD20-4DD2-8D0C-11EEC9AD48C5}"/>
    <cellStyle name="Ergebnis 7 4 11" xfId="44563" xr:uid="{EBDB4A76-3F6F-4E0E-9CAA-9D4D9EFC11EE}"/>
    <cellStyle name="Ergebnis 7 4 12" xfId="47789" xr:uid="{5005CE53-A393-40A2-A50B-6FB9287E0B43}"/>
    <cellStyle name="Ergebnis 7 4 2" xfId="6977" xr:uid="{4BA44EF2-A640-4FB0-A959-C4BC5FD871B6}"/>
    <cellStyle name="Ergebnis 7 4 3" xfId="10556" xr:uid="{D8826159-7D1C-45E1-8EFD-142EF790CA4C}"/>
    <cellStyle name="Ergebnis 7 4 4" xfId="14455" xr:uid="{7069B31B-8A7E-4F8A-8685-C9980026065E}"/>
    <cellStyle name="Ergebnis 7 4 5" xfId="17656" xr:uid="{48FEFBA5-E68A-4F83-929A-5179551F39F4}"/>
    <cellStyle name="Ergebnis 7 4 6" xfId="21639" xr:uid="{C105ED56-D71B-4E63-801B-905A6AEABBFD}"/>
    <cellStyle name="Ergebnis 7 4 7" xfId="24215" xr:uid="{256D3CC3-7D64-4485-A0B6-AF9DDC2A0FCB}"/>
    <cellStyle name="Ergebnis 7 4 8" xfId="26271" xr:uid="{20668F12-CF00-4EFB-AF3C-7D1747A8696A}"/>
    <cellStyle name="Ergebnis 7 4 9" xfId="34119" xr:uid="{C9BB6010-3E0A-4838-88A1-6E15FD5AEB0A}"/>
    <cellStyle name="Ergebnis 7 5" xfId="3224" xr:uid="{867A32FA-A601-4FCC-93D6-63514302CDCA}"/>
    <cellStyle name="Ergebnis 7 5 10" xfId="34801" xr:uid="{F10746E2-C97E-41E6-8838-314E4C80A3C4}"/>
    <cellStyle name="Ergebnis 7 5 11" xfId="38246" xr:uid="{A77F42CA-FC91-44D3-BD0D-1B0A86A27676}"/>
    <cellStyle name="Ergebnis 7 5 12" xfId="40935" xr:uid="{6444965B-8506-4A43-B918-083EDDB0559F}"/>
    <cellStyle name="Ergebnis 7 5 13" xfId="45246" xr:uid="{C0DCACF2-D386-4233-A272-6F7FDE256F78}"/>
    <cellStyle name="Ergebnis 7 5 14" xfId="48637" xr:uid="{303380BB-88E0-4D94-9014-6284B9F04113}"/>
    <cellStyle name="Ergebnis 7 5 15" xfId="50642" xr:uid="{0FA097F5-BC6E-4480-8C1F-77F136B3D665}"/>
    <cellStyle name="Ergebnis 7 5 2" xfId="7659" xr:uid="{DCB792CE-EABF-4139-A7FC-AE11D94D7838}"/>
    <cellStyle name="Ergebnis 7 5 3" xfId="11238" xr:uid="{E641B51C-E890-4949-A839-F0EFB1BA2514}"/>
    <cellStyle name="Ergebnis 7 5 4" xfId="15138" xr:uid="{9F09B8C0-5060-4B47-9846-85E519D8946C}"/>
    <cellStyle name="Ergebnis 7 5 5" xfId="18337" xr:uid="{BC28D9C5-7EC2-4DB0-8867-66F0387D3F7C}"/>
    <cellStyle name="Ergebnis 7 5 6" xfId="22317" xr:uid="{CA85A7B4-6CBB-4B18-A592-5B6BFCE0FFB1}"/>
    <cellStyle name="Ergebnis 7 5 7" xfId="24879" xr:uid="{795032FE-0E0C-4ECF-AD37-4B673700AB94}"/>
    <cellStyle name="Ergebnis 7 5 8" xfId="29222" xr:uid="{898BBB83-0FBE-4D04-9A57-E22CB433691F}"/>
    <cellStyle name="Ergebnis 7 5 9" xfId="31196" xr:uid="{B04B77D7-F240-46DA-BA98-2A9AD063B0D0}"/>
    <cellStyle name="Ergebnis 7 6" xfId="3632" xr:uid="{5237AF91-7331-47C7-BF9D-485BC36E6659}"/>
    <cellStyle name="Ergebnis 7 6 10" xfId="35209" xr:uid="{1439BCF9-2599-43FE-98D3-9575097C39F6}"/>
    <cellStyle name="Ergebnis 7 6 11" xfId="38654" xr:uid="{8A15E11E-B156-40AF-B2B0-F957A8F766A1}"/>
    <cellStyle name="Ergebnis 7 6 12" xfId="41343" xr:uid="{4D912499-8E43-48C7-9717-9D0327D30824}"/>
    <cellStyle name="Ergebnis 7 6 13" xfId="45654" xr:uid="{19F569BC-0122-4AC9-BCC6-EEDF18387B2A}"/>
    <cellStyle name="Ergebnis 7 6 14" xfId="49045" xr:uid="{07687F87-DFFA-488C-A3D6-7B3C52682B4D}"/>
    <cellStyle name="Ergebnis 7 6 15" xfId="51050" xr:uid="{B290E7F1-4870-4936-8EA8-D7924830F9BF}"/>
    <cellStyle name="Ergebnis 7 6 2" xfId="8067" xr:uid="{B71E0BE5-2BC5-435A-8FDB-873C2819C29D}"/>
    <cellStyle name="Ergebnis 7 6 3" xfId="11646" xr:uid="{1D654B91-5E3B-4B8D-8667-94A260DC2147}"/>
    <cellStyle name="Ergebnis 7 6 4" xfId="15546" xr:uid="{A1336942-BB4F-4623-82E0-68231C4DF286}"/>
    <cellStyle name="Ergebnis 7 6 5" xfId="18745" xr:uid="{02C18077-FD93-4D7C-8787-0FEB14100EBB}"/>
    <cellStyle name="Ergebnis 7 6 6" xfId="22725" xr:uid="{77FEFFD3-EE73-461D-AC0E-9FD791DFE1DE}"/>
    <cellStyle name="Ergebnis 7 6 7" xfId="25287" xr:uid="{88671F6B-7B29-455B-964D-86C1968D6EF4}"/>
    <cellStyle name="Ergebnis 7 6 8" xfId="29630" xr:uid="{30F997FB-73EF-40C1-9816-D51E9B69DBFB}"/>
    <cellStyle name="Ergebnis 7 6 9" xfId="31604" xr:uid="{C310C342-025B-4292-9740-06DEEFA84A46}"/>
    <cellStyle name="Ergebnis 7 7" xfId="4178" xr:uid="{5A125257-39B8-4349-A9F7-074B333AAA03}"/>
    <cellStyle name="Ergebnis 7 7 10" xfId="41841" xr:uid="{EBD78B1D-5B84-4CA9-A79E-40469167FBEA}"/>
    <cellStyle name="Ergebnis 7 7 11" xfId="46177" xr:uid="{C2CCADBF-615C-4C8D-8D86-2746225B56FB}"/>
    <cellStyle name="Ergebnis 7 7 12" xfId="49581" xr:uid="{C1ED0B90-2D4B-4A79-9E95-A6C05DDAFA6C}"/>
    <cellStyle name="Ergebnis 7 7 13" xfId="51548" xr:uid="{41D2C05D-89BC-4FFA-95E3-38881022EC62}"/>
    <cellStyle name="Ergebnis 7 7 2" xfId="8611" xr:uid="{75816398-D084-4335-B7CC-2B5061EBF8C2}"/>
    <cellStyle name="Ergebnis 7 7 3" xfId="12182" xr:uid="{4AC65CBE-49C4-4B5A-93F5-0684FC570EE0}"/>
    <cellStyle name="Ergebnis 7 7 4" xfId="16085" xr:uid="{79C2A4D9-789C-48CF-BDB2-DCB1E6033298}"/>
    <cellStyle name="Ergebnis 7 7 5" xfId="19266" xr:uid="{F6CAB777-DD53-40C5-81D3-7E534C706BA8}"/>
    <cellStyle name="Ergebnis 7 7 6" xfId="25785" xr:uid="{1DDCC121-F3A3-4BE8-BDBF-C9710E71D085}"/>
    <cellStyle name="Ergebnis 7 7 7" xfId="32133" xr:uid="{D3A4EFE0-B9C0-4A6D-812C-324B36E703DC}"/>
    <cellStyle name="Ergebnis 7 7 8" xfId="35739" xr:uid="{CB2B6567-DAE1-49FC-A07E-D60C430BE951}"/>
    <cellStyle name="Ergebnis 7 7 9" xfId="39191" xr:uid="{A7BCB590-B9F8-4F7E-B733-43FE558EFCC8}"/>
    <cellStyle name="Ergebnis 7 8" xfId="4496" xr:uid="{D4FB67F3-A954-400E-9165-42206EB0A4A9}"/>
    <cellStyle name="Ergebnis 7 8 10" xfId="42159" xr:uid="{7FB3C2FD-2A2B-4F78-AF0D-4004323B68C1}"/>
    <cellStyle name="Ergebnis 7 8 11" xfId="46495" xr:uid="{1E5FF33A-7A84-4E5C-9728-1C08FECB0E9E}"/>
    <cellStyle name="Ergebnis 7 8 12" xfId="49899" xr:uid="{F58FEBCA-D096-4CF4-B43A-01B9665D5741}"/>
    <cellStyle name="Ergebnis 7 8 13" xfId="51866" xr:uid="{2B00FA8E-4155-4194-ACEF-BFDF40D0E4F7}"/>
    <cellStyle name="Ergebnis 7 8 2" xfId="8929" xr:uid="{EAD3248E-2188-4E36-BB5B-1AF96B76D147}"/>
    <cellStyle name="Ergebnis 7 8 3" xfId="12500" xr:uid="{15CD73C1-D3D4-4E9E-A357-87AFE6F6F636}"/>
    <cellStyle name="Ergebnis 7 8 4" xfId="16403" xr:uid="{4407CBBB-89D8-4328-AF99-F07C5017BE2A}"/>
    <cellStyle name="Ergebnis 7 8 5" xfId="19584" xr:uid="{118C5303-EC98-4F2D-BEFB-63F420B87A5D}"/>
    <cellStyle name="Ergebnis 7 8 6" xfId="26103" xr:uid="{3AAF3CAC-0F35-464F-A6E2-A7B917467E86}"/>
    <cellStyle name="Ergebnis 7 8 7" xfId="32451" xr:uid="{A88016C5-1F1B-479F-A35F-AEB16F41D198}"/>
    <cellStyle name="Ergebnis 7 8 8" xfId="36057" xr:uid="{8744FDCB-809D-477A-85BB-1397943E9F67}"/>
    <cellStyle name="Ergebnis 7 8 9" xfId="39509" xr:uid="{E7CE30BF-B942-4D33-A892-739B817984A1}"/>
    <cellStyle name="Ergebnis 7 9" xfId="5311" xr:uid="{AE18AB4B-86B1-4B7D-9DDC-E3CC0503CAEB}"/>
    <cellStyle name="Erklärender Text" xfId="31425" hidden="1" xr:uid="{FDAEDC42-0557-47D5-836E-B7019074A5E5}"/>
    <cellStyle name="Erklärender Text" xfId="31487" hidden="1" xr:uid="{29EED0A2-ECC2-4E45-AEE2-6385D7E40502}"/>
    <cellStyle name="Erklärender Text" xfId="30744" hidden="1" xr:uid="{3D56A620-033E-4D20-8C1B-C8627CBA2F6F}"/>
    <cellStyle name="Erklärender Text" xfId="30927" hidden="1" xr:uid="{01187C24-A09A-4E3A-92F4-83128C98386B}"/>
    <cellStyle name="Erklärender Text" xfId="26510" hidden="1" xr:uid="{89A28217-3771-4E94-9D6D-575F4B6126FE}"/>
    <cellStyle name="Erklärender Text" xfId="31907" hidden="1" xr:uid="{CF344FD3-313A-415B-BF01-0D210D48E110}"/>
    <cellStyle name="Erklärender Text" xfId="31692" hidden="1" xr:uid="{38BF4F7B-969C-4EC0-83DE-B65AE908C23D}"/>
    <cellStyle name="Erklärender Text" xfId="31957" hidden="1" xr:uid="{D2A8A5D8-26AD-4ADA-A739-43633A49A63B}"/>
    <cellStyle name="Erklärender Text" xfId="32689" hidden="1" xr:uid="{FD3B89D2-D3D1-4DC6-A4AA-5DA669BB3971}"/>
    <cellStyle name="Erklärender Text" xfId="43997" hidden="1" xr:uid="{CC244189-663A-499E-8908-47E3F9B52245}"/>
    <cellStyle name="Erklärender Text" xfId="44795" hidden="1" xr:uid="{BED8D56A-D008-4EBF-AFDA-62096160B0CC}"/>
    <cellStyle name="Erklärender Text" xfId="46974" hidden="1" xr:uid="{D76CCBF6-5B71-4AC9-AA5B-25F9E40C9BF7}"/>
    <cellStyle name="Erklärender Text" xfId="44977" hidden="1" xr:uid="{6C4ADFDC-21E2-43C2-80F0-CB3B115AD538}"/>
    <cellStyle name="Erklärender Text" xfId="34351" hidden="1" xr:uid="{28D47C36-6520-4803-B64E-502493E6A271}"/>
    <cellStyle name="Erklärender Text" xfId="19090" hidden="1" xr:uid="{D40D94F6-06DD-47D9-9BA9-7CD7E04C57C1}"/>
    <cellStyle name="Erklärender Text" xfId="34532" hidden="1" xr:uid="{E012DA1D-F459-4B92-AB3A-8D913566D158}"/>
    <cellStyle name="Erklärender Text" xfId="35092" hidden="1" xr:uid="{59F25610-352A-4568-90BC-A02E6D5206F2}"/>
    <cellStyle name="Erklärender Text" xfId="20675" hidden="1" xr:uid="{8FAF70C7-3D31-48BE-B71D-DEF3DC3C72FA}"/>
    <cellStyle name="Erklärender Text" xfId="20146" hidden="1" xr:uid="{13B919A2-D971-4908-B5A1-F673FA7B7209}"/>
    <cellStyle name="Erklärender Text" xfId="35563" hidden="1" xr:uid="{5A056B63-929D-46A8-A5AB-D5A180CFFEE9}"/>
    <cellStyle name="Erklärender Text" xfId="35513" hidden="1" xr:uid="{BFDC76A3-3BD9-4A42-9AAB-4A5F93627F34}"/>
    <cellStyle name="Erklärender Text" xfId="36203" hidden="1" xr:uid="{471C75B3-5CB6-4153-9609-463CA8D125A2}"/>
    <cellStyle name="Erklärender Text" xfId="20880" hidden="1" xr:uid="{4FA0B3F4-4FD0-41F2-A9D6-09DB6FCCA75D}"/>
    <cellStyle name="Erklärender Text" xfId="21041" hidden="1" xr:uid="{27C8010F-7645-449F-BF17-8240AA00B7CE}"/>
    <cellStyle name="Erklärender Text" xfId="36709" hidden="1" xr:uid="{EC0992BB-9499-4A82-B83E-34D95FFD30E4}"/>
    <cellStyle name="Erklärender Text" xfId="36236" hidden="1" xr:uid="{9A4AAA99-F7B5-4D59-89CE-C530F160DB98}"/>
    <cellStyle name="Erklärender Text" xfId="46938" hidden="1" xr:uid="{07D52588-1AC2-49BA-B0EA-59B04EF87B2C}"/>
    <cellStyle name="Erklärender Text" xfId="22048" hidden="1" xr:uid="{CB7E7631-E340-4204-9224-E75A39446F7E}"/>
    <cellStyle name="Erklärender Text" xfId="37041" hidden="1" xr:uid="{4482A327-5C4D-44A8-9F96-760277540F73}"/>
    <cellStyle name="Erklärender Text" xfId="37075" hidden="1" xr:uid="{89E9FCBE-DFA2-4B2F-89E1-4736C203CFF4}"/>
    <cellStyle name="Erklärender Text" xfId="27652" hidden="1" xr:uid="{06D087E7-6D2A-4AAC-90EB-0FCF9E2ADF50}"/>
    <cellStyle name="Erklärender Text" xfId="5112" hidden="1" xr:uid="{9CB58D2C-22F9-421E-9AB4-77FAB85FBFFC}"/>
    <cellStyle name="Erklärender Text" xfId="33150" hidden="1" xr:uid="{6E531EC7-4619-41E1-9608-839DF83E9B95}"/>
    <cellStyle name="Erklärender Text" xfId="32621" hidden="1" xr:uid="{464C1EC4-32D3-478F-BAA5-06643E09DC42}"/>
    <cellStyle name="Erklärender Text" xfId="38749" hidden="1" xr:uid="{B410C9C2-71AD-458A-8DDA-7E0DAEBF0D03}"/>
    <cellStyle name="Erklärender Text" xfId="43131" hidden="1" xr:uid="{BAA88B46-C363-471D-AE3B-70ECEEDFF5C9}"/>
    <cellStyle name="Erklärender Text" xfId="18068" hidden="1" xr:uid="{13E97D4C-AD47-4262-8F6F-DDDE0DA22889}"/>
    <cellStyle name="Erklärender Text" xfId="33355" hidden="1" xr:uid="{2F80C8DA-759A-44B4-AF16-99C488A4025E}"/>
    <cellStyle name="Erklärender Text" xfId="37254" hidden="1" xr:uid="{78F9DA96-D83E-47FD-A34B-9F7C6A212525}"/>
    <cellStyle name="Erklärender Text" xfId="33553" hidden="1" xr:uid="{3ADF09C7-E661-404C-A081-777F5D9B3D10}"/>
    <cellStyle name="Erklärender Text" xfId="46677" hidden="1" xr:uid="{93081F26-6343-439C-BFFD-8EF15504EE18}"/>
    <cellStyle name="Erklärender Text" xfId="50196" hidden="1" xr:uid="{34F71650-3CA9-4C6C-AD40-3DFC888523CE}"/>
    <cellStyle name="Erklärender Text" xfId="39659" hidden="1" xr:uid="{C1CF643C-23BD-4414-9634-3E0C0CB8AB7E}"/>
    <cellStyle name="Erklärender Text" xfId="50373" hidden="1" xr:uid="{773CDD59-0802-4F16-A61B-0705810E013B}"/>
    <cellStyle name="Erklärender Text" xfId="50933" hidden="1" xr:uid="{64989EE7-B8C1-4DFF-B21B-645B21BFF256}"/>
    <cellStyle name="Erklärender Text" xfId="29875" hidden="1" xr:uid="{04A17C1E-7F3A-4227-948D-24C5D8915BC7}"/>
    <cellStyle name="Erklärender Text" xfId="41226" hidden="1" xr:uid="{7D93900A-ADB0-4959-B4E5-09D426143E2F}"/>
    <cellStyle name="Erklärender Text" xfId="30351" hidden="1" xr:uid="{555E2A65-430C-488F-B44C-0ACE2343E294}"/>
    <cellStyle name="Erklärender Text" xfId="9583" hidden="1" xr:uid="{5FF70DDB-E57F-42DC-AA55-7042C13E5FAD}"/>
    <cellStyle name="Erklärender Text" xfId="9054" hidden="1" xr:uid="{78BA17A2-66D7-4002-AE7A-FA07910D9F9E}"/>
    <cellStyle name="Erklärender Text" xfId="9145" hidden="1" xr:uid="{037B09D4-5487-415C-AC67-E45204247F21}"/>
    <cellStyle name="Erklärender Text" xfId="9122" hidden="1" xr:uid="{24FD3067-42A6-4AA0-81E6-ADFF13EAADDD}"/>
    <cellStyle name="Erklärender Text" xfId="9788" hidden="1" xr:uid="{B3DE40C4-CC50-4E14-A9F6-561B6C74643F}"/>
    <cellStyle name="Erklärender Text" xfId="9956" hidden="1" xr:uid="{134AC633-A12D-4827-9870-DDAC62376D73}"/>
    <cellStyle name="Erklärender Text" xfId="3453" hidden="1" xr:uid="{63DB3814-864B-436F-81A4-DC57E915229E}"/>
    <cellStyle name="Erklärender Text" xfId="9990" hidden="1" xr:uid="{BF40BF29-66A5-40C5-A095-D171C7AFBE09}"/>
    <cellStyle name="Erklärender Text" xfId="10788" hidden="1" xr:uid="{55A50DD4-1DB5-4B4A-9955-72D841CB8CDD}"/>
    <cellStyle name="Erklärender Text" xfId="10969" hidden="1" xr:uid="{3DD02CDF-EB2B-4176-A595-273D80080952}"/>
    <cellStyle name="Erklärender Text" xfId="43963" hidden="1" xr:uid="{5093420F-0822-4689-9311-F1E10FC13033}"/>
    <cellStyle name="Erklärender Text" xfId="11467" hidden="1" xr:uid="{D5535F89-2BAE-4B69-A99F-E1E4FC19138B}"/>
    <cellStyle name="Erklärender Text" xfId="12006" hidden="1" xr:uid="{9AE7E117-6DB5-41ED-84A3-0032A1D350E8}"/>
    <cellStyle name="Erklärender Text" xfId="11956" hidden="1" xr:uid="{58B1D626-8563-4456-A732-B1B487B2024A}"/>
    <cellStyle name="Erklärender Text" xfId="32587" hidden="1" xr:uid="{616227E1-7789-4A02-A1A6-22145B3ED3BE}"/>
    <cellStyle name="Erklärender Text" xfId="5406" hidden="1" xr:uid="{97A3FE08-D3A8-4CF0-B1C6-7989EEF9CE83}"/>
    <cellStyle name="Erklärender Text" xfId="12982" hidden="1" xr:uid="{4B6A432D-D824-49AB-AF7A-1CCBBE2274A0}"/>
    <cellStyle name="Erklärender Text" xfId="13495" hidden="1" xr:uid="{F4DA1464-74DE-4F08-AED4-F5FFC013FB55}"/>
    <cellStyle name="Erklärender Text" xfId="45735" hidden="1" xr:uid="{BB0774D4-461E-42E3-8B46-C69DB848AFF8}"/>
    <cellStyle name="Erklärender Text" xfId="45951" hidden="1" xr:uid="{226C5B6D-0812-48F6-A1C0-8FF60390A225}"/>
    <cellStyle name="Erklärender Text" xfId="13100" hidden="1" xr:uid="{3144FE43-EEAB-43CA-92CD-DDE7CC384D93}"/>
    <cellStyle name="Erklärender Text" xfId="13690" hidden="1" xr:uid="{FAA1970F-DDB9-4F69-8C8A-0FC8397F43E6}"/>
    <cellStyle name="Erklärender Text" xfId="25108" hidden="1" xr:uid="{2363DC13-617C-4D4D-BFC8-D41B389BBB82}"/>
    <cellStyle name="Erklärender Text" xfId="13889" hidden="1" xr:uid="{85FBDEEF-A813-40D1-A64E-89465A020857}"/>
    <cellStyle name="Erklärender Text" xfId="46989" hidden="1" xr:uid="{F8F528AF-1987-4C7F-8B66-531114BF48BF}"/>
    <cellStyle name="Erklärender Text" xfId="26641" hidden="1" xr:uid="{BDD5733B-5A8C-4FD0-8021-15B6B5589D65}"/>
    <cellStyle name="Erklärender Text" xfId="47476" hidden="1" xr:uid="{EF132217-1027-4051-ADEE-D4B376F81DE1}"/>
    <cellStyle name="Erklärender Text" xfId="47593" hidden="1" xr:uid="{7608B49B-23D1-4065-83B4-A12D44CB2446}"/>
    <cellStyle name="Erklärender Text" xfId="36318" hidden="1" xr:uid="{70E3020B-6719-4B5D-85B5-30020297213E}"/>
    <cellStyle name="Erklärender Text" xfId="36298" hidden="1" xr:uid="{7E88D7CD-EA2D-4764-B248-CC376A0DC5A2}"/>
    <cellStyle name="Erklärender Text" xfId="48368" hidden="1" xr:uid="{C6A3509B-4984-420E-A592-1C4086CA6B8A}"/>
    <cellStyle name="Erklärender Text" xfId="48928" hidden="1" xr:uid="{60C54439-54CA-4EB8-8D95-AF2A20031F40}"/>
    <cellStyle name="Erklärender Text" xfId="49139" hidden="1" xr:uid="{E571E29C-8420-4E72-846C-60343EDD650D}"/>
    <cellStyle name="Erklärender Text" xfId="37977" hidden="1" xr:uid="{06940273-723F-4E13-AB77-77B014808A4B}"/>
    <cellStyle name="Erklärender Text" xfId="38537" hidden="1" xr:uid="{B5F51F50-1496-439C-9AB3-650F071E0A09}"/>
    <cellStyle name="Erklärender Text" xfId="49405" hidden="1" xr:uid="{B23CF1F3-8E5A-44B7-8FE1-9A996E95F8F3}"/>
    <cellStyle name="Erklärender Text" xfId="49355" hidden="1" xr:uid="{83553236-1F4D-4A41-9851-6A9E5D9E4274}"/>
    <cellStyle name="Erklärender Text" xfId="27176" hidden="1" xr:uid="{B76DF859-F0F4-4D9E-9BD0-A10EC3825764}"/>
    <cellStyle name="Erklärender Text" xfId="32712" hidden="1" xr:uid="{9DE86D69-1831-4AED-AFB9-59877C428425}"/>
    <cellStyle name="Erklärender Text" xfId="47058" hidden="1" xr:uid="{2419B76F-B1AD-443F-80F4-56191D1887D4}"/>
    <cellStyle name="Erklärender Text" xfId="42566" hidden="1" xr:uid="{E270992A-4EE8-4C0F-A63F-54AB44D1C212}"/>
    <cellStyle name="Erklärender Text" xfId="28953" hidden="1" xr:uid="{1062BDB0-4C08-4CC3-BD20-902ECC8C0DF0}"/>
    <cellStyle name="Erklärender Text" xfId="45537" hidden="1" xr:uid="{F74D6111-26A4-49E7-B424-F7C233A0A4C0}"/>
    <cellStyle name="Erklärender Text" xfId="45475" hidden="1" xr:uid="{FA9A661F-B60F-4B61-9C75-5A715636744F}"/>
    <cellStyle name="Erklärender Text" xfId="27248" hidden="1" xr:uid="{75AA4719-2F01-4D6D-9DCF-6D2200B7CDF5}"/>
    <cellStyle name="Erklärender Text" xfId="46001" hidden="1" xr:uid="{E08881DA-4688-4062-B5BF-5FE7F8836D78}"/>
    <cellStyle name="Erklärender Text" xfId="13016" hidden="1" xr:uid="{1250010E-E6AC-41B3-8B16-F08826F2F8FD}"/>
    <cellStyle name="Erklärender Text" xfId="35030" hidden="1" xr:uid="{7773A857-376C-41ED-88C3-7135DC85CDAA}"/>
    <cellStyle name="Erklärender Text" xfId="35297" hidden="1" xr:uid="{9BA40C6D-59B8-4A16-BEFE-368961B2E960}"/>
    <cellStyle name="Erklärender Text" xfId="47329" hidden="1" xr:uid="{1E581B77-46DF-4488-9E7B-68AEAB304B60}"/>
    <cellStyle name="Erklärender Text" xfId="51322" hidden="1" xr:uid="{6C961E87-749E-44EF-BADC-FF08CE98E71A}"/>
    <cellStyle name="Erklärender Text" xfId="51372" hidden="1" xr:uid="{809544DB-C8F1-41C9-AD6E-B776D851A571}"/>
    <cellStyle name="Erklärender Text" xfId="50871" hidden="1" xr:uid="{35A257B6-70BF-4105-B0DC-CD55AFD78C4C}"/>
    <cellStyle name="Erklärender Text" xfId="51108" hidden="1" xr:uid="{9DEA3761-29CA-40C1-8476-6DC8488869F4}"/>
    <cellStyle name="Erklärender Text" xfId="52267" hidden="1" xr:uid="{EDCEE107-AD5D-42CA-BDF9-AACC9861B192}"/>
    <cellStyle name="Erklärender Text" xfId="52220" hidden="1" xr:uid="{597B2130-5070-4522-BAFE-AD4FAA8EBBFC}"/>
    <cellStyle name="Erklärender Text" xfId="51998" hidden="1" xr:uid="{6DF1CF7F-50B4-4F9F-A650-65848778AAA0}"/>
    <cellStyle name="Erklärender Text" xfId="52200" hidden="1" xr:uid="{A22BE6EE-20ED-4BE0-BBB0-0BC6D6C4F5CA}"/>
    <cellStyle name="Erklärender Text" xfId="16893" hidden="1" xr:uid="{5538C6EB-7C3F-4551-82E5-16379E5F7E79}"/>
    <cellStyle name="Erklärender Text" xfId="43063" hidden="1" xr:uid="{D55E3266-148A-4609-AD2C-170760EA9F71}"/>
    <cellStyle name="Erklärender Text" xfId="43154" hidden="1" xr:uid="{10B21F6C-EB88-42F9-8A96-51D191A2B3E5}"/>
    <cellStyle name="Erklärender Text" xfId="36895" hidden="1" xr:uid="{7492B28B-8E70-42F4-B6CB-A5920CE1D8F8}"/>
    <cellStyle name="Erklärender Text" xfId="43797" hidden="1" xr:uid="{9F1C536D-2DDA-41A3-B5FF-B77918CFAE4E}"/>
    <cellStyle name="Erklärender Text" xfId="18628" hidden="1" xr:uid="{50363F7F-562A-4C6E-83BE-529CD3DDD74A}"/>
    <cellStyle name="Erklärender Text" xfId="6378" hidden="1" xr:uid="{FD68CB94-51A3-4423-BCEC-48BBB5425156}"/>
    <cellStyle name="Erklärender Text" xfId="18566" hidden="1" xr:uid="{74196050-DC7A-4989-BA07-83E78AF56DC0}"/>
    <cellStyle name="Erklärender Text" xfId="18824" hidden="1" xr:uid="{8BF2E58E-38B4-4568-B3CD-AD2AD08DBE6E}"/>
    <cellStyle name="Erklärender Text" xfId="19040" hidden="1" xr:uid="{A9B780DC-8698-46EA-82CA-3415FFEF34E5}"/>
    <cellStyle name="Erklärender Text" xfId="7950" hidden="1" xr:uid="{29687409-C77C-4DCA-9646-1AEF1A6C23A5}"/>
    <cellStyle name="Erklärender Text" xfId="7888" hidden="1" xr:uid="{DF22F4CA-6FE6-404B-8FB4-D086511D80F0}"/>
    <cellStyle name="Erklärender Text" xfId="12644" hidden="1" xr:uid="{72518E13-8F8E-45F6-83E5-401F77CC93C5}"/>
    <cellStyle name="Erklärender Text" xfId="33520" hidden="1" xr:uid="{1F6FC33E-F9C4-4E0B-A8F5-BBC0E23C912A}"/>
    <cellStyle name="Erklärender Text" xfId="8385" hidden="1" xr:uid="{5A7DBAA7-2650-4AD8-822E-2D2F9119E1AF}"/>
    <cellStyle name="Erklärender Text" xfId="20237" hidden="1" xr:uid="{73268989-9F7E-4EA2-A522-14CAFA93FB64}"/>
    <cellStyle name="Erklärender Text" xfId="20214" hidden="1" xr:uid="{719A2B84-4C50-45C1-ADCD-5F7FC478F5F4}"/>
    <cellStyle name="Erklärender Text" xfId="26916" hidden="1" xr:uid="{4D86EDB3-640B-4B88-B50E-F21BC342DA9D}"/>
    <cellStyle name="Erklärender Text" xfId="2772" hidden="1" xr:uid="{2D37691C-FCE0-4034-A7EA-448DF5E22A0D}"/>
    <cellStyle name="Erklärender Text" xfId="3515" hidden="1" xr:uid="{9F271704-1DCA-4974-973F-55C1CAD59EF9}"/>
    <cellStyle name="Erklärender Text" xfId="21073" hidden="1" xr:uid="{5200C917-E452-49FE-8628-000B06984908}"/>
    <cellStyle name="Erklärender Text" xfId="21871" hidden="1" xr:uid="{3C652603-B8DE-4052-986D-2D3DBCEB8CDB}"/>
    <cellStyle name="Erklärender Text" xfId="22546" hidden="1" xr:uid="{47823903-943A-436C-8C21-A345DFC06032}"/>
    <cellStyle name="Erklärender Text" xfId="16688" hidden="1" xr:uid="{B072937A-A778-4B72-9FAC-16AC3C7564BC}"/>
    <cellStyle name="Erklärender Text" xfId="4859" hidden="1" xr:uid="{46A415AD-B7B8-4B2F-A93D-6A94D999D077}"/>
    <cellStyle name="Erklärender Text" xfId="22794" hidden="1" xr:uid="{9EA47199-8DA9-496A-85D4-49EF2223BD57}"/>
    <cellStyle name="Erklärender Text" xfId="37796" hidden="1" xr:uid="{AA27B0F8-9214-4BFB-A970-7EFBD3BE26F9}"/>
    <cellStyle name="Erklärender Text" xfId="23080" hidden="1" xr:uid="{73D1709C-81AC-48D3-B3E8-B4A16C686F34}"/>
    <cellStyle name="Erklärender Text" xfId="5480" hidden="1" xr:uid="{59129104-50CF-40A2-BBCE-1FBF1A64FB0F}"/>
    <cellStyle name="Erklärender Text" xfId="5571" hidden="1" xr:uid="{BEE486B6-E3BD-4091-BF01-67C4E02B838B}"/>
    <cellStyle name="Erklärender Text" xfId="17090" hidden="1" xr:uid="{9963A879-5F5C-4AC0-9114-B3FEF31CE03F}"/>
    <cellStyle name="Erklärender Text" xfId="23078" hidden="1" xr:uid="{0DEC788E-8ED2-49BD-B69F-6724E48CB36F}"/>
    <cellStyle name="Erklärender Text" xfId="23040" hidden="1" xr:uid="{7528322B-6E86-4A0B-956B-0F0D55A500C0}"/>
    <cellStyle name="Erklärender Text" xfId="23286" hidden="1" xr:uid="{A2091C7D-78E2-490D-8D50-4F3852A7FCF2}"/>
    <cellStyle name="Erklärender Text" xfId="22881" hidden="1" xr:uid="{BE879D4C-745E-439C-BA18-330779A271F2}"/>
    <cellStyle name="Erklärender Text" xfId="24433" hidden="1" xr:uid="{5262F694-0933-401C-A115-4B69F3621C77}"/>
    <cellStyle name="Erklärender Text" xfId="23662" hidden="1" xr:uid="{75526108-8425-4CE8-8683-53DC85C3BFF2}"/>
    <cellStyle name="Erklärender Text" xfId="23480" hidden="1" xr:uid="{C5442FBB-4059-48AA-956B-6ED72DD58189}"/>
    <cellStyle name="Erklärender Text" xfId="23630" hidden="1" xr:uid="{8DA3B54B-B3A5-48E2-8BBE-65D1D239D8E1}"/>
    <cellStyle name="Erklärender Text" xfId="25609" hidden="1" xr:uid="{68FC74A9-13FC-4B16-980F-3A762681CEAD}"/>
    <cellStyle name="Erklärender Text" xfId="14687" hidden="1" xr:uid="{38C2D861-6D75-4434-88C8-F50F8F225457}"/>
    <cellStyle name="Erklärender Text" xfId="14869" hidden="1" xr:uid="{8D728352-8372-410A-AB0E-A0E6007A151F}"/>
    <cellStyle name="Erklärender Text" xfId="15367" hidden="1" xr:uid="{C65198E5-A318-4496-9CF1-C3E91589B157}"/>
    <cellStyle name="Erklärender Text" xfId="15643" hidden="1" xr:uid="{A1D9D796-B433-498F-A1CB-B7BB625D7C40}"/>
    <cellStyle name="Erklärender Text" xfId="40489" hidden="1" xr:uid="{EAED3115-BF7E-446A-8360-79E15095E0CA}"/>
    <cellStyle name="Erklärender Text" xfId="47626" hidden="1" xr:uid="{9A87EAAE-C8CC-4345-B212-6A2F20FFA12E}"/>
    <cellStyle name="Erklärender Text" xfId="48191" hidden="1" xr:uid="{8E455A95-3D42-4821-9359-425E70AC8E6A}"/>
    <cellStyle name="Erklärender Text" xfId="27089" hidden="1" xr:uid="{33C8F093-3DDC-4CB3-A645-B009A4BC6CED}"/>
    <cellStyle name="Erklärender Text" xfId="27800" hidden="1" xr:uid="{4F31AD3F-72CC-4920-883C-5AAFB8D6823A}"/>
    <cellStyle name="Erklärender Text" xfId="48866" hidden="1" xr:uid="{AFC06542-FB44-4D19-9EEC-11BEA912F8B2}"/>
    <cellStyle name="Erklärender Text" xfId="27961" hidden="1" xr:uid="{D26E2BE8-D6B6-4C50-B963-B79A9142FA47}"/>
    <cellStyle name="Erklärender Text" xfId="27994" hidden="1" xr:uid="{6CC5E7AE-FDDB-4B71-8006-EBD0D2DABB1C}"/>
    <cellStyle name="Erklärender Text" xfId="47198" hidden="1" xr:uid="{749B5979-A048-488F-9645-4DC6FC9B1FF3}"/>
    <cellStyle name="Erklärender Text" xfId="46724" hidden="1" xr:uid="{19459461-C75B-47D6-944E-AF8D63AA9618}"/>
    <cellStyle name="Erklärender Text" xfId="29513" hidden="1" xr:uid="{8209B667-6C61-4B25-9E7C-F4CA118CB9E8}"/>
    <cellStyle name="Erklärender Text" xfId="29451" hidden="1" xr:uid="{5F3740B3-C1EB-4F67-A9E9-91BF8747B286}"/>
    <cellStyle name="Erklärender Text" xfId="6006" hidden="1" xr:uid="{B86E687C-CBF1-4113-BE97-5103B47689EF}"/>
    <cellStyle name="Erklärender Text" xfId="47153" hidden="1" xr:uid="{83524B81-19B3-4D4A-913A-380FDC04544E}"/>
    <cellStyle name="Erklärender Text" xfId="47551" hidden="1" xr:uid="{6E927141-9702-4872-A40C-AF2578EC0360}"/>
    <cellStyle name="Erklärender Text" xfId="29921" hidden="1" xr:uid="{D279FE41-8CD5-4188-B521-79AA3DB9597A}"/>
    <cellStyle name="Erklärender Text" xfId="27582" hidden="1" xr:uid="{6C00DC0E-4D3E-47DB-9C00-AFB3F0CAEA26}"/>
    <cellStyle name="Erklärender Text" xfId="6412" hidden="1" xr:uid="{B936515C-D736-4B1D-A033-228A6050AFEF}"/>
    <cellStyle name="Erklärender Text" xfId="42612" hidden="1" xr:uid="{4380BD89-9130-42FD-A363-C6C99A8A496E}"/>
    <cellStyle name="Erklärender Text" xfId="46909" hidden="1" xr:uid="{DBF1432A-83D3-4D60-B9BC-FC28951F3B5B}"/>
    <cellStyle name="Erklärender Text" xfId="24610" hidden="1" xr:uid="{21B86AEE-E1E4-4AAF-86D2-CD2BE2F972D0}"/>
    <cellStyle name="Erklärender Text" xfId="25170" hidden="1" xr:uid="{8B7F0A6F-D190-41FC-9A8B-85CE30759EE8}"/>
    <cellStyle name="Erklärender Text" xfId="26361" hidden="1" xr:uid="{7BC087FB-4F7D-49C6-8062-18B775907CA6}"/>
    <cellStyle name="Erklärender Text" xfId="47006" hidden="1" xr:uid="{1D75E294-0781-42FF-B0FE-3B37EFDD93ED}"/>
    <cellStyle name="Erklärender Text" xfId="25559" hidden="1" xr:uid="{DD89A7DF-E82D-4368-93D8-48A412B0466A}"/>
    <cellStyle name="Erklärender Text" xfId="26289" hidden="1" xr:uid="{453856F6-7495-4A77-BE9A-DD475E43A466}"/>
    <cellStyle name="Erklärender Text" xfId="15429" hidden="1" xr:uid="{F1353DFF-6C60-4AF5-A977-FF3E74819F5B}"/>
    <cellStyle name="Erklärender Text" xfId="27055" hidden="1" xr:uid="{742277E5-F288-4918-A008-273E87D3D7F5}"/>
    <cellStyle name="Erklärender Text" xfId="27601" hidden="1" xr:uid="{E2FB0914-F347-4E17-A722-58EE420985D6}"/>
    <cellStyle name="Erklärender Text" xfId="3736" hidden="1" xr:uid="{C916B873-0BA7-4345-AC7B-EF4B86F0F407}"/>
    <cellStyle name="Erklärender Text" xfId="3952" hidden="1" xr:uid="{7784324A-61D4-4F92-86F9-E23C1AF6440E}"/>
    <cellStyle name="Erklärender Text" xfId="4644" hidden="1" xr:uid="{C9748DDF-F35A-4F42-BBA9-6A9CDF86D98C}"/>
    <cellStyle name="Erklärender Text" xfId="22906" hidden="1" xr:uid="{92D2241B-ECFE-400B-AEFD-8730981E61F6}"/>
    <cellStyle name="Erklärender Text" xfId="22886" hidden="1" xr:uid="{DCBF66DB-A181-4257-8F87-FCBFAAA613D6}"/>
    <cellStyle name="Erklärender Text" xfId="11529" hidden="1" xr:uid="{A01F0BA7-4477-4ECB-9854-B19C272F97AB}"/>
    <cellStyle name="Erklärender Text" xfId="11741" hidden="1" xr:uid="{981D7FA7-36EC-4F78-8EE6-B0955656F193}"/>
    <cellStyle name="Erklärender Text" xfId="22929" hidden="1" xr:uid="{BC54506E-906A-4A01-9D3D-ADD691360807}"/>
    <cellStyle name="Erklärender Text" xfId="38475" hidden="1" xr:uid="{A3A1F69C-1137-47A5-988E-A6D9203EF301}"/>
    <cellStyle name="Erklärender Text" xfId="17057" hidden="1" xr:uid="{47171240-7EF1-45E5-8E84-0E38AD264A50}"/>
    <cellStyle name="Erklärender Text" xfId="39015" hidden="1" xr:uid="{C6D66A24-6E5C-46B9-814D-FCC36FECBB04}"/>
    <cellStyle name="Erklärender Text" xfId="38965" hidden="1" xr:uid="{734A4285-5AC1-4751-BE85-30F5C7B325B2}"/>
    <cellStyle name="Erklärender Text" xfId="36557" hidden="1" xr:uid="{BAC19A24-E11A-456E-9CEA-62C806FE5F98}"/>
    <cellStyle name="Erklärender Text" xfId="13078" hidden="1" xr:uid="{60395CC3-848F-48B6-9F2E-DC7A744A2AA6}"/>
    <cellStyle name="Erklärender Text" xfId="37702" hidden="1" xr:uid="{07625D76-2231-461B-9B97-5231AF7026FD}"/>
    <cellStyle name="Erklärender Text" xfId="26546" hidden="1" xr:uid="{55E5876F-0218-47B5-9092-8E16D8D030D7}"/>
    <cellStyle name="Erklärender Text" xfId="37440" hidden="1" xr:uid="{F46603D5-2C66-48FC-A4F0-40CFC3AAE876}"/>
    <cellStyle name="Erklärender Text" xfId="13855" hidden="1" xr:uid="{0EBF43F9-6216-434F-AE89-B33C110EFC46}"/>
    <cellStyle name="Erklärender Text" xfId="42486" hidden="1" xr:uid="{3B53BB2F-EFC6-4401-A1C6-08216DE4FB18}"/>
    <cellStyle name="Erklärender Text" xfId="27258" hidden="1" xr:uid="{C2BF5E38-DB2B-469B-85BB-D323C4A8148D}"/>
    <cellStyle name="Erklärender Text" xfId="39691" hidden="1" xr:uid="{D77963BB-216B-47B5-8CBA-17A3009A9274}"/>
    <cellStyle name="Erklärender Text" xfId="28621" hidden="1" xr:uid="{B26B8012-12E2-41C4-BF5F-21A95F461F1C}"/>
    <cellStyle name="Erklärender Text" xfId="40666" hidden="1" xr:uid="{1A9319FE-1C08-4196-8203-B613927FA553}"/>
    <cellStyle name="Erklärender Text" xfId="41164" hidden="1" xr:uid="{60F4FA1F-4622-4C34-8FA5-DEA37A8D9B97}"/>
    <cellStyle name="Erklärender Text" xfId="41401" hidden="1" xr:uid="{E91A010F-5F43-436F-998A-12E9807F9EB4}"/>
    <cellStyle name="Erklärender Text" xfId="41665" hidden="1" xr:uid="{E4298291-3BCE-486A-AE5A-9C6249A8100C}"/>
    <cellStyle name="Erklärender Text" xfId="41615" hidden="1" xr:uid="{1EA33154-3D19-408F-AF5A-46E95A34598D}"/>
    <cellStyle name="Erklärender Text" xfId="42318" hidden="1" xr:uid="{6EF0E37D-0C75-4415-B82C-99322CF7859B}"/>
    <cellStyle name="Erklärender Text" xfId="43029" hidden="1" xr:uid="{34AF157B-2AAB-4E1D-8ECF-7105862BDF42}"/>
    <cellStyle name="Erklärender Text" xfId="12918" hidden="1" xr:uid="{FEDD407D-7A6D-4B8A-ACAE-9B33C8BFD474}"/>
    <cellStyle name="Erklärender Text" xfId="43592" hidden="1" xr:uid="{36ACB09A-6128-4EC2-B667-B14D2FF6E172}"/>
    <cellStyle name="Erklärender Text" xfId="5238" hidden="1" xr:uid="{94D8D7A4-85C4-44E6-BE03-987CCA9A7311}"/>
    <cellStyle name="Erklärender Text" xfId="28771" hidden="1" xr:uid="{08C4B099-771E-4AFB-B6F9-A7F140E36357}"/>
    <cellStyle name="Erklärender Text" xfId="5548" hidden="1" xr:uid="{560B5AE0-060C-451E-A32E-866D9ED9BDAA}"/>
    <cellStyle name="Erklärender Text" xfId="6210" hidden="1" xr:uid="{981E57FA-017A-4A2D-96A7-1CCE309518FF}"/>
    <cellStyle name="Erklärender Text" xfId="29728" hidden="1" xr:uid="{69F1F8CE-F57E-4729-82D0-A59DFF7E2018}"/>
    <cellStyle name="Erklärender Text" xfId="29968" hidden="1" xr:uid="{5B10ED57-86F9-46F5-B7DB-A241F86F45D7}"/>
    <cellStyle name="Erklärender Text" xfId="7208" hidden="1" xr:uid="{62726646-A711-404E-9E7B-E05BB1C596D6}"/>
    <cellStyle name="Erklärender Text" xfId="7390" hidden="1" xr:uid="{3E2AEAB4-BD66-44B4-A672-E14DCE086B54}"/>
    <cellStyle name="Erklärender Text" xfId="17888" hidden="1" xr:uid="{CC11C472-BBBB-46F2-A9BB-2302C20E9304}"/>
    <cellStyle name="Erklärender Text" xfId="29824" hidden="1" xr:uid="{22F1866B-A222-4A6C-87E1-23A64A8E64DA}"/>
    <cellStyle name="Erklärender Text" xfId="28039" hidden="1" xr:uid="{2F7E5377-326F-479C-BF34-7288660624A0}"/>
    <cellStyle name="Erklärender Text" xfId="8169" hidden="1" xr:uid="{4B0C081A-A3D1-4E47-A416-52ED2F2CF184}"/>
    <cellStyle name="Erklärender Text" xfId="8435" hidden="1" xr:uid="{25CA377A-9D0F-4098-B7EE-9E4D6A3DD75B}"/>
    <cellStyle name="Erklärender Text" xfId="4865" hidden="1" xr:uid="{B01D55A2-D267-4B3A-9933-FCA5FFDD2853}"/>
    <cellStyle name="Erklärender Text" xfId="25345" hidden="1" xr:uid="{699B611D-6D6D-4092-8D2C-57044E75B6DF}"/>
    <cellStyle name="Erklärender Text" xfId="4679" hidden="1" xr:uid="{E4E2A3D2-D26E-49EA-A8EC-6AC7ACC6E594}"/>
    <cellStyle name="Erklärender Text" xfId="1974" hidden="1" xr:uid="{48944C7E-4EA7-4279-AC6F-3CCA32496A31}"/>
    <cellStyle name="Erklärender Text" xfId="20112" hidden="1" xr:uid="{08D70B95-968F-4C68-BA8A-2CC4CC35F035}"/>
    <cellStyle name="Erklärender Text" xfId="15909" hidden="1" xr:uid="{69C33799-F368-46DD-9C11-58517B2C261C}"/>
    <cellStyle name="Erklärender Text" xfId="15859" hidden="1" xr:uid="{D2947596-D353-4753-8410-E870805FB7D7}"/>
    <cellStyle name="Erklärender Text" xfId="22608" hidden="1" xr:uid="{155260C5-7202-44A4-A98F-49B3DBDE5CD9}"/>
    <cellStyle name="Erklärender Text" xfId="12806" hidden="1" xr:uid="{5CE38BD4-25DD-4581-A046-C8488A9F780B}"/>
    <cellStyle name="Erklärender Text" xfId="4002" hidden="1" xr:uid="{B4C8373D-3C99-43DF-86CA-395BE08B80BA}"/>
    <cellStyle name="Erklärender Text" xfId="2955" hidden="1" xr:uid="{A8B28A42-81CF-4435-AEA9-927CFEDBC7E0}"/>
    <cellStyle name="Erklärender Text" xfId="27154" hidden="1" xr:uid="{40493EE2-2141-42F3-8BEE-3D4E10AA9EC4}"/>
    <cellStyle name="Erklärender Text" xfId="5446" hidden="1" xr:uid="{F9B210AD-8130-466A-9334-5A50AF04F464}"/>
    <cellStyle name="Erklärender Text" xfId="1940" hidden="1" xr:uid="{392E164D-26C8-4D28-8843-6C68193C2C95}"/>
    <cellStyle name="Erklärender Text" xfId="1772" hidden="1" xr:uid="{3C1E2D53-26BD-4330-ABFF-70C6755662F2}"/>
    <cellStyle name="Erklärender Text" xfId="1129" hidden="1" xr:uid="{3476225A-CACA-4348-9D02-7BB900171156}"/>
    <cellStyle name="Erklärender Text" xfId="1106" hidden="1" xr:uid="{30032BC5-BB7A-4BC9-B189-01D2603FF3A9}"/>
    <cellStyle name="Erklärender Text" xfId="122" hidden="1" xr:uid="{964456E3-7E91-4478-AEA2-E77635B3B3D0}"/>
    <cellStyle name="Erklärender Text" xfId="1004" hidden="1" xr:uid="{7FB2F094-D3E0-4ACE-B73B-9159785C5D19}"/>
    <cellStyle name="Erklärender Text" xfId="1567" hidden="1" xr:uid="{6A97A93A-D5D3-4415-86B5-58D94946EEDC}"/>
    <cellStyle name="Erklärender Text" xfId="1038" hidden="1" xr:uid="{F5DA32D4-5F59-45E2-9F8B-16A1928CFFCC}"/>
    <cellStyle name="Erklärender Text 2" xfId="469" xr:uid="{6F778938-FE72-4270-BF4C-D52C89D1F3FB}"/>
    <cellStyle name="Erklärender Text 3" xfId="351" xr:uid="{B25F445B-228C-4DB7-9E26-9E2D1E82AD1A}"/>
    <cellStyle name="Explanatory Text 2" xfId="210" xr:uid="{C36DC1E2-7A5F-4B74-8E79-706792303C71}"/>
    <cellStyle name="Explanatory Text 3" xfId="301" xr:uid="{5CC2056D-6FC7-4719-BB7D-AB77DFC915F9}"/>
    <cellStyle name="Geras" xfId="10" builtinId="26" customBuiltin="1"/>
    <cellStyle name="Good 2" xfId="211" xr:uid="{D2BEB1DF-E46A-4EFB-9348-8236A9A65543}"/>
    <cellStyle name="Good 3" xfId="302" xr:uid="{FC9477DB-A73D-4133-8322-FCFA5C60B13A}"/>
    <cellStyle name="Good 4" xfId="431" xr:uid="{87186BA1-AED1-4107-9C7C-5E54BFEA9F86}"/>
    <cellStyle name="Gut" xfId="212" xr:uid="{3BAE98E5-7DC6-4A8D-BCC3-BCD6A1383F32}"/>
    <cellStyle name="Heading 1 2" xfId="213" xr:uid="{B95826E1-1EF5-4A85-A840-E616B6BB456F}"/>
    <cellStyle name="Heading 1 3" xfId="303" xr:uid="{2CFF66A2-CB11-4C86-8833-6170F7F71985}"/>
    <cellStyle name="Heading 1 4" xfId="439" xr:uid="{5701F8A0-5EE4-40B9-8496-6CF36105FC53}"/>
    <cellStyle name="Heading 2 2" xfId="214" xr:uid="{394446BA-62FB-4DE4-A72E-DFE2CF1B7C03}"/>
    <cellStyle name="Heading 2 3" xfId="304" xr:uid="{2BCCFDFB-92FD-448B-A21B-F3B68E82B533}"/>
    <cellStyle name="Heading 2 4" xfId="440" xr:uid="{2AD1C935-3107-45CA-9B20-F57E17227B6D}"/>
    <cellStyle name="Heading 3 2" xfId="215" xr:uid="{7B91D719-6AC3-4510-A283-19F6E3D7D7EA}"/>
    <cellStyle name="Heading 3 3" xfId="305" xr:uid="{20457D29-E9EF-4181-BEBD-84C1F71BA94C}"/>
    <cellStyle name="Heading 3 4" xfId="441" xr:uid="{FC982334-E617-431A-8F78-2C75D3C57146}"/>
    <cellStyle name="Heading 4 2" xfId="216" xr:uid="{9E0CB77F-AF11-446F-8A4B-ED73078D0BF7}"/>
    <cellStyle name="Heading 4 3" xfId="306" xr:uid="{F5D60AD6-EA2D-4B2B-BADC-A15B547C3F87}"/>
    <cellStyle name="Heading 4 4" xfId="442" xr:uid="{CAA0BFD7-CE80-4F95-A0AA-D961C37DF0CF}"/>
    <cellStyle name="Headline" xfId="60" xr:uid="{05524174-A7CA-4368-B07C-33E89AE444DD}"/>
    <cellStyle name="Hyperlink" xfId="1" xr:uid="{00000000-000B-0000-0000-000008000000}"/>
    <cellStyle name="Hyperlink 2" xfId="55" xr:uid="{975E6669-8CC5-4B93-B6B5-758C73FB5565}"/>
    <cellStyle name="Hyperlink 3" xfId="108" xr:uid="{DD84D6CA-B71F-40A4-B42D-279D685FCB4C}"/>
    <cellStyle name="Hyperlink 4" xfId="1920" xr:uid="{EF98D767-D4E8-4754-BDB6-2FA9A307191A}"/>
    <cellStyle name="Hyperlink 5" xfId="51" xr:uid="{DB2E0077-6633-4044-BA72-664D652A614B}"/>
    <cellStyle name="Input 2" xfId="217" xr:uid="{75F69ED8-FC0A-4687-9581-1BA199D87F44}"/>
    <cellStyle name="Input 2 10" xfId="2842" xr:uid="{AF00441E-DDDD-4221-AC6E-A5A416335791}"/>
    <cellStyle name="Input 2 10 10" xfId="34420" xr:uid="{FB25BF84-BF25-463C-9044-2733A2280564}"/>
    <cellStyle name="Input 2 10 11" xfId="37866" xr:uid="{19F99CC0-534D-4EAA-A49E-3FD4A5B2F7BB}"/>
    <cellStyle name="Input 2 10 12" xfId="40556" xr:uid="{3DAAEC72-12A9-4205-BD2E-BCB8218269B9}"/>
    <cellStyle name="Input 2 10 13" xfId="44864" xr:uid="{17EDDAD1-A9EC-489F-958A-B1FE8B0386C2}"/>
    <cellStyle name="Input 2 10 14" xfId="48259" xr:uid="{269B3E75-BA65-4975-9A4B-778CDCA44511}"/>
    <cellStyle name="Input 2 10 15" xfId="50263" xr:uid="{0D0211C2-BE52-4037-AD77-42673613191F}"/>
    <cellStyle name="Input 2 10 2" xfId="7278" xr:uid="{6A754218-27A0-457A-A5FB-204FE6FEB236}"/>
    <cellStyle name="Input 2 10 3" xfId="10856" xr:uid="{7D3A4688-53A8-4712-ACFE-4927C0014B9A}"/>
    <cellStyle name="Input 2 10 4" xfId="14757" xr:uid="{90F054AA-26AB-4C67-A4CB-DA205F4843A4}"/>
    <cellStyle name="Input 2 10 5" xfId="17957" xr:uid="{ADB13AFF-D73B-46A6-BF3D-1EA5F2E033E8}"/>
    <cellStyle name="Input 2 10 6" xfId="21938" xr:uid="{013FBDEC-A382-4C7E-B73C-FEBD73574402}"/>
    <cellStyle name="Input 2 10 7" xfId="24500" xr:uid="{52037EEE-408E-4152-91A5-B1657D45B28B}"/>
    <cellStyle name="Input 2 10 8" xfId="28841" xr:uid="{BA773786-AB55-4136-8EEB-1CD56368E691}"/>
    <cellStyle name="Input 2 10 9" xfId="30814" xr:uid="{EC432D3B-0431-45BD-8B64-1BEA71E9DB88}"/>
    <cellStyle name="Input 2 11" xfId="3795" xr:uid="{1275FEC6-2347-46F4-9328-D1EADEF1B436}"/>
    <cellStyle name="Input 2 11 10" xfId="41458" xr:uid="{B80029DD-19EB-487D-85A0-2FF00A1631EA}"/>
    <cellStyle name="Input 2 11 11" xfId="45794" xr:uid="{D9D65B70-3545-4019-BD53-8DB78F7DFB3B}"/>
    <cellStyle name="Input 2 11 12" xfId="49198" xr:uid="{7F552036-B21C-4628-91EB-9308436F5347}"/>
    <cellStyle name="Input 2 11 13" xfId="51165" xr:uid="{BF9ED55F-6025-4328-A91F-DCB51CC87567}"/>
    <cellStyle name="Input 2 11 2" xfId="8228" xr:uid="{49F7B6F6-B4DF-43F2-9796-B5732A537061}"/>
    <cellStyle name="Input 2 11 3" xfId="11799" xr:uid="{34C4E940-A256-4361-AB54-84084E27FE08}"/>
    <cellStyle name="Input 2 11 4" xfId="15702" xr:uid="{6385D9E2-CEA6-4253-9F7D-8AD66F4AA287}"/>
    <cellStyle name="Input 2 11 5" xfId="18883" xr:uid="{C3ABDE5F-F8D4-486F-8DB2-C9A23AD28880}"/>
    <cellStyle name="Input 2 11 6" xfId="25402" xr:uid="{3CC3F478-A39A-43F7-AC30-005EE70904D0}"/>
    <cellStyle name="Input 2 11 7" xfId="31750" xr:uid="{F1C5322D-FF5B-4E33-BF27-F8DBDD984861}"/>
    <cellStyle name="Input 2 11 8" xfId="35356" xr:uid="{5B394CD1-22D6-4817-9012-8A7F45E1B627}"/>
    <cellStyle name="Input 2 11 9" xfId="38808" xr:uid="{22E7705D-FC9B-4478-B87F-9FE986E2D9BF}"/>
    <cellStyle name="Input 2 12" xfId="4501" xr:uid="{5BC2F0BA-4937-4C11-AAEF-C9779CBADEDF}"/>
    <cellStyle name="Input 2 12 10" xfId="42164" xr:uid="{F0EB6F3F-91E6-4AEE-8541-0C227A122600}"/>
    <cellStyle name="Input 2 12 11" xfId="46500" xr:uid="{E8047442-D638-455D-B2CA-8E2C07D90C96}"/>
    <cellStyle name="Input 2 12 12" xfId="49904" xr:uid="{2E1274EC-8962-44DF-B993-59390EAC51DE}"/>
    <cellStyle name="Input 2 12 13" xfId="51871" xr:uid="{7C3D252C-6BAA-4DDE-9B28-DD6E7278EE2F}"/>
    <cellStyle name="Input 2 12 2" xfId="8934" xr:uid="{C2FA091E-9F8C-4DE0-AE7B-64D5BBBFC237}"/>
    <cellStyle name="Input 2 12 3" xfId="12505" xr:uid="{A26B2F8C-10C3-4832-8D56-9FD644707349}"/>
    <cellStyle name="Input 2 12 4" xfId="16408" xr:uid="{606AB00A-90CA-4AE1-A1CD-3EF394793CDA}"/>
    <cellStyle name="Input 2 12 5" xfId="19589" xr:uid="{FB0F3B16-A7BF-4E2B-A4B7-53AEC85888CA}"/>
    <cellStyle name="Input 2 12 6" xfId="26108" xr:uid="{F2718B3C-C078-44EC-A2A9-2E0EDBC28899}"/>
    <cellStyle name="Input 2 12 7" xfId="32456" xr:uid="{6FF7B58D-8835-415E-B24A-C9BE986579AC}"/>
    <cellStyle name="Input 2 12 8" xfId="36062" xr:uid="{6C276B92-D00B-47F9-B13D-A0A37CC9D791}"/>
    <cellStyle name="Input 2 12 9" xfId="39514" xr:uid="{CE0CF482-5E50-4F61-822A-66D912A6149F}"/>
    <cellStyle name="Input 2 13" xfId="5163" xr:uid="{CF8E0CC2-10E4-4325-ABF3-DDCF044F6C51}"/>
    <cellStyle name="Input 2 14" xfId="13099" xr:uid="{D8F72F41-B94F-4543-9E1D-236538F81D91}"/>
    <cellStyle name="Input 2 15" xfId="13569" xr:uid="{FD855B9E-6574-4005-BD4B-7002265D3201}"/>
    <cellStyle name="Input 2 16" xfId="36824" xr:uid="{77F7E9BF-1FA7-4827-A963-1B275F25857A}"/>
    <cellStyle name="Input 2 17" xfId="42373" xr:uid="{69B38E98-3034-42C9-9B5D-EFDD543BD846}"/>
    <cellStyle name="Input 2 18" xfId="52248" xr:uid="{955F5C04-FA04-4C5E-B081-105A9A3441EA}"/>
    <cellStyle name="Input 2 2" xfId="631" xr:uid="{1FFC4B73-0750-4699-88FB-C46301543A2E}"/>
    <cellStyle name="Input 2 2 10" xfId="4491" xr:uid="{05B40239-2E8F-4BFA-B82F-D2FAE3ECE9A3}"/>
    <cellStyle name="Input 2 2 10 10" xfId="42154" xr:uid="{29F16D02-2A6C-4119-A805-E21D939D3C94}"/>
    <cellStyle name="Input 2 2 10 11" xfId="46490" xr:uid="{41AA506B-3310-4FBC-BFB2-562D83F168F5}"/>
    <cellStyle name="Input 2 2 10 12" xfId="49894" xr:uid="{550185CD-75E5-4ADC-B866-CAA89F3B5820}"/>
    <cellStyle name="Input 2 2 10 13" xfId="51861" xr:uid="{A9C2A64E-4554-403A-B1C0-1517021566F3}"/>
    <cellStyle name="Input 2 2 10 2" xfId="8924" xr:uid="{84A1EE4C-EA46-431F-916E-A3371A5D1C7C}"/>
    <cellStyle name="Input 2 2 10 3" xfId="12495" xr:uid="{24444166-AC39-48CF-82A8-16F2658E1A23}"/>
    <cellStyle name="Input 2 2 10 4" xfId="16398" xr:uid="{F0804222-A944-4C0B-88E9-C47F2143EC6D}"/>
    <cellStyle name="Input 2 2 10 5" xfId="19579" xr:uid="{04F9D927-F95F-459F-A685-EE1B5B6B098A}"/>
    <cellStyle name="Input 2 2 10 6" xfId="26098" xr:uid="{D07FE9E7-9EF8-4342-B4EC-BC989F9505D6}"/>
    <cellStyle name="Input 2 2 10 7" xfId="32446" xr:uid="{AEE4CE80-E0E0-4202-94BA-354F5893E2B5}"/>
    <cellStyle name="Input 2 2 10 8" xfId="36052" xr:uid="{4644440D-CA07-44AE-A09B-063D1581FA37}"/>
    <cellStyle name="Input 2 2 10 9" xfId="39504" xr:uid="{B78CA028-72B2-4B89-BA8B-628780737423}"/>
    <cellStyle name="Input 2 2 11" xfId="5219" xr:uid="{35D0A99B-A722-4C55-AA33-A18B414DA216}"/>
    <cellStyle name="Input 2 2 12" xfId="5318" xr:uid="{4B52984C-B0D7-499F-9306-C3C923B63CBE}"/>
    <cellStyle name="Input 2 2 13" xfId="19745" xr:uid="{F4B55777-B0FF-44E5-887A-66C8A0A9083D}"/>
    <cellStyle name="Input 2 2 14" xfId="37638" xr:uid="{4B89FB22-9C80-47A5-9349-A91BD3E803DC}"/>
    <cellStyle name="Input 2 2 15" xfId="42661" xr:uid="{BDCB0DFC-A2E1-499A-8813-F4DB39A9C010}"/>
    <cellStyle name="Input 2 2 16" xfId="52495" xr:uid="{6E57D1AE-F76A-4616-B286-AFB4CFD08804}"/>
    <cellStyle name="Input 2 2 2" xfId="846" xr:uid="{3E83643F-4574-4E5E-957A-FD33C94FF460}"/>
    <cellStyle name="Input 2 2 2 10" xfId="5339" xr:uid="{3EF36868-EF3E-4151-A631-76858FB93680}"/>
    <cellStyle name="Input 2 2 2 11" xfId="12747" xr:uid="{596C532D-D283-4CFF-881B-1533464447ED}"/>
    <cellStyle name="Input 2 2 2 12" xfId="19955" xr:uid="{9BE025C7-3A00-4F82-B5B4-B85C84F20417}"/>
    <cellStyle name="Input 2 2 2 13" xfId="36795" xr:uid="{931B6D70-7471-4503-B9FE-C0875283E173}"/>
    <cellStyle name="Input 2 2 2 14" xfId="42871" xr:uid="{F8C2B4E0-811B-45CE-ACC4-865265423267}"/>
    <cellStyle name="Input 2 2 2 15" xfId="52709" xr:uid="{73239988-3E53-477F-ABF8-BAC7AF48F9D6}"/>
    <cellStyle name="Input 2 2 2 2" xfId="1136" xr:uid="{E950AB25-78C1-4B14-8969-D5C0368018CD}"/>
    <cellStyle name="Input 2 2 2 2 10" xfId="43161" xr:uid="{650800B7-6BF6-4AFC-8620-D79FB159306B}"/>
    <cellStyle name="Input 2 2 2 2 11" xfId="48089" xr:uid="{E9F4D55A-0A2F-4BD7-AC65-1936A5E408C9}"/>
    <cellStyle name="Input 2 2 2 2 2" xfId="5578" xr:uid="{9699A793-6991-4142-9EEB-30EF1C1FB1B0}"/>
    <cellStyle name="Input 2 2 2 2 3" xfId="9152" xr:uid="{DDE4CF11-B01F-4A47-86C9-EC290CE6BD0C}"/>
    <cellStyle name="Input 2 2 2 2 4" xfId="12935" xr:uid="{A4CF6AF9-E1ED-4B0D-ACDD-9BA7440C9A87}"/>
    <cellStyle name="Input 2 2 2 2 5" xfId="20244" xr:uid="{BF847F47-17D3-4A0A-B646-AF46BE027332}"/>
    <cellStyle name="Input 2 2 2 2 6" xfId="23003" xr:uid="{67365389-05A0-4914-9EB1-086C5DF072CF}"/>
    <cellStyle name="Input 2 2 2 2 7" xfId="28294" xr:uid="{1C9EE7A5-B430-49F9-BC43-E6B86BE6803D}"/>
    <cellStyle name="Input 2 2 2 2 8" xfId="32719" xr:uid="{787B90BF-34F2-440A-818E-C13D65141558}"/>
    <cellStyle name="Input 2 2 2 2 9" xfId="37438" xr:uid="{7A972ECE-CE9C-4775-AD17-E7BBB7C23F1C}"/>
    <cellStyle name="Input 2 2 2 3" xfId="1431" xr:uid="{C8276AF9-98D3-4386-AA09-9552C5ADFE15}"/>
    <cellStyle name="Input 2 2 2 3 10" xfId="26537" xr:uid="{02342DC3-F9E6-49B6-B551-1654CC01D9D5}"/>
    <cellStyle name="Input 2 2 2 3 11" xfId="43456" xr:uid="{7321EF15-4C59-40CA-8DEF-255DB7AF4CE5}"/>
    <cellStyle name="Input 2 2 2 3 12" xfId="47336" xr:uid="{03380891-4DCB-4E96-B37A-DE8791B8202B}"/>
    <cellStyle name="Input 2 2 2 3 2" xfId="5870" xr:uid="{72515AD9-8AE1-455A-890E-35A3E87FEFB8}"/>
    <cellStyle name="Input 2 2 2 3 3" xfId="9447" xr:uid="{6322DDF4-F9C7-4627-9EED-7374CAE29608}"/>
    <cellStyle name="Input 2 2 2 3 4" xfId="13366" xr:uid="{3916A708-C01C-4551-A0FB-45E909CF12A9}"/>
    <cellStyle name="Input 2 2 2 3 5" xfId="16552" xr:uid="{AEAAD199-ED0C-43C0-BA4F-85EBC3135B5C}"/>
    <cellStyle name="Input 2 2 2 3 6" xfId="20539" xr:uid="{392C8E91-96CB-4041-8DB8-374089C51FBB}"/>
    <cellStyle name="Input 2 2 2 3 7" xfId="23160" xr:uid="{7E0D16B9-CE81-463F-9B54-3EE75E573991}"/>
    <cellStyle name="Input 2 2 2 3 8" xfId="30328" xr:uid="{EE4ED8FD-22B1-4ADF-A2A4-61B4C4008340}"/>
    <cellStyle name="Input 2 2 2 3 9" xfId="33014" xr:uid="{011C61C9-B05E-4DB2-9192-B50C9623C639}"/>
    <cellStyle name="Input 2 2 2 4" xfId="2261" xr:uid="{35F17757-1F97-4E6D-8F4A-A106823AAC5B}"/>
    <cellStyle name="Input 2 2 2 4 10" xfId="39978" xr:uid="{E3A64584-144D-4216-AC5E-FB278919AA5D}"/>
    <cellStyle name="Input 2 2 2 4 11" xfId="44284" xr:uid="{94D2CD93-F65D-47E1-83EF-3C6C1693715F}"/>
    <cellStyle name="Input 2 2 2 4 12" xfId="47875" xr:uid="{26A086D0-FAA2-4CCA-9AE3-03B25474A58B}"/>
    <cellStyle name="Input 2 2 2 4 2" xfId="6699" xr:uid="{5EF1C3D5-72BB-44AF-9645-C562D3C26203}"/>
    <cellStyle name="Input 2 2 2 4 3" xfId="10277" xr:uid="{82F2CE1D-3F25-45F7-A076-74FCB07162D5}"/>
    <cellStyle name="Input 2 2 2 4 4" xfId="14176" xr:uid="{70A4B979-A13E-48EE-ABA0-97DE8BC33CFE}"/>
    <cellStyle name="Input 2 2 2 4 5" xfId="17377" xr:uid="{4899A1CA-8D32-4A6E-8E20-AE52B81E1C9A}"/>
    <cellStyle name="Input 2 2 2 4 6" xfId="21360" xr:uid="{DC21F57E-2C5F-4722-8FCF-E315BE1FEE25}"/>
    <cellStyle name="Input 2 2 2 4 7" xfId="23947" xr:uid="{2D9F22FC-E85C-47C4-A589-6604FEB1511D}"/>
    <cellStyle name="Input 2 2 2 4 8" xfId="30346" xr:uid="{43C1C586-38BA-4BF0-A443-93DA96420F2F}"/>
    <cellStyle name="Input 2 2 2 4 9" xfId="33840" xr:uid="{3FC0680A-AFFE-484F-BE4D-601C18DC3B58}"/>
    <cellStyle name="Input 2 2 2 5" xfId="2621" xr:uid="{140A5766-7F9A-458E-A4F9-84C3578F1520}"/>
    <cellStyle name="Input 2 2 2 5 10" xfId="40338" xr:uid="{30BEAE92-7CAF-4EA7-9FBB-06A026FE338F}"/>
    <cellStyle name="Input 2 2 2 5 11" xfId="44644" xr:uid="{C078D48B-B0A1-4B98-A38D-85D26238DEAB}"/>
    <cellStyle name="Input 2 2 2 5 12" xfId="50045" xr:uid="{AA467251-CB86-4D8B-9923-0BA85C944200}"/>
    <cellStyle name="Input 2 2 2 5 2" xfId="7058" xr:uid="{0B4DEAB9-ADE2-4E14-8A0C-04D7D0C9BB4F}"/>
    <cellStyle name="Input 2 2 2 5 3" xfId="10637" xr:uid="{AB5DEF8E-A419-4653-BC5B-ADC2089CBA2A}"/>
    <cellStyle name="Input 2 2 2 5 4" xfId="14536" xr:uid="{AD65E57A-2A05-488B-A70B-B00581D1D1E1}"/>
    <cellStyle name="Input 2 2 2 5 5" xfId="17737" xr:uid="{761974D2-8638-4947-8876-A6E75C900BFC}"/>
    <cellStyle name="Input 2 2 2 5 6" xfId="21720" xr:uid="{3158FDDC-F279-4B20-804F-23559AC2675A}"/>
    <cellStyle name="Input 2 2 2 5 7" xfId="24289" xr:uid="{C16BD94B-DEA3-4210-A5CF-ACFDD03ECFC4}"/>
    <cellStyle name="Input 2 2 2 5 8" xfId="30593" xr:uid="{4006C6D1-FC56-4670-9032-15F6259F8FBE}"/>
    <cellStyle name="Input 2 2 2 5 9" xfId="34200" xr:uid="{D5AD20A7-5FB9-4317-BA15-EFFDD322C7F0}"/>
    <cellStyle name="Input 2 2 2 6" xfId="3310" xr:uid="{DDBA6A3A-741D-4095-AB44-4DACC8E2E836}"/>
    <cellStyle name="Input 2 2 2 6 10" xfId="34887" xr:uid="{2C0942F0-CB9F-49AD-95D3-B15148892B09}"/>
    <cellStyle name="Input 2 2 2 6 11" xfId="38332" xr:uid="{D913D1C5-4E3B-4CDB-A53D-B5505FD1E609}"/>
    <cellStyle name="Input 2 2 2 6 12" xfId="41021" xr:uid="{D923CC8F-A54F-460A-A294-3A4D244621AE}"/>
    <cellStyle name="Input 2 2 2 6 13" xfId="45332" xr:uid="{4EDECBCC-1321-41F7-8FC5-38127B9DE581}"/>
    <cellStyle name="Input 2 2 2 6 14" xfId="48723" xr:uid="{4D8EEDCA-6990-4993-87EA-8101DDD8085A}"/>
    <cellStyle name="Input 2 2 2 6 15" xfId="50728" xr:uid="{55B178BF-4781-4445-8447-873A2B8DA65E}"/>
    <cellStyle name="Input 2 2 2 6 2" xfId="7745" xr:uid="{8A812C74-E247-44B4-B96B-71EAFBE143E6}"/>
    <cellStyle name="Input 2 2 2 6 3" xfId="11324" xr:uid="{E47BB0B1-8548-4D48-93EE-4592F52C580F}"/>
    <cellStyle name="Input 2 2 2 6 4" xfId="15224" xr:uid="{A1D5234E-E641-4DA0-B118-AF886186E193}"/>
    <cellStyle name="Input 2 2 2 6 5" xfId="18423" xr:uid="{084D07C8-ED72-435C-9538-60D6DE8F14EC}"/>
    <cellStyle name="Input 2 2 2 6 6" xfId="22403" xr:uid="{C7F71473-0DDA-412A-8446-542DB451568F}"/>
    <cellStyle name="Input 2 2 2 6 7" xfId="24965" xr:uid="{4CFE40F5-A17D-4E03-B8FC-2A3C5256F94F}"/>
    <cellStyle name="Input 2 2 2 6 8" xfId="29308" xr:uid="{F284B6F6-A0FA-42A4-9EA4-470958A4CE67}"/>
    <cellStyle name="Input 2 2 2 6 9" xfId="31282" xr:uid="{BFF92F24-CC31-4F96-82F3-E63D08B6EC38}"/>
    <cellStyle name="Input 2 2 2 7" xfId="2838" xr:uid="{90C877ED-671F-4232-B433-E040DBFC5A22}"/>
    <cellStyle name="Input 2 2 2 7 10" xfId="34416" xr:uid="{1BB21B7D-819F-4B2F-8914-E5583F959659}"/>
    <cellStyle name="Input 2 2 2 7 11" xfId="37862" xr:uid="{A36E8C2F-D5B1-4BDE-B04C-435A43AB962F}"/>
    <cellStyle name="Input 2 2 2 7 12" xfId="40552" xr:uid="{1BEA2383-E132-4AD6-AE30-8DE3AF679525}"/>
    <cellStyle name="Input 2 2 2 7 13" xfId="44860" xr:uid="{9019815C-C2C0-4BE7-8824-366F97B029E2}"/>
    <cellStyle name="Input 2 2 2 7 14" xfId="48255" xr:uid="{8E04BE14-18D0-4C54-B9FF-F2C89A5B89CC}"/>
    <cellStyle name="Input 2 2 2 7 15" xfId="50259" xr:uid="{B5237FE6-A80F-4EB3-8F37-5F9E73B64FFE}"/>
    <cellStyle name="Input 2 2 2 7 2" xfId="7274" xr:uid="{BB724B5F-6DBF-47E0-AA39-B586404EE140}"/>
    <cellStyle name="Input 2 2 2 7 3" xfId="10852" xr:uid="{4C0B91BA-3FBE-47C1-8C58-54B7E9EA760F}"/>
    <cellStyle name="Input 2 2 2 7 4" xfId="14753" xr:uid="{53666BDD-5732-42B0-BD37-F6FA64B1CEB5}"/>
    <cellStyle name="Input 2 2 2 7 5" xfId="17953" xr:uid="{6CA31B7F-D00D-4AAB-934D-DD92E44A55D5}"/>
    <cellStyle name="Input 2 2 2 7 6" xfId="21934" xr:uid="{D051866B-A235-40D6-8562-26018C15D63B}"/>
    <cellStyle name="Input 2 2 2 7 7" xfId="24496" xr:uid="{D6DCE43E-6F74-4209-A872-A9EEDE4557D2}"/>
    <cellStyle name="Input 2 2 2 7 8" xfId="28837" xr:uid="{7A6D348A-BECC-4E76-B50C-240FDF596AE4}"/>
    <cellStyle name="Input 2 2 2 7 9" xfId="30810" xr:uid="{90BF2303-A03F-4964-BC9F-D9F42284743F}"/>
    <cellStyle name="Input 2 2 2 8" xfId="4262" xr:uid="{63728990-E429-4FA7-8667-F8BB7F8438D8}"/>
    <cellStyle name="Input 2 2 2 8 10" xfId="41925" xr:uid="{654D4EFE-3AB1-4870-9D84-B7BD802B2C98}"/>
    <cellStyle name="Input 2 2 2 8 11" xfId="46261" xr:uid="{91895E28-B27C-42AB-8722-0A6CDB864A1A}"/>
    <cellStyle name="Input 2 2 2 8 12" xfId="49665" xr:uid="{B559E8DB-B7F6-48C8-A580-AC24C2A87FB8}"/>
    <cellStyle name="Input 2 2 2 8 13" xfId="51632" xr:uid="{489E1C69-BCE5-43C0-961D-01675E5D7389}"/>
    <cellStyle name="Input 2 2 2 8 2" xfId="8695" xr:uid="{6BE0341F-E897-47F7-91EA-75C3EA089658}"/>
    <cellStyle name="Input 2 2 2 8 3" xfId="12266" xr:uid="{604BFC2D-DDC6-4E55-94C3-37FD11869622}"/>
    <cellStyle name="Input 2 2 2 8 4" xfId="16169" xr:uid="{EE2C6111-111A-4ADF-8ACE-ECE7773FB284}"/>
    <cellStyle name="Input 2 2 2 8 5" xfId="19350" xr:uid="{9A2BA243-DA18-4DB5-9E39-B1798B286415}"/>
    <cellStyle name="Input 2 2 2 8 6" xfId="25869" xr:uid="{7A4BB04A-99AA-45DB-8C61-C83D9CDC4B1E}"/>
    <cellStyle name="Input 2 2 2 8 7" xfId="32217" xr:uid="{9A3D0397-A3F7-4427-9037-BEAD2AACC31D}"/>
    <cellStyle name="Input 2 2 2 8 8" xfId="35823" xr:uid="{B4BC3FAC-BF78-4402-86E1-B2EDE26956E3}"/>
    <cellStyle name="Input 2 2 2 8 9" xfId="39275" xr:uid="{EEBA686F-BF85-4905-8853-5B8A08892376}"/>
    <cellStyle name="Input 2 2 2 9" xfId="3985" xr:uid="{9FCB0FB1-9A2A-4250-98DE-3866C23234D0}"/>
    <cellStyle name="Input 2 2 2 9 10" xfId="41648" xr:uid="{671F5FFA-6807-457C-A8CE-2D27AD4F7EE2}"/>
    <cellStyle name="Input 2 2 2 9 11" xfId="45984" xr:uid="{B918322D-2171-427A-9408-C7FB18DB0E55}"/>
    <cellStyle name="Input 2 2 2 9 12" xfId="49388" xr:uid="{4607AB63-D3A7-4D42-A320-3F85B3CF9A49}"/>
    <cellStyle name="Input 2 2 2 9 13" xfId="51355" xr:uid="{CB752FEE-B1B6-4B05-8875-64FB5733B59B}"/>
    <cellStyle name="Input 2 2 2 9 2" xfId="8418" xr:uid="{37AF2CA6-862F-4AB2-8CCB-3E138EDAC7FF}"/>
    <cellStyle name="Input 2 2 2 9 3" xfId="11989" xr:uid="{F228EA0C-B351-4567-8FA3-F4C3A6F5BC53}"/>
    <cellStyle name="Input 2 2 2 9 4" xfId="15892" xr:uid="{D96CADF7-56D1-47A2-8775-01A07B4B9615}"/>
    <cellStyle name="Input 2 2 2 9 5" xfId="19073" xr:uid="{1A046E2F-E0A4-4C5D-9590-1318D028BC1B}"/>
    <cellStyle name="Input 2 2 2 9 6" xfId="25592" xr:uid="{CC34E1FB-F7AE-4134-8E36-3B16EFF87ACD}"/>
    <cellStyle name="Input 2 2 2 9 7" xfId="31940" xr:uid="{50AA0393-EAF7-4C98-BF72-989C9A5334CF}"/>
    <cellStyle name="Input 2 2 2 9 8" xfId="35546" xr:uid="{1D5F4EC1-4E85-4D4C-A0CA-A9B3AE2191EA}"/>
    <cellStyle name="Input 2 2 2 9 9" xfId="38998" xr:uid="{87CD1349-C0C8-41CF-82FB-DE4D29141A5C}"/>
    <cellStyle name="Input 2 2 3" xfId="1083" xr:uid="{543525E8-7ACD-462F-96F9-7EF8F36C56A6}"/>
    <cellStyle name="Input 2 2 3 10" xfId="43108" xr:uid="{59892261-DA1D-4E5C-9CDC-C5C33E505F4C}"/>
    <cellStyle name="Input 2 2 3 11" xfId="47001" xr:uid="{BF013E50-15AC-41D4-964A-FF5D8C326CE3}"/>
    <cellStyle name="Input 2 2 3 2" xfId="5525" xr:uid="{3F2F0AB0-DDC6-405F-936D-CE6CF9831641}"/>
    <cellStyle name="Input 2 2 3 3" xfId="9099" xr:uid="{3F9DE35A-5EA4-4275-B4E6-D4AC767CA50A}"/>
    <cellStyle name="Input 2 2 3 4" xfId="4901" xr:uid="{B781CBEB-E72C-4EFB-B7C0-AC0673E40ADB}"/>
    <cellStyle name="Input 2 2 3 5" xfId="20191" xr:uid="{A9E6628D-805F-41D3-B521-A74463A7F4AB}"/>
    <cellStyle name="Input 2 2 3 6" xfId="22880" xr:uid="{CBA900B0-7006-4986-B69C-3253BA4F69B9}"/>
    <cellStyle name="Input 2 2 3 7" xfId="30461" xr:uid="{04C540EE-09C3-4D83-AC21-E67E7DCBDAC8}"/>
    <cellStyle name="Input 2 2 3 8" xfId="32666" xr:uid="{535E622C-CF79-4D70-9B5A-724201D6E08F}"/>
    <cellStyle name="Input 2 2 3 9" xfId="36706" xr:uid="{847FB504-BE88-4035-977D-DBA943C0E6B9}"/>
    <cellStyle name="Input 2 2 4" xfId="1832" xr:uid="{ECEB8BBF-3324-46AB-B3EA-BE1CD4EEA2B5}"/>
    <cellStyle name="Input 2 2 4 10" xfId="31657" xr:uid="{5E67DC15-2D76-4226-B816-1F59EF17EF04}"/>
    <cellStyle name="Input 2 2 4 11" xfId="43857" xr:uid="{E42F671B-9782-4432-B857-0C2BED901727}"/>
    <cellStyle name="Input 2 2 4 12" xfId="47845" xr:uid="{0E31E19D-E006-4536-9770-D7ECD41C3D6C}"/>
    <cellStyle name="Input 2 2 4 2" xfId="6270" xr:uid="{BC0CC36D-3660-4551-BC60-F1DD2B463983}"/>
    <cellStyle name="Input 2 2 4 3" xfId="9848" xr:uid="{6DCF5454-AB78-40C1-9CD3-457FBA2BCB60}"/>
    <cellStyle name="Input 2 2 4 4" xfId="13750" xr:uid="{9FBCBC9F-B563-4FF8-84E6-BCEA502DD0BB}"/>
    <cellStyle name="Input 2 2 4 5" xfId="16953" xr:uid="{D1502EA0-48B7-4002-B42E-CE31CA5B5C58}"/>
    <cellStyle name="Input 2 2 4 6" xfId="20940" xr:uid="{69E61832-946D-45B2-878F-628EBDE31271}"/>
    <cellStyle name="Input 2 2 4 7" xfId="23537" xr:uid="{9DD1F541-3415-4AC1-9C54-82395FDA97C2}"/>
    <cellStyle name="Input 2 2 4 8" xfId="26991" xr:uid="{885C3FE2-2298-4189-AD91-706E39704B4C}"/>
    <cellStyle name="Input 2 2 4 9" xfId="33415" xr:uid="{75DBE845-0E49-430A-8205-494CCBA9F9BE}"/>
    <cellStyle name="Input 2 2 5" xfId="2081" xr:uid="{0A4D05BE-F06B-4A9E-94F8-4FFDCA1AE2AC}"/>
    <cellStyle name="Input 2 2 5 10" xfId="39798" xr:uid="{4CB0E1E6-190E-4476-8236-B4491FA85112}"/>
    <cellStyle name="Input 2 2 5 11" xfId="44104" xr:uid="{DBF9F043-BBB4-48A6-A331-AFED506D9166}"/>
    <cellStyle name="Input 2 2 5 12" xfId="46675" xr:uid="{4C2F4468-F7D1-4332-827E-D99A386133A3}"/>
    <cellStyle name="Input 2 2 5 2" xfId="6519" xr:uid="{0E1B3059-77B8-436C-8EC6-007A70098770}"/>
    <cellStyle name="Input 2 2 5 3" xfId="10097" xr:uid="{5B0CD09F-8867-46AD-A17D-51BE2C7EB32F}"/>
    <cellStyle name="Input 2 2 5 4" xfId="13996" xr:uid="{EDCFDB89-1672-4832-BF08-8BA768689649}"/>
    <cellStyle name="Input 2 2 5 5" xfId="17197" xr:uid="{E2E120A0-B7B7-4F7C-B0B6-E99C8895B992}"/>
    <cellStyle name="Input 2 2 5 6" xfId="21180" xr:uid="{DFF04BED-103E-41FD-B0B4-9C6F08641061}"/>
    <cellStyle name="Input 2 2 5 7" xfId="23767" xr:uid="{CBA19872-CB21-4E96-A9DE-6CD2301FDE96}"/>
    <cellStyle name="Input 2 2 5 8" xfId="26260" xr:uid="{13B896BA-EAAE-467E-878B-99C8FAEAFCB6}"/>
    <cellStyle name="Input 2 2 5 9" xfId="33660" xr:uid="{8DB6DA1D-ABE8-40E0-9C0E-A6CE262D57E5}"/>
    <cellStyle name="Input 2 2 6" xfId="2415" xr:uid="{797484DA-9E1F-4430-ADFF-A1D5ACD76CD7}"/>
    <cellStyle name="Input 2 2 6 10" xfId="40132" xr:uid="{C1FC4C64-1BE4-41F0-9726-A859684D4D55}"/>
    <cellStyle name="Input 2 2 6 11" xfId="44438" xr:uid="{0A56A564-AA09-4FA1-82E5-897E5AD5872B}"/>
    <cellStyle name="Input 2 2 6 12" xfId="42484" xr:uid="{685B166A-D6E1-40AF-A5F1-FD49739D8341}"/>
    <cellStyle name="Input 2 2 6 2" xfId="6853" xr:uid="{6D0FBA7F-608F-4475-9649-12CAD31EE348}"/>
    <cellStyle name="Input 2 2 6 3" xfId="10431" xr:uid="{C4964B92-9DA1-47C0-B09E-B0959CEB7030}"/>
    <cellStyle name="Input 2 2 6 4" xfId="14330" xr:uid="{38755D4C-1550-46C0-B065-A233BE1F5BA8}"/>
    <cellStyle name="Input 2 2 6 5" xfId="17531" xr:uid="{6E9AC5C8-8105-4A70-94D6-55A1BA27903E}"/>
    <cellStyle name="Input 2 2 6 6" xfId="21514" xr:uid="{052B1239-5535-4F98-AD70-8DF0089338D1}"/>
    <cellStyle name="Input 2 2 6 7" xfId="24098" xr:uid="{9D77E9A9-E19A-4E6A-B29D-59DD85D5C46E}"/>
    <cellStyle name="Input 2 2 6 8" xfId="27443" xr:uid="{8BAC0ACF-FED9-438B-B5DF-F30953F41689}"/>
    <cellStyle name="Input 2 2 6 9" xfId="33994" xr:uid="{CF89C1CE-434A-42A2-8251-80B6968B14F4}"/>
    <cellStyle name="Input 2 2 7" xfId="3099" xr:uid="{201C5B85-2D52-4A39-BE5F-281F33CD7D93}"/>
    <cellStyle name="Input 2 2 7 10" xfId="34676" xr:uid="{1CBCADB9-9046-4232-8FF0-BC5CD6FE0305}"/>
    <cellStyle name="Input 2 2 7 11" xfId="38121" xr:uid="{D9640650-FB38-4BFC-9817-28A9731700D4}"/>
    <cellStyle name="Input 2 2 7 12" xfId="40810" xr:uid="{E8E1BF57-941A-4AA7-9849-C03BF00DD00C}"/>
    <cellStyle name="Input 2 2 7 13" xfId="45121" xr:uid="{8FBFC297-9C9A-4E45-AB78-C275FDC0E87C}"/>
    <cellStyle name="Input 2 2 7 14" xfId="48512" xr:uid="{7EAFF101-2A72-4C51-BC52-615B5D8C53BD}"/>
    <cellStyle name="Input 2 2 7 15" xfId="50517" xr:uid="{EE8C4970-3318-4277-A96D-BA041CAD4D2D}"/>
    <cellStyle name="Input 2 2 7 2" xfId="7534" xr:uid="{1F73C78C-5209-4A96-88C9-9B43CD1486C6}"/>
    <cellStyle name="Input 2 2 7 3" xfId="11113" xr:uid="{FA7C514D-BE95-4429-B305-5500A9E8B4CD}"/>
    <cellStyle name="Input 2 2 7 4" xfId="15013" xr:uid="{8E45B376-B9E3-4FF2-A344-424E06FE1E31}"/>
    <cellStyle name="Input 2 2 7 5" xfId="18212" xr:uid="{B0D80729-CFE5-4D4E-A6DD-197128014F09}"/>
    <cellStyle name="Input 2 2 7 6" xfId="22192" xr:uid="{1201FFF1-AAD0-4CA5-B3E3-7A46DA5A8B59}"/>
    <cellStyle name="Input 2 2 7 7" xfId="24754" xr:uid="{C2A43A0A-23F3-416E-AEFE-E5C7C05D29DD}"/>
    <cellStyle name="Input 2 2 7 8" xfId="29097" xr:uid="{CA22364B-AF3F-4072-BD11-66B72EAAC6B1}"/>
    <cellStyle name="Input 2 2 7 9" xfId="31071" xr:uid="{D3E4E064-3FFA-4A96-BAA2-0000293B3F50}"/>
    <cellStyle name="Input 2 2 8" xfId="3577" xr:uid="{BC5E4036-2890-493C-8B17-F84BBE182D93}"/>
    <cellStyle name="Input 2 2 8 10" xfId="35154" xr:uid="{EE7FA34A-CF9E-49CF-A4E5-03C5B5897786}"/>
    <cellStyle name="Input 2 2 8 11" xfId="38599" xr:uid="{5A5F6225-2CFB-4DC8-8BC4-6BAA428756B8}"/>
    <cellStyle name="Input 2 2 8 12" xfId="41288" xr:uid="{200BA40D-7161-4C39-B1EF-AF6EBE018D07}"/>
    <cellStyle name="Input 2 2 8 13" xfId="45599" xr:uid="{A5A1DC8F-7896-41E0-9251-804A0F66BDDF}"/>
    <cellStyle name="Input 2 2 8 14" xfId="48990" xr:uid="{05073885-88D3-47A0-9324-46EC66956362}"/>
    <cellStyle name="Input 2 2 8 15" xfId="50995" xr:uid="{782C638D-8792-417C-BE1E-5C347CDEDF39}"/>
    <cellStyle name="Input 2 2 8 2" xfId="8012" xr:uid="{B5BECA9B-06AE-4A07-82D1-8D5129ACB38F}"/>
    <cellStyle name="Input 2 2 8 3" xfId="11591" xr:uid="{5608ADF8-7996-466B-AA46-45D1236ED915}"/>
    <cellStyle name="Input 2 2 8 4" xfId="15491" xr:uid="{0196B99B-9CF1-4B7E-88D5-B52A981A6D26}"/>
    <cellStyle name="Input 2 2 8 5" xfId="18690" xr:uid="{FB106739-0716-4C05-BE67-B4401B721F0D}"/>
    <cellStyle name="Input 2 2 8 6" xfId="22670" xr:uid="{CF0F19D3-F101-4584-9850-1AE74DE06BC2}"/>
    <cellStyle name="Input 2 2 8 7" xfId="25232" xr:uid="{72A98383-8920-4C93-B934-4073325734DE}"/>
    <cellStyle name="Input 2 2 8 8" xfId="29575" xr:uid="{328F997F-6058-41A9-AAA9-646F638E659D}"/>
    <cellStyle name="Input 2 2 8 9" xfId="31549" xr:uid="{40B83531-F3A0-4B91-8636-3F3806AE9F9B}"/>
    <cellStyle name="Input 2 2 9" xfId="4053" xr:uid="{19C5F584-E4D9-481E-9859-18BB7C535720}"/>
    <cellStyle name="Input 2 2 9 10" xfId="41716" xr:uid="{490C87C8-55EC-4007-9F30-27AB6B09BA64}"/>
    <cellStyle name="Input 2 2 9 11" xfId="46052" xr:uid="{2E08E1C3-ADDB-461E-9619-70631B4C8D6F}"/>
    <cellStyle name="Input 2 2 9 12" xfId="49456" xr:uid="{2B5225EF-03D7-473B-B594-18C35B1673CE}"/>
    <cellStyle name="Input 2 2 9 13" xfId="51423" xr:uid="{F3DEF271-CE7C-4F91-ADAC-1FDD7A1F7D7F}"/>
    <cellStyle name="Input 2 2 9 2" xfId="8486" xr:uid="{035CD84A-0C1C-47F6-8AD5-4B3E9D19FFEF}"/>
    <cellStyle name="Input 2 2 9 3" xfId="12057" xr:uid="{0B4580FE-8352-4DA5-8805-6DD1C9D2CA6E}"/>
    <cellStyle name="Input 2 2 9 4" xfId="15960" xr:uid="{E226B556-DB24-4360-B424-EB421B6EBBD8}"/>
    <cellStyle name="Input 2 2 9 5" xfId="19141" xr:uid="{BABB3E36-3E31-4EE0-BD42-A44047339411}"/>
    <cellStyle name="Input 2 2 9 6" xfId="25660" xr:uid="{D9067032-B167-4753-9D19-9C69E52B5D5F}"/>
    <cellStyle name="Input 2 2 9 7" xfId="32008" xr:uid="{D340060B-B3F4-44E8-9D66-C370CD48063E}"/>
    <cellStyle name="Input 2 2 9 8" xfId="35614" xr:uid="{C1F7360F-7662-4DF2-98C6-6E126AA11E3B}"/>
    <cellStyle name="Input 2 2 9 9" xfId="39066" xr:uid="{B0F37A43-6B4C-48CF-AFD1-620741031CD3}"/>
    <cellStyle name="Input 2 3" xfId="735" xr:uid="{9A152711-B756-4485-A415-D4C1327ADCB4}"/>
    <cellStyle name="Input 2 3 10" xfId="3818" xr:uid="{413A90CE-F965-4FFA-B7D5-321B9E62C358}"/>
    <cellStyle name="Input 2 3 10 10" xfId="41481" xr:uid="{C4A4A742-D643-4044-820D-7EFEFFF8B461}"/>
    <cellStyle name="Input 2 3 10 11" xfId="45817" xr:uid="{AFA97D60-E51F-4C45-BB3F-4E4AF6932EC9}"/>
    <cellStyle name="Input 2 3 10 12" xfId="49221" xr:uid="{3DAB3088-C821-41C4-B813-01C43652A927}"/>
    <cellStyle name="Input 2 3 10 13" xfId="51188" xr:uid="{1A4C9CDD-0434-452F-9110-B237BD953584}"/>
    <cellStyle name="Input 2 3 10 2" xfId="8251" xr:uid="{1756611C-321E-458E-935E-750067E9E521}"/>
    <cellStyle name="Input 2 3 10 3" xfId="11822" xr:uid="{91EB7674-A687-4B0A-8485-184A7563C7E6}"/>
    <cellStyle name="Input 2 3 10 4" xfId="15725" xr:uid="{250AF9EB-99E8-47F9-92C4-B9C5D735654F}"/>
    <cellStyle name="Input 2 3 10 5" xfId="18906" xr:uid="{287B7D16-EFCD-4D21-8736-6A23DCA41D5E}"/>
    <cellStyle name="Input 2 3 10 6" xfId="25425" xr:uid="{65FAC8F8-8A31-4990-8431-204820916674}"/>
    <cellStyle name="Input 2 3 10 7" xfId="31773" xr:uid="{4D1F1AB7-3933-4FFA-844B-16B4B681BD9B}"/>
    <cellStyle name="Input 2 3 10 8" xfId="35379" xr:uid="{8ABED3DD-B90B-411B-AA66-FA84C99515ED}"/>
    <cellStyle name="Input 2 3 10 9" xfId="38831" xr:uid="{9F72D760-6143-4C4F-A4E8-CF4E4CE1F714}"/>
    <cellStyle name="Input 2 3 11" xfId="4961" xr:uid="{5FB7A557-87A9-45C8-A236-EB34889F08E1}"/>
    <cellStyle name="Input 2 3 12" xfId="13404" xr:uid="{2DFF9B67-B502-41B8-8AE9-CA5EB0E54BE7}"/>
    <cellStyle name="Input 2 3 13" xfId="19849" xr:uid="{47356E54-1216-4CAB-B8E0-3202399B3D99}"/>
    <cellStyle name="Input 2 3 14" xfId="37000" xr:uid="{66D1118B-05AC-4CF1-8BCB-835B9F9FE010}"/>
    <cellStyle name="Input 2 3 15" xfId="42765" xr:uid="{73948178-592B-4025-B9FB-63E037A8F514}"/>
    <cellStyle name="Input 2 3 16" xfId="52599" xr:uid="{695E7F18-CDF2-49A5-A2A9-3BCF8311B5CA}"/>
    <cellStyle name="Input 2 3 2" xfId="950" xr:uid="{4DFE7FED-6E5D-43A4-9EC5-2B5CC884BEEA}"/>
    <cellStyle name="Input 2 3 2 10" xfId="4693" xr:uid="{F56E5002-1B02-4226-A804-B035F2EAB41E}"/>
    <cellStyle name="Input 2 3 2 11" xfId="13234" xr:uid="{6CE27A11-51AA-478F-A5F9-1D8E3B23D88C}"/>
    <cellStyle name="Input 2 3 2 12" xfId="20059" xr:uid="{94F1D86E-92A0-4336-8CD0-933A3DCFC716}"/>
    <cellStyle name="Input 2 3 2 13" xfId="36622" xr:uid="{4D540A25-0921-48AE-967C-31D000072A14}"/>
    <cellStyle name="Input 2 3 2 14" xfId="42975" xr:uid="{BEA6DFBC-4E20-4BD8-B2B5-1944436A9A2B}"/>
    <cellStyle name="Input 2 3 2 15" xfId="52813" xr:uid="{D7919134-5CCA-4A1F-AFC0-E80FA5503F01}"/>
    <cellStyle name="Input 2 3 2 2" xfId="1688" xr:uid="{BF6FF3D9-3C46-4ABF-9781-CCA1A6CB5BB5}"/>
    <cellStyle name="Input 2 3 2 2 10" xfId="43713" xr:uid="{64953A0C-878E-47A9-B5FC-7F172DAB4DA4}"/>
    <cellStyle name="Input 2 3 2 2 11" xfId="42515" xr:uid="{4313827A-3AEC-49B9-BBDC-E7DC4D9DD232}"/>
    <cellStyle name="Input 2 3 2 2 2" xfId="6127" xr:uid="{E89DB692-05AD-46B2-929C-2347CF2CB3CC}"/>
    <cellStyle name="Input 2 3 2 2 3" xfId="9704" xr:uid="{16FFC6AD-A037-49CF-8054-7B626649F4AD}"/>
    <cellStyle name="Input 2 3 2 2 4" xfId="16809" xr:uid="{FFCE5DB2-FBF3-4958-BE0A-1205776FF357}"/>
    <cellStyle name="Input 2 3 2 2 5" xfId="20796" xr:uid="{386575B9-9A64-4480-9C95-AD58DB34C5D0}"/>
    <cellStyle name="Input 2 3 2 2 6" xfId="23400" xr:uid="{FC19C83F-0AF5-43E5-9B17-EEBEDD1D3B30}"/>
    <cellStyle name="Input 2 3 2 2 7" xfId="30007" xr:uid="{712EF954-2735-41FD-9397-C715B12D35A6}"/>
    <cellStyle name="Input 2 3 2 2 8" xfId="33271" xr:uid="{FC5B75C2-E797-4BCF-997C-8880A405D9FC}"/>
    <cellStyle name="Input 2 3 2 2 9" xfId="26941" xr:uid="{8C07D5D3-04B7-4E2E-8F36-57C562F29AAA}"/>
    <cellStyle name="Input 2 3 2 3" xfId="1902" xr:uid="{F936F686-098C-4F92-A6D9-B69B60180ED0}"/>
    <cellStyle name="Input 2 3 2 3 10" xfId="39628" xr:uid="{01A1E29C-EAE3-4F79-942D-6F3B93D97D9E}"/>
    <cellStyle name="Input 2 3 2 3 11" xfId="43927" xr:uid="{1D3FA78D-0E19-4D8E-BED5-F07F12D1150B}"/>
    <cellStyle name="Input 2 3 2 3 12" xfId="47146" xr:uid="{049E3419-9BF6-45DC-997E-A7FBC40FD88A}"/>
    <cellStyle name="Input 2 3 2 3 2" xfId="6340" xr:uid="{4866E655-3879-431C-9ACB-0416914BAB44}"/>
    <cellStyle name="Input 2 3 2 3 3" xfId="9918" xr:uid="{EFBF9527-C188-4E94-957B-C9A7E041E991}"/>
    <cellStyle name="Input 2 3 2 3 4" xfId="13820" xr:uid="{84F7578E-8CF5-49CF-8BE3-3874B82E7A56}"/>
    <cellStyle name="Input 2 3 2 3 5" xfId="17023" xr:uid="{E91838F4-0389-430F-8B4E-A65CCBB9AD1F}"/>
    <cellStyle name="Input 2 3 2 3 6" xfId="21010" xr:uid="{E06E1C78-DB88-4071-84A6-41B45DA44BB6}"/>
    <cellStyle name="Input 2 3 2 3 7" xfId="23602" xr:uid="{986A00A5-4E68-4475-B122-40FC46AC8C0C}"/>
    <cellStyle name="Input 2 3 2 3 8" xfId="28510" xr:uid="{3DEB6CBC-0032-4A3F-A943-F5B6DB3A15FF}"/>
    <cellStyle name="Input 2 3 2 3 9" xfId="33485" xr:uid="{68EEECD1-A8B6-4C20-93DC-A43C583BB7B7}"/>
    <cellStyle name="Input 2 3 2 4" xfId="2355" xr:uid="{428058F7-F24B-4DC1-9B9F-2E8D4A8968CF}"/>
    <cellStyle name="Input 2 3 2 4 10" xfId="40072" xr:uid="{B9B495B2-5F9F-43BB-A8BA-13966743E21F}"/>
    <cellStyle name="Input 2 3 2 4 11" xfId="44378" xr:uid="{3B733BF4-B21B-4EC5-9C7C-B015972A793A}"/>
    <cellStyle name="Input 2 3 2 4 12" xfId="47265" xr:uid="{5B7C8453-5A8B-4FEA-8B93-F0A56633ED30}"/>
    <cellStyle name="Input 2 3 2 4 2" xfId="6793" xr:uid="{E8FFFD61-1FBB-4A20-8AA7-D29D4D03E58E}"/>
    <cellStyle name="Input 2 3 2 4 3" xfId="10371" xr:uid="{D44DD950-FF44-49AC-9986-6016ABF16BF9}"/>
    <cellStyle name="Input 2 3 2 4 4" xfId="14270" xr:uid="{0646F1F9-48F3-4B2F-81C6-171E13D7259C}"/>
    <cellStyle name="Input 2 3 2 4 5" xfId="17471" xr:uid="{98AE59FC-D64A-4AB0-8F3F-1A12433846F8}"/>
    <cellStyle name="Input 2 3 2 4 6" xfId="21454" xr:uid="{BC7D209D-FD0E-45D9-8E89-AF23FCC83F77}"/>
    <cellStyle name="Input 2 3 2 4 7" xfId="24041" xr:uid="{06A30596-A03F-48D7-B3DF-0E8C1B02510C}"/>
    <cellStyle name="Input 2 3 2 4 8" xfId="26346" xr:uid="{8869C83F-8EB1-4BA2-917B-846301900DEC}"/>
    <cellStyle name="Input 2 3 2 4 9" xfId="33934" xr:uid="{BB92C749-18C1-43DB-871D-83DD8A4132EA}"/>
    <cellStyle name="Input 2 3 2 5" xfId="2725" xr:uid="{341961E0-5EF5-4BFC-9802-C2AB23424B49}"/>
    <cellStyle name="Input 2 3 2 5 10" xfId="40442" xr:uid="{331EEA28-528E-4ABC-981A-CFB720736A57}"/>
    <cellStyle name="Input 2 3 2 5 11" xfId="44748" xr:uid="{A8CE75C7-201F-4A0B-8DB7-439475BBD653}"/>
    <cellStyle name="Input 2 3 2 5 12" xfId="50149" xr:uid="{B0273B50-FE4C-41F6-B4E7-DDC5231AC6A4}"/>
    <cellStyle name="Input 2 3 2 5 2" xfId="7161" xr:uid="{90D803F1-887D-4006-981B-E4521E585AD4}"/>
    <cellStyle name="Input 2 3 2 5 3" xfId="10741" xr:uid="{BFF92B73-3361-4EDD-AB72-88B9D9FD5E98}"/>
    <cellStyle name="Input 2 3 2 5 4" xfId="14640" xr:uid="{8804B5E2-2400-4B64-8290-5932921742CE}"/>
    <cellStyle name="Input 2 3 2 5 5" xfId="17841" xr:uid="{71739090-2841-4B77-9940-731A2F0AEA6E}"/>
    <cellStyle name="Input 2 3 2 5 6" xfId="21824" xr:uid="{E85008C4-6BAD-4C93-BDD4-1EA6CD947407}"/>
    <cellStyle name="Input 2 3 2 5 7" xfId="24387" xr:uid="{EFE0A5EF-493C-427E-94E8-D49FE69B9D20}"/>
    <cellStyle name="Input 2 3 2 5 8" xfId="30697" xr:uid="{E8E541D4-AAAA-44AF-81C8-31A1BBED508B}"/>
    <cellStyle name="Input 2 3 2 5 9" xfId="34304" xr:uid="{8EADD73C-AA1D-4B6B-B674-38F2F1CE2DA9}"/>
    <cellStyle name="Input 2 3 2 6" xfId="3414" xr:uid="{B34F4BDC-D6CC-4160-A3FB-AC52F7F50290}"/>
    <cellStyle name="Input 2 3 2 6 10" xfId="34991" xr:uid="{D1957C40-C1CE-4D12-9071-68D4C9ECCB5B}"/>
    <cellStyle name="Input 2 3 2 6 11" xfId="38436" xr:uid="{9D56FA60-EE09-44BE-8DEF-72ECBDBC869B}"/>
    <cellStyle name="Input 2 3 2 6 12" xfId="41125" xr:uid="{89FF3377-D1CC-4A5A-AB56-F35C432B125B}"/>
    <cellStyle name="Input 2 3 2 6 13" xfId="45436" xr:uid="{F8AF7B2D-911E-4640-A01D-D2BB2EC75602}"/>
    <cellStyle name="Input 2 3 2 6 14" xfId="48827" xr:uid="{596F946F-AECE-43DF-BC43-1ABF1D11B82D}"/>
    <cellStyle name="Input 2 3 2 6 15" xfId="50832" xr:uid="{3D61EB14-05FC-4314-9E71-474EAF095F20}"/>
    <cellStyle name="Input 2 3 2 6 2" xfId="7849" xr:uid="{2EEF5FE9-C127-44D3-B564-9639595DA12F}"/>
    <cellStyle name="Input 2 3 2 6 3" xfId="11428" xr:uid="{E4CA170A-B5E5-4F5E-A2CE-69787DA6563D}"/>
    <cellStyle name="Input 2 3 2 6 4" xfId="15328" xr:uid="{2013C025-8FD8-4547-AED1-D08F71D1F682}"/>
    <cellStyle name="Input 2 3 2 6 5" xfId="18527" xr:uid="{93A2B458-2D00-460B-A996-DEC5F8AD740C}"/>
    <cellStyle name="Input 2 3 2 6 6" xfId="22507" xr:uid="{FE4D96F0-EF42-41CC-ADCB-6DE4A4282D57}"/>
    <cellStyle name="Input 2 3 2 6 7" xfId="25069" xr:uid="{2F9E2063-F205-4ED5-B488-45267D6168D4}"/>
    <cellStyle name="Input 2 3 2 6 8" xfId="29412" xr:uid="{4B0143F3-1B7E-49B3-B6F0-FD32A860D5F5}"/>
    <cellStyle name="Input 2 3 2 6 9" xfId="31386" xr:uid="{9108194A-9879-4891-8B19-76360F57E437}"/>
    <cellStyle name="Input 2 3 2 7" xfId="3649" xr:uid="{612819CC-040A-4BEB-9228-15CDEBAA6B77}"/>
    <cellStyle name="Input 2 3 2 7 10" xfId="35226" xr:uid="{9ED2AF35-05FA-4474-8E26-1B9FC3D5DDA6}"/>
    <cellStyle name="Input 2 3 2 7 11" xfId="38671" xr:uid="{2FB19471-5EFC-4903-B4FA-036AA910F31B}"/>
    <cellStyle name="Input 2 3 2 7 12" xfId="41360" xr:uid="{A9D97757-829A-46DE-A0CB-46FDA39108F0}"/>
    <cellStyle name="Input 2 3 2 7 13" xfId="45671" xr:uid="{CCF4AE56-3908-4FC5-BF92-C31AC599174C}"/>
    <cellStyle name="Input 2 3 2 7 14" xfId="49062" xr:uid="{DEDA5EA7-751E-43DF-A248-3229E02A207C}"/>
    <cellStyle name="Input 2 3 2 7 15" xfId="51067" xr:uid="{46E331AB-AE37-4970-A5CD-91D306C6AFDD}"/>
    <cellStyle name="Input 2 3 2 7 2" xfId="8084" xr:uid="{88FB653B-874E-487E-A669-CA5D9731A5AF}"/>
    <cellStyle name="Input 2 3 2 7 3" xfId="11663" xr:uid="{1CC9497A-F552-49A4-B070-3237F81E64C5}"/>
    <cellStyle name="Input 2 3 2 7 4" xfId="15563" xr:uid="{4F5E1B9C-DA5C-4E70-8BE8-82620441389E}"/>
    <cellStyle name="Input 2 3 2 7 5" xfId="18762" xr:uid="{B530FC4D-47D1-44AE-BC42-0D68916228EE}"/>
    <cellStyle name="Input 2 3 2 7 6" xfId="22742" xr:uid="{759B586A-E118-439A-BDBA-CABE3BAFE54A}"/>
    <cellStyle name="Input 2 3 2 7 7" xfId="25304" xr:uid="{56C395F5-5FB8-4C2F-93E3-86F315D7B042}"/>
    <cellStyle name="Input 2 3 2 7 8" xfId="29647" xr:uid="{BA99430E-68F9-4499-AA68-06894CB6B388}"/>
    <cellStyle name="Input 2 3 2 7 9" xfId="31621" xr:uid="{1CE42C73-E053-44E2-9C5B-529DAF2B7F80}"/>
    <cellStyle name="Input 2 3 2 8" xfId="4366" xr:uid="{CE1BFD41-8C30-41A1-864A-0990ADF060F5}"/>
    <cellStyle name="Input 2 3 2 8 10" xfId="42029" xr:uid="{1FE5DC45-DFD7-4C1B-9EB3-801E9F40B597}"/>
    <cellStyle name="Input 2 3 2 8 11" xfId="46365" xr:uid="{D2D2732D-4B75-4486-8E6B-58B9EAE167F9}"/>
    <cellStyle name="Input 2 3 2 8 12" xfId="49769" xr:uid="{A8717BD7-DA26-4605-AED9-2DD96CC3E9BD}"/>
    <cellStyle name="Input 2 3 2 8 13" xfId="51736" xr:uid="{9DB6C626-79EE-455C-9BA9-BFF14BD12B00}"/>
    <cellStyle name="Input 2 3 2 8 2" xfId="8799" xr:uid="{C7C1817E-9BC4-4744-B4EC-0471DF0B1E87}"/>
    <cellStyle name="Input 2 3 2 8 3" xfId="12370" xr:uid="{38918258-988E-4BE9-873F-1C47F25F6A0F}"/>
    <cellStyle name="Input 2 3 2 8 4" xfId="16273" xr:uid="{BD0D5CE0-2AB1-4C35-A042-0AC82B749CEA}"/>
    <cellStyle name="Input 2 3 2 8 5" xfId="19454" xr:uid="{1E498A97-384C-4519-BDC6-B96297EFD757}"/>
    <cellStyle name="Input 2 3 2 8 6" xfId="25973" xr:uid="{486FDCC5-DBE7-4BBA-A049-BA84C361853A}"/>
    <cellStyle name="Input 2 3 2 8 7" xfId="32321" xr:uid="{BA535921-CE16-4BE4-8F93-51B0239B3810}"/>
    <cellStyle name="Input 2 3 2 8 8" xfId="35927" xr:uid="{427FAADB-AA84-4AEA-858F-F7D2F0671BBE}"/>
    <cellStyle name="Input 2 3 2 8 9" xfId="39379" xr:uid="{800B1A58-2FF9-43AC-A588-4DA9025D18B3}"/>
    <cellStyle name="Input 2 3 2 9" xfId="4596" xr:uid="{55895F1D-40A2-45A4-9258-F0E1297C20FC}"/>
    <cellStyle name="Input 2 3 2 9 10" xfId="42259" xr:uid="{119CF335-F4BD-4100-B99F-09B33A56C0F4}"/>
    <cellStyle name="Input 2 3 2 9 11" xfId="46595" xr:uid="{AA89E501-0F6F-462F-9916-9F773446B33B}"/>
    <cellStyle name="Input 2 3 2 9 12" xfId="49999" xr:uid="{9B7399F8-2E01-4304-97AF-D3A699C3E4DF}"/>
    <cellStyle name="Input 2 3 2 9 13" xfId="51966" xr:uid="{6179AA7A-B1FA-4CCF-A414-25E84FBB2E80}"/>
    <cellStyle name="Input 2 3 2 9 2" xfId="9029" xr:uid="{8ADD7972-3A7D-4A85-B239-BC08B67B65E8}"/>
    <cellStyle name="Input 2 3 2 9 3" xfId="12600" xr:uid="{4BE407BE-7231-4DAD-A40B-D734D4A7551E}"/>
    <cellStyle name="Input 2 3 2 9 4" xfId="16503" xr:uid="{8A3BAEE9-5E74-495C-A0AA-73A7429793F1}"/>
    <cellStyle name="Input 2 3 2 9 5" xfId="19684" xr:uid="{77BD9F49-3E10-4796-947F-55DB32B3B385}"/>
    <cellStyle name="Input 2 3 2 9 6" xfId="26203" xr:uid="{8A101574-E442-4B0E-A24A-6D3E222FDC86}"/>
    <cellStyle name="Input 2 3 2 9 7" xfId="32551" xr:uid="{949F8D11-C15E-4AA0-902D-5CBB78A80DAA}"/>
    <cellStyle name="Input 2 3 2 9 8" xfId="36157" xr:uid="{D9779BEA-B444-46E3-96D6-4993D1520B8C}"/>
    <cellStyle name="Input 2 3 2 9 9" xfId="39609" xr:uid="{8309A3C0-2F4F-4F31-A9DB-4E6CC6382B50}"/>
    <cellStyle name="Input 2 3 3" xfId="1440" xr:uid="{E0B6B19A-37E4-4BB7-988A-52F5547F6229}"/>
    <cellStyle name="Input 2 3 3 10" xfId="43465" xr:uid="{5463EF35-2D15-45A6-87D8-A3ADF66C77EB}"/>
    <cellStyle name="Input 2 3 3 11" xfId="47714" xr:uid="{C0A0AE12-C9B1-44D1-A33C-368F0D640AB7}"/>
    <cellStyle name="Input 2 3 3 2" xfId="5879" xr:uid="{206AC316-3B77-48B6-A8E6-C80C547D0BAB}"/>
    <cellStyle name="Input 2 3 3 3" xfId="9456" xr:uid="{68BB714F-7570-40E6-AE7C-F498C0D0FECB}"/>
    <cellStyle name="Input 2 3 3 4" xfId="16561" xr:uid="{4DC5ECFD-5E99-485F-A0C4-2012805AD534}"/>
    <cellStyle name="Input 2 3 3 5" xfId="20548" xr:uid="{8401C4B2-0C34-43E9-B89F-F504FAD21E79}"/>
    <cellStyle name="Input 2 3 3 6" xfId="23169" xr:uid="{58D9534E-0D31-48AB-88A4-8134328A8198}"/>
    <cellStyle name="Input 2 3 3 7" xfId="28614" xr:uid="{8320C253-8411-4E41-8B6B-799BD8B1247A}"/>
    <cellStyle name="Input 2 3 3 8" xfId="33023" xr:uid="{566D9B11-D2B8-4948-B656-EEA99D164925}"/>
    <cellStyle name="Input 2 3 3 9" xfId="37155" xr:uid="{2C65402A-449A-4A44-83CD-BADF59FF7D97}"/>
    <cellStyle name="Input 2 3 4" xfId="1758" xr:uid="{4AB10B1D-897E-490F-844E-AB73603BCC42}"/>
    <cellStyle name="Input 2 3 4 10" xfId="38715" xr:uid="{BC19425E-AA78-40E1-96A5-69902717A9CC}"/>
    <cellStyle name="Input 2 3 4 11" xfId="43783" xr:uid="{583901C6-64C3-4505-A80D-4A3EDD20A9A1}"/>
    <cellStyle name="Input 2 3 4 12" xfId="46706" xr:uid="{DE2F6A07-5813-46A1-95BC-C3359E73F544}"/>
    <cellStyle name="Input 2 3 4 2" xfId="6196" xr:uid="{1DF61431-6258-4602-A0D4-9FEA76AE43E0}"/>
    <cellStyle name="Input 2 3 4 3" xfId="9774" xr:uid="{E046A517-BD89-4AF8-B3E2-5DB917D38581}"/>
    <cellStyle name="Input 2 3 4 4" xfId="13676" xr:uid="{71ABA90F-7C19-4D48-B9A7-E6B4D1D7DB2E}"/>
    <cellStyle name="Input 2 3 4 5" xfId="16879" xr:uid="{BE6CEB11-1C19-4555-82AA-233A0DC2F762}"/>
    <cellStyle name="Input 2 3 4 6" xfId="20866" xr:uid="{68C55860-270E-4099-BE56-56874C4B3676}"/>
    <cellStyle name="Input 2 3 4 7" xfId="23466" xr:uid="{B6310EE2-8250-4E7E-9345-9E4925684B46}"/>
    <cellStyle name="Input 2 3 4 8" xfId="27983" xr:uid="{FA9ACB38-489E-4A26-A804-DC5CFBEED212}"/>
    <cellStyle name="Input 2 3 4 9" xfId="33341" xr:uid="{08370764-6E2D-4A00-B358-E9A3F746A71D}"/>
    <cellStyle name="Input 2 3 5" xfId="2173" xr:uid="{F8585EA5-DE25-4557-A61D-2678AA776D2C}"/>
    <cellStyle name="Input 2 3 5 10" xfId="39890" xr:uid="{4FAAD0C5-F48E-46E2-8687-D3944B5B1C1A}"/>
    <cellStyle name="Input 2 3 5 11" xfId="44196" xr:uid="{8CBF5FBC-507F-4AAA-9D87-11F4DD62417A}"/>
    <cellStyle name="Input 2 3 5 12" xfId="47887" xr:uid="{108B57BB-299B-4A30-9F0B-3168340F1E6D}"/>
    <cellStyle name="Input 2 3 5 2" xfId="6611" xr:uid="{47CC956B-1502-4EDC-8C23-894E88C2339B}"/>
    <cellStyle name="Input 2 3 5 3" xfId="10189" xr:uid="{7BC68917-C34F-46AF-A929-B44282AF06E9}"/>
    <cellStyle name="Input 2 3 5 4" xfId="14088" xr:uid="{6FC25B8A-9E1F-44C2-94BE-4FB2E405BB0E}"/>
    <cellStyle name="Input 2 3 5 5" xfId="17289" xr:uid="{D4616046-93A1-40B1-8A40-268FE3BA3A6F}"/>
    <cellStyle name="Input 2 3 5 6" xfId="21272" xr:uid="{6F01B9A8-752F-4EEE-B7AE-7AEB1439A462}"/>
    <cellStyle name="Input 2 3 5 7" xfId="23859" xr:uid="{9294A6E9-19F3-4B8E-8930-5AEBEF89BE79}"/>
    <cellStyle name="Input 2 3 5 8" xfId="29989" xr:uid="{D1E038EB-3D4A-403E-A8AA-004D976B7FF6}"/>
    <cellStyle name="Input 2 3 5 9" xfId="33752" xr:uid="{AF20171A-98FB-470F-B740-702B628C6889}"/>
    <cellStyle name="Input 2 3 6" xfId="2519" xr:uid="{1B3A1B23-9DF3-41EC-B2F2-EA05FF7CCFDB}"/>
    <cellStyle name="Input 2 3 6 10" xfId="40236" xr:uid="{F6025A6A-BCD7-43E3-BC54-E6DE5CF3F6C2}"/>
    <cellStyle name="Input 2 3 6 11" xfId="44542" xr:uid="{362C66E3-F912-4328-90F1-4160D69D6F83}"/>
    <cellStyle name="Input 2 3 6 12" xfId="47750" xr:uid="{F976D0A5-E1EE-408C-AA72-B176A7DCB0EF}"/>
    <cellStyle name="Input 2 3 6 2" xfId="6956" xr:uid="{9560D868-B590-4E11-B613-0081A298C48F}"/>
    <cellStyle name="Input 2 3 6 3" xfId="10535" xr:uid="{ABDC0A5E-2F8C-4B1D-A395-AD3A16F75FA9}"/>
    <cellStyle name="Input 2 3 6 4" xfId="14434" xr:uid="{EF5E880B-5E4E-43F1-82F3-94C9B08AC3D1}"/>
    <cellStyle name="Input 2 3 6 5" xfId="17635" xr:uid="{DB2554E2-2F62-401B-9C74-BD1A6977BC7E}"/>
    <cellStyle name="Input 2 3 6 6" xfId="21618" xr:uid="{0C920C1F-C5C5-4CDA-9734-D5FB78803328}"/>
    <cellStyle name="Input 2 3 6 7" xfId="24196" xr:uid="{9C651D41-248D-4B48-949D-07D1B7ED44F9}"/>
    <cellStyle name="Input 2 3 6 8" xfId="26428" xr:uid="{024A0766-7FE4-4F78-879B-2B2C3F866451}"/>
    <cellStyle name="Input 2 3 6 9" xfId="34098" xr:uid="{D353826C-9A38-45FA-B9DF-29F2942A672A}"/>
    <cellStyle name="Input 2 3 7" xfId="3203" xr:uid="{DB173866-1B21-4545-9D26-167C5A207A46}"/>
    <cellStyle name="Input 2 3 7 10" xfId="34780" xr:uid="{869493A9-ED66-40D3-A1D6-EE2EED5A2393}"/>
    <cellStyle name="Input 2 3 7 11" xfId="38225" xr:uid="{B0BCB546-728F-4EC2-BFCB-0039A6C13715}"/>
    <cellStyle name="Input 2 3 7 12" xfId="40914" xr:uid="{A61BECF0-5E99-4801-9E1D-7ED091C108A3}"/>
    <cellStyle name="Input 2 3 7 13" xfId="45225" xr:uid="{0FA924AC-43F9-4F73-B57C-BF24EBA56BAF}"/>
    <cellStyle name="Input 2 3 7 14" xfId="48616" xr:uid="{4B36D9A6-6B16-43D6-8BAE-CE522A260DFC}"/>
    <cellStyle name="Input 2 3 7 15" xfId="50621" xr:uid="{19A2CDEE-D583-41BD-828A-0241EC488BCD}"/>
    <cellStyle name="Input 2 3 7 2" xfId="7638" xr:uid="{1EB57840-728A-4A0B-96DB-2FA1454F20B0}"/>
    <cellStyle name="Input 2 3 7 3" xfId="11217" xr:uid="{9F10CA0F-9A48-415E-A79E-C4C0130AA699}"/>
    <cellStyle name="Input 2 3 7 4" xfId="15117" xr:uid="{5E610A80-D0E3-4AF8-8113-441887DE09FE}"/>
    <cellStyle name="Input 2 3 7 5" xfId="18316" xr:uid="{F815F760-EFAF-4139-BAED-A97757068504}"/>
    <cellStyle name="Input 2 3 7 6" xfId="22296" xr:uid="{D0E745C6-ADAB-4EE4-9C3E-3700092223ED}"/>
    <cellStyle name="Input 2 3 7 7" xfId="24858" xr:uid="{41F8DC3B-29DF-4F6B-B572-D2FB278D55FE}"/>
    <cellStyle name="Input 2 3 7 8" xfId="29201" xr:uid="{DA24D7D5-7290-4144-9963-E174BAE36D61}"/>
    <cellStyle name="Input 2 3 7 9" xfId="31175" xr:uid="{D3093522-9668-4FA0-863E-F793F0A1D8A3}"/>
    <cellStyle name="Input 2 3 8" xfId="3501" xr:uid="{A5615AA0-D8E4-4DEE-941B-00F96D6D08BE}"/>
    <cellStyle name="Input 2 3 8 10" xfId="35078" xr:uid="{6BE1868A-CE09-4E20-950C-34B31ED34207}"/>
    <cellStyle name="Input 2 3 8 11" xfId="38523" xr:uid="{4135569D-EB3A-4F92-9C78-E298CF13E090}"/>
    <cellStyle name="Input 2 3 8 12" xfId="41212" xr:uid="{53B7BEBF-4829-4480-9E86-06D748745D0F}"/>
    <cellStyle name="Input 2 3 8 13" xfId="45523" xr:uid="{DCCF2BB3-0A67-4755-A37D-35823B0AA48E}"/>
    <cellStyle name="Input 2 3 8 14" xfId="48914" xr:uid="{E9D3990F-9835-4FC6-B38F-53C3B7A8E511}"/>
    <cellStyle name="Input 2 3 8 15" xfId="50919" xr:uid="{6EC7648C-CD79-4A9F-AF10-8AA9A3E612E0}"/>
    <cellStyle name="Input 2 3 8 2" xfId="7936" xr:uid="{1977DAB3-4D4D-4A33-B08F-4104BAFB51A7}"/>
    <cellStyle name="Input 2 3 8 3" xfId="11515" xr:uid="{19621A76-1B4E-46E4-BC43-FAB4AB67CEDC}"/>
    <cellStyle name="Input 2 3 8 4" xfId="15415" xr:uid="{4A777C5B-5698-4975-9C2E-F2CAE35EAAF1}"/>
    <cellStyle name="Input 2 3 8 5" xfId="18614" xr:uid="{387E0B1C-7CFB-42D5-B7E9-D4DC8CE158BA}"/>
    <cellStyle name="Input 2 3 8 6" xfId="22594" xr:uid="{6DAC22A4-62DC-451E-98B2-3E22E828550D}"/>
    <cellStyle name="Input 2 3 8 7" xfId="25156" xr:uid="{4305CC72-D2E3-4093-A171-8317A1615338}"/>
    <cellStyle name="Input 2 3 8 8" xfId="29499" xr:uid="{9F4E3240-E5C3-418A-8EAD-F2D620D597C0}"/>
    <cellStyle name="Input 2 3 8 9" xfId="31473" xr:uid="{9104A436-66C2-4622-A490-EF8FFE222125}"/>
    <cellStyle name="Input 2 3 9" xfId="4157" xr:uid="{8D331899-9E9D-426A-AE82-C158D4EE29A4}"/>
    <cellStyle name="Input 2 3 9 10" xfId="41820" xr:uid="{7003A534-4E55-48DB-992B-9BB6FC65FC23}"/>
    <cellStyle name="Input 2 3 9 11" xfId="46156" xr:uid="{AF4683E3-A621-43C1-8D2B-95C140894357}"/>
    <cellStyle name="Input 2 3 9 12" xfId="49560" xr:uid="{96462769-EE2B-43F3-8419-92F3D7A99E51}"/>
    <cellStyle name="Input 2 3 9 13" xfId="51527" xr:uid="{BCD83CFC-1F53-45FC-95E8-7BD9B08F12F8}"/>
    <cellStyle name="Input 2 3 9 2" xfId="8590" xr:uid="{4686DB48-3CD7-4072-9A0A-7BC91037AC22}"/>
    <cellStyle name="Input 2 3 9 3" xfId="12161" xr:uid="{E0BEA1F6-B80A-42BD-9A9E-7001970DD838}"/>
    <cellStyle name="Input 2 3 9 4" xfId="16064" xr:uid="{BDF0B405-8357-440D-A982-591B850FA094}"/>
    <cellStyle name="Input 2 3 9 5" xfId="19245" xr:uid="{63F1CE03-9148-4517-B826-41537B62D1F5}"/>
    <cellStyle name="Input 2 3 9 6" xfId="25764" xr:uid="{F7013560-5091-4F2F-899F-4743F2F287D4}"/>
    <cellStyle name="Input 2 3 9 7" xfId="32112" xr:uid="{AE24FC30-238F-4608-8073-EC58D45E46CB}"/>
    <cellStyle name="Input 2 3 9 8" xfId="35718" xr:uid="{ED2348E9-395E-4C4F-9CFA-0FC4C898701E}"/>
    <cellStyle name="Input 2 3 9 9" xfId="39170" xr:uid="{6AFAF591-4359-4CF7-BA47-C8EA9A0964DA}"/>
    <cellStyle name="Input 2 4" xfId="746" xr:uid="{741ACA9D-E40D-4682-94CB-2C7F3D0577A3}"/>
    <cellStyle name="Input 2 4 10" xfId="3761" xr:uid="{575DE03F-47C9-4953-8626-C6F1BE2D296A}"/>
    <cellStyle name="Input 2 4 10 10" xfId="41426" xr:uid="{4E392E35-A73D-4D44-ADDA-A95C11B8C613}"/>
    <cellStyle name="Input 2 4 10 11" xfId="45760" xr:uid="{621A3299-0B8C-485A-BB7D-155265201037}"/>
    <cellStyle name="Input 2 4 10 12" xfId="49164" xr:uid="{4661F5B0-473D-4FD9-922D-600B1904515A}"/>
    <cellStyle name="Input 2 4 10 13" xfId="51133" xr:uid="{2C80EE8E-0F7F-46A3-9EDA-AF722F0FB81D}"/>
    <cellStyle name="Input 2 4 10 2" xfId="8194" xr:uid="{D438DB11-A222-4AA7-8304-6D6B240A196A}"/>
    <cellStyle name="Input 2 4 10 3" xfId="11766" xr:uid="{A5117C0D-4F7C-4AB8-902A-18A296B0DAB3}"/>
    <cellStyle name="Input 2 4 10 4" xfId="15668" xr:uid="{B0D63366-CB98-41B5-8FC5-1AA20309EE5A}"/>
    <cellStyle name="Input 2 4 10 5" xfId="18849" xr:uid="{FBF8A40B-F130-4545-85F6-2778A63212BE}"/>
    <cellStyle name="Input 2 4 10 6" xfId="25370" xr:uid="{0F76D262-1EE3-4435-8FCA-A97EE9DB09AF}"/>
    <cellStyle name="Input 2 4 10 7" xfId="31717" xr:uid="{EADDC699-B14A-4253-BFE8-35C10ED99B7E}"/>
    <cellStyle name="Input 2 4 10 8" xfId="35322" xr:uid="{A09145D3-7D8A-4170-BB0F-1BE661A8B37B}"/>
    <cellStyle name="Input 2 4 10 9" xfId="38774" xr:uid="{6376FCAB-C3F2-437C-B6F2-ABF2AEB3D693}"/>
    <cellStyle name="Input 2 4 11" xfId="5204" xr:uid="{22C6C76C-8411-4036-ABA1-0F31B24429A4}"/>
    <cellStyle name="Input 2 4 12" xfId="12714" xr:uid="{04E86268-771C-4AA1-BE3B-2E13EFB613DF}"/>
    <cellStyle name="Input 2 4 13" xfId="19859" xr:uid="{1564A641-7F05-4B31-A25C-4AB079BEF888}"/>
    <cellStyle name="Input 2 4 14" xfId="36729" xr:uid="{AD46AEE1-AD6E-4695-97AB-1F274CFB672C}"/>
    <cellStyle name="Input 2 4 15" xfId="42776" xr:uid="{04D928AA-0F00-4E11-BD24-9B95C9BAEC16}"/>
    <cellStyle name="Input 2 4 16" xfId="52609" xr:uid="{74551A93-826C-46D6-8838-6BE034DD01C7}"/>
    <cellStyle name="Input 2 4 2" xfId="960" xr:uid="{BBDB2DD0-B6B5-4363-8ECE-0A89793EC22E}"/>
    <cellStyle name="Input 2 4 2 10" xfId="4792" xr:uid="{832D7EC3-E60D-499C-8461-A0FA7FD43124}"/>
    <cellStyle name="Input 2 4 2 11" xfId="4988" xr:uid="{1A2BCF20-474C-48C6-9830-AB6722B553FF}"/>
    <cellStyle name="Input 2 4 2 12" xfId="20069" xr:uid="{7FF4E7E9-003D-40D7-A5AA-69A7AB36685C}"/>
    <cellStyle name="Input 2 4 2 13" xfId="36254" xr:uid="{0432F99C-27D0-4CE8-8CA0-D59A40421E08}"/>
    <cellStyle name="Input 2 4 2 14" xfId="42985" xr:uid="{812F1963-359D-4744-BD41-30DDB3F3AA6D}"/>
    <cellStyle name="Input 2 4 2 15" xfId="52823" xr:uid="{F790E744-63CB-47C1-8E7B-D6822E525767}"/>
    <cellStyle name="Input 2 4 2 2" xfId="1698" xr:uid="{866F0B98-E941-4605-AB5F-508BCD958B74}"/>
    <cellStyle name="Input 2 4 2 2 10" xfId="43723" xr:uid="{89D0044A-E75D-45F3-A19D-B4516B0728B7}"/>
    <cellStyle name="Input 2 4 2 2 11" xfId="46958" xr:uid="{825C7D7F-D830-4DDC-AD4F-A8C5E41FF331}"/>
    <cellStyle name="Input 2 4 2 2 2" xfId="6137" xr:uid="{71FE3A9B-9F8E-4185-8D5B-EECB7D7A0137}"/>
    <cellStyle name="Input 2 4 2 2 3" xfId="9714" xr:uid="{90521231-F23F-4460-AAB8-CE3CCBBC7D83}"/>
    <cellStyle name="Input 2 4 2 2 4" xfId="16819" xr:uid="{46BD4ECC-828B-43A6-9907-C920CCCA5142}"/>
    <cellStyle name="Input 2 4 2 2 5" xfId="20806" xr:uid="{256C0A1F-F5DC-44EC-99F4-94AA55405BEA}"/>
    <cellStyle name="Input 2 4 2 2 6" xfId="23409" xr:uid="{C3E8D3BB-88B8-4079-9F2B-64876285D3E5}"/>
    <cellStyle name="Input 2 4 2 2 7" xfId="26286" xr:uid="{9A011D2B-C66D-458A-9211-3438AB1D8B39}"/>
    <cellStyle name="Input 2 4 2 2 8" xfId="33281" xr:uid="{FF513F0A-807B-432E-B65A-2A20989178C5}"/>
    <cellStyle name="Input 2 4 2 2 9" xfId="26383" xr:uid="{32E3924D-3969-4225-8E8D-448A24F12440}"/>
    <cellStyle name="Input 2 4 2 3" xfId="1912" xr:uid="{400C1E13-7D35-49C0-B2AE-04C3D5DA5629}"/>
    <cellStyle name="Input 2 4 2 3 10" xfId="39638" xr:uid="{B9BF4357-AA10-4B0C-91E3-D1F907139116}"/>
    <cellStyle name="Input 2 4 2 3 11" xfId="43937" xr:uid="{B35E2CF0-888F-4065-AE17-27BE249D63B0}"/>
    <cellStyle name="Input 2 4 2 3 12" xfId="46807" xr:uid="{0BB7A3DC-FA20-4B89-87C3-6EEFAAA2291A}"/>
    <cellStyle name="Input 2 4 2 3 2" xfId="6350" xr:uid="{7E751F98-9312-4CC8-9517-3C7B51B16CB3}"/>
    <cellStyle name="Input 2 4 2 3 3" xfId="9928" xr:uid="{76E9836C-FAA0-4135-997C-4A96AE1D6E77}"/>
    <cellStyle name="Input 2 4 2 3 4" xfId="13830" xr:uid="{514C0758-C61C-48A3-928E-7C97716573D4}"/>
    <cellStyle name="Input 2 4 2 3 5" xfId="17033" xr:uid="{C976853C-3DAE-4FFC-A6D3-F5314DDAFB8F}"/>
    <cellStyle name="Input 2 4 2 3 6" xfId="21020" xr:uid="{C511382C-0739-4417-A7F6-E51A3843D8AB}"/>
    <cellStyle name="Input 2 4 2 3 7" xfId="23611" xr:uid="{19124F13-5839-46E8-BED0-342E49C6CF6A}"/>
    <cellStyle name="Input 2 4 2 3 8" xfId="27348" xr:uid="{AFB4554F-FC70-450A-AA37-D5D0659E73C9}"/>
    <cellStyle name="Input 2 4 2 3 9" xfId="33495" xr:uid="{59389FC5-0E34-4232-8C45-0B45F54C9306}"/>
    <cellStyle name="Input 2 4 2 4" xfId="2364" xr:uid="{E20ACF5B-6C16-46FC-B643-81EB2EB5CDFA}"/>
    <cellStyle name="Input 2 4 2 4 10" xfId="40081" xr:uid="{5FA8E511-B085-4801-A712-2C9BCBCC98FA}"/>
    <cellStyle name="Input 2 4 2 4 11" xfId="44387" xr:uid="{D56D556C-02F9-41D0-8193-C8A1D57C2979}"/>
    <cellStyle name="Input 2 4 2 4 12" xfId="42395" xr:uid="{D40166D1-5AFD-4858-B0E3-ED6608B80D36}"/>
    <cellStyle name="Input 2 4 2 4 2" xfId="6802" xr:uid="{D531DFE6-C5C6-45E1-A4C2-51B6ADB84E81}"/>
    <cellStyle name="Input 2 4 2 4 3" xfId="10380" xr:uid="{2DB24E36-0DF6-4F08-9A39-9E7DC31F81ED}"/>
    <cellStyle name="Input 2 4 2 4 4" xfId="14279" xr:uid="{62C1F278-3904-4CD5-8525-C75CF5A29EB3}"/>
    <cellStyle name="Input 2 4 2 4 5" xfId="17480" xr:uid="{926506E7-72A0-4CE8-A2BF-5EB7AFAD6765}"/>
    <cellStyle name="Input 2 4 2 4 6" xfId="21463" xr:uid="{F13759A5-B517-48CE-BB3E-C293D8A224DC}"/>
    <cellStyle name="Input 2 4 2 4 7" xfId="24050" xr:uid="{8A3C3931-FADD-4AE3-86C0-0C44B8AE2F56}"/>
    <cellStyle name="Input 2 4 2 4 8" xfId="26442" xr:uid="{47015A48-F513-4FDA-B41D-B836CBE69366}"/>
    <cellStyle name="Input 2 4 2 4 9" xfId="33943" xr:uid="{2ACA0EBE-0861-4BF8-8655-E72EB0B61B75}"/>
    <cellStyle name="Input 2 4 2 5" xfId="2735" xr:uid="{3B48D79C-1859-42D0-A0AC-986E3EB4E396}"/>
    <cellStyle name="Input 2 4 2 5 10" xfId="40452" xr:uid="{92FF3C36-AE40-495A-AF5F-AA8BF09F43CC}"/>
    <cellStyle name="Input 2 4 2 5 11" xfId="44758" xr:uid="{B0464BF7-4C11-453A-98BC-EB24F94D7371}"/>
    <cellStyle name="Input 2 4 2 5 12" xfId="50159" xr:uid="{C718D05D-80C5-4DAB-AC37-89895058C966}"/>
    <cellStyle name="Input 2 4 2 5 2" xfId="7171" xr:uid="{2AF6F70D-D1F6-461D-861D-98A92F1EA458}"/>
    <cellStyle name="Input 2 4 2 5 3" xfId="10751" xr:uid="{DF9A3EA9-7A5A-4199-ADF9-4E338E82A669}"/>
    <cellStyle name="Input 2 4 2 5 4" xfId="14650" xr:uid="{9CE4B930-AAAD-4DC2-9763-4E45425F8819}"/>
    <cellStyle name="Input 2 4 2 5 5" xfId="17851" xr:uid="{6100B47C-5F66-484B-BF14-7004AE80AD75}"/>
    <cellStyle name="Input 2 4 2 5 6" xfId="21834" xr:uid="{4E84E31C-0257-4E47-9A39-C8191DBA5DAF}"/>
    <cellStyle name="Input 2 4 2 5 7" xfId="24396" xr:uid="{D3EDD584-BB71-4F8F-9090-1993666E274C}"/>
    <cellStyle name="Input 2 4 2 5 8" xfId="30707" xr:uid="{7D835C07-3486-44BB-BD88-046020EABD2D}"/>
    <cellStyle name="Input 2 4 2 5 9" xfId="34314" xr:uid="{5B6B042F-1AF8-4239-945C-C7CDCB87BE9B}"/>
    <cellStyle name="Input 2 4 2 6" xfId="3424" xr:uid="{552D955C-A0BB-403B-93A4-FFBD1F0D4E86}"/>
    <cellStyle name="Input 2 4 2 6 10" xfId="35001" xr:uid="{15D5A78E-991E-47EE-A83C-BFB2C71330D6}"/>
    <cellStyle name="Input 2 4 2 6 11" xfId="38446" xr:uid="{B2DC6110-4ADE-4B33-93D5-3B897C99AE82}"/>
    <cellStyle name="Input 2 4 2 6 12" xfId="41135" xr:uid="{C155DAC2-E32E-4CAB-B920-7F55C177886F}"/>
    <cellStyle name="Input 2 4 2 6 13" xfId="45446" xr:uid="{39BDC5E8-DBB9-47F2-A937-168A26C9E367}"/>
    <cellStyle name="Input 2 4 2 6 14" xfId="48837" xr:uid="{9A67E449-4514-4868-8494-0827247764DA}"/>
    <cellStyle name="Input 2 4 2 6 15" xfId="50842" xr:uid="{68C273BD-6530-484B-88BF-A58A67B5B811}"/>
    <cellStyle name="Input 2 4 2 6 2" xfId="7859" xr:uid="{E5AA6AED-0A79-42D9-B74B-08CA97D15B62}"/>
    <cellStyle name="Input 2 4 2 6 3" xfId="11438" xr:uid="{4F83FB98-2811-4B18-A649-C988B288D139}"/>
    <cellStyle name="Input 2 4 2 6 4" xfId="15338" xr:uid="{D5A6D957-4A05-4607-A70A-9E6A1E59DC01}"/>
    <cellStyle name="Input 2 4 2 6 5" xfId="18537" xr:uid="{4FFD89FC-C25E-4462-80E8-24BCD01CE19F}"/>
    <cellStyle name="Input 2 4 2 6 6" xfId="22517" xr:uid="{EAAE7E5B-4B32-402D-9393-9519647E0F9F}"/>
    <cellStyle name="Input 2 4 2 6 7" xfId="25079" xr:uid="{A3418AC3-7D7C-457B-9752-3C249D1D6B11}"/>
    <cellStyle name="Input 2 4 2 6 8" xfId="29422" xr:uid="{BB9759EC-BFCF-4B82-BB9F-AF084FC1C984}"/>
    <cellStyle name="Input 2 4 2 6 9" xfId="31396" xr:uid="{5AD8A358-5E58-4499-AA11-C84884E9811F}"/>
    <cellStyle name="Input 2 4 2 7" xfId="3659" xr:uid="{EA6DB022-D9D5-4C2B-8266-CE7F902EACA7}"/>
    <cellStyle name="Input 2 4 2 7 10" xfId="35236" xr:uid="{FF6CF84E-C88E-4AAA-9745-5CD7742B8016}"/>
    <cellStyle name="Input 2 4 2 7 11" xfId="38681" xr:uid="{9C7DD6AC-0BA0-4A61-9955-B2A1EB4E27E4}"/>
    <cellStyle name="Input 2 4 2 7 12" xfId="41370" xr:uid="{47A0BA7F-872E-4454-ABF0-1BDF2CC9BB6D}"/>
    <cellStyle name="Input 2 4 2 7 13" xfId="45681" xr:uid="{75E6A1AC-A0D4-46C4-989D-FFFE572B6684}"/>
    <cellStyle name="Input 2 4 2 7 14" xfId="49072" xr:uid="{B97EC44C-7240-46CA-A664-57FD2CE2CB5E}"/>
    <cellStyle name="Input 2 4 2 7 15" xfId="51077" xr:uid="{3E206084-6E86-47E7-B063-60EB89D0594F}"/>
    <cellStyle name="Input 2 4 2 7 2" xfId="8094" xr:uid="{9F1BB10C-C5D5-4F97-A45F-855028267386}"/>
    <cellStyle name="Input 2 4 2 7 3" xfId="11673" xr:uid="{90B30DFF-AF0B-4CA1-91AF-CA24DBC6509C}"/>
    <cellStyle name="Input 2 4 2 7 4" xfId="15573" xr:uid="{683E3FB8-A555-444C-99DA-9B0968A723EF}"/>
    <cellStyle name="Input 2 4 2 7 5" xfId="18772" xr:uid="{1D23851F-3F5D-4FAC-AEA7-CD9AF22CB6FC}"/>
    <cellStyle name="Input 2 4 2 7 6" xfId="22752" xr:uid="{31732FC8-09E4-4319-86A5-81C0F9C3F337}"/>
    <cellStyle name="Input 2 4 2 7 7" xfId="25314" xr:uid="{7BF67036-6780-4281-92F5-BB0EFCDB90CC}"/>
    <cellStyle name="Input 2 4 2 7 8" xfId="29657" xr:uid="{15E38EF2-ED73-434C-8E1E-BED6605811C0}"/>
    <cellStyle name="Input 2 4 2 7 9" xfId="31631" xr:uid="{28DA4458-4B62-440D-B6FC-2D1A9DD07FC2}"/>
    <cellStyle name="Input 2 4 2 8" xfId="4376" xr:uid="{5A8F922A-A39F-4B7A-A33B-5551F9924CC6}"/>
    <cellStyle name="Input 2 4 2 8 10" xfId="42039" xr:uid="{8CEB9611-D98B-46AB-B609-097E22CC4223}"/>
    <cellStyle name="Input 2 4 2 8 11" xfId="46375" xr:uid="{C7BD5AD8-7998-4603-91CD-C9F1E05EC441}"/>
    <cellStyle name="Input 2 4 2 8 12" xfId="49779" xr:uid="{7614B404-F0D1-4F16-9BA6-6D2BCEDBA97E}"/>
    <cellStyle name="Input 2 4 2 8 13" xfId="51746" xr:uid="{3FE12E7E-D162-4547-A649-A78A8DF5FBBB}"/>
    <cellStyle name="Input 2 4 2 8 2" xfId="8809" xr:uid="{926B396F-A033-483E-8F63-0D356D5880D2}"/>
    <cellStyle name="Input 2 4 2 8 3" xfId="12380" xr:uid="{7163CFE8-3AA3-4A53-BE01-7754C634907A}"/>
    <cellStyle name="Input 2 4 2 8 4" xfId="16283" xr:uid="{26D1458C-5B56-42DA-AF9C-DDF6D5ABBEC3}"/>
    <cellStyle name="Input 2 4 2 8 5" xfId="19464" xr:uid="{51B0123C-89E1-4F47-B81F-56EA9EC9A06A}"/>
    <cellStyle name="Input 2 4 2 8 6" xfId="25983" xr:uid="{D19DE739-4BB9-4D0B-8B10-92B66CC13B6A}"/>
    <cellStyle name="Input 2 4 2 8 7" xfId="32331" xr:uid="{A4815F35-3995-4D9D-9CEF-9E76FC0F0BF0}"/>
    <cellStyle name="Input 2 4 2 8 8" xfId="35937" xr:uid="{50E4998D-D546-4EB2-A9AC-3A4582DD3F76}"/>
    <cellStyle name="Input 2 4 2 8 9" xfId="39389" xr:uid="{9408AC0A-27D3-4DA7-A871-E9AF790F7B8E}"/>
    <cellStyle name="Input 2 4 2 9" xfId="4606" xr:uid="{F579D6D0-1682-419F-A0FC-9ECF842060B0}"/>
    <cellStyle name="Input 2 4 2 9 10" xfId="42269" xr:uid="{B2B5FB70-5B40-47C5-ABD6-C9D6BE2F3E12}"/>
    <cellStyle name="Input 2 4 2 9 11" xfId="46605" xr:uid="{88555BA9-EFEF-4C64-B37C-F47B346C1549}"/>
    <cellStyle name="Input 2 4 2 9 12" xfId="50009" xr:uid="{E5C62ADC-D274-4F3B-B2E9-48E3B420B7F5}"/>
    <cellStyle name="Input 2 4 2 9 13" xfId="51976" xr:uid="{8D816C85-40EA-409E-A265-F4EA409948AD}"/>
    <cellStyle name="Input 2 4 2 9 2" xfId="9039" xr:uid="{43C2CD69-E8D1-4B6B-8F48-82E51BF3C5F8}"/>
    <cellStyle name="Input 2 4 2 9 3" xfId="12610" xr:uid="{7B633D18-4197-429F-A4F6-B8170CC0A2F0}"/>
    <cellStyle name="Input 2 4 2 9 4" xfId="16513" xr:uid="{E682D7F3-EF0C-4FCA-9A19-78ED7BF16EBE}"/>
    <cellStyle name="Input 2 4 2 9 5" xfId="19694" xr:uid="{2BE60C37-7E76-4DE5-A267-555D259A5E88}"/>
    <cellStyle name="Input 2 4 2 9 6" xfId="26213" xr:uid="{6833A581-1F6C-40F4-AC2D-0E0BF90D2508}"/>
    <cellStyle name="Input 2 4 2 9 7" xfId="32561" xr:uid="{3A527B1A-A4F3-4F8A-A412-87C9414CFBED}"/>
    <cellStyle name="Input 2 4 2 9 8" xfId="36167" xr:uid="{D22C70E7-25A4-447F-AA58-86D12F8BE785}"/>
    <cellStyle name="Input 2 4 2 9 9" xfId="39619" xr:uid="{35DCB71F-22DE-4A38-B782-4D73F8F5F19A}"/>
    <cellStyle name="Input 2 4 3" xfId="1061" xr:uid="{CC820428-0B38-498C-8C5D-D26A77B86972}"/>
    <cellStyle name="Input 2 4 3 10" xfId="43086" xr:uid="{3E2ABE4A-E52A-4E1F-B02E-207F594EED7B}"/>
    <cellStyle name="Input 2 4 3 11" xfId="46735" xr:uid="{1CE82014-9F1B-4DFA-84D7-07C5E7517149}"/>
    <cellStyle name="Input 2 4 3 2" xfId="5503" xr:uid="{B64CAB4A-3BBF-4AEE-8C88-CE057212AC2F}"/>
    <cellStyle name="Input 2 4 3 3" xfId="9077" xr:uid="{3BBB9353-62D1-4DEC-A6CF-09EB402E89D9}"/>
    <cellStyle name="Input 2 4 3 4" xfId="12697" xr:uid="{C74A6286-D820-4049-AF63-B14BAF8475B8}"/>
    <cellStyle name="Input 2 4 3 5" xfId="20169" xr:uid="{5F6945EB-E03B-41C8-A323-A9A43EC1C496}"/>
    <cellStyle name="Input 2 4 3 6" xfId="23061" xr:uid="{9B2B13F9-4E45-4B35-BC90-0549850619EA}"/>
    <cellStyle name="Input 2 4 3 7" xfId="28448" xr:uid="{25FF6198-B786-4755-BF19-637B68E31DFA}"/>
    <cellStyle name="Input 2 4 3 8" xfId="32644" xr:uid="{3A506F95-E4CF-429B-AB2B-7874B2A42D9B}"/>
    <cellStyle name="Input 2 4 3 9" xfId="37107" xr:uid="{F4E33F15-A7B2-4BEB-96D0-26BA5B7564ED}"/>
    <cellStyle name="Input 2 4 4" xfId="1759" xr:uid="{AD043467-ED02-4FAC-8668-D5B778FBC8D5}"/>
    <cellStyle name="Input 2 4 4 10" xfId="26566" xr:uid="{B151FE26-CB77-4553-B199-763868714050}"/>
    <cellStyle name="Input 2 4 4 11" xfId="43784" xr:uid="{DA8D6FC9-0D51-40AF-BA4E-43989176012C}"/>
    <cellStyle name="Input 2 4 4 12" xfId="42414" xr:uid="{998924C3-B48C-4393-9229-895A89AE07E5}"/>
    <cellStyle name="Input 2 4 4 2" xfId="6197" xr:uid="{B67E0E25-775F-4579-A9AD-83326C84C6C7}"/>
    <cellStyle name="Input 2 4 4 3" xfId="9775" xr:uid="{D5D1F8B7-46F2-4911-AC4E-6748EE4CA47A}"/>
    <cellStyle name="Input 2 4 4 4" xfId="13677" xr:uid="{073505FF-18F2-4FBF-BA29-41CDA7220771}"/>
    <cellStyle name="Input 2 4 4 5" xfId="16880" xr:uid="{45828F34-EC17-45E2-B146-3E4DC13AF399}"/>
    <cellStyle name="Input 2 4 4 6" xfId="20867" xr:uid="{2D3B8BF6-1CD0-41CA-A4CA-FF16A3E20E0C}"/>
    <cellStyle name="Input 2 4 4 7" xfId="23467" xr:uid="{821C78E7-9058-42D1-BA47-90A625A8FFC9}"/>
    <cellStyle name="Input 2 4 4 8" xfId="28044" xr:uid="{94CEE648-DD16-4FA8-B5C0-F670DD98E0B4}"/>
    <cellStyle name="Input 2 4 4 9" xfId="33342" xr:uid="{57FF7C20-6DA2-45A0-A0B1-2FE45B678805}"/>
    <cellStyle name="Input 2 4 5" xfId="2182" xr:uid="{7BADBCC3-A5DF-4D8E-8C4D-FCEAB5450B8F}"/>
    <cellStyle name="Input 2 4 5 10" xfId="39899" xr:uid="{BEF3B967-306E-43E1-84C6-B6CC8860D36B}"/>
    <cellStyle name="Input 2 4 5 11" xfId="44205" xr:uid="{E991D2EC-D4E4-4D90-B89D-D34EFACFB347}"/>
    <cellStyle name="Input 2 4 5 12" xfId="48103" xr:uid="{0F2F4922-8ADE-44CE-89D1-C4DEE4D3ABF0}"/>
    <cellStyle name="Input 2 4 5 2" xfId="6620" xr:uid="{E04DFD83-DB64-441D-AEF1-3379EF7841EB}"/>
    <cellStyle name="Input 2 4 5 3" xfId="10198" xr:uid="{359DEE84-F988-4FB5-97DB-9180CF2763A1}"/>
    <cellStyle name="Input 2 4 5 4" xfId="14097" xr:uid="{5D386B51-6CA4-4515-9410-E87E328429F6}"/>
    <cellStyle name="Input 2 4 5 5" xfId="17298" xr:uid="{27F29756-7FA7-4501-9A86-55833BBE420D}"/>
    <cellStyle name="Input 2 4 5 6" xfId="21281" xr:uid="{E350F729-EFB9-4575-BDD9-E18231D79C54}"/>
    <cellStyle name="Input 2 4 5 7" xfId="23868" xr:uid="{21F3A0F3-9F05-4C43-9381-D56C5BA656E5}"/>
    <cellStyle name="Input 2 4 5 8" xfId="26872" xr:uid="{6F21F019-65EF-4666-AC70-9E43732F700F}"/>
    <cellStyle name="Input 2 4 5 9" xfId="33761" xr:uid="{75E06D7D-CAAD-43D6-97FE-E00100907D5C}"/>
    <cellStyle name="Input 2 4 6" xfId="2529" xr:uid="{A204C602-85B4-484B-9621-8786B06D0225}"/>
    <cellStyle name="Input 2 4 6 10" xfId="40246" xr:uid="{4F25983F-47C0-40C4-B007-A3EB40DE652D}"/>
    <cellStyle name="Input 2 4 6 11" xfId="44552" xr:uid="{C828F7B0-1CFD-4BF9-B7C3-F16662E0448A}"/>
    <cellStyle name="Input 2 4 6 12" xfId="47748" xr:uid="{D4077AD8-FB1D-4A43-8E08-86CD909D68A5}"/>
    <cellStyle name="Input 2 4 6 2" xfId="6966" xr:uid="{2C30F89E-7102-4B8B-8FC4-6A4FA8298EE5}"/>
    <cellStyle name="Input 2 4 6 3" xfId="10545" xr:uid="{7CCB3BEC-D185-4F8B-ACDB-6561DEE4A041}"/>
    <cellStyle name="Input 2 4 6 4" xfId="14444" xr:uid="{4A0E0829-8A40-4CC8-85A1-E527E6B520EF}"/>
    <cellStyle name="Input 2 4 6 5" xfId="17645" xr:uid="{E4E232EA-AF64-434F-AA50-619B080822BC}"/>
    <cellStyle name="Input 2 4 6 6" xfId="21628" xr:uid="{F05D06F5-FD41-40CF-965F-E1125C874985}"/>
    <cellStyle name="Input 2 4 6 7" xfId="24205" xr:uid="{D0BD4BDE-B248-4C9F-B2D7-5217573D073E}"/>
    <cellStyle name="Input 2 4 6 8" xfId="26579" xr:uid="{614E7B07-5666-4765-86D4-66E4892D638B}"/>
    <cellStyle name="Input 2 4 6 9" xfId="34108" xr:uid="{2945AE55-1E9E-44A2-AAE4-6E22838B64CB}"/>
    <cellStyle name="Input 2 4 7" xfId="3213" xr:uid="{336FB324-6BFC-4105-BD00-B35CA66C9C16}"/>
    <cellStyle name="Input 2 4 7 10" xfId="34790" xr:uid="{207A6F9E-EC76-4AC9-BBFA-9FE73C1B7CF3}"/>
    <cellStyle name="Input 2 4 7 11" xfId="38235" xr:uid="{35318003-0B1C-438D-8D8D-F50346AACBAC}"/>
    <cellStyle name="Input 2 4 7 12" xfId="40924" xr:uid="{1B06CD0C-D501-40B2-A18B-76D425581F61}"/>
    <cellStyle name="Input 2 4 7 13" xfId="45235" xr:uid="{F966EA3E-AAAF-47C5-BE8B-F2010969C0DC}"/>
    <cellStyle name="Input 2 4 7 14" xfId="48626" xr:uid="{377E1C01-2FC3-4DC0-B6BA-B5154E60C7DE}"/>
    <cellStyle name="Input 2 4 7 15" xfId="50631" xr:uid="{0D594FA3-8FFF-4D89-ACDB-46C1207AF113}"/>
    <cellStyle name="Input 2 4 7 2" xfId="7648" xr:uid="{56487852-55BD-4AB1-A4DD-BABB0DF37C0F}"/>
    <cellStyle name="Input 2 4 7 3" xfId="11227" xr:uid="{2BBE1D72-9CDE-4949-A1F3-72F10C179B3A}"/>
    <cellStyle name="Input 2 4 7 4" xfId="15127" xr:uid="{373AF95A-98CD-467B-B67D-47A4EEECC5EE}"/>
    <cellStyle name="Input 2 4 7 5" xfId="18326" xr:uid="{1EA55579-6919-45F1-9228-C5D29BEA2545}"/>
    <cellStyle name="Input 2 4 7 6" xfId="22306" xr:uid="{DEF728EF-8842-4F30-B565-AE7C9CF87AC9}"/>
    <cellStyle name="Input 2 4 7 7" xfId="24868" xr:uid="{B645B64D-A06B-4886-B815-80B52F4915D0}"/>
    <cellStyle name="Input 2 4 7 8" xfId="29211" xr:uid="{B7D72CC2-BC1A-4BEE-A7D1-EF9FB6D2A99E}"/>
    <cellStyle name="Input 2 4 7 9" xfId="31185" xr:uid="{A0AC98A8-AA24-4298-B726-7B9DC2C45C8C}"/>
    <cellStyle name="Input 2 4 8" xfId="3502" xr:uid="{77B6A891-ED01-4EC3-9F58-99462EF837A8}"/>
    <cellStyle name="Input 2 4 8 10" xfId="35079" xr:uid="{315528F1-79F9-4A63-A2BF-6211973AB149}"/>
    <cellStyle name="Input 2 4 8 11" xfId="38524" xr:uid="{5A46464A-0DB7-4A59-911C-4B6F6BCBA776}"/>
    <cellStyle name="Input 2 4 8 12" xfId="41213" xr:uid="{36BF9439-E383-4AC0-B42E-F1C391D24B4E}"/>
    <cellStyle name="Input 2 4 8 13" xfId="45524" xr:uid="{98F63BE0-0655-41F1-A98A-EFDCC77D2C6E}"/>
    <cellStyle name="Input 2 4 8 14" xfId="48915" xr:uid="{0943099A-3749-4114-893D-B39E519E6A81}"/>
    <cellStyle name="Input 2 4 8 15" xfId="50920" xr:uid="{0B274EFC-C13C-47B7-A3E0-21E58F013704}"/>
    <cellStyle name="Input 2 4 8 2" xfId="7937" xr:uid="{2AF5F92A-E85E-4338-9E59-727F24186DAC}"/>
    <cellStyle name="Input 2 4 8 3" xfId="11516" xr:uid="{68CDC53B-E979-4832-90FF-FCCFF4577CF2}"/>
    <cellStyle name="Input 2 4 8 4" xfId="15416" xr:uid="{8EEF5CBE-EE99-45F0-B660-5BBD64BD1480}"/>
    <cellStyle name="Input 2 4 8 5" xfId="18615" xr:uid="{6A71EAB1-36AC-4F2B-A5A9-090C48E21B40}"/>
    <cellStyle name="Input 2 4 8 6" xfId="22595" xr:uid="{0CDD4155-512F-4FE6-B9E8-5F0F7856B313}"/>
    <cellStyle name="Input 2 4 8 7" xfId="25157" xr:uid="{7D1FDD54-C3A4-4F2C-8E3B-29134E83EB7C}"/>
    <cellStyle name="Input 2 4 8 8" xfId="29500" xr:uid="{B5C46AFB-9895-4A91-A28E-856C416A2869}"/>
    <cellStyle name="Input 2 4 8 9" xfId="31474" xr:uid="{5D290BF1-AF9C-4548-80CD-4B53CA9397B2}"/>
    <cellStyle name="Input 2 4 9" xfId="4167" xr:uid="{4D987BC7-48A0-43B7-878E-E03344065A70}"/>
    <cellStyle name="Input 2 4 9 10" xfId="41830" xr:uid="{B83BA0D9-8D06-4C6F-A9EA-A729ED23F0C1}"/>
    <cellStyle name="Input 2 4 9 11" xfId="46166" xr:uid="{EC1B4AE4-9B4C-4045-81C5-ED8F3E8B3A45}"/>
    <cellStyle name="Input 2 4 9 12" xfId="49570" xr:uid="{6F1756BC-65ED-456C-A126-C77D5FFAFD10}"/>
    <cellStyle name="Input 2 4 9 13" xfId="51537" xr:uid="{650CCFA9-D307-4F78-97E7-96BCA9B5F539}"/>
    <cellStyle name="Input 2 4 9 2" xfId="8600" xr:uid="{563558D1-3298-4D82-A38B-5CA6C469E3F8}"/>
    <cellStyle name="Input 2 4 9 3" xfId="12171" xr:uid="{3EC96C1A-8A34-42A8-8D4C-044191F0595B}"/>
    <cellStyle name="Input 2 4 9 4" xfId="16074" xr:uid="{6758D41F-FB59-4D44-A079-876746529AB4}"/>
    <cellStyle name="Input 2 4 9 5" xfId="19255" xr:uid="{B77ED03E-E347-4A73-8F30-B9D39C9BAA61}"/>
    <cellStyle name="Input 2 4 9 6" xfId="25774" xr:uid="{D27B9B2F-9D3C-4CB6-A52F-BD90E6696A05}"/>
    <cellStyle name="Input 2 4 9 7" xfId="32122" xr:uid="{F0C15DA7-D928-4357-8E58-7CA50B862D12}"/>
    <cellStyle name="Input 2 4 9 8" xfId="35728" xr:uid="{335CF1F0-51E4-4BB4-8066-3D87F8636DF4}"/>
    <cellStyle name="Input 2 4 9 9" xfId="39180" xr:uid="{05A1C269-C8CA-4E8E-8699-75EBDD0E9D7E}"/>
    <cellStyle name="Input 2 5" xfId="758" xr:uid="{21CE85DF-91A2-45DD-8BD9-CA97DAEBA75E}"/>
    <cellStyle name="Input 2 5 10" xfId="5117" xr:uid="{D74B8750-9538-4732-9AE2-53576AE734F4}"/>
    <cellStyle name="Input 2 5 11" xfId="13588" xr:uid="{3B23170B-FFA4-4DD0-96BA-8C587FD7A9DA}"/>
    <cellStyle name="Input 2 5 12" xfId="19871" xr:uid="{ED66126C-5312-412F-9F89-7F8D80F5105C}"/>
    <cellStyle name="Input 2 5 13" xfId="37033" xr:uid="{A3B74111-B7EE-486D-BC62-B4D8A7437F00}"/>
    <cellStyle name="Input 2 5 14" xfId="42788" xr:uid="{75C63C51-2A31-4C9A-B4D4-54F361B6FDC4}"/>
    <cellStyle name="Input 2 5 15" xfId="52621" xr:uid="{731D8E5F-07FC-46C1-BF7C-527D0579A5B9}"/>
    <cellStyle name="Input 2 5 2" xfId="1144" xr:uid="{3A473CD5-47C4-49DD-BD52-43DA9DDFC29F}"/>
    <cellStyle name="Input 2 5 2 10" xfId="43169" xr:uid="{E62E2AF8-1BD0-4922-9122-7EDC9AF7DADA}"/>
    <cellStyle name="Input 2 5 2 11" xfId="48138" xr:uid="{D85DC0F0-478A-4757-8474-32959E6CFC99}"/>
    <cellStyle name="Input 2 5 2 2" xfId="5586" xr:uid="{88F1F39C-7A3A-42AA-821F-BF3474017DA8}"/>
    <cellStyle name="Input 2 5 2 3" xfId="9160" xr:uid="{284323FC-D91C-4052-9D65-595D5E5BE07A}"/>
    <cellStyle name="Input 2 5 2 4" xfId="12882" xr:uid="{08E8A360-FFA3-4B44-8309-F48DE58F65AC}"/>
    <cellStyle name="Input 2 5 2 5" xfId="20252" xr:uid="{34D1B7F6-5905-4A0B-892F-2875360608A4}"/>
    <cellStyle name="Input 2 5 2 6" xfId="22980" xr:uid="{2CDF2B89-2E79-40E0-AAFA-0F91C841700F}"/>
    <cellStyle name="Input 2 5 2 7" xfId="27247" xr:uid="{68A4A671-DEFE-4BB2-A506-B7B94C2229B2}"/>
    <cellStyle name="Input 2 5 2 8" xfId="32727" xr:uid="{A83E0DCD-2F82-424E-BA12-C43DDA44A546}"/>
    <cellStyle name="Input 2 5 2 9" xfId="26541" xr:uid="{13E8AEC5-0CE0-45AC-A330-AE11098E25FD}"/>
    <cellStyle name="Input 2 5 3" xfId="1784" xr:uid="{FEA54CDE-5863-4120-86D5-2B30F8CD2E6F}"/>
    <cellStyle name="Input 2 5 3 10" xfId="36347" xr:uid="{D0DE3ACF-8C3D-4183-9550-52EF26F6E0FB}"/>
    <cellStyle name="Input 2 5 3 11" xfId="43809" xr:uid="{012F054A-6086-4AED-9B01-AD4760D6E448}"/>
    <cellStyle name="Input 2 5 3 12" xfId="48131" xr:uid="{D50AD501-EE7A-437C-94DC-FEFE20B295FD}"/>
    <cellStyle name="Input 2 5 3 2" xfId="6222" xr:uid="{E73BBD20-BB96-4861-84CB-EE03823A8B60}"/>
    <cellStyle name="Input 2 5 3 3" xfId="9800" xr:uid="{5C247632-D781-4FA8-8957-D30B28E084D6}"/>
    <cellStyle name="Input 2 5 3 4" xfId="13702" xr:uid="{2C72A225-1358-40D5-BD02-41502F122C2A}"/>
    <cellStyle name="Input 2 5 3 5" xfId="16905" xr:uid="{3FA49D7E-1C6D-47DC-B0C1-63197457896C}"/>
    <cellStyle name="Input 2 5 3 6" xfId="20892" xr:uid="{6D989538-BBF1-48B8-9F5B-D4C4CB039B76}"/>
    <cellStyle name="Input 2 5 3 7" xfId="23492" xr:uid="{8EBE59AC-4CC9-43BC-92F9-3ABE10F0632A}"/>
    <cellStyle name="Input 2 5 3 8" xfId="28381" xr:uid="{945909A0-09BE-40EE-8AA7-3A79A4058BB4}"/>
    <cellStyle name="Input 2 5 3 9" xfId="33367" xr:uid="{CA8406A0-467E-489D-A9F2-567C6DBDA003}"/>
    <cellStyle name="Input 2 5 4" xfId="2192" xr:uid="{75603B95-76E6-40AD-929A-DA85E02701AE}"/>
    <cellStyle name="Input 2 5 4 10" xfId="39909" xr:uid="{818C43EB-6444-40BE-AEDA-0D25017F48CF}"/>
    <cellStyle name="Input 2 5 4 11" xfId="44215" xr:uid="{2B5B7789-B61E-40A8-A316-EF0B9B928543}"/>
    <cellStyle name="Input 2 5 4 12" xfId="47301" xr:uid="{0EAD261E-4495-4AA5-8076-257996665C02}"/>
    <cellStyle name="Input 2 5 4 2" xfId="6630" xr:uid="{494FA184-6EAC-4E0F-9C10-48209FE96621}"/>
    <cellStyle name="Input 2 5 4 3" xfId="10208" xr:uid="{4173061C-6CB0-4B97-A2BE-840888FDB201}"/>
    <cellStyle name="Input 2 5 4 4" xfId="14107" xr:uid="{364CAF24-EE22-402A-836E-842CD99FE5B4}"/>
    <cellStyle name="Input 2 5 4 5" xfId="17308" xr:uid="{17DD4052-BE0F-4BB3-92EA-D79ABF954CAE}"/>
    <cellStyle name="Input 2 5 4 6" xfId="21291" xr:uid="{BD4F0362-848E-47C8-9EB8-85F0D3E5B3EC}"/>
    <cellStyle name="Input 2 5 4 7" xfId="23878" xr:uid="{72A95736-8C79-4277-B466-EC6C95A4E047}"/>
    <cellStyle name="Input 2 5 4 8" xfId="29838" xr:uid="{F023FAC7-4423-4FDB-B07D-5DE2E9B2D2C0}"/>
    <cellStyle name="Input 2 5 4 9" xfId="33771" xr:uid="{0370A4A9-EA0E-4176-8C18-DB69BDDDE1DF}"/>
    <cellStyle name="Input 2 5 5" xfId="2541" xr:uid="{A6CB820C-4708-44BC-8A93-BBAC82F5B01F}"/>
    <cellStyle name="Input 2 5 5 10" xfId="40258" xr:uid="{898A8668-8CCD-4888-8D45-C555789BA3F2}"/>
    <cellStyle name="Input 2 5 5 11" xfId="44564" xr:uid="{7040DB35-F37C-4BD1-9D12-01BB9D171DB4}"/>
    <cellStyle name="Input 2 5 5 12" xfId="47475" xr:uid="{7B9B10DF-9ED1-4783-BC34-0765A1206B45}"/>
    <cellStyle name="Input 2 5 5 2" xfId="6978" xr:uid="{EB048686-21E0-43CF-862D-FC8159CAE415}"/>
    <cellStyle name="Input 2 5 5 3" xfId="10557" xr:uid="{EF739B43-EB6C-4A47-99DC-A55D928DFD1F}"/>
    <cellStyle name="Input 2 5 5 4" xfId="14456" xr:uid="{4AA3F9E1-9A13-4F4A-B708-C5CBAE669764}"/>
    <cellStyle name="Input 2 5 5 5" xfId="17657" xr:uid="{07417277-7093-4115-82C6-4864F38F9BEF}"/>
    <cellStyle name="Input 2 5 5 6" xfId="21640" xr:uid="{2FCC026C-81A1-46FC-B6FB-4AE17CA6A903}"/>
    <cellStyle name="Input 2 5 5 7" xfId="24216" xr:uid="{CD30E7A1-3811-4E72-B9CB-796B3C88CAFA}"/>
    <cellStyle name="Input 2 5 5 8" xfId="26270" xr:uid="{8BBCF558-6927-4BA1-B3D2-2BCE2CD3A4C1}"/>
    <cellStyle name="Input 2 5 5 9" xfId="34120" xr:uid="{2F7349F6-CD78-4E1D-AB7A-5842837F96C5}"/>
    <cellStyle name="Input 2 5 6" xfId="3225" xr:uid="{AD37F48C-28C0-46FD-A1F7-CE3F27AEB505}"/>
    <cellStyle name="Input 2 5 6 10" xfId="34802" xr:uid="{03A9419F-999A-4688-8C08-240930BB0DDE}"/>
    <cellStyle name="Input 2 5 6 11" xfId="38247" xr:uid="{7BBD03A6-2EBA-4B28-9D2B-6072FEBBAFB9}"/>
    <cellStyle name="Input 2 5 6 12" xfId="40936" xr:uid="{3D8AEE72-A0B1-4FCA-B9FD-C84EA8AFA3F1}"/>
    <cellStyle name="Input 2 5 6 13" xfId="45247" xr:uid="{5A389056-33AC-40E1-B295-C30A66F5C3B4}"/>
    <cellStyle name="Input 2 5 6 14" xfId="48638" xr:uid="{B4B1ECF0-87A4-4B0C-9E6F-150733E71E2F}"/>
    <cellStyle name="Input 2 5 6 15" xfId="50643" xr:uid="{5E9B8A29-3F78-4259-A3D6-13A0AC683CCA}"/>
    <cellStyle name="Input 2 5 6 2" xfId="7660" xr:uid="{6DA8078F-6BA7-46F5-B0CB-0E95A4B6E4E8}"/>
    <cellStyle name="Input 2 5 6 3" xfId="11239" xr:uid="{958F26DC-B1C6-4DC3-9971-3EDF8137EF93}"/>
    <cellStyle name="Input 2 5 6 4" xfId="15139" xr:uid="{C4137341-8984-40AB-848C-A63D52EDDC82}"/>
    <cellStyle name="Input 2 5 6 5" xfId="18338" xr:uid="{28632E8E-08E2-46DC-84D6-0B5A0B583DB1}"/>
    <cellStyle name="Input 2 5 6 6" xfId="22318" xr:uid="{F792497B-9A25-4BFB-80A5-77A9932329F9}"/>
    <cellStyle name="Input 2 5 6 7" xfId="24880" xr:uid="{3752C12E-D0B1-4931-866F-1BEEDF58B6F1}"/>
    <cellStyle name="Input 2 5 6 8" xfId="29223" xr:uid="{293FD423-B775-4A88-84E8-7FE1BF4611AF}"/>
    <cellStyle name="Input 2 5 6 9" xfId="31197" xr:uid="{63288D9C-DF04-4E46-A9D9-A0F15847DB42}"/>
    <cellStyle name="Input 2 5 7" xfId="3527" xr:uid="{6EE8189A-21F8-4D69-97D3-6F4A99849018}"/>
    <cellStyle name="Input 2 5 7 10" xfId="35104" xr:uid="{7FABF6B6-5105-4F1A-8869-9C3250D09A88}"/>
    <cellStyle name="Input 2 5 7 11" xfId="38549" xr:uid="{DA94AEE6-1E00-48C4-A254-30DB6F25E720}"/>
    <cellStyle name="Input 2 5 7 12" xfId="41238" xr:uid="{2C54C88E-A8A6-467E-9F9E-85A7D71F67D0}"/>
    <cellStyle name="Input 2 5 7 13" xfId="45549" xr:uid="{85706752-9D30-4132-B136-404F5913EEAA}"/>
    <cellStyle name="Input 2 5 7 14" xfId="48940" xr:uid="{BC9F54E8-DA9E-40D4-AE86-686EA8F4CFF2}"/>
    <cellStyle name="Input 2 5 7 15" xfId="50945" xr:uid="{17B8B99E-D38B-44BD-ACCC-2EBE29134C3B}"/>
    <cellStyle name="Input 2 5 7 2" xfId="7962" xr:uid="{5D976387-3BEF-4ECA-B352-2428124B48B2}"/>
    <cellStyle name="Input 2 5 7 3" xfId="11541" xr:uid="{6BDCE295-AD09-4731-8B23-AA7377630AE5}"/>
    <cellStyle name="Input 2 5 7 4" xfId="15441" xr:uid="{045FFA23-ADE6-4A25-A1A6-1FF6D160650C}"/>
    <cellStyle name="Input 2 5 7 5" xfId="18640" xr:uid="{F416D9CD-3C42-4407-BE85-CF245FA17033}"/>
    <cellStyle name="Input 2 5 7 6" xfId="22620" xr:uid="{B69EB435-B703-45DA-9A6F-2EF5DC4502C1}"/>
    <cellStyle name="Input 2 5 7 7" xfId="25182" xr:uid="{F2F7862F-36E7-4CDA-8AFB-0E48E29CA53A}"/>
    <cellStyle name="Input 2 5 7 8" xfId="29525" xr:uid="{4EE4B64F-30FE-4A4D-A757-989FB90772CA}"/>
    <cellStyle name="Input 2 5 7 9" xfId="31499" xr:uid="{541F1FF2-8DED-479B-864D-FFAF82BFD3FD}"/>
    <cellStyle name="Input 2 5 8" xfId="4179" xr:uid="{6F2EDCDC-877B-4543-ACDD-1926F9A6A31B}"/>
    <cellStyle name="Input 2 5 8 10" xfId="41842" xr:uid="{954539C3-99D5-4E2C-9928-5635301EA2A0}"/>
    <cellStyle name="Input 2 5 8 11" xfId="46178" xr:uid="{1C6894F5-DA81-4C8A-AD8C-1F0699259ABE}"/>
    <cellStyle name="Input 2 5 8 12" xfId="49582" xr:uid="{AD1785BA-E88C-400D-A192-43C9F0FD5A20}"/>
    <cellStyle name="Input 2 5 8 13" xfId="51549" xr:uid="{FA47FEA7-5972-4BE7-9A31-AF48AA558E43}"/>
    <cellStyle name="Input 2 5 8 2" xfId="8612" xr:uid="{75226C78-0D14-4B1D-AB4F-40366EEF0F4B}"/>
    <cellStyle name="Input 2 5 8 3" xfId="12183" xr:uid="{D5F9A287-68D6-4023-A06D-C9BCF1A48CF9}"/>
    <cellStyle name="Input 2 5 8 4" xfId="16086" xr:uid="{610F9A46-57A3-4285-B8F0-570A0366F33F}"/>
    <cellStyle name="Input 2 5 8 5" xfId="19267" xr:uid="{C70E0462-6381-4708-AEBA-6A618DAE5330}"/>
    <cellStyle name="Input 2 5 8 6" xfId="25786" xr:uid="{7BD6DE0F-4D29-4B24-9C56-8D8400CD81C8}"/>
    <cellStyle name="Input 2 5 8 7" xfId="32134" xr:uid="{88276C55-B5BF-42B5-98EE-D9AB0ED81BA0}"/>
    <cellStyle name="Input 2 5 8 8" xfId="35740" xr:uid="{7F5AB66D-89D6-4AD6-B2A5-64AF6786BD5E}"/>
    <cellStyle name="Input 2 5 8 9" xfId="39192" xr:uid="{EFDD1243-C089-439E-B28B-09C07A2C6021}"/>
    <cellStyle name="Input 2 5 9" xfId="4509" xr:uid="{840BD93B-3280-4F1B-8172-AC59FCECC1D2}"/>
    <cellStyle name="Input 2 5 9 10" xfId="42172" xr:uid="{BF39DC18-2072-4668-B106-B84DC4225C2E}"/>
    <cellStyle name="Input 2 5 9 11" xfId="46508" xr:uid="{E150B2AE-1395-48CB-A8CC-983E8F4AD856}"/>
    <cellStyle name="Input 2 5 9 12" xfId="49912" xr:uid="{D2563557-F9D1-4A2A-9CDC-CEB29D660911}"/>
    <cellStyle name="Input 2 5 9 13" xfId="51879" xr:uid="{6AA3E680-AB51-4566-BACA-A22C45FFEFB8}"/>
    <cellStyle name="Input 2 5 9 2" xfId="8942" xr:uid="{9C322E3B-20F7-47FC-981C-55D5D9BFA68A}"/>
    <cellStyle name="Input 2 5 9 3" xfId="12513" xr:uid="{90BBD048-E125-40FE-8E3C-0B48FFA0C035}"/>
    <cellStyle name="Input 2 5 9 4" xfId="16416" xr:uid="{DAF2042D-27FD-46A1-8016-91CC58F35FD7}"/>
    <cellStyle name="Input 2 5 9 5" xfId="19597" xr:uid="{E6E922F9-AC21-44D6-9D94-0852C75CB0E2}"/>
    <cellStyle name="Input 2 5 9 6" xfId="26116" xr:uid="{E70B5420-7F80-41AE-9B28-FBD7B5B5D7A4}"/>
    <cellStyle name="Input 2 5 9 7" xfId="32464" xr:uid="{26B9F862-B41A-4DE1-86EC-7F1A7347756C}"/>
    <cellStyle name="Input 2 5 9 8" xfId="36070" xr:uid="{2D769B6B-CBA6-4CC8-804E-539C01F02752}"/>
    <cellStyle name="Input 2 5 9 9" xfId="39522" xr:uid="{0219590F-52F8-4809-815D-DBD5270A932A}"/>
    <cellStyle name="Input 2 6" xfId="1527" xr:uid="{2030E25E-5DBF-40AF-A854-FAF7EFD5D9C4}"/>
    <cellStyle name="Input 2 6 10" xfId="43552" xr:uid="{45359B08-ECAD-41DB-8F80-6CEFC3E8F440}"/>
    <cellStyle name="Input 2 6 11" xfId="47051" xr:uid="{9EFD3577-A26F-48F7-AA39-5112AD9CDF98}"/>
    <cellStyle name="Input 2 6 2" xfId="5966" xr:uid="{0096E780-B6B1-4538-8442-CFDC79D02C6E}"/>
    <cellStyle name="Input 2 6 3" xfId="9543" xr:uid="{21C7CC42-9CA3-4836-BADA-880C41CF8363}"/>
    <cellStyle name="Input 2 6 4" xfId="16648" xr:uid="{6A12A713-26ED-4AED-AA27-17936D33B9F7}"/>
    <cellStyle name="Input 2 6 5" xfId="20635" xr:uid="{86B57997-9E67-499F-A256-6CF4A963691D}"/>
    <cellStyle name="Input 2 6 6" xfId="23250" xr:uid="{E05E4D8E-A8BD-44E1-89CA-0F69EDE75ADC}"/>
    <cellStyle name="Input 2 6 7" xfId="26633" xr:uid="{751563BF-5691-41B5-8C41-DE0AEC03531A}"/>
    <cellStyle name="Input 2 6 8" xfId="33110" xr:uid="{71BC8B9A-27FB-43FD-A408-69D5A7BF024D}"/>
    <cellStyle name="Input 2 6 9" xfId="36286" xr:uid="{6886393D-42D7-4EBD-A5A1-5811C1E7D208}"/>
    <cellStyle name="Input 2 7" xfId="1830" xr:uid="{7C239DAF-AF10-4B06-B543-15632D1ED5BC}"/>
    <cellStyle name="Input 2 7 10" xfId="38714" xr:uid="{A6270E79-9056-43E0-AB6B-64B275B8C902}"/>
    <cellStyle name="Input 2 7 11" xfId="43855" xr:uid="{A17AD041-55A7-455C-BCB7-DAC7F450AAA8}"/>
    <cellStyle name="Input 2 7 12" xfId="47210" xr:uid="{F4269B44-6EA2-4441-B77F-BBB449126CFE}"/>
    <cellStyle name="Input 2 7 2" xfId="6268" xr:uid="{1DA2A642-74CF-4F8D-B287-2999E202563A}"/>
    <cellStyle name="Input 2 7 3" xfId="9846" xr:uid="{BCBA4799-1E06-4CCB-B067-4636BA7F2219}"/>
    <cellStyle name="Input 2 7 4" xfId="13748" xr:uid="{8F67E4AA-1B60-48DE-8E8B-1ED4DDE2C3A9}"/>
    <cellStyle name="Input 2 7 5" xfId="16951" xr:uid="{A3452CD6-4194-48A5-8012-F50BDCE37677}"/>
    <cellStyle name="Input 2 7 6" xfId="20938" xr:uid="{EACA2F1D-EFA3-4F93-B126-2F3BA11360DC}"/>
    <cellStyle name="Input 2 7 7" xfId="23535" xr:uid="{257D1C87-B465-472D-A02E-B4E37543A7C1}"/>
    <cellStyle name="Input 2 7 8" xfId="26890" xr:uid="{9FF322C5-36C6-4E28-A238-0F8318B3ECA7}"/>
    <cellStyle name="Input 2 7 9" xfId="33413" xr:uid="{B75AA5F5-4EF5-4078-8696-A7E2CE574A3F}"/>
    <cellStyle name="Input 2 8" xfId="1968" xr:uid="{3F394A9C-C158-4779-929B-BB13E0DD13D0}"/>
    <cellStyle name="Input 2 8 10" xfId="39685" xr:uid="{1FA9C3FE-0F75-4F6B-ACD9-29D43E382361}"/>
    <cellStyle name="Input 2 8 11" xfId="43991" xr:uid="{6433C615-F533-4E21-A14F-9D02FB401437}"/>
    <cellStyle name="Input 2 8 12" xfId="46960" xr:uid="{76662BA3-C7AA-4C9E-842B-F11AC0F09D76}"/>
    <cellStyle name="Input 2 8 2" xfId="6406" xr:uid="{47AAC895-0C49-4EAA-B974-D27A282FE886}"/>
    <cellStyle name="Input 2 8 3" xfId="9984" xr:uid="{276502EB-BD6E-4849-A18C-D8F169EA1B1D}"/>
    <cellStyle name="Input 2 8 4" xfId="13883" xr:uid="{68EF1325-7AB1-483B-BAC3-8E1FE60219DA}"/>
    <cellStyle name="Input 2 8 5" xfId="17084" xr:uid="{9214858E-1809-4F58-8B34-392148EA63AE}"/>
    <cellStyle name="Input 2 8 6" xfId="21067" xr:uid="{892932AB-FD5E-475F-BC63-E633B747BB5D}"/>
    <cellStyle name="Input 2 8 7" xfId="23656" xr:uid="{CB848C7F-C6CA-4235-8CD3-E76D3E8981EC}"/>
    <cellStyle name="Input 2 8 8" xfId="27448" xr:uid="{67168773-512B-4F2B-AABA-9C2064B4D5D8}"/>
    <cellStyle name="Input 2 8 9" xfId="33547" xr:uid="{97346B82-F5DE-45D0-B0CF-3D7BFB8A9BA7}"/>
    <cellStyle name="Input 2 9" xfId="2013" xr:uid="{7E9941BF-8E49-4A27-854C-438534FF3856}"/>
    <cellStyle name="Input 2 9 10" xfId="39730" xr:uid="{92D4709D-4C81-44F4-97F2-0B0426229208}"/>
    <cellStyle name="Input 2 9 11" xfId="44036" xr:uid="{8E6C8B96-1B39-4E17-B07B-88C02D2A2B95}"/>
    <cellStyle name="Input 2 9 12" xfId="47415" xr:uid="{E8BA52FC-07A9-4CFC-A6A7-3C9A9F5677DE}"/>
    <cellStyle name="Input 2 9 2" xfId="6451" xr:uid="{29C5912A-474B-4FE5-8F27-BFDCF087056C}"/>
    <cellStyle name="Input 2 9 3" xfId="10029" xr:uid="{1D6B141B-4DE8-456C-921E-C60046A4A631}"/>
    <cellStyle name="Input 2 9 4" xfId="13928" xr:uid="{26E7AB94-6288-4436-BE78-E66FC6314143}"/>
    <cellStyle name="Input 2 9 5" xfId="17129" xr:uid="{B6373626-CDDE-45BB-971A-27FE8B5960B8}"/>
    <cellStyle name="Input 2 9 6" xfId="21112" xr:uid="{A17DE040-90A4-448E-819A-51E08487315E}"/>
    <cellStyle name="Input 2 9 7" xfId="23700" xr:uid="{5B2E3D63-E3CA-4824-B3B3-02C1B8796200}"/>
    <cellStyle name="Input 2 9 8" xfId="27791" xr:uid="{482AD8A2-5B08-4A22-8C20-36158721FC1A}"/>
    <cellStyle name="Input 2 9 9" xfId="33592" xr:uid="{07457906-7E83-444C-808C-FE729FA51322}"/>
    <cellStyle name="Input 3" xfId="307" xr:uid="{73943406-326B-4832-8881-9C7C1F0440C4}"/>
    <cellStyle name="Input 3 10" xfId="2884" xr:uid="{4286D611-CB35-4EAE-B437-BDE7E5F270AD}"/>
    <cellStyle name="Input 3 10 10" xfId="34461" xr:uid="{C02BC0C5-65D3-44B6-96EE-970AB1FBEBE4}"/>
    <cellStyle name="Input 3 10 11" xfId="37906" xr:uid="{DF0F4449-C487-411D-8C25-2FC9070EDE35}"/>
    <cellStyle name="Input 3 10 12" xfId="40595" xr:uid="{2CA33ED6-FC1E-44F3-994B-48E8702FE0DF}"/>
    <cellStyle name="Input 3 10 13" xfId="44906" xr:uid="{F0E3F83A-65D7-48A6-8AD4-EBE3B1A23E10}"/>
    <cellStyle name="Input 3 10 14" xfId="48297" xr:uid="{C4D78594-DF43-4B16-BE6E-C612DE8CD686}"/>
    <cellStyle name="Input 3 10 15" xfId="50302" xr:uid="{1253934F-0944-45C9-ADA5-61BAD325C114}"/>
    <cellStyle name="Input 3 10 2" xfId="7319" xr:uid="{CABF820D-CE07-4C78-934B-C3E8041552F1}"/>
    <cellStyle name="Input 3 10 3" xfId="10898" xr:uid="{EDB2DF7E-FFE2-41EE-A010-995073704DCC}"/>
    <cellStyle name="Input 3 10 4" xfId="14798" xr:uid="{5782E8EE-D8BB-4F1E-A6B9-63672226D945}"/>
    <cellStyle name="Input 3 10 5" xfId="17997" xr:uid="{78BFD377-E863-4619-849C-AA49240335D9}"/>
    <cellStyle name="Input 3 10 6" xfId="21977" xr:uid="{EB6F2085-2BF5-4E0F-8285-C98448E7BA56}"/>
    <cellStyle name="Input 3 10 7" xfId="24539" xr:uid="{7D1A41DF-DD24-4BF3-AB0D-33C49925D198}"/>
    <cellStyle name="Input 3 10 8" xfId="28882" xr:uid="{13075BC2-56B5-4176-AE0A-53490443DA32}"/>
    <cellStyle name="Input 3 10 9" xfId="30856" xr:uid="{70A46376-CC60-42A5-8E06-E4951AF319AB}"/>
    <cellStyle name="Input 3 11" xfId="3833" xr:uid="{D4B87C1B-F419-4332-8BB9-3CCA7668CF2A}"/>
    <cellStyle name="Input 3 11 10" xfId="41496" xr:uid="{69CC740B-838B-4837-B96B-0643D7E41C43}"/>
    <cellStyle name="Input 3 11 11" xfId="45832" xr:uid="{5FD5C964-4596-443A-B384-B4EC515A30BA}"/>
    <cellStyle name="Input 3 11 12" xfId="49236" xr:uid="{13A77AE5-A214-42E7-AF05-87AD93ECD242}"/>
    <cellStyle name="Input 3 11 13" xfId="51203" xr:uid="{83354319-8507-49B0-9577-6E8521B90F36}"/>
    <cellStyle name="Input 3 11 2" xfId="8266" xr:uid="{23EF66EB-7629-4CF7-BBAC-4CB70AEF10B1}"/>
    <cellStyle name="Input 3 11 3" xfId="11837" xr:uid="{394B9A9E-78A0-4482-8D40-69D7014B83D6}"/>
    <cellStyle name="Input 3 11 4" xfId="15740" xr:uid="{9A4FE29D-C83F-493E-8824-1F9562F72C8E}"/>
    <cellStyle name="Input 3 11 5" xfId="18921" xr:uid="{C656A3AC-429C-4400-A6C6-3338125B6A95}"/>
    <cellStyle name="Input 3 11 6" xfId="25440" xr:uid="{D7E4B0BA-5B6D-4105-A52B-2EB2FE572B1F}"/>
    <cellStyle name="Input 3 11 7" xfId="31788" xr:uid="{1946A35A-A9D1-4345-BBB0-D9EEC32FE518}"/>
    <cellStyle name="Input 3 11 8" xfId="35394" xr:uid="{06B2C8EC-9E12-472D-956D-C8C8A4240DE2}"/>
    <cellStyle name="Input 3 11 9" xfId="38846" xr:uid="{4E95BB20-4AD2-43AB-ADE6-27AC1B3C0565}"/>
    <cellStyle name="Input 3 12" xfId="4399" xr:uid="{F5E5FA8D-0267-41F7-AAC3-3DE7C053D83A}"/>
    <cellStyle name="Input 3 12 10" xfId="42062" xr:uid="{4959A21B-4728-4006-A41B-BAB915043DD0}"/>
    <cellStyle name="Input 3 12 11" xfId="46398" xr:uid="{4A495EB5-A71E-42DB-B8F7-8265758929CF}"/>
    <cellStyle name="Input 3 12 12" xfId="49802" xr:uid="{BE3A94D3-2CEA-466A-8789-DFCFCFF5092D}"/>
    <cellStyle name="Input 3 12 13" xfId="51769" xr:uid="{CE5939D9-7B13-423B-AB9E-F6BFAB0A2DDD}"/>
    <cellStyle name="Input 3 12 2" xfId="8832" xr:uid="{3C0F0FAE-550B-4D7D-A553-E06F84336E41}"/>
    <cellStyle name="Input 3 12 3" xfId="12403" xr:uid="{1F3DD43E-8338-4E67-814A-A683DCB3A16D}"/>
    <cellStyle name="Input 3 12 4" xfId="16306" xr:uid="{EAEF2064-7303-4291-8407-1CB19ED2CE37}"/>
    <cellStyle name="Input 3 12 5" xfId="19487" xr:uid="{FC26C5E5-2602-4F9B-BA0A-A0C29CA15077}"/>
    <cellStyle name="Input 3 12 6" xfId="26006" xr:uid="{A554117C-2C7C-48DA-986E-E91B6E4BA47B}"/>
    <cellStyle name="Input 3 12 7" xfId="32354" xr:uid="{AD3CCE05-768D-4A28-AD75-8B43DEBA841F}"/>
    <cellStyle name="Input 3 12 8" xfId="35960" xr:uid="{536F953D-BF2A-42D0-8208-3753D4361C70}"/>
    <cellStyle name="Input 3 12 9" xfId="39412" xr:uid="{35CE72D4-5F6E-429D-8AD8-7E821FE1BBCE}"/>
    <cellStyle name="Input 3 13" xfId="5032" xr:uid="{D54808BC-777F-42CF-8945-6321217A5510}"/>
    <cellStyle name="Input 3 14" xfId="12816" xr:uid="{0FF3CCDD-929D-4044-9836-28475057EC40}"/>
    <cellStyle name="Input 3 15" xfId="15589" xr:uid="{5892A43D-843A-45B9-973E-015DC2890643}"/>
    <cellStyle name="Input 3 16" xfId="36413" xr:uid="{CDDEF9F9-8F83-4F11-8173-A3FF795750C2}"/>
    <cellStyle name="Input 3 17" xfId="42429" xr:uid="{A55E29E6-5B8C-4333-ACBA-2F4D8DEEF10C}"/>
    <cellStyle name="Input 3 18" xfId="52265" xr:uid="{8F03C7CF-49F3-4624-BB7E-8BF91586E575}"/>
    <cellStyle name="Input 3 2" xfId="663" xr:uid="{DAD91B8D-5D16-4440-8F6F-4CC8DA2BA4AF}"/>
    <cellStyle name="Input 3 2 10" xfId="4450" xr:uid="{7FE5A14E-72ED-48E8-8EF0-655E19BFB29B}"/>
    <cellStyle name="Input 3 2 10 10" xfId="42113" xr:uid="{BFDFF3CE-8224-4F5C-BEC4-16FA78F450D3}"/>
    <cellStyle name="Input 3 2 10 11" xfId="46449" xr:uid="{1B37C751-AB1C-4173-9745-EF717B866F8D}"/>
    <cellStyle name="Input 3 2 10 12" xfId="49853" xr:uid="{B9D9EBA6-B794-4A49-8608-0F2A3EF5C2BC}"/>
    <cellStyle name="Input 3 2 10 13" xfId="51820" xr:uid="{8FC57545-D12B-4D4A-AE06-156E45C49B6E}"/>
    <cellStyle name="Input 3 2 10 2" xfId="8883" xr:uid="{4A9CBAE3-8BD7-4779-9414-115E46E6D097}"/>
    <cellStyle name="Input 3 2 10 3" xfId="12454" xr:uid="{385E9010-8601-4A83-AC29-933577EFFEC5}"/>
    <cellStyle name="Input 3 2 10 4" xfId="16357" xr:uid="{79CAEBA6-92A3-4700-866B-685357F885AE}"/>
    <cellStyle name="Input 3 2 10 5" xfId="19538" xr:uid="{3FBDAFAB-AA43-4636-BF6B-C0B1F24F4513}"/>
    <cellStyle name="Input 3 2 10 6" xfId="26057" xr:uid="{926996C5-9687-4791-9DDD-E4C40ACF67BB}"/>
    <cellStyle name="Input 3 2 10 7" xfId="32405" xr:uid="{22D27F31-3184-4FAE-AC8B-CCD3EA87C54F}"/>
    <cellStyle name="Input 3 2 10 8" xfId="36011" xr:uid="{F4A899F3-D128-4716-A2EA-818288817AFB}"/>
    <cellStyle name="Input 3 2 10 9" xfId="39463" xr:uid="{EAC4EACC-666E-4A27-BDE8-11ABB1DA1D00}"/>
    <cellStyle name="Input 3 2 11" xfId="4962" xr:uid="{7AD618AB-475A-4D32-BC82-25488279AEED}"/>
    <cellStyle name="Input 3 2 12" xfId="12900" xr:uid="{7C9344E1-D2D5-46ED-B5EB-00FA6202DC1E}"/>
    <cellStyle name="Input 3 2 13" xfId="19777" xr:uid="{83D83E5A-B679-43FE-BDBD-AA19D5259D20}"/>
    <cellStyle name="Input 3 2 14" xfId="37274" xr:uid="{A9DCF5DA-811A-400F-9677-361B7394A575}"/>
    <cellStyle name="Input 3 2 15" xfId="42693" xr:uid="{7AE915BC-DFDD-41B6-BF09-A0E9E3966FCD}"/>
    <cellStyle name="Input 3 2 16" xfId="52527" xr:uid="{E3C8D733-3BCA-4079-B8DF-8B79B9E2A5C5}"/>
    <cellStyle name="Input 3 2 2" xfId="878" xr:uid="{B67F3556-A1EB-4D2B-A7DB-992FE37F72F1}"/>
    <cellStyle name="Input 3 2 2 10" xfId="4918" xr:uid="{D65F918C-7045-4D96-B294-268F858A2386}"/>
    <cellStyle name="Input 3 2 2 11" xfId="12942" xr:uid="{5B1D8787-8ACC-4AB5-B92B-F3D7102905B5}"/>
    <cellStyle name="Input 3 2 2 12" xfId="19987" xr:uid="{81D3C6B9-1618-44FD-A3F6-2E15AB4C9DD6}"/>
    <cellStyle name="Input 3 2 2 13" xfId="37469" xr:uid="{61096DA2-30A9-4C16-AEFF-58C7AE076B90}"/>
    <cellStyle name="Input 3 2 2 14" xfId="42903" xr:uid="{76A45EC8-C826-4BE3-9FFB-C74954D44CB8}"/>
    <cellStyle name="Input 3 2 2 15" xfId="52741" xr:uid="{E24CB210-7C2D-419A-8784-A5D55E1086ED}"/>
    <cellStyle name="Input 3 2 2 2" xfId="1425" xr:uid="{4ADA4215-3719-4F6F-A6BF-0533D2A7FDDB}"/>
    <cellStyle name="Input 3 2 2 2 10" xfId="43450" xr:uid="{03A49B8E-B0E6-46E6-BA01-47FA826821FC}"/>
    <cellStyle name="Input 3 2 2 2 11" xfId="47630" xr:uid="{79BD0AAC-2D5E-4E28-BFF9-00C9F341F980}"/>
    <cellStyle name="Input 3 2 2 2 2" xfId="5864" xr:uid="{87F4800A-104C-407D-A4B6-3A6CCD14442D}"/>
    <cellStyle name="Input 3 2 2 2 3" xfId="9441" xr:uid="{A579201A-D07E-4E0F-B4BA-C25F4DB96A5C}"/>
    <cellStyle name="Input 3 2 2 2 4" xfId="16546" xr:uid="{2F976AB2-7D74-46CC-83B1-AEAA0058B0F8}"/>
    <cellStyle name="Input 3 2 2 2 5" xfId="20533" xr:uid="{C40AF670-1527-4CE8-B0CF-6B716F5FD34A}"/>
    <cellStyle name="Input 3 2 2 2 6" xfId="23154" xr:uid="{0ACD7601-0BDB-427D-B815-3C58E6D3945D}"/>
    <cellStyle name="Input 3 2 2 2 7" xfId="30200" xr:uid="{EBCED86A-0CFD-49B2-ACDD-BB153329B47D}"/>
    <cellStyle name="Input 3 2 2 2 8" xfId="33008" xr:uid="{88D61884-5901-4B05-81D1-7C092F6F673E}"/>
    <cellStyle name="Input 3 2 2 2 9" xfId="36489" xr:uid="{C11CB09B-BD7C-49A0-83F1-2CD8B1DDFA38}"/>
    <cellStyle name="Input 3 2 2 3" xfId="1558" xr:uid="{E1CCEDEE-63F9-4C1C-B146-6DF800307000}"/>
    <cellStyle name="Input 3 2 2 3 10" xfId="37332" xr:uid="{C840D4E5-1AFA-4783-85AD-53B0C869CE99}"/>
    <cellStyle name="Input 3 2 2 3 11" xfId="43583" xr:uid="{9A77636B-190E-4798-B719-3A754FFC6C15}"/>
    <cellStyle name="Input 3 2 2 3 12" xfId="46844" xr:uid="{545CC3F0-D86B-4469-82E8-BC86D65B7CE7}"/>
    <cellStyle name="Input 3 2 2 3 2" xfId="5997" xr:uid="{13DE80E9-D4BF-4274-A4C4-2DCB1788FF17}"/>
    <cellStyle name="Input 3 2 2 3 3" xfId="9574" xr:uid="{B6EA4E8B-9E4D-4710-86E2-593B46018721}"/>
    <cellStyle name="Input 3 2 2 3 4" xfId="13486" xr:uid="{86F6B915-AF32-4D73-93AF-A4D215B22C97}"/>
    <cellStyle name="Input 3 2 2 3 5" xfId="16679" xr:uid="{DCA2BBD0-1BC3-4E5A-A15B-9AD2822F1A39}"/>
    <cellStyle name="Input 3 2 2 3 6" xfId="20666" xr:uid="{78754C8B-6440-419D-ADBF-7E6450143CC5}"/>
    <cellStyle name="Input 3 2 2 3 7" xfId="23277" xr:uid="{37E2B3EE-0CF9-4C97-9A31-6AD7452C6456}"/>
    <cellStyle name="Input 3 2 2 3 8" xfId="28360" xr:uid="{D2D864D2-AA84-4A33-8606-44B2E58076F7}"/>
    <cellStyle name="Input 3 2 2 3 9" xfId="33141" xr:uid="{94DE79BC-1B3D-4EA1-9246-AE73BF50244C}"/>
    <cellStyle name="Input 3 2 2 4" xfId="2291" xr:uid="{89A1497E-2805-4854-8B23-81357D21DA8A}"/>
    <cellStyle name="Input 3 2 2 4 10" xfId="40008" xr:uid="{35900286-4621-4C41-B5F0-25C17187A63D}"/>
    <cellStyle name="Input 3 2 2 4 11" xfId="44314" xr:uid="{21B37061-E525-4E3D-AD10-47F4DAE6A2C0}"/>
    <cellStyle name="Input 3 2 2 4 12" xfId="47219" xr:uid="{1D5663D4-ADB9-46E5-81AA-A12102B241ED}"/>
    <cellStyle name="Input 3 2 2 4 2" xfId="6729" xr:uid="{583C356E-6E40-4EC0-BDAA-AA0651BDCA18}"/>
    <cellStyle name="Input 3 2 2 4 3" xfId="10307" xr:uid="{BC4526AD-FDB1-4746-BE43-BA1C8E36B28B}"/>
    <cellStyle name="Input 3 2 2 4 4" xfId="14206" xr:uid="{946942C0-0E32-45C3-90E9-93B10AFAE3B6}"/>
    <cellStyle name="Input 3 2 2 4 5" xfId="17407" xr:uid="{97AADABE-E3FB-4C04-86A2-99BCF7AA6C5C}"/>
    <cellStyle name="Input 3 2 2 4 6" xfId="21390" xr:uid="{9D1ABE55-A30A-4A2C-B9D6-C56397D38616}"/>
    <cellStyle name="Input 3 2 2 4 7" xfId="23977" xr:uid="{6ADD3D6B-F519-4C9F-802A-46C8EF96B986}"/>
    <cellStyle name="Input 3 2 2 4 8" xfId="26887" xr:uid="{6A57D330-F60A-4FF1-A951-76007A938D11}"/>
    <cellStyle name="Input 3 2 2 4 9" xfId="33870" xr:uid="{2EBEA467-F4B0-459B-B4E9-5D410A521230}"/>
    <cellStyle name="Input 3 2 2 5" xfId="2653" xr:uid="{CEC48162-5013-4984-B56C-6C0124AECF30}"/>
    <cellStyle name="Input 3 2 2 5 10" xfId="40370" xr:uid="{2841D2C1-6893-450B-B412-1A0BF30F3BBC}"/>
    <cellStyle name="Input 3 2 2 5 11" xfId="44676" xr:uid="{DD386729-3D63-4AF3-BBD8-AC7D0E27C5A7}"/>
    <cellStyle name="Input 3 2 2 5 12" xfId="50077" xr:uid="{6E89860E-9878-40D5-8845-2B1D6D607D03}"/>
    <cellStyle name="Input 3 2 2 5 2" xfId="7090" xr:uid="{C42EEA5B-2849-4797-B293-88242B901FAC}"/>
    <cellStyle name="Input 3 2 2 5 3" xfId="10669" xr:uid="{51DAF950-ABD4-49B9-9E0C-8BE6F07BD8F7}"/>
    <cellStyle name="Input 3 2 2 5 4" xfId="14568" xr:uid="{D2C0D900-CBA5-4C91-8350-02E0C4BA0041}"/>
    <cellStyle name="Input 3 2 2 5 5" xfId="17769" xr:uid="{CF41CF0A-0456-4CDB-B068-92D2BD28DFCE}"/>
    <cellStyle name="Input 3 2 2 5 6" xfId="21752" xr:uid="{7D6901DB-31FE-4EAD-91C9-743F2C67CFCD}"/>
    <cellStyle name="Input 3 2 2 5 7" xfId="24320" xr:uid="{52B1B61D-F960-4FC7-9927-61A7B5ACE196}"/>
    <cellStyle name="Input 3 2 2 5 8" xfId="30625" xr:uid="{93992888-6D69-4143-9ECC-2ABABE73B234}"/>
    <cellStyle name="Input 3 2 2 5 9" xfId="34232" xr:uid="{DBA9E779-9822-4F4B-89ED-8132D7BC1352}"/>
    <cellStyle name="Input 3 2 2 6" xfId="3342" xr:uid="{BE272F42-2EC0-4990-87F8-F28B42781F1E}"/>
    <cellStyle name="Input 3 2 2 6 10" xfId="34919" xr:uid="{CA22E660-BC2D-4EF5-9FEA-860DCDCC3DB7}"/>
    <cellStyle name="Input 3 2 2 6 11" xfId="38364" xr:uid="{BA88A8D7-A2A4-4649-8805-710282E0038E}"/>
    <cellStyle name="Input 3 2 2 6 12" xfId="41053" xr:uid="{651E6FF7-B967-428A-A904-D06F4DE287AD}"/>
    <cellStyle name="Input 3 2 2 6 13" xfId="45364" xr:uid="{84D26515-E1FE-49AE-80D7-7FF4FAE53BC9}"/>
    <cellStyle name="Input 3 2 2 6 14" xfId="48755" xr:uid="{2E07E3BA-B60C-416A-98BD-A45755F3EE2B}"/>
    <cellStyle name="Input 3 2 2 6 15" xfId="50760" xr:uid="{5D522C4B-2060-4D6E-9D0A-D2D4088B43AD}"/>
    <cellStyle name="Input 3 2 2 6 2" xfId="7777" xr:uid="{C43C6D29-EADF-4036-BC92-445449B174A1}"/>
    <cellStyle name="Input 3 2 2 6 3" xfId="11356" xr:uid="{F9739BC9-951C-41EB-BECE-72D4E3A10065}"/>
    <cellStyle name="Input 3 2 2 6 4" xfId="15256" xr:uid="{6EE2818D-9D9E-46E0-8D75-201C27BB314A}"/>
    <cellStyle name="Input 3 2 2 6 5" xfId="18455" xr:uid="{A487DAF6-8B1A-4048-B72C-EBDCC2698EC1}"/>
    <cellStyle name="Input 3 2 2 6 6" xfId="22435" xr:uid="{AC002F56-19FE-455D-BDA7-D58E735597E6}"/>
    <cellStyle name="Input 3 2 2 6 7" xfId="24997" xr:uid="{E18F20E2-1355-4255-8244-77A420919A08}"/>
    <cellStyle name="Input 3 2 2 6 8" xfId="29340" xr:uid="{BD894A5C-83D8-444F-8C81-8597A0875DFC}"/>
    <cellStyle name="Input 3 2 2 6 9" xfId="31314" xr:uid="{2AAE1203-216E-4627-B852-FEC9CB100668}"/>
    <cellStyle name="Input 3 2 2 7" xfId="2839" xr:uid="{203DB555-3B6A-44CC-82A1-26A9B57691D3}"/>
    <cellStyle name="Input 3 2 2 7 10" xfId="34417" xr:uid="{AAFB5E03-F678-4F35-A675-F44EBB938D84}"/>
    <cellStyle name="Input 3 2 2 7 11" xfId="37863" xr:uid="{1A8F229B-B8F2-448B-8152-7D76C5E3C35D}"/>
    <cellStyle name="Input 3 2 2 7 12" xfId="40553" xr:uid="{247BF67C-420A-4330-924B-9F9E8344D352}"/>
    <cellStyle name="Input 3 2 2 7 13" xfId="44861" xr:uid="{F7E87F24-93D6-42CF-9C7D-FC2F7D3DD501}"/>
    <cellStyle name="Input 3 2 2 7 14" xfId="48256" xr:uid="{75A1EBB9-E26E-4C58-99BA-4B066BC78221}"/>
    <cellStyle name="Input 3 2 2 7 15" xfId="50260" xr:uid="{CC4BE353-28EA-4DDB-9A47-5BDAFCAE54F7}"/>
    <cellStyle name="Input 3 2 2 7 2" xfId="7275" xr:uid="{EC093F85-1CF6-4D7B-9771-0451C00D27DE}"/>
    <cellStyle name="Input 3 2 2 7 3" xfId="10853" xr:uid="{8469D4EC-9E8B-428C-9D31-C886323A6CFA}"/>
    <cellStyle name="Input 3 2 2 7 4" xfId="14754" xr:uid="{CD5948A0-2DD0-4E18-88DF-85EC701645DA}"/>
    <cellStyle name="Input 3 2 2 7 5" xfId="17954" xr:uid="{DA9FBF23-2315-43E7-B365-56AAD72D6794}"/>
    <cellStyle name="Input 3 2 2 7 6" xfId="21935" xr:uid="{2DF6BC1F-E3FA-4F11-84EE-086994AEF24A}"/>
    <cellStyle name="Input 3 2 2 7 7" xfId="24497" xr:uid="{DF14C779-0B59-47BD-BF44-4CD949536A78}"/>
    <cellStyle name="Input 3 2 2 7 8" xfId="28838" xr:uid="{2C771BD4-95C4-45D9-BF90-FDB01C7F8FEE}"/>
    <cellStyle name="Input 3 2 2 7 9" xfId="30811" xr:uid="{A1367728-8628-48F7-BB60-09E6B40E864B}"/>
    <cellStyle name="Input 3 2 2 8" xfId="4294" xr:uid="{945E8E65-E292-42A6-94DC-44ABB858DECA}"/>
    <cellStyle name="Input 3 2 2 8 10" xfId="41957" xr:uid="{04E81E41-3FA0-4314-9DFC-7FE9FB6BD1C6}"/>
    <cellStyle name="Input 3 2 2 8 11" xfId="46293" xr:uid="{EFA3E8EC-AD41-4551-9F1B-1492614C476A}"/>
    <cellStyle name="Input 3 2 2 8 12" xfId="49697" xr:uid="{7D988C85-BD73-4AE1-A178-D031ED4EC302}"/>
    <cellStyle name="Input 3 2 2 8 13" xfId="51664" xr:uid="{4A3078C6-062F-440D-A073-2B71576CEF37}"/>
    <cellStyle name="Input 3 2 2 8 2" xfId="8727" xr:uid="{3A94B073-4DFC-4A08-B0E0-34193D8326D9}"/>
    <cellStyle name="Input 3 2 2 8 3" xfId="12298" xr:uid="{BD1311C5-ECB8-4F7B-88A6-D5805C832A54}"/>
    <cellStyle name="Input 3 2 2 8 4" xfId="16201" xr:uid="{143F263D-2D74-4941-BF89-7EE3522D7D82}"/>
    <cellStyle name="Input 3 2 2 8 5" xfId="19382" xr:uid="{29D56718-B14A-4B9A-A9E1-A3DEB3BBBCB8}"/>
    <cellStyle name="Input 3 2 2 8 6" xfId="25901" xr:uid="{1AB215EC-72B1-486D-8803-84CFCF0D3DF5}"/>
    <cellStyle name="Input 3 2 2 8 7" xfId="32249" xr:uid="{A7EC09AF-6CF8-418E-9812-D14CC3B59361}"/>
    <cellStyle name="Input 3 2 2 8 8" xfId="35855" xr:uid="{17B43C87-253C-4B27-838F-90C4DCAF06B9}"/>
    <cellStyle name="Input 3 2 2 8 9" xfId="39307" xr:uid="{312D1908-3D03-4800-9242-94F09CA3825A}"/>
    <cellStyle name="Input 3 2 2 9" xfId="3902" xr:uid="{556E262B-D20F-487E-B31F-3F788D7D3E97}"/>
    <cellStyle name="Input 3 2 2 9 10" xfId="41565" xr:uid="{B9911CBC-312D-4A26-A9C6-BBC79F48257A}"/>
    <cellStyle name="Input 3 2 2 9 11" xfId="45901" xr:uid="{672D0686-E405-42BB-8973-DC92875F90E7}"/>
    <cellStyle name="Input 3 2 2 9 12" xfId="49305" xr:uid="{E624A55F-94A6-4D21-A407-729311B8A7FF}"/>
    <cellStyle name="Input 3 2 2 9 13" xfId="51272" xr:uid="{991AD799-B27B-4449-BB65-8EEE82C3A694}"/>
    <cellStyle name="Input 3 2 2 9 2" xfId="8335" xr:uid="{D3312027-050E-4465-8184-E83087CF9BD2}"/>
    <cellStyle name="Input 3 2 2 9 3" xfId="11906" xr:uid="{62389864-7B69-4353-9558-2C0B63EA4BA4}"/>
    <cellStyle name="Input 3 2 2 9 4" xfId="15809" xr:uid="{043D56D3-EB2D-44D3-B637-9F85324930ED}"/>
    <cellStyle name="Input 3 2 2 9 5" xfId="18990" xr:uid="{3CE0DDB9-56D6-4265-94B2-93ACB204E6EE}"/>
    <cellStyle name="Input 3 2 2 9 6" xfId="25509" xr:uid="{49B7AF88-48DA-4F60-9851-7482E1655E73}"/>
    <cellStyle name="Input 3 2 2 9 7" xfId="31857" xr:uid="{F2A521EE-3767-4376-B535-BCA0AEE27410}"/>
    <cellStyle name="Input 3 2 2 9 8" xfId="35463" xr:uid="{02A2DD8B-1C59-4EB2-87F5-C166D08E1FA1}"/>
    <cellStyle name="Input 3 2 2 9 9" xfId="38915" xr:uid="{5FF02BE4-A20B-4EE4-9AC4-47D25D6D6E09}"/>
    <cellStyle name="Input 3 2 3" xfId="1178" xr:uid="{6F4BF55E-99FC-4B1A-867A-43EF32123BB1}"/>
    <cellStyle name="Input 3 2 3 10" xfId="43203" xr:uid="{D6DD0957-CD43-448B-80EE-630A3D10F287}"/>
    <cellStyle name="Input 3 2 3 11" xfId="47701" xr:uid="{6DD62679-68A7-4DFB-86B5-E25F44220D99}"/>
    <cellStyle name="Input 3 2 3 2" xfId="5620" xr:uid="{C59E4740-A374-4A88-9BBF-160D2264C48B}"/>
    <cellStyle name="Input 3 2 3 3" xfId="9194" xr:uid="{6F6A4169-AACF-4F3C-80C4-4A4D7D8FDDE7}"/>
    <cellStyle name="Input 3 2 3 4" xfId="4750" xr:uid="{35F7B34D-5759-4B51-A8B1-E49696295E9B}"/>
    <cellStyle name="Input 3 2 3 5" xfId="20286" xr:uid="{592DB4A9-3BF6-40C3-8927-8E107B77BC70}"/>
    <cellStyle name="Input 3 2 3 6" xfId="23065" xr:uid="{F089A262-D0B0-476B-B259-0EEAA8FA8342}"/>
    <cellStyle name="Input 3 2 3 7" xfId="27888" xr:uid="{081773AD-096E-4275-B30F-9C0CFE66621F}"/>
    <cellStyle name="Input 3 2 3 8" xfId="32761" xr:uid="{7A0CDCCF-0A1E-4736-B4C3-F988E73E4922}"/>
    <cellStyle name="Input 3 2 3 9" xfId="37006" xr:uid="{8B43F276-14BE-46EB-9AB7-9FB8EB92A34B}"/>
    <cellStyle name="Input 3 2 4" xfId="1843" xr:uid="{7F3E0BB4-CB2D-44C5-83C2-9E462871AF0B}"/>
    <cellStyle name="Input 3 2 4 10" xfId="26530" xr:uid="{B2DF9EA8-15D8-45DF-9C26-123860596502}"/>
    <cellStyle name="Input 3 2 4 11" xfId="43868" xr:uid="{86AC3B6A-B53C-4FA5-AF41-A58BEB5E88A0}"/>
    <cellStyle name="Input 3 2 4 12" xfId="47171" xr:uid="{F62D024F-1A08-4786-9290-EA69A49B2F96}"/>
    <cellStyle name="Input 3 2 4 2" xfId="6281" xr:uid="{ECCA67F3-236F-4C07-8EF6-469530A01E7D}"/>
    <cellStyle name="Input 3 2 4 3" xfId="9859" xr:uid="{4EAFBC29-648C-4CE3-9327-BEC5F5A5E158}"/>
    <cellStyle name="Input 3 2 4 4" xfId="13761" xr:uid="{DE47E3B8-9B69-4DAA-AA6E-5AE64BECAF3F}"/>
    <cellStyle name="Input 3 2 4 5" xfId="16964" xr:uid="{895D427A-E9B7-4278-848C-670B0D596E9E}"/>
    <cellStyle name="Input 3 2 4 6" xfId="20951" xr:uid="{C2174A4F-EAAB-418F-A69C-22522503EC81}"/>
    <cellStyle name="Input 3 2 4 7" xfId="23547" xr:uid="{63849919-0C8F-4E79-814B-4534713E6FE3}"/>
    <cellStyle name="Input 3 2 4 8" xfId="28082" xr:uid="{565C349F-D4FA-472D-A1EF-D09565E4DA33}"/>
    <cellStyle name="Input 3 2 4 9" xfId="33426" xr:uid="{22A5E418-A2FC-474F-AF33-952CFDCEB9B2}"/>
    <cellStyle name="Input 3 2 5" xfId="2110" xr:uid="{634F7A0F-1C87-4470-A3CA-9A54E25B49E7}"/>
    <cellStyle name="Input 3 2 5 10" xfId="39827" xr:uid="{C7C96E70-F82F-46BE-91B5-570B484FD8BE}"/>
    <cellStyle name="Input 3 2 5 11" xfId="44133" xr:uid="{02372F2A-58CE-4865-B55A-E164D58850B7}"/>
    <cellStyle name="Input 3 2 5 12" xfId="47013" xr:uid="{9D708910-BEDB-44A8-A850-F6353AFA299E}"/>
    <cellStyle name="Input 3 2 5 2" xfId="6548" xr:uid="{4B3D89DB-3791-4974-A2B0-5A391F6330C0}"/>
    <cellStyle name="Input 3 2 5 3" xfId="10126" xr:uid="{A04CF0D0-2C77-4586-AE11-5F4A9BE30C66}"/>
    <cellStyle name="Input 3 2 5 4" xfId="14025" xr:uid="{F2EBB2F5-BFCC-4669-85C7-CF59FA196730}"/>
    <cellStyle name="Input 3 2 5 5" xfId="17226" xr:uid="{427B661A-C55F-4B97-AB83-887E881228C1}"/>
    <cellStyle name="Input 3 2 5 6" xfId="21209" xr:uid="{0BF58623-97D2-4E33-B47E-F49CD184B9DC}"/>
    <cellStyle name="Input 3 2 5 7" xfId="23796" xr:uid="{524F2F5C-6640-4CB1-A901-1A1C2D6CE361}"/>
    <cellStyle name="Input 3 2 5 8" xfId="30439" xr:uid="{BF997573-2071-455F-AD89-3270D21C3A61}"/>
    <cellStyle name="Input 3 2 5 9" xfId="33689" xr:uid="{07F66E9B-9FC0-4654-B775-D008818D1252}"/>
    <cellStyle name="Input 3 2 6" xfId="2447" xr:uid="{30480444-3103-47D8-B9F2-282BAF118C97}"/>
    <cellStyle name="Input 3 2 6 10" xfId="40164" xr:uid="{F6B24944-2E2E-4BD4-BD07-335A7CA5F471}"/>
    <cellStyle name="Input 3 2 6 11" xfId="44470" xr:uid="{1DAB4055-51E7-4D01-86F5-742481691AA1}"/>
    <cellStyle name="Input 3 2 6 12" xfId="46722" xr:uid="{644E6EF0-9074-47A1-A3F0-28731EF605A4}"/>
    <cellStyle name="Input 3 2 6 2" xfId="6885" xr:uid="{97B9B1FA-EFE5-4D2B-B459-44D03EBEB9DE}"/>
    <cellStyle name="Input 3 2 6 3" xfId="10463" xr:uid="{F3DFEBB3-6414-4EEC-8898-2226998BF81A}"/>
    <cellStyle name="Input 3 2 6 4" xfId="14362" xr:uid="{E8520C29-AEAE-4CC4-B24F-09C8BCA05529}"/>
    <cellStyle name="Input 3 2 6 5" xfId="17563" xr:uid="{36BEF506-9431-4B5B-9E20-1A49068A37B9}"/>
    <cellStyle name="Input 3 2 6 6" xfId="21546" xr:uid="{CD09DE0C-0226-487B-907C-CD7FC2C27E1F}"/>
    <cellStyle name="Input 3 2 6 7" xfId="24129" xr:uid="{F2D9ED96-3937-4760-A71C-A441DE96D82A}"/>
    <cellStyle name="Input 3 2 6 8" xfId="26437" xr:uid="{D0F27B73-AC23-4A4D-83D9-B39BDB0F371C}"/>
    <cellStyle name="Input 3 2 6 9" xfId="34026" xr:uid="{0A80B316-EB26-4DA2-93F5-97DBCDBFB96B}"/>
    <cellStyle name="Input 3 2 7" xfId="3131" xr:uid="{9FAEBC02-97CB-48BE-81CB-E33AF817AAE9}"/>
    <cellStyle name="Input 3 2 7 10" xfId="34708" xr:uid="{A0CB8355-0010-413C-B218-E3CD0FC0BF05}"/>
    <cellStyle name="Input 3 2 7 11" xfId="38153" xr:uid="{FD117C35-F573-4CC5-9522-4E14898B0CEC}"/>
    <cellStyle name="Input 3 2 7 12" xfId="40842" xr:uid="{651B65DB-D438-4D1F-A6DF-3BAF3AB9C94D}"/>
    <cellStyle name="Input 3 2 7 13" xfId="45153" xr:uid="{24FD0D26-4EEC-420C-80A6-C26366940071}"/>
    <cellStyle name="Input 3 2 7 14" xfId="48544" xr:uid="{ECC10F07-97BC-486D-AD0A-85B9F7CF7A03}"/>
    <cellStyle name="Input 3 2 7 15" xfId="50549" xr:uid="{CA79DCA0-1E05-4364-B19F-8705291C1B73}"/>
    <cellStyle name="Input 3 2 7 2" xfId="7566" xr:uid="{64304110-361A-476E-9969-B12A211F4EFA}"/>
    <cellStyle name="Input 3 2 7 3" xfId="11145" xr:uid="{A86AA1C5-2AAD-4DE1-B171-AF6ED04921C5}"/>
    <cellStyle name="Input 3 2 7 4" xfId="15045" xr:uid="{C91B885A-1EBE-46AB-9C3C-61AE49DFBE08}"/>
    <cellStyle name="Input 3 2 7 5" xfId="18244" xr:uid="{035F3851-CE9D-49B5-A3BD-57A5CE6E986D}"/>
    <cellStyle name="Input 3 2 7 6" xfId="22224" xr:uid="{93F0039B-4DA3-477A-9DD4-7C7AD70ADAD2}"/>
    <cellStyle name="Input 3 2 7 7" xfId="24786" xr:uid="{5F876085-CF53-4B28-829E-27A9B7DCC6C6}"/>
    <cellStyle name="Input 3 2 7 8" xfId="29129" xr:uid="{0EB22E95-603D-470D-AE1B-24A607F987D4}"/>
    <cellStyle name="Input 3 2 7 9" xfId="31103" xr:uid="{49CFA545-AC56-43A3-B9A2-8A68E6DA20AB}"/>
    <cellStyle name="Input 3 2 8" xfId="3589" xr:uid="{F37355B9-E900-41AB-A5F7-F3483422C141}"/>
    <cellStyle name="Input 3 2 8 10" xfId="35166" xr:uid="{7FA431B8-BF13-4F18-A9BE-717610CA4F28}"/>
    <cellStyle name="Input 3 2 8 11" xfId="38611" xr:uid="{714B4F67-2993-4F09-BB75-6D4832EFAEE5}"/>
    <cellStyle name="Input 3 2 8 12" xfId="41300" xr:uid="{534AAA2F-82E9-4934-BA74-F0C56FEEF443}"/>
    <cellStyle name="Input 3 2 8 13" xfId="45611" xr:uid="{2E9A9135-C2A8-49B3-8A6A-530B1D019E1F}"/>
    <cellStyle name="Input 3 2 8 14" xfId="49002" xr:uid="{1FDAF784-A216-4EA7-9CB8-6C774BA84928}"/>
    <cellStyle name="Input 3 2 8 15" xfId="51007" xr:uid="{9DD998CD-CF6B-46A2-A56B-F0FAF684EDD2}"/>
    <cellStyle name="Input 3 2 8 2" xfId="8024" xr:uid="{18E4DD76-1105-4E8F-A4B8-3D73A67B8CC9}"/>
    <cellStyle name="Input 3 2 8 3" xfId="11603" xr:uid="{517E78E8-02F2-4FCE-B36F-CF5C0A5BD364}"/>
    <cellStyle name="Input 3 2 8 4" xfId="15503" xr:uid="{81647A77-5930-45C6-B730-B37A832D3567}"/>
    <cellStyle name="Input 3 2 8 5" xfId="18702" xr:uid="{B24591B6-1E19-4991-9C20-9D014BF3D519}"/>
    <cellStyle name="Input 3 2 8 6" xfId="22682" xr:uid="{0884AFE3-20EC-46CB-85A9-2643526759FE}"/>
    <cellStyle name="Input 3 2 8 7" xfId="25244" xr:uid="{B81EB90F-1CCD-45A0-B33F-50688D9AA04D}"/>
    <cellStyle name="Input 3 2 8 8" xfId="29587" xr:uid="{CDBB89CF-9362-4B69-96EA-634E4058DD16}"/>
    <cellStyle name="Input 3 2 8 9" xfId="31561" xr:uid="{E0FEDACB-A395-416F-A420-9A27B1C1988C}"/>
    <cellStyle name="Input 3 2 9" xfId="4085" xr:uid="{8CD6ADEF-9E7A-45CC-BEF2-66FF1FC231EC}"/>
    <cellStyle name="Input 3 2 9 10" xfId="41748" xr:uid="{9798A93B-2946-41A1-847F-90649F4DDD48}"/>
    <cellStyle name="Input 3 2 9 11" xfId="46084" xr:uid="{7E80593C-7808-4B46-A4B5-975AD1169F22}"/>
    <cellStyle name="Input 3 2 9 12" xfId="49488" xr:uid="{7257DECA-FF20-47F0-989F-7966E2F194AE}"/>
    <cellStyle name="Input 3 2 9 13" xfId="51455" xr:uid="{02C0CC9D-33A8-4B59-83CB-546461883034}"/>
    <cellStyle name="Input 3 2 9 2" xfId="8518" xr:uid="{8D538FF6-7E1B-4565-A4C3-19AE82C675F4}"/>
    <cellStyle name="Input 3 2 9 3" xfId="12089" xr:uid="{BB182A46-D364-43D0-9487-0ABDBD7E650C}"/>
    <cellStyle name="Input 3 2 9 4" xfId="15992" xr:uid="{91058076-BBD5-4C5F-9FE0-AEC435173B96}"/>
    <cellStyle name="Input 3 2 9 5" xfId="19173" xr:uid="{7E9E0951-55DD-42D4-A43C-64CED36D5AC7}"/>
    <cellStyle name="Input 3 2 9 6" xfId="25692" xr:uid="{595CD25F-FE6B-477F-9B71-A318773DF425}"/>
    <cellStyle name="Input 3 2 9 7" xfId="32040" xr:uid="{0F7E4871-A04B-4AFB-A7C3-3022A4B4ED86}"/>
    <cellStyle name="Input 3 2 9 8" xfId="35646" xr:uid="{4D35126C-826C-433C-A52E-932E7A3C5240}"/>
    <cellStyle name="Input 3 2 9 9" xfId="39098" xr:uid="{219D37C0-458E-4D85-BB6F-E52ACA585561}"/>
    <cellStyle name="Input 3 3" xfId="662" xr:uid="{C2B3AAB2-0E58-4274-87FE-41399A40E15B}"/>
    <cellStyle name="Input 3 3 10" xfId="4551" xr:uid="{6179E5BC-4143-4581-857B-FA0B81600F7B}"/>
    <cellStyle name="Input 3 3 10 10" xfId="42214" xr:uid="{7C772DFE-37ED-40DF-A147-CC19BB07DE0E}"/>
    <cellStyle name="Input 3 3 10 11" xfId="46550" xr:uid="{0E880F97-E322-459C-B73A-2658D9F03022}"/>
    <cellStyle name="Input 3 3 10 12" xfId="49954" xr:uid="{7A92AB1F-FC7F-4F45-BFE3-C63426B5A28A}"/>
    <cellStyle name="Input 3 3 10 13" xfId="51921" xr:uid="{1DC22B69-97FA-4F66-ABB8-02CC94774F3F}"/>
    <cellStyle name="Input 3 3 10 2" xfId="8984" xr:uid="{7791E8A9-3065-4BD5-A041-AD680A258DAA}"/>
    <cellStyle name="Input 3 3 10 3" xfId="12555" xr:uid="{00C09C8C-9D2A-4075-91A8-4D6D3B5418FA}"/>
    <cellStyle name="Input 3 3 10 4" xfId="16458" xr:uid="{59FE6A1A-550B-4ADF-AFE7-B748769933BB}"/>
    <cellStyle name="Input 3 3 10 5" xfId="19639" xr:uid="{94C391CF-8578-4650-A512-5167E308C693}"/>
    <cellStyle name="Input 3 3 10 6" xfId="26158" xr:uid="{0A2E2E6E-0FF5-4FFC-8D2D-59DF8DD4B777}"/>
    <cellStyle name="Input 3 3 10 7" xfId="32506" xr:uid="{97E7826C-4E5E-48FF-936D-45A2394AB6B9}"/>
    <cellStyle name="Input 3 3 10 8" xfId="36112" xr:uid="{6D7EF92A-B3BA-4344-82BF-BF60070B673B}"/>
    <cellStyle name="Input 3 3 10 9" xfId="39564" xr:uid="{BB77B604-946D-4975-AE33-5DB206B36921}"/>
    <cellStyle name="Input 3 3 11" xfId="5192" xr:uid="{6BBE6895-126E-4760-81E3-846F4E71D255}"/>
    <cellStyle name="Input 3 3 12" xfId="13574" xr:uid="{2EA5B77D-9ABC-41E6-A2AF-887F94272E4F}"/>
    <cellStyle name="Input 3 3 13" xfId="19776" xr:uid="{38167A36-55D7-45A9-B9BC-414EBAEBE17D}"/>
    <cellStyle name="Input 3 3 14" xfId="37593" xr:uid="{930F94A8-DA81-4BFE-8FAD-CC44C711B840}"/>
    <cellStyle name="Input 3 3 15" xfId="42692" xr:uid="{FD7A55BB-9645-4108-9941-DAE5A7FB784E}"/>
    <cellStyle name="Input 3 3 16" xfId="52526" xr:uid="{FA2F1646-DFEA-4B56-BE62-AF9A32DFF886}"/>
    <cellStyle name="Input 3 3 2" xfId="877" xr:uid="{949FCFBD-DA16-46F9-957C-19B03B71F3A9}"/>
    <cellStyle name="Input 3 3 2 10" xfId="3685" xr:uid="{C85BCB9F-A5AE-4C0D-A5C7-5BB7950E9798}"/>
    <cellStyle name="Input 3 3 2 11" xfId="13618" xr:uid="{653A8B64-6511-4111-AC64-24532F277FF4}"/>
    <cellStyle name="Input 3 3 2 12" xfId="19986" xr:uid="{6C4E7143-B9F9-4233-92BE-16E9225378E6}"/>
    <cellStyle name="Input 3 3 2 13" xfId="34411" xr:uid="{96A3642C-BF8F-4BDC-AF60-6CF3343824B6}"/>
    <cellStyle name="Input 3 3 2 14" xfId="42902" xr:uid="{DF1C5AF7-01C5-4A6B-B8B3-C2AEF7354ABA}"/>
    <cellStyle name="Input 3 3 2 15" xfId="52740" xr:uid="{D68D8999-C852-4E97-9764-D2C4EFD5B068}"/>
    <cellStyle name="Input 3 3 2 2" xfId="1591" xr:uid="{B4FCCAE3-B2F3-4199-ADF3-B2BBAE16EF74}"/>
    <cellStyle name="Input 3 3 2 2 10" xfId="43616" xr:uid="{5B26CE1A-CF4B-4B50-B57A-63CF99E53EA3}"/>
    <cellStyle name="Input 3 3 2 2 11" xfId="47367" xr:uid="{D6C4F832-13B7-4AC0-BC57-CF94195E4C8E}"/>
    <cellStyle name="Input 3 3 2 2 2" xfId="6030" xr:uid="{3AC07BA6-6414-4182-A892-319E01936AD3}"/>
    <cellStyle name="Input 3 3 2 2 3" xfId="9607" xr:uid="{7817C1D2-1B16-4246-8C7B-ABBB7FF183C6}"/>
    <cellStyle name="Input 3 3 2 2 4" xfId="16712" xr:uid="{0D18FA4B-C605-4590-8A31-D36DD49D6AC1}"/>
    <cellStyle name="Input 3 3 2 2 5" xfId="20699" xr:uid="{8B122792-0309-4FF9-828A-510B9AACB485}"/>
    <cellStyle name="Input 3 3 2 2 6" xfId="23308" xr:uid="{1003A871-7B76-4072-AE98-0B3456F79466}"/>
    <cellStyle name="Input 3 3 2 2 7" xfId="26749" xr:uid="{C520340B-DCF4-48FC-85AA-BD016098A99A}"/>
    <cellStyle name="Input 3 3 2 2 8" xfId="33174" xr:uid="{D68364C8-328A-4273-9193-0B267E63CF80}"/>
    <cellStyle name="Input 3 3 2 2 9" xfId="37164" xr:uid="{9C0F0259-E243-48C1-ACF6-1705745750B4}"/>
    <cellStyle name="Input 3 3 2 3" xfId="1072" xr:uid="{1BD03429-5FE3-498B-8865-FA52789F16CC}"/>
    <cellStyle name="Input 3 3 2 3 10" xfId="36407" xr:uid="{87650637-412F-405C-9536-24BDB1C403B9}"/>
    <cellStyle name="Input 3 3 2 3 11" xfId="43097" xr:uid="{2E65FE7A-12B9-43FD-81A6-D3B4759B8144}"/>
    <cellStyle name="Input 3 3 2 3 12" xfId="46979" xr:uid="{55162078-7C6C-4099-9910-122A0494B0AB}"/>
    <cellStyle name="Input 3 3 2 3 2" xfId="5514" xr:uid="{D4EDC344-CFD8-4FC6-81A9-76E4F30A08F7}"/>
    <cellStyle name="Input 3 3 2 3 3" xfId="9088" xr:uid="{1AD8D32E-C6A7-415A-BC2D-42D19FB4E33B}"/>
    <cellStyle name="Input 3 3 2 3 4" xfId="13050" xr:uid="{1AC56468-E490-4267-ABFB-48548BA5F4EF}"/>
    <cellStyle name="Input 3 3 2 3 5" xfId="13243" xr:uid="{06662195-24F9-4334-B1AF-E9B7AA8C515A}"/>
    <cellStyle name="Input 3 3 2 3 6" xfId="20180" xr:uid="{F64449DF-BB19-4421-81DA-59FC5D0399EB}"/>
    <cellStyle name="Input 3 3 2 3 7" xfId="23073" xr:uid="{BCB5F4E4-1F1F-4AC6-91F5-28A1F16ED588}"/>
    <cellStyle name="Input 3 3 2 3 8" xfId="30095" xr:uid="{9EC40403-242A-41DB-982D-45D753FF2B30}"/>
    <cellStyle name="Input 3 3 2 3 9" xfId="32655" xr:uid="{06E20004-1978-4FA7-BF8C-E051FB846EB1}"/>
    <cellStyle name="Input 3 3 2 4" xfId="2290" xr:uid="{4951AF2A-2D08-4577-B737-F29E79FCA985}"/>
    <cellStyle name="Input 3 3 2 4 10" xfId="40007" xr:uid="{39EF8266-40C1-412A-AEC5-37EA4FF8987E}"/>
    <cellStyle name="Input 3 3 2 4 11" xfId="44313" xr:uid="{31B06B23-C0CC-4BF6-95E2-13B5708248EB}"/>
    <cellStyle name="Input 3 3 2 4 12" xfId="47852" xr:uid="{6C27A159-CABF-45EE-9387-802BD0FF58BE}"/>
    <cellStyle name="Input 3 3 2 4 2" xfId="6728" xr:uid="{FAE19B87-ED84-4BD3-B8B6-B8D84EF90942}"/>
    <cellStyle name="Input 3 3 2 4 3" xfId="10306" xr:uid="{76ACE72E-AA01-461C-8A60-31C9276DD6AE}"/>
    <cellStyle name="Input 3 3 2 4 4" xfId="14205" xr:uid="{3FA21EB3-48D7-4821-99F5-071D075290A6}"/>
    <cellStyle name="Input 3 3 2 4 5" xfId="17406" xr:uid="{F15F5994-641F-4631-9CB0-86BD87B77362}"/>
    <cellStyle name="Input 3 3 2 4 6" xfId="21389" xr:uid="{27131681-A176-4A1D-9337-DE7190FBE5C4}"/>
    <cellStyle name="Input 3 3 2 4 7" xfId="23976" xr:uid="{C717EB4C-21CE-4660-B043-56D091038DF2}"/>
    <cellStyle name="Input 3 3 2 4 8" xfId="30174" xr:uid="{04741C59-08DA-4ECD-91E0-0A34AA7E398F}"/>
    <cellStyle name="Input 3 3 2 4 9" xfId="33869" xr:uid="{F78708DC-5C2C-4CA7-92CF-1520E3C52E75}"/>
    <cellStyle name="Input 3 3 2 5" xfId="2652" xr:uid="{EE856049-EA7C-4362-996B-77D6BEB6DF03}"/>
    <cellStyle name="Input 3 3 2 5 10" xfId="40369" xr:uid="{EE02C3A2-E7A2-4BBE-AE31-2CA7FFB41B2F}"/>
    <cellStyle name="Input 3 3 2 5 11" xfId="44675" xr:uid="{01139E51-9C53-40F7-B523-780BB540B10B}"/>
    <cellStyle name="Input 3 3 2 5 12" xfId="50076" xr:uid="{87670E0A-2F99-4011-8854-E31626D5EEC7}"/>
    <cellStyle name="Input 3 3 2 5 2" xfId="7089" xr:uid="{E3784A72-0712-49F0-A440-E658D97FA089}"/>
    <cellStyle name="Input 3 3 2 5 3" xfId="10668" xr:uid="{6D5A41BC-EF83-4615-ABD5-53C754D92448}"/>
    <cellStyle name="Input 3 3 2 5 4" xfId="14567" xr:uid="{49BAE6A2-28FB-4D60-941B-954F86B2F0BA}"/>
    <cellStyle name="Input 3 3 2 5 5" xfId="17768" xr:uid="{D7488554-832E-4BFB-82CF-EAFA82D01A45}"/>
    <cellStyle name="Input 3 3 2 5 6" xfId="21751" xr:uid="{B3714ED9-0258-4436-B904-A2D91E0EAB04}"/>
    <cellStyle name="Input 3 3 2 5 7" xfId="24319" xr:uid="{5403CDFA-16E1-4C99-8D44-0E5128B2C287}"/>
    <cellStyle name="Input 3 3 2 5 8" xfId="30624" xr:uid="{E9CAF2DB-B842-47C5-A0BB-E0EED892C030}"/>
    <cellStyle name="Input 3 3 2 5 9" xfId="34231" xr:uid="{2AE3B782-FC97-4A36-8162-3E0489C841BB}"/>
    <cellStyle name="Input 3 3 2 6" xfId="3341" xr:uid="{BC0E4A07-0574-45EB-9B50-BE53D929BEAA}"/>
    <cellStyle name="Input 3 3 2 6 10" xfId="34918" xr:uid="{1771AFFD-EE62-45DF-AEDA-5EDECC6EE826}"/>
    <cellStyle name="Input 3 3 2 6 11" xfId="38363" xr:uid="{8F02AFA4-2378-4F0D-A4A2-6B91630BED0A}"/>
    <cellStyle name="Input 3 3 2 6 12" xfId="41052" xr:uid="{35C10137-8E10-4CBE-8D12-BB67938DDCE5}"/>
    <cellStyle name="Input 3 3 2 6 13" xfId="45363" xr:uid="{828D154C-9661-4560-879C-4DC02486893F}"/>
    <cellStyle name="Input 3 3 2 6 14" xfId="48754" xr:uid="{0211860D-6656-47A1-B452-DA46121B2D7E}"/>
    <cellStyle name="Input 3 3 2 6 15" xfId="50759" xr:uid="{8E609F12-F8CB-4F77-88D2-9CCA173D7F33}"/>
    <cellStyle name="Input 3 3 2 6 2" xfId="7776" xr:uid="{04FB4A7A-084C-41FF-A399-6C101F9068B5}"/>
    <cellStyle name="Input 3 3 2 6 3" xfId="11355" xr:uid="{6FFD16B1-F784-49A9-9734-D6FE54FD00C1}"/>
    <cellStyle name="Input 3 3 2 6 4" xfId="15255" xr:uid="{910EB7C8-775D-4D6F-814B-8D19A06B3715}"/>
    <cellStyle name="Input 3 3 2 6 5" xfId="18454" xr:uid="{8408BF99-41D1-4496-9DF8-B616C665C310}"/>
    <cellStyle name="Input 3 3 2 6 6" xfId="22434" xr:uid="{B2001C19-3F2C-4CB9-90D1-520E49C78BE7}"/>
    <cellStyle name="Input 3 3 2 6 7" xfId="24996" xr:uid="{C55C7942-2227-4F5E-B14F-69BA0709A736}"/>
    <cellStyle name="Input 3 3 2 6 8" xfId="29339" xr:uid="{AD51F5DF-5533-4A95-8D39-8D0A0E4EBA7E}"/>
    <cellStyle name="Input 3 3 2 6 9" xfId="31313" xr:uid="{501944E4-EF67-46BA-A01A-CCF52CFC3D0C}"/>
    <cellStyle name="Input 3 3 2 7" xfId="2764" xr:uid="{FD927C7A-31C7-44DA-A945-443A0F318DB1}"/>
    <cellStyle name="Input 3 3 2 7 10" xfId="34343" xr:uid="{B9FD4066-557A-4EE0-AA2E-7303FC05475C}"/>
    <cellStyle name="Input 3 3 2 7 11" xfId="37788" xr:uid="{E1A914CD-2806-4C45-A634-DC6272B12A5D}"/>
    <cellStyle name="Input 3 3 2 7 12" xfId="40481" xr:uid="{38B23948-8863-49C4-B0A7-6E75A2BD4BEF}"/>
    <cellStyle name="Input 3 3 2 7 13" xfId="44787" xr:uid="{22F0223B-8700-4539-A91A-377DA6B1D0F3}"/>
    <cellStyle name="Input 3 3 2 7 14" xfId="48183" xr:uid="{D9773FCE-AFCB-4CF5-8A1E-C40E7A528D9E}"/>
    <cellStyle name="Input 3 3 2 7 15" xfId="50188" xr:uid="{BA9415F3-E01D-4D5C-8508-C3E737AD7F69}"/>
    <cellStyle name="Input 3 3 2 7 2" xfId="7200" xr:uid="{848956D8-55ED-4F26-A90E-CD68F9775A03}"/>
    <cellStyle name="Input 3 3 2 7 3" xfId="10780" xr:uid="{D6C193D5-C094-47FB-83C4-E87377733C56}"/>
    <cellStyle name="Input 3 3 2 7 4" xfId="14679" xr:uid="{740014C8-CD81-47B8-A0DD-49B4FD4EF233}"/>
    <cellStyle name="Input 3 3 2 7 5" xfId="17880" xr:uid="{63C796A9-C891-4C6A-9A35-0CA347C7B1F5}"/>
    <cellStyle name="Input 3 3 2 7 6" xfId="21863" xr:uid="{BDD016AC-3620-4018-A0DE-34648019F386}"/>
    <cellStyle name="Input 3 3 2 7 7" xfId="24425" xr:uid="{D9417026-67C7-4361-8768-590D3AB78A24}"/>
    <cellStyle name="Input 3 3 2 7 8" xfId="28763" xr:uid="{53B142DB-E042-46BA-BB55-4D11D2906855}"/>
    <cellStyle name="Input 3 3 2 7 9" xfId="30736" xr:uid="{B8C13D45-6F75-4755-84BC-9AA28FCC81E9}"/>
    <cellStyle name="Input 3 3 2 8" xfId="4293" xr:uid="{E785EC0E-02E5-4676-BB2D-46C20187FF08}"/>
    <cellStyle name="Input 3 3 2 8 10" xfId="41956" xr:uid="{1638F3C5-2A4F-43A1-BFAD-7BB9D71510CB}"/>
    <cellStyle name="Input 3 3 2 8 11" xfId="46292" xr:uid="{D18781E9-3B64-48DC-9327-80B0649691BE}"/>
    <cellStyle name="Input 3 3 2 8 12" xfId="49696" xr:uid="{4E7AA5F0-FA28-4029-9D92-6246A4C24290}"/>
    <cellStyle name="Input 3 3 2 8 13" xfId="51663" xr:uid="{9B25D445-0D97-400B-866F-71C5A49BD074}"/>
    <cellStyle name="Input 3 3 2 8 2" xfId="8726" xr:uid="{34CF44B4-B4AF-4B7C-94D6-627562671851}"/>
    <cellStyle name="Input 3 3 2 8 3" xfId="12297" xr:uid="{AFE159E1-EB72-4C6C-8445-C57FD97BB094}"/>
    <cellStyle name="Input 3 3 2 8 4" xfId="16200" xr:uid="{AF966B2C-1B27-46BD-AA6F-CAFA053CDB40}"/>
    <cellStyle name="Input 3 3 2 8 5" xfId="19381" xr:uid="{871002D0-5692-4EB3-A9A1-02329DFDFE2B}"/>
    <cellStyle name="Input 3 3 2 8 6" xfId="25900" xr:uid="{0EB88A3A-DC74-4870-92B0-108DCFD1979D}"/>
    <cellStyle name="Input 3 3 2 8 7" xfId="32248" xr:uid="{3CA23A36-9AC7-4F0F-A8BD-5EA12110924B}"/>
    <cellStyle name="Input 3 3 2 8 8" xfId="35854" xr:uid="{FA747437-7A89-49F4-9FF8-0BE06DFC504C}"/>
    <cellStyle name="Input 3 3 2 8 9" xfId="39306" xr:uid="{A9D7165B-4BCD-42B9-84D8-22839D467F8F}"/>
    <cellStyle name="Input 3 3 2 9" xfId="3726" xr:uid="{0D8CE6EC-A11D-4494-A172-C754AF11D2C7}"/>
    <cellStyle name="Input 3 3 2 9 10" xfId="41391" xr:uid="{A8423179-AEC5-4B3D-83E9-720C486F8F27}"/>
    <cellStyle name="Input 3 3 2 9 11" xfId="45725" xr:uid="{41A632B4-7A62-458A-827A-6660C7465468}"/>
    <cellStyle name="Input 3 3 2 9 12" xfId="49129" xr:uid="{405E7EBA-9DE7-416D-8A8E-EDA95E6E6DDF}"/>
    <cellStyle name="Input 3 3 2 9 13" xfId="51098" xr:uid="{A2115771-462A-4109-813D-5B762E258A65}"/>
    <cellStyle name="Input 3 3 2 9 2" xfId="8159" xr:uid="{6B3A3503-A8E7-4525-B3C6-17C823A84269}"/>
    <cellStyle name="Input 3 3 2 9 3" xfId="11731" xr:uid="{7F347E1F-072A-40B3-816D-814B3C5F9DC3}"/>
    <cellStyle name="Input 3 3 2 9 4" xfId="15633" xr:uid="{3CC3B572-C37D-4A78-878B-743D92CFD865}"/>
    <cellStyle name="Input 3 3 2 9 5" xfId="18814" xr:uid="{0F3E12BA-2039-4616-9D94-C1ADEA994472}"/>
    <cellStyle name="Input 3 3 2 9 6" xfId="25335" xr:uid="{7B42DEF9-07BF-4B3C-9580-89C4CCE4E8DD}"/>
    <cellStyle name="Input 3 3 2 9 7" xfId="31682" xr:uid="{0CD12337-95FE-4404-89AF-CD8D7D0D9584}"/>
    <cellStyle name="Input 3 3 2 9 8" xfId="35287" xr:uid="{948782E1-82FC-4993-8FF7-E0BBC7A934E5}"/>
    <cellStyle name="Input 3 3 2 9 9" xfId="38739" xr:uid="{D3A11F76-BB39-4D5F-A4DD-1D289F2C8384}"/>
    <cellStyle name="Input 3 3 3" xfId="1028" xr:uid="{67AA9DFD-7E30-4B02-BAEE-F5534DE579A7}"/>
    <cellStyle name="Input 3 3 3 10" xfId="43053" xr:uid="{E67D1CB1-B92A-4342-9153-F4B3D5E0B793}"/>
    <cellStyle name="Input 3 3 3 11" xfId="42288" xr:uid="{9A558370-390F-4F5F-B612-541E3CAFD397}"/>
    <cellStyle name="Input 3 3 3 2" xfId="5470" xr:uid="{933E14E0-5E04-4F3E-908E-A029110770C2}"/>
    <cellStyle name="Input 3 3 3 3" xfId="4625" xr:uid="{23E3EE8D-B515-4FCF-AC48-BEDDEBB75364}"/>
    <cellStyle name="Input 3 3 3 4" xfId="13249" xr:uid="{7B1165F8-D482-46E7-B113-4F57FD00689B}"/>
    <cellStyle name="Input 3 3 3 5" xfId="20136" xr:uid="{4C533610-06DC-4500-AB53-BF76D5639E81}"/>
    <cellStyle name="Input 3 3 3 6" xfId="23043" xr:uid="{0459B220-D96B-482A-95C7-B63512188387}"/>
    <cellStyle name="Input 3 3 3 7" xfId="29958" xr:uid="{260B5E76-6399-495F-95EA-14361B8D8446}"/>
    <cellStyle name="Input 3 3 3 8" xfId="32611" xr:uid="{C0E95FB5-B28F-4DBC-A0A4-8857B3C0D4BA}"/>
    <cellStyle name="Input 3 3 3 9" xfId="37141" xr:uid="{737D18D7-9F72-4B01-8D28-9916ABA92B09}"/>
    <cellStyle name="Input 3 3 4" xfId="1804" xr:uid="{519E67C4-D4F5-4CFD-AC6F-518CD590DA77}"/>
    <cellStyle name="Input 3 3 4 10" xfId="27440" xr:uid="{46E9F253-32D8-4814-836C-9CD1EFA70F95}"/>
    <cellStyle name="Input 3 3 4 11" xfId="43829" xr:uid="{1DD9149C-C5C4-492B-8A6C-336B354DD4DD}"/>
    <cellStyle name="Input 3 3 4 12" xfId="47409" xr:uid="{3767094A-EB98-425B-9F43-29851CDAF144}"/>
    <cellStyle name="Input 3 3 4 2" xfId="6242" xr:uid="{2D7A41A2-9BD1-46DD-B425-071AC4614C7E}"/>
    <cellStyle name="Input 3 3 4 3" xfId="9820" xr:uid="{B24BE415-0D50-4120-BF81-05BE3F894349}"/>
    <cellStyle name="Input 3 3 4 4" xfId="13722" xr:uid="{B5EA593B-32D6-4476-8FC8-637889D4C721}"/>
    <cellStyle name="Input 3 3 4 5" xfId="16925" xr:uid="{17F91CB1-2050-47FE-AA18-4A75A9EF0AB0}"/>
    <cellStyle name="Input 3 3 4 6" xfId="20912" xr:uid="{7EBA10C8-6748-453C-9AF0-A252D07C8E24}"/>
    <cellStyle name="Input 3 3 4 7" xfId="23512" xr:uid="{EF64894D-035B-4A31-99B2-69EAD7EEDFBA}"/>
    <cellStyle name="Input 3 3 4 8" xfId="28713" xr:uid="{793E30F6-F674-4EFB-92D3-68994E08DBE3}"/>
    <cellStyle name="Input 3 3 4 9" xfId="33387" xr:uid="{C0E6199E-1F5A-49D4-9B8C-27CA5EC5774A}"/>
    <cellStyle name="Input 3 3 5" xfId="2109" xr:uid="{DC02668F-789C-4B16-9E9A-B0B34CFCE424}"/>
    <cellStyle name="Input 3 3 5 10" xfId="39826" xr:uid="{0B2B4AAB-B5E6-4095-9649-0A4502003830}"/>
    <cellStyle name="Input 3 3 5 11" xfId="44132" xr:uid="{9BDCAA06-D90E-44FA-8900-4FD096B4E069}"/>
    <cellStyle name="Input 3 3 5 12" xfId="47221" xr:uid="{970342D2-0B36-4B0D-86D6-D8EAAEB677E3}"/>
    <cellStyle name="Input 3 3 5 2" xfId="6547" xr:uid="{16DED98D-40EF-444F-8CE2-8F212BC6611F}"/>
    <cellStyle name="Input 3 3 5 3" xfId="10125" xr:uid="{413CC743-F099-4CA2-A543-872C5BF8F4A4}"/>
    <cellStyle name="Input 3 3 5 4" xfId="14024" xr:uid="{977251C5-1E98-4887-BD2E-521C336043CD}"/>
    <cellStyle name="Input 3 3 5 5" xfId="17225" xr:uid="{34B23FF6-FAE8-4538-9714-8523803C8705}"/>
    <cellStyle name="Input 3 3 5 6" xfId="21208" xr:uid="{3F4C19C9-FB4A-4810-82A2-7839D9ACCAF3}"/>
    <cellStyle name="Input 3 3 5 7" xfId="23795" xr:uid="{2A0DD092-2CB3-4C75-9302-09BB7B339A81}"/>
    <cellStyle name="Input 3 3 5 8" xfId="26948" xr:uid="{99FB20CB-1097-48CA-AD45-237EE6999C94}"/>
    <cellStyle name="Input 3 3 5 9" xfId="33688" xr:uid="{083AFBA8-1DB9-4448-BD1B-3EF37FAFA254}"/>
    <cellStyle name="Input 3 3 6" xfId="2446" xr:uid="{36C44430-3F8B-4841-9C11-8A096E16F317}"/>
    <cellStyle name="Input 3 3 6 10" xfId="40163" xr:uid="{DEF4C1F6-E9CF-439D-8C84-1BEAEA053B16}"/>
    <cellStyle name="Input 3 3 6 11" xfId="44469" xr:uid="{B501705C-EB34-4FEF-ACB2-4823A8D95490}"/>
    <cellStyle name="Input 3 3 6 12" xfId="46873" xr:uid="{BBEDD4DF-2838-4AA2-AB3F-3B2E4BA03CAD}"/>
    <cellStyle name="Input 3 3 6 2" xfId="6884" xr:uid="{BC4C8933-A95D-4022-9CB6-327FBAA9C96F}"/>
    <cellStyle name="Input 3 3 6 3" xfId="10462" xr:uid="{CAEBD6A7-D7AF-4820-BE23-75BD6894CAA6}"/>
    <cellStyle name="Input 3 3 6 4" xfId="14361" xr:uid="{CACD9D03-8929-499F-88CA-922FDA0F26F7}"/>
    <cellStyle name="Input 3 3 6 5" xfId="17562" xr:uid="{3A34A163-0D5B-46C2-945C-5789DDDA3DD8}"/>
    <cellStyle name="Input 3 3 6 6" xfId="21545" xr:uid="{106A404E-AD45-4F75-9A8D-1EDB07E81DA3}"/>
    <cellStyle name="Input 3 3 6 7" xfId="24128" xr:uid="{EDFAE280-D98C-4FD4-989A-6C3B44352CCC}"/>
    <cellStyle name="Input 3 3 6 8" xfId="26235" xr:uid="{0B55AF6D-E2C0-4BDC-BE25-3DA43D9B02B0}"/>
    <cellStyle name="Input 3 3 6 9" xfId="34025" xr:uid="{8986C3BE-D1EC-4F76-B611-CA02B40670B7}"/>
    <cellStyle name="Input 3 3 7" xfId="3130" xr:uid="{A3E09111-3A4E-4D18-A6C3-B890CBEE269E}"/>
    <cellStyle name="Input 3 3 7 10" xfId="34707" xr:uid="{F3D94F0C-641D-4083-9132-B34C48CFE42A}"/>
    <cellStyle name="Input 3 3 7 11" xfId="38152" xr:uid="{711D5B8F-B4FC-4F82-8925-9B00C3E2527E}"/>
    <cellStyle name="Input 3 3 7 12" xfId="40841" xr:uid="{D1A96A82-76DB-4B3B-BBA4-205AB14A93D9}"/>
    <cellStyle name="Input 3 3 7 13" xfId="45152" xr:uid="{108A5599-0F4D-48FA-A9C0-324FF490DE1B}"/>
    <cellStyle name="Input 3 3 7 14" xfId="48543" xr:uid="{F9228996-4CBD-4AE9-9A1F-6246105ADAD8}"/>
    <cellStyle name="Input 3 3 7 15" xfId="50548" xr:uid="{3D3B322E-C0FF-4581-A996-9CADFB947AF1}"/>
    <cellStyle name="Input 3 3 7 2" xfId="7565" xr:uid="{A2D3A907-5801-4B90-92CB-5E8ADAF56FF9}"/>
    <cellStyle name="Input 3 3 7 3" xfId="11144" xr:uid="{64385B53-DAAB-44FA-9801-9D2AF6B22260}"/>
    <cellStyle name="Input 3 3 7 4" xfId="15044" xr:uid="{3EBEF9DF-CFB8-4291-95F0-ADD6D9B5A684}"/>
    <cellStyle name="Input 3 3 7 5" xfId="18243" xr:uid="{5C3563E2-0A96-49CE-8D18-00FD9DE0D66A}"/>
    <cellStyle name="Input 3 3 7 6" xfId="22223" xr:uid="{340D975C-6AD0-4F35-8714-069479B85CBB}"/>
    <cellStyle name="Input 3 3 7 7" xfId="24785" xr:uid="{B78BE589-C7BF-4A16-9372-4FC9AA4DE67C}"/>
    <cellStyle name="Input 3 3 7 8" xfId="29128" xr:uid="{D598F4B6-3D5D-4C7E-AEBA-73EEBC98A45A}"/>
    <cellStyle name="Input 3 3 7 9" xfId="31102" xr:uid="{A6A70BCF-652F-400A-9946-272601F7DBAC}"/>
    <cellStyle name="Input 3 3 8" xfId="3548" xr:uid="{DF207075-9CD4-467E-929A-96FB7A8A4EAA}"/>
    <cellStyle name="Input 3 3 8 10" xfId="35125" xr:uid="{C37DEAB8-42EF-4A69-B32C-6B522B3DE488}"/>
    <cellStyle name="Input 3 3 8 11" xfId="38570" xr:uid="{E5221518-C9E1-43BA-AE04-4409D280AC4E}"/>
    <cellStyle name="Input 3 3 8 12" xfId="41259" xr:uid="{CF7D1EFE-2576-484C-9E11-606BD9F33342}"/>
    <cellStyle name="Input 3 3 8 13" xfId="45570" xr:uid="{77D8CF78-8DF0-434F-9ACC-B073F5EE8D4E}"/>
    <cellStyle name="Input 3 3 8 14" xfId="48961" xr:uid="{C8406413-6C65-4C47-9209-76991052AAD6}"/>
    <cellStyle name="Input 3 3 8 15" xfId="50966" xr:uid="{7824F14C-4257-4BEA-88E7-80442EAD5F36}"/>
    <cellStyle name="Input 3 3 8 2" xfId="7983" xr:uid="{DC49046E-8FDE-4E3F-9700-D5FE80E36974}"/>
    <cellStyle name="Input 3 3 8 3" xfId="11562" xr:uid="{D512A74F-33C1-4D26-A1E6-2E6C61C502FC}"/>
    <cellStyle name="Input 3 3 8 4" xfId="15462" xr:uid="{DA1AAF80-86C3-46A8-8A65-57539248750D}"/>
    <cellStyle name="Input 3 3 8 5" xfId="18661" xr:uid="{13793F00-485E-44E9-828C-B90655B832D1}"/>
    <cellStyle name="Input 3 3 8 6" xfId="22641" xr:uid="{D00DFCB5-00B3-4B80-A94D-67A4C19C8976}"/>
    <cellStyle name="Input 3 3 8 7" xfId="25203" xr:uid="{AA503224-F243-438F-8889-E5B7F7382D92}"/>
    <cellStyle name="Input 3 3 8 8" xfId="29546" xr:uid="{8976DDCC-8F33-4992-BF1F-9CC334D9C2D3}"/>
    <cellStyle name="Input 3 3 8 9" xfId="31520" xr:uid="{AD5A6ACD-EC56-4503-9EA3-90E021168834}"/>
    <cellStyle name="Input 3 3 9" xfId="4084" xr:uid="{1AA6C45A-6B8A-488B-AA8D-B8B122A19919}"/>
    <cellStyle name="Input 3 3 9 10" xfId="41747" xr:uid="{98E81EB4-3D3A-41BA-A628-D48C8C2854B3}"/>
    <cellStyle name="Input 3 3 9 11" xfId="46083" xr:uid="{C682FADD-F4F2-4381-A665-78D9A227A276}"/>
    <cellStyle name="Input 3 3 9 12" xfId="49487" xr:uid="{62B2A211-0B4C-4157-9881-F016CD84A50F}"/>
    <cellStyle name="Input 3 3 9 13" xfId="51454" xr:uid="{54D25F58-5E9E-4AF4-93A3-CE89829F5E03}"/>
    <cellStyle name="Input 3 3 9 2" xfId="8517" xr:uid="{92C0A0E0-B03A-4D6B-911A-8077ACD33E3F}"/>
    <cellStyle name="Input 3 3 9 3" xfId="12088" xr:uid="{B8E1EBB5-C885-4A1C-8F41-F45C50B7468E}"/>
    <cellStyle name="Input 3 3 9 4" xfId="15991" xr:uid="{2F02204E-D770-4B06-A170-9C54D6F7E7B5}"/>
    <cellStyle name="Input 3 3 9 5" xfId="19172" xr:uid="{722664FF-7789-4B1D-813E-731E05D100A7}"/>
    <cellStyle name="Input 3 3 9 6" xfId="25691" xr:uid="{37E250AF-8B71-445F-8C8F-E692D793D701}"/>
    <cellStyle name="Input 3 3 9 7" xfId="32039" xr:uid="{A871C707-6753-4A2A-AEA5-F63EC7D893E5}"/>
    <cellStyle name="Input 3 3 9 8" xfId="35645" xr:uid="{206451E3-BBAB-4E87-A545-E18B784B3654}"/>
    <cellStyle name="Input 3 3 9 9" xfId="39097" xr:uid="{CB3F25CA-971A-46AF-BA0A-5CFD0EB2EC91}"/>
    <cellStyle name="Input 3 4" xfId="606" xr:uid="{ADEF715C-6C85-47B4-B8B8-C0D01C3DB491}"/>
    <cellStyle name="Input 3 4 10" xfId="4552" xr:uid="{46838B67-0950-4A5D-8D50-4AA295DC1345}"/>
    <cellStyle name="Input 3 4 10 10" xfId="42215" xr:uid="{3408E3EF-AABE-41B6-8ACD-42D0E2BA2DF7}"/>
    <cellStyle name="Input 3 4 10 11" xfId="46551" xr:uid="{3B889AD2-D4CC-45E6-A4A2-6363D0655320}"/>
    <cellStyle name="Input 3 4 10 12" xfId="49955" xr:uid="{7A8509E9-F932-4723-982D-312949D55ACF}"/>
    <cellStyle name="Input 3 4 10 13" xfId="51922" xr:uid="{BBFF8BD7-E85B-4749-A8B8-33B748406D68}"/>
    <cellStyle name="Input 3 4 10 2" xfId="8985" xr:uid="{6A200219-181C-4697-BB3B-E1648A167FAF}"/>
    <cellStyle name="Input 3 4 10 3" xfId="12556" xr:uid="{B6080E60-B22A-4DE2-919F-2F7D69F7ABED}"/>
    <cellStyle name="Input 3 4 10 4" xfId="16459" xr:uid="{5A24D375-8457-4C1F-ABEC-4C16C420286E}"/>
    <cellStyle name="Input 3 4 10 5" xfId="19640" xr:uid="{BE1359FC-7C9A-4485-8410-D32377DB5826}"/>
    <cellStyle name="Input 3 4 10 6" xfId="26159" xr:uid="{E2D2B387-8E8E-43C1-B256-A67CF876606E}"/>
    <cellStyle name="Input 3 4 10 7" xfId="32507" xr:uid="{DCE6F18C-F69A-4C13-A8B9-73F1254AA691}"/>
    <cellStyle name="Input 3 4 10 8" xfId="36113" xr:uid="{BDC0C389-B434-4CE2-9C23-91D1E7E2A39D}"/>
    <cellStyle name="Input 3 4 10 9" xfId="39565" xr:uid="{522CE7FC-51EB-4B85-B1CC-5D9395597410}"/>
    <cellStyle name="Input 3 4 11" xfId="3680" xr:uid="{CB03624C-B737-42B3-8ECC-D9CBE5740344}"/>
    <cellStyle name="Input 3 4 12" xfId="4822" xr:uid="{8F6DE5B7-30B5-48A2-A559-1374C0FA03EB}"/>
    <cellStyle name="Input 3 4 13" xfId="19720" xr:uid="{36C422D2-4090-4C4A-8C6D-3E304EEAE299}"/>
    <cellStyle name="Input 3 4 14" xfId="26415" xr:uid="{F2EFC6BA-DA47-4C5A-90E8-21464B6AFE69}"/>
    <cellStyle name="Input 3 4 15" xfId="42636" xr:uid="{B3E5A814-B149-4AD1-8C2A-E5077F099ED2}"/>
    <cellStyle name="Input 3 4 16" xfId="52470" xr:uid="{1A551C6B-3142-4B91-929E-BB91EFB84E19}"/>
    <cellStyle name="Input 3 4 2" xfId="821" xr:uid="{6CB97CE9-8B96-44D2-93CA-8608D3C24AE0}"/>
    <cellStyle name="Input 3 4 2 10" xfId="5190" xr:uid="{E9A1DD61-051B-4270-A03D-08599466C890}"/>
    <cellStyle name="Input 3 4 2 11" xfId="4991" xr:uid="{469C5433-943A-4C9C-8CA0-DC8D9E6269E9}"/>
    <cellStyle name="Input 3 4 2 12" xfId="19930" xr:uid="{D5D7CEDE-D754-47CA-98CC-5D87B6EEDDCB}"/>
    <cellStyle name="Input 3 4 2 13" xfId="26222" xr:uid="{07327FF7-75DF-489D-85B9-A145340BB8BE}"/>
    <cellStyle name="Input 3 4 2 14" xfId="42846" xr:uid="{B58EC4C4-964F-4AFF-8A79-ACAB892AB2A2}"/>
    <cellStyle name="Input 3 4 2 15" xfId="52684" xr:uid="{E41E7B52-3104-4CA4-99E1-E06B8364FCFD}"/>
    <cellStyle name="Input 3 4 2 2" xfId="1351" xr:uid="{75ADB235-C4DD-4CAF-A361-D5C02C372401}"/>
    <cellStyle name="Input 3 4 2 2 10" xfId="43376" xr:uid="{728C4DE0-388F-4023-824F-8BD3C5C154A3}"/>
    <cellStyle name="Input 3 4 2 2 11" xfId="47150" xr:uid="{1A5881BF-458C-4A8E-A34D-8BBAA1205B54}"/>
    <cellStyle name="Input 3 4 2 2 2" xfId="5792" xr:uid="{33B035CD-5DE3-4D8D-8091-3FB6668294D5}"/>
    <cellStyle name="Input 3 4 2 2 3" xfId="9367" xr:uid="{B0B782BA-77F9-4485-A271-48408E2FECFB}"/>
    <cellStyle name="Input 3 4 2 2 4" xfId="13584" xr:uid="{CBEEC831-2539-4020-913B-8EA9A19413FF}"/>
    <cellStyle name="Input 3 4 2 2 5" xfId="20459" xr:uid="{1FC46ADD-F652-4B8B-A6C3-DE7195477435}"/>
    <cellStyle name="Input 3 4 2 2 6" xfId="22982" xr:uid="{9B501E4A-CF3A-4D0F-A7CE-8AF2DB36C69A}"/>
    <cellStyle name="Input 3 4 2 2 7" xfId="30309" xr:uid="{B6BEB473-9BA9-470C-8C31-A754597A17E1}"/>
    <cellStyle name="Input 3 4 2 2 8" xfId="32934" xr:uid="{86A6E44B-4768-45DC-953C-5024E6CEFB0D}"/>
    <cellStyle name="Input 3 4 2 2 9" xfId="36436" xr:uid="{457F714A-01E4-4194-A392-C36FF0B71CD2}"/>
    <cellStyle name="Input 3 4 2 3" xfId="1214" xr:uid="{1CB0CBDF-A869-4D6C-A4B6-C1C1750CD7F0}"/>
    <cellStyle name="Input 3 4 2 3 10" xfId="36978" xr:uid="{AA06DE72-183F-4756-BF10-767D1438C7FD}"/>
    <cellStyle name="Input 3 4 2 3 11" xfId="43239" xr:uid="{1683D326-3CAE-4D60-9ECB-8B6D23002F6F}"/>
    <cellStyle name="Input 3 4 2 3 12" xfId="46783" xr:uid="{FEFEAFEC-95C7-4D1F-A3BB-CBAE606DDD2E}"/>
    <cellStyle name="Input 3 4 2 3 2" xfId="5656" xr:uid="{FFAD1CF3-76E7-4AB2-A0F0-EF420E2D112C}"/>
    <cellStyle name="Input 3 4 2 3 3" xfId="9230" xr:uid="{42808248-6D18-4AF1-8EF3-9408CC46814F}"/>
    <cellStyle name="Input 3 4 2 3 4" xfId="13174" xr:uid="{945A2155-F56B-4501-848C-00DFDC622BE5}"/>
    <cellStyle name="Input 3 4 2 3 5" xfId="13066" xr:uid="{CBA3F158-81DF-4576-A99F-F6FFCE2F83E4}"/>
    <cellStyle name="Input 3 4 2 3 6" xfId="20322" xr:uid="{AAC25CAD-69D7-4177-95C2-E4A041692A20}"/>
    <cellStyle name="Input 3 4 2 3 7" xfId="18784" xr:uid="{1FB2D828-BD37-4343-95EE-985B003D4A7F}"/>
    <cellStyle name="Input 3 4 2 3 8" xfId="26892" xr:uid="{07C93D3A-6EA8-47C4-AA1F-942E109B5498}"/>
    <cellStyle name="Input 3 4 2 3 9" xfId="32797" xr:uid="{A8FFB542-22E8-4598-A4C8-5E6B00504361}"/>
    <cellStyle name="Input 3 4 2 4" xfId="2240" xr:uid="{5184580A-9BFD-4DB3-87CE-9C28E2A62453}"/>
    <cellStyle name="Input 3 4 2 4 10" xfId="39957" xr:uid="{B3DCC405-17D5-4687-AD52-96AD5BEBAD0E}"/>
    <cellStyle name="Input 3 4 2 4 11" xfId="44263" xr:uid="{688511BC-C89E-459F-83FC-525B85192B7F}"/>
    <cellStyle name="Input 3 4 2 4 12" xfId="48038" xr:uid="{2EEA11CC-7BBC-4666-A0E6-F53315F2E985}"/>
    <cellStyle name="Input 3 4 2 4 2" xfId="6678" xr:uid="{BC6BF6A0-0FE8-48B8-AC3A-6E1135D893EA}"/>
    <cellStyle name="Input 3 4 2 4 3" xfId="10256" xr:uid="{0CBEEEA8-1771-4386-8530-A1CD6DA10AD5}"/>
    <cellStyle name="Input 3 4 2 4 4" xfId="14155" xr:uid="{406CBE74-9088-430E-97FC-A5288485D9D9}"/>
    <cellStyle name="Input 3 4 2 4 5" xfId="17356" xr:uid="{632E9755-8D6A-4A48-83C9-8F96DC8AEE4D}"/>
    <cellStyle name="Input 3 4 2 4 6" xfId="21339" xr:uid="{40FBFA52-86C0-4F38-A4D1-A129FA546283}"/>
    <cellStyle name="Input 3 4 2 4 7" xfId="23926" xr:uid="{D49F3917-FD05-4DCC-8139-B4053196C4AB}"/>
    <cellStyle name="Input 3 4 2 4 8" xfId="29898" xr:uid="{177DE93C-FFFC-49C4-ABC0-A2D9015DD7A7}"/>
    <cellStyle name="Input 3 4 2 4 9" xfId="33819" xr:uid="{83C258F4-97F3-4AAC-AF6B-A8DF696DE3D5}"/>
    <cellStyle name="Input 3 4 2 5" xfId="2596" xr:uid="{1498C88B-F5B9-4DF7-BE8D-96C2D7884D9B}"/>
    <cellStyle name="Input 3 4 2 5 10" xfId="40313" xr:uid="{07F0BD06-D69F-4DC1-ADFA-02EB22D5C2D3}"/>
    <cellStyle name="Input 3 4 2 5 11" xfId="44619" xr:uid="{0D2565D9-3D21-4FBB-9D5C-8E867C9E21D6}"/>
    <cellStyle name="Input 3 4 2 5 12" xfId="50020" xr:uid="{32A68429-5276-4226-9C65-5E6532FF05A2}"/>
    <cellStyle name="Input 3 4 2 5 2" xfId="7033" xr:uid="{27E9C232-5381-4C47-82EB-FAA77D5B66CA}"/>
    <cellStyle name="Input 3 4 2 5 3" xfId="10612" xr:uid="{AF9D3397-2A26-414B-9BB2-4E6A249CE026}"/>
    <cellStyle name="Input 3 4 2 5 4" xfId="14511" xr:uid="{0CFB6DE6-6F02-4A48-AE3A-3A9FAC4F368C}"/>
    <cellStyle name="Input 3 4 2 5 5" xfId="17712" xr:uid="{C0620777-8B9D-4DE7-B4FE-3530F0534BBA}"/>
    <cellStyle name="Input 3 4 2 5 6" xfId="21695" xr:uid="{7100F55C-5A2E-4E75-8030-6B3A6666CB4E}"/>
    <cellStyle name="Input 3 4 2 5 7" xfId="24267" xr:uid="{FD2CE512-3EC1-4E7A-A125-105918304FE8}"/>
    <cellStyle name="Input 3 4 2 5 8" xfId="30568" xr:uid="{2DD0C507-CE0C-4656-BBC0-D7C584AD373A}"/>
    <cellStyle name="Input 3 4 2 5 9" xfId="34175" xr:uid="{27ED2B54-1FD7-4D7C-8627-EDC46F5443DE}"/>
    <cellStyle name="Input 3 4 2 6" xfId="3285" xr:uid="{1D1E8A9B-DD77-47DA-A3F8-6A9BD7B4AE20}"/>
    <cellStyle name="Input 3 4 2 6 10" xfId="34862" xr:uid="{D9044865-CA4C-49E8-8467-EEF78A4C4265}"/>
    <cellStyle name="Input 3 4 2 6 11" xfId="38307" xr:uid="{D02ECBC1-C5DD-4E07-83C9-549F681B1459}"/>
    <cellStyle name="Input 3 4 2 6 12" xfId="40996" xr:uid="{9783A79C-2FC8-42B7-9744-B9F40CE05AEB}"/>
    <cellStyle name="Input 3 4 2 6 13" xfId="45307" xr:uid="{A381AE37-C2CE-4235-9492-DC79C1EBDBB9}"/>
    <cellStyle name="Input 3 4 2 6 14" xfId="48698" xr:uid="{7DE08DB9-71C3-497C-AC75-A255F2FA491F}"/>
    <cellStyle name="Input 3 4 2 6 15" xfId="50703" xr:uid="{7C1A50B7-F855-4421-847F-48B900E91325}"/>
    <cellStyle name="Input 3 4 2 6 2" xfId="7720" xr:uid="{BDC367F5-0761-4055-ACA1-034311151BB3}"/>
    <cellStyle name="Input 3 4 2 6 3" xfId="11299" xr:uid="{48863AE0-DA26-4227-A086-A51A38D811AC}"/>
    <cellStyle name="Input 3 4 2 6 4" xfId="15199" xr:uid="{3D42D196-CE67-46BB-9A98-BBB9BAA9AAE6}"/>
    <cellStyle name="Input 3 4 2 6 5" xfId="18398" xr:uid="{67C56134-4B6C-4C87-9738-14F9E658ACE5}"/>
    <cellStyle name="Input 3 4 2 6 6" xfId="22378" xr:uid="{7410A8F6-63F0-4508-98DB-E886BC12CE35}"/>
    <cellStyle name="Input 3 4 2 6 7" xfId="24940" xr:uid="{3254AAD1-E526-48DD-A9BB-981D0A3B8696}"/>
    <cellStyle name="Input 3 4 2 6 8" xfId="29283" xr:uid="{57EDA8D5-853E-4D2A-9CE3-F96FE75ECA00}"/>
    <cellStyle name="Input 3 4 2 6 9" xfId="31257" xr:uid="{3A279751-FD73-4B83-A717-9BB3219CAD5C}"/>
    <cellStyle name="Input 3 4 2 7" xfId="3019" xr:uid="{20FEE502-AD24-4024-A8DA-3F924AD7A43F}"/>
    <cellStyle name="Input 3 4 2 7 10" xfId="34596" xr:uid="{BB367AD8-5E84-4FDE-AD83-32A1A62DF361}"/>
    <cellStyle name="Input 3 4 2 7 11" xfId="38041" xr:uid="{CA87E8D5-8BB9-45FB-AD50-A14AB8CFD498}"/>
    <cellStyle name="Input 3 4 2 7 12" xfId="40730" xr:uid="{DA6E92FE-D3B1-4F33-9854-96A9D4386D77}"/>
    <cellStyle name="Input 3 4 2 7 13" xfId="45041" xr:uid="{D3F77D73-4585-4767-A2F2-EC574CDB2C05}"/>
    <cellStyle name="Input 3 4 2 7 14" xfId="48432" xr:uid="{12C195BB-F1DE-4010-9C95-214746314520}"/>
    <cellStyle name="Input 3 4 2 7 15" xfId="50437" xr:uid="{D18A9B43-A0A2-4C03-93A3-1C4123E7831D}"/>
    <cellStyle name="Input 3 4 2 7 2" xfId="7454" xr:uid="{8C209A63-7104-4AE9-AE4A-14631F547E02}"/>
    <cellStyle name="Input 3 4 2 7 3" xfId="11033" xr:uid="{AAF4E505-5E41-4149-B1A5-13B51A2BB461}"/>
    <cellStyle name="Input 3 4 2 7 4" xfId="14933" xr:uid="{BA30BAE8-FE40-451A-A654-D7A779467988}"/>
    <cellStyle name="Input 3 4 2 7 5" xfId="18132" xr:uid="{BE6AA106-1B5A-4890-B887-5B4C98AB9140}"/>
    <cellStyle name="Input 3 4 2 7 6" xfId="22112" xr:uid="{77691BCB-7A13-4293-844E-6D8793DD806F}"/>
    <cellStyle name="Input 3 4 2 7 7" xfId="24674" xr:uid="{AA2CF54B-A0F6-41F3-B8F2-06DFAB6971F7}"/>
    <cellStyle name="Input 3 4 2 7 8" xfId="29017" xr:uid="{654FCCC0-2FB9-409F-8FE2-75DE977AF2B1}"/>
    <cellStyle name="Input 3 4 2 7 9" xfId="30991" xr:uid="{7A6B46D4-DE49-427B-A3AC-6A13BB767382}"/>
    <cellStyle name="Input 3 4 2 8" xfId="4237" xr:uid="{8C1A0F52-BF5E-4733-86A4-B4794D578E88}"/>
    <cellStyle name="Input 3 4 2 8 10" xfId="41900" xr:uid="{FA2AC339-09B9-4C69-A25A-2C6899481B21}"/>
    <cellStyle name="Input 3 4 2 8 11" xfId="46236" xr:uid="{42D162FD-B1BB-4B8A-8312-8BA245902855}"/>
    <cellStyle name="Input 3 4 2 8 12" xfId="49640" xr:uid="{28E99376-E808-48EB-A425-1C0298FBF828}"/>
    <cellStyle name="Input 3 4 2 8 13" xfId="51607" xr:uid="{1D6DBC39-5423-4223-9925-254EAAF74DB8}"/>
    <cellStyle name="Input 3 4 2 8 2" xfId="8670" xr:uid="{29C4A5AC-EEF4-473B-BEB8-E46B067B3452}"/>
    <cellStyle name="Input 3 4 2 8 3" xfId="12241" xr:uid="{8E597D48-A0D3-4C86-8737-9431AB968C6A}"/>
    <cellStyle name="Input 3 4 2 8 4" xfId="16144" xr:uid="{6BCADA1A-CDB8-4945-A6E2-A7443B903465}"/>
    <cellStyle name="Input 3 4 2 8 5" xfId="19325" xr:uid="{B260CA44-E599-435F-97D3-244CE6764FBA}"/>
    <cellStyle name="Input 3 4 2 8 6" xfId="25844" xr:uid="{101C9533-4ED9-44D5-ACB1-AEAFA487DB76}"/>
    <cellStyle name="Input 3 4 2 8 7" xfId="32192" xr:uid="{FD815ADB-CA94-4C04-BB78-07A2222F48C8}"/>
    <cellStyle name="Input 3 4 2 8 8" xfId="35798" xr:uid="{EE25C0B7-D01E-4B4E-B069-FF7AB7820B84}"/>
    <cellStyle name="Input 3 4 2 8 9" xfId="39250" xr:uid="{BA2AC443-4CFE-4C66-B173-3EF8884628C4}"/>
    <cellStyle name="Input 3 4 2 9" xfId="3791" xr:uid="{0538C437-DB21-41E7-926A-3CEBA2785DF9}"/>
    <cellStyle name="Input 3 4 2 9 10" xfId="41454" xr:uid="{88120EB2-A2B3-4127-AF0F-3531D55032FC}"/>
    <cellStyle name="Input 3 4 2 9 11" xfId="45790" xr:uid="{3BFB5347-49FC-4B27-8FEC-FF3806B01885}"/>
    <cellStyle name="Input 3 4 2 9 12" xfId="49194" xr:uid="{D4176C85-B440-4AE8-90EF-DF202747A6AE}"/>
    <cellStyle name="Input 3 4 2 9 13" xfId="51161" xr:uid="{A1B16BC1-AAF8-4F18-A1C5-C339B4AA3867}"/>
    <cellStyle name="Input 3 4 2 9 2" xfId="8224" xr:uid="{3113EDF7-2788-4DA3-A38A-BDFB322B5A94}"/>
    <cellStyle name="Input 3 4 2 9 3" xfId="11795" xr:uid="{3D3A41FF-509D-4823-A73E-6034074673CB}"/>
    <cellStyle name="Input 3 4 2 9 4" xfId="15698" xr:uid="{3E3712D4-8D15-443E-851E-16783057D059}"/>
    <cellStyle name="Input 3 4 2 9 5" xfId="18879" xr:uid="{6A714416-C8CF-4CA7-86D3-9596BDFDC196}"/>
    <cellStyle name="Input 3 4 2 9 6" xfId="25398" xr:uid="{ADB47F47-07B6-4084-A652-BD8BEF9EAB81}"/>
    <cellStyle name="Input 3 4 2 9 7" xfId="31746" xr:uid="{C7461829-DFE5-430C-BAE4-92BE595F6353}"/>
    <cellStyle name="Input 3 4 2 9 8" xfId="35352" xr:uid="{397E97BE-24D4-459B-9196-DFA20900631F}"/>
    <cellStyle name="Input 3 4 2 9 9" xfId="38804" xr:uid="{C11F4AA9-F7E4-47F7-9F80-D655B4A1BE54}"/>
    <cellStyle name="Input 3 4 3" xfId="1077" xr:uid="{71F5A59A-427E-4B90-B0F8-BFF2EB42EB2D}"/>
    <cellStyle name="Input 3 4 3 10" xfId="43102" xr:uid="{B9AA878F-CB14-443A-AAF3-2A78EA914022}"/>
    <cellStyle name="Input 3 4 3 11" xfId="46690" xr:uid="{D83D747B-92B8-4498-A939-F311663653A4}"/>
    <cellStyle name="Input 3 4 3 2" xfId="5519" xr:uid="{0AEEE174-D104-4958-8CEE-D92E516A53F5}"/>
    <cellStyle name="Input 3 4 3 3" xfId="9093" xr:uid="{AEC3F1E1-C05F-422A-948B-1CC6C22111ED}"/>
    <cellStyle name="Input 3 4 3 4" xfId="13443" xr:uid="{639A75CB-E949-4F4A-9910-E0F6A58C09EB}"/>
    <cellStyle name="Input 3 4 3 5" xfId="20185" xr:uid="{84C44917-8F8C-428F-ACA6-C6A509F8DDD2}"/>
    <cellStyle name="Input 3 4 3 6" xfId="22828" xr:uid="{5DEFA5E2-45E4-4410-976B-DEEF50AD8DD9}"/>
    <cellStyle name="Input 3 4 3 7" xfId="30278" xr:uid="{C20307CA-4356-4AFF-BC65-70849D1567BD}"/>
    <cellStyle name="Input 3 4 3 8" xfId="32660" xr:uid="{099BF557-1ACE-4550-A1EC-46C184FEEA40}"/>
    <cellStyle name="Input 3 4 3 9" xfId="37161" xr:uid="{5E4D5ACE-4DD2-42D3-9481-599DD819F6FA}"/>
    <cellStyle name="Input 3 4 4" xfId="1805" xr:uid="{B5CE6694-012A-4D76-8DB0-E26131FB93FC}"/>
    <cellStyle name="Input 3 4 4 10" xfId="26640" xr:uid="{F4E98EFE-A812-4DD9-AF28-E3703B908A82}"/>
    <cellStyle name="Input 3 4 4 11" xfId="43830" xr:uid="{DD840853-8F41-4332-ABEE-AF976500F437}"/>
    <cellStyle name="Input 3 4 4 12" xfId="46854" xr:uid="{7256A8A3-8DCC-4F86-834B-1D5FACF235D5}"/>
    <cellStyle name="Input 3 4 4 2" xfId="6243" xr:uid="{112DEA43-58EB-4503-83EE-BA369D69AC4B}"/>
    <cellStyle name="Input 3 4 4 3" xfId="9821" xr:uid="{FEE4A542-6C80-4891-9B4A-71AA14426BD7}"/>
    <cellStyle name="Input 3 4 4 4" xfId="13723" xr:uid="{7106EA8C-5B58-4E08-8316-2FD581F52796}"/>
    <cellStyle name="Input 3 4 4 5" xfId="16926" xr:uid="{755E0659-B000-40AF-81B9-7AC53ED7A80A}"/>
    <cellStyle name="Input 3 4 4 6" xfId="20913" xr:uid="{62FC24AA-909B-48E2-BEA5-C217486FDF1A}"/>
    <cellStyle name="Input 3 4 4 7" xfId="23513" xr:uid="{EB38E7FE-D874-46AF-8D87-98A646E4E867}"/>
    <cellStyle name="Input 3 4 4 8" xfId="28353" xr:uid="{5F205DF5-9002-4414-A11C-065EACCFB397}"/>
    <cellStyle name="Input 3 4 4 9" xfId="33388" xr:uid="{0E435BC6-EF0F-4C25-87D8-92D811BE163C}"/>
    <cellStyle name="Input 3 4 5" xfId="2060" xr:uid="{B096F20F-CE97-444A-8CBA-6EEC9E7AA728}"/>
    <cellStyle name="Input 3 4 5 10" xfId="39777" xr:uid="{7C2A577F-97CD-493E-902C-F5C0AE642D37}"/>
    <cellStyle name="Input 3 4 5 11" xfId="44083" xr:uid="{8643900E-6EE8-4A02-8D41-C1159F6995CF}"/>
    <cellStyle name="Input 3 4 5 12" xfId="46800" xr:uid="{96A4F327-3375-4F11-9D08-098CDC382402}"/>
    <cellStyle name="Input 3 4 5 2" xfId="6498" xr:uid="{B180A4BA-5B8B-456D-BD41-8A271EB86E94}"/>
    <cellStyle name="Input 3 4 5 3" xfId="10076" xr:uid="{1865E98F-D8DB-4978-A668-C7AA4874E4A7}"/>
    <cellStyle name="Input 3 4 5 4" xfId="13975" xr:uid="{3A87737E-7906-495A-BEBA-79B0A5557419}"/>
    <cellStyle name="Input 3 4 5 5" xfId="17176" xr:uid="{A4B25039-84FA-45DB-BD59-5A8F5F1437C6}"/>
    <cellStyle name="Input 3 4 5 6" xfId="21159" xr:uid="{2EFB034E-8A11-4A76-99FF-AA690C0CA1D6}"/>
    <cellStyle name="Input 3 4 5 7" xfId="23746" xr:uid="{0F4D9849-FC59-4FB5-AA2D-E880287FF542}"/>
    <cellStyle name="Input 3 4 5 8" xfId="26718" xr:uid="{3BF5D158-8F88-451F-A7AF-B74AAED47DD3}"/>
    <cellStyle name="Input 3 4 5 9" xfId="33639" xr:uid="{3BA0E97A-7982-4FE2-A9B8-D91A595251AD}"/>
    <cellStyle name="Input 3 4 6" xfId="2390" xr:uid="{D9215851-7988-4C8D-A22D-7812D5BD80A1}"/>
    <cellStyle name="Input 3 4 6 10" xfId="40107" xr:uid="{C56BF5C8-9E5D-4E9F-8697-5786772FFF12}"/>
    <cellStyle name="Input 3 4 6 11" xfId="44413" xr:uid="{27D9CEF0-8289-499E-BDE5-1B8D5E825E0B}"/>
    <cellStyle name="Input 3 4 6 12" xfId="42303" xr:uid="{CF06CFAB-7439-45EB-80E5-AEE7CFEC8BDE}"/>
    <cellStyle name="Input 3 4 6 2" xfId="6828" xr:uid="{9D987547-7F1C-43BA-B164-8C46129A5525}"/>
    <cellStyle name="Input 3 4 6 3" xfId="10406" xr:uid="{45D4C569-E540-4746-BB22-9F7CD1A38932}"/>
    <cellStyle name="Input 3 4 6 4" xfId="14305" xr:uid="{AB990D43-1124-40F6-9171-FE598E9E0029}"/>
    <cellStyle name="Input 3 4 6 5" xfId="17506" xr:uid="{5B65A2B6-3615-4924-BF0A-7F1C863CC76B}"/>
    <cellStyle name="Input 3 4 6 6" xfId="21489" xr:uid="{A9DE6FB1-2091-457B-89F0-4A7C7CC52C2E}"/>
    <cellStyle name="Input 3 4 6 7" xfId="24076" xr:uid="{F9167095-0FAE-49EC-B468-CCE3DC342FFD}"/>
    <cellStyle name="Input 3 4 6 8" xfId="26586" xr:uid="{36DCA9B3-497B-4DBF-B4B5-2C8CA434CCB4}"/>
    <cellStyle name="Input 3 4 6 9" xfId="33969" xr:uid="{4675DF84-3A18-4C27-89BF-34A3C96D3F4D}"/>
    <cellStyle name="Input 3 4 7" xfId="3074" xr:uid="{BE0D2106-456B-4642-9410-DBC3349E562D}"/>
    <cellStyle name="Input 3 4 7 10" xfId="34651" xr:uid="{2AEE8CF5-92AB-4146-9A08-9C041CF45135}"/>
    <cellStyle name="Input 3 4 7 11" xfId="38096" xr:uid="{47F1E6C4-01FF-4ABD-AFB1-664A7EDE26AC}"/>
    <cellStyle name="Input 3 4 7 12" xfId="40785" xr:uid="{55FD091C-B288-4B3F-8BCC-E1268EC75D85}"/>
    <cellStyle name="Input 3 4 7 13" xfId="45096" xr:uid="{4C8772E9-6D8A-49B7-A588-0A0E9040B4D9}"/>
    <cellStyle name="Input 3 4 7 14" xfId="48487" xr:uid="{586387C7-395A-4978-B6E9-DFC05FE97C0C}"/>
    <cellStyle name="Input 3 4 7 15" xfId="50492" xr:uid="{13F7E748-3565-445E-9338-1606FC2EE445}"/>
    <cellStyle name="Input 3 4 7 2" xfId="7509" xr:uid="{407C2310-F6CB-4520-8AF7-123C27CD0CD1}"/>
    <cellStyle name="Input 3 4 7 3" xfId="11088" xr:uid="{CCDCB564-416B-4500-83F4-C2F9FDB7EE7A}"/>
    <cellStyle name="Input 3 4 7 4" xfId="14988" xr:uid="{A18EE1BB-098D-41FF-BFC9-499A69EB71F8}"/>
    <cellStyle name="Input 3 4 7 5" xfId="18187" xr:uid="{1CF7071B-867B-4030-887A-5F469D66C4E8}"/>
    <cellStyle name="Input 3 4 7 6" xfId="22167" xr:uid="{05DF58A3-36D3-4C85-8C20-27EEF4BFF48E}"/>
    <cellStyle name="Input 3 4 7 7" xfId="24729" xr:uid="{CF6B8E0E-D5D7-4117-8ADE-3BD7A3985FB8}"/>
    <cellStyle name="Input 3 4 7 8" xfId="29072" xr:uid="{02E70B83-B972-4CF6-9EF8-BA17C21B6BB3}"/>
    <cellStyle name="Input 3 4 7 9" xfId="31046" xr:uid="{AC729C2D-22AD-42A2-93C7-706BF166CA66}"/>
    <cellStyle name="Input 3 4 8" xfId="3549" xr:uid="{959FDB4F-2D25-4928-8B6E-AF4A9F9F543D}"/>
    <cellStyle name="Input 3 4 8 10" xfId="35126" xr:uid="{C28C24E2-8094-49F1-B586-7FE81339754C}"/>
    <cellStyle name="Input 3 4 8 11" xfId="38571" xr:uid="{CC0E5D69-3391-4E46-B834-29D20F19E466}"/>
    <cellStyle name="Input 3 4 8 12" xfId="41260" xr:uid="{183106C6-C2BC-4D1C-B5F0-48D36F8ED932}"/>
    <cellStyle name="Input 3 4 8 13" xfId="45571" xr:uid="{258AB636-28E2-4049-8838-05CB6B34E5E2}"/>
    <cellStyle name="Input 3 4 8 14" xfId="48962" xr:uid="{40098FFE-61A0-4BA8-9598-7B82B0D02C20}"/>
    <cellStyle name="Input 3 4 8 15" xfId="50967" xr:uid="{B51B2E68-C6CF-442F-AF41-11BF45F5F97D}"/>
    <cellStyle name="Input 3 4 8 2" xfId="7984" xr:uid="{1FEDD3A7-EFCD-49F4-A5D7-85FEDA262404}"/>
    <cellStyle name="Input 3 4 8 3" xfId="11563" xr:uid="{1F7460C7-860A-4F03-8E53-A96C5CA242C4}"/>
    <cellStyle name="Input 3 4 8 4" xfId="15463" xr:uid="{776F6472-C5C3-421A-BCFB-6005693EB096}"/>
    <cellStyle name="Input 3 4 8 5" xfId="18662" xr:uid="{8A99C78C-36FD-4B66-AD4A-67C3212FF31F}"/>
    <cellStyle name="Input 3 4 8 6" xfId="22642" xr:uid="{2A481F9E-8F00-42DA-BC3B-2A49DC15AD09}"/>
    <cellStyle name="Input 3 4 8 7" xfId="25204" xr:uid="{88F90E06-8E6A-4BCA-AA4A-9E23A1B14D59}"/>
    <cellStyle name="Input 3 4 8 8" xfId="29547" xr:uid="{ACC636B6-340D-4468-9A4F-89D483D73DDB}"/>
    <cellStyle name="Input 3 4 8 9" xfId="31521" xr:uid="{F9228F69-A57A-4AA3-899D-27CE44CAC39E}"/>
    <cellStyle name="Input 3 4 9" xfId="4028" xr:uid="{701E9B96-3582-4ECC-B087-5CAE97782099}"/>
    <cellStyle name="Input 3 4 9 10" xfId="41691" xr:uid="{74169843-25EB-4B9E-A7E7-9E77A5E5FFF7}"/>
    <cellStyle name="Input 3 4 9 11" xfId="46027" xr:uid="{3FBE9C58-5159-4970-9A0E-C59AB9C4F30A}"/>
    <cellStyle name="Input 3 4 9 12" xfId="49431" xr:uid="{61AECBE0-953B-4775-9461-7ED8CAECFD94}"/>
    <cellStyle name="Input 3 4 9 13" xfId="51398" xr:uid="{B547BC0F-F70F-4683-B3BE-4D6375181E71}"/>
    <cellStyle name="Input 3 4 9 2" xfId="8461" xr:uid="{37ABB250-0F92-4776-ABE9-BC7ACA2D6823}"/>
    <cellStyle name="Input 3 4 9 3" xfId="12032" xr:uid="{564504E8-0C43-4717-A3D1-9DE39887EE9E}"/>
    <cellStyle name="Input 3 4 9 4" xfId="15935" xr:uid="{AC059E90-ACDD-46A6-BB5C-0F6162BD0C3D}"/>
    <cellStyle name="Input 3 4 9 5" xfId="19116" xr:uid="{9201BE9F-DBB1-45ED-BB58-0DACB7A5F2DE}"/>
    <cellStyle name="Input 3 4 9 6" xfId="25635" xr:uid="{4BDA4ACA-3DBC-4E3F-B351-CA0F006D250F}"/>
    <cellStyle name="Input 3 4 9 7" xfId="31983" xr:uid="{4B328C8B-977A-4CFD-83BD-E196AFE64415}"/>
    <cellStyle name="Input 3 4 9 8" xfId="35589" xr:uid="{5E3F6C20-E462-430D-B721-C41AF6FECDAA}"/>
    <cellStyle name="Input 3 4 9 9" xfId="39041" xr:uid="{86A1A591-880C-4A87-B5F8-F82F0232F172}"/>
    <cellStyle name="Input 3 5" xfId="764" xr:uid="{54AB0F8E-4CBF-46DB-9D7F-886734976340}"/>
    <cellStyle name="Input 3 5 10" xfId="5274" xr:uid="{05B05018-07BB-4632-90FC-921162001056}"/>
    <cellStyle name="Input 3 5 11" xfId="12713" xr:uid="{695A05E3-50B5-4496-9485-17CF9059521E}"/>
    <cellStyle name="Input 3 5 12" xfId="19877" xr:uid="{BAD5A626-D42F-4E4C-807F-68F548A1F1AE}"/>
    <cellStyle name="Input 3 5 13" xfId="26658" xr:uid="{5D1A35BC-CE69-4AE4-8AA1-44C7E4D3F9D0}"/>
    <cellStyle name="Input 3 5 14" xfId="42794" xr:uid="{E3275A36-09B3-4F7A-A96A-2D169ED78ABF}"/>
    <cellStyle name="Input 3 5 15" xfId="52627" xr:uid="{855EA0D3-8784-4C27-AC2E-0ACA2F4FF79A}"/>
    <cellStyle name="Input 3 5 2" xfId="1220" xr:uid="{75F2FBF8-F2E0-4D6F-82C1-E0C51296B860}"/>
    <cellStyle name="Input 3 5 2 10" xfId="43245" xr:uid="{D4A5B9AE-1821-4E5D-93C0-6FFDA0D9D647}"/>
    <cellStyle name="Input 3 5 2 11" xfId="48117" xr:uid="{153F5161-528E-4504-B2CD-405212DFFE7E}"/>
    <cellStyle name="Input 3 5 2 2" xfId="5662" xr:uid="{C6B3DBFF-9AAD-4A95-B273-494B0C0B66EC}"/>
    <cellStyle name="Input 3 5 2 3" xfId="9236" xr:uid="{707083C8-2519-4617-8522-76C4E08D6B29}"/>
    <cellStyle name="Input 3 5 2 4" xfId="5047" xr:uid="{D1825328-8970-459C-B615-F250C7CB291A}"/>
    <cellStyle name="Input 3 5 2 5" xfId="20328" xr:uid="{E65EF68D-53C7-4790-A47B-E6876FD51AC5}"/>
    <cellStyle name="Input 3 5 2 6" xfId="12843" xr:uid="{055F31E0-5006-46D7-9762-872954B47236}"/>
    <cellStyle name="Input 3 5 2 7" xfId="27807" xr:uid="{3EFDB79E-B842-4B0C-AF69-312393FFF714}"/>
    <cellStyle name="Input 3 5 2 8" xfId="32803" xr:uid="{2BBD94D6-E6C7-4B41-AE39-A347EFE6765D}"/>
    <cellStyle name="Input 3 5 2 9" xfId="26520" xr:uid="{5EC5DAF4-B2C0-4CEF-BDCD-A8FF525CBFC7}"/>
    <cellStyle name="Input 3 5 3" xfId="1720" xr:uid="{894A729A-59FA-4983-8517-8E2DBD91FCA1}"/>
    <cellStyle name="Input 3 5 3 10" xfId="29975" xr:uid="{527CB396-2633-4146-972D-6521684A8D39}"/>
    <cellStyle name="Input 3 5 3 11" xfId="43745" xr:uid="{A88DF26B-A417-4483-AD43-733B807D68A8}"/>
    <cellStyle name="Input 3 5 3 12" xfId="46954" xr:uid="{08CBCBD7-9B71-4422-9761-35023CB27900}"/>
    <cellStyle name="Input 3 5 3 2" xfId="6159" xr:uid="{690D3D55-852A-4290-A92A-A6693EB2F4E0}"/>
    <cellStyle name="Input 3 5 3 3" xfId="9736" xr:uid="{1BB8EF5E-71A7-46B4-936F-97842F175838}"/>
    <cellStyle name="Input 3 5 3 4" xfId="13638" xr:uid="{4268137E-270C-43E6-9562-77FB259F5AF9}"/>
    <cellStyle name="Input 3 5 3 5" xfId="16841" xr:uid="{32ACF25E-B810-4BA5-A54D-0B6B2DE5FBFE}"/>
    <cellStyle name="Input 3 5 3 6" xfId="20828" xr:uid="{4D62667A-3F86-43A7-BA8D-4D9EE1BDBDF7}"/>
    <cellStyle name="Input 3 5 3 7" xfId="23429" xr:uid="{F49C5242-7004-4A60-806A-A70F3EA0A322}"/>
    <cellStyle name="Input 3 5 3 8" xfId="28627" xr:uid="{0241BA03-6564-4865-BBB9-51F6904B9D15}"/>
    <cellStyle name="Input 3 5 3 9" xfId="33303" xr:uid="{A1D496B5-7F8E-42AB-8D4F-BF3256AD97DE}"/>
    <cellStyle name="Input 3 5 4" xfId="2196" xr:uid="{E4F33B0F-A376-4974-9CC7-CF1B0A864936}"/>
    <cellStyle name="Input 3 5 4 10" xfId="39913" xr:uid="{25E2F6F7-8767-434E-947C-CF78206CBB29}"/>
    <cellStyle name="Input 3 5 4 11" xfId="44219" xr:uid="{BF970497-3C0E-4249-8437-1B115E687A0D}"/>
    <cellStyle name="Input 3 5 4 12" xfId="47487" xr:uid="{EF2298CD-5A34-4316-8784-DEE7148EF86C}"/>
    <cellStyle name="Input 3 5 4 2" xfId="6634" xr:uid="{D28AFF96-88AA-42FB-A52C-38EC50C2FDBA}"/>
    <cellStyle name="Input 3 5 4 3" xfId="10212" xr:uid="{2F7A9B03-3339-442B-99FF-D1F1A987E7F5}"/>
    <cellStyle name="Input 3 5 4 4" xfId="14111" xr:uid="{D2A8172C-49D6-4824-9338-07AE2697D89C}"/>
    <cellStyle name="Input 3 5 4 5" xfId="17312" xr:uid="{4732FD66-8A69-4DBD-A299-8B7BA179881B}"/>
    <cellStyle name="Input 3 5 4 6" xfId="21295" xr:uid="{70B8B688-72E0-40B2-A1E7-96F15F11BFD2}"/>
    <cellStyle name="Input 3 5 4 7" xfId="23882" xr:uid="{C10A82FD-A21E-47D1-9D3F-7AA413D644D2}"/>
    <cellStyle name="Input 3 5 4 8" xfId="26863" xr:uid="{BA883E22-5AE1-4650-8754-7813045721D3}"/>
    <cellStyle name="Input 3 5 4 9" xfId="33775" xr:uid="{A668D63A-9A13-482C-AF67-94DB7080BED2}"/>
    <cellStyle name="Input 3 5 5" xfId="2547" xr:uid="{10B44323-E646-43E4-B86B-9FC696E3E549}"/>
    <cellStyle name="Input 3 5 5 10" xfId="40264" xr:uid="{92D738F1-5E56-4325-A199-A0C3B17C0C6C}"/>
    <cellStyle name="Input 3 5 5 11" xfId="44570" xr:uid="{1D906824-7D68-41C1-96AC-7D0F3742DD34}"/>
    <cellStyle name="Input 3 5 5 12" xfId="47094" xr:uid="{168F3712-EDC2-4F69-ABDC-C63C5D02C09F}"/>
    <cellStyle name="Input 3 5 5 2" xfId="6984" xr:uid="{C666B5A8-62F7-4E1D-95C4-3DDDBD5A2159}"/>
    <cellStyle name="Input 3 5 5 3" xfId="10563" xr:uid="{6F5FDFB3-5D60-4157-B1D1-9CA10C96D20C}"/>
    <cellStyle name="Input 3 5 5 4" xfId="14462" xr:uid="{43C4CAC0-0719-4D63-B1BE-07FB2DC2CC7E}"/>
    <cellStyle name="Input 3 5 5 5" xfId="17663" xr:uid="{5922AC42-31B5-414E-8BAF-B5D48B1EAB83}"/>
    <cellStyle name="Input 3 5 5 6" xfId="21646" xr:uid="{54DF3264-2AF8-449F-9F76-B5B77F0634CB}"/>
    <cellStyle name="Input 3 5 5 7" xfId="24221" xr:uid="{AA86CF15-0D8A-4074-98B7-4E7EE523338F}"/>
    <cellStyle name="Input 3 5 5 8" xfId="30519" xr:uid="{36F0C2FC-5D7C-4C86-9D15-88ADF07CBF34}"/>
    <cellStyle name="Input 3 5 5 9" xfId="34126" xr:uid="{042465F3-2093-4DEB-94DD-BC62A91BEB14}"/>
    <cellStyle name="Input 3 5 6" xfId="3231" xr:uid="{CAA18F28-B627-45A2-83D8-44A932A1DA02}"/>
    <cellStyle name="Input 3 5 6 10" xfId="34808" xr:uid="{89DC6514-7AEB-46D9-A0D4-EAFA1578F3BA}"/>
    <cellStyle name="Input 3 5 6 11" xfId="38253" xr:uid="{07948589-B7E0-4CDA-A23F-05DB06B7C3E5}"/>
    <cellStyle name="Input 3 5 6 12" xfId="40942" xr:uid="{D6719CD4-4EB9-4824-87FE-F6E07104F203}"/>
    <cellStyle name="Input 3 5 6 13" xfId="45253" xr:uid="{DC3AB96C-1958-437A-8E41-8A659B4F5A48}"/>
    <cellStyle name="Input 3 5 6 14" xfId="48644" xr:uid="{493884C8-9EF1-4B5E-87D1-6D9B8DD2357E}"/>
    <cellStyle name="Input 3 5 6 15" xfId="50649" xr:uid="{1837FF14-0BE0-4628-80AA-5333A2AC0699}"/>
    <cellStyle name="Input 3 5 6 2" xfId="7666" xr:uid="{A62E3E97-FE68-46FA-B87D-02886EB36CFF}"/>
    <cellStyle name="Input 3 5 6 3" xfId="11245" xr:uid="{24720051-58B4-4862-90AC-6262870E9BC3}"/>
    <cellStyle name="Input 3 5 6 4" xfId="15145" xr:uid="{1656F0E8-0EEF-4D97-9347-99963C967A54}"/>
    <cellStyle name="Input 3 5 6 5" xfId="18344" xr:uid="{E74432E0-DFF8-405B-B261-1217DDC6A6F5}"/>
    <cellStyle name="Input 3 5 6 6" xfId="22324" xr:uid="{8EC18EA7-9318-4D7E-86F9-3E70C51D8E07}"/>
    <cellStyle name="Input 3 5 6 7" xfId="24886" xr:uid="{1ECF556B-5AF2-47AB-A800-90EC417A9119}"/>
    <cellStyle name="Input 3 5 6 8" xfId="29229" xr:uid="{F8584287-6D09-4903-AB7D-366FB9F59A5E}"/>
    <cellStyle name="Input 3 5 6 9" xfId="31203" xr:uid="{A606E4C0-B7AD-48FE-8B9F-81C4DF082FC6}"/>
    <cellStyle name="Input 3 5 7" xfId="3461" xr:uid="{108CD791-9960-4EC2-BEDB-415777A67234}"/>
    <cellStyle name="Input 3 5 7 10" xfId="35038" xr:uid="{FE71E0EA-5AB5-43B5-92C0-48259C4A36A0}"/>
    <cellStyle name="Input 3 5 7 11" xfId="38483" xr:uid="{8353ED26-37BF-4D27-A5A0-0AF88DF47659}"/>
    <cellStyle name="Input 3 5 7 12" xfId="41172" xr:uid="{A23F535B-BC0D-49E3-9B03-9DC21293398D}"/>
    <cellStyle name="Input 3 5 7 13" xfId="45483" xr:uid="{89989A99-32EE-4FA9-83B6-9C00431C3EAA}"/>
    <cellStyle name="Input 3 5 7 14" xfId="48874" xr:uid="{000C9F1A-0145-4049-AD3D-6C091AD9F97B}"/>
    <cellStyle name="Input 3 5 7 15" xfId="50879" xr:uid="{27380B01-B8BC-443D-A814-F943CEA29DDD}"/>
    <cellStyle name="Input 3 5 7 2" xfId="7896" xr:uid="{296DE0AB-B562-4576-83A7-1F3E77123EA1}"/>
    <cellStyle name="Input 3 5 7 3" xfId="11475" xr:uid="{0FA3B8ED-3ABE-4424-B469-7E7C6BEADE58}"/>
    <cellStyle name="Input 3 5 7 4" xfId="15375" xr:uid="{A7473E74-A736-4EF1-A074-737AE73D3D8E}"/>
    <cellStyle name="Input 3 5 7 5" xfId="18574" xr:uid="{6297F1F5-D0A6-48F4-B611-198F62339B89}"/>
    <cellStyle name="Input 3 5 7 6" xfId="22554" xr:uid="{AA3C2D5B-D845-4A29-865D-E3C357FE4D5F}"/>
    <cellStyle name="Input 3 5 7 7" xfId="25116" xr:uid="{40C138A1-9176-4E1C-AA17-427CD01A8BE1}"/>
    <cellStyle name="Input 3 5 7 8" xfId="29459" xr:uid="{74E05A35-E85E-4F28-89A8-DAEA1D131294}"/>
    <cellStyle name="Input 3 5 7 9" xfId="31433" xr:uid="{75091022-AA87-4264-B98A-E3609CBDE9D8}"/>
    <cellStyle name="Input 3 5 8" xfId="4185" xr:uid="{DFA53216-0586-4F69-B518-CC2BBE2ADD0A}"/>
    <cellStyle name="Input 3 5 8 10" xfId="41848" xr:uid="{449F2808-6B93-47D4-B6CC-6E3C62AA2805}"/>
    <cellStyle name="Input 3 5 8 11" xfId="46184" xr:uid="{ACF2CAC3-4E26-4B3E-84E7-2BCA7786D5EC}"/>
    <cellStyle name="Input 3 5 8 12" xfId="49588" xr:uid="{02FB000E-E982-45EE-94FE-23173BB24E67}"/>
    <cellStyle name="Input 3 5 8 13" xfId="51555" xr:uid="{F51BE925-F564-479F-B992-25988FA94EAC}"/>
    <cellStyle name="Input 3 5 8 2" xfId="8618" xr:uid="{C95E0203-8309-4B38-9415-FB860DAEE3B5}"/>
    <cellStyle name="Input 3 5 8 3" xfId="12189" xr:uid="{6C205979-285D-41D7-BA44-EB5591E32A23}"/>
    <cellStyle name="Input 3 5 8 4" xfId="16092" xr:uid="{3A666DAA-58E9-4EDE-8CF4-85415DE5FC40}"/>
    <cellStyle name="Input 3 5 8 5" xfId="19273" xr:uid="{D8CF9080-4D3A-4F54-8494-1AD16F93F137}"/>
    <cellStyle name="Input 3 5 8 6" xfId="25792" xr:uid="{DB195CFD-DF77-470A-B239-69F833C39EEE}"/>
    <cellStyle name="Input 3 5 8 7" xfId="32140" xr:uid="{38192C4E-6C62-4D54-90ED-806D36F6C56D}"/>
    <cellStyle name="Input 3 5 8 8" xfId="35746" xr:uid="{EE5C8835-9EE2-496B-A377-90CE4603586F}"/>
    <cellStyle name="Input 3 5 8 9" xfId="39198" xr:uid="{C0C56918-104B-4E32-A219-17FE7A87ABC5}"/>
    <cellStyle name="Input 3 5 9" xfId="4422" xr:uid="{EF0328BC-6269-4384-888E-22232ECB8FB1}"/>
    <cellStyle name="Input 3 5 9 10" xfId="42085" xr:uid="{F27871C0-7A44-4ADF-B515-05737FC118F6}"/>
    <cellStyle name="Input 3 5 9 11" xfId="46421" xr:uid="{47EE084F-1F68-4FC5-8196-DCCA3B79396A}"/>
    <cellStyle name="Input 3 5 9 12" xfId="49825" xr:uid="{137BA5D1-4071-49BB-B103-1640F540C242}"/>
    <cellStyle name="Input 3 5 9 13" xfId="51792" xr:uid="{46953D34-3163-4570-B2EE-7F44C1CA67DF}"/>
    <cellStyle name="Input 3 5 9 2" xfId="8855" xr:uid="{FD6CB644-94D1-4CFA-A33B-856A88919414}"/>
    <cellStyle name="Input 3 5 9 3" xfId="12426" xr:uid="{10DB35D6-F662-4232-B621-FFD0D64A8FA6}"/>
    <cellStyle name="Input 3 5 9 4" xfId="16329" xr:uid="{3ADEB862-5ED5-4EC2-950C-392F742D7F47}"/>
    <cellStyle name="Input 3 5 9 5" xfId="19510" xr:uid="{D26049F9-5ECE-499E-8203-25734524F70E}"/>
    <cellStyle name="Input 3 5 9 6" xfId="26029" xr:uid="{238B4909-F790-45CB-AA41-61422C4F528C}"/>
    <cellStyle name="Input 3 5 9 7" xfId="32377" xr:uid="{964DA1EC-4646-4C84-AE34-0779FCE8EDD9}"/>
    <cellStyle name="Input 3 5 9 8" xfId="35983" xr:uid="{6607026C-F4E5-4400-AE96-1DDFAFAFE115}"/>
    <cellStyle name="Input 3 5 9 9" xfId="39435" xr:uid="{0B1AD926-F8F5-499A-B572-4FD96437E526}"/>
    <cellStyle name="Input 3 6" xfId="1605" xr:uid="{43CDBAC5-7323-454F-92D3-20537A5D2C0A}"/>
    <cellStyle name="Input 3 6 10" xfId="43630" xr:uid="{EA9C931D-B5A5-47B6-ADFE-B9BA83D579F2}"/>
    <cellStyle name="Input 3 6 11" xfId="42471" xr:uid="{E1CCD228-68B3-409D-8DEB-6639DB38EC37}"/>
    <cellStyle name="Input 3 6 2" xfId="6044" xr:uid="{0638B282-E4E3-42CA-B29E-6B94C7B88936}"/>
    <cellStyle name="Input 3 6 3" xfId="9621" xr:uid="{F97A6F98-86CF-4834-ADB5-1F7029974E25}"/>
    <cellStyle name="Input 3 6 4" xfId="16726" xr:uid="{9619427F-D56D-4608-9A07-F947D61BC749}"/>
    <cellStyle name="Input 3 6 5" xfId="20713" xr:uid="{578C4AAF-C6E8-4D2E-BFDB-CD9092E0FB32}"/>
    <cellStyle name="Input 3 6 6" xfId="23321" xr:uid="{CDC3AC82-00C0-4853-B8AF-D69FA70D4D77}"/>
    <cellStyle name="Input 3 6 7" xfId="26833" xr:uid="{DD7B69FB-2A39-4C2E-99B1-96E441EC18FA}"/>
    <cellStyle name="Input 3 6 8" xfId="33188" xr:uid="{B6934462-CE2A-4EA5-9CFA-A14A4CBD7905}"/>
    <cellStyle name="Input 3 6 9" xfId="37380" xr:uid="{7E2D1E51-4954-4737-8A06-E43125742F28}"/>
    <cellStyle name="Input 3 7" xfId="1711" xr:uid="{BE055049-EB2D-479F-A3D3-E8869F4216FB}"/>
    <cellStyle name="Input 3 7 10" xfId="27131" xr:uid="{739428E5-9868-4E9C-AB08-4522667C96B9}"/>
    <cellStyle name="Input 3 7 11" xfId="43736" xr:uid="{02DE52AD-0492-42DE-8B80-FCB085D24EA4}"/>
    <cellStyle name="Input 3 7 12" xfId="46634" xr:uid="{C540AA7C-F91F-4E3D-9A6D-CFD5F24BEEFB}"/>
    <cellStyle name="Input 3 7 2" xfId="6150" xr:uid="{AAC8E439-A084-4247-858E-3EC65ECA6CA9}"/>
    <cellStyle name="Input 3 7 3" xfId="9727" xr:uid="{1F8DDC35-B9DA-43D3-B12C-3C62C761D540}"/>
    <cellStyle name="Input 3 7 4" xfId="13629" xr:uid="{914BBC72-CAA2-472D-8011-1FEDAE7CB593}"/>
    <cellStyle name="Input 3 7 5" xfId="16832" xr:uid="{636D5FE6-9CB3-473C-852E-73859D72D3A0}"/>
    <cellStyle name="Input 3 7 6" xfId="20819" xr:uid="{C190B838-E832-4645-92EE-FB1330E4508B}"/>
    <cellStyle name="Input 3 7 7" xfId="23421" xr:uid="{85061AAF-4E0F-4E01-8FFB-211E211415A3}"/>
    <cellStyle name="Input 3 7 8" xfId="27329" xr:uid="{BD6E63AF-ED3A-470C-A57C-D032E3E0A9BF}"/>
    <cellStyle name="Input 3 7 9" xfId="33294" xr:uid="{191EEB1F-65BC-437F-8E3C-0A2242F64268}"/>
    <cellStyle name="Input 3 8" xfId="1983" xr:uid="{5C0580F9-E8C7-4BA8-840A-52586850A909}"/>
    <cellStyle name="Input 3 8 10" xfId="39700" xr:uid="{E7FF4E2C-80E8-449E-97B1-B2BF16EAB082}"/>
    <cellStyle name="Input 3 8 11" xfId="44006" xr:uid="{47C4ABE9-19BC-4C1B-942C-27DBF30260A2}"/>
    <cellStyle name="Input 3 8 12" xfId="47337" xr:uid="{E069C4C8-5DB8-4750-8934-F38927632459}"/>
    <cellStyle name="Input 3 8 2" xfId="6421" xr:uid="{907A81D7-10A5-48EF-B5CC-D2943EA966B8}"/>
    <cellStyle name="Input 3 8 3" xfId="9999" xr:uid="{5D80E4E1-9398-4614-AC0C-FC8B0B55FFE6}"/>
    <cellStyle name="Input 3 8 4" xfId="13898" xr:uid="{C3251801-D251-4765-A4E3-D34730D9177F}"/>
    <cellStyle name="Input 3 8 5" xfId="17099" xr:uid="{596EAAB7-2C1C-4924-A6AF-CF3CB12162B1}"/>
    <cellStyle name="Input 3 8 6" xfId="21082" xr:uid="{8E024669-B5C1-4AB4-913B-304A99F1886E}"/>
    <cellStyle name="Input 3 8 7" xfId="23670" xr:uid="{72BB18AF-BED7-4696-81F3-599B7049222F}"/>
    <cellStyle name="Input 3 8 8" xfId="28438" xr:uid="{44B21CE2-6BD6-4E54-B5D3-7A236710E102}"/>
    <cellStyle name="Input 3 8 9" xfId="33562" xr:uid="{1EF3EA7D-A97E-4BC8-B8D3-F485A9F3C532}"/>
    <cellStyle name="Input 3 9" xfId="2018" xr:uid="{EA18E1EC-E6D2-44CC-832E-55552F2D509D}"/>
    <cellStyle name="Input 3 9 10" xfId="39735" xr:uid="{F475CE0A-F054-45A0-992B-6B4CB53BC1B3}"/>
    <cellStyle name="Input 3 9 11" xfId="44041" xr:uid="{E9F9F544-F1B7-4407-A793-E5EA09EBCE85}"/>
    <cellStyle name="Input 3 9 12" xfId="47536" xr:uid="{29A359F2-161A-4E4D-85DD-30D8B1934559}"/>
    <cellStyle name="Input 3 9 2" xfId="6456" xr:uid="{C558FDFD-61C5-4B8B-8DDA-570A96FC13D7}"/>
    <cellStyle name="Input 3 9 3" xfId="10034" xr:uid="{764604E6-8336-437B-842E-1491E78277D2}"/>
    <cellStyle name="Input 3 9 4" xfId="13933" xr:uid="{24C2C5BD-D0EF-406D-8B4E-2358D85C44A7}"/>
    <cellStyle name="Input 3 9 5" xfId="17134" xr:uid="{BD364E3C-E1B2-4210-A047-89392BBC49C8}"/>
    <cellStyle name="Input 3 9 6" xfId="21117" xr:uid="{AB4BA654-7FA3-4DC3-B40F-047040EC0AB6}"/>
    <cellStyle name="Input 3 9 7" xfId="23705" xr:uid="{8D3A7FE4-B5A5-41D1-880E-C440CE161323}"/>
    <cellStyle name="Input 3 9 8" xfId="28316" xr:uid="{2091B106-7079-433E-A28F-7E0BFEAB8F09}"/>
    <cellStyle name="Input 3 9 9" xfId="33597" xr:uid="{1D530BAA-6F6B-44A4-8FA4-7CF02EF1D733}"/>
    <cellStyle name="Input 4" xfId="418" xr:uid="{BDC7B676-E6D9-4F98-A520-E7193839694F}"/>
    <cellStyle name="InputCells" xfId="74" xr:uid="{2E4B963C-1BDC-4512-8E93-5A1C24FFE633}"/>
    <cellStyle name="InputCells 2" xfId="218" xr:uid="{EC2F8C78-2B84-4022-B866-80215AACF546}"/>
    <cellStyle name="InputCells 3" xfId="269" xr:uid="{71989781-0CFD-47F1-889B-5D44C98EA7F1}"/>
    <cellStyle name="InputCells 4" xfId="421" xr:uid="{8E98C368-C9AB-4432-9190-BDD0D8233D99}"/>
    <cellStyle name="InputCells_Bborder_1" xfId="219" xr:uid="{691EA1FC-DD71-437F-96EF-62DB2B1E8C33}"/>
    <cellStyle name="InputCells12" xfId="84" xr:uid="{2F7D2F45-8A85-454D-B1AC-C8641E6CF11F}"/>
    <cellStyle name="InputCells12 2" xfId="220" xr:uid="{A83F4F4D-A3AB-4FF4-92BA-F6CCAD436D17}"/>
    <cellStyle name="InputCells12 2 2" xfId="495" xr:uid="{1E77F1A3-1AB0-4B75-99F4-1210631E05BE}"/>
    <cellStyle name="InputCells12 2 2 2" xfId="669" xr:uid="{E7D43E40-9030-44F3-984B-52B00EF6DCF9}"/>
    <cellStyle name="InputCells12 2 2 2 10" xfId="3816" xr:uid="{3B27C3F7-0EBE-419F-AE03-41D8D865D383}"/>
    <cellStyle name="InputCells12 2 2 2 10 10" xfId="41479" xr:uid="{AA3669EC-B94C-4784-A0EE-65AEABEC76B8}"/>
    <cellStyle name="InputCells12 2 2 2 10 11" xfId="45815" xr:uid="{68E397CC-487A-4A8B-9FA1-F716CB1B0384}"/>
    <cellStyle name="InputCells12 2 2 2 10 12" xfId="49219" xr:uid="{33ABA3C2-DC4A-4D46-B234-829A47AF51E9}"/>
    <cellStyle name="InputCells12 2 2 2 10 13" xfId="51186" xr:uid="{561B1293-3B52-41E6-9CCB-B698E285C2B8}"/>
    <cellStyle name="InputCells12 2 2 2 10 2" xfId="8249" xr:uid="{19477880-1298-412D-8F44-0D85C9778982}"/>
    <cellStyle name="InputCells12 2 2 2 10 3" xfId="11820" xr:uid="{BC6E89DA-8C81-4834-A4D9-0594ACD9EB35}"/>
    <cellStyle name="InputCells12 2 2 2 10 4" xfId="15723" xr:uid="{F5B17D0B-BE16-4580-AC74-7343DB7916F1}"/>
    <cellStyle name="InputCells12 2 2 2 10 5" xfId="18904" xr:uid="{2C65B28B-5073-4106-BDF3-E9785E74D8D8}"/>
    <cellStyle name="InputCells12 2 2 2 10 6" xfId="25423" xr:uid="{E90DAA96-5BB3-4A54-8FEC-8A9A9179AAE2}"/>
    <cellStyle name="InputCells12 2 2 2 10 7" xfId="31771" xr:uid="{A7660B1C-539A-4BD5-B156-CDDA5AC6BF20}"/>
    <cellStyle name="InputCells12 2 2 2 10 8" xfId="35377" xr:uid="{EBEBCE00-155E-41F8-AEBC-A04D9F78C9A8}"/>
    <cellStyle name="InputCells12 2 2 2 10 9" xfId="38829" xr:uid="{D47C0F51-51F5-4FF4-ADE0-EEC4F88CE9BB}"/>
    <cellStyle name="InputCells12 2 2 2 11" xfId="5533" xr:uid="{3DDC6E4D-5375-4FD2-AB96-0F27E4E4C57A}"/>
    <cellStyle name="InputCells12 2 2 2 12" xfId="13484" xr:uid="{318F6BAC-9DEE-42B2-B697-3971374FFD93}"/>
    <cellStyle name="InputCells12 2 2 2 13" xfId="19783" xr:uid="{4DB72D3D-1DD0-4AA4-A1C2-E1AC1143F65A}"/>
    <cellStyle name="InputCells12 2 2 2 14" xfId="36886" xr:uid="{BF97304B-972E-4278-BC87-28AEE1872D3F}"/>
    <cellStyle name="InputCells12 2 2 2 15" xfId="42699" xr:uid="{1CF2D956-79E6-4716-B2A3-08C50E674446}"/>
    <cellStyle name="InputCells12 2 2 2 16" xfId="52533" xr:uid="{5A5D364D-0092-44C8-9B1B-81128683AA95}"/>
    <cellStyle name="InputCells12 2 2 2 2" xfId="884" xr:uid="{C247B351-0F62-488E-ACC6-B7C70E4142E5}"/>
    <cellStyle name="InputCells12 2 2 2 2 10" xfId="4707" xr:uid="{4A988722-5D4D-413B-A130-E492BA9D941E}"/>
    <cellStyle name="InputCells12 2 2 2 2 11" xfId="13412" xr:uid="{EA824871-2A58-46BC-B881-4C7CC6E233FC}"/>
    <cellStyle name="InputCells12 2 2 2 2 12" xfId="19993" xr:uid="{FED06BCE-ABB7-4980-B3DB-3DEEB7A52C5E}"/>
    <cellStyle name="InputCells12 2 2 2 2 13" xfId="36569" xr:uid="{428D15B1-3DF4-4C2F-A979-AF5F95489E9F}"/>
    <cellStyle name="InputCells12 2 2 2 2 14" xfId="42909" xr:uid="{AE0393C7-579F-4886-B5C9-552D10883992}"/>
    <cellStyle name="InputCells12 2 2 2 2 15" xfId="52747" xr:uid="{338F09CA-98D9-43C6-BDE7-0187F95075CC}"/>
    <cellStyle name="InputCells12 2 2 2 2 2" xfId="1372" xr:uid="{FE85FFEB-D7C6-43BF-B118-E9EC68DF0627}"/>
    <cellStyle name="InputCells12 2 2 2 2 2 10" xfId="36538" xr:uid="{B0771DFA-BAE0-4BAB-B2B1-8C0AD1785A27}"/>
    <cellStyle name="InputCells12 2 2 2 2 2 11" xfId="37012" xr:uid="{EBF51599-42E7-4470-BAAC-F43E8755E676}"/>
    <cellStyle name="InputCells12 2 2 2 2 2 12" xfId="43397" xr:uid="{C8642828-8445-40A1-AA92-96C8FECEF642}"/>
    <cellStyle name="InputCells12 2 2 2 2 2 13" xfId="47420" xr:uid="{18759D7C-0843-4BEE-B1EA-36DB480BB106}"/>
    <cellStyle name="InputCells12 2 2 2 2 2 2" xfId="5813" xr:uid="{CDE44E8A-70E7-48FA-BF40-83B5CFD5116D}"/>
    <cellStyle name="InputCells12 2 2 2 2 2 3" xfId="9388" xr:uid="{4D277803-7B4B-4B13-80CF-8357D86EFD77}"/>
    <cellStyle name="InputCells12 2 2 2 2 2 4" xfId="5168" xr:uid="{5CE3C641-4B49-4AD5-9280-47C8B7CAC281}"/>
    <cellStyle name="InputCells12 2 2 2 2 2 5" xfId="20480" xr:uid="{BEE746C8-3CE7-490B-961A-DA47CBADB67B}"/>
    <cellStyle name="InputCells12 2 2 2 2 2 6" xfId="22763" xr:uid="{1C67F077-9909-46BA-B8AB-11743EE05691}"/>
    <cellStyle name="InputCells12 2 2 2 2 2 7" xfId="27412" xr:uid="{B66DDD60-DCFA-4729-80F6-D7D143E42F02}"/>
    <cellStyle name="InputCells12 2 2 2 2 2 8" xfId="30166" xr:uid="{BDBF833E-E985-4F21-BF60-25F6AF4C4E3F}"/>
    <cellStyle name="InputCells12 2 2 2 2 2 9" xfId="32955" xr:uid="{B6DCD932-3084-455C-80E7-20D8D8E40F97}"/>
    <cellStyle name="InputCells12 2 2 2 2 3" xfId="1594" xr:uid="{6E5E62B3-BFBD-4A4D-AA70-5912443B9E6B}"/>
    <cellStyle name="InputCells12 2 2 2 2 3 10" xfId="33177" xr:uid="{ADCDCCF7-A7C1-4C49-91F1-79DF1928D56B}"/>
    <cellStyle name="InputCells12 2 2 2 2 3 11" xfId="36735" xr:uid="{297FB8D7-DBB5-468A-92CB-2636113BBCA3}"/>
    <cellStyle name="InputCells12 2 2 2 2 3 12" xfId="37655" xr:uid="{943B5D56-3221-4E0F-8963-AAA19E2DC964}"/>
    <cellStyle name="InputCells12 2 2 2 2 3 13" xfId="43619" xr:uid="{17271C17-EA08-4A25-98ED-D939E508F051}"/>
    <cellStyle name="InputCells12 2 2 2 2 3 14" xfId="47567" xr:uid="{CF41ED51-6CDF-47C2-896B-C59564A30426}"/>
    <cellStyle name="InputCells12 2 2 2 2 3 2" xfId="6033" xr:uid="{7D8B27AC-CFCF-43AA-8317-8B1A505DECD9}"/>
    <cellStyle name="InputCells12 2 2 2 2 3 3" xfId="9610" xr:uid="{B5B88BC2-5F67-46CA-AB15-C81074A42FFF}"/>
    <cellStyle name="InputCells12 2 2 2 2 3 4" xfId="13522" xr:uid="{56B49F60-ABE7-4B91-B0AB-43231F13BA98}"/>
    <cellStyle name="InputCells12 2 2 2 2 3 5" xfId="16715" xr:uid="{5B14FF49-D8E3-4835-8BF0-70DCF101A42F}"/>
    <cellStyle name="InputCells12 2 2 2 2 3 6" xfId="20702" xr:uid="{613C3D92-2E87-46E6-9B0B-DBD932785C6E}"/>
    <cellStyle name="InputCells12 2 2 2 2 3 7" xfId="23310" xr:uid="{BDEE872B-DEF6-43D6-AB5C-5973DFE5100A}"/>
    <cellStyle name="InputCells12 2 2 2 2 3 8" xfId="27628" xr:uid="{3CE26EE4-5C7D-4584-82A9-927590E4AEFB}"/>
    <cellStyle name="InputCells12 2 2 2 2 3 9" xfId="26451" xr:uid="{BB2148E0-60E5-41A2-8F24-ECD852FD6661}"/>
    <cellStyle name="InputCells12 2 2 2 2 4" xfId="2295" xr:uid="{020D951D-50FD-4F40-8906-93909A856C42}"/>
    <cellStyle name="InputCells12 2 2 2 2 4 10" xfId="33874" xr:uid="{782CB456-6974-432F-9941-5C1BF76BF52E}"/>
    <cellStyle name="InputCells12 2 2 2 2 4 11" xfId="37367" xr:uid="{D2EBDCB7-517B-4230-B7E0-3C8742A19FB4}"/>
    <cellStyle name="InputCells12 2 2 2 2 4 12" xfId="40012" xr:uid="{EA178C68-AE75-44DF-B0CF-12C180F4F7D0}"/>
    <cellStyle name="InputCells12 2 2 2 2 4 13" xfId="44318" xr:uid="{52359FF5-AF75-4B45-BD03-58224E35CDAE}"/>
    <cellStyle name="InputCells12 2 2 2 2 4 14" xfId="42424" xr:uid="{B48F3539-1F85-4EB8-8107-2A4C9D73E90C}"/>
    <cellStyle name="InputCells12 2 2 2 2 4 2" xfId="6733" xr:uid="{21DAD429-90C4-4EDE-9BF8-EF30638DCE18}"/>
    <cellStyle name="InputCells12 2 2 2 2 4 3" xfId="10311" xr:uid="{E46DF4BE-D658-4C1F-9872-68304E9D5F2C}"/>
    <cellStyle name="InputCells12 2 2 2 2 4 4" xfId="14210" xr:uid="{637EC29A-9CCB-4793-B267-9989C277AC1F}"/>
    <cellStyle name="InputCells12 2 2 2 2 4 5" xfId="17411" xr:uid="{869CBDA3-DA01-45A8-9CD9-89C7E4811DEF}"/>
    <cellStyle name="InputCells12 2 2 2 2 4 6" xfId="21394" xr:uid="{4B29E482-E424-46EC-8015-1B259491552F}"/>
    <cellStyle name="InputCells12 2 2 2 2 4 7" xfId="23981" xr:uid="{E83B9828-0DE2-4FFB-93C4-F49078DAC069}"/>
    <cellStyle name="InputCells12 2 2 2 2 4 8" xfId="28304" xr:uid="{C38A8D09-FE1A-4CEA-A931-B17F1AB4630A}"/>
    <cellStyle name="InputCells12 2 2 2 2 4 9" xfId="30504" xr:uid="{A1F39889-E95B-45DC-A53A-F58D04EFA8C6}"/>
    <cellStyle name="InputCells12 2 2 2 2 5" xfId="2659" xr:uid="{AB067131-DC8F-4532-A1E2-4C091034AC84}"/>
    <cellStyle name="InputCells12 2 2 2 2 5 10" xfId="34238" xr:uid="{8AFD5DB8-837A-4DB0-9E8B-524F42197C43}"/>
    <cellStyle name="InputCells12 2 2 2 2 5 11" xfId="37689" xr:uid="{5E3A8876-9285-439C-980B-D6F8764CCE06}"/>
    <cellStyle name="InputCells12 2 2 2 2 5 12" xfId="40376" xr:uid="{0EF094FF-73FA-4A70-B8B6-B98DE663A262}"/>
    <cellStyle name="InputCells12 2 2 2 2 5 13" xfId="44682" xr:uid="{1DBC7DBD-9C78-4578-8340-775B4BAF4BA4}"/>
    <cellStyle name="InputCells12 2 2 2 2 5 14" xfId="50083" xr:uid="{26AC0EFA-1026-4FCD-BD58-36AB85A27DFB}"/>
    <cellStyle name="InputCells12 2 2 2 2 5 2" xfId="7095" xr:uid="{2BE4DD6B-C755-4AA2-A271-64406183EF41}"/>
    <cellStyle name="InputCells12 2 2 2 2 5 3" xfId="10675" xr:uid="{6358B968-C845-47D2-B57C-ED7EF2ECA610}"/>
    <cellStyle name="InputCells12 2 2 2 2 5 4" xfId="14574" xr:uid="{678ACA61-9ED3-4186-BBE2-248864996E40}"/>
    <cellStyle name="InputCells12 2 2 2 2 5 5" xfId="17775" xr:uid="{10273725-CF0E-4EEF-8146-42ADDC119AC0}"/>
    <cellStyle name="InputCells12 2 2 2 2 5 6" xfId="21758" xr:uid="{A15C2155-8D43-429B-AF35-F71BD6C39B7A}"/>
    <cellStyle name="InputCells12 2 2 2 2 5 7" xfId="24325" xr:uid="{5D92F8EF-E6A6-4BB7-909A-3E33F78DE362}"/>
    <cellStyle name="InputCells12 2 2 2 2 5 8" xfId="28659" xr:uid="{A282401F-10DC-4472-BF7F-DBFF0E8D8DD0}"/>
    <cellStyle name="InputCells12 2 2 2 2 5 9" xfId="30631" xr:uid="{B8DFBE07-5D32-4F9C-8B0A-CA460898DA2B}"/>
    <cellStyle name="InputCells12 2 2 2 2 6" xfId="3348" xr:uid="{C2FDB7B8-EB16-404F-896D-1CFD21912843}"/>
    <cellStyle name="InputCells12 2 2 2 2 6 10" xfId="34925" xr:uid="{00793412-6800-42FE-808A-81D7F080B600}"/>
    <cellStyle name="InputCells12 2 2 2 2 6 11" xfId="38370" xr:uid="{539D95BB-3950-4ADF-B2DC-82F5417CFA24}"/>
    <cellStyle name="InputCells12 2 2 2 2 6 12" xfId="41059" xr:uid="{97926274-94CE-4356-9ECB-708919D7E744}"/>
    <cellStyle name="InputCells12 2 2 2 2 6 13" xfId="45370" xr:uid="{EF90D69F-67D3-4C65-B231-D92924D2078E}"/>
    <cellStyle name="InputCells12 2 2 2 2 6 14" xfId="48761" xr:uid="{AF058AB9-47B2-4944-AF08-22591FFD778C}"/>
    <cellStyle name="InputCells12 2 2 2 2 6 15" xfId="50766" xr:uid="{FD717A23-DBB0-4525-83D2-8383F1C6078D}"/>
    <cellStyle name="InputCells12 2 2 2 2 6 2" xfId="7783" xr:uid="{89ECBCCE-8479-4DCA-B8EB-5C52A2CDA543}"/>
    <cellStyle name="InputCells12 2 2 2 2 6 3" xfId="11362" xr:uid="{DBB03EE8-7C0E-480C-81EE-F604A6EF5C4F}"/>
    <cellStyle name="InputCells12 2 2 2 2 6 4" xfId="15262" xr:uid="{B6AB601A-228C-48D1-ABB1-FD17D9DBE2F0}"/>
    <cellStyle name="InputCells12 2 2 2 2 6 5" xfId="18461" xr:uid="{D615506A-DDF6-4122-954C-A04AC3FD1146}"/>
    <cellStyle name="InputCells12 2 2 2 2 6 6" xfId="22441" xr:uid="{F0018CF1-3C9D-4DA3-9292-2E152B65F3B0}"/>
    <cellStyle name="InputCells12 2 2 2 2 6 7" xfId="25003" xr:uid="{4FC0C504-BB17-4076-928D-EC077204F767}"/>
    <cellStyle name="InputCells12 2 2 2 2 6 8" xfId="29346" xr:uid="{A1B8EAF9-5B70-492C-B419-C86057D3E122}"/>
    <cellStyle name="InputCells12 2 2 2 2 6 9" xfId="31320" xr:uid="{A01901C9-4006-4DBF-AAEA-595705D7D653}"/>
    <cellStyle name="InputCells12 2 2 2 2 7" xfId="2840" xr:uid="{3BE2C02B-096F-48BF-AE2C-761809DC3106}"/>
    <cellStyle name="InputCells12 2 2 2 2 7 10" xfId="34418" xr:uid="{1525A7DF-379B-4514-AF86-A040D45C10A6}"/>
    <cellStyle name="InputCells12 2 2 2 2 7 11" xfId="37864" xr:uid="{48F2013B-997D-4543-A5E1-5D85CD571582}"/>
    <cellStyle name="InputCells12 2 2 2 2 7 12" xfId="40554" xr:uid="{54CF6575-69C2-4EFF-9590-AB64B9229590}"/>
    <cellStyle name="InputCells12 2 2 2 2 7 13" xfId="44862" xr:uid="{45E76C2E-4240-4D2F-976C-4A37F91A19BB}"/>
    <cellStyle name="InputCells12 2 2 2 2 7 14" xfId="48257" xr:uid="{0308F7AC-38C3-489F-B4DF-70071329A61B}"/>
    <cellStyle name="InputCells12 2 2 2 2 7 15" xfId="50261" xr:uid="{80C79DE3-88D6-4B0D-8780-64CDC8202A88}"/>
    <cellStyle name="InputCells12 2 2 2 2 7 2" xfId="7276" xr:uid="{EE8F4E76-014D-4E6F-9695-AE4ED8D4B37A}"/>
    <cellStyle name="InputCells12 2 2 2 2 7 3" xfId="10854" xr:uid="{9E694D6A-9C78-4413-B29B-19CBEFD75313}"/>
    <cellStyle name="InputCells12 2 2 2 2 7 4" xfId="14755" xr:uid="{07F5C7B2-91E6-49DD-B7D3-473EC63AF7C4}"/>
    <cellStyle name="InputCells12 2 2 2 2 7 5" xfId="17955" xr:uid="{9557C621-DD21-4CAA-9BB5-94AE810239B0}"/>
    <cellStyle name="InputCells12 2 2 2 2 7 6" xfId="21936" xr:uid="{C2F3A45B-F2E9-4AA0-AFAB-0FD4C74B6655}"/>
    <cellStyle name="InputCells12 2 2 2 2 7 7" xfId="24498" xr:uid="{2E8D4060-1EFF-4604-8FCF-E1D86274C6A9}"/>
    <cellStyle name="InputCells12 2 2 2 2 7 8" xfId="28839" xr:uid="{2D9F6853-549B-49AF-A740-56C0FB10798D}"/>
    <cellStyle name="InputCells12 2 2 2 2 7 9" xfId="30812" xr:uid="{B82B7508-3323-4E1B-975D-6F4CAFEEE584}"/>
    <cellStyle name="InputCells12 2 2 2 2 8" xfId="4300" xr:uid="{4F8B2E82-33BC-41C3-8C61-979A5778B832}"/>
    <cellStyle name="InputCells12 2 2 2 2 8 10" xfId="41963" xr:uid="{98FCBE60-E184-4D22-8F83-0E5DDCB405D2}"/>
    <cellStyle name="InputCells12 2 2 2 2 8 11" xfId="46299" xr:uid="{EA6E460A-77DE-41BC-9DBE-6410B16A279A}"/>
    <cellStyle name="InputCells12 2 2 2 2 8 12" xfId="49703" xr:uid="{3568A60B-8B07-44D7-BE26-E3455213B320}"/>
    <cellStyle name="InputCells12 2 2 2 2 8 13" xfId="51670" xr:uid="{14E47936-5755-4BCA-B8DC-0D2A92DB981A}"/>
    <cellStyle name="InputCells12 2 2 2 2 8 2" xfId="8733" xr:uid="{20656209-19FD-46DD-BA80-6DA33159BD95}"/>
    <cellStyle name="InputCells12 2 2 2 2 8 3" xfId="12304" xr:uid="{3AE6148D-91FC-44DF-9E12-A0C130A657D1}"/>
    <cellStyle name="InputCells12 2 2 2 2 8 4" xfId="16207" xr:uid="{A4EB02A4-549D-4E9B-AB55-0A14A485922B}"/>
    <cellStyle name="InputCells12 2 2 2 2 8 5" xfId="19388" xr:uid="{CB70444C-BAD4-4D2E-8152-E0D23C8910F4}"/>
    <cellStyle name="InputCells12 2 2 2 2 8 6" xfId="25907" xr:uid="{89217634-400B-4599-954A-4F08ED669AE1}"/>
    <cellStyle name="InputCells12 2 2 2 2 8 7" xfId="32255" xr:uid="{DAC26D68-A1ED-4FC1-A366-46AE49FA370E}"/>
    <cellStyle name="InputCells12 2 2 2 2 8 8" xfId="35861" xr:uid="{7CB6A771-3D8E-4FE6-B801-5D75DD0C9548}"/>
    <cellStyle name="InputCells12 2 2 2 2 8 9" xfId="39313" xr:uid="{2A27BD3D-C3B4-4D90-802E-82C37B87FD05}"/>
    <cellStyle name="InputCells12 2 2 2 2 9" xfId="3883" xr:uid="{C1411876-5967-475E-A91B-D9D23E002014}"/>
    <cellStyle name="InputCells12 2 2 2 2 9 10" xfId="41546" xr:uid="{53B4673D-DA9F-448F-B0CB-0383427F47A1}"/>
    <cellStyle name="InputCells12 2 2 2 2 9 11" xfId="45882" xr:uid="{2B543381-4928-4046-AF60-EC9EA7246AAD}"/>
    <cellStyle name="InputCells12 2 2 2 2 9 12" xfId="49286" xr:uid="{0BD36733-1B5D-4DCB-878F-06749E248F55}"/>
    <cellStyle name="InputCells12 2 2 2 2 9 13" xfId="51253" xr:uid="{571A2B15-4D76-40B9-B8A7-41E54BABDF20}"/>
    <cellStyle name="InputCells12 2 2 2 2 9 2" xfId="8316" xr:uid="{22275D9D-A90F-45C2-AD39-975AD197A91E}"/>
    <cellStyle name="InputCells12 2 2 2 2 9 3" xfId="11887" xr:uid="{EC3A651F-214C-4C2B-8FC4-C4B657B18407}"/>
    <cellStyle name="InputCells12 2 2 2 2 9 4" xfId="15790" xr:uid="{A05C1CD6-3ACE-46B9-9CB5-18349C6C9F50}"/>
    <cellStyle name="InputCells12 2 2 2 2 9 5" xfId="18971" xr:uid="{4FA3251A-D15A-4187-8DAC-CB1D2F318629}"/>
    <cellStyle name="InputCells12 2 2 2 2 9 6" xfId="25490" xr:uid="{C27CC164-A354-4069-A2A1-37F86CB7EF8F}"/>
    <cellStyle name="InputCells12 2 2 2 2 9 7" xfId="31838" xr:uid="{7F0D6CB8-AA4C-488E-9720-7BBEBAF8A966}"/>
    <cellStyle name="InputCells12 2 2 2 2 9 8" xfId="35444" xr:uid="{87785E8E-C267-492E-ADEA-CC8C6490E26C}"/>
    <cellStyle name="InputCells12 2 2 2 2 9 9" xfId="38896" xr:uid="{33D864AC-9B58-4ECC-96C7-BF59B14FA860}"/>
    <cellStyle name="InputCells12 2 2 2 3" xfId="967" xr:uid="{F1B38FEB-A0F6-4FB2-A173-EC26584360C2}"/>
    <cellStyle name="InputCells12 2 2 2 3 10" xfId="31666" xr:uid="{64FABCDC-DB61-43B3-9674-56834A0E95C6}"/>
    <cellStyle name="InputCells12 2 2 2 3 11" xfId="37531" xr:uid="{AE8F667C-D574-42F2-B371-4AFC8AB5B8B6}"/>
    <cellStyle name="InputCells12 2 2 2 3 12" xfId="42992" xr:uid="{197BB8AD-CBF2-4CF8-A50F-4DE77687B8C4}"/>
    <cellStyle name="InputCells12 2 2 2 3 13" xfId="47499" xr:uid="{F889A080-DE3C-419B-BAD6-0C9B1A5A652F}"/>
    <cellStyle name="InputCells12 2 2 2 3 2" xfId="5409" xr:uid="{6F3341E2-676E-43DC-A7A7-3ABD13996D0B}"/>
    <cellStyle name="InputCells12 2 2 2 3 3" xfId="4686" xr:uid="{3D033151-E9A4-4452-AB38-B2B39EE20F5E}"/>
    <cellStyle name="InputCells12 2 2 2 3 4" xfId="12934" xr:uid="{07B35663-94F7-4914-B72D-497D895FD938}"/>
    <cellStyle name="InputCells12 2 2 2 3 5" xfId="20075" xr:uid="{9FF18591-A205-4B0A-B8B7-F2C790ADD8C4}"/>
    <cellStyle name="InputCells12 2 2 2 3 6" xfId="22946" xr:uid="{3707856C-73F8-4D11-B36B-FF8A96E1FE47}"/>
    <cellStyle name="InputCells12 2 2 2 3 7" xfId="27019" xr:uid="{7A44D277-5F9B-43AF-A165-E00DA92E9863}"/>
    <cellStyle name="InputCells12 2 2 2 3 8" xfId="30075" xr:uid="{BFF604F7-691A-4E99-994F-2DEE061DD75B}"/>
    <cellStyle name="InputCells12 2 2 2 3 9" xfId="26917" xr:uid="{F61BC4FE-7CB0-452E-89D5-F6EBA6E758E5}"/>
    <cellStyle name="InputCells12 2 2 2 4" xfId="1597" xr:uid="{9F00BCD7-D99B-402B-8E0A-24D91F4EF1D4}"/>
    <cellStyle name="InputCells12 2 2 2 4 10" xfId="33180" xr:uid="{555068E4-D938-470A-A53B-44B15E2BEF82}"/>
    <cellStyle name="InputCells12 2 2 2 4 11" xfId="36737" xr:uid="{9E6FB64D-F18A-4843-A946-072421B301FA}"/>
    <cellStyle name="InputCells12 2 2 2 4 12" xfId="36336" xr:uid="{82DE6505-EDCF-498D-8884-51E06D889999}"/>
    <cellStyle name="InputCells12 2 2 2 4 13" xfId="43622" xr:uid="{65A7BB23-E951-4998-8345-24B442266924}"/>
    <cellStyle name="InputCells12 2 2 2 4 14" xfId="46716" xr:uid="{E7ECF36C-758D-4D6E-B0A1-206420EEA0F7}"/>
    <cellStyle name="InputCells12 2 2 2 4 2" xfId="6036" xr:uid="{E633B4FC-91D5-4F59-9A80-107BB685AFBF}"/>
    <cellStyle name="InputCells12 2 2 2 4 3" xfId="9613" xr:uid="{766A9A86-279A-4BC5-8457-9A8F2B644C97}"/>
    <cellStyle name="InputCells12 2 2 2 4 4" xfId="13525" xr:uid="{C72C5EC1-A110-4A1B-A5D0-9F6EC955E157}"/>
    <cellStyle name="InputCells12 2 2 2 4 5" xfId="16718" xr:uid="{98EA2EAB-2D95-427D-8541-F90A016CC067}"/>
    <cellStyle name="InputCells12 2 2 2 4 6" xfId="20705" xr:uid="{B16969A2-7A80-47CD-851A-E8439090D452}"/>
    <cellStyle name="InputCells12 2 2 2 4 7" xfId="23313" xr:uid="{F24929AB-D373-46FC-94C5-450922AE0DF8}"/>
    <cellStyle name="InputCells12 2 2 2 4 8" xfId="27631" xr:uid="{6ED67A95-EC7E-47DA-915C-26DCFE6CA689}"/>
    <cellStyle name="InputCells12 2 2 2 4 9" xfId="27776" xr:uid="{22AB0394-2311-47A8-AF1C-B7757DFB0488}"/>
    <cellStyle name="InputCells12 2 2 2 5" xfId="2114" xr:uid="{516BAB31-82A3-4FD6-8C11-D6E33F073763}"/>
    <cellStyle name="InputCells12 2 2 2 5 10" xfId="33693" xr:uid="{523F498F-8490-45C8-8465-713F69C34FF6}"/>
    <cellStyle name="InputCells12 2 2 2 5 11" xfId="37198" xr:uid="{88DA4DDD-5395-4384-BEE0-6FBB5CC5B9DA}"/>
    <cellStyle name="InputCells12 2 2 2 5 12" xfId="39831" xr:uid="{2A8D8285-84CB-4DAA-8520-256A4E1D88E5}"/>
    <cellStyle name="InputCells12 2 2 2 5 13" xfId="44137" xr:uid="{0FCBCB47-8984-4C87-8D1D-80ABA7D060A3}"/>
    <cellStyle name="InputCells12 2 2 2 5 14" xfId="47675" xr:uid="{A8528BB1-E19C-4586-A7E3-1A67D89999E9}"/>
    <cellStyle name="InputCells12 2 2 2 5 2" xfId="6552" xr:uid="{572CAD2E-2E59-4A57-9F5B-63B1F7ED8EC5}"/>
    <cellStyle name="InputCells12 2 2 2 5 3" xfId="10130" xr:uid="{37D5504F-5CB4-405F-8CAE-6CE8F87A6324}"/>
    <cellStyle name="InputCells12 2 2 2 5 4" xfId="14029" xr:uid="{6A24C735-3792-47A6-BBE1-DDCE9275738E}"/>
    <cellStyle name="InputCells12 2 2 2 5 5" xfId="17230" xr:uid="{4B0280D8-372A-4139-84F5-D6C8BB2CE733}"/>
    <cellStyle name="InputCells12 2 2 2 5 6" xfId="21213" xr:uid="{5B573F05-8A63-4F2A-A326-447BA88433BC}"/>
    <cellStyle name="InputCells12 2 2 2 5 7" xfId="23800" xr:uid="{DDE3D7A2-E896-471B-B1BE-0EBF123BDDCE}"/>
    <cellStyle name="InputCells12 2 2 2 5 8" xfId="28129" xr:uid="{C715A550-4601-436B-A3E7-7EC2F05A24F6}"/>
    <cellStyle name="InputCells12 2 2 2 5 9" xfId="30295" xr:uid="{AB5FEC96-6586-4B5A-B079-0CAF23C8FD1E}"/>
    <cellStyle name="InputCells12 2 2 2 6" xfId="2453" xr:uid="{D4C1E4B5-9A04-4746-84DB-721C13318728}"/>
    <cellStyle name="InputCells12 2 2 2 6 10" xfId="34032" xr:uid="{EFEA21B3-D1AC-43E2-928E-309A455DC0C6}"/>
    <cellStyle name="InputCells12 2 2 2 6 11" xfId="37512" xr:uid="{FF53A7C4-8FC3-46E7-B6F2-F2188756CF8A}"/>
    <cellStyle name="InputCells12 2 2 2 6 12" xfId="40170" xr:uid="{B4BD7F24-3141-4A0F-9794-5820BE287A80}"/>
    <cellStyle name="InputCells12 2 2 2 6 13" xfId="44476" xr:uid="{C8804C6A-2102-4298-AC01-88F9D2DC6D49}"/>
    <cellStyle name="InputCells12 2 2 2 6 14" xfId="47842" xr:uid="{8253DD9B-94D0-4689-AD6C-A1B3307FA61A}"/>
    <cellStyle name="InputCells12 2 2 2 6 2" xfId="6891" xr:uid="{9056FFB5-179B-4B58-83F2-D20CEE3D1257}"/>
    <cellStyle name="InputCells12 2 2 2 6 3" xfId="10469" xr:uid="{2E65D1D4-3DD6-4FE6-89E8-C3636C300A29}"/>
    <cellStyle name="InputCells12 2 2 2 6 4" xfId="14368" xr:uid="{2D4C38DF-A93E-4357-A04A-46AE91507532}"/>
    <cellStyle name="InputCells12 2 2 2 6 5" xfId="17569" xr:uid="{22D650B9-511B-4EC5-A189-C858D9482A8C}"/>
    <cellStyle name="InputCells12 2 2 2 6 6" xfId="21552" xr:uid="{2B8D3F8D-8282-4566-B36F-1FB3B87A39B0}"/>
    <cellStyle name="InputCells12 2 2 2 6 7" xfId="24134" xr:uid="{E98EF1D3-AC91-4AA3-8ABF-89B1D385C6FB}"/>
    <cellStyle name="InputCells12 2 2 2 6 8" xfId="28460" xr:uid="{E0E974B6-9C61-45C3-825C-6647C8FCA638}"/>
    <cellStyle name="InputCells12 2 2 2 6 9" xfId="26435" xr:uid="{AEAABB5F-F28F-4EF6-B1E6-483A5391D43D}"/>
    <cellStyle name="InputCells12 2 2 2 7" xfId="3137" xr:uid="{0FDEEC51-B3FA-4E40-8FC6-65C694D8728F}"/>
    <cellStyle name="InputCells12 2 2 2 7 10" xfId="34714" xr:uid="{AF738D81-A37A-4F54-89C5-E5FE5C6302BA}"/>
    <cellStyle name="InputCells12 2 2 2 7 11" xfId="38159" xr:uid="{E39BE48C-2A9B-4368-A864-8AB2D3D5746F}"/>
    <cellStyle name="InputCells12 2 2 2 7 12" xfId="40848" xr:uid="{9DE8D0BB-308E-42BA-BF31-B24DFE50F72D}"/>
    <cellStyle name="InputCells12 2 2 2 7 13" xfId="45159" xr:uid="{1622CC2D-0D58-418A-90FA-C647E2FB8CAF}"/>
    <cellStyle name="InputCells12 2 2 2 7 14" xfId="48550" xr:uid="{F52650BD-F175-4058-8CD4-21A89F4EEB1D}"/>
    <cellStyle name="InputCells12 2 2 2 7 15" xfId="50555" xr:uid="{AF3D5F05-0F09-41AB-9244-155E5AA68B2A}"/>
    <cellStyle name="InputCells12 2 2 2 7 2" xfId="7572" xr:uid="{3EAF9215-7C13-4725-B9E6-258AB8D58CD1}"/>
    <cellStyle name="InputCells12 2 2 2 7 3" xfId="11151" xr:uid="{C4FDFFD9-D2FF-4076-BE7B-C3DC0D1BCA3B}"/>
    <cellStyle name="InputCells12 2 2 2 7 4" xfId="15051" xr:uid="{EADAA974-4B6A-4DEC-9D93-855BBA10E1A8}"/>
    <cellStyle name="InputCells12 2 2 2 7 5" xfId="18250" xr:uid="{127652C6-5B3C-45BB-BEE4-387FD828F9F8}"/>
    <cellStyle name="InputCells12 2 2 2 7 6" xfId="22230" xr:uid="{7759A81C-CEA9-4DD1-BA6E-390357E8392A}"/>
    <cellStyle name="InputCells12 2 2 2 7 7" xfId="24792" xr:uid="{1A14C1FB-E09F-4ED1-8C02-3DDADF73C4C0}"/>
    <cellStyle name="InputCells12 2 2 2 7 8" xfId="29135" xr:uid="{62EB9A1F-FF46-4D68-8239-4B7262060D91}"/>
    <cellStyle name="InputCells12 2 2 2 7 9" xfId="31109" xr:uid="{D9351AE4-245D-4F68-AC3E-F86D6D8C6688}"/>
    <cellStyle name="InputCells12 2 2 2 8" xfId="2753" xr:uid="{9B772B15-39A5-410E-9869-A03ED494230F}"/>
    <cellStyle name="InputCells12 2 2 2 8 10" xfId="34332" xr:uid="{5DE693D6-574F-42F0-8010-1E0DE2864DC7}"/>
    <cellStyle name="InputCells12 2 2 2 8 11" xfId="37777" xr:uid="{B40D48CF-B937-4A06-864F-F81A48037BE5}"/>
    <cellStyle name="InputCells12 2 2 2 8 12" xfId="40470" xr:uid="{CD28112D-096D-48CB-965E-CEB6F63A42EA}"/>
    <cellStyle name="InputCells12 2 2 2 8 13" xfId="44776" xr:uid="{A94B101E-9C28-4B26-BC91-398BD79E8D97}"/>
    <cellStyle name="InputCells12 2 2 2 8 14" xfId="48172" xr:uid="{9A7CF745-2716-4F61-9B86-60BA65B7EB19}"/>
    <cellStyle name="InputCells12 2 2 2 8 15" xfId="50177" xr:uid="{7BF4B1AB-A4C4-472D-9EC7-AAAEA913A23E}"/>
    <cellStyle name="InputCells12 2 2 2 8 2" xfId="7189" xr:uid="{6E235EF2-DF73-462D-A50D-6890BD52FF1E}"/>
    <cellStyle name="InputCells12 2 2 2 8 3" xfId="10769" xr:uid="{F7AF2F81-AFC5-45AE-A603-84F9FF3739DC}"/>
    <cellStyle name="InputCells12 2 2 2 8 4" xfId="14668" xr:uid="{5A79CEB2-06B9-484F-B194-AA246B981393}"/>
    <cellStyle name="InputCells12 2 2 2 8 5" xfId="17869" xr:uid="{7A4AED69-3AC4-4DD9-B842-D9C5B6227DF1}"/>
    <cellStyle name="InputCells12 2 2 2 8 6" xfId="21852" xr:uid="{E29B389A-271F-44F2-9B92-917C63527B1D}"/>
    <cellStyle name="InputCells12 2 2 2 8 7" xfId="24414" xr:uid="{DAD425DB-3A01-4F5F-B3B4-F5437CBDF23D}"/>
    <cellStyle name="InputCells12 2 2 2 8 8" xfId="28752" xr:uid="{4B563592-F9EA-45FC-815D-3D44FD75ECAA}"/>
    <cellStyle name="InputCells12 2 2 2 8 9" xfId="30725" xr:uid="{D88615B6-C5A3-4A48-A2A5-DF34A4E82F1D}"/>
    <cellStyle name="InputCells12 2 2 2 9" xfId="4091" xr:uid="{BD0611B4-35DE-436C-859C-74D12E648E57}"/>
    <cellStyle name="InputCells12 2 2 2 9 10" xfId="41754" xr:uid="{8D267300-5C29-4812-A7E5-EA7235164F14}"/>
    <cellStyle name="InputCells12 2 2 2 9 11" xfId="46090" xr:uid="{8C6FBB06-C448-487A-8869-BB1BC66A21AE}"/>
    <cellStyle name="InputCells12 2 2 2 9 12" xfId="49494" xr:uid="{0EAF1912-B0AD-4A8A-87AE-A9F01550195D}"/>
    <cellStyle name="InputCells12 2 2 2 9 13" xfId="51461" xr:uid="{6546C5A3-615D-4A78-A721-1623C98729F3}"/>
    <cellStyle name="InputCells12 2 2 2 9 2" xfId="8524" xr:uid="{B0BD2D3C-DE4C-4E0A-A0F6-14E1B5CCC2FD}"/>
    <cellStyle name="InputCells12 2 2 2 9 3" xfId="12095" xr:uid="{9F1D26D7-87F7-417A-AEBF-9A3D0E03CFEC}"/>
    <cellStyle name="InputCells12 2 2 2 9 4" xfId="15998" xr:uid="{8AC11783-2EE5-4BD4-B3E6-C3D5B8AF538C}"/>
    <cellStyle name="InputCells12 2 2 2 9 5" xfId="19179" xr:uid="{E4B8C517-0572-46BD-97ED-356F395EC8C0}"/>
    <cellStyle name="InputCells12 2 2 2 9 6" xfId="25698" xr:uid="{1CCA4E5E-A9E7-4DF4-BC36-CC39B7935136}"/>
    <cellStyle name="InputCells12 2 2 2 9 7" xfId="32046" xr:uid="{9576040D-56D0-4D40-A0DD-C4C7A88E9939}"/>
    <cellStyle name="InputCells12 2 2 2 9 8" xfId="35652" xr:uid="{FC47470E-27E1-4AEC-86E5-6814DDF31776}"/>
    <cellStyle name="InputCells12 2 2 2 9 9" xfId="39104" xr:uid="{A0A26473-5C51-4DD2-945D-A4CED1096CB0}"/>
    <cellStyle name="InputCells12 2 2 3" xfId="794" xr:uid="{BA1BADAC-6255-43CA-8422-A8D9BBF81C42}"/>
    <cellStyle name="InputCells12 2 2 3 10" xfId="5099" xr:uid="{D6FF811F-37CE-409E-A5AD-56A5F8143CEF}"/>
    <cellStyle name="InputCells12 2 2 3 11" xfId="12834" xr:uid="{3F69FEEC-DF99-4212-91FC-FE2326EFBB6C}"/>
    <cellStyle name="InputCells12 2 2 3 12" xfId="19903" xr:uid="{D8D7EDC5-0C53-493B-8849-DD32EA53D391}"/>
    <cellStyle name="InputCells12 2 2 3 13" xfId="36982" xr:uid="{5574E359-D768-419A-AD46-74F77E0FD2EB}"/>
    <cellStyle name="InputCells12 2 2 3 14" xfId="42819" xr:uid="{4F492C46-E2B7-4437-BE73-6AD2ACE16338}"/>
    <cellStyle name="InputCells12 2 2 3 15" xfId="52657" xr:uid="{1910BD0D-C77E-4E1C-A3B1-5BED73E741BC}"/>
    <cellStyle name="InputCells12 2 2 3 2" xfId="991" xr:uid="{E0944519-2CEB-42FC-AF9B-3716D60778C4}"/>
    <cellStyle name="InputCells12 2 2 3 2 10" xfId="36190" xr:uid="{D3E0F1A0-23C8-4A2C-852F-DC6F5B21F798}"/>
    <cellStyle name="InputCells12 2 2 3 2 11" xfId="37341" xr:uid="{68A157D5-39AF-4A58-951E-EDDE32E65FD2}"/>
    <cellStyle name="InputCells12 2 2 3 2 12" xfId="43016" xr:uid="{31D2CEF9-F135-43AC-A7EE-D9052881CE4E}"/>
    <cellStyle name="InputCells12 2 2 3 2 13" xfId="47782" xr:uid="{D27B1583-48C8-45C2-BBCF-9066C418067E}"/>
    <cellStyle name="InputCells12 2 2 3 2 2" xfId="5433" xr:uid="{337DB623-C739-4766-84E0-C82B6EF0C3A3}"/>
    <cellStyle name="InputCells12 2 2 3 2 3" xfId="5242" xr:uid="{E7F423BC-CDD9-42FB-B0DD-8D8AC682FABE}"/>
    <cellStyle name="InputCells12 2 2 3 2 4" xfId="12870" xr:uid="{E85932EE-0625-4009-AB09-1D0D7B7F3E82}"/>
    <cellStyle name="InputCells12 2 2 3 2 5" xfId="20099" xr:uid="{0E9549B7-C191-4FF0-A93E-A502A81086DF}"/>
    <cellStyle name="InputCells12 2 2 3 2 6" xfId="23104" xr:uid="{23FE40BD-DE35-430B-9312-48B077A395CA}"/>
    <cellStyle name="InputCells12 2 2 3 2 7" xfId="27042" xr:uid="{42BBA8F6-E000-446F-9C35-7C9EBB618215}"/>
    <cellStyle name="InputCells12 2 2 3 2 8" xfId="27233" xr:uid="{C5C79517-842B-41B8-AC43-9D15A8281240}"/>
    <cellStyle name="InputCells12 2 2 3 2 9" xfId="32574" xr:uid="{E3FA15F2-E795-45B8-88B9-36F877C6C4D6}"/>
    <cellStyle name="InputCells12 2 2 3 3" xfId="1790" xr:uid="{F824C031-3EEE-4C4E-99AE-2422B8BD11DD}"/>
    <cellStyle name="InputCells12 2 2 3 3 10" xfId="33373" xr:uid="{CAE4956D-CF0C-4DA5-AA49-43F433937818}"/>
    <cellStyle name="InputCells12 2 2 3 3 11" xfId="36913" xr:uid="{126785C2-4525-4A93-98BE-EB0A5ACFEED3}"/>
    <cellStyle name="InputCells12 2 2 3 3 12" xfId="37757" xr:uid="{63955AC9-E19B-428E-ACF2-696A3FCCBC8E}"/>
    <cellStyle name="InputCells12 2 2 3 3 13" xfId="43815" xr:uid="{34BCAD51-5C27-41FA-9D80-F4202C9C5268}"/>
    <cellStyle name="InputCells12 2 2 3 3 14" xfId="47971" xr:uid="{7B995D6E-D8E5-4673-B2DD-21D16AEF7F46}"/>
    <cellStyle name="InputCells12 2 2 3 3 2" xfId="6228" xr:uid="{BEF83C5C-ED3B-4293-A3A8-8805D6BBEBB0}"/>
    <cellStyle name="InputCells12 2 2 3 3 3" xfId="9806" xr:uid="{9EC58331-70A7-401D-A1A7-DB67B2741B43}"/>
    <cellStyle name="InputCells12 2 2 3 3 4" xfId="13708" xr:uid="{DD9E1882-5AAE-4EF2-8FF8-07DFAF53F889}"/>
    <cellStyle name="InputCells12 2 2 3 3 5" xfId="16911" xr:uid="{AD6683CC-C6DF-481E-900B-2EAA955D443A}"/>
    <cellStyle name="InputCells12 2 2 3 3 6" xfId="20898" xr:uid="{83B44C20-689F-4502-9694-19CF90A370EB}"/>
    <cellStyle name="InputCells12 2 2 3 3 7" xfId="23498" xr:uid="{198C4162-B238-4060-A70B-1BAFB3564B13}"/>
    <cellStyle name="InputCells12 2 2 3 3 8" xfId="27818" xr:uid="{6B9CCF2B-7318-4EFD-ACC3-A6282B0A2008}"/>
    <cellStyle name="InputCells12 2 2 3 3 9" xfId="28583" xr:uid="{FA1071CA-5783-4DC2-97A3-05C4409F1BFA}"/>
    <cellStyle name="InputCells12 2 2 3 4" xfId="2214" xr:uid="{3587F0AA-F94A-418C-A243-E7B9114646AC}"/>
    <cellStyle name="InputCells12 2 2 3 4 10" xfId="33793" xr:uid="{20BC50C6-6BA4-4307-87E4-D7E84C0B3A4B}"/>
    <cellStyle name="InputCells12 2 2 3 4 11" xfId="37293" xr:uid="{EC5BA661-3BB6-438E-83A5-777FC8265321}"/>
    <cellStyle name="InputCells12 2 2 3 4 12" xfId="39931" xr:uid="{B36AB515-24F4-40B1-A307-975CE1FF100E}"/>
    <cellStyle name="InputCells12 2 2 3 4 13" xfId="44237" xr:uid="{7481A836-B2EA-4C4A-9F50-DA11C7056042}"/>
    <cellStyle name="InputCells12 2 2 3 4 14" xfId="47873" xr:uid="{A8672A9E-BF3B-475B-A990-5601521C1BE0}"/>
    <cellStyle name="InputCells12 2 2 3 4 2" xfId="6652" xr:uid="{E017A9F4-C8E3-43CC-94A8-083B9F452E48}"/>
    <cellStyle name="InputCells12 2 2 3 4 3" xfId="10230" xr:uid="{1397582A-554F-4280-9564-8A03E0B8B7FB}"/>
    <cellStyle name="InputCells12 2 2 3 4 4" xfId="14129" xr:uid="{A93CC5B3-3735-4A65-888B-5A518A0F6008}"/>
    <cellStyle name="InputCells12 2 2 3 4 5" xfId="17330" xr:uid="{1BCE0F5C-F60B-42AF-8AC2-6B4BE2860B21}"/>
    <cellStyle name="InputCells12 2 2 3 4 6" xfId="21313" xr:uid="{D0B51F4D-C515-4E40-9B59-910144536916}"/>
    <cellStyle name="InputCells12 2 2 3 4 7" xfId="23900" xr:uid="{FC58F2D4-5028-4F59-9A5A-740E58A6287E}"/>
    <cellStyle name="InputCells12 2 2 3 4 8" xfId="28225" xr:uid="{0842636A-D075-4B3F-BA7D-F4F6FCBB6261}"/>
    <cellStyle name="InputCells12 2 2 3 4 9" xfId="26808" xr:uid="{3EAE21BE-B72D-4AC4-8B92-E9F81D80D9A0}"/>
    <cellStyle name="InputCells12 2 2 3 5" xfId="2569" xr:uid="{154E8E13-5B91-479D-8915-3653A1A3E719}"/>
    <cellStyle name="InputCells12 2 2 3 5 10" xfId="34148" xr:uid="{6A43D810-EE14-438B-8F0C-C6915C730ED1}"/>
    <cellStyle name="InputCells12 2 2 3 5 11" xfId="37613" xr:uid="{4635BAC4-05F4-45E6-8D5F-E2C7F37DDA07}"/>
    <cellStyle name="InputCells12 2 2 3 5 12" xfId="40286" xr:uid="{1D3D3E5F-757B-4066-96E9-68ACF62CC1B9}"/>
    <cellStyle name="InputCells12 2 2 3 5 13" xfId="44592" xr:uid="{49A5FB84-3F60-49AE-A3F2-898FD4753121}"/>
    <cellStyle name="InputCells12 2 2 3 5 14" xfId="42541" xr:uid="{1C779680-B9EA-4083-8755-B7BC557E4606}"/>
    <cellStyle name="InputCells12 2 2 3 5 2" xfId="7006" xr:uid="{FC8E7CA7-3605-4AB7-BD69-CCE6EF1D7DBD}"/>
    <cellStyle name="InputCells12 2 2 3 5 3" xfId="10585" xr:uid="{B5EDC103-8B16-4B8C-89E4-A875B194C466}"/>
    <cellStyle name="InputCells12 2 2 3 5 4" xfId="14484" xr:uid="{BDA9AAD7-FDD2-4ACD-BE6F-B217AA2C262E}"/>
    <cellStyle name="InputCells12 2 2 3 5 5" xfId="17685" xr:uid="{EFF94F54-8AC7-45DA-81B1-1B0EE4C05BDB}"/>
    <cellStyle name="InputCells12 2 2 3 5 6" xfId="21668" xr:uid="{64692209-1D59-452C-90E9-4FD7E38E7F25}"/>
    <cellStyle name="InputCells12 2 2 3 5 7" xfId="24240" xr:uid="{7CE1F86D-FA0D-404A-91F1-57FE9E32305C}"/>
    <cellStyle name="InputCells12 2 2 3 5 8" xfId="28574" xr:uid="{A587C45B-C734-4E34-86BA-E026FF9E700A}"/>
    <cellStyle name="InputCells12 2 2 3 5 9" xfId="30541" xr:uid="{26B395FE-4419-40A5-915E-86A6E168185D}"/>
    <cellStyle name="InputCells12 2 2 3 6" xfId="3258" xr:uid="{2935F117-0C72-4028-977A-40D9354631E3}"/>
    <cellStyle name="InputCells12 2 2 3 6 10" xfId="34835" xr:uid="{30A5B818-AEAF-4FF7-B133-3A7D597BDEDE}"/>
    <cellStyle name="InputCells12 2 2 3 6 11" xfId="38280" xr:uid="{B7ED7383-D3FE-46EC-8AE1-7CAFF4A66E47}"/>
    <cellStyle name="InputCells12 2 2 3 6 12" xfId="40969" xr:uid="{E7CA8309-BA84-4DE7-B8D0-5B57605A285D}"/>
    <cellStyle name="InputCells12 2 2 3 6 13" xfId="45280" xr:uid="{8B543EEC-D35A-4390-9210-52CF37D79D2F}"/>
    <cellStyle name="InputCells12 2 2 3 6 14" xfId="48671" xr:uid="{11493AED-8BF4-45F7-A08A-7880793055E0}"/>
    <cellStyle name="InputCells12 2 2 3 6 15" xfId="50676" xr:uid="{19EC17A0-2F6C-449C-8FEF-80EA330D3ED2}"/>
    <cellStyle name="InputCells12 2 2 3 6 2" xfId="7693" xr:uid="{9A330D45-95BC-49BC-B547-6CF2BFDF7D69}"/>
    <cellStyle name="InputCells12 2 2 3 6 3" xfId="11272" xr:uid="{EEFFCA36-1631-41D1-A94C-014575681708}"/>
    <cellStyle name="InputCells12 2 2 3 6 4" xfId="15172" xr:uid="{15418908-2807-4015-AE56-7F49B7E2BD90}"/>
    <cellStyle name="InputCells12 2 2 3 6 5" xfId="18371" xr:uid="{65A917EA-4D1D-4EEF-8AC3-9AB8F295819D}"/>
    <cellStyle name="InputCells12 2 2 3 6 6" xfId="22351" xr:uid="{AEFBCED9-6773-4A7F-957A-9FE3A02DBE1F}"/>
    <cellStyle name="InputCells12 2 2 3 6 7" xfId="24913" xr:uid="{0124C1FB-16F4-4EFF-9A08-7AF25ADF4D33}"/>
    <cellStyle name="InputCells12 2 2 3 6 8" xfId="29256" xr:uid="{40BD1B77-5EE8-40AF-8741-60371CEAE8EC}"/>
    <cellStyle name="InputCells12 2 2 3 6 9" xfId="31230" xr:uid="{A726175F-73D6-4E1B-9BDF-04E5F75ACE2A}"/>
    <cellStyle name="InputCells12 2 2 3 7" xfId="3534" xr:uid="{A05517BA-E91D-4DCF-8D42-E387E714DF8C}"/>
    <cellStyle name="InputCells12 2 2 3 7 10" xfId="35111" xr:uid="{30A576E4-6DEE-40D3-9D5A-C3C241ABB3E1}"/>
    <cellStyle name="InputCells12 2 2 3 7 11" xfId="38556" xr:uid="{11478A30-12AE-445E-A2F7-3034CD4EAA5A}"/>
    <cellStyle name="InputCells12 2 2 3 7 12" xfId="41245" xr:uid="{E7422FAD-7F4B-45EA-A4C8-866CB2FB63E1}"/>
    <cellStyle name="InputCells12 2 2 3 7 13" xfId="45556" xr:uid="{648B5927-6F60-43DF-9138-A9E79A5AC939}"/>
    <cellStyle name="InputCells12 2 2 3 7 14" xfId="48947" xr:uid="{C6E96A26-A691-4541-AF4C-1F2C2A7BE11D}"/>
    <cellStyle name="InputCells12 2 2 3 7 15" xfId="50952" xr:uid="{BDD8D9A2-ADB5-45BE-A9B6-8D139EDD3C93}"/>
    <cellStyle name="InputCells12 2 2 3 7 2" xfId="7969" xr:uid="{81B5B772-326B-4493-8CF4-0DE0688319AE}"/>
    <cellStyle name="InputCells12 2 2 3 7 3" xfId="11548" xr:uid="{3C962EC3-2D47-4F83-B840-EF8308B572E5}"/>
    <cellStyle name="InputCells12 2 2 3 7 4" xfId="15448" xr:uid="{AABCDDFA-DD12-4B64-9224-D36940471D0F}"/>
    <cellStyle name="InputCells12 2 2 3 7 5" xfId="18647" xr:uid="{FF686CD9-20D1-4D5D-97D3-7D89E3EF151B}"/>
    <cellStyle name="InputCells12 2 2 3 7 6" xfId="22627" xr:uid="{D1AB9E09-ED64-4CD8-A51F-7C634183766F}"/>
    <cellStyle name="InputCells12 2 2 3 7 7" xfId="25189" xr:uid="{D9285F83-A626-4509-ACBF-FC52ACF49659}"/>
    <cellStyle name="InputCells12 2 2 3 7 8" xfId="29532" xr:uid="{5A30FB49-5EC1-4C8D-AE87-807AA2B0CC8F}"/>
    <cellStyle name="InputCells12 2 2 3 7 9" xfId="31506" xr:uid="{0E195AE7-FF4E-418B-8D99-E9E588B16BCD}"/>
    <cellStyle name="InputCells12 2 2 3 8" xfId="4210" xr:uid="{EE49F9A3-21ED-483F-9C8E-FF5ACB360496}"/>
    <cellStyle name="InputCells12 2 2 3 8 10" xfId="41873" xr:uid="{A3830CAE-4EC0-4BA6-A1B9-F1D3EFB3E57E}"/>
    <cellStyle name="InputCells12 2 2 3 8 11" xfId="46209" xr:uid="{B8C5BEC4-9B7A-4C65-AAB6-7343E9F26408}"/>
    <cellStyle name="InputCells12 2 2 3 8 12" xfId="49613" xr:uid="{FC4C73EE-A705-4F3D-AF80-C330BA11DEDA}"/>
    <cellStyle name="InputCells12 2 2 3 8 13" xfId="51580" xr:uid="{4FB7762D-CADF-4DB3-8599-895BEBD2034E}"/>
    <cellStyle name="InputCells12 2 2 3 8 2" xfId="8643" xr:uid="{988F7E18-6E85-4064-AB66-7C580F4C5E61}"/>
    <cellStyle name="InputCells12 2 2 3 8 3" xfId="12214" xr:uid="{C601F8F9-6A80-4814-8285-547A62599344}"/>
    <cellStyle name="InputCells12 2 2 3 8 4" xfId="16117" xr:uid="{968ABD9C-A762-4384-9EB6-41D0B2124C46}"/>
    <cellStyle name="InputCells12 2 2 3 8 5" xfId="19298" xr:uid="{EDDDE46D-4BC4-4D9D-8D09-C11CFF647322}"/>
    <cellStyle name="InputCells12 2 2 3 8 6" xfId="25817" xr:uid="{4900E997-00FA-4471-8165-945C3858E01D}"/>
    <cellStyle name="InputCells12 2 2 3 8 7" xfId="32165" xr:uid="{E92E371E-3B21-425E-BD43-3A0D925AFF0E}"/>
    <cellStyle name="InputCells12 2 2 3 8 8" xfId="35771" xr:uid="{C4570041-3A4A-4315-A33B-02AC87C7AA5E}"/>
    <cellStyle name="InputCells12 2 2 3 8 9" xfId="39223" xr:uid="{E3315ED0-D613-4B30-8B55-D837047EE179}"/>
    <cellStyle name="InputCells12 2 2 3 9" xfId="3778" xr:uid="{A407BB03-5541-48F9-8352-0502E3DAB4F5}"/>
    <cellStyle name="InputCells12 2 2 3 9 10" xfId="41443" xr:uid="{A398029C-62CF-4214-90D5-117A47A7589D}"/>
    <cellStyle name="InputCells12 2 2 3 9 11" xfId="45777" xr:uid="{D8513DDA-4026-4EDB-B930-C711CDBBFCF1}"/>
    <cellStyle name="InputCells12 2 2 3 9 12" xfId="49181" xr:uid="{F48056B6-C56A-4E4D-8535-A57040E54270}"/>
    <cellStyle name="InputCells12 2 2 3 9 13" xfId="51150" xr:uid="{E38332A8-341B-4888-9DA8-6D144B97E33C}"/>
    <cellStyle name="InputCells12 2 2 3 9 2" xfId="8211" xr:uid="{E57C3A97-6024-4F40-9931-705CA7FD2F6D}"/>
    <cellStyle name="InputCells12 2 2 3 9 3" xfId="11783" xr:uid="{D18FB61A-34CD-42B6-BE8E-F4313343A806}"/>
    <cellStyle name="InputCells12 2 2 3 9 4" xfId="15685" xr:uid="{8E22DFD3-9DD5-4A0D-A0F1-D25CBA79F384}"/>
    <cellStyle name="InputCells12 2 2 3 9 5" xfId="18866" xr:uid="{C1BA7953-83D2-47CF-8D31-FB5191705F1A}"/>
    <cellStyle name="InputCells12 2 2 3 9 6" xfId="25387" xr:uid="{67C62074-6469-4643-9156-AAA2C3AEFC79}"/>
    <cellStyle name="InputCells12 2 2 3 9 7" xfId="31734" xr:uid="{B6D38E8B-A0DF-4325-BF4D-B53C6B2585FF}"/>
    <cellStyle name="InputCells12 2 2 3 9 8" xfId="35339" xr:uid="{0108DAE6-1F11-4683-A4C4-44438AA4A52D}"/>
    <cellStyle name="InputCells12 2 2 3 9 9" xfId="38791" xr:uid="{A1341543-5C8E-47C6-A1FB-E9B90B55D3B9}"/>
    <cellStyle name="InputCells12 2 2 4" xfId="4987" xr:uid="{5F617694-FA56-43FC-B69A-C90F7E557433}"/>
    <cellStyle name="InputCells12 2 2 5" xfId="26618" xr:uid="{FDC246DD-2085-4790-9283-1B2808C9EE85}"/>
    <cellStyle name="InputCells12 2 2 6" xfId="52117" xr:uid="{0706B32E-3621-48BE-8FAF-436FEB17A836}"/>
    <cellStyle name="InputCells12 2 3" xfId="354" xr:uid="{56149498-D806-4359-8BAB-D0E563AC6490}"/>
    <cellStyle name="InputCells12 2 3 10" xfId="3440" xr:uid="{50724084-3E4F-48DE-B7D7-6CF5E00B71B3}"/>
    <cellStyle name="InputCells12 2 3 10 10" xfId="35017" xr:uid="{F050978C-8D8D-4EDD-BA3B-281AFC8BA951}"/>
    <cellStyle name="InputCells12 2 3 10 11" xfId="38462" xr:uid="{23F9E8DD-512E-429E-B8F2-E3DFFD4D58FB}"/>
    <cellStyle name="InputCells12 2 3 10 12" xfId="41151" xr:uid="{DEC03736-E025-42B3-8F49-2579D006ED04}"/>
    <cellStyle name="InputCells12 2 3 10 13" xfId="45462" xr:uid="{F696F8FE-EA2C-4214-8BCC-E1413FB4C265}"/>
    <cellStyle name="InputCells12 2 3 10 14" xfId="48853" xr:uid="{F5AAC9FC-EF14-4370-B576-1EF9904A77AE}"/>
    <cellStyle name="InputCells12 2 3 10 15" xfId="50858" xr:uid="{E44E60C6-42ED-4A17-8D99-2AF594EAD480}"/>
    <cellStyle name="InputCells12 2 3 10 2" xfId="7875" xr:uid="{A5B90E4D-A057-4668-B03A-67D3DB1B5E62}"/>
    <cellStyle name="InputCells12 2 3 10 3" xfId="11454" xr:uid="{EDDBEC47-21CA-478A-B7CE-A5156B2F4B0E}"/>
    <cellStyle name="InputCells12 2 3 10 4" xfId="15354" xr:uid="{64447CE4-E185-4F89-84E0-1E2C9512FFC6}"/>
    <cellStyle name="InputCells12 2 3 10 5" xfId="18553" xr:uid="{4BB8AE94-1E0D-4D71-ABE8-67EF5B17D60B}"/>
    <cellStyle name="InputCells12 2 3 10 6" xfId="22533" xr:uid="{E718D9D2-7AA7-4218-997E-8763743585BC}"/>
    <cellStyle name="InputCells12 2 3 10 7" xfId="25095" xr:uid="{2DF9A9E8-3A4D-4125-9744-1E75E25D6243}"/>
    <cellStyle name="InputCells12 2 3 10 8" xfId="29438" xr:uid="{8688427D-39C5-4D76-84BB-058E0A0DFEE2}"/>
    <cellStyle name="InputCells12 2 3 10 9" xfId="31412" xr:uid="{85EE3EE0-F452-4388-B4A2-4756122CF5A3}"/>
    <cellStyle name="InputCells12 2 3 11" xfId="3871" xr:uid="{32F8DCC0-EF39-4EAA-B577-2AAFA0D3728C}"/>
    <cellStyle name="InputCells12 2 3 11 10" xfId="41534" xr:uid="{1B206C6D-BB99-43B4-BBFC-14803254F580}"/>
    <cellStyle name="InputCells12 2 3 11 11" xfId="45870" xr:uid="{FE838A0E-E99B-466D-8241-FEED0653BB06}"/>
    <cellStyle name="InputCells12 2 3 11 12" xfId="49274" xr:uid="{8E67A01D-5F09-434B-A870-54DBD390CA0E}"/>
    <cellStyle name="InputCells12 2 3 11 13" xfId="51241" xr:uid="{A4DF1877-F958-43D8-809F-DAB5E832E679}"/>
    <cellStyle name="InputCells12 2 3 11 2" xfId="8304" xr:uid="{D30F4FED-298A-448C-A948-7EE6132B30E7}"/>
    <cellStyle name="InputCells12 2 3 11 3" xfId="11875" xr:uid="{75608F63-B885-4B9A-8F76-9BACE59E1197}"/>
    <cellStyle name="InputCells12 2 3 11 4" xfId="15778" xr:uid="{657377B6-701D-42BC-B507-B9C8B622D1A4}"/>
    <cellStyle name="InputCells12 2 3 11 5" xfId="18959" xr:uid="{00921E8A-24B5-44AC-BBFB-0832BEC6BAE1}"/>
    <cellStyle name="InputCells12 2 3 11 6" xfId="25478" xr:uid="{358CA171-C998-4321-A5E1-FC1F89C711F8}"/>
    <cellStyle name="InputCells12 2 3 11 7" xfId="31826" xr:uid="{51343669-A0B0-4C18-8F4C-AE9DD02B108C}"/>
    <cellStyle name="InputCells12 2 3 11 8" xfId="35432" xr:uid="{3A1E5929-7D58-45AA-8FA7-10BAF02472BC}"/>
    <cellStyle name="InputCells12 2 3 11 9" xfId="38884" xr:uid="{B5FDF81F-F8AB-4F73-A8B4-C4F3BBF5D2D0}"/>
    <cellStyle name="InputCells12 2 3 12" xfId="3772" xr:uid="{B61BEA39-A4A8-48DE-9FA3-D5223C064894}"/>
    <cellStyle name="InputCells12 2 3 12 10" xfId="41437" xr:uid="{635548EC-FD54-453F-AE7D-A55AEFB6F214}"/>
    <cellStyle name="InputCells12 2 3 12 11" xfId="45771" xr:uid="{A66C4FD9-C6FB-4916-9ABA-5D10EAAF0F4F}"/>
    <cellStyle name="InputCells12 2 3 12 12" xfId="49175" xr:uid="{B573F080-F3BE-493B-80DF-012545172869}"/>
    <cellStyle name="InputCells12 2 3 12 13" xfId="51144" xr:uid="{1D16C588-FAB6-4CED-8421-7605C438F503}"/>
    <cellStyle name="InputCells12 2 3 12 2" xfId="8205" xr:uid="{26152F88-F83B-4FB6-968E-CE66A8DED47A}"/>
    <cellStyle name="InputCells12 2 3 12 3" xfId="11777" xr:uid="{D29933C0-A40B-46F9-A9AB-65457B83F9D5}"/>
    <cellStyle name="InputCells12 2 3 12 4" xfId="15679" xr:uid="{C5283C97-E4FB-4B7F-B7E7-BF9423A7B957}"/>
    <cellStyle name="InputCells12 2 3 12 5" xfId="18860" xr:uid="{EF643616-0887-4FBA-B95D-B0CB9CD67AE5}"/>
    <cellStyle name="InputCells12 2 3 12 6" xfId="25381" xr:uid="{61FA2A6C-4E43-4EF2-B8A8-3EC25083A6C7}"/>
    <cellStyle name="InputCells12 2 3 12 7" xfId="31728" xr:uid="{80491CC7-B051-4DEC-885D-D97404EC7E64}"/>
    <cellStyle name="InputCells12 2 3 12 8" xfId="35333" xr:uid="{C1688E84-6851-4BC1-902F-509620506E7D}"/>
    <cellStyle name="InputCells12 2 3 12 9" xfId="38785" xr:uid="{B715995A-02AE-4D18-811F-0EE3DC84D726}"/>
    <cellStyle name="InputCells12 2 3 13" xfId="4879" xr:uid="{D9E0F528-B4A2-4319-A800-981EEA581D8F}"/>
    <cellStyle name="InputCells12 2 3 14" xfId="4813" xr:uid="{0FBB843A-6A07-4A47-AA9A-FDD2BB71D5D4}"/>
    <cellStyle name="InputCells12 2 3 15" xfId="13614" xr:uid="{9397B622-69C9-4DF0-9B7F-79F2170E6DCD}"/>
    <cellStyle name="InputCells12 2 3 16" xfId="37872" xr:uid="{DC55EBF8-FFD8-4AA4-9DB7-9009755B5808}"/>
    <cellStyle name="InputCells12 2 3 17" xfId="42463" xr:uid="{F948CFA1-4F4B-4164-900A-69415C79FE54}"/>
    <cellStyle name="InputCells12 2 3 18" xfId="52289" xr:uid="{42149959-8037-4182-9655-B789A21CE9D0}"/>
    <cellStyle name="InputCells12 2 3 2" xfId="692" xr:uid="{CB36E8C6-84FE-4DB3-85DE-95DDF3D639E1}"/>
    <cellStyle name="InputCells12 2 3 2 10" xfId="3994" xr:uid="{49E338E1-62F7-4A60-A035-F15B199289F6}"/>
    <cellStyle name="InputCells12 2 3 2 10 10" xfId="41657" xr:uid="{CF0201F7-D9D5-4C4E-A4C0-BE901BAFA3B7}"/>
    <cellStyle name="InputCells12 2 3 2 10 11" xfId="45993" xr:uid="{CAF5FA67-BB84-49B2-8B34-3BDA01E3F04B}"/>
    <cellStyle name="InputCells12 2 3 2 10 12" xfId="49397" xr:uid="{3EDB9D7A-0D8C-4663-9F4E-8E0EDE2033DE}"/>
    <cellStyle name="InputCells12 2 3 2 10 13" xfId="51364" xr:uid="{1AFE9F2D-33CF-4F2E-8161-D49CC6C63EA5}"/>
    <cellStyle name="InputCells12 2 3 2 10 2" xfId="8427" xr:uid="{D9DA7D8D-7E37-4D6F-83EE-6BD35C11C74B}"/>
    <cellStyle name="InputCells12 2 3 2 10 3" xfId="11998" xr:uid="{B17F6817-B62B-48E6-88B9-5FE14D58F450}"/>
    <cellStyle name="InputCells12 2 3 2 10 4" xfId="15901" xr:uid="{AAD27F7A-CD57-427F-819C-DAB695A57451}"/>
    <cellStyle name="InputCells12 2 3 2 10 5" xfId="19082" xr:uid="{84A970BF-E0BB-4627-B900-BA630476EC50}"/>
    <cellStyle name="InputCells12 2 3 2 10 6" xfId="25601" xr:uid="{CA3B2D4D-F63E-4728-B3E0-FC3488152B16}"/>
    <cellStyle name="InputCells12 2 3 2 10 7" xfId="31949" xr:uid="{9DD8DA3F-E811-4916-A87D-76B902ED1FB9}"/>
    <cellStyle name="InputCells12 2 3 2 10 8" xfId="35555" xr:uid="{D0F2E258-247D-4C12-99DC-B2CC6F941383}"/>
    <cellStyle name="InputCells12 2 3 2 10 9" xfId="39007" xr:uid="{BDAED258-83A6-41ED-929A-29F2BDF5B8E1}"/>
    <cellStyle name="InputCells12 2 3 2 11" xfId="5973" xr:uid="{6D6CC754-B3A3-42D1-8ACD-A9364E78A084}"/>
    <cellStyle name="InputCells12 2 3 2 12" xfId="12904" xr:uid="{FD6BD3A1-9A2B-480F-A7C6-5735E90DC4D0}"/>
    <cellStyle name="InputCells12 2 3 2 13" xfId="19806" xr:uid="{9A06DA82-6452-422A-B95F-633243D5608F}"/>
    <cellStyle name="InputCells12 2 3 2 14" xfId="37337" xr:uid="{8D8F7153-F40D-499D-A9A8-8550D5EE5431}"/>
    <cellStyle name="InputCells12 2 3 2 15" xfId="42722" xr:uid="{8BEF8898-6AF0-49AC-8ED2-4895FFB97CE3}"/>
    <cellStyle name="InputCells12 2 3 2 16" xfId="52556" xr:uid="{F0DD3046-24CC-4DA3-8034-AA6B2357A1BF}"/>
    <cellStyle name="InputCells12 2 3 2 2" xfId="907" xr:uid="{C45CBF21-0902-4673-B4C3-C34A11BB58F5}"/>
    <cellStyle name="InputCells12 2 3 2 2 10" xfId="4801" xr:uid="{A4160F93-3DA5-4BA5-AD96-6D325164C2C5}"/>
    <cellStyle name="InputCells12 2 3 2 2 11" xfId="13442" xr:uid="{95FC0E28-646C-4B38-ADFD-6A485D7ADF47}"/>
    <cellStyle name="InputCells12 2 3 2 2 12" xfId="20016" xr:uid="{ECD2D369-B726-4B65-91ED-44E66612AF79}"/>
    <cellStyle name="InputCells12 2 3 2 2 13" xfId="29801" xr:uid="{D25EFA4B-9EE8-4835-BE2C-DD997E893004}"/>
    <cellStyle name="InputCells12 2 3 2 2 14" xfId="42932" xr:uid="{29127C19-9442-4AAE-8DA5-1509BE8C2171}"/>
    <cellStyle name="InputCells12 2 3 2 2 15" xfId="52770" xr:uid="{E86441C3-C902-4C31-ACB4-053D281D3BCC}"/>
    <cellStyle name="InputCells12 2 3 2 2 2" xfId="1645" xr:uid="{F5CF25D4-DD13-47C1-B2AD-6C8766396016}"/>
    <cellStyle name="InputCells12 2 3 2 2 2 10" xfId="36784" xr:uid="{1F330254-9EAD-407B-A0F5-78675C6AAABA}"/>
    <cellStyle name="InputCells12 2 3 2 2 2 11" xfId="30113" xr:uid="{934D67D2-1503-4AD1-8413-2C1485D7FED4}"/>
    <cellStyle name="InputCells12 2 3 2 2 2 12" xfId="43670" xr:uid="{B47C2400-B55B-401E-B676-D7E940EDD144}"/>
    <cellStyle name="InputCells12 2 3 2 2 2 13" xfId="46834" xr:uid="{150EDE2A-DF6F-43B5-AE68-B004F7252FD3}"/>
    <cellStyle name="InputCells12 2 3 2 2 2 2" xfId="6084" xr:uid="{03F42C24-C8D7-4170-862A-70B25CDF271D}"/>
    <cellStyle name="InputCells12 2 3 2 2 2 3" xfId="9661" xr:uid="{FF881164-FE29-464F-B84B-D84F569E89DF}"/>
    <cellStyle name="InputCells12 2 3 2 2 2 4" xfId="16766" xr:uid="{64F9B9E5-31EC-4799-ABDC-C116D959D683}"/>
    <cellStyle name="InputCells12 2 3 2 2 2 5" xfId="20753" xr:uid="{6B74553A-574A-4926-8C11-2354730E64FA}"/>
    <cellStyle name="InputCells12 2 3 2 2 2 6" xfId="23361" xr:uid="{4AF615C9-EAD5-4993-BD65-D1D6EDDD3705}"/>
    <cellStyle name="InputCells12 2 3 2 2 2 7" xfId="27678" xr:uid="{119E535E-44BF-4273-976B-C4B6835707CB}"/>
    <cellStyle name="InputCells12 2 3 2 2 2 8" xfId="26902" xr:uid="{DAAEAF9A-10B9-45FA-BC34-F194C30A92D5}"/>
    <cellStyle name="InputCells12 2 3 2 2 2 9" xfId="33228" xr:uid="{85813B54-6762-4868-9412-C6F482E53CBA}"/>
    <cellStyle name="InputCells12 2 3 2 2 3" xfId="1773" xr:uid="{271A75CB-26B4-44ED-B0C5-12F4E72B7575}"/>
    <cellStyle name="InputCells12 2 3 2 2 3 10" xfId="33356" xr:uid="{5453FC8C-AD40-44D8-984C-870B19BDA2CC}"/>
    <cellStyle name="InputCells12 2 3 2 2 3 11" xfId="36896" xr:uid="{250C7F52-1FFE-47E9-8364-D08293F57DF6}"/>
    <cellStyle name="InputCells12 2 3 2 2 3 12" xfId="30393" xr:uid="{CF5DC856-954A-40E8-9064-A8E056922212}"/>
    <cellStyle name="InputCells12 2 3 2 2 3 13" xfId="43798" xr:uid="{0059B9ED-FD86-47E5-9006-4317B83F168C}"/>
    <cellStyle name="InputCells12 2 3 2 2 3 14" xfId="47368" xr:uid="{A85090A4-DE8B-4BC6-8CF4-C4F024DDC15D}"/>
    <cellStyle name="InputCells12 2 3 2 2 3 2" xfId="6211" xr:uid="{126C2840-8CB5-4FFA-BD64-F1FEC9B8331F}"/>
    <cellStyle name="InputCells12 2 3 2 2 3 3" xfId="9789" xr:uid="{E01C0F72-3399-488F-806E-A50350F2C56D}"/>
    <cellStyle name="InputCells12 2 3 2 2 3 4" xfId="13691" xr:uid="{D773BE59-2A67-4378-8009-53EBB6E0C8A3}"/>
    <cellStyle name="InputCells12 2 3 2 2 3 5" xfId="16894" xr:uid="{A8C6BBBB-8F12-4F0C-8E1F-92FAC1DEFFD7}"/>
    <cellStyle name="InputCells12 2 3 2 2 3 6" xfId="20881" xr:uid="{E69ABBDD-63AD-438F-9F3F-5999448F153D}"/>
    <cellStyle name="InputCells12 2 3 2 2 3 7" xfId="23481" xr:uid="{A4706C53-A88F-4EAF-8C20-9C3CEEB1DAAC}"/>
    <cellStyle name="InputCells12 2 3 2 2 3 8" xfId="27801" xr:uid="{38392762-465E-4770-8D48-EFA8DD895EC6}"/>
    <cellStyle name="InputCells12 2 3 2 2 3 9" xfId="27548" xr:uid="{FEB7907A-09A9-470E-976A-B1DAA778CB55}"/>
    <cellStyle name="InputCells12 2 3 2 2 4" xfId="2317" xr:uid="{659C424C-3389-4356-98F2-9D0097EAD0CD}"/>
    <cellStyle name="InputCells12 2 3 2 2 4 10" xfId="33896" xr:uid="{EDB86872-2EB6-4D28-93C9-B42D5E850464}"/>
    <cellStyle name="InputCells12 2 3 2 2 4 11" xfId="37389" xr:uid="{519152DF-4B27-4F53-A4DD-1C14BA71FCEA}"/>
    <cellStyle name="InputCells12 2 3 2 2 4 12" xfId="40034" xr:uid="{6071D1AB-20DC-40E1-AE3E-49B1A9A80B00}"/>
    <cellStyle name="InputCells12 2 3 2 2 4 13" xfId="44340" xr:uid="{7230C68B-A398-427A-9A39-85BB1A79E25D}"/>
    <cellStyle name="InputCells12 2 3 2 2 4 14" xfId="47768" xr:uid="{662CAAAA-767C-412E-A721-248A56A311DB}"/>
    <cellStyle name="InputCells12 2 3 2 2 4 2" xfId="6755" xr:uid="{1C38BAC7-58DD-49CB-B4B7-3B851DFAC4CF}"/>
    <cellStyle name="InputCells12 2 3 2 2 4 3" xfId="10333" xr:uid="{7FCB5AFC-72E6-49F1-B2ED-C35A79A56B7A}"/>
    <cellStyle name="InputCells12 2 3 2 2 4 4" xfId="14232" xr:uid="{C37D4CA2-31B7-4321-950C-E5EAC7C40C8D}"/>
    <cellStyle name="InputCells12 2 3 2 2 4 5" xfId="17433" xr:uid="{26338998-49B4-4025-B0E3-995770DE30E7}"/>
    <cellStyle name="InputCells12 2 3 2 2 4 6" xfId="21416" xr:uid="{07EEF4F3-16D9-45C2-8651-B72DC8482168}"/>
    <cellStyle name="InputCells12 2 3 2 2 4 7" xfId="24003" xr:uid="{7C67A377-B9EC-4B7A-8A00-689B761AE61A}"/>
    <cellStyle name="InputCells12 2 3 2 2 4 8" xfId="28326" xr:uid="{2B90D35D-BD46-441D-B1BF-5F9E50C7F67F}"/>
    <cellStyle name="InputCells12 2 3 2 2 4 9" xfId="26859" xr:uid="{4631B377-CEE0-44CE-8366-2A4F7FCEC21A}"/>
    <cellStyle name="InputCells12 2 3 2 2 5" xfId="2682" xr:uid="{9FF57147-DDA4-4057-AC2B-D862BB4FD8F6}"/>
    <cellStyle name="InputCells12 2 3 2 2 5 10" xfId="34261" xr:uid="{3442C672-D9B5-482B-AF55-CD23859F761D}"/>
    <cellStyle name="InputCells12 2 3 2 2 5 11" xfId="37712" xr:uid="{1355D480-DF90-4C44-A378-0B638EF98A42}"/>
    <cellStyle name="InputCells12 2 3 2 2 5 12" xfId="40399" xr:uid="{D46A9E58-39F4-428C-A29F-71630D85B26D}"/>
    <cellStyle name="InputCells12 2 3 2 2 5 13" xfId="44705" xr:uid="{9DFA7FB7-A372-49C6-91A3-61FD1C494B25}"/>
    <cellStyle name="InputCells12 2 3 2 2 5 14" xfId="50106" xr:uid="{252E0C0F-0933-4A40-A922-1AA0B3345A51}"/>
    <cellStyle name="InputCells12 2 3 2 2 5 2" xfId="7118" xr:uid="{3ACC0D99-9812-47A2-AAF4-C5E566606939}"/>
    <cellStyle name="InputCells12 2 3 2 2 5 3" xfId="10698" xr:uid="{8104851F-0182-4328-806C-C5D62FDC2BD9}"/>
    <cellStyle name="InputCells12 2 3 2 2 5 4" xfId="14597" xr:uid="{D2F76E4D-6C08-4869-8B85-0665DC67F5C5}"/>
    <cellStyle name="InputCells12 2 3 2 2 5 5" xfId="17798" xr:uid="{0E48E02C-23A0-4A54-A361-0CEF758C596B}"/>
    <cellStyle name="InputCells12 2 3 2 2 5 6" xfId="21781" xr:uid="{DBC721B0-3585-4297-BC81-89E245989BF7}"/>
    <cellStyle name="InputCells12 2 3 2 2 5 7" xfId="24348" xr:uid="{6132347E-BE43-4A6F-9074-9D872C266F11}"/>
    <cellStyle name="InputCells12 2 3 2 2 5 8" xfId="28682" xr:uid="{696EBFC8-C356-4781-ABFA-C02A349EF7D2}"/>
    <cellStyle name="InputCells12 2 3 2 2 5 9" xfId="30654" xr:uid="{179652BF-8EB8-4129-9AB9-C83C96AC1346}"/>
    <cellStyle name="InputCells12 2 3 2 2 6" xfId="3371" xr:uid="{46CBFC12-FA90-468D-8F6B-57F568F4F5ED}"/>
    <cellStyle name="InputCells12 2 3 2 2 6 10" xfId="34948" xr:uid="{2BFF1C60-0244-45FD-AE01-AE2B13FC3743}"/>
    <cellStyle name="InputCells12 2 3 2 2 6 11" xfId="38393" xr:uid="{F00850CC-B66B-4358-BDC8-7D2CAFEBD30A}"/>
    <cellStyle name="InputCells12 2 3 2 2 6 12" xfId="41082" xr:uid="{BC719038-1C81-4FA2-8D28-A6C54AFB8153}"/>
    <cellStyle name="InputCells12 2 3 2 2 6 13" xfId="45393" xr:uid="{5BE61819-FA6C-4DFE-A810-F964E8E2CC65}"/>
    <cellStyle name="InputCells12 2 3 2 2 6 14" xfId="48784" xr:uid="{B34DBAB2-8E9C-41F5-9598-06A5E7ED5060}"/>
    <cellStyle name="InputCells12 2 3 2 2 6 15" xfId="50789" xr:uid="{50C109D9-EDEE-4E0E-A22B-57E7DFED5FAA}"/>
    <cellStyle name="InputCells12 2 3 2 2 6 2" xfId="7806" xr:uid="{21F67040-F32F-4F41-9FDC-39153E1EE909}"/>
    <cellStyle name="InputCells12 2 3 2 2 6 3" xfId="11385" xr:uid="{130B0760-C31A-4E87-BE13-9E60DBD8F785}"/>
    <cellStyle name="InputCells12 2 3 2 2 6 4" xfId="15285" xr:uid="{5DD21480-E6BC-4CFC-AE96-4DD3DBF076EB}"/>
    <cellStyle name="InputCells12 2 3 2 2 6 5" xfId="18484" xr:uid="{AE7C7C3C-3CFB-48E6-B691-DA6D895F6CFD}"/>
    <cellStyle name="InputCells12 2 3 2 2 6 6" xfId="22464" xr:uid="{EFD68DF5-42C1-42EC-847B-85CCB62950AB}"/>
    <cellStyle name="InputCells12 2 3 2 2 6 7" xfId="25026" xr:uid="{D4E5303A-7ECE-4D99-9958-D9C3B3FDF37E}"/>
    <cellStyle name="InputCells12 2 3 2 2 6 8" xfId="29369" xr:uid="{F4F2A858-EC73-442F-94B3-B77698A8A5F4}"/>
    <cellStyle name="InputCells12 2 3 2 2 6 9" xfId="31343" xr:uid="{5EE6005D-A52C-4793-8381-66DED44281A2}"/>
    <cellStyle name="InputCells12 2 3 2 2 7" xfId="3516" xr:uid="{8F7FEA06-6D5F-4B5A-A5F7-D739FC1AAB01}"/>
    <cellStyle name="InputCells12 2 3 2 2 7 10" xfId="35093" xr:uid="{71A067B5-3EB9-41DA-955A-7964BF0B7A1E}"/>
    <cellStyle name="InputCells12 2 3 2 2 7 11" xfId="38538" xr:uid="{6498D930-B6B0-4ACA-8BD4-84A7E1F398F7}"/>
    <cellStyle name="InputCells12 2 3 2 2 7 12" xfId="41227" xr:uid="{13641C02-F9EF-4A0D-924B-708F9F01FA5D}"/>
    <cellStyle name="InputCells12 2 3 2 2 7 13" xfId="45538" xr:uid="{526AC4D9-8C5C-43CF-80A2-EC9D2BDFF364}"/>
    <cellStyle name="InputCells12 2 3 2 2 7 14" xfId="48929" xr:uid="{BA4B414B-6AD5-4165-A6C6-DA6DCC3483FE}"/>
    <cellStyle name="InputCells12 2 3 2 2 7 15" xfId="50934" xr:uid="{8D694909-345C-4E39-A9D3-DA18C5A809C1}"/>
    <cellStyle name="InputCells12 2 3 2 2 7 2" xfId="7951" xr:uid="{16B10FDA-30AA-4C2C-B120-79AF3B3BDA7D}"/>
    <cellStyle name="InputCells12 2 3 2 2 7 3" xfId="11530" xr:uid="{BA0E23AF-D693-4090-B152-1AB3A6C2F0EA}"/>
    <cellStyle name="InputCells12 2 3 2 2 7 4" xfId="15430" xr:uid="{700542C2-45D0-4177-BF74-5B85E1EB53B2}"/>
    <cellStyle name="InputCells12 2 3 2 2 7 5" xfId="18629" xr:uid="{0577753A-59CB-4921-95AC-ABCF26037CC2}"/>
    <cellStyle name="InputCells12 2 3 2 2 7 6" xfId="22609" xr:uid="{1801B8BC-4076-4022-9EB9-21CAB30F2F74}"/>
    <cellStyle name="InputCells12 2 3 2 2 7 7" xfId="25171" xr:uid="{3B06D441-7ECE-4F22-9D09-5E39047D0DE2}"/>
    <cellStyle name="InputCells12 2 3 2 2 7 8" xfId="29514" xr:uid="{704D950A-AAC7-4F8D-AD0D-2464C7A54214}"/>
    <cellStyle name="InputCells12 2 3 2 2 7 9" xfId="31488" xr:uid="{3C2DC90D-CC2E-45F1-B003-191FF9406CA9}"/>
    <cellStyle name="InputCells12 2 3 2 2 8" xfId="4323" xr:uid="{FD31753A-EEB8-4E3D-86F1-A7BB4CB7C416}"/>
    <cellStyle name="InputCells12 2 3 2 2 8 10" xfId="41986" xr:uid="{B8F112AA-70FE-4E81-85EA-698865D54BB3}"/>
    <cellStyle name="InputCells12 2 3 2 2 8 11" xfId="46322" xr:uid="{6015C33E-D151-41DF-AE0F-02EC55BD4A0F}"/>
    <cellStyle name="InputCells12 2 3 2 2 8 12" xfId="49726" xr:uid="{7F1CCEE3-CEFC-489E-894F-5A7D2424D17D}"/>
    <cellStyle name="InputCells12 2 3 2 2 8 13" xfId="51693" xr:uid="{A6C63BDC-B74B-472C-9961-9980FD49CD6D}"/>
    <cellStyle name="InputCells12 2 3 2 2 8 2" xfId="8756" xr:uid="{4C3D8F11-DB3F-4F95-A537-D94A9A440326}"/>
    <cellStyle name="InputCells12 2 3 2 2 8 3" xfId="12327" xr:uid="{D302700B-67FE-49D7-B25C-53AEC69A7ECC}"/>
    <cellStyle name="InputCells12 2 3 2 2 8 4" xfId="16230" xr:uid="{F25C7B44-9FF7-4823-950A-5C0BBBE5D328}"/>
    <cellStyle name="InputCells12 2 3 2 2 8 5" xfId="19411" xr:uid="{1E590CE5-6252-4D39-B997-55D327D022DD}"/>
    <cellStyle name="InputCells12 2 3 2 2 8 6" xfId="25930" xr:uid="{6D615A77-146C-4316-A39E-BE507AD79D17}"/>
    <cellStyle name="InputCells12 2 3 2 2 8 7" xfId="32278" xr:uid="{42D791F2-E953-4E88-AFF3-147C436B13CF}"/>
    <cellStyle name="InputCells12 2 3 2 2 8 8" xfId="35884" xr:uid="{D19A948E-88BF-4F3E-9FAC-694172802EDB}"/>
    <cellStyle name="InputCells12 2 3 2 2 8 9" xfId="39336" xr:uid="{2AAD13E9-9470-42A5-8247-B5D271056658}"/>
    <cellStyle name="InputCells12 2 3 2 2 9" xfId="3821" xr:uid="{99E0083E-0F57-4E5F-85CC-1E65CD7B1124}"/>
    <cellStyle name="InputCells12 2 3 2 2 9 10" xfId="41484" xr:uid="{FB2E350C-70AB-4AF4-BBF3-1D1F3C0C1025}"/>
    <cellStyle name="InputCells12 2 3 2 2 9 11" xfId="45820" xr:uid="{8CB62900-C0DB-46A2-AB49-D84865F676E6}"/>
    <cellStyle name="InputCells12 2 3 2 2 9 12" xfId="49224" xr:uid="{3A9C1229-9832-4D01-9280-6A491481E745}"/>
    <cellStyle name="InputCells12 2 3 2 2 9 13" xfId="51191" xr:uid="{9217F1EF-F271-4D2B-8EBB-E4E5FC7897A0}"/>
    <cellStyle name="InputCells12 2 3 2 2 9 2" xfId="8254" xr:uid="{77FD241C-94EF-4815-AFAB-AFF7651DCEAD}"/>
    <cellStyle name="InputCells12 2 3 2 2 9 3" xfId="11825" xr:uid="{729E6243-924B-4011-8534-995F8E4E107C}"/>
    <cellStyle name="InputCells12 2 3 2 2 9 4" xfId="15728" xr:uid="{902A7E5F-369F-4CF0-90EA-53E964AEC0B2}"/>
    <cellStyle name="InputCells12 2 3 2 2 9 5" xfId="18909" xr:uid="{C20C9176-3126-4324-AE3E-1E1B7F6FD864}"/>
    <cellStyle name="InputCells12 2 3 2 2 9 6" xfId="25428" xr:uid="{D6149CC9-CEF5-436C-9417-DBD11DF8CC8B}"/>
    <cellStyle name="InputCells12 2 3 2 2 9 7" xfId="31776" xr:uid="{42D3EE64-E175-4FDB-95C5-64919711CC2A}"/>
    <cellStyle name="InputCells12 2 3 2 2 9 8" xfId="35382" xr:uid="{1B674E68-3613-444C-A462-3B678CF7667C}"/>
    <cellStyle name="InputCells12 2 3 2 2 9 9" xfId="38834" xr:uid="{DF5BCA9A-1048-41E2-9F20-707392A14327}"/>
    <cellStyle name="InputCells12 2 3 2 3" xfId="1112" xr:uid="{23E77604-FCC4-4002-9489-C3F9D9A6477E}"/>
    <cellStyle name="InputCells12 2 3 2 3 10" xfId="36304" xr:uid="{3A895F5A-76CD-48C3-979C-4EC5BA0E8543}"/>
    <cellStyle name="InputCells12 2 3 2 3 11" xfId="37184" xr:uid="{B472D755-45FA-43F5-B01E-330AD06C497E}"/>
    <cellStyle name="InputCells12 2 3 2 3 12" xfId="43137" xr:uid="{B47F6AA0-569E-44E3-A37C-5E81A393FA95}"/>
    <cellStyle name="InputCells12 2 3 2 3 13" xfId="48119" xr:uid="{4544E5A2-265A-473B-AF7F-41A5F5913130}"/>
    <cellStyle name="InputCells12 2 3 2 3 2" xfId="5554" xr:uid="{1365FF8F-2BF5-4DFC-8B07-06A1CED1B8A5}"/>
    <cellStyle name="InputCells12 2 3 2 3 3" xfId="9128" xr:uid="{80A97781-334A-45EA-BEC0-C2C098792820}"/>
    <cellStyle name="InputCells12 2 3 2 3 4" xfId="12818" xr:uid="{009BF1E3-74CE-421F-BC26-B38FF0F474A6}"/>
    <cellStyle name="InputCells12 2 3 2 3 5" xfId="20220" xr:uid="{1E8D1E49-79E7-448A-9B2D-E5A4087B3365}"/>
    <cellStyle name="InputCells12 2 3 2 3 6" xfId="22883" xr:uid="{EF4066B4-A133-4A18-9071-17C4F2C57B27}"/>
    <cellStyle name="InputCells12 2 3 2 3 7" xfId="27160" xr:uid="{92E62ACF-4729-4673-A805-E74F86CF5FB6}"/>
    <cellStyle name="InputCells12 2 3 2 3 8" xfId="27031" xr:uid="{532A888F-E257-486E-9BEE-628BBD478FE6}"/>
    <cellStyle name="InputCells12 2 3 2 3 9" xfId="32695" xr:uid="{3C7927F2-CADF-4F79-993D-62B244E1AD34}"/>
    <cellStyle name="InputCells12 2 3 2 4" xfId="1368" xr:uid="{EC2BF507-07F3-41E8-BB17-C1656CD79575}"/>
    <cellStyle name="InputCells12 2 3 2 4 10" xfId="32951" xr:uid="{FB7351DB-0548-42D6-967F-89908FE694FF}"/>
    <cellStyle name="InputCells12 2 3 2 4 11" xfId="36534" xr:uid="{3B38594B-74D7-48D8-92A2-BA35F7721876}"/>
    <cellStyle name="InputCells12 2 3 2 4 12" xfId="37573" xr:uid="{890BAEE9-27C0-41A1-8073-28ED1360C119}"/>
    <cellStyle name="InputCells12 2 3 2 4 13" xfId="43393" xr:uid="{E6655024-7A71-47F2-9127-CB5E46410927}"/>
    <cellStyle name="InputCells12 2 3 2 4 14" xfId="46983" xr:uid="{DD92A477-0AFD-49D6-B574-EE81E9C7C69B}"/>
    <cellStyle name="InputCells12 2 3 2 4 2" xfId="5809" xr:uid="{B3524DCB-AD32-4245-971B-578E75FC52A9}"/>
    <cellStyle name="InputCells12 2 3 2 4 3" xfId="9384" xr:uid="{1BABE70F-840C-40AA-A712-515451FB5ED2}"/>
    <cellStyle name="InputCells12 2 3 2 4 4" xfId="13310" xr:uid="{2F87C534-F047-45C5-9CF1-00448DEE72E0}"/>
    <cellStyle name="InputCells12 2 3 2 4 5" xfId="15614" xr:uid="{85413343-1DE8-4409-9A08-1B67CE84F1AD}"/>
    <cellStyle name="InputCells12 2 3 2 4 6" xfId="20476" xr:uid="{4F926415-4D3D-473B-B98C-25D6858B16B9}"/>
    <cellStyle name="InputCells12 2 3 2 4 7" xfId="13314" xr:uid="{C6F4AE62-CF8A-408C-9454-74FBA084E027}"/>
    <cellStyle name="InputCells12 2 3 2 4 8" xfId="27408" xr:uid="{9D10A21C-1891-4DB2-B360-BDB96D741A33}"/>
    <cellStyle name="InputCells12 2 3 2 4 9" xfId="28067" xr:uid="{523ABD90-F8B6-453C-91C7-0C806FE1E8B8}"/>
    <cellStyle name="InputCells12 2 3 2 5" xfId="2136" xr:uid="{B7ECCA0D-18ED-46C4-9222-088843A00B1F}"/>
    <cellStyle name="InputCells12 2 3 2 5 10" xfId="33715" xr:uid="{C30ED8FD-24C6-41A5-841A-0F592D420A82}"/>
    <cellStyle name="InputCells12 2 3 2 5 11" xfId="37220" xr:uid="{6F3EC123-0DA1-41B0-B5FB-A844785B5CEC}"/>
    <cellStyle name="InputCells12 2 3 2 5 12" xfId="39853" xr:uid="{D925D179-89EF-4C25-A687-0950131DF12A}"/>
    <cellStyle name="InputCells12 2 3 2 5 13" xfId="44159" xr:uid="{A3FCF493-27EB-452F-8264-1E476CB295A1}"/>
    <cellStyle name="InputCells12 2 3 2 5 14" xfId="47502" xr:uid="{F6AB1DB4-30A2-4DE3-8878-376615B07ED2}"/>
    <cellStyle name="InputCells12 2 3 2 5 2" xfId="6574" xr:uid="{BEA8F789-BD21-4D72-9842-3FF40419DE74}"/>
    <cellStyle name="InputCells12 2 3 2 5 3" xfId="10152" xr:uid="{D05CE4FB-E6CE-412B-87F3-FDC3B97908A4}"/>
    <cellStyle name="InputCells12 2 3 2 5 4" xfId="14051" xr:uid="{5D244DCB-B3D9-451C-B9CC-6A61E8BC3917}"/>
    <cellStyle name="InputCells12 2 3 2 5 5" xfId="17252" xr:uid="{B23C6DE6-D399-4030-9615-192CF5D8DD95}"/>
    <cellStyle name="InputCells12 2 3 2 5 6" xfId="21235" xr:uid="{5F3899E9-F080-49FE-ACC5-7C5C219F184C}"/>
    <cellStyle name="InputCells12 2 3 2 5 7" xfId="23822" xr:uid="{A4C7994D-7EE3-43B4-AE33-851CAF26738C}"/>
    <cellStyle name="InputCells12 2 3 2 5 8" xfId="28151" xr:uid="{3D670607-BA68-48E4-A377-6C1D7DD4756C}"/>
    <cellStyle name="InputCells12 2 3 2 5 9" xfId="30091" xr:uid="{F7D1AC19-7796-44D2-BA51-A10C6781F4D2}"/>
    <cellStyle name="InputCells12 2 3 2 6" xfId="2476" xr:uid="{AE15359A-957D-41D3-ACDD-A8A9C750E28F}"/>
    <cellStyle name="InputCells12 2 3 2 6 10" xfId="34055" xr:uid="{71D99E6C-438E-483A-B0DB-217E53672C8B}"/>
    <cellStyle name="InputCells12 2 3 2 6 11" xfId="37534" xr:uid="{FAC84679-70D5-40AB-A27A-9D29935496B7}"/>
    <cellStyle name="InputCells12 2 3 2 6 12" xfId="40193" xr:uid="{1E2970E8-67AE-4C67-8BA0-C9E4B7D0E6BC}"/>
    <cellStyle name="InputCells12 2 3 2 6 13" xfId="44499" xr:uid="{26CF82E3-4EF2-4F48-9C75-E539BD7868BF}"/>
    <cellStyle name="InputCells12 2 3 2 6 14" xfId="49112" xr:uid="{EF814AF5-6110-42FD-9264-2685C70C1725}"/>
    <cellStyle name="InputCells12 2 3 2 6 2" xfId="6914" xr:uid="{C0A9F6A2-88B8-4B0A-BCC2-854B0F747AEE}"/>
    <cellStyle name="InputCells12 2 3 2 6 3" xfId="10492" xr:uid="{28632353-074D-4C08-B7CB-3C634D93B63D}"/>
    <cellStyle name="InputCells12 2 3 2 6 4" xfId="14391" xr:uid="{4DC9F80E-151F-4675-A575-5406C6E3D4BF}"/>
    <cellStyle name="InputCells12 2 3 2 6 5" xfId="17592" xr:uid="{B031E3B8-7AC5-4A4E-8FDD-D6B8D4991FC8}"/>
    <cellStyle name="InputCells12 2 3 2 6 6" xfId="21575" xr:uid="{1C9A17C2-9004-49A2-B651-5693249F6DEF}"/>
    <cellStyle name="InputCells12 2 3 2 6 7" xfId="24157" xr:uid="{70E39C45-844C-446A-8AC8-698517C2F5FA}"/>
    <cellStyle name="InputCells12 2 3 2 6 8" xfId="28483" xr:uid="{8BF5552B-2B31-4C92-B903-D278F9C501DA}"/>
    <cellStyle name="InputCells12 2 3 2 6 9" xfId="26580" xr:uid="{85F1A989-6D2C-41A0-A0E5-6C455BEB7A58}"/>
    <cellStyle name="InputCells12 2 3 2 7" xfId="3160" xr:uid="{408E0F9D-8DCA-4FC1-80BE-21C3B8254F3E}"/>
    <cellStyle name="InputCells12 2 3 2 7 10" xfId="34737" xr:uid="{A118D590-80DB-4992-9CB4-AA15E9E766DB}"/>
    <cellStyle name="InputCells12 2 3 2 7 11" xfId="38182" xr:uid="{438F903C-37A5-4FF8-AFAD-4566B8060352}"/>
    <cellStyle name="InputCells12 2 3 2 7 12" xfId="40871" xr:uid="{27383BC6-62B1-4226-84F2-F7B2AEE8700E}"/>
    <cellStyle name="InputCells12 2 3 2 7 13" xfId="45182" xr:uid="{837271FF-CFFF-4AE9-B529-02D01C29098F}"/>
    <cellStyle name="InputCells12 2 3 2 7 14" xfId="48573" xr:uid="{CE6090CE-84B5-4CE9-BDDB-8FF9D159F297}"/>
    <cellStyle name="InputCells12 2 3 2 7 15" xfId="50578" xr:uid="{49C23211-95C0-4041-80F0-A710F9E05AB9}"/>
    <cellStyle name="InputCells12 2 3 2 7 2" xfId="7595" xr:uid="{FBF8C904-E0DD-4708-A002-1CE3EAEF4FF2}"/>
    <cellStyle name="InputCells12 2 3 2 7 3" xfId="11174" xr:uid="{77E5D1FF-083E-4358-8F72-CA2CE5D8EE21}"/>
    <cellStyle name="InputCells12 2 3 2 7 4" xfId="15074" xr:uid="{603F5086-5BF6-4F04-8D54-B47A439A7599}"/>
    <cellStyle name="InputCells12 2 3 2 7 5" xfId="18273" xr:uid="{7E627B24-8821-490C-A160-CDCA955EE0C0}"/>
    <cellStyle name="InputCells12 2 3 2 7 6" xfId="22253" xr:uid="{7C3F5A7F-FFA2-4459-A279-CE8B9A6F3354}"/>
    <cellStyle name="InputCells12 2 3 2 7 7" xfId="24815" xr:uid="{BFF2D3C0-FA7A-4F20-AF99-8307BC749770}"/>
    <cellStyle name="InputCells12 2 3 2 7 8" xfId="29158" xr:uid="{61243718-4A81-4EC1-BAFB-1A1C6188E12E}"/>
    <cellStyle name="InputCells12 2 3 2 7 9" xfId="31132" xr:uid="{935EF713-5B58-4BB6-B087-1EAAE82D70A9}"/>
    <cellStyle name="InputCells12 2 3 2 8" xfId="2993" xr:uid="{354458DD-E3B1-45E4-9E2F-49A864CFC16B}"/>
    <cellStyle name="InputCells12 2 3 2 8 10" xfId="34570" xr:uid="{873B7BD9-A46E-4621-BC13-7B09A200ED49}"/>
    <cellStyle name="InputCells12 2 3 2 8 11" xfId="38015" xr:uid="{EFB9296C-9EA3-44F9-9BB5-42CA7F168F58}"/>
    <cellStyle name="InputCells12 2 3 2 8 12" xfId="40704" xr:uid="{E70A41C0-FAB4-4ED8-A2EA-CB6123FB0E75}"/>
    <cellStyle name="InputCells12 2 3 2 8 13" xfId="45015" xr:uid="{C9925315-F8CD-4AF2-BD57-646E402C69D4}"/>
    <cellStyle name="InputCells12 2 3 2 8 14" xfId="48406" xr:uid="{86EB53AE-89BF-4D6C-9FA4-D9F61FEDCE16}"/>
    <cellStyle name="InputCells12 2 3 2 8 15" xfId="50411" xr:uid="{00D05575-E11C-41D5-BC32-D54755D62A37}"/>
    <cellStyle name="InputCells12 2 3 2 8 2" xfId="7428" xr:uid="{4D4B7EE6-C03E-48B9-B895-2C19BABC1B21}"/>
    <cellStyle name="InputCells12 2 3 2 8 3" xfId="11007" xr:uid="{4CE99BCF-997B-4831-B55D-B0C7B3A19C53}"/>
    <cellStyle name="InputCells12 2 3 2 8 4" xfId="14907" xr:uid="{4B5794C7-6B68-48B6-B456-C7129489248A}"/>
    <cellStyle name="InputCells12 2 3 2 8 5" xfId="18106" xr:uid="{0C6D10B6-DE15-42FE-BC4E-7EAF24DF80A0}"/>
    <cellStyle name="InputCells12 2 3 2 8 6" xfId="22086" xr:uid="{51F48F35-F115-4198-885F-56EC025558AE}"/>
    <cellStyle name="InputCells12 2 3 2 8 7" xfId="24648" xr:uid="{175A4909-9E80-472B-83D6-83E7F8B7A5D4}"/>
    <cellStyle name="InputCells12 2 3 2 8 8" xfId="28991" xr:uid="{65805ACD-F2A8-4654-AA1B-0BE7B982DC0B}"/>
    <cellStyle name="InputCells12 2 3 2 8 9" xfId="30965" xr:uid="{9C337412-21D2-4A58-B238-7C6E0E3DA7FC}"/>
    <cellStyle name="InputCells12 2 3 2 9" xfId="4114" xr:uid="{470A7A9C-59E8-41D4-9037-FD475833E82B}"/>
    <cellStyle name="InputCells12 2 3 2 9 10" xfId="41777" xr:uid="{7B87E1BC-7D50-4D75-AB6C-26E5C985D68C}"/>
    <cellStyle name="InputCells12 2 3 2 9 11" xfId="46113" xr:uid="{485D3AAA-102C-47AA-87AF-1B3D5C114850}"/>
    <cellStyle name="InputCells12 2 3 2 9 12" xfId="49517" xr:uid="{40EE0C8C-7681-4F7C-8828-47DAAE645893}"/>
    <cellStyle name="InputCells12 2 3 2 9 13" xfId="51484" xr:uid="{A6396118-0995-45C3-A190-634C1ACC3020}"/>
    <cellStyle name="InputCells12 2 3 2 9 2" xfId="8547" xr:uid="{567AC429-2FFA-4FB8-A638-54524E88E9D0}"/>
    <cellStyle name="InputCells12 2 3 2 9 3" xfId="12118" xr:uid="{0AFEE7F9-17DC-4269-8638-18CB3D133EB2}"/>
    <cellStyle name="InputCells12 2 3 2 9 4" xfId="16021" xr:uid="{9EA3912F-16D8-418F-9836-3C9E5FD38EBE}"/>
    <cellStyle name="InputCells12 2 3 2 9 5" xfId="19202" xr:uid="{B1177247-AA23-4045-9031-432D24111978}"/>
    <cellStyle name="InputCells12 2 3 2 9 6" xfId="25721" xr:uid="{9E0722B9-5B9D-4E26-9F9A-F2D0B5DAE742}"/>
    <cellStyle name="InputCells12 2 3 2 9 7" xfId="32069" xr:uid="{E418B47F-CED1-4D4B-B013-78AB43DBA5ED}"/>
    <cellStyle name="InputCells12 2 3 2 9 8" xfId="35675" xr:uid="{F3FC1309-C398-4285-A6D2-98945ADF18EA}"/>
    <cellStyle name="InputCells12 2 3 2 9 9" xfId="39127" xr:uid="{1319D98F-CD6C-46E0-B3EB-EB7105EC6582}"/>
    <cellStyle name="InputCells12 2 3 3" xfId="615" xr:uid="{B67BEAB7-7ECA-41A0-81F5-42DBA59A6D9F}"/>
    <cellStyle name="InputCells12 2 3 3 10" xfId="4467" xr:uid="{71F53046-B440-4021-B6D8-A891F4DFCEB3}"/>
    <cellStyle name="InputCells12 2 3 3 10 10" xfId="42130" xr:uid="{25C26A89-A497-495A-87CA-511421CBE6BD}"/>
    <cellStyle name="InputCells12 2 3 3 10 11" xfId="46466" xr:uid="{6E163B25-3A47-4D82-BB86-DA879EEC4328}"/>
    <cellStyle name="InputCells12 2 3 3 10 12" xfId="49870" xr:uid="{25B0ABCC-49DF-4760-952B-F51842D71241}"/>
    <cellStyle name="InputCells12 2 3 3 10 13" xfId="51837" xr:uid="{9D5A0294-AFAC-455F-980B-5A8A05872653}"/>
    <cellStyle name="InputCells12 2 3 3 10 2" xfId="8900" xr:uid="{53139155-951E-497B-BE5A-97BDA044409B}"/>
    <cellStyle name="InputCells12 2 3 3 10 3" xfId="12471" xr:uid="{9348E7A0-FCA8-4E88-A2B1-9F8CEA8F8086}"/>
    <cellStyle name="InputCells12 2 3 3 10 4" xfId="16374" xr:uid="{6D2C931C-4159-4CB8-9647-DB29909894E6}"/>
    <cellStyle name="InputCells12 2 3 3 10 5" xfId="19555" xr:uid="{849B1B4C-85EC-453A-8838-47FBDB014FE8}"/>
    <cellStyle name="InputCells12 2 3 3 10 6" xfId="26074" xr:uid="{AE3DEF81-2941-43C5-836F-B86B4E347A13}"/>
    <cellStyle name="InputCells12 2 3 3 10 7" xfId="32422" xr:uid="{ECE2A2AE-5F9D-45ED-B6A2-960288C0104D}"/>
    <cellStyle name="InputCells12 2 3 3 10 8" xfId="36028" xr:uid="{230222EB-A71F-451A-9571-4F61482E559A}"/>
    <cellStyle name="InputCells12 2 3 3 10 9" xfId="39480" xr:uid="{C4C9B311-2A7F-432A-A0BE-49C9287CD762}"/>
    <cellStyle name="InputCells12 2 3 3 11" xfId="4982" xr:uid="{664EC525-BF08-42E2-829F-6DD3808D0FBF}"/>
    <cellStyle name="InputCells12 2 3 3 12" xfId="5052" xr:uid="{F2821ED6-891C-4E12-AE58-E78E353266F6}"/>
    <cellStyle name="InputCells12 2 3 3 13" xfId="19729" xr:uid="{417D43B6-D7FB-4EFA-9211-92490AFAB1D2}"/>
    <cellStyle name="InputCells12 2 3 3 14" xfId="27079" xr:uid="{DD9171DB-C0A4-40EF-A585-3F78E86E32C1}"/>
    <cellStyle name="InputCells12 2 3 3 15" xfId="42645" xr:uid="{1587C220-095B-4827-B0A7-8DC86D9BCC5B}"/>
    <cellStyle name="InputCells12 2 3 3 16" xfId="52479" xr:uid="{50ABDC07-19D7-4D50-8FDE-C4CD48887726}"/>
    <cellStyle name="InputCells12 2 3 3 2" xfId="830" xr:uid="{0463414C-3028-4DAC-AC7E-4E12FAD51CF1}"/>
    <cellStyle name="InputCells12 2 3 3 2 10" xfId="5276" xr:uid="{94475296-3D4F-4FE9-B10A-A4F9B9AEB704}"/>
    <cellStyle name="InputCells12 2 3 3 2 11" xfId="13881" xr:uid="{0E6877D5-D916-48B9-9791-7B694868C624}"/>
    <cellStyle name="InputCells12 2 3 3 2 12" xfId="19939" xr:uid="{4ABFBA74-0A93-460F-910E-BAFD02D0B9CB}"/>
    <cellStyle name="InputCells12 2 3 3 2 13" xfId="37265" xr:uid="{A6A7758D-50E4-448D-8FA1-7B550B70FD05}"/>
    <cellStyle name="InputCells12 2 3 3 2 14" xfId="42855" xr:uid="{CE7FAEED-199C-410B-A261-6DB7C8189B62}"/>
    <cellStyle name="InputCells12 2 3 3 2 15" xfId="52693" xr:uid="{997FACD7-06B4-4833-92EC-9824FEB06E43}"/>
    <cellStyle name="InputCells12 2 3 3 2 2" xfId="1218" xr:uid="{BADBF50F-9BCD-4D52-BDB1-DD8E2BAB1BB4}"/>
    <cellStyle name="InputCells12 2 3 3 2 2 10" xfId="36399" xr:uid="{AD5C96E8-BD99-46D3-9782-A737058425E7}"/>
    <cellStyle name="InputCells12 2 3 3 2 2 11" xfId="36332" xr:uid="{4BDA1B67-C401-4320-84D3-3C57381CE2A6}"/>
    <cellStyle name="InputCells12 2 3 3 2 2 12" xfId="43243" xr:uid="{2BE9C900-0931-4EC7-870F-8E693B3F8831}"/>
    <cellStyle name="InputCells12 2 3 3 2 2 13" xfId="47537" xr:uid="{CC392C51-2352-430A-8065-E54C49CECB60}"/>
    <cellStyle name="InputCells12 2 3 3 2 2 2" xfId="5660" xr:uid="{7B8A72C3-98E7-40C5-8A07-805D5C860A12}"/>
    <cellStyle name="InputCells12 2 3 3 2 2 3" xfId="9234" xr:uid="{31304853-424C-4FEA-8E73-8A17B429562D}"/>
    <cellStyle name="InputCells12 2 3 3 2 2 4" xfId="12865" xr:uid="{BD914183-E35E-47BD-9727-B9D16702E8C1}"/>
    <cellStyle name="InputCells12 2 3 3 2 2 5" xfId="20326" xr:uid="{0EF121A9-052B-4890-83DD-D40C5C33BF27}"/>
    <cellStyle name="InputCells12 2 3 3 2 2 6" xfId="13399" xr:uid="{420E0D44-8FE7-4023-8731-EDA09EE4906E}"/>
    <cellStyle name="InputCells12 2 3 3 2 2 7" xfId="27262" xr:uid="{B013A8DB-2406-43F0-AB27-A862C83388FC}"/>
    <cellStyle name="InputCells12 2 3 3 2 2 8" xfId="28509" xr:uid="{5F6651C9-48C5-429C-8926-9A09C9E1AD11}"/>
    <cellStyle name="InputCells12 2 3 3 2 2 9" xfId="32801" xr:uid="{B26E07E1-C16A-4EB5-8204-B7A91C28049C}"/>
    <cellStyle name="InputCells12 2 3 3 2 3" xfId="1465" xr:uid="{88D91708-71EC-467F-B829-82F11BA9FC82}"/>
    <cellStyle name="InputCells12 2 3 3 2 3 10" xfId="33048" xr:uid="{1963462E-7AC1-4EC4-A795-B2068804C193}"/>
    <cellStyle name="InputCells12 2 3 3 2 3 11" xfId="36616" xr:uid="{E5FE7307-2D5F-4D22-A512-15EAD6D9CEEF}"/>
    <cellStyle name="InputCells12 2 3 3 2 3 12" xfId="37526" xr:uid="{6C559B37-B34D-4D92-8CE5-A0ABAA4E2188}"/>
    <cellStyle name="InputCells12 2 3 3 2 3 13" xfId="43490" xr:uid="{DB837D43-E718-4912-A349-0EF73C1EEBBD}"/>
    <cellStyle name="InputCells12 2 3 3 2 3 14" xfId="47578" xr:uid="{4D98CA29-4892-4612-914E-3E3BEDB7796C}"/>
    <cellStyle name="InputCells12 2 3 3 2 3 2" xfId="5904" xr:uid="{D5AD351C-87A2-48EC-AC77-28613E5D943E}"/>
    <cellStyle name="InputCells12 2 3 3 2 3 3" xfId="9481" xr:uid="{0A5B8101-E6EE-423B-B73A-DAB43BD442DA}"/>
    <cellStyle name="InputCells12 2 3 3 2 3 4" xfId="13397" xr:uid="{95B9D1CA-F2A4-4462-BDEA-7D57A708CEC9}"/>
    <cellStyle name="InputCells12 2 3 3 2 3 5" xfId="16586" xr:uid="{68DC3BB2-12CA-4FF7-AF3D-EA1AA3950251}"/>
    <cellStyle name="InputCells12 2 3 3 2 3 6" xfId="20573" xr:uid="{EFEDC90D-620F-47DD-94C3-7AA2E20DF59D}"/>
    <cellStyle name="InputCells12 2 3 3 2 3 7" xfId="23190" xr:uid="{B06BE88D-9586-4CA7-B8B6-B0E1334268AD}"/>
    <cellStyle name="InputCells12 2 3 3 2 3 8" xfId="27501" xr:uid="{CCCBBBBF-7C01-47EC-9244-72FAFF450175}"/>
    <cellStyle name="InputCells12 2 3 3 2 3 9" xfId="28050" xr:uid="{E3E5EBAF-5425-42A0-98B2-75CF5294D74C}"/>
    <cellStyle name="InputCells12 2 3 3 2 4" xfId="2247" xr:uid="{C1A7638E-35D5-4468-88B1-3D4E1ABFCEE8}"/>
    <cellStyle name="InputCells12 2 3 3 2 4 10" xfId="33826" xr:uid="{F33C264E-0676-41EE-9910-AD969A39BBC0}"/>
    <cellStyle name="InputCells12 2 3 3 2 4 11" xfId="37324" xr:uid="{3CA68435-7AAC-4287-804C-01769A44D625}"/>
    <cellStyle name="InputCells12 2 3 3 2 4 12" xfId="39964" xr:uid="{9A194541-F917-4C77-AE7D-7748EFA10EFD}"/>
    <cellStyle name="InputCells12 2 3 3 2 4 13" xfId="44270" xr:uid="{18218D86-14F3-4A54-85F8-120E7B8484E8}"/>
    <cellStyle name="InputCells12 2 3 3 2 4 14" xfId="47005" xr:uid="{654A13E4-9E37-4CCE-BA91-7ABAF2DCE467}"/>
    <cellStyle name="InputCells12 2 3 3 2 4 2" xfId="6685" xr:uid="{C4D4F1B5-8710-4E82-8849-3C195BAC890C}"/>
    <cellStyle name="InputCells12 2 3 3 2 4 3" xfId="10263" xr:uid="{423BC03E-B18B-494E-B66E-56957988C177}"/>
    <cellStyle name="InputCells12 2 3 3 2 4 4" xfId="14162" xr:uid="{7E2E426B-8BF6-4F7E-8402-6B6A84C73264}"/>
    <cellStyle name="InputCells12 2 3 3 2 4 5" xfId="17363" xr:uid="{5D319C72-61CC-4863-BD0D-48C01E29652B}"/>
    <cellStyle name="InputCells12 2 3 3 2 4 6" xfId="21346" xr:uid="{4B298EB9-7ACC-49AC-8EAB-090FC38DDFE0}"/>
    <cellStyle name="InputCells12 2 3 3 2 4 7" xfId="23933" xr:uid="{AF87011E-6771-4A62-BA89-B3FD2299A60A}"/>
    <cellStyle name="InputCells12 2 3 3 2 4 8" xfId="28257" xr:uid="{53BAAF30-BA01-442F-859B-A552CFA86D5F}"/>
    <cellStyle name="InputCells12 2 3 3 2 4 9" xfId="30237" xr:uid="{F88CEDF9-EC25-40B2-A575-5CE7E2CCAECE}"/>
    <cellStyle name="InputCells12 2 3 3 2 5" xfId="2605" xr:uid="{0923D65A-4DF6-4D74-B059-02F83E5CD368}"/>
    <cellStyle name="InputCells12 2 3 3 2 5 10" xfId="34184" xr:uid="{85D05AE0-F32E-452D-AC83-09F1D49C8670}"/>
    <cellStyle name="InputCells12 2 3 3 2 5 11" xfId="37647" xr:uid="{E3EFD164-4D2F-4CA9-87CE-75FFF0B946AD}"/>
    <cellStyle name="InputCells12 2 3 3 2 5 12" xfId="40322" xr:uid="{DD61114D-68C2-4BD9-AD90-C4DC1D1F5217}"/>
    <cellStyle name="InputCells12 2 3 3 2 5 13" xfId="44628" xr:uid="{A92A65F2-366F-4836-9C12-72A1BE03D9D3}"/>
    <cellStyle name="InputCells12 2 3 3 2 5 14" xfId="50029" xr:uid="{592AC008-0071-4B0B-B11C-779F0D5A6629}"/>
    <cellStyle name="InputCells12 2 3 3 2 5 2" xfId="7042" xr:uid="{61F99050-A031-432D-B60A-0508A1BD18E8}"/>
    <cellStyle name="InputCells12 2 3 3 2 5 3" xfId="10621" xr:uid="{123A67E2-584F-4DA1-A5BE-0CC361A5B8EC}"/>
    <cellStyle name="InputCells12 2 3 3 2 5 4" xfId="14520" xr:uid="{249B5C8D-AA80-45A0-96DD-65BAD109F593}"/>
    <cellStyle name="InputCells12 2 3 3 2 5 5" xfId="17721" xr:uid="{FCABCED3-7061-4E4A-A9E6-A0798BFBD670}"/>
    <cellStyle name="InputCells12 2 3 3 2 5 6" xfId="21704" xr:uid="{B737AD17-C4FB-49F7-9B54-62E07BEC3F39}"/>
    <cellStyle name="InputCells12 2 3 3 2 5 7" xfId="24274" xr:uid="{5EF30C05-E8C7-4B13-84C6-80FBF8CF680E}"/>
    <cellStyle name="InputCells12 2 3 3 2 5 8" xfId="28609" xr:uid="{5C86813D-0477-4667-A398-FF8CCDB41CEB}"/>
    <cellStyle name="InputCells12 2 3 3 2 5 9" xfId="30577" xr:uid="{CBA1B731-0BEA-4C86-9452-3CA036BDC50A}"/>
    <cellStyle name="InputCells12 2 3 3 2 6" xfId="3294" xr:uid="{5E5F4493-ABBD-478D-8F84-14B7A1CF4D54}"/>
    <cellStyle name="InputCells12 2 3 3 2 6 10" xfId="34871" xr:uid="{7B0F838A-37B5-4F3A-9871-F0812C8AE3A1}"/>
    <cellStyle name="InputCells12 2 3 3 2 6 11" xfId="38316" xr:uid="{FD73F4B8-7D40-4630-98C8-91C9370032A7}"/>
    <cellStyle name="InputCells12 2 3 3 2 6 12" xfId="41005" xr:uid="{BF73BAD2-D411-4F9A-9E48-6D1E71394CBB}"/>
    <cellStyle name="InputCells12 2 3 3 2 6 13" xfId="45316" xr:uid="{92957413-A668-4F0E-BA94-E72C2C946CA7}"/>
    <cellStyle name="InputCells12 2 3 3 2 6 14" xfId="48707" xr:uid="{679A3D75-8BE7-4820-9072-25DD2030561B}"/>
    <cellStyle name="InputCells12 2 3 3 2 6 15" xfId="50712" xr:uid="{AF3F8D3F-1875-48D5-93EA-86BA97235DD5}"/>
    <cellStyle name="InputCells12 2 3 3 2 6 2" xfId="7729" xr:uid="{5036ECAF-B689-46D3-812E-39BA1A96ED61}"/>
    <cellStyle name="InputCells12 2 3 3 2 6 3" xfId="11308" xr:uid="{3F65D94A-5F3B-4D4A-8AFA-54D723BD3239}"/>
    <cellStyle name="InputCells12 2 3 3 2 6 4" xfId="15208" xr:uid="{573083BB-890F-4C52-9257-38DB30675C46}"/>
    <cellStyle name="InputCells12 2 3 3 2 6 5" xfId="18407" xr:uid="{B6D83026-2C32-4788-ABC9-471EE3F8735F}"/>
    <cellStyle name="InputCells12 2 3 3 2 6 6" xfId="22387" xr:uid="{0FFBD7FA-0297-4CA4-BB0E-0A5174EF9C3A}"/>
    <cellStyle name="InputCells12 2 3 3 2 6 7" xfId="24949" xr:uid="{1D3F41F3-0500-45CF-AB81-653ADA4CE462}"/>
    <cellStyle name="InputCells12 2 3 3 2 6 8" xfId="29292" xr:uid="{820702A4-E6A4-48C3-A66D-ED0EC21C60E4}"/>
    <cellStyle name="InputCells12 2 3 3 2 6 9" xfId="31266" xr:uid="{82372341-A55D-49D6-A487-72D2EF8C19FE}"/>
    <cellStyle name="InputCells12 2 3 3 2 7" xfId="3024" xr:uid="{DEE58AAF-4EC5-4C2D-BBFF-D699BB2586B5}"/>
    <cellStyle name="InputCells12 2 3 3 2 7 10" xfId="34601" xr:uid="{DD8EEC3C-9FCF-47CA-8386-76DCCD82943C}"/>
    <cellStyle name="InputCells12 2 3 3 2 7 11" xfId="38046" xr:uid="{A69D0907-B64D-4E08-AC18-CA638EE37E43}"/>
    <cellStyle name="InputCells12 2 3 3 2 7 12" xfId="40735" xr:uid="{3432E14F-BC78-4DA4-9E96-540F44948FEB}"/>
    <cellStyle name="InputCells12 2 3 3 2 7 13" xfId="45046" xr:uid="{C2092036-BF86-4975-A387-5C24ED9B0833}"/>
    <cellStyle name="InputCells12 2 3 3 2 7 14" xfId="48437" xr:uid="{A8A6BF68-74B7-4DC3-9751-F3A372786D51}"/>
    <cellStyle name="InputCells12 2 3 3 2 7 15" xfId="50442" xr:uid="{06D97DB2-5081-4074-BC93-0D7E1FCB8E4A}"/>
    <cellStyle name="InputCells12 2 3 3 2 7 2" xfId="7459" xr:uid="{57746EF0-179A-4C07-9951-89162B6E949D}"/>
    <cellStyle name="InputCells12 2 3 3 2 7 3" xfId="11038" xr:uid="{E34F9DD9-80AD-4976-A9AD-244BDDECF161}"/>
    <cellStyle name="InputCells12 2 3 3 2 7 4" xfId="14938" xr:uid="{9D8BDEEC-A89C-4431-9F36-3DFAFC02766E}"/>
    <cellStyle name="InputCells12 2 3 3 2 7 5" xfId="18137" xr:uid="{6FFF01FD-0D49-4C95-90C1-D9ED2B51F54D}"/>
    <cellStyle name="InputCells12 2 3 3 2 7 6" xfId="22117" xr:uid="{856BDCE6-28CD-4A96-897D-B64CDA3A7661}"/>
    <cellStyle name="InputCells12 2 3 3 2 7 7" xfId="24679" xr:uid="{0DCBDE28-B4AA-4ACB-8BDA-A5D3E6B48F3D}"/>
    <cellStyle name="InputCells12 2 3 3 2 7 8" xfId="29022" xr:uid="{39CC5EB4-0FCC-4D21-ACDE-DD1C1E54B5DF}"/>
    <cellStyle name="InputCells12 2 3 3 2 7 9" xfId="30996" xr:uid="{CF527665-8EC9-4250-B589-DE6A95706B86}"/>
    <cellStyle name="InputCells12 2 3 3 2 8" xfId="4246" xr:uid="{91ECB4EB-61D5-4125-A2D7-1B87DFF87FA5}"/>
    <cellStyle name="InputCells12 2 3 3 2 8 10" xfId="41909" xr:uid="{E9B9D52E-A67B-453A-92B4-CCD88EFC9E31}"/>
    <cellStyle name="InputCells12 2 3 3 2 8 11" xfId="46245" xr:uid="{CBA54232-F7BC-41F9-BEBF-B57902827957}"/>
    <cellStyle name="InputCells12 2 3 3 2 8 12" xfId="49649" xr:uid="{2AABDDC8-25E0-4855-9C80-72778EED4073}"/>
    <cellStyle name="InputCells12 2 3 3 2 8 13" xfId="51616" xr:uid="{290D15A9-9CC3-46D2-A848-53128636C30D}"/>
    <cellStyle name="InputCells12 2 3 3 2 8 2" xfId="8679" xr:uid="{83DAB2DF-FEC1-460C-810D-8693F8572D17}"/>
    <cellStyle name="InputCells12 2 3 3 2 8 3" xfId="12250" xr:uid="{A369B9DE-E65B-4417-99E1-A2CA3B0465AC}"/>
    <cellStyle name="InputCells12 2 3 3 2 8 4" xfId="16153" xr:uid="{8E99527C-F097-4C5C-9AAB-8D5AA65AD21B}"/>
    <cellStyle name="InputCells12 2 3 3 2 8 5" xfId="19334" xr:uid="{3DCDEC57-8E2F-4566-8049-C76B1CC6FA29}"/>
    <cellStyle name="InputCells12 2 3 3 2 8 6" xfId="25853" xr:uid="{06627A7B-7225-486E-BE02-8BDE48045437}"/>
    <cellStyle name="InputCells12 2 3 3 2 8 7" xfId="32201" xr:uid="{D92992BF-40B5-49E9-85DD-C7B4AB52F2A5}"/>
    <cellStyle name="InputCells12 2 3 3 2 8 8" xfId="35807" xr:uid="{4B202B7A-6267-4F95-87A6-7D08E0A020C2}"/>
    <cellStyle name="InputCells12 2 3 3 2 8 9" xfId="39259" xr:uid="{F169FD29-6A1E-407F-9853-249B390F0B41}"/>
    <cellStyle name="InputCells12 2 3 3 2 9" xfId="3792" xr:uid="{7EC399A6-92A9-4F13-873F-D833EC96F2D3}"/>
    <cellStyle name="InputCells12 2 3 3 2 9 10" xfId="41455" xr:uid="{FD1D0BA3-8C14-4F93-983D-3F9E5DB86BF2}"/>
    <cellStyle name="InputCells12 2 3 3 2 9 11" xfId="45791" xr:uid="{C5DB96C9-E25E-4E31-B8BE-A6182931EC01}"/>
    <cellStyle name="InputCells12 2 3 3 2 9 12" xfId="49195" xr:uid="{618690EB-8D91-4737-A701-56BC94664C48}"/>
    <cellStyle name="InputCells12 2 3 3 2 9 13" xfId="51162" xr:uid="{642A8AFF-0492-4848-8B4B-084B060EDA01}"/>
    <cellStyle name="InputCells12 2 3 3 2 9 2" xfId="8225" xr:uid="{25E28544-015C-4AD4-B8D2-85995EC54B4F}"/>
    <cellStyle name="InputCells12 2 3 3 2 9 3" xfId="11796" xr:uid="{AECC3C33-A67A-49CD-A8A3-0CA80730D4CF}"/>
    <cellStyle name="InputCells12 2 3 3 2 9 4" xfId="15699" xr:uid="{53202D84-F574-4DA6-BD0F-1530F5113389}"/>
    <cellStyle name="InputCells12 2 3 3 2 9 5" xfId="18880" xr:uid="{DD242CC3-5A0F-4E7D-9479-49B0DE2E7E6C}"/>
    <cellStyle name="InputCells12 2 3 3 2 9 6" xfId="25399" xr:uid="{129D7F30-EEF3-46ED-82FE-2D31AC82A304}"/>
    <cellStyle name="InputCells12 2 3 3 2 9 7" xfId="31747" xr:uid="{55EEF308-C674-40A2-B8B9-F29839659680}"/>
    <cellStyle name="InputCells12 2 3 3 2 9 8" xfId="35353" xr:uid="{FDC78507-660B-4865-9A21-5BE2AF994C77}"/>
    <cellStyle name="InputCells12 2 3 3 2 9 9" xfId="38805" xr:uid="{23994592-761C-474E-B3CB-DC3B438E21E7}"/>
    <cellStyle name="InputCells12 2 3 3 3" xfId="1067" xr:uid="{56602936-3666-4AAE-A6F2-B439DB66805C}"/>
    <cellStyle name="InputCells12 2 3 3 3 10" xfId="36263" xr:uid="{167987A3-D0BF-43FB-BA81-C6F40DD13002}"/>
    <cellStyle name="InputCells12 2 3 3 3 11" xfId="37172" xr:uid="{14294812-79B0-4213-9EF5-96F9FB0C9E91}"/>
    <cellStyle name="InputCells12 2 3 3 3 12" xfId="43092" xr:uid="{2D0C85AB-16D7-45A8-A3D2-A74D84D6EDA8}"/>
    <cellStyle name="InputCells12 2 3 3 3 13" xfId="47402" xr:uid="{B22413C9-F5EE-4C8D-8474-09639F92F2B5}"/>
    <cellStyle name="InputCells12 2 3 3 3 2" xfId="5509" xr:uid="{FF557B99-5841-4AF0-A61A-53F3D6CB9073}"/>
    <cellStyle name="InputCells12 2 3 3 3 3" xfId="9083" xr:uid="{2CD30013-BB63-4A57-8967-1E58A1D76991}"/>
    <cellStyle name="InputCells12 2 3 3 3 4" xfId="12757" xr:uid="{682D7D60-1ADA-4DEA-A29B-A558CB91C884}"/>
    <cellStyle name="InputCells12 2 3 3 3 5" xfId="20175" xr:uid="{CD054CC2-50F8-4638-9A51-3FE268D0C4A1}"/>
    <cellStyle name="InputCells12 2 3 3 3 6" xfId="22840" xr:uid="{5A3C1A35-B663-4785-9ED7-9C4F89800C28}"/>
    <cellStyle name="InputCells12 2 3 3 3 7" xfId="27116" xr:uid="{E9AA2D08-D1FB-4904-934C-A316474F7F51}"/>
    <cellStyle name="InputCells12 2 3 3 3 8" xfId="27802" xr:uid="{63969D36-6AC3-441A-83A2-2CB063F96CFC}"/>
    <cellStyle name="InputCells12 2 3 3 3 9" xfId="32650" xr:uid="{11FF1DB8-F5D9-45CA-8774-15F1CF22E4B3}"/>
    <cellStyle name="InputCells12 2 3 3 4" xfId="1844" xr:uid="{12BC2160-5709-4B5A-931D-813D58F39949}"/>
    <cellStyle name="InputCells12 2 3 3 4 10" xfId="33427" xr:uid="{13C582CF-CB02-4C3F-899D-EA6106E4187A}"/>
    <cellStyle name="InputCells12 2 3 3 4 11" xfId="36958" xr:uid="{C23E8EAB-F8A3-442E-AB78-81CA843893C9}"/>
    <cellStyle name="InputCells12 2 3 3 4 12" xfId="30199" xr:uid="{958A6747-4C33-4B97-8C95-D2D380696F6D}"/>
    <cellStyle name="InputCells12 2 3 3 4 13" xfId="43869" xr:uid="{2CC42359-2A62-4A46-A962-8F83C405048A}"/>
    <cellStyle name="InputCells12 2 3 3 4 14" xfId="47388" xr:uid="{C77A4746-3A12-41FB-8943-F427F0D2A3C2}"/>
    <cellStyle name="InputCells12 2 3 3 4 2" xfId="6282" xr:uid="{B504E80A-15B9-415A-9CA7-6711F867893A}"/>
    <cellStyle name="InputCells12 2 3 3 4 3" xfId="9860" xr:uid="{2367CB5E-82AE-4EA6-8871-3FEC77A948A7}"/>
    <cellStyle name="InputCells12 2 3 3 4 4" xfId="13762" xr:uid="{992001A8-A4B3-42A5-9031-DF238745383D}"/>
    <cellStyle name="InputCells12 2 3 3 4 5" xfId="16965" xr:uid="{6C3776F5-BD99-4AC3-9B33-205393C43A32}"/>
    <cellStyle name="InputCells12 2 3 3 4 6" xfId="20952" xr:uid="{DC974084-559E-4298-94C2-53E906CA0552}"/>
    <cellStyle name="InputCells12 2 3 3 4 7" xfId="23548" xr:uid="{0D7F1180-D59E-49E8-8C8E-8BE380D9B37B}"/>
    <cellStyle name="InputCells12 2 3 3 4 8" xfId="27869" xr:uid="{320A5B5D-1B9D-4D50-9280-47968762ACFA}"/>
    <cellStyle name="InputCells12 2 3 3 4 9" xfId="28015" xr:uid="{BAD3AD73-751C-4D54-AB8B-E10CC2A86D00}"/>
    <cellStyle name="InputCells12 2 3 3 5" xfId="2067" xr:uid="{B1D766C6-C87B-4C68-A0F3-574D160ABF66}"/>
    <cellStyle name="InputCells12 2 3 3 5 10" xfId="33646" xr:uid="{3BFEF570-0BF5-4DCC-97B5-E9BD96163119}"/>
    <cellStyle name="InputCells12 2 3 3 5 11" xfId="37157" xr:uid="{89E644A6-A747-4C77-A491-7AEEA5983406}"/>
    <cellStyle name="InputCells12 2 3 3 5 12" xfId="39784" xr:uid="{14BF7398-5910-43EB-A68A-240B2D1DC675}"/>
    <cellStyle name="InputCells12 2 3 3 5 13" xfId="44090" xr:uid="{049D4CDD-7197-4E78-AB4C-402E61D23B74}"/>
    <cellStyle name="InputCells12 2 3 3 5 14" xfId="47848" xr:uid="{C05C849E-E3ED-4E58-B80E-DD8F028AD53F}"/>
    <cellStyle name="InputCells12 2 3 3 5 2" xfId="6505" xr:uid="{E7178E2B-AAD6-49CE-BE20-89664C5CCF4B}"/>
    <cellStyle name="InputCells12 2 3 3 5 3" xfId="10083" xr:uid="{B56AE7B7-A4A3-44B1-A272-C2D7D4BDAAC9}"/>
    <cellStyle name="InputCells12 2 3 3 5 4" xfId="13982" xr:uid="{15343050-3974-4842-ACC8-C21B20D565A5}"/>
    <cellStyle name="InputCells12 2 3 3 5 5" xfId="17183" xr:uid="{B0F7E18D-4663-497E-8CCE-5427611837DB}"/>
    <cellStyle name="InputCells12 2 3 3 5 6" xfId="21166" xr:uid="{B65BBB6C-18DB-4354-9F19-BFEC50BC2FE4}"/>
    <cellStyle name="InputCells12 2 3 3 5 7" xfId="23753" xr:uid="{1558E82C-B578-41E0-AEDC-61275AF236FA}"/>
    <cellStyle name="InputCells12 2 3 3 5 8" xfId="28084" xr:uid="{9C4C71A0-B14C-48F5-88C3-175C46667346}"/>
    <cellStyle name="InputCells12 2 3 3 5 9" xfId="30243" xr:uid="{64D3DFF6-B128-4873-BFBC-D5597A88F490}"/>
    <cellStyle name="InputCells12 2 3 3 6" xfId="2399" xr:uid="{28556A8A-1D96-41AD-98EA-C3CC59BF33F8}"/>
    <cellStyle name="InputCells12 2 3 3 6 10" xfId="33978" xr:uid="{B3293878-C5CE-440E-BDAE-B5100AC66B6B}"/>
    <cellStyle name="InputCells12 2 3 3 6 11" xfId="37467" xr:uid="{F8722AC8-4FE5-4FEA-878B-16C15FDD8343}"/>
    <cellStyle name="InputCells12 2 3 3 6 12" xfId="40116" xr:uid="{58E438E5-8C78-4FB2-8F9E-EBE0E268B362}"/>
    <cellStyle name="InputCells12 2 3 3 6 13" xfId="44422" xr:uid="{4A547026-5A16-4005-9812-290538FACB9F}"/>
    <cellStyle name="InputCells12 2 3 3 6 14" xfId="42277" xr:uid="{DBF25CCF-A83A-490E-A31D-018C58E2FEEE}"/>
    <cellStyle name="InputCells12 2 3 3 6 2" xfId="6837" xr:uid="{09E162CE-2E99-4E1B-AF0D-45B823A6E6B5}"/>
    <cellStyle name="InputCells12 2 3 3 6 3" xfId="10415" xr:uid="{DCE33A40-E9C1-438D-A2AB-39B5428887E5}"/>
    <cellStyle name="InputCells12 2 3 3 6 4" xfId="14314" xr:uid="{64EABF6F-C24E-4CD1-89D4-38972EE763CC}"/>
    <cellStyle name="InputCells12 2 3 3 6 5" xfId="17515" xr:uid="{8EEF2030-95E0-4D65-970D-65A1CF7837ED}"/>
    <cellStyle name="InputCells12 2 3 3 6 6" xfId="21498" xr:uid="{76A9F062-EF2F-4B8D-A463-E96BE0729CF3}"/>
    <cellStyle name="InputCells12 2 3 3 6 7" xfId="24083" xr:uid="{D2CFA53A-140D-419A-8F92-05752FAE5566}"/>
    <cellStyle name="InputCells12 2 3 3 6 8" xfId="28408" xr:uid="{5452961F-DBFE-4FAA-8BA9-E0B4E38EA69A}"/>
    <cellStyle name="InputCells12 2 3 3 6 9" xfId="28193" xr:uid="{8142EC10-B876-497B-BAF4-0D4F307CBBD3}"/>
    <cellStyle name="InputCells12 2 3 3 7" xfId="3083" xr:uid="{287E58FF-565D-4483-9E6E-BD4B013E910B}"/>
    <cellStyle name="InputCells12 2 3 3 7 10" xfId="34660" xr:uid="{8FB3AC32-B626-445F-A2BF-255023824AA4}"/>
    <cellStyle name="InputCells12 2 3 3 7 11" xfId="38105" xr:uid="{134238C1-3591-4015-A1C3-0BA98D7141A8}"/>
    <cellStyle name="InputCells12 2 3 3 7 12" xfId="40794" xr:uid="{76764230-1584-4EB2-8858-B3F0EE879C9C}"/>
    <cellStyle name="InputCells12 2 3 3 7 13" xfId="45105" xr:uid="{AF55539F-657A-4068-B003-D7A0EA16CFF5}"/>
    <cellStyle name="InputCells12 2 3 3 7 14" xfId="48496" xr:uid="{07FE06BD-DAB8-427E-A0D5-48E7A8167AC9}"/>
    <cellStyle name="InputCells12 2 3 3 7 15" xfId="50501" xr:uid="{39200CE8-54A4-4453-AD4B-C8DB4B795106}"/>
    <cellStyle name="InputCells12 2 3 3 7 2" xfId="7518" xr:uid="{368ACBEA-080E-4810-B577-41E6C3655D96}"/>
    <cellStyle name="InputCells12 2 3 3 7 3" xfId="11097" xr:uid="{151592F1-3EAB-4EDD-B0A2-464AF0F4A1C6}"/>
    <cellStyle name="InputCells12 2 3 3 7 4" xfId="14997" xr:uid="{E678BF05-DB06-4F0D-A42E-25C9C09DBC0C}"/>
    <cellStyle name="InputCells12 2 3 3 7 5" xfId="18196" xr:uid="{2F608B80-DA71-4844-B38F-673A3287E531}"/>
    <cellStyle name="InputCells12 2 3 3 7 6" xfId="22176" xr:uid="{815701BA-79F6-4651-BF46-95B2E6E8D595}"/>
    <cellStyle name="InputCells12 2 3 3 7 7" xfId="24738" xr:uid="{56077934-C631-472F-9A5B-C370FC5134F1}"/>
    <cellStyle name="InputCells12 2 3 3 7 8" xfId="29081" xr:uid="{D903B996-CB53-4A38-B854-82DDF73F5CC2}"/>
    <cellStyle name="InputCells12 2 3 3 7 9" xfId="31055" xr:uid="{B814ADB5-234F-4B73-8288-7410B95D1BF2}"/>
    <cellStyle name="InputCells12 2 3 3 8" xfId="3590" xr:uid="{B0C73822-DFDE-47A6-9F8F-C1DB5CD8714B}"/>
    <cellStyle name="InputCells12 2 3 3 8 10" xfId="35167" xr:uid="{CB7C1420-7976-44B3-A0A6-D0C32117C3ED}"/>
    <cellStyle name="InputCells12 2 3 3 8 11" xfId="38612" xr:uid="{924470BC-C1EE-4CF9-BFD3-08B188CF1647}"/>
    <cellStyle name="InputCells12 2 3 3 8 12" xfId="41301" xr:uid="{5D8FEC21-C121-4C79-9458-A1B03BD26371}"/>
    <cellStyle name="InputCells12 2 3 3 8 13" xfId="45612" xr:uid="{1F503E2F-4DA1-464B-A585-B470179B27CF}"/>
    <cellStyle name="InputCells12 2 3 3 8 14" xfId="49003" xr:uid="{F8BEAB56-9C79-47E7-AB9A-8287F7EA43B2}"/>
    <cellStyle name="InputCells12 2 3 3 8 15" xfId="51008" xr:uid="{B06BD308-5B9B-42D8-BD1D-23405C532098}"/>
    <cellStyle name="InputCells12 2 3 3 8 2" xfId="8025" xr:uid="{09680DC0-597B-46EA-A75B-8D3448B7685D}"/>
    <cellStyle name="InputCells12 2 3 3 8 3" xfId="11604" xr:uid="{412166D9-767D-486D-B6BF-8710F5E3C803}"/>
    <cellStyle name="InputCells12 2 3 3 8 4" xfId="15504" xr:uid="{0974BEE5-5267-42E1-B4D1-943C5C933EE7}"/>
    <cellStyle name="InputCells12 2 3 3 8 5" xfId="18703" xr:uid="{B6186445-8499-4347-A028-D7E2BE534505}"/>
    <cellStyle name="InputCells12 2 3 3 8 6" xfId="22683" xr:uid="{9C6CA528-B935-4E68-B1CE-170E6EF61413}"/>
    <cellStyle name="InputCells12 2 3 3 8 7" xfId="25245" xr:uid="{55B83908-4849-479C-BEB4-85EFD9CB237F}"/>
    <cellStyle name="InputCells12 2 3 3 8 8" xfId="29588" xr:uid="{3CF150C7-3D30-48F1-A42F-675DB4E7FE97}"/>
    <cellStyle name="InputCells12 2 3 3 8 9" xfId="31562" xr:uid="{A9D95AC4-8403-42E5-A010-476A7A5A2C85}"/>
    <cellStyle name="InputCells12 2 3 3 9" xfId="4037" xr:uid="{5A417149-5646-4DDD-B7F0-E9DC585162B1}"/>
    <cellStyle name="InputCells12 2 3 3 9 10" xfId="41700" xr:uid="{97E77411-FEDD-46F7-8A43-57483D000C74}"/>
    <cellStyle name="InputCells12 2 3 3 9 11" xfId="46036" xr:uid="{62311F86-BD9F-4093-9F37-B2B5D509AB92}"/>
    <cellStyle name="InputCells12 2 3 3 9 12" xfId="49440" xr:uid="{578B1BFA-50F3-4B0E-9F26-C18C499628BF}"/>
    <cellStyle name="InputCells12 2 3 3 9 13" xfId="51407" xr:uid="{19B741AF-2C42-4864-B52A-55F96F87315C}"/>
    <cellStyle name="InputCells12 2 3 3 9 2" xfId="8470" xr:uid="{94B267E2-137C-43D1-8A96-FE3DB6F0E2D0}"/>
    <cellStyle name="InputCells12 2 3 3 9 3" xfId="12041" xr:uid="{88CAC16A-4991-419B-8848-B3A0AFC19596}"/>
    <cellStyle name="InputCells12 2 3 3 9 4" xfId="15944" xr:uid="{5919F3F8-264E-4419-A1B3-EFA1DE9E961B}"/>
    <cellStyle name="InputCells12 2 3 3 9 5" xfId="19125" xr:uid="{9C2AA954-F6C4-4654-8FB9-FD25CFD115F0}"/>
    <cellStyle name="InputCells12 2 3 3 9 6" xfId="25644" xr:uid="{DF769D3E-37F5-4209-8DD8-119CAD18F4C8}"/>
    <cellStyle name="InputCells12 2 3 3 9 7" xfId="31992" xr:uid="{27C6F67C-D6A5-4D80-A5AF-6295DB6576DB}"/>
    <cellStyle name="InputCells12 2 3 3 9 8" xfId="35598" xr:uid="{6C82E5F2-84AE-4CB8-B8FD-767DC054A0E2}"/>
    <cellStyle name="InputCells12 2 3 3 9 9" xfId="39050" xr:uid="{B77C9D36-CEDC-4A81-ABDC-F181F9970B6F}"/>
    <cellStyle name="InputCells12 2 3 4" xfId="731" xr:uid="{DE8E42DD-A6DA-452A-A877-4FA61730C767}"/>
    <cellStyle name="InputCells12 2 3 4 10" xfId="3775" xr:uid="{39156137-3FD6-4000-88DD-32C911C7D914}"/>
    <cellStyle name="InputCells12 2 3 4 10 10" xfId="41440" xr:uid="{871C4CFC-A7D1-47ED-9E7B-80747A8C7508}"/>
    <cellStyle name="InputCells12 2 3 4 10 11" xfId="45774" xr:uid="{1E2FF78C-4B37-4A49-96F2-EB94733A9C21}"/>
    <cellStyle name="InputCells12 2 3 4 10 12" xfId="49178" xr:uid="{E492E738-4874-45F2-A2B0-793D597E70F6}"/>
    <cellStyle name="InputCells12 2 3 4 10 13" xfId="51147" xr:uid="{6BA9A870-81BB-4CA5-9A53-CDFD9EA7980A}"/>
    <cellStyle name="InputCells12 2 3 4 10 2" xfId="8208" xr:uid="{65E26037-A6B8-4A4C-9017-AB153000BFA4}"/>
    <cellStyle name="InputCells12 2 3 4 10 3" xfId="11780" xr:uid="{E1345A53-E0F8-475C-85BE-76F9800A4C0E}"/>
    <cellStyle name="InputCells12 2 3 4 10 4" xfId="15682" xr:uid="{FE5D49A1-726F-4B76-B905-0483F16AE354}"/>
    <cellStyle name="InputCells12 2 3 4 10 5" xfId="18863" xr:uid="{82E82F9C-7B93-45A4-9D97-174CB8954DF2}"/>
    <cellStyle name="InputCells12 2 3 4 10 6" xfId="25384" xr:uid="{5EB75F3A-912D-4880-BE5D-CE37029D5935}"/>
    <cellStyle name="InputCells12 2 3 4 10 7" xfId="31731" xr:uid="{4C0DA72F-5BD6-42CF-8BDD-052562B2047C}"/>
    <cellStyle name="InputCells12 2 3 4 10 8" xfId="35336" xr:uid="{25AE6346-89C2-40CA-A0A7-E588C86CEEDF}"/>
    <cellStyle name="InputCells12 2 3 4 10 9" xfId="38788" xr:uid="{CF9C8C90-BDBA-4CC0-B638-47729BCD6657}"/>
    <cellStyle name="InputCells12 2 3 4 11" xfId="5757" xr:uid="{8A0CC00D-CEF8-4BDC-B749-D85B77C56984}"/>
    <cellStyle name="InputCells12 2 3 4 12" xfId="9940" xr:uid="{E2729EA6-87EF-45BD-83A2-9219B0941283}"/>
    <cellStyle name="InputCells12 2 3 4 13" xfId="19845" xr:uid="{363E4930-198C-43EC-B396-9B419890F79E}"/>
    <cellStyle name="InputCells12 2 3 4 14" xfId="36994" xr:uid="{3A8E262C-907A-464F-893C-D4C3039CBD08}"/>
    <cellStyle name="InputCells12 2 3 4 15" xfId="42761" xr:uid="{B783D010-BB11-419E-B639-0EC1A6A30E52}"/>
    <cellStyle name="InputCells12 2 3 4 16" xfId="52595" xr:uid="{ADD4F274-671C-406C-A32B-42A24976982B}"/>
    <cellStyle name="InputCells12 2 3 4 2" xfId="946" xr:uid="{311FBE5C-E968-4173-855A-F34021A0F26B}"/>
    <cellStyle name="InputCells12 2 3 4 2 10" xfId="5370" xr:uid="{8699484D-C9ED-446E-80E5-F2960F1FEDF7}"/>
    <cellStyle name="InputCells12 2 3 4 2 11" xfId="12979" xr:uid="{253D7870-830F-422D-90AC-6B2CA5181586}"/>
    <cellStyle name="InputCells12 2 3 4 2 12" xfId="20055" xr:uid="{97E2E5E4-3292-4110-8E4C-D9E37790F961}"/>
    <cellStyle name="InputCells12 2 3 4 2 13" xfId="26945" xr:uid="{12C08DD6-942F-4ABB-80BF-E869F6C34B43}"/>
    <cellStyle name="InputCells12 2 3 4 2 14" xfId="42971" xr:uid="{381FA4DB-0DC3-4D6E-92ED-BB3736F1A93E}"/>
    <cellStyle name="InputCells12 2 3 4 2 15" xfId="52809" xr:uid="{EB6F3ADB-5494-4041-8EDE-9D63B9021C3F}"/>
    <cellStyle name="InputCells12 2 3 4 2 2" xfId="1684" xr:uid="{1E221238-7994-4E3B-94CA-D70CBDFB6668}"/>
    <cellStyle name="InputCells12 2 3 4 2 2 10" xfId="36821" xr:uid="{9062A4F1-79FA-4775-AE7E-444FF5F0ABAB}"/>
    <cellStyle name="InputCells12 2 3 4 2 2 11" xfId="26388" xr:uid="{C268DB29-3806-46D6-A436-9262016E876C}"/>
    <cellStyle name="InputCells12 2 3 4 2 2 12" xfId="43709" xr:uid="{AE040560-F437-4707-B581-F15E40F48A22}"/>
    <cellStyle name="InputCells12 2 3 4 2 2 13" xfId="47413" xr:uid="{4E69A940-1631-455B-8716-11F4E27721C9}"/>
    <cellStyle name="InputCells12 2 3 4 2 2 2" xfId="6123" xr:uid="{AEC2C59E-5F3B-42B5-8399-736965CE9D5E}"/>
    <cellStyle name="InputCells12 2 3 4 2 2 3" xfId="9700" xr:uid="{27CB98FE-E48F-405A-BFEA-CCC22E8DF476}"/>
    <cellStyle name="InputCells12 2 3 4 2 2 4" xfId="16805" xr:uid="{5DA57080-F0DA-4363-8D7A-68D74F86D546}"/>
    <cellStyle name="InputCells12 2 3 4 2 2 5" xfId="20792" xr:uid="{24695EEE-A141-4D76-BC28-9DD104493754}"/>
    <cellStyle name="InputCells12 2 3 4 2 2 6" xfId="23397" xr:uid="{EC6ECE1B-DB0F-4C24-AD80-5B551714C4B7}"/>
    <cellStyle name="InputCells12 2 3 4 2 2 7" xfId="27717" xr:uid="{72E5C006-7656-4A62-BEDD-30831F5DC905}"/>
    <cellStyle name="InputCells12 2 3 4 2 2 8" xfId="27722" xr:uid="{6CA41CCC-3177-4E88-90F4-4F37AE6AC71D}"/>
    <cellStyle name="InputCells12 2 3 4 2 2 9" xfId="33267" xr:uid="{E8F8C485-BC45-44E9-8828-97C0F0033654}"/>
    <cellStyle name="InputCells12 2 3 4 2 3" xfId="1898" xr:uid="{3840D2DF-9FFE-4631-860F-50AB17316212}"/>
    <cellStyle name="InputCells12 2 3 4 2 3 10" xfId="33481" xr:uid="{4C00B773-1CEF-490F-A9F1-1E08A67A5377}"/>
    <cellStyle name="InputCells12 2 3 4 2 3 11" xfId="37007" xr:uid="{98335F90-0141-43A0-8921-5E85A0C5493C}"/>
    <cellStyle name="InputCells12 2 3 4 2 3 12" xfId="29666" xr:uid="{63F82727-9CBA-4C5C-8019-594622DED90E}"/>
    <cellStyle name="InputCells12 2 3 4 2 3 13" xfId="43923" xr:uid="{93790BA5-1B2D-429E-ADCD-130A98E62EAA}"/>
    <cellStyle name="InputCells12 2 3 4 2 3 14" xfId="42804" xr:uid="{251961A0-5C2E-4B85-B68B-D48FA02C81C8}"/>
    <cellStyle name="InputCells12 2 3 4 2 3 2" xfId="6336" xr:uid="{54E8A54B-83A4-4E3A-A0A7-42C8ECA5B74E}"/>
    <cellStyle name="InputCells12 2 3 4 2 3 3" xfId="9914" xr:uid="{52A435DF-B2B3-48E5-A221-BDFBFE99B0C6}"/>
    <cellStyle name="InputCells12 2 3 4 2 3 4" xfId="13816" xr:uid="{E939DD1F-3DC9-4189-943C-E2C20AB19B4B}"/>
    <cellStyle name="InputCells12 2 3 4 2 3 5" xfId="17019" xr:uid="{6C7372C1-7CE5-4B88-A10B-A3FEF003E993}"/>
    <cellStyle name="InputCells12 2 3 4 2 3 6" xfId="21006" xr:uid="{86E5D9AE-E906-42EC-ABB3-ECCEEFABB463}"/>
    <cellStyle name="InputCells12 2 3 4 2 3 7" xfId="23599" xr:uid="{CE3E3ACE-5206-45D7-8C38-2A2408EA9ABA}"/>
    <cellStyle name="InputCells12 2 3 4 2 3 8" xfId="27921" xr:uid="{DBA17985-BCF2-4D78-A9AB-862CCF93BE0B}"/>
    <cellStyle name="InputCells12 2 3 4 2 3 9" xfId="27705" xr:uid="{B787EA99-67C3-48DC-A58E-8E3260A8FC47}"/>
    <cellStyle name="InputCells12 2 3 4 2 4" xfId="2352" xr:uid="{14AA0553-D19C-485E-99E7-042DCDD3D3A1}"/>
    <cellStyle name="InputCells12 2 3 4 2 4 10" xfId="33931" xr:uid="{EAA20E6B-3E90-462E-9871-E6C2B5C4602A}"/>
    <cellStyle name="InputCells12 2 3 4 2 4 11" xfId="37423" xr:uid="{04B81C1E-40B2-4512-B41E-BD47EF77E561}"/>
    <cellStyle name="InputCells12 2 3 4 2 4 12" xfId="40069" xr:uid="{E704D8F2-A942-4F09-97CA-E3E8B677B56B}"/>
    <cellStyle name="InputCells12 2 3 4 2 4 13" xfId="44375" xr:uid="{EFAD19F3-8B1A-4863-A1E2-78F1A56FAB3A}"/>
    <cellStyle name="InputCells12 2 3 4 2 4 14" xfId="47951" xr:uid="{D6275B8B-A43D-4693-A236-8A8CFF6F1967}"/>
    <cellStyle name="InputCells12 2 3 4 2 4 2" xfId="6790" xr:uid="{B0ED0BCF-51DC-4960-BA1E-6BB864A61141}"/>
    <cellStyle name="InputCells12 2 3 4 2 4 3" xfId="10368" xr:uid="{562C418E-9063-4BE0-93F9-F338EB5074F4}"/>
    <cellStyle name="InputCells12 2 3 4 2 4 4" xfId="14267" xr:uid="{E8107A85-9712-41CD-A590-204087BD6702}"/>
    <cellStyle name="InputCells12 2 3 4 2 4 5" xfId="17468" xr:uid="{E8839E7B-08E3-47E3-9FFA-9BBCFD311EEC}"/>
    <cellStyle name="InputCells12 2 3 4 2 4 6" xfId="21451" xr:uid="{E9AFE395-AA93-48EF-94DD-3628C1F8D300}"/>
    <cellStyle name="InputCells12 2 3 4 2 4 7" xfId="24038" xr:uid="{605980C5-C60A-4A0E-84F5-E1825EB00D17}"/>
    <cellStyle name="InputCells12 2 3 4 2 4 8" xfId="28361" xr:uid="{A4C2EFD1-975D-403A-A085-7536B11C2151}"/>
    <cellStyle name="InputCells12 2 3 4 2 4 9" xfId="29686" xr:uid="{1084B5AC-D168-4622-A53D-7CCEF7CCFCCA}"/>
    <cellStyle name="InputCells12 2 3 4 2 5" xfId="2721" xr:uid="{81284AB8-5412-4E40-AB86-2671B0C8677D}"/>
    <cellStyle name="InputCells12 2 3 4 2 5 10" xfId="34300" xr:uid="{E2AD3ECA-4750-44AB-B555-7CE7E8794400}"/>
    <cellStyle name="InputCells12 2 3 4 2 5 11" xfId="37747" xr:uid="{29AE7F2E-FDC8-42CF-A71E-3A3DAA4967A3}"/>
    <cellStyle name="InputCells12 2 3 4 2 5 12" xfId="40438" xr:uid="{3F4F2097-235E-4A7A-9BC8-060AF3871BDE}"/>
    <cellStyle name="InputCells12 2 3 4 2 5 13" xfId="44744" xr:uid="{E6A28186-6A62-455D-9989-536FC7AFF288}"/>
    <cellStyle name="InputCells12 2 3 4 2 5 14" xfId="50145" xr:uid="{AB95E176-12AC-46C1-BDFC-716656ECC4D3}"/>
    <cellStyle name="InputCells12 2 3 4 2 5 2" xfId="7157" xr:uid="{8C7187AB-88B3-4247-8980-71E6981CB3C4}"/>
    <cellStyle name="InputCells12 2 3 4 2 5 3" xfId="10737" xr:uid="{AFCD7880-363E-47A6-9529-0898AF9C469A}"/>
    <cellStyle name="InputCells12 2 3 4 2 5 4" xfId="14636" xr:uid="{B59E33DA-E77E-4DAA-B8D5-7C7A3B0EFB31}"/>
    <cellStyle name="InputCells12 2 3 4 2 5 5" xfId="17837" xr:uid="{C650A10A-E4AF-4344-9686-0D70B535F7BB}"/>
    <cellStyle name="InputCells12 2 3 4 2 5 6" xfId="21820" xr:uid="{7D0A9692-BA64-4AC5-A7D9-A6044AE84545}"/>
    <cellStyle name="InputCells12 2 3 4 2 5 7" xfId="24384" xr:uid="{0779A195-E0C0-402F-A7C5-A2C884962E80}"/>
    <cellStyle name="InputCells12 2 3 4 2 5 8" xfId="28721" xr:uid="{1908FE06-6FAB-4BC0-BA0E-9F714C701C67}"/>
    <cellStyle name="InputCells12 2 3 4 2 5 9" xfId="30693" xr:uid="{3F717419-7944-4F1F-91F4-F3059DE0903D}"/>
    <cellStyle name="InputCells12 2 3 4 2 6" xfId="3410" xr:uid="{BCEC6424-9074-4450-98FD-1A57D7C017F8}"/>
    <cellStyle name="InputCells12 2 3 4 2 6 10" xfId="34987" xr:uid="{69A4B72D-FAF8-4FF8-82D9-4224253C69E6}"/>
    <cellStyle name="InputCells12 2 3 4 2 6 11" xfId="38432" xr:uid="{F9A3CA67-CEAF-4D69-ADE3-3050E101992C}"/>
    <cellStyle name="InputCells12 2 3 4 2 6 12" xfId="41121" xr:uid="{7D726286-EEA6-4FAE-B060-7D1DBB642F6D}"/>
    <cellStyle name="InputCells12 2 3 4 2 6 13" xfId="45432" xr:uid="{C5BCCEBF-60D6-459B-9A7A-63E4F938A697}"/>
    <cellStyle name="InputCells12 2 3 4 2 6 14" xfId="48823" xr:uid="{FD187F12-39C0-40E3-B147-0DBEA2DFDE90}"/>
    <cellStyle name="InputCells12 2 3 4 2 6 15" xfId="50828" xr:uid="{2030E423-D5DD-4897-BEE2-7068302E8678}"/>
    <cellStyle name="InputCells12 2 3 4 2 6 2" xfId="7845" xr:uid="{29302799-F1BE-4477-8350-7B3320E185CB}"/>
    <cellStyle name="InputCells12 2 3 4 2 6 3" xfId="11424" xr:uid="{F7F8610B-62C4-4E6A-BE5E-AAF08F2235FD}"/>
    <cellStyle name="InputCells12 2 3 4 2 6 4" xfId="15324" xr:uid="{D500D318-2E94-43B6-8D30-4978E3C5B541}"/>
    <cellStyle name="InputCells12 2 3 4 2 6 5" xfId="18523" xr:uid="{378C595F-F39B-4F4D-AE30-25EB9ABAFC2D}"/>
    <cellStyle name="InputCells12 2 3 4 2 6 6" xfId="22503" xr:uid="{9F0CFC85-D11D-4679-AE74-304B4C51FDE8}"/>
    <cellStyle name="InputCells12 2 3 4 2 6 7" xfId="25065" xr:uid="{86201776-5312-4815-965C-2171609FB098}"/>
    <cellStyle name="InputCells12 2 3 4 2 6 8" xfId="29408" xr:uid="{8C3AE4C4-2536-47BE-BEE2-61CF426CA4BC}"/>
    <cellStyle name="InputCells12 2 3 4 2 6 9" xfId="31382" xr:uid="{BA37F5DE-F854-4AEF-85CF-6D516F14EB1D}"/>
    <cellStyle name="InputCells12 2 3 4 2 7" xfId="3645" xr:uid="{25C54E18-46F7-4A48-83AF-8EB2973F79A5}"/>
    <cellStyle name="InputCells12 2 3 4 2 7 10" xfId="35222" xr:uid="{B8DE0993-2254-4652-B994-60418B20C4BE}"/>
    <cellStyle name="InputCells12 2 3 4 2 7 11" xfId="38667" xr:uid="{A6624A37-5967-4875-AF35-B3083C645AA3}"/>
    <cellStyle name="InputCells12 2 3 4 2 7 12" xfId="41356" xr:uid="{E84F19A8-1E3E-4F29-A3A3-99D78CFC59AA}"/>
    <cellStyle name="InputCells12 2 3 4 2 7 13" xfId="45667" xr:uid="{6A5ABF3D-7AEF-4342-B3A0-792D51BC3595}"/>
    <cellStyle name="InputCells12 2 3 4 2 7 14" xfId="49058" xr:uid="{EC178D3B-BE28-427B-B12D-A6D217E07085}"/>
    <cellStyle name="InputCells12 2 3 4 2 7 15" xfId="51063" xr:uid="{CCB5B1BD-772E-4321-8F07-C2505F12C7E8}"/>
    <cellStyle name="InputCells12 2 3 4 2 7 2" xfId="8080" xr:uid="{8D82BE57-3B91-48F5-9EAC-E26C1B95EAE6}"/>
    <cellStyle name="InputCells12 2 3 4 2 7 3" xfId="11659" xr:uid="{B827407A-EB13-46FF-B04C-C895B4737419}"/>
    <cellStyle name="InputCells12 2 3 4 2 7 4" xfId="15559" xr:uid="{292D7F09-93E0-49EB-A000-9F2CA29CE4AC}"/>
    <cellStyle name="InputCells12 2 3 4 2 7 5" xfId="18758" xr:uid="{E2A097E7-A562-481C-AE46-4A023A646508}"/>
    <cellStyle name="InputCells12 2 3 4 2 7 6" xfId="22738" xr:uid="{4BC5F625-DAB1-41C8-83EB-038732BA24E8}"/>
    <cellStyle name="InputCells12 2 3 4 2 7 7" xfId="25300" xr:uid="{5C5B6851-941E-4516-8E28-F256B45F2013}"/>
    <cellStyle name="InputCells12 2 3 4 2 7 8" xfId="29643" xr:uid="{BFA14727-6946-496D-8680-2F1E9D592D17}"/>
    <cellStyle name="InputCells12 2 3 4 2 7 9" xfId="31617" xr:uid="{283E51BF-B62C-4F5B-943C-D19CDE602B6D}"/>
    <cellStyle name="InputCells12 2 3 4 2 8" xfId="4362" xr:uid="{BA445502-0FF5-4E03-8EA2-C597E2B2A3F8}"/>
    <cellStyle name="InputCells12 2 3 4 2 8 10" xfId="42025" xr:uid="{1C80C6EA-51D5-4CBB-9FEC-C6CA86D491CD}"/>
    <cellStyle name="InputCells12 2 3 4 2 8 11" xfId="46361" xr:uid="{F077BD02-B492-4596-AF3D-CB093F413E7C}"/>
    <cellStyle name="InputCells12 2 3 4 2 8 12" xfId="49765" xr:uid="{CC5C45F7-A82A-4DFC-8C08-8BD24462DF41}"/>
    <cellStyle name="InputCells12 2 3 4 2 8 13" xfId="51732" xr:uid="{6AF39753-1F63-47DC-A5C0-F26C3B62C183}"/>
    <cellStyle name="InputCells12 2 3 4 2 8 2" xfId="8795" xr:uid="{870F600B-603A-41A2-A300-E529AE5C8E67}"/>
    <cellStyle name="InputCells12 2 3 4 2 8 3" xfId="12366" xr:uid="{691DDAE2-6584-4492-A329-3F3C2A6FEF7F}"/>
    <cellStyle name="InputCells12 2 3 4 2 8 4" xfId="16269" xr:uid="{17265E8C-B299-48C2-B756-324BE8B4D43A}"/>
    <cellStyle name="InputCells12 2 3 4 2 8 5" xfId="19450" xr:uid="{E4FF62A1-7D76-4D07-B05A-C4931E8ACF6C}"/>
    <cellStyle name="InputCells12 2 3 4 2 8 6" xfId="25969" xr:uid="{B169FAC2-53EE-4D87-A1E3-A2870F1C8DD1}"/>
    <cellStyle name="InputCells12 2 3 4 2 8 7" xfId="32317" xr:uid="{50BD3515-C47F-48E1-9012-1688AE75ED10}"/>
    <cellStyle name="InputCells12 2 3 4 2 8 8" xfId="35923" xr:uid="{17C0BF69-120F-4430-B92E-BBC97822304C}"/>
    <cellStyle name="InputCells12 2 3 4 2 8 9" xfId="39375" xr:uid="{1F146BB2-0700-41DA-A313-6372A4AEC79B}"/>
    <cellStyle name="InputCells12 2 3 4 2 9" xfId="4592" xr:uid="{A6AF9C26-B436-4ABB-B5E9-5AECAF2D23A4}"/>
    <cellStyle name="InputCells12 2 3 4 2 9 10" xfId="42255" xr:uid="{A14AB964-B74A-409F-8FD6-5DC380122FE0}"/>
    <cellStyle name="InputCells12 2 3 4 2 9 11" xfId="46591" xr:uid="{E40FFAAA-9F90-4BD9-90DC-A7DA4BB36B1D}"/>
    <cellStyle name="InputCells12 2 3 4 2 9 12" xfId="49995" xr:uid="{73131AFB-23CE-4CB4-A769-15A2E84C2744}"/>
    <cellStyle name="InputCells12 2 3 4 2 9 13" xfId="51962" xr:uid="{CE8C700C-82EC-444B-A6DE-52FA34534EC9}"/>
    <cellStyle name="InputCells12 2 3 4 2 9 2" xfId="9025" xr:uid="{7C33AD6C-961A-4F9C-A283-3C941B38CDFB}"/>
    <cellStyle name="InputCells12 2 3 4 2 9 3" xfId="12596" xr:uid="{3BADED64-4721-4190-A914-779E0ED09883}"/>
    <cellStyle name="InputCells12 2 3 4 2 9 4" xfId="16499" xr:uid="{6EC5DA9A-F9B1-4A4B-84EE-710B6F139E37}"/>
    <cellStyle name="InputCells12 2 3 4 2 9 5" xfId="19680" xr:uid="{2B8BAE02-41E2-4E6B-AFE1-EE3594484E0F}"/>
    <cellStyle name="InputCells12 2 3 4 2 9 6" xfId="26199" xr:uid="{5EC76363-E16A-4025-86EB-A620BE867979}"/>
    <cellStyle name="InputCells12 2 3 4 2 9 7" xfId="32547" xr:uid="{A9363F61-7698-4464-A195-AAABC4D0AFFD}"/>
    <cellStyle name="InputCells12 2 3 4 2 9 8" xfId="36153" xr:uid="{FEDC640A-DF66-4B0E-BFA4-3BB0266C5B3A}"/>
    <cellStyle name="InputCells12 2 3 4 2 9 9" xfId="39605" xr:uid="{C306EC47-97AA-4A28-86A6-7C48336577FC}"/>
    <cellStyle name="InputCells12 2 3 4 3" xfId="1075" xr:uid="{6E653DAF-E2A0-4BC7-B826-34E2A5A3AF74}"/>
    <cellStyle name="InputCells12 2 3 4 3 10" xfId="36271" xr:uid="{B8C81E0B-0E8D-4774-8146-4F0DF5FAC094}"/>
    <cellStyle name="InputCells12 2 3 4 3 11" xfId="31645" xr:uid="{3E5E982B-2226-464B-A960-61243298435A}"/>
    <cellStyle name="InputCells12 2 3 4 3 12" xfId="43100" xr:uid="{D332FCCD-0837-4E88-9D0F-EF0BE1B0ADA9}"/>
    <cellStyle name="InputCells12 2 3 4 3 13" xfId="47396" xr:uid="{6097F7DA-1F04-4444-89F5-A7E9A368460A}"/>
    <cellStyle name="InputCells12 2 3 4 3 2" xfId="5517" xr:uid="{562ACC41-9467-4875-9568-FFE544395F91}"/>
    <cellStyle name="InputCells12 2 3 4 3 3" xfId="9091" xr:uid="{82524454-3819-4116-B9AC-508AFC409780}"/>
    <cellStyle name="InputCells12 2 3 4 3 4" xfId="12706" xr:uid="{B08E87DB-828F-4ED1-A4ED-6F75713EA0AF}"/>
    <cellStyle name="InputCells12 2 3 4 3 5" xfId="20183" xr:uid="{2D549363-9DE0-4D29-BC4D-9F4AF7A5434F}"/>
    <cellStyle name="InputCells12 2 3 4 3 6" xfId="22832" xr:uid="{F9FA9350-F276-4284-B00F-A086B071DEA0}"/>
    <cellStyle name="InputCells12 2 3 4 3 7" xfId="27124" xr:uid="{9B5F1F5C-2B99-4DC5-9F02-1C01365A50A1}"/>
    <cellStyle name="InputCells12 2 3 4 3 8" xfId="27115" xr:uid="{B433FEEB-F746-4A86-83D2-1A2AE454837B}"/>
    <cellStyle name="InputCells12 2 3 4 3 9" xfId="32658" xr:uid="{B58C1ADD-2A3C-4101-802D-CC26DD25BAA2}"/>
    <cellStyle name="InputCells12 2 3 4 4" xfId="1737" xr:uid="{F5247D09-585D-4B89-8C5F-F98D64F0093B}"/>
    <cellStyle name="InputCells12 2 3 4 4 10" xfId="33320" xr:uid="{DA0EC901-59FE-4B86-93B2-1EB701552D5B}"/>
    <cellStyle name="InputCells12 2 3 4 4 11" xfId="36867" xr:uid="{BD413485-2505-4AB4-BE0C-1F5CDD594324}"/>
    <cellStyle name="InputCells12 2 3 4 4 12" xfId="38712" xr:uid="{1913F426-F258-472A-83ED-4056194FAF37}"/>
    <cellStyle name="InputCells12 2 3 4 4 13" xfId="43762" xr:uid="{2B3DBAFE-7FE0-44C1-976E-23E1633B2EF9}"/>
    <cellStyle name="InputCells12 2 3 4 4 14" xfId="46930" xr:uid="{5ADC16AF-99ED-4359-8352-1FB159BE6799}"/>
    <cellStyle name="InputCells12 2 3 4 4 2" xfId="6175" xr:uid="{9DA9E74F-3856-4943-AFF6-415ABF7027EB}"/>
    <cellStyle name="InputCells12 2 3 4 4 3" xfId="9753" xr:uid="{F328FE6C-DF8E-480E-87EE-30BE96E6FE25}"/>
    <cellStyle name="InputCells12 2 3 4 4 4" xfId="13655" xr:uid="{7FE465D1-DAFA-4286-9593-1EC6185F047E}"/>
    <cellStyle name="InputCells12 2 3 4 4 5" xfId="16858" xr:uid="{111A9981-C5A4-4D53-BEC5-119EC2D0B575}"/>
    <cellStyle name="InputCells12 2 3 4 4 6" xfId="20845" xr:uid="{1F459E5F-21E9-46E4-8115-F29A7932B06E}"/>
    <cellStyle name="InputCells12 2 3 4 4 7" xfId="23445" xr:uid="{D4D27BE0-160F-499C-B757-CA5E3D6E4945}"/>
    <cellStyle name="InputCells12 2 3 4 4 8" xfId="27768" xr:uid="{2CF61F0C-17AC-41C9-96AC-7A37EE2DDFCC}"/>
    <cellStyle name="InputCells12 2 3 4 4 9" xfId="27551" xr:uid="{E46F43F9-A9ED-456C-B0D0-3C7631DD4E15}"/>
    <cellStyle name="InputCells12 2 3 4 5" xfId="2170" xr:uid="{CF61A97E-9B51-4305-AF06-FDB222DF96BA}"/>
    <cellStyle name="InputCells12 2 3 4 5 10" xfId="33749" xr:uid="{66466B02-7836-4F4C-A970-CBF0643024A7}"/>
    <cellStyle name="InputCells12 2 3 4 5 11" xfId="37252" xr:uid="{5422D0D6-1515-4F31-BBF6-EEF4600D933E}"/>
    <cellStyle name="InputCells12 2 3 4 5 12" xfId="39887" xr:uid="{5702848B-7391-4E5E-986C-922C1F2336F4}"/>
    <cellStyle name="InputCells12 2 3 4 5 13" xfId="44193" xr:uid="{317AF03B-8857-4498-8D7E-8412F553BBBA}"/>
    <cellStyle name="InputCells12 2 3 4 5 14" xfId="42485" xr:uid="{FD6AEFE3-BE27-458B-9CAC-94C1F5437247}"/>
    <cellStyle name="InputCells12 2 3 4 5 2" xfId="6608" xr:uid="{4B16C6A3-BB46-45BD-8AC9-A559DC5A28A4}"/>
    <cellStyle name="InputCells12 2 3 4 5 3" xfId="10186" xr:uid="{8679A544-1019-4C1F-9F2B-69370F4A2590}"/>
    <cellStyle name="InputCells12 2 3 4 5 4" xfId="14085" xr:uid="{CA87611C-CB8D-45A8-AAFC-5668B2C2076A}"/>
    <cellStyle name="InputCells12 2 3 4 5 5" xfId="17286" xr:uid="{C2709546-39C4-4ECE-9773-3F8385EE713A}"/>
    <cellStyle name="InputCells12 2 3 4 5 6" xfId="21269" xr:uid="{4531C0BA-ED3B-41FA-91FB-43FA67053A43}"/>
    <cellStyle name="InputCells12 2 3 4 5 7" xfId="23856" xr:uid="{45576F82-7627-4B38-8527-F09A4C4FFE27}"/>
    <cellStyle name="InputCells12 2 3 4 5 8" xfId="28185" xr:uid="{FD32C39B-BFCB-42A9-B989-363BB6275569}"/>
    <cellStyle name="InputCells12 2 3 4 5 9" xfId="26990" xr:uid="{1618A834-AF81-463B-8997-E3CCE721C833}"/>
    <cellStyle name="InputCells12 2 3 4 6" xfId="2515" xr:uid="{28659B41-A2DD-411F-B2B2-538C7467BFD0}"/>
    <cellStyle name="InputCells12 2 3 4 6 10" xfId="34094" xr:uid="{17BAF6B8-DF74-419E-A9BB-C5D21DFF7666}"/>
    <cellStyle name="InputCells12 2 3 4 6 11" xfId="37568" xr:uid="{0F1A4BB3-2F03-4E0F-AF3A-2120E7CF6270}"/>
    <cellStyle name="InputCells12 2 3 4 6 12" xfId="40232" xr:uid="{4BE67BDA-7AC4-4EC7-9F03-CEB650FC71EC}"/>
    <cellStyle name="InputCells12 2 3 4 6 13" xfId="44538" xr:uid="{ABCB1C3D-EED7-4C83-9072-77B43E77E674}"/>
    <cellStyle name="InputCells12 2 3 4 6 14" xfId="47175" xr:uid="{9A54ACFE-9C5A-4561-B56A-8D5A58E6A6EB}"/>
    <cellStyle name="InputCells12 2 3 4 6 2" xfId="6953" xr:uid="{14C14181-DDED-4CF7-9905-1CC48FB7F737}"/>
    <cellStyle name="InputCells12 2 3 4 6 3" xfId="10531" xr:uid="{ACA8A18E-46EF-4A78-9355-2151FF91B27D}"/>
    <cellStyle name="InputCells12 2 3 4 6 4" xfId="14430" xr:uid="{55673B2B-5C14-42F8-B0A0-84BB363C2608}"/>
    <cellStyle name="InputCells12 2 3 4 6 5" xfId="17631" xr:uid="{0CBA3FCE-5D7F-45C8-AC55-561A72B7FA7A}"/>
    <cellStyle name="InputCells12 2 3 4 6 6" xfId="21614" xr:uid="{0F3A07DF-6194-4CAD-9004-4FE1F532CBC7}"/>
    <cellStyle name="InputCells12 2 3 4 6 7" xfId="24193" xr:uid="{8103322A-C27D-4DC6-A48A-012650A45C6C}"/>
    <cellStyle name="InputCells12 2 3 4 6 8" xfId="28522" xr:uid="{93AD0669-0865-4F35-8AAF-27DF3F6E0C5E}"/>
    <cellStyle name="InputCells12 2 3 4 6 9" xfId="29695" xr:uid="{B6A0162D-B619-4C2C-8A5F-7AB6CC97F35B}"/>
    <cellStyle name="InputCells12 2 3 4 7" xfId="3199" xr:uid="{BB2D97A7-0F3F-4EB0-BEB4-1E525885DF4D}"/>
    <cellStyle name="InputCells12 2 3 4 7 10" xfId="34776" xr:uid="{838D82D6-6EAD-4127-84BA-28586024701A}"/>
    <cellStyle name="InputCells12 2 3 4 7 11" xfId="38221" xr:uid="{A543494D-1317-4A05-A30E-0DBD13DAD142}"/>
    <cellStyle name="InputCells12 2 3 4 7 12" xfId="40910" xr:uid="{4DD082BD-F270-4B64-B3BE-5D194DF5D4D7}"/>
    <cellStyle name="InputCells12 2 3 4 7 13" xfId="45221" xr:uid="{A3CADEA5-4515-4A7B-B945-C145B76B19B0}"/>
    <cellStyle name="InputCells12 2 3 4 7 14" xfId="48612" xr:uid="{9ACCA166-BEEB-49EC-AC79-5E2A2391EC34}"/>
    <cellStyle name="InputCells12 2 3 4 7 15" xfId="50617" xr:uid="{A5EA5007-01BE-4C61-AFA0-93E350A38EA9}"/>
    <cellStyle name="InputCells12 2 3 4 7 2" xfId="7634" xr:uid="{B0671529-DB74-4127-A869-7602F1466298}"/>
    <cellStyle name="InputCells12 2 3 4 7 3" xfId="11213" xr:uid="{677EBCB2-75BC-400A-980A-A66487910FB7}"/>
    <cellStyle name="InputCells12 2 3 4 7 4" xfId="15113" xr:uid="{475CB59A-C97F-49B1-B0CE-2AE92A517FD8}"/>
    <cellStyle name="InputCells12 2 3 4 7 5" xfId="18312" xr:uid="{0C64B862-A7FD-4EC8-AB23-0895E854F387}"/>
    <cellStyle name="InputCells12 2 3 4 7 6" xfId="22292" xr:uid="{C5CF36A5-A3FA-4670-86C4-7D8374C82F3C}"/>
    <cellStyle name="InputCells12 2 3 4 7 7" xfId="24854" xr:uid="{0C731C12-B798-4BC8-9689-3CE4EE857E97}"/>
    <cellStyle name="InputCells12 2 3 4 7 8" xfId="29197" xr:uid="{5F0A3E0C-517E-4F5A-B899-66ACDB60FDD2}"/>
    <cellStyle name="InputCells12 2 3 4 7 9" xfId="31171" xr:uid="{7D7C09DA-D867-4E70-B04E-B1095416882A}"/>
    <cellStyle name="InputCells12 2 3 4 8" xfId="3480" xr:uid="{FEC62858-719D-4183-B6CF-6CA4C62A11FE}"/>
    <cellStyle name="InputCells12 2 3 4 8 10" xfId="35057" xr:uid="{51A171C0-7ED0-4EFA-8517-D21518881237}"/>
    <cellStyle name="InputCells12 2 3 4 8 11" xfId="38502" xr:uid="{8EB17249-D8E4-492D-A889-371FA8D394F9}"/>
    <cellStyle name="InputCells12 2 3 4 8 12" xfId="41191" xr:uid="{D6DE6B76-F9D8-4F21-BA62-832B79289539}"/>
    <cellStyle name="InputCells12 2 3 4 8 13" xfId="45502" xr:uid="{C49BA10D-0007-4A51-9EE9-FC95CBE2FA9D}"/>
    <cellStyle name="InputCells12 2 3 4 8 14" xfId="48893" xr:uid="{10243434-1494-433F-9699-69C73DFFB274}"/>
    <cellStyle name="InputCells12 2 3 4 8 15" xfId="50898" xr:uid="{24A0559B-2EEE-4292-88B4-505889855A5C}"/>
    <cellStyle name="InputCells12 2 3 4 8 2" xfId="7915" xr:uid="{59C6B175-8B16-447F-B828-8223CC8B6B0C}"/>
    <cellStyle name="InputCells12 2 3 4 8 3" xfId="11494" xr:uid="{008E2608-4818-4C36-B694-443AAFE704D6}"/>
    <cellStyle name="InputCells12 2 3 4 8 4" xfId="15394" xr:uid="{68156DFB-155F-455F-A5CD-E02DBE8694C3}"/>
    <cellStyle name="InputCells12 2 3 4 8 5" xfId="18593" xr:uid="{87F823FF-9B07-426E-9A9D-87F7124186B0}"/>
    <cellStyle name="InputCells12 2 3 4 8 6" xfId="22573" xr:uid="{A061FBA4-1C75-468C-95C2-F4E972A4D362}"/>
    <cellStyle name="InputCells12 2 3 4 8 7" xfId="25135" xr:uid="{70D6D348-F8D6-42FB-8B74-62FD70374E78}"/>
    <cellStyle name="InputCells12 2 3 4 8 8" xfId="29478" xr:uid="{3468422F-C9C8-496D-94E1-FF50206C7AF3}"/>
    <cellStyle name="InputCells12 2 3 4 8 9" xfId="31452" xr:uid="{10F07A0E-FDFF-4568-95B2-D70F4205264B}"/>
    <cellStyle name="InputCells12 2 3 4 9" xfId="4153" xr:uid="{8E1C8E0C-3913-465E-9584-E340EC5FFE46}"/>
    <cellStyle name="InputCells12 2 3 4 9 10" xfId="41816" xr:uid="{02D28DA6-4EA8-4EEB-95B3-6BC819341DD6}"/>
    <cellStyle name="InputCells12 2 3 4 9 11" xfId="46152" xr:uid="{13F26A84-F2D7-4014-821D-E1D9F4375601}"/>
    <cellStyle name="InputCells12 2 3 4 9 12" xfId="49556" xr:uid="{5B1A0619-2728-40B5-B3C3-4D106F95C803}"/>
    <cellStyle name="InputCells12 2 3 4 9 13" xfId="51523" xr:uid="{F0CADE74-3D01-4B4F-8EFF-E4C50939529B}"/>
    <cellStyle name="InputCells12 2 3 4 9 2" xfId="8586" xr:uid="{6BD67A84-2812-4B45-B9CA-51BCD63F6151}"/>
    <cellStyle name="InputCells12 2 3 4 9 3" xfId="12157" xr:uid="{2C2949BD-501B-48BA-ABDF-8A265F9DFCCE}"/>
    <cellStyle name="InputCells12 2 3 4 9 4" xfId="16060" xr:uid="{28F7C40A-2F0E-484B-98F5-117605AD4D49}"/>
    <cellStyle name="InputCells12 2 3 4 9 5" xfId="19241" xr:uid="{50D27B8F-3DE3-4113-93C2-38C0639F972F}"/>
    <cellStyle name="InputCells12 2 3 4 9 6" xfId="25760" xr:uid="{EE9579B6-F766-4719-B65B-DA9EA5718D09}"/>
    <cellStyle name="InputCells12 2 3 4 9 7" xfId="32108" xr:uid="{3589FA68-DC47-41EB-ADF9-D5CE98D5A7AA}"/>
    <cellStyle name="InputCells12 2 3 4 9 8" xfId="35714" xr:uid="{EF4C2670-3960-43BA-A2BF-22BB3F2F0A0C}"/>
    <cellStyle name="InputCells12 2 3 4 9 9" xfId="39166" xr:uid="{66CC12CD-8DC7-42FB-BBAC-3FC4ADCF72C6}"/>
    <cellStyle name="InputCells12 2 3 5" xfId="1361" xr:uid="{DBF54DBE-E7FB-4933-8953-E5B85DC3B684}"/>
    <cellStyle name="InputCells12 2 3 5 10" xfId="36528" xr:uid="{88303835-3540-42ED-ABB4-ECB343274DE4}"/>
    <cellStyle name="InputCells12 2 3 5 11" xfId="31661" xr:uid="{F0B868AD-C268-4549-9A47-523AE999A564}"/>
    <cellStyle name="InputCells12 2 3 5 12" xfId="43386" xr:uid="{0D9522FB-3E2E-4E6D-89F9-5523748D7D0F}"/>
    <cellStyle name="InputCells12 2 3 5 13" xfId="47260" xr:uid="{44458163-0428-458A-BDD4-AC48EFD80B95}"/>
    <cellStyle name="InputCells12 2 3 5 2" xfId="5802" xr:uid="{A566D2B7-9813-4684-9DD4-8594D5A62E21}"/>
    <cellStyle name="InputCells12 2 3 5 3" xfId="9377" xr:uid="{998E8AB3-1ECC-444F-ADE6-6663CB0E0588}"/>
    <cellStyle name="InputCells12 2 3 5 4" xfId="4966" xr:uid="{D26DB318-0DF0-40D3-AC67-7F6858D6AD54}"/>
    <cellStyle name="InputCells12 2 3 5 5" xfId="20469" xr:uid="{82BE4EC1-09D3-4C00-AD44-817532AA687A}"/>
    <cellStyle name="InputCells12 2 3 5 6" xfId="8106" xr:uid="{06D5220C-CAA6-4D06-A541-421EBCD2422A}"/>
    <cellStyle name="InputCells12 2 3 5 7" xfId="27401" xr:uid="{AA1F1274-6DF6-467B-B176-14B2BF49425C}"/>
    <cellStyle name="InputCells12 2 3 5 8" xfId="27369" xr:uid="{425393A2-9CFB-485F-BCFD-F075A7A0FD63}"/>
    <cellStyle name="InputCells12 2 3 5 9" xfId="32944" xr:uid="{31A12267-6C25-476F-9BF2-F510EAF85160}"/>
    <cellStyle name="InputCells12 2 3 6" xfId="1120" xr:uid="{738F55F6-B3CD-4C41-9A9C-2BC8F68F6B91}"/>
    <cellStyle name="InputCells12 2 3 6 10" xfId="32703" xr:uid="{C266C662-0B9E-4F35-B9B5-C683504617EC}"/>
    <cellStyle name="InputCells12 2 3 6 11" xfId="36310" xr:uid="{7544C68C-8671-4E5C-9C8E-92F853804B54}"/>
    <cellStyle name="InputCells12 2 3 6 12" xfId="27998" xr:uid="{4B641720-E2A0-4C4C-9621-4AE05E9CDE09}"/>
    <cellStyle name="InputCells12 2 3 6 13" xfId="43145" xr:uid="{A7EEAD21-6BBC-4B8F-8F92-B44AF655BCEC}"/>
    <cellStyle name="InputCells12 2 3 6 14" xfId="47279" xr:uid="{58B76ED7-627B-4566-9A84-D3A8851318A3}"/>
    <cellStyle name="InputCells12 2 3 6 2" xfId="5562" xr:uid="{FE5D1B02-6319-4D03-B4FB-0EC3909CE4BF}"/>
    <cellStyle name="InputCells12 2 3 6 3" xfId="9136" xr:uid="{C7AF3F5D-9A6D-4ADB-B8BF-A5210FD8CFEA}"/>
    <cellStyle name="InputCells12 2 3 6 4" xfId="13091" xr:uid="{4F317755-0626-4EF4-BF94-28982CE0BD3D}"/>
    <cellStyle name="InputCells12 2 3 6 5" xfId="12885" xr:uid="{BAC88596-FFBB-43D2-8DB9-0212B0F29BA2}"/>
    <cellStyle name="InputCells12 2 3 6 6" xfId="20228" xr:uid="{FEB5C730-A916-4EB7-852D-CBF8F6F40347}"/>
    <cellStyle name="InputCells12 2 3 6 7" xfId="22884" xr:uid="{88CB90C1-42A3-4DF6-9AAC-9E34586C35B6}"/>
    <cellStyle name="InputCells12 2 3 6 8" xfId="27168" xr:uid="{16281380-ED7F-4048-8435-7CAE41E76341}"/>
    <cellStyle name="InputCells12 2 3 6 9" xfId="30483" xr:uid="{092C0670-B42B-41EA-BB99-BB0551752B8A}"/>
    <cellStyle name="InputCells12 2 3 7" xfId="2004" xr:uid="{6A5ACD1A-D696-4377-800F-F32ED652D278}"/>
    <cellStyle name="InputCells12 2 3 7 10" xfId="33583" xr:uid="{8CA2C44E-580F-46B3-A1FA-0782DAB71A48}"/>
    <cellStyle name="InputCells12 2 3 7 11" xfId="37102" xr:uid="{CF44DBF2-E7BE-425C-BB53-F388443BFD6C}"/>
    <cellStyle name="InputCells12 2 3 7 12" xfId="39721" xr:uid="{21A4F5DA-06E8-473D-807A-4335705AF0BB}"/>
    <cellStyle name="InputCells12 2 3 7 13" xfId="44027" xr:uid="{91FDF462-4766-4857-9D71-078A1277544F}"/>
    <cellStyle name="InputCells12 2 3 7 14" xfId="46872" xr:uid="{77FF711B-1791-4A70-8747-0ABD724B5E8F}"/>
    <cellStyle name="InputCells12 2 3 7 2" xfId="6442" xr:uid="{F6B2B80D-076B-4891-BDF6-A16476C1DE46}"/>
    <cellStyle name="InputCells12 2 3 7 3" xfId="10020" xr:uid="{D0539B65-6155-4829-8153-50B124415203}"/>
    <cellStyle name="InputCells12 2 3 7 4" xfId="13919" xr:uid="{CD562F94-57F7-479C-8453-3D0D5FB312EB}"/>
    <cellStyle name="InputCells12 2 3 7 5" xfId="17120" xr:uid="{4298DCAD-FC6A-415A-9D2D-34BCB13799F0}"/>
    <cellStyle name="InputCells12 2 3 7 6" xfId="21103" xr:uid="{2FD6AF55-7765-40D1-A1A7-08DECD1BCB74}"/>
    <cellStyle name="InputCells12 2 3 7 7" xfId="23691" xr:uid="{DDD315C0-50C9-4D14-AFB5-2DA62DD48913}"/>
    <cellStyle name="InputCells12 2 3 7 8" xfId="28023" xr:uid="{9F9CDC7E-EDC8-4E43-A40C-8D6CF2ACBFAA}"/>
    <cellStyle name="InputCells12 2 3 7 9" xfId="28265" xr:uid="{D77A7562-7D68-4F0E-A6AB-E22F1422688C}"/>
    <cellStyle name="InputCells12 2 3 8" xfId="2345" xr:uid="{6C882800-B88E-47F2-B77B-2B877F266081}"/>
    <cellStyle name="InputCells12 2 3 8 10" xfId="33924" xr:uid="{4A699DBF-B430-4F33-9B83-7635025BF689}"/>
    <cellStyle name="InputCells12 2 3 8 11" xfId="37416" xr:uid="{F737A053-D738-408C-A1D6-4717CA50324C}"/>
    <cellStyle name="InputCells12 2 3 8 12" xfId="40062" xr:uid="{7A276B1E-B8FF-476A-A82C-6FD20C96EBD6}"/>
    <cellStyle name="InputCells12 2 3 8 13" xfId="44368" xr:uid="{3FA5A16D-9D01-4E2B-A523-8C723DA2858F}"/>
    <cellStyle name="InputCells12 2 3 8 14" xfId="46672" xr:uid="{0B621724-484B-4573-8C41-6BAC6204A536}"/>
    <cellStyle name="InputCells12 2 3 8 2" xfId="6783" xr:uid="{0A1F1EF9-268D-4B6C-9E97-7181A63DEB57}"/>
    <cellStyle name="InputCells12 2 3 8 3" xfId="10361" xr:uid="{CE1F0297-7DB5-48F1-B6C9-99B05569DD69}"/>
    <cellStyle name="InputCells12 2 3 8 4" xfId="14260" xr:uid="{BC721A6D-93A0-42C3-84E6-7AAA7A608761}"/>
    <cellStyle name="InputCells12 2 3 8 5" xfId="17461" xr:uid="{07C77606-70B9-4869-B1D6-769877943E91}"/>
    <cellStyle name="InputCells12 2 3 8 6" xfId="21444" xr:uid="{04094282-210F-4A07-8362-A1F8576BE18F}"/>
    <cellStyle name="InputCells12 2 3 8 7" xfId="24031" xr:uid="{FE7C3BC3-D1DD-4A94-A4CE-4199341AA0D3}"/>
    <cellStyle name="InputCells12 2 3 8 8" xfId="28354" xr:uid="{D101EF13-C9B5-4B6A-A8EA-6921E20EF624}"/>
    <cellStyle name="InputCells12 2 3 8 9" xfId="26556" xr:uid="{B61AC07F-66B6-4A96-B420-E680890454A5}"/>
    <cellStyle name="InputCells12 2 3 9" xfId="2916" xr:uid="{E94B4E28-9D1D-4E7D-A488-D674190B481C}"/>
    <cellStyle name="InputCells12 2 3 9 10" xfId="34493" xr:uid="{C67A0635-6776-43CF-A260-8ACA4264658E}"/>
    <cellStyle name="InputCells12 2 3 9 11" xfId="37938" xr:uid="{6149ABC6-330E-46BB-A7D6-1A6C2DA56931}"/>
    <cellStyle name="InputCells12 2 3 9 12" xfId="40627" xr:uid="{FCA9D8A5-1B40-4D05-B7A5-71ECD5B52770}"/>
    <cellStyle name="InputCells12 2 3 9 13" xfId="44938" xr:uid="{E9717D32-1BAF-4CC4-B4AA-FB5A0A30A03E}"/>
    <cellStyle name="InputCells12 2 3 9 14" xfId="48329" xr:uid="{B68AF1EA-A6C0-4133-ABA3-A4DCCDA551EA}"/>
    <cellStyle name="InputCells12 2 3 9 15" xfId="50334" xr:uid="{41BD78D3-9458-4B35-95A1-C7F38CD1C03E}"/>
    <cellStyle name="InputCells12 2 3 9 2" xfId="7351" xr:uid="{288B9D0E-4A97-4266-B180-2E7925F6128A}"/>
    <cellStyle name="InputCells12 2 3 9 3" xfId="10930" xr:uid="{7936468D-14CE-4C15-A940-57944300EB07}"/>
    <cellStyle name="InputCells12 2 3 9 4" xfId="14830" xr:uid="{0E5CF838-3EC5-4803-8E55-F5BD7137D1E3}"/>
    <cellStyle name="InputCells12 2 3 9 5" xfId="18029" xr:uid="{A761120D-6992-43FE-9784-6953F0B1F88B}"/>
    <cellStyle name="InputCells12 2 3 9 6" xfId="22009" xr:uid="{6501B9BB-B2E0-44B3-A672-2A43E6D3198B}"/>
    <cellStyle name="InputCells12 2 3 9 7" xfId="24571" xr:uid="{CD9E098A-0CF1-40F0-B4D2-9674D02DCE5C}"/>
    <cellStyle name="InputCells12 2 3 9 8" xfId="28914" xr:uid="{E14A94F2-A7B5-4AA7-850C-FBC08B00308F}"/>
    <cellStyle name="InputCells12 2 3 9 9" xfId="30888" xr:uid="{BA9266DC-23FD-4FEF-9890-14BB7F5A8CDC}"/>
    <cellStyle name="InputCells12 2 4" xfId="4739" xr:uid="{CC3655E3-6F46-4F57-952D-50CB3F016FF0}"/>
    <cellStyle name="InputCells12 2 5" xfId="26385" xr:uid="{215B54AA-6371-44AE-87F6-C11572A4DE22}"/>
    <cellStyle name="InputCells12 2 6" xfId="52032" xr:uid="{8E1216BB-7655-42AE-A549-410909372973}"/>
    <cellStyle name="InputCells12 3" xfId="494" xr:uid="{C4CAD652-1045-4933-B9ED-40AA3705E0BE}"/>
    <cellStyle name="InputCells12 3 2" xfId="599" xr:uid="{73D8676D-F5B0-41DE-9143-D2E514B6767C}"/>
    <cellStyle name="InputCells12 3 2 10" xfId="4517" xr:uid="{06C0BDDA-6201-4C82-BD66-4E12E0627901}"/>
    <cellStyle name="InputCells12 3 2 10 10" xfId="42180" xr:uid="{61B4230E-62A4-40BF-BF54-3557A4BD0C98}"/>
    <cellStyle name="InputCells12 3 2 10 11" xfId="46516" xr:uid="{0A19B692-6512-4E22-9979-7AD0C41EA6F6}"/>
    <cellStyle name="InputCells12 3 2 10 12" xfId="49920" xr:uid="{96D50058-629A-4C3F-8168-D82FE5B76CBC}"/>
    <cellStyle name="InputCells12 3 2 10 13" xfId="51887" xr:uid="{59FA471A-AF7C-4FF5-887D-DA1D3D3A2FDF}"/>
    <cellStyle name="InputCells12 3 2 10 2" xfId="8950" xr:uid="{317CA1F9-0A45-4802-BC60-ECF82156CEA2}"/>
    <cellStyle name="InputCells12 3 2 10 3" xfId="12521" xr:uid="{E7BAA0BA-C53E-4DF4-A05B-8876B6257CD1}"/>
    <cellStyle name="InputCells12 3 2 10 4" xfId="16424" xr:uid="{4EC1C3EB-8A6B-477E-ABF5-2C574D647388}"/>
    <cellStyle name="InputCells12 3 2 10 5" xfId="19605" xr:uid="{4C789DDC-D149-40AB-BB2C-14755199FC7B}"/>
    <cellStyle name="InputCells12 3 2 10 6" xfId="26124" xr:uid="{B9238555-1447-451A-8543-AB70E25CC8C3}"/>
    <cellStyle name="InputCells12 3 2 10 7" xfId="32472" xr:uid="{66DF6E25-35AD-4F83-864D-FB3A016B28D4}"/>
    <cellStyle name="InputCells12 3 2 10 8" xfId="36078" xr:uid="{1B1AB56B-3F7D-42A2-BC5E-A42909E3FA65}"/>
    <cellStyle name="InputCells12 3 2 10 9" xfId="39530" xr:uid="{D912850B-58AB-4C47-A880-F3EDCC12D4EB}"/>
    <cellStyle name="InputCells12 3 2 11" xfId="5405" xr:uid="{B4EE7F96-EFAD-47F5-AF80-2A1FFBFFA5B7}"/>
    <cellStyle name="InputCells12 3 2 12" xfId="13059" xr:uid="{835C23FF-3BB1-4815-950E-9A5732BD80B4}"/>
    <cellStyle name="InputCells12 3 2 13" xfId="19713" xr:uid="{F04ED743-70C6-4D28-A0E9-894638C10692}"/>
    <cellStyle name="InputCells12 3 2 14" xfId="35264" xr:uid="{C4846C1D-3C38-4B66-8AA5-D6A8BFBD8C15}"/>
    <cellStyle name="InputCells12 3 2 15" xfId="42629" xr:uid="{0559B6A4-07BB-4AE5-9591-F244F3762002}"/>
    <cellStyle name="InputCells12 3 2 16" xfId="52463" xr:uid="{CDF110ED-C675-4D13-891B-122D3800CC4C}"/>
    <cellStyle name="InputCells12 3 2 2" xfId="814" xr:uid="{7B08ABE3-F45E-4E59-A45B-A8A82166F04D}"/>
    <cellStyle name="InputCells12 3 2 2 10" xfId="5330" xr:uid="{D9EBB207-477A-49E9-B573-26EA8EF2C1F3}"/>
    <cellStyle name="InputCells12 3 2 2 11" xfId="13349" xr:uid="{FC65F5D0-F1A9-4ED4-AAFC-8B025E558111}"/>
    <cellStyle name="InputCells12 3 2 2 12" xfId="19923" xr:uid="{230D16AA-9A73-4AA8-B3FC-06CC81EEB1DF}"/>
    <cellStyle name="InputCells12 3 2 2 13" xfId="36744" xr:uid="{DC05C115-C2F7-4D8B-97FB-E6AF5533C80B}"/>
    <cellStyle name="InputCells12 3 2 2 14" xfId="42839" xr:uid="{46A6E131-13C4-4946-94AE-A1088C136EDE}"/>
    <cellStyle name="InputCells12 3 2 2 15" xfId="52677" xr:uid="{30023AE6-4FD3-4FFD-9C1E-88FD3DD987D5}"/>
    <cellStyle name="InputCells12 3 2 2 2" xfId="1266" xr:uid="{C5002FB3-0F5F-4AB0-B056-7528B7E9BB0F}"/>
    <cellStyle name="InputCells12 3 2 2 2 10" xfId="36442" xr:uid="{F229F3F1-A3AE-4869-8081-40485F551337}"/>
    <cellStyle name="InputCells12 3 2 2 2 11" xfId="37011" xr:uid="{35E27FDD-FADF-4C15-93BB-209BDADDE98B}"/>
    <cellStyle name="InputCells12 3 2 2 2 12" xfId="43291" xr:uid="{3465FEF9-B74D-4597-AC3D-6EF4B5062346}"/>
    <cellStyle name="InputCells12 3 2 2 2 13" xfId="45705" xr:uid="{C7825B75-5DE0-4F3D-BFA1-05E473E62F8A}"/>
    <cellStyle name="InputCells12 3 2 2 2 2" xfId="5708" xr:uid="{B21BECD7-EF7B-4947-868B-2C56157EA272}"/>
    <cellStyle name="InputCells12 3 2 2 2 3" xfId="9282" xr:uid="{20E12807-2CE4-4C09-A026-79B012661838}"/>
    <cellStyle name="InputCells12 3 2 2 2 4" xfId="5038" xr:uid="{D6B0B6F7-EC31-4A22-A2A0-E96E341D4400}"/>
    <cellStyle name="InputCells12 3 2 2 2 5" xfId="20374" xr:uid="{98E3DAB0-AD17-4677-9568-92BBFB82CB28}"/>
    <cellStyle name="InputCells12 3 2 2 2 6" xfId="22764" xr:uid="{0F42C148-2813-4CE6-ACE8-06A2D53EEF8A}"/>
    <cellStyle name="InputCells12 3 2 2 2 7" xfId="27310" xr:uid="{337EBEE3-7C2F-49A7-AF7D-33217FCFACA1}"/>
    <cellStyle name="InputCells12 3 2 2 2 8" xfId="27381" xr:uid="{0627FCE2-F504-4797-8ECD-B03D6432C0F0}"/>
    <cellStyle name="InputCells12 3 2 2 2 9" xfId="32849" xr:uid="{F81A03E1-8752-4D54-8D5D-AF7807D34982}"/>
    <cellStyle name="InputCells12 3 2 2 3" xfId="1464" xr:uid="{092DC91C-3BF8-452B-BC19-A2DF38D1BB9F}"/>
    <cellStyle name="InputCells12 3 2 2 3 10" xfId="33047" xr:uid="{CE742A80-0746-458E-A4A6-F3598560FBCF}"/>
    <cellStyle name="InputCells12 3 2 2 3 11" xfId="36615" xr:uid="{282A84FF-0070-404B-A8F9-45C304439477}"/>
    <cellStyle name="InputCells12 3 2 2 3 12" xfId="30258" xr:uid="{AB59B287-58E9-455C-8485-285D2A4A3EA4}"/>
    <cellStyle name="InputCells12 3 2 2 3 13" xfId="43489" xr:uid="{52CCCABF-F4F1-4B55-9ACC-B27AD4F99A52}"/>
    <cellStyle name="InputCells12 3 2 2 3 14" xfId="47903" xr:uid="{C4458194-FFAF-48AA-867B-D38190161228}"/>
    <cellStyle name="InputCells12 3 2 2 3 2" xfId="5903" xr:uid="{AD146047-3E82-4B2F-BBDE-97ACE807716D}"/>
    <cellStyle name="InputCells12 3 2 2 3 3" xfId="9480" xr:uid="{001B7352-0A77-4548-BA5C-6A7461AFAEB5}"/>
    <cellStyle name="InputCells12 3 2 2 3 4" xfId="13396" xr:uid="{B111E653-66B6-42CF-98E4-0E072593F9B0}"/>
    <cellStyle name="InputCells12 3 2 2 3 5" xfId="16585" xr:uid="{C7711040-0A8B-49E3-8C2B-2CA1F7516920}"/>
    <cellStyle name="InputCells12 3 2 2 3 6" xfId="20572" xr:uid="{D7E9940A-AB21-49A3-ABFE-62C25FD61AE2}"/>
    <cellStyle name="InputCells12 3 2 2 3 7" xfId="23189" xr:uid="{EB218343-304E-4AA1-8D5C-65529391F9F6}"/>
    <cellStyle name="InputCells12 3 2 2 3 8" xfId="27500" xr:uid="{7D984CB7-7B46-40D6-87D3-B0BF18826498}"/>
    <cellStyle name="InputCells12 3 2 2 3 9" xfId="28000" xr:uid="{DC4D9240-AA3F-4D0D-BCF7-E7C63353CD63}"/>
    <cellStyle name="InputCells12 3 2 2 4" xfId="2233" xr:uid="{58C4765E-BCA5-4E47-A5F0-F0B5AB1239CC}"/>
    <cellStyle name="InputCells12 3 2 2 4 10" xfId="33812" xr:uid="{03C797E9-3CC5-4BA0-B39A-F2A14ABE9E18}"/>
    <cellStyle name="InputCells12 3 2 2 4 11" xfId="37310" xr:uid="{0A69498B-4BBD-481F-A694-E0D68DD37BF5}"/>
    <cellStyle name="InputCells12 3 2 2 4 12" xfId="39950" xr:uid="{F59D3D0F-2D67-44DD-8F49-B04DE79B598D}"/>
    <cellStyle name="InputCells12 3 2 2 4 13" xfId="44256" xr:uid="{1E9055F1-7499-420E-BC53-137B63E3AB4C}"/>
    <cellStyle name="InputCells12 3 2 2 4 14" xfId="48104" xr:uid="{4FF033F9-F046-4586-9ACF-8FB9765E5C91}"/>
    <cellStyle name="InputCells12 3 2 2 4 2" xfId="6671" xr:uid="{C6F2620C-0181-4AAD-AFDF-98AB078107F3}"/>
    <cellStyle name="InputCells12 3 2 2 4 3" xfId="10249" xr:uid="{5F60B7EB-0B8F-4F7F-99DE-219941185925}"/>
    <cellStyle name="InputCells12 3 2 2 4 4" xfId="14148" xr:uid="{5453CDFD-75CA-4A2A-88BA-E67C10637419}"/>
    <cellStyle name="InputCells12 3 2 2 4 5" xfId="17349" xr:uid="{47E18F40-D8F0-4A8E-B994-40702FD8D172}"/>
    <cellStyle name="InputCells12 3 2 2 4 6" xfId="21332" xr:uid="{48372C1E-EBC8-48DE-8A36-7F28568E92CC}"/>
    <cellStyle name="InputCells12 3 2 2 4 7" xfId="23919" xr:uid="{4AAF7C29-C528-4A3E-9FAB-B49B8806B431}"/>
    <cellStyle name="InputCells12 3 2 2 4 8" xfId="28244" xr:uid="{A0F6A6EF-6DA8-4CAD-9C48-73CF6C42CA9F}"/>
    <cellStyle name="InputCells12 3 2 2 4 9" xfId="30079" xr:uid="{D199F0FA-E027-4471-A37C-8DD5DFC1576C}"/>
    <cellStyle name="InputCells12 3 2 2 5" xfId="2589" xr:uid="{02EB88FB-5D7B-42AB-AB0D-67145CEC5ECE}"/>
    <cellStyle name="InputCells12 3 2 2 5 10" xfId="34168" xr:uid="{EF552A2D-8C1D-451F-9699-C61DBF3B4DD5}"/>
    <cellStyle name="InputCells12 3 2 2 5 11" xfId="37631" xr:uid="{EB2F1562-0AA1-41E7-9F22-F009A9B59A58}"/>
    <cellStyle name="InputCells12 3 2 2 5 12" xfId="40306" xr:uid="{1E24B0D4-C429-47C3-A557-3A23F20E9196}"/>
    <cellStyle name="InputCells12 3 2 2 5 13" xfId="44612" xr:uid="{AB3E9FA9-7F41-412C-A672-9CB7A2C07B64}"/>
    <cellStyle name="InputCells12 3 2 2 5 14" xfId="42294" xr:uid="{A094EB18-2255-4252-9A22-4E007CB07323}"/>
    <cellStyle name="InputCells12 3 2 2 5 2" xfId="7026" xr:uid="{3989AF94-31CE-4C17-ABE4-1693619C1144}"/>
    <cellStyle name="InputCells12 3 2 2 5 3" xfId="10605" xr:uid="{80FD43D7-4D78-4D46-9573-3BDDAC1C26A1}"/>
    <cellStyle name="InputCells12 3 2 2 5 4" xfId="14504" xr:uid="{DA2D55C5-5E52-4C76-9D29-3E317EEEB387}"/>
    <cellStyle name="InputCells12 3 2 2 5 5" xfId="17705" xr:uid="{890B0321-31A5-4DF1-B585-5590A777E69A}"/>
    <cellStyle name="InputCells12 3 2 2 5 6" xfId="21688" xr:uid="{9020C6C8-1DA9-4A39-BB9B-D8CA0EEBAE71}"/>
    <cellStyle name="InputCells12 3 2 2 5 7" xfId="24260" xr:uid="{92E48DC5-24C5-4EDC-8C15-BD86B1DAFDA8}"/>
    <cellStyle name="InputCells12 3 2 2 5 8" xfId="28594" xr:uid="{4BEC87B3-BE48-430A-ADD7-17A222CD25F1}"/>
    <cellStyle name="InputCells12 3 2 2 5 9" xfId="30561" xr:uid="{0153F40C-B2B1-4EFC-8571-CDD6F98FDEEA}"/>
    <cellStyle name="InputCells12 3 2 2 6" xfId="3278" xr:uid="{5B987EFE-1BB4-4DC7-82EA-98C30C8E69DE}"/>
    <cellStyle name="InputCells12 3 2 2 6 10" xfId="34855" xr:uid="{2C6C7810-9795-4F03-A972-8CD1357636B8}"/>
    <cellStyle name="InputCells12 3 2 2 6 11" xfId="38300" xr:uid="{6B263126-F783-4948-B6DB-22B54D797280}"/>
    <cellStyle name="InputCells12 3 2 2 6 12" xfId="40989" xr:uid="{FA5E3FD3-35FC-4565-B225-43AC0742F545}"/>
    <cellStyle name="InputCells12 3 2 2 6 13" xfId="45300" xr:uid="{EBAF76C9-A330-46C8-90BE-77D9DA6E01AB}"/>
    <cellStyle name="InputCells12 3 2 2 6 14" xfId="48691" xr:uid="{ED2DAE8C-3C5F-48E9-B15D-A78052BFC31B}"/>
    <cellStyle name="InputCells12 3 2 2 6 15" xfId="50696" xr:uid="{EB18BD16-EAF2-4E94-8354-F086B589044F}"/>
    <cellStyle name="InputCells12 3 2 2 6 2" xfId="7713" xr:uid="{05D600D1-2F13-472D-9890-3BE899ACD0E1}"/>
    <cellStyle name="InputCells12 3 2 2 6 3" xfId="11292" xr:uid="{5829622C-9F51-4BA6-88DB-DDD649C34B4F}"/>
    <cellStyle name="InputCells12 3 2 2 6 4" xfId="15192" xr:uid="{569C17EB-3AF0-41E1-8FD6-B1EA7F82EA93}"/>
    <cellStyle name="InputCells12 3 2 2 6 5" xfId="18391" xr:uid="{DC718E21-4CA5-4E55-BEE4-7FEF69492D98}"/>
    <cellStyle name="InputCells12 3 2 2 6 6" xfId="22371" xr:uid="{BDC0CC37-6E85-4BBE-A86B-B9D6917E2A08}"/>
    <cellStyle name="InputCells12 3 2 2 6 7" xfId="24933" xr:uid="{9B7BD238-369B-4054-BB0A-DDA446841487}"/>
    <cellStyle name="InputCells12 3 2 2 6 8" xfId="29276" xr:uid="{9F6E80DA-0639-4067-B2FC-7F2457B7C711}"/>
    <cellStyle name="InputCells12 3 2 2 6 9" xfId="31250" xr:uid="{EF6D25F4-82C0-4B97-BB8A-B64FD431BE8B}"/>
    <cellStyle name="InputCells12 3 2 2 7" xfId="2771" xr:uid="{D7109357-2C21-48D1-BF58-08C96C4A957F}"/>
    <cellStyle name="InputCells12 3 2 2 7 10" xfId="34350" xr:uid="{B8F5486B-1D67-45E4-83B3-CD7BBE5887EE}"/>
    <cellStyle name="InputCells12 3 2 2 7 11" xfId="37795" xr:uid="{EE88D7B5-0395-433E-91F0-A089468CBDD6}"/>
    <cellStyle name="InputCells12 3 2 2 7 12" xfId="40488" xr:uid="{FA0F6F1C-9917-435B-A122-2E6176D56DA6}"/>
    <cellStyle name="InputCells12 3 2 2 7 13" xfId="44794" xr:uid="{26740B3B-DFE3-4B48-A2CF-E127D0DF0F9D}"/>
    <cellStyle name="InputCells12 3 2 2 7 14" xfId="48190" xr:uid="{700D079A-8E0E-46D5-9E8D-2A23F1F9E7B8}"/>
    <cellStyle name="InputCells12 3 2 2 7 15" xfId="50195" xr:uid="{B21EE3DB-DE5C-4734-8567-49CF9F740FA0}"/>
    <cellStyle name="InputCells12 3 2 2 7 2" xfId="7207" xr:uid="{E159A115-5B19-462E-87D2-7C6D12F238B8}"/>
    <cellStyle name="InputCells12 3 2 2 7 3" xfId="10787" xr:uid="{EEB2CC33-EE28-48AA-BB7D-A2C0FB8F7BF1}"/>
    <cellStyle name="InputCells12 3 2 2 7 4" xfId="14686" xr:uid="{255DFA34-622A-4788-BA16-C18934C25F17}"/>
    <cellStyle name="InputCells12 3 2 2 7 5" xfId="17887" xr:uid="{06A72587-09CF-4E6B-A958-43E1D369B1FB}"/>
    <cellStyle name="InputCells12 3 2 2 7 6" xfId="21870" xr:uid="{3BB964B9-D748-4C2E-90D6-FE69E06D1383}"/>
    <cellStyle name="InputCells12 3 2 2 7 7" xfId="24432" xr:uid="{673C90A8-74D9-4AE8-8AC8-894F10418276}"/>
    <cellStyle name="InputCells12 3 2 2 7 8" xfId="28770" xr:uid="{9C6E73C5-1C49-4BBB-8B46-C8096D585B9D}"/>
    <cellStyle name="InputCells12 3 2 2 7 9" xfId="30743" xr:uid="{A46DC07A-7561-4F0E-939A-9C9BFC055BCD}"/>
    <cellStyle name="InputCells12 3 2 2 8" xfId="4230" xr:uid="{27C66A78-5F76-42DC-817A-533434CFC023}"/>
    <cellStyle name="InputCells12 3 2 2 8 10" xfId="41893" xr:uid="{FBD730D3-3411-4B7B-908B-C4017FA89A1B}"/>
    <cellStyle name="InputCells12 3 2 2 8 11" xfId="46229" xr:uid="{5937C775-E72C-4C57-B53E-6FEFD751E0F1}"/>
    <cellStyle name="InputCells12 3 2 2 8 12" xfId="49633" xr:uid="{36DFE4F0-299F-4471-827C-CBCB1D7B08C5}"/>
    <cellStyle name="InputCells12 3 2 2 8 13" xfId="51600" xr:uid="{8078B7BB-EB39-4ACB-8035-DAF443883122}"/>
    <cellStyle name="InputCells12 3 2 2 8 2" xfId="8663" xr:uid="{DAC54D12-5A21-431E-8839-F906605BD7ED}"/>
    <cellStyle name="InputCells12 3 2 2 8 3" xfId="12234" xr:uid="{15A4403F-42CF-4B7D-87EC-DA846E5C64DB}"/>
    <cellStyle name="InputCells12 3 2 2 8 4" xfId="16137" xr:uid="{F4468293-3D4E-47AA-926F-D3E88FA9EF35}"/>
    <cellStyle name="InputCells12 3 2 2 8 5" xfId="19318" xr:uid="{08B8FD1B-F090-4D8A-A493-41D8C471212B}"/>
    <cellStyle name="InputCells12 3 2 2 8 6" xfId="25837" xr:uid="{EF45F5D4-E64C-48A1-9FC3-A78979B6A70C}"/>
    <cellStyle name="InputCells12 3 2 2 8 7" xfId="32185" xr:uid="{518B64F2-C5B2-4843-AA9D-13E1F539A220}"/>
    <cellStyle name="InputCells12 3 2 2 8 8" xfId="35791" xr:uid="{18FA18A4-59B4-458F-99D6-BD00AF7D5A83}"/>
    <cellStyle name="InputCells12 3 2 2 8 9" xfId="39243" xr:uid="{742567BA-3997-4016-AE00-8CFFA430CFA1}"/>
    <cellStyle name="InputCells12 3 2 2 9" xfId="3809" xr:uid="{13A5F60F-8690-4D7F-9975-93AA85F9E961}"/>
    <cellStyle name="InputCells12 3 2 2 9 10" xfId="41472" xr:uid="{9B9B5256-7EF7-4E4C-BD44-46C425F0089F}"/>
    <cellStyle name="InputCells12 3 2 2 9 11" xfId="45808" xr:uid="{401D92A2-819E-42BE-9460-BA4EB8AB0F68}"/>
    <cellStyle name="InputCells12 3 2 2 9 12" xfId="49212" xr:uid="{0D718935-156F-49F9-A088-E10672A37EE3}"/>
    <cellStyle name="InputCells12 3 2 2 9 13" xfId="51179" xr:uid="{49E28998-C9FA-4954-93EB-B961C9809B80}"/>
    <cellStyle name="InputCells12 3 2 2 9 2" xfId="8242" xr:uid="{3F11A30C-D4D8-4424-8F7F-F4B154E5E0B7}"/>
    <cellStyle name="InputCells12 3 2 2 9 3" xfId="11813" xr:uid="{2DD8BB74-E825-48DA-B851-DFA5BB5BE664}"/>
    <cellStyle name="InputCells12 3 2 2 9 4" xfId="15716" xr:uid="{62E7CEBB-56E1-4139-B29B-14A047530205}"/>
    <cellStyle name="InputCells12 3 2 2 9 5" xfId="18897" xr:uid="{3CF6E682-30EF-420F-BA20-6B1A89EF8556}"/>
    <cellStyle name="InputCells12 3 2 2 9 6" xfId="25416" xr:uid="{F34C3970-2ADE-4F02-AF17-B8F4E69E099D}"/>
    <cellStyle name="InputCells12 3 2 2 9 7" xfId="31764" xr:uid="{B229F37A-F212-4FBD-AEE5-9CC73658A601}"/>
    <cellStyle name="InputCells12 3 2 2 9 8" xfId="35370" xr:uid="{969A4497-127B-4C14-A801-49E46342A1FB}"/>
    <cellStyle name="InputCells12 3 2 2 9 9" xfId="38822" xr:uid="{DBE120D7-45F8-4005-8204-77E289204509}"/>
    <cellStyle name="InputCells12 3 2 3" xfId="1205" xr:uid="{97292093-74B8-4F70-A053-BDC23FACB4C8}"/>
    <cellStyle name="InputCells12 3 2 3 10" xfId="36386" xr:uid="{C955F65A-6164-48ED-A886-451FAA3B20E5}"/>
    <cellStyle name="InputCells12 3 2 3 11" xfId="36874" xr:uid="{BA5F33F4-4ADE-4617-82C4-808B32208321}"/>
    <cellStyle name="InputCells12 3 2 3 12" xfId="43230" xr:uid="{1BA048DA-6ED8-412E-8E4E-36BA74999BA8}"/>
    <cellStyle name="InputCells12 3 2 3 13" xfId="46619" xr:uid="{CFA211EF-B57B-480C-BC47-276D797AEF09}"/>
    <cellStyle name="InputCells12 3 2 3 2" xfId="5647" xr:uid="{8B0EC768-3037-497E-B8DF-DF00CE95167B}"/>
    <cellStyle name="InputCells12 3 2 3 3" xfId="9221" xr:uid="{738BF668-5D21-4D82-9E0D-3160F6A1602F}"/>
    <cellStyle name="InputCells12 3 2 3 4" xfId="13141" xr:uid="{D57A8A3F-3F9A-4FA5-BB0E-59C256BB30F9}"/>
    <cellStyle name="InputCells12 3 2 3 5" xfId="20313" xr:uid="{D6587462-85DD-4C93-8C43-EDB4DC45D65A}"/>
    <cellStyle name="InputCells12 3 2 3 6" xfId="22843" xr:uid="{4745F769-0C1B-4B22-ADF0-44C60B8E7C29}"/>
    <cellStyle name="InputCells12 3 2 3 7" xfId="27249" xr:uid="{1C62022A-099B-47B8-AB6E-B1CC1E5C612B}"/>
    <cellStyle name="InputCells12 3 2 3 8" xfId="28079" xr:uid="{C7F9CB8C-7E16-43BE-8A2C-7F53FCE67E7A}"/>
    <cellStyle name="InputCells12 3 2 3 9" xfId="32788" xr:uid="{54644FF2-4002-4F97-AE65-3675D6BEA43A}"/>
    <cellStyle name="InputCells12 3 2 4" xfId="1796" xr:uid="{B59D39FB-034C-46E0-9B6F-C64D64D78402}"/>
    <cellStyle name="InputCells12 3 2 4 10" xfId="33379" xr:uid="{D60A8B80-D89C-4A94-A94F-15E97DE1B616}"/>
    <cellStyle name="InputCells12 3 2 4 11" xfId="36919" xr:uid="{8D6DF71A-95BE-46F1-A980-39D3335174B5}"/>
    <cellStyle name="InputCells12 3 2 4 12" xfId="37505" xr:uid="{773D9AC4-3ABE-4F27-A189-77B76D089E9D}"/>
    <cellStyle name="InputCells12 3 2 4 13" xfId="43821" xr:uid="{4CFCB971-1F91-4749-B70C-FEDBAA2E8735}"/>
    <cellStyle name="InputCells12 3 2 4 14" xfId="47212" xr:uid="{60995CD9-FA5A-4AA1-9AAE-B5633C982746}"/>
    <cellStyle name="InputCells12 3 2 4 2" xfId="6234" xr:uid="{DA11454B-9D7E-45F3-9F3B-0FA52542A5F8}"/>
    <cellStyle name="InputCells12 3 2 4 3" xfId="9812" xr:uid="{903AD2CF-A5A6-4BB7-868A-483D37055644}"/>
    <cellStyle name="InputCells12 3 2 4 4" xfId="13714" xr:uid="{26E4BA13-CB63-48CA-B72A-E408C2FA82AB}"/>
    <cellStyle name="InputCells12 3 2 4 5" xfId="16917" xr:uid="{CBBC4A3C-2B57-40B4-AA1D-F380867AD889}"/>
    <cellStyle name="InputCells12 3 2 4 6" xfId="20904" xr:uid="{93876EE7-363F-4B1B-ACF8-BE43B1438CA0}"/>
    <cellStyle name="InputCells12 3 2 4 7" xfId="23504" xr:uid="{26A0A697-8251-45D2-A159-498C9C8318B5}"/>
    <cellStyle name="InputCells12 3 2 4 8" xfId="27824" xr:uid="{47E0F015-980A-4C6E-A9F6-4A4DAA0FA630}"/>
    <cellStyle name="InputCells12 3 2 4 9" xfId="26685" xr:uid="{95069333-BAB6-428C-B815-A6E09CC868D2}"/>
    <cellStyle name="InputCells12 3 2 5" xfId="2053" xr:uid="{DE3AE78F-F3D9-4C59-BF18-0D4CB0FA8330}"/>
    <cellStyle name="InputCells12 3 2 5 10" xfId="33632" xr:uid="{B8B857BC-DC6F-409F-8CAE-B404611F2FAD}"/>
    <cellStyle name="InputCells12 3 2 5 11" xfId="37144" xr:uid="{E5EC7367-08F5-458A-8FD3-AFE333AAB778}"/>
    <cellStyle name="InputCells12 3 2 5 12" xfId="39770" xr:uid="{61006EF6-13FC-4212-A269-87481C2A621E}"/>
    <cellStyle name="InputCells12 3 2 5 13" xfId="44076" xr:uid="{F727305C-FFA5-4A7E-A114-77D240A91366}"/>
    <cellStyle name="InputCells12 3 2 5 14" xfId="47708" xr:uid="{C4EB834D-E800-481B-9566-C75A549A579C}"/>
    <cellStyle name="InputCells12 3 2 5 2" xfId="6491" xr:uid="{AF578C6F-B4F8-4290-97A5-8E4308844B88}"/>
    <cellStyle name="InputCells12 3 2 5 3" xfId="10069" xr:uid="{310FDEF4-5987-4113-8958-55DCAE8A188C}"/>
    <cellStyle name="InputCells12 3 2 5 4" xfId="13968" xr:uid="{CCCB1D5E-9EFD-480C-920A-DE64E51CC23B}"/>
    <cellStyle name="InputCells12 3 2 5 5" xfId="17169" xr:uid="{7D380090-72DD-4FEA-866E-54967E3E480F}"/>
    <cellStyle name="InputCells12 3 2 5 6" xfId="21152" xr:uid="{35DE424C-3EBC-49B5-B114-34FDAA6CD4E4}"/>
    <cellStyle name="InputCells12 3 2 5 7" xfId="23739" xr:uid="{9568C4F9-184D-4D94-A764-C252EC87DED7}"/>
    <cellStyle name="InputCells12 3 2 5 8" xfId="28070" xr:uid="{DFC3A224-EBCB-49B9-A110-15764B636623}"/>
    <cellStyle name="InputCells12 3 2 5 9" xfId="30191" xr:uid="{DD217905-DEC2-4438-AFBB-84ACACC34FCA}"/>
    <cellStyle name="InputCells12 3 2 6" xfId="2383" xr:uid="{780ED917-F25E-4E72-848C-FFFCAACD1B05}"/>
    <cellStyle name="InputCells12 3 2 6 10" xfId="33962" xr:uid="{36D5A867-8628-4686-A795-1744F9874FE9}"/>
    <cellStyle name="InputCells12 3 2 6 11" xfId="37452" xr:uid="{64A5D21F-09BE-41AD-AA1E-B0F6167301B2}"/>
    <cellStyle name="InputCells12 3 2 6 12" xfId="40100" xr:uid="{9D4C68A2-2685-486C-88E5-C4E62647584A}"/>
    <cellStyle name="InputCells12 3 2 6 13" xfId="44406" xr:uid="{0D161248-BBD0-448F-88C3-B71018697D98}"/>
    <cellStyle name="InputCells12 3 2 6 14" xfId="42300" xr:uid="{8CD917A5-C0D5-44E1-8E80-6BAD19E1BE8B}"/>
    <cellStyle name="InputCells12 3 2 6 2" xfId="6821" xr:uid="{00E68C7E-1BA1-4416-A5E7-85584F70D62E}"/>
    <cellStyle name="InputCells12 3 2 6 3" xfId="10399" xr:uid="{2EA70258-0AFA-4911-A228-D81034F5E27B}"/>
    <cellStyle name="InputCells12 3 2 6 4" xfId="14298" xr:uid="{186D6BF0-CB2A-44A6-AA57-86DE9CF8CE05}"/>
    <cellStyle name="InputCells12 3 2 6 5" xfId="17499" xr:uid="{7EEE3E23-65D4-4552-9FB8-C24D4C1D134E}"/>
    <cellStyle name="InputCells12 3 2 6 6" xfId="21482" xr:uid="{9A885F61-B32F-46C7-809F-D8B39015DDEC}"/>
    <cellStyle name="InputCells12 3 2 6 7" xfId="24069" xr:uid="{3E77AA67-0CA4-47D2-BA56-CDDE381BAD24}"/>
    <cellStyle name="InputCells12 3 2 6 8" xfId="28392" xr:uid="{CB818056-9EB6-48EF-A27A-48D119A7C866}"/>
    <cellStyle name="InputCells12 3 2 6 9" xfId="26478" xr:uid="{A6136BC9-207E-4F68-B722-BF2D4760EC50}"/>
    <cellStyle name="InputCells12 3 2 7" xfId="3067" xr:uid="{64D49F24-2E09-400B-B128-43D614942C8F}"/>
    <cellStyle name="InputCells12 3 2 7 10" xfId="34644" xr:uid="{D950A97C-FFC4-4EE4-B1E3-68A0E5E293DF}"/>
    <cellStyle name="InputCells12 3 2 7 11" xfId="38089" xr:uid="{5D2E2ED3-27E2-44AE-9240-E9BBEEB612E3}"/>
    <cellStyle name="InputCells12 3 2 7 12" xfId="40778" xr:uid="{CC4167E7-959D-48DB-86AD-60832DCD6168}"/>
    <cellStyle name="InputCells12 3 2 7 13" xfId="45089" xr:uid="{F7863A16-62C9-41B5-B0F4-567A41A16753}"/>
    <cellStyle name="InputCells12 3 2 7 14" xfId="48480" xr:uid="{34B9F960-65FF-4033-836D-77AE85EF2CFE}"/>
    <cellStyle name="InputCells12 3 2 7 15" xfId="50485" xr:uid="{8EA7C2C5-543B-4366-9799-7A8D2A6F36E1}"/>
    <cellStyle name="InputCells12 3 2 7 2" xfId="7502" xr:uid="{E16D7754-BC28-45B9-898D-56FB6DE45DAF}"/>
    <cellStyle name="InputCells12 3 2 7 3" xfId="11081" xr:uid="{C3867541-BFEB-4DE2-94E6-97624E25F215}"/>
    <cellStyle name="InputCells12 3 2 7 4" xfId="14981" xr:uid="{D782C7FF-734D-4D49-8A14-9274417209C3}"/>
    <cellStyle name="InputCells12 3 2 7 5" xfId="18180" xr:uid="{5EE12669-3CCA-479E-8BCA-FB2E2705BBA2}"/>
    <cellStyle name="InputCells12 3 2 7 6" xfId="22160" xr:uid="{C98F3711-0BD6-4EFA-BF16-C69EDFDCC01A}"/>
    <cellStyle name="InputCells12 3 2 7 7" xfId="24722" xr:uid="{8AD1B821-843F-456D-BC84-66739AA69A81}"/>
    <cellStyle name="InputCells12 3 2 7 8" xfId="29065" xr:uid="{CFAC4F92-8663-4302-B333-F247868C1937}"/>
    <cellStyle name="InputCells12 3 2 7 9" xfId="31039" xr:uid="{E5C3F5D2-381D-4154-AB3D-CCC92702377D}"/>
    <cellStyle name="InputCells12 3 2 8" xfId="3540" xr:uid="{B3ECBADE-BF30-4084-A62C-AE2F9F9C5AC7}"/>
    <cellStyle name="InputCells12 3 2 8 10" xfId="35117" xr:uid="{8C70A9AB-9269-4B66-BA93-6B0936796384}"/>
    <cellStyle name="InputCells12 3 2 8 11" xfId="38562" xr:uid="{1748CD64-02B4-497B-8307-C9D45466B2CB}"/>
    <cellStyle name="InputCells12 3 2 8 12" xfId="41251" xr:uid="{13EF17BA-7FD8-4EEE-8FA1-96834728A4EB}"/>
    <cellStyle name="InputCells12 3 2 8 13" xfId="45562" xr:uid="{69C2F8AC-F0C8-48E2-9334-4AE49A8E1163}"/>
    <cellStyle name="InputCells12 3 2 8 14" xfId="48953" xr:uid="{054BC2D0-F8AA-4356-B83D-BE6C66C3B8A1}"/>
    <cellStyle name="InputCells12 3 2 8 15" xfId="50958" xr:uid="{466EAD97-97CE-4390-BF2A-027BC30CD8F3}"/>
    <cellStyle name="InputCells12 3 2 8 2" xfId="7975" xr:uid="{081B563B-D26E-4EBC-8B96-858150EC7B5B}"/>
    <cellStyle name="InputCells12 3 2 8 3" xfId="11554" xr:uid="{5D91DC75-6DEB-4717-9C54-0AA6209FE7A8}"/>
    <cellStyle name="InputCells12 3 2 8 4" xfId="15454" xr:uid="{0EB1A63E-E07D-4200-B2A1-4A99F800B56A}"/>
    <cellStyle name="InputCells12 3 2 8 5" xfId="18653" xr:uid="{1BCDC695-51A4-4E52-82B9-429D63BBF957}"/>
    <cellStyle name="InputCells12 3 2 8 6" xfId="22633" xr:uid="{76E4EC14-B804-49FD-8578-5D7D94C3A86C}"/>
    <cellStyle name="InputCells12 3 2 8 7" xfId="25195" xr:uid="{98ABEC76-7145-4C08-8092-8AE1635296C2}"/>
    <cellStyle name="InputCells12 3 2 8 8" xfId="29538" xr:uid="{4236E518-5075-4710-87E4-46E3405387DA}"/>
    <cellStyle name="InputCells12 3 2 8 9" xfId="31512" xr:uid="{BD3AEF5F-7AAC-4AC8-8F66-88770290402E}"/>
    <cellStyle name="InputCells12 3 2 9" xfId="4021" xr:uid="{26F5C79B-285E-4A99-8246-56DA6910BC21}"/>
    <cellStyle name="InputCells12 3 2 9 10" xfId="41684" xr:uid="{5FC41B0D-0303-4D10-BF48-8DFF16E2B403}"/>
    <cellStyle name="InputCells12 3 2 9 11" xfId="46020" xr:uid="{4D650A2A-49D7-4300-B6CB-57664908E164}"/>
    <cellStyle name="InputCells12 3 2 9 12" xfId="49424" xr:uid="{158635D4-84B0-4249-AA0F-8AB13419DD6D}"/>
    <cellStyle name="InputCells12 3 2 9 13" xfId="51391" xr:uid="{9421AB91-B3AC-4467-87EB-2B5767ABF0E7}"/>
    <cellStyle name="InputCells12 3 2 9 2" xfId="8454" xr:uid="{02DC7964-1B37-4C8C-AD37-F1D46FEC898B}"/>
    <cellStyle name="InputCells12 3 2 9 3" xfId="12025" xr:uid="{76866FFE-11BE-4CD0-BA9C-4C07B65D8961}"/>
    <cellStyle name="InputCells12 3 2 9 4" xfId="15928" xr:uid="{B154004B-10E2-4898-ACF9-450CF4BC3C16}"/>
    <cellStyle name="InputCells12 3 2 9 5" xfId="19109" xr:uid="{42A2BD4E-862D-483A-9685-07FF4F9EADB1}"/>
    <cellStyle name="InputCells12 3 2 9 6" xfId="25628" xr:uid="{EABCA92C-F1FD-40EE-A2B8-C335908C4E72}"/>
    <cellStyle name="InputCells12 3 2 9 7" xfId="31976" xr:uid="{21C91A8C-C62D-43D3-933C-768D615E0B5D}"/>
    <cellStyle name="InputCells12 3 2 9 8" xfId="35582" xr:uid="{291067B7-5465-4D55-ABAF-6F454F2A2960}"/>
    <cellStyle name="InputCells12 3 2 9 9" xfId="39034" xr:uid="{4A1EF46D-B950-4C51-A157-181B1E94E1A4}"/>
    <cellStyle name="InputCells12 3 3" xfId="793" xr:uid="{9C380F2B-2F1B-445E-A783-746FED8CE0BD}"/>
    <cellStyle name="InputCells12 3 3 10" xfId="5297" xr:uid="{72C71FCA-0072-418E-81F2-6E09547F4F2E}"/>
    <cellStyle name="InputCells12 3 3 11" xfId="13492" xr:uid="{8DEC2097-4DC2-491A-AA04-AD98F7291F6C}"/>
    <cellStyle name="InputCells12 3 3 12" xfId="19902" xr:uid="{91281CDD-52BF-4EFE-84D2-69FC4B793560}"/>
    <cellStyle name="InputCells12 3 3 13" xfId="37601" xr:uid="{69A5EC4D-6AF5-481D-807A-960360121CD8}"/>
    <cellStyle name="InputCells12 3 3 14" xfId="42818" xr:uid="{9872FD81-7B92-4D5E-90C4-E8FA6C4A058E}"/>
    <cellStyle name="InputCells12 3 3 15" xfId="52656" xr:uid="{96BAE93B-7D6E-46ED-BAE8-7C42AC42FE7E}"/>
    <cellStyle name="InputCells12 3 3 2" xfId="1467" xr:uid="{F0DADF83-5E22-454F-9FAB-AE6513EAD782}"/>
    <cellStyle name="InputCells12 3 3 2 10" xfId="36618" xr:uid="{4E843885-029A-406C-AE02-FD0366A18985}"/>
    <cellStyle name="InputCells12 3 3 2 11" xfId="36748" xr:uid="{222BA6B5-4849-4835-90EC-075545A74B59}"/>
    <cellStyle name="InputCells12 3 3 2 12" xfId="43492" xr:uid="{517E120F-BCC2-4FF9-A007-F0D77086A2EB}"/>
    <cellStyle name="InputCells12 3 3 2 13" xfId="46878" xr:uid="{67453185-B6C2-48DF-A336-54152E2AA3CA}"/>
    <cellStyle name="InputCells12 3 3 2 2" xfId="5906" xr:uid="{CA6D8D4F-6D98-48AB-82C8-71D72674E01F}"/>
    <cellStyle name="InputCells12 3 3 2 3" xfId="9483" xr:uid="{2F240B31-7E67-4601-9957-ACED0914D225}"/>
    <cellStyle name="InputCells12 3 3 2 4" xfId="16588" xr:uid="{CBF087FD-D5C2-4288-A05B-204F748BF5B1}"/>
    <cellStyle name="InputCells12 3 3 2 5" xfId="20575" xr:uid="{3A91BB11-1ACD-4723-AFB4-8046D447FD4B}"/>
    <cellStyle name="InputCells12 3 3 2 6" xfId="23192" xr:uid="{795FCA65-5331-4185-862D-F66E44F107B5}"/>
    <cellStyle name="InputCells12 3 3 2 7" xfId="27503" xr:uid="{1A012B69-A369-46A3-8DD6-7F192287F74E}"/>
    <cellStyle name="InputCells12 3 3 2 8" xfId="27188" xr:uid="{FE8F439B-8F24-4CA1-B137-84E1C1BFDB2A}"/>
    <cellStyle name="InputCells12 3 3 2 9" xfId="33050" xr:uid="{64567937-0757-42EA-9035-A4424AB92A26}"/>
    <cellStyle name="InputCells12 3 3 3" xfId="1890" xr:uid="{FE158AA8-967D-4009-A223-275301942E1D}"/>
    <cellStyle name="InputCells12 3 3 3 10" xfId="33473" xr:uid="{B905D57D-C798-4C0B-87BF-5C99099C1AEC}"/>
    <cellStyle name="InputCells12 3 3 3 11" xfId="36999" xr:uid="{3031C71D-F633-41AD-AFC8-CB7D28CB0D0D}"/>
    <cellStyle name="InputCells12 3 3 3 12" xfId="27190" xr:uid="{895A6762-AB71-43A8-B153-D539290B88C8}"/>
    <cellStyle name="InputCells12 3 3 3 13" xfId="43915" xr:uid="{4C87D7BF-1F5F-481E-865C-D50389B2BFC0}"/>
    <cellStyle name="InputCells12 3 3 3 14" xfId="47167" xr:uid="{C9E09B19-A879-4B85-B388-6A57B9CE1678}"/>
    <cellStyle name="InputCells12 3 3 3 2" xfId="6328" xr:uid="{DB01E05C-3780-4ECE-9CAC-42ADB1E4C631}"/>
    <cellStyle name="InputCells12 3 3 3 3" xfId="9906" xr:uid="{BD204652-6EF0-40E9-A157-A026EFB93C64}"/>
    <cellStyle name="InputCells12 3 3 3 4" xfId="13808" xr:uid="{667DF3C8-3F03-454E-9548-F6707E4D46CF}"/>
    <cellStyle name="InputCells12 3 3 3 5" xfId="17011" xr:uid="{E76B7268-38DB-428E-8D90-AD6291999252}"/>
    <cellStyle name="InputCells12 3 3 3 6" xfId="20998" xr:uid="{D01D3BC2-6991-48DD-9AD4-15503B8BD938}"/>
    <cellStyle name="InputCells12 3 3 3 7" xfId="23591" xr:uid="{682B8A42-35AB-4F65-91E3-E2A06E96BA77}"/>
    <cellStyle name="InputCells12 3 3 3 8" xfId="27913" xr:uid="{047D518A-A60C-4EA3-8A57-A2CA6CC96511}"/>
    <cellStyle name="InputCells12 3 3 3 9" xfId="30312" xr:uid="{F5A3EEA8-3341-4C18-AEB9-93ACE42FAE39}"/>
    <cellStyle name="InputCells12 3 3 4" xfId="2213" xr:uid="{2B7A8DDC-E737-49C3-A66E-ADC02A737360}"/>
    <cellStyle name="InputCells12 3 3 4 10" xfId="33792" xr:uid="{791E3150-75AC-45C3-BAE7-83D1842C57D8}"/>
    <cellStyle name="InputCells12 3 3 4 11" xfId="37292" xr:uid="{E1479ADE-98EA-4B8F-945B-F9B20B312919}"/>
    <cellStyle name="InputCells12 3 3 4 12" xfId="39930" xr:uid="{FA3D6A64-C6EE-40EE-933C-F4B12D341DB5}"/>
    <cellStyle name="InputCells12 3 3 4 13" xfId="44236" xr:uid="{69AA0934-04BB-4052-91D8-EDCD24231E24}"/>
    <cellStyle name="InputCells12 3 3 4 14" xfId="48124" xr:uid="{213FCA9B-B4CA-433E-9F46-9FBCB53DF663}"/>
    <cellStyle name="InputCells12 3 3 4 2" xfId="6651" xr:uid="{38636AAD-7CC3-4D99-8284-FC0A63C3F89C}"/>
    <cellStyle name="InputCells12 3 3 4 3" xfId="10229" xr:uid="{60CB3642-783F-4DA7-8207-F68C33BD87F8}"/>
    <cellStyle name="InputCells12 3 3 4 4" xfId="14128" xr:uid="{BB32818D-EF91-4B45-8825-E8DE979952EB}"/>
    <cellStyle name="InputCells12 3 3 4 5" xfId="17329" xr:uid="{13553613-565E-4B59-8D5F-4E8E174803B8}"/>
    <cellStyle name="InputCells12 3 3 4 6" xfId="21312" xr:uid="{7AFE40D1-8EA4-4281-B76D-11FD2EC9AB6C}"/>
    <cellStyle name="InputCells12 3 3 4 7" xfId="23899" xr:uid="{B99480C1-6A8A-4A9F-B999-DF218266428F}"/>
    <cellStyle name="InputCells12 3 3 4 8" xfId="28224" xr:uid="{203A9933-BBFC-40CC-A902-6593EC63B86B}"/>
    <cellStyle name="InputCells12 3 3 4 9" xfId="30352" xr:uid="{3C5FBCE7-CE98-463B-A18E-4940D9B76F96}"/>
    <cellStyle name="InputCells12 3 3 5" xfId="2568" xr:uid="{D5B2DECA-5BF8-4A52-97A8-372B0A72A4CC}"/>
    <cellStyle name="InputCells12 3 3 5 10" xfId="34147" xr:uid="{5C275597-418A-403D-A17A-2165FCCB0D61}"/>
    <cellStyle name="InputCells12 3 3 5 11" xfId="37612" xr:uid="{EA6FBECD-2F4B-4227-82F0-BC0DA93306B4}"/>
    <cellStyle name="InputCells12 3 3 5 12" xfId="40285" xr:uid="{B7BEC868-4D09-46BD-AC19-138B547A4931}"/>
    <cellStyle name="InputCells12 3 3 5 13" xfId="44591" xr:uid="{D0DCC2FA-C5DB-4FD4-8095-1176C488CCF7}"/>
    <cellStyle name="InputCells12 3 3 5 14" xfId="42615" xr:uid="{B9DDA35B-D70D-42D9-AAF3-8DFD10B462A8}"/>
    <cellStyle name="InputCells12 3 3 5 2" xfId="7005" xr:uid="{8AB507BD-521D-4EAB-BAA5-B43C912D5D68}"/>
    <cellStyle name="InputCells12 3 3 5 3" xfId="10584" xr:uid="{6CC8302C-92ED-4B65-A533-667964AF98A9}"/>
    <cellStyle name="InputCells12 3 3 5 4" xfId="14483" xr:uid="{E8A4A1E6-348D-4720-8683-D2E583E59293}"/>
    <cellStyle name="InputCells12 3 3 5 5" xfId="17684" xr:uid="{E8E51444-4C65-4202-B5AC-51BB32522E29}"/>
    <cellStyle name="InputCells12 3 3 5 6" xfId="21667" xr:uid="{0899A08F-8DC5-419E-9BD8-418EA48E4EE0}"/>
    <cellStyle name="InputCells12 3 3 5 7" xfId="24239" xr:uid="{5287B8F1-7D65-49C8-B346-123D27A2667B}"/>
    <cellStyle name="InputCells12 3 3 5 8" xfId="28573" xr:uid="{9E3A0192-CCF0-4C6C-9927-0ADC644E338B}"/>
    <cellStyle name="InputCells12 3 3 5 9" xfId="30540" xr:uid="{F3D1ECB2-8B5F-423C-AD29-E3D2F4E33334}"/>
    <cellStyle name="InputCells12 3 3 6" xfId="3257" xr:uid="{1D37AB13-E463-4359-9B00-4FE7D5E09289}"/>
    <cellStyle name="InputCells12 3 3 6 10" xfId="34834" xr:uid="{2133BF12-8B1D-4E61-A408-234709F053EC}"/>
    <cellStyle name="InputCells12 3 3 6 11" xfId="38279" xr:uid="{BEAADB88-13B6-4D10-ABA1-80C91C4CF55E}"/>
    <cellStyle name="InputCells12 3 3 6 12" xfId="40968" xr:uid="{50A32C9A-7B34-467D-9C30-A81C770D9AC5}"/>
    <cellStyle name="InputCells12 3 3 6 13" xfId="45279" xr:uid="{B83A1EC2-672C-431E-89A2-FC1C91FB7308}"/>
    <cellStyle name="InputCells12 3 3 6 14" xfId="48670" xr:uid="{A7EA69F9-7D15-4A73-8E2D-611C56103F35}"/>
    <cellStyle name="InputCells12 3 3 6 15" xfId="50675" xr:uid="{6DB6BC33-3C1C-4699-862C-A80302C0A5CA}"/>
    <cellStyle name="InputCells12 3 3 6 2" xfId="7692" xr:uid="{C99FD313-5BE9-46E7-9B91-7DA2B5815F41}"/>
    <cellStyle name="InputCells12 3 3 6 3" xfId="11271" xr:uid="{14285076-CAF7-4391-AC4D-C9E4E57387C6}"/>
    <cellStyle name="InputCells12 3 3 6 4" xfId="15171" xr:uid="{ECBB3C70-6BE9-4ABD-9391-6BA66F510327}"/>
    <cellStyle name="InputCells12 3 3 6 5" xfId="18370" xr:uid="{DC371786-4AF7-4568-BCBB-8ED1973A2753}"/>
    <cellStyle name="InputCells12 3 3 6 6" xfId="22350" xr:uid="{D8D70D1B-3461-46B1-819F-7802D2204EF0}"/>
    <cellStyle name="InputCells12 3 3 6 7" xfId="24912" xr:uid="{9505022F-5331-45FA-9AE0-625C0314A25B}"/>
    <cellStyle name="InputCells12 3 3 6 8" xfId="29255" xr:uid="{BCA6A629-7D10-402E-9E8E-E588FFF20314}"/>
    <cellStyle name="InputCells12 3 3 6 9" xfId="31229" xr:uid="{79AE5512-D89D-41EC-8278-1A30AA1CEE99}"/>
    <cellStyle name="InputCells12 3 3 7" xfId="3637" xr:uid="{704C3F22-C11B-48C0-8152-0FAEBA08A28A}"/>
    <cellStyle name="InputCells12 3 3 7 10" xfId="35214" xr:uid="{89961C19-1D54-4478-B538-0652DB3FE8D9}"/>
    <cellStyle name="InputCells12 3 3 7 11" xfId="38659" xr:uid="{6971271A-5393-4CFD-BCAC-1AAE9833C092}"/>
    <cellStyle name="InputCells12 3 3 7 12" xfId="41348" xr:uid="{79104AA1-568D-4235-B104-CB880369E3CC}"/>
    <cellStyle name="InputCells12 3 3 7 13" xfId="45659" xr:uid="{A5A683F3-5B1F-4C7A-BE05-82C4DB99797D}"/>
    <cellStyle name="InputCells12 3 3 7 14" xfId="49050" xr:uid="{540DFEF2-EF76-4941-9DF2-3771ECD7F720}"/>
    <cellStyle name="InputCells12 3 3 7 15" xfId="51055" xr:uid="{42C59592-9370-4CE4-BFDF-FFF4B0302682}"/>
    <cellStyle name="InputCells12 3 3 7 2" xfId="8072" xr:uid="{D070BE06-6577-49C8-A7AC-21572EF1BD1F}"/>
    <cellStyle name="InputCells12 3 3 7 3" xfId="11651" xr:uid="{C4403B64-53DA-40DA-ABE1-B6E286522294}"/>
    <cellStyle name="InputCells12 3 3 7 4" xfId="15551" xr:uid="{E463DC4E-A98B-456A-A9B2-A2A1A620B5A9}"/>
    <cellStyle name="InputCells12 3 3 7 5" xfId="18750" xr:uid="{B4BC4C18-DD13-4D0F-BA68-B86B0CC2BF55}"/>
    <cellStyle name="InputCells12 3 3 7 6" xfId="22730" xr:uid="{CD351F8F-AFA5-4514-8DBB-201A2E060CD9}"/>
    <cellStyle name="InputCells12 3 3 7 7" xfId="25292" xr:uid="{D6B64BE1-CAD9-4889-B1F5-13EDCD184B85}"/>
    <cellStyle name="InputCells12 3 3 7 8" xfId="29635" xr:uid="{9B03151C-7904-4539-8D73-0A5794F46821}"/>
    <cellStyle name="InputCells12 3 3 7 9" xfId="31609" xr:uid="{8F2FD39F-AB0D-4274-836B-046293772A80}"/>
    <cellStyle name="InputCells12 3 3 8" xfId="4209" xr:uid="{E0F272B6-2808-47D9-A3BD-5E73431DA5F6}"/>
    <cellStyle name="InputCells12 3 3 8 10" xfId="41872" xr:uid="{047D5398-6938-428F-9DCA-70BBC0106B2A}"/>
    <cellStyle name="InputCells12 3 3 8 11" xfId="46208" xr:uid="{BAA244E9-4F87-432F-AE37-19458C6BD718}"/>
    <cellStyle name="InputCells12 3 3 8 12" xfId="49612" xr:uid="{38CC84F7-3BF0-49D5-BBDC-B00649BC010A}"/>
    <cellStyle name="InputCells12 3 3 8 13" xfId="51579" xr:uid="{4D6A89C1-1804-4D52-893F-97FC72B7AD4B}"/>
    <cellStyle name="InputCells12 3 3 8 2" xfId="8642" xr:uid="{AB334270-C111-4FAA-BB9B-EEEE62C49025}"/>
    <cellStyle name="InputCells12 3 3 8 3" xfId="12213" xr:uid="{3494D593-FFD2-4D2D-8077-9DCD19B9674E}"/>
    <cellStyle name="InputCells12 3 3 8 4" xfId="16116" xr:uid="{FE0ACDAF-8CF4-4A61-B6C5-BB1E29F51236}"/>
    <cellStyle name="InputCells12 3 3 8 5" xfId="19297" xr:uid="{93680A66-26A2-4365-BFA1-E1ADA41FC4D2}"/>
    <cellStyle name="InputCells12 3 3 8 6" xfId="25816" xr:uid="{A0AEA2F8-5ABB-4688-BD35-FBD9FD2E5E7B}"/>
    <cellStyle name="InputCells12 3 3 8 7" xfId="32164" xr:uid="{58DD9407-02BA-4C5D-9071-EA36235782FD}"/>
    <cellStyle name="InputCells12 3 3 8 8" xfId="35770" xr:uid="{561D16DC-708A-45CB-A39E-5E54B75731B0}"/>
    <cellStyle name="InputCells12 3 3 8 9" xfId="39222" xr:uid="{D29D8EC6-4B8F-43AF-902C-4E213B8F7148}"/>
    <cellStyle name="InputCells12 3 3 9" xfId="4440" xr:uid="{EB7FB57F-D394-4EC4-9FF9-CE85DB6FCD23}"/>
    <cellStyle name="InputCells12 3 3 9 10" xfId="42103" xr:uid="{9AF021A2-BBE1-48F6-BB5A-3F1C8AA9B2B3}"/>
    <cellStyle name="InputCells12 3 3 9 11" xfId="46439" xr:uid="{7AE3024F-FEEF-4992-AE8C-F5EC11E6EFA2}"/>
    <cellStyle name="InputCells12 3 3 9 12" xfId="49843" xr:uid="{85E56020-6FB1-4860-84DE-BDC2898B0DBE}"/>
    <cellStyle name="InputCells12 3 3 9 13" xfId="51810" xr:uid="{5A981222-5220-4419-B2DE-7DE1FF63E187}"/>
    <cellStyle name="InputCells12 3 3 9 2" xfId="8873" xr:uid="{C09186EC-8A11-4683-9BE2-041A2473AF05}"/>
    <cellStyle name="InputCells12 3 3 9 3" xfId="12444" xr:uid="{B7C1E389-084A-4E37-BF9F-F480C02948DA}"/>
    <cellStyle name="InputCells12 3 3 9 4" xfId="16347" xr:uid="{4E4DD251-0A18-426F-9CE8-4F8198325F1A}"/>
    <cellStyle name="InputCells12 3 3 9 5" xfId="19528" xr:uid="{CA38A046-2E51-42BA-9AEF-B22148189F66}"/>
    <cellStyle name="InputCells12 3 3 9 6" xfId="26047" xr:uid="{8513C519-A279-4497-90E6-BB24F4BB402D}"/>
    <cellStyle name="InputCells12 3 3 9 7" xfId="32395" xr:uid="{76E4C062-BDC3-4FFE-82F4-A17970BD1D03}"/>
    <cellStyle name="InputCells12 3 3 9 8" xfId="36001" xr:uid="{BCCBCE73-AEB8-4B6B-AD23-51054AA6056C}"/>
    <cellStyle name="InputCells12 3 3 9 9" xfId="39453" xr:uid="{9D698B33-C98D-48ED-B536-654DBD7355FC}"/>
    <cellStyle name="InputCells12 3 4" xfId="4986" xr:uid="{88EDA86E-541B-496C-8B50-1E1D6F9313E7}"/>
    <cellStyle name="InputCells12 3 5" xfId="26617" xr:uid="{1C7B85E1-8FD2-434B-905D-C284230A6423}"/>
    <cellStyle name="InputCells12 3 6" xfId="52116" xr:uid="{B9916813-91A6-46FC-8D27-6D2967BD4D48}"/>
    <cellStyle name="InputCells12 4" xfId="353" xr:uid="{2C453FAD-4391-4D4C-88A5-91D126DB540F}"/>
    <cellStyle name="InputCells12 4 10" xfId="2756" xr:uid="{ABB7C849-95B8-440E-93B1-404CFF5F9F4E}"/>
    <cellStyle name="InputCells12 4 10 10" xfId="34335" xr:uid="{8499BBF3-A327-4280-BE62-A702D347560F}"/>
    <cellStyle name="InputCells12 4 10 11" xfId="37780" xr:uid="{18AD0664-4CD5-41D1-A261-2CF66A2FC70B}"/>
    <cellStyle name="InputCells12 4 10 12" xfId="40473" xr:uid="{E0C4BD59-8866-4018-A9F1-4CD1ED24E090}"/>
    <cellStyle name="InputCells12 4 10 13" xfId="44779" xr:uid="{D348CFFF-EB65-48B0-AE8C-C9A94C0DBE3A}"/>
    <cellStyle name="InputCells12 4 10 14" xfId="48175" xr:uid="{588A37DA-2D2C-4445-830E-0E5A24568723}"/>
    <cellStyle name="InputCells12 4 10 15" xfId="50180" xr:uid="{3AFF7E8D-BCE8-467D-88A6-3F435F90D747}"/>
    <cellStyle name="InputCells12 4 10 2" xfId="7192" xr:uid="{FCE2223C-0A6E-4BA0-8433-741CC310F155}"/>
    <cellStyle name="InputCells12 4 10 3" xfId="10772" xr:uid="{6148CA93-56D9-4D5D-8237-B639FBF2E3A5}"/>
    <cellStyle name="InputCells12 4 10 4" xfId="14671" xr:uid="{5CA8AE66-F063-46F7-917E-D29826373066}"/>
    <cellStyle name="InputCells12 4 10 5" xfId="17872" xr:uid="{B2C4FBCE-7ED3-4E15-9978-790D5C23EAB1}"/>
    <cellStyle name="InputCells12 4 10 6" xfId="21855" xr:uid="{81D89165-AD8B-45E8-B02C-B7F7CC6C2D37}"/>
    <cellStyle name="InputCells12 4 10 7" xfId="24417" xr:uid="{70349DE9-DF7E-40D2-AAFD-3B9AC640EC7C}"/>
    <cellStyle name="InputCells12 4 10 8" xfId="28755" xr:uid="{FFFDBF05-E477-4AB5-A0DD-CBDCC375AAAA}"/>
    <cellStyle name="InputCells12 4 10 9" xfId="30728" xr:uid="{20AF0E47-EBD9-4FF6-A753-A7EB29179D00}"/>
    <cellStyle name="InputCells12 4 11" xfId="3870" xr:uid="{DD2D0D65-8E1A-481D-85BF-EE5035C8D793}"/>
    <cellStyle name="InputCells12 4 11 10" xfId="41533" xr:uid="{574A0C71-22A9-4A56-BCCA-4574C8A7F3A6}"/>
    <cellStyle name="InputCells12 4 11 11" xfId="45869" xr:uid="{CC667073-7ABB-4F02-BEA7-8BC7943876E1}"/>
    <cellStyle name="InputCells12 4 11 12" xfId="49273" xr:uid="{4BFE562D-FAD2-4DA7-9F7B-DA7F0AB86C1E}"/>
    <cellStyle name="InputCells12 4 11 13" xfId="51240" xr:uid="{6C3D66C1-1E61-4D52-9557-46BC28254B52}"/>
    <cellStyle name="InputCells12 4 11 2" xfId="8303" xr:uid="{4356BB79-2176-47F1-B1B6-5CE797598FC8}"/>
    <cellStyle name="InputCells12 4 11 3" xfId="11874" xr:uid="{C2D68790-6D83-4C7F-AB31-F38B49EB2D74}"/>
    <cellStyle name="InputCells12 4 11 4" xfId="15777" xr:uid="{E2111219-084A-48CE-B7BC-0B20664B8098}"/>
    <cellStyle name="InputCells12 4 11 5" xfId="18958" xr:uid="{29220438-B862-4C8F-A6E2-7041FF2CF9EC}"/>
    <cellStyle name="InputCells12 4 11 6" xfId="25477" xr:uid="{B59420F5-124E-4E32-9658-831174A23F05}"/>
    <cellStyle name="InputCells12 4 11 7" xfId="31825" xr:uid="{0EEAD7E8-E668-4051-9150-382CEE3594DF}"/>
    <cellStyle name="InputCells12 4 11 8" xfId="35431" xr:uid="{3DF7D535-300A-40CE-99B7-A1B3B569EB63}"/>
    <cellStyle name="InputCells12 4 11 9" xfId="38883" xr:uid="{3C0BC59C-5925-4980-904B-88A29784D2AE}"/>
    <cellStyle name="InputCells12 4 12" xfId="4389" xr:uid="{62A43467-BD4B-48AC-BE4D-FAE936192C0D}"/>
    <cellStyle name="InputCells12 4 12 10" xfId="42052" xr:uid="{201ACE41-4611-476F-8946-62FD0CDF2F16}"/>
    <cellStyle name="InputCells12 4 12 11" xfId="46388" xr:uid="{7A60D53D-EF17-40AF-8168-4D42B79F8DE4}"/>
    <cellStyle name="InputCells12 4 12 12" xfId="49792" xr:uid="{BB5D22BA-C8EB-4C87-BA74-8D9303A44231}"/>
    <cellStyle name="InputCells12 4 12 13" xfId="51759" xr:uid="{94E042B3-99F7-4783-99B5-708F53B9EE10}"/>
    <cellStyle name="InputCells12 4 12 2" xfId="8822" xr:uid="{C684730B-EDF5-4399-9937-143B1D4D767D}"/>
    <cellStyle name="InputCells12 4 12 3" xfId="12393" xr:uid="{D9123197-79B4-4068-AB6E-28CED209B57C}"/>
    <cellStyle name="InputCells12 4 12 4" xfId="16296" xr:uid="{9C6A8E2E-1B57-4134-9AE9-F083479F9019}"/>
    <cellStyle name="InputCells12 4 12 5" xfId="19477" xr:uid="{40C54F12-052B-4F4E-8191-373CD97B45D2}"/>
    <cellStyle name="InputCells12 4 12 6" xfId="25996" xr:uid="{024B572E-3D59-4E85-AFA0-3E2EA7012E49}"/>
    <cellStyle name="InputCells12 4 12 7" xfId="32344" xr:uid="{C0A6CA92-232C-4D06-B0E9-EF76B1DDE341}"/>
    <cellStyle name="InputCells12 4 12 8" xfId="35950" xr:uid="{B6DCF35E-44A5-4B02-9755-C8084559D4F1}"/>
    <cellStyle name="InputCells12 4 12 9" xfId="39402" xr:uid="{B7FC7D5D-6589-4FC4-9D45-CC5C2C722E7E}"/>
    <cellStyle name="InputCells12 4 13" xfId="4898" xr:uid="{49A0E4B3-D563-409F-80C0-55868A299238}"/>
    <cellStyle name="InputCells12 4 14" xfId="12621" xr:uid="{92A81AAC-F035-4CB4-9E36-87DAABD7E599}"/>
    <cellStyle name="InputCells12 4 15" xfId="13386" xr:uid="{FDF3023E-297D-4CEC-9018-A7A2F99E4739}"/>
    <cellStyle name="InputCells12 4 16" xfId="30343" xr:uid="{416A523D-1E47-480D-A1F6-715F283A6674}"/>
    <cellStyle name="InputCells12 4 17" xfId="42462" xr:uid="{62F46238-20E1-430A-8583-A4E8DE1D30DE}"/>
    <cellStyle name="InputCells12 4 18" xfId="52288" xr:uid="{3FF3EEA0-20DC-4ACC-A52A-55E6974C53CB}"/>
    <cellStyle name="InputCells12 4 2" xfId="691" xr:uid="{1EC1BB2E-37FB-49A1-AE78-33938957CD61}"/>
    <cellStyle name="InputCells12 4 2 10" xfId="3725" xr:uid="{DA41B680-D2A8-4CE6-9D26-38740D79BE2D}"/>
    <cellStyle name="InputCells12 4 2 10 10" xfId="41390" xr:uid="{C1E408C5-ED90-4B38-BF59-F6211DC9A66E}"/>
    <cellStyle name="InputCells12 4 2 10 11" xfId="45724" xr:uid="{10CCD8FA-229B-421D-9A78-158744025575}"/>
    <cellStyle name="InputCells12 4 2 10 12" xfId="49128" xr:uid="{3CCF46AD-AEFE-46B4-9ACD-0C4F8363ACA6}"/>
    <cellStyle name="InputCells12 4 2 10 13" xfId="51097" xr:uid="{BB9A2BCD-05B8-441F-AEDE-952455861EEA}"/>
    <cellStyle name="InputCells12 4 2 10 2" xfId="8158" xr:uid="{FDD07860-F9DB-49AF-BF4A-BD1CB6E7516B}"/>
    <cellStyle name="InputCells12 4 2 10 3" xfId="11730" xr:uid="{392B4533-1AD4-4549-8352-F15EFFCEA7CF}"/>
    <cellStyle name="InputCells12 4 2 10 4" xfId="15632" xr:uid="{52CF6B45-0DCF-4575-A0E6-5DC571A41E27}"/>
    <cellStyle name="InputCells12 4 2 10 5" xfId="18813" xr:uid="{9768E779-3313-4F0A-87C2-56692B2C0FA2}"/>
    <cellStyle name="InputCells12 4 2 10 6" xfId="25334" xr:uid="{DDF6AE9D-1E47-4C7E-84CB-8E0FA1F2E51D}"/>
    <cellStyle name="InputCells12 4 2 10 7" xfId="31681" xr:uid="{12C5AF06-4FDD-43D3-9661-0DAC17CFFE22}"/>
    <cellStyle name="InputCells12 4 2 10 8" xfId="35286" xr:uid="{08A076B1-6B44-406C-A1CA-0047715767BA}"/>
    <cellStyle name="InputCells12 4 2 10 9" xfId="38738" xr:uid="{078E81D2-CA53-4C88-9DEE-1C779CFC1F58}"/>
    <cellStyle name="InputCells12 4 2 11" xfId="6990" xr:uid="{467CEC91-160E-4F6E-83BC-5C66F567B1B3}"/>
    <cellStyle name="InputCells12 4 2 12" xfId="13579" xr:uid="{A4B27BDB-0772-402F-AA70-3BA1A9E92D82}"/>
    <cellStyle name="InputCells12 4 2 13" xfId="19805" xr:uid="{E09614D7-0EAE-406A-8CF5-73D7A08C6440}"/>
    <cellStyle name="InputCells12 4 2 14" xfId="37659" xr:uid="{DC235578-A5E9-46BC-9170-A1193C81D34F}"/>
    <cellStyle name="InputCells12 4 2 15" xfId="42721" xr:uid="{338105FA-A91F-4D58-A16B-67C536F557E3}"/>
    <cellStyle name="InputCells12 4 2 16" xfId="52555" xr:uid="{F91CACFE-D171-487E-91B9-25C092F96B02}"/>
    <cellStyle name="InputCells12 4 2 2" xfId="906" xr:uid="{428E0AC0-EA0E-407E-8F80-F7136D859AF0}"/>
    <cellStyle name="InputCells12 4 2 2 10" xfId="4924" xr:uid="{B785686E-3161-4BB0-97F0-AA5213E2D3F0}"/>
    <cellStyle name="InputCells12 4 2 2 11" xfId="12791" xr:uid="{C624694B-08D8-4E68-AE37-8436C25A72BF}"/>
    <cellStyle name="InputCells12 4 2 2 12" xfId="20015" xr:uid="{D22F3B62-D4AA-4219-8F5F-CBBA11DBB799}"/>
    <cellStyle name="InputCells12 4 2 2 13" xfId="36720" xr:uid="{61F18573-87B3-4AB3-886C-23DCBBBE97DC}"/>
    <cellStyle name="InputCells12 4 2 2 14" xfId="42931" xr:uid="{4DA7593C-F577-4D87-BB23-9543006DDB22}"/>
    <cellStyle name="InputCells12 4 2 2 15" xfId="52769" xr:uid="{FB31593D-FF3C-4A2E-A97F-3F85055B5478}"/>
    <cellStyle name="InputCells12 4 2 2 2" xfId="1644" xr:uid="{49096F84-8A18-42C7-87BD-92F3A58992F6}"/>
    <cellStyle name="InputCells12 4 2 2 2 10" xfId="36783" xr:uid="{833097C4-5DC7-4F47-9EA0-F6A0BD428140}"/>
    <cellStyle name="InputCells12 4 2 2 2 11" xfId="30821" xr:uid="{60B41CC5-3237-4281-ADC6-AF8E6FBC27F1}"/>
    <cellStyle name="InputCells12 4 2 2 2 12" xfId="43669" xr:uid="{50B9A287-1124-4A7F-8506-1C3B04DC9DC9}"/>
    <cellStyle name="InputCells12 4 2 2 2 13" xfId="47389" xr:uid="{39A8F692-1D55-4353-9E44-DF4C6E07576E}"/>
    <cellStyle name="InputCells12 4 2 2 2 2" xfId="6083" xr:uid="{BB8E17CA-7699-4BD2-A6DE-9237CFA840AE}"/>
    <cellStyle name="InputCells12 4 2 2 2 3" xfId="9660" xr:uid="{31BA6E30-0492-4988-97B0-674EF5D3EC36}"/>
    <cellStyle name="InputCells12 4 2 2 2 4" xfId="16765" xr:uid="{006F2A12-44D1-47F8-B35B-A3F5FB5020C2}"/>
    <cellStyle name="InputCells12 4 2 2 2 5" xfId="20752" xr:uid="{77210B25-B28E-4032-B55F-687064EDD7E7}"/>
    <cellStyle name="InputCells12 4 2 2 2 6" xfId="23360" xr:uid="{EC8781CE-A9DC-4220-ACC4-AFA0C4A0613F}"/>
    <cellStyle name="InputCells12 4 2 2 2 7" xfId="27677" xr:uid="{CA2F5F0A-C37F-4F03-8C86-03C9CC89E622}"/>
    <cellStyle name="InputCells12 4 2 2 2 8" xfId="27244" xr:uid="{C30C38DD-D726-4E9E-868E-83EE403207DD}"/>
    <cellStyle name="InputCells12 4 2 2 2 9" xfId="33227" xr:uid="{A52741AC-B24E-422F-9528-763EC3152213}"/>
    <cellStyle name="InputCells12 4 2 2 3" xfId="1873" xr:uid="{B7E87051-CED7-4472-B55E-B10E9A2E303C}"/>
    <cellStyle name="InputCells12 4 2 2 3 10" xfId="33456" xr:uid="{E2A41FA4-69F3-4139-A5E8-1CAAE11A0CEA}"/>
    <cellStyle name="InputCells12 4 2 2 3 11" xfId="36983" xr:uid="{7AE8D429-48EE-4011-AEDD-6D0494D91B3C}"/>
    <cellStyle name="InputCells12 4 2 2 3 12" xfId="30355" xr:uid="{9AC679A7-55FE-40C9-84C7-BA08D4A8DB2A}"/>
    <cellStyle name="InputCells12 4 2 2 3 13" xfId="43898" xr:uid="{1D59C4F5-186A-4759-9776-EB3F38B3CB79}"/>
    <cellStyle name="InputCells12 4 2 2 3 14" xfId="47354" xr:uid="{029604AF-547D-4A2E-935F-D83750363D17}"/>
    <cellStyle name="InputCells12 4 2 2 3 2" xfId="6311" xr:uid="{3CD36E0C-47C9-4733-B177-27141F06941B}"/>
    <cellStyle name="InputCells12 4 2 2 3 3" xfId="9889" xr:uid="{15C98A1C-141E-4E1E-89A6-44AB5A679B57}"/>
    <cellStyle name="InputCells12 4 2 2 3 4" xfId="13791" xr:uid="{49D929E9-C59F-40C4-BC0B-F004375B58F4}"/>
    <cellStyle name="InputCells12 4 2 2 3 5" xfId="16994" xr:uid="{5269B3EB-E205-4652-BD42-9A50CBC166F5}"/>
    <cellStyle name="InputCells12 4 2 2 3 6" xfId="20981" xr:uid="{A90ABB2D-613F-4B20-9BD0-8425E0D915D5}"/>
    <cellStyle name="InputCells12 4 2 2 3 7" xfId="23574" xr:uid="{F90DEBBB-E8ED-4EC9-B2F7-FA39362A5735}"/>
    <cellStyle name="InputCells12 4 2 2 3 8" xfId="27897" xr:uid="{58B05C67-1EA6-4217-8760-8FE01D4681D6}"/>
    <cellStyle name="InputCells12 4 2 2 3 9" xfId="26986" xr:uid="{60AA8FF0-AF84-4A29-ABD1-934550F7483F}"/>
    <cellStyle name="InputCells12 4 2 2 4" xfId="2316" xr:uid="{460DEC83-E7CC-4343-9D03-A2AE55F29AA5}"/>
    <cellStyle name="InputCells12 4 2 2 4 10" xfId="33895" xr:uid="{6C930607-5D1E-45CA-B1E2-25FED670478D}"/>
    <cellStyle name="InputCells12 4 2 2 4 11" xfId="37388" xr:uid="{B3A5719C-D554-42CA-9F17-7FBBEAA8C330}"/>
    <cellStyle name="InputCells12 4 2 2 4 12" xfId="40033" xr:uid="{2AC089D6-EF8F-4C6F-A588-7D69756AC41B}"/>
    <cellStyle name="InputCells12 4 2 2 4 13" xfId="44339" xr:uid="{2BF96067-BAA0-4367-A38C-678BBB185F6B}"/>
    <cellStyle name="InputCells12 4 2 2 4 14" xfId="48009" xr:uid="{A3EAF493-908E-40D1-A810-73AE24AA7411}"/>
    <cellStyle name="InputCells12 4 2 2 4 2" xfId="6754" xr:uid="{ACDA5CC6-0663-4649-9EED-F12D1110B6E8}"/>
    <cellStyle name="InputCells12 4 2 2 4 3" xfId="10332" xr:uid="{4FD37DE8-D922-4A3F-9877-997C846EFE71}"/>
    <cellStyle name="InputCells12 4 2 2 4 4" xfId="14231" xr:uid="{55054861-E7BA-4C48-B88E-2EEB2ABB62F7}"/>
    <cellStyle name="InputCells12 4 2 2 4 5" xfId="17432" xr:uid="{6C19E6F1-1F29-45A8-BEF8-45532841DEDA}"/>
    <cellStyle name="InputCells12 4 2 2 4 6" xfId="21415" xr:uid="{DFBA3946-DFF2-44BE-BE20-22FA769CB928}"/>
    <cellStyle name="InputCells12 4 2 2 4 7" xfId="24002" xr:uid="{DF4A01A1-9058-4A83-80D6-A9D9D8DB87C0}"/>
    <cellStyle name="InputCells12 4 2 2 4 8" xfId="28325" xr:uid="{4833CB93-5E99-40F0-ABD4-2D76B05CE2D9}"/>
    <cellStyle name="InputCells12 4 2 2 4 9" xfId="30144" xr:uid="{D604F247-039D-4CF8-8C46-D8CE1DE44CAB}"/>
    <cellStyle name="InputCells12 4 2 2 5" xfId="2681" xr:uid="{C99E02A6-F9E2-4ED7-94B8-7B18B1487377}"/>
    <cellStyle name="InputCells12 4 2 2 5 10" xfId="34260" xr:uid="{00B6756E-3C9F-4FDB-BD06-E7C6A3B6B73D}"/>
    <cellStyle name="InputCells12 4 2 2 5 11" xfId="37711" xr:uid="{CF02A54A-F192-4CC0-997A-BB67A85A269C}"/>
    <cellStyle name="InputCells12 4 2 2 5 12" xfId="40398" xr:uid="{CDD06B0D-4E10-449A-AD2E-4625BF983C62}"/>
    <cellStyle name="InputCells12 4 2 2 5 13" xfId="44704" xr:uid="{50EA1FF2-6DBF-423A-851C-37C64FE8735B}"/>
    <cellStyle name="InputCells12 4 2 2 5 14" xfId="50105" xr:uid="{3AFB991F-2D15-4855-A9C8-3B2A2B1D6104}"/>
    <cellStyle name="InputCells12 4 2 2 5 2" xfId="7117" xr:uid="{B50D9F8C-6DC0-42A8-B7C8-3B8F765E9BD3}"/>
    <cellStyle name="InputCells12 4 2 2 5 3" xfId="10697" xr:uid="{94670C22-A2BD-4B47-A4D2-3325EECCDD73}"/>
    <cellStyle name="InputCells12 4 2 2 5 4" xfId="14596" xr:uid="{397B2066-4B42-47B4-B8E7-A9BB5591D021}"/>
    <cellStyle name="InputCells12 4 2 2 5 5" xfId="17797" xr:uid="{9F2172C9-0071-4511-BCBB-DE267282A388}"/>
    <cellStyle name="InputCells12 4 2 2 5 6" xfId="21780" xr:uid="{E26D519E-1AF6-4C5C-8446-8DC0A3F50097}"/>
    <cellStyle name="InputCells12 4 2 2 5 7" xfId="24347" xr:uid="{A6A938C7-64F2-4154-809B-D19879BA31C1}"/>
    <cellStyle name="InputCells12 4 2 2 5 8" xfId="28681" xr:uid="{5C3027E6-A23C-4404-9C3A-C5B8556894B8}"/>
    <cellStyle name="InputCells12 4 2 2 5 9" xfId="30653" xr:uid="{6D6DF256-38BC-430A-8A23-985C3BFACF33}"/>
    <cellStyle name="InputCells12 4 2 2 6" xfId="3370" xr:uid="{86252D25-9BF7-4782-A247-D621CE672418}"/>
    <cellStyle name="InputCells12 4 2 2 6 10" xfId="34947" xr:uid="{CFDE2BF8-8DEF-4804-9874-B52072BEF2F1}"/>
    <cellStyle name="InputCells12 4 2 2 6 11" xfId="38392" xr:uid="{9FD15343-073F-456A-B01F-DFC42ABBBC58}"/>
    <cellStyle name="InputCells12 4 2 2 6 12" xfId="41081" xr:uid="{48CA0870-9426-4E4B-85BB-3569CC538F20}"/>
    <cellStyle name="InputCells12 4 2 2 6 13" xfId="45392" xr:uid="{EE456AD6-D021-44F0-8865-8B3CE19F8E49}"/>
    <cellStyle name="InputCells12 4 2 2 6 14" xfId="48783" xr:uid="{AC030A31-2A42-4B64-99BC-3F88A55573B4}"/>
    <cellStyle name="InputCells12 4 2 2 6 15" xfId="50788" xr:uid="{9C70736F-D7A3-46C7-9291-A87E29744127}"/>
    <cellStyle name="InputCells12 4 2 2 6 2" xfId="7805" xr:uid="{5C077B92-02D3-4CC0-8573-64BA686C92DB}"/>
    <cellStyle name="InputCells12 4 2 2 6 3" xfId="11384" xr:uid="{684CF184-C1F5-498D-8DA8-32E7DCB901BB}"/>
    <cellStyle name="InputCells12 4 2 2 6 4" xfId="15284" xr:uid="{C25376DD-D495-4CFC-9140-8B1003B87129}"/>
    <cellStyle name="InputCells12 4 2 2 6 5" xfId="18483" xr:uid="{C7F6FF99-5E10-490D-A45B-D09F9ED47FB2}"/>
    <cellStyle name="InputCells12 4 2 2 6 6" xfId="22463" xr:uid="{D63ACD42-08B6-4872-8E65-CB7F4C7F0932}"/>
    <cellStyle name="InputCells12 4 2 2 6 7" xfId="25025" xr:uid="{12C2BF68-B3E3-45E7-A37E-B1F29CEBC312}"/>
    <cellStyle name="InputCells12 4 2 2 6 8" xfId="29368" xr:uid="{C33F8875-7424-4A38-AE55-75A27F442922}"/>
    <cellStyle name="InputCells12 4 2 2 6 9" xfId="31342" xr:uid="{11B24BEB-80C6-41E7-A21C-481F23A0DCD5}"/>
    <cellStyle name="InputCells12 4 2 2 7" xfId="3620" xr:uid="{D1964928-9B13-41A7-857F-638C09E0EA57}"/>
    <cellStyle name="InputCells12 4 2 2 7 10" xfId="35197" xr:uid="{2285F296-3D61-48D7-859F-5F8F528005B4}"/>
    <cellStyle name="InputCells12 4 2 2 7 11" xfId="38642" xr:uid="{D69C7544-6EE4-4434-8420-A07C9098F088}"/>
    <cellStyle name="InputCells12 4 2 2 7 12" xfId="41331" xr:uid="{AAA880CA-9A4D-4CDE-9148-79BE125D012E}"/>
    <cellStyle name="InputCells12 4 2 2 7 13" xfId="45642" xr:uid="{D0EB8AE2-4080-4A9B-964A-DA1309DBEC99}"/>
    <cellStyle name="InputCells12 4 2 2 7 14" xfId="49033" xr:uid="{600D5D11-8455-4488-AA91-7AE0C40F22AB}"/>
    <cellStyle name="InputCells12 4 2 2 7 15" xfId="51038" xr:uid="{8E15F0EF-F304-428F-9AF3-45245393E7B8}"/>
    <cellStyle name="InputCells12 4 2 2 7 2" xfId="8055" xr:uid="{8766B3F4-15F2-4FC2-8AC2-0BFEAF21426D}"/>
    <cellStyle name="InputCells12 4 2 2 7 3" xfId="11634" xr:uid="{405B124D-88DB-4BA2-B375-34D1452ACA4D}"/>
    <cellStyle name="InputCells12 4 2 2 7 4" xfId="15534" xr:uid="{CF46F8A9-034A-4664-9FD7-924B4753F9C6}"/>
    <cellStyle name="InputCells12 4 2 2 7 5" xfId="18733" xr:uid="{742845BE-E96E-4344-8A38-90E1B57C5520}"/>
    <cellStyle name="InputCells12 4 2 2 7 6" xfId="22713" xr:uid="{C99D4288-820C-4261-83F7-040A876FC8BA}"/>
    <cellStyle name="InputCells12 4 2 2 7 7" xfId="25275" xr:uid="{54319A5D-3F10-4C31-ACE7-D6628D405745}"/>
    <cellStyle name="InputCells12 4 2 2 7 8" xfId="29618" xr:uid="{289A0D4E-FE8A-43B0-A8DB-9278BBB38025}"/>
    <cellStyle name="InputCells12 4 2 2 7 9" xfId="31592" xr:uid="{C6E3B76D-583C-4C20-AED9-2D1A17F37D32}"/>
    <cellStyle name="InputCells12 4 2 2 8" xfId="4322" xr:uid="{C17628EA-CC0C-4352-B8CB-D5ACA2E6E0C1}"/>
    <cellStyle name="InputCells12 4 2 2 8 10" xfId="41985" xr:uid="{A5AF093F-784C-4F35-874E-6AB2F5B6D50B}"/>
    <cellStyle name="InputCells12 4 2 2 8 11" xfId="46321" xr:uid="{B77BD0E5-BD5A-4A93-80B4-66AC54945C3D}"/>
    <cellStyle name="InputCells12 4 2 2 8 12" xfId="49725" xr:uid="{546FFC7C-F27D-4095-9A00-9E0634512F2B}"/>
    <cellStyle name="InputCells12 4 2 2 8 13" xfId="51692" xr:uid="{289FBC76-1B9E-4D75-ADB0-424E9FB828FC}"/>
    <cellStyle name="InputCells12 4 2 2 8 2" xfId="8755" xr:uid="{8D8B6094-C340-40B5-9129-93DAA0BBD901}"/>
    <cellStyle name="InputCells12 4 2 2 8 3" xfId="12326" xr:uid="{612DC2FD-F040-44D9-BA7D-89EE2CACAC96}"/>
    <cellStyle name="InputCells12 4 2 2 8 4" xfId="16229" xr:uid="{748289A6-D1AB-4D09-9097-72E827A0E540}"/>
    <cellStyle name="InputCells12 4 2 2 8 5" xfId="19410" xr:uid="{296ED218-817C-493B-9FE3-9A0983A9B81C}"/>
    <cellStyle name="InputCells12 4 2 2 8 6" xfId="25929" xr:uid="{FBA9BE8E-85D4-4FE1-B520-94298F5A6F89}"/>
    <cellStyle name="InputCells12 4 2 2 8 7" xfId="32277" xr:uid="{8909FB83-082F-4ED0-A9A9-043AC44FD1D2}"/>
    <cellStyle name="InputCells12 4 2 2 8 8" xfId="35883" xr:uid="{CD743EC1-0245-44A0-8A99-BDCE8AA120A6}"/>
    <cellStyle name="InputCells12 4 2 2 8 9" xfId="39335" xr:uid="{76051326-7DF0-4943-A91A-5FDC7C8D8FA2}"/>
    <cellStyle name="InputCells12 4 2 2 9" xfId="4410" xr:uid="{1940CDF3-DFED-41E0-B3FD-11369C34B3EE}"/>
    <cellStyle name="InputCells12 4 2 2 9 10" xfId="42073" xr:uid="{359DAB57-EF66-47DA-817A-82E154A9CA3E}"/>
    <cellStyle name="InputCells12 4 2 2 9 11" xfId="46409" xr:uid="{860C3A59-0003-420D-8205-A9E0876C22FE}"/>
    <cellStyle name="InputCells12 4 2 2 9 12" xfId="49813" xr:uid="{CA648554-A47D-4F51-95EE-ADCAF6C34CBF}"/>
    <cellStyle name="InputCells12 4 2 2 9 13" xfId="51780" xr:uid="{152C8929-04D9-40FA-BE5E-57B9705B888D}"/>
    <cellStyle name="InputCells12 4 2 2 9 2" xfId="8843" xr:uid="{1BE317C0-6376-40D7-8048-27C9819E6A3B}"/>
    <cellStyle name="InputCells12 4 2 2 9 3" xfId="12414" xr:uid="{F7F48D22-C889-49B4-B2A7-4494ADB60146}"/>
    <cellStyle name="InputCells12 4 2 2 9 4" xfId="16317" xr:uid="{2C57CC69-FF54-4650-B24E-E7479D9F9169}"/>
    <cellStyle name="InputCells12 4 2 2 9 5" xfId="19498" xr:uid="{EF52E10C-5DC4-4011-9D4F-07527FA2230C}"/>
    <cellStyle name="InputCells12 4 2 2 9 6" xfId="26017" xr:uid="{3A84E6B8-602F-49B8-B2B2-0AF35BA76114}"/>
    <cellStyle name="InputCells12 4 2 2 9 7" xfId="32365" xr:uid="{72AD1F73-4988-4FBC-8F4B-D9417748AD05}"/>
    <cellStyle name="InputCells12 4 2 2 9 8" xfId="35971" xr:uid="{8AF49DE8-8D40-4A9A-8D7D-3AB747D05206}"/>
    <cellStyle name="InputCells12 4 2 2 9 9" xfId="39423" xr:uid="{0DA33B0D-7E37-4E18-9F88-5401CC060AD9}"/>
    <cellStyle name="InputCells12 4 2 3" xfId="1294" xr:uid="{629AD988-484B-4BE9-913C-4DBB7535CFAD}"/>
    <cellStyle name="InputCells12 4 2 3 10" xfId="36468" xr:uid="{3B6519CD-18F6-409D-897E-F8D29124B3D3}"/>
    <cellStyle name="InputCells12 4 2 3 11" xfId="37340" xr:uid="{62F463A0-475B-4D07-B152-9D4729C56B12}"/>
    <cellStyle name="InputCells12 4 2 3 12" xfId="43319" xr:uid="{B76FC805-FB2F-4CCE-A9D6-B6E1601C2032}"/>
    <cellStyle name="InputCells12 4 2 3 13" xfId="46661" xr:uid="{F96C3C20-09D7-42FD-BBD8-E85404394A5B}"/>
    <cellStyle name="InputCells12 4 2 3 2" xfId="5736" xr:uid="{7B84CD43-819F-41D2-B9AE-FF4D9FC80B71}"/>
    <cellStyle name="InputCells12 4 2 3 3" xfId="9310" xr:uid="{0589A942-B7AE-42DD-B2D3-4C8DDDD34D19}"/>
    <cellStyle name="InputCells12 4 2 3 4" xfId="13613" xr:uid="{F22F7EB5-6F9D-45C5-A9A2-24423726A452}"/>
    <cellStyle name="InputCells12 4 2 3 5" xfId="20402" xr:uid="{B89D825A-B4AF-45C0-B78C-F8DD829B60AD}"/>
    <cellStyle name="InputCells12 4 2 3 6" xfId="23016" xr:uid="{41731622-F6EF-4F17-8E49-6A4C6D2DBEE8}"/>
    <cellStyle name="InputCells12 4 2 3 7" xfId="27336" xr:uid="{53D85034-DF0D-4DBB-9980-BC596AC2E49E}"/>
    <cellStyle name="InputCells12 4 2 3 8" xfId="27675" xr:uid="{40493D40-53DE-4107-AAE4-A97B30E6278A}"/>
    <cellStyle name="InputCells12 4 2 3 9" xfId="32877" xr:uid="{E3B09EC8-3FAE-40ED-8682-EDCBCF7FFD15}"/>
    <cellStyle name="InputCells12 4 2 4" xfId="1763" xr:uid="{DA54FB1B-C43C-45C0-A24D-CEB6F978C159}"/>
    <cellStyle name="InputCells12 4 2 4 10" xfId="33346" xr:uid="{8E2BA01E-F6CD-4A7F-9E17-13F6D6998D1E}"/>
    <cellStyle name="InputCells12 4 2 4 11" xfId="36889" xr:uid="{88EFDBE0-BCD0-4C38-A3CF-FA1EC12CBDAD}"/>
    <cellStyle name="InputCells12 4 2 4 12" xfId="29914" xr:uid="{1CF7AA7B-54AA-4FE9-89D2-9ADA463C67F1}"/>
    <cellStyle name="InputCells12 4 2 4 13" xfId="43788" xr:uid="{D21E2FAD-F429-4A62-B84F-3A3B03CE6BF7}"/>
    <cellStyle name="InputCells12 4 2 4 14" xfId="42576" xr:uid="{331340B1-4473-4539-8823-210B529AD932}"/>
    <cellStyle name="InputCells12 4 2 4 2" xfId="6201" xr:uid="{05240A8C-5752-4E59-A54B-B225AF45E3F0}"/>
    <cellStyle name="InputCells12 4 2 4 3" xfId="9779" xr:uid="{41CC28D2-86FC-41F0-97E3-AAE437F67D56}"/>
    <cellStyle name="InputCells12 4 2 4 4" xfId="13681" xr:uid="{3470D3EA-B4CF-48A7-99A8-1866B8A199FB}"/>
    <cellStyle name="InputCells12 4 2 4 5" xfId="16884" xr:uid="{F3A71E3F-C396-4832-9BDA-FD213CE0FB18}"/>
    <cellStyle name="InputCells12 4 2 4 6" xfId="20871" xr:uid="{14F83D4E-E072-4F22-96AA-B330680AC2D8}"/>
    <cellStyle name="InputCells12 4 2 4 7" xfId="23471" xr:uid="{A866E3FB-DBBD-494C-8925-F1738C3752DF}"/>
    <cellStyle name="InputCells12 4 2 4 8" xfId="27792" xr:uid="{AE9B7344-0961-41F3-94D8-6E963CFF34B1}"/>
    <cellStyle name="InputCells12 4 2 4 9" xfId="30140" xr:uid="{113DBA4D-2FCA-42DE-930D-7DE3477243E5}"/>
    <cellStyle name="InputCells12 4 2 5" xfId="2135" xr:uid="{45D77B8B-787E-410F-B46F-FBD75E22D4A2}"/>
    <cellStyle name="InputCells12 4 2 5 10" xfId="33714" xr:uid="{1BBED0EC-ED68-4549-B9BC-ABFB2CC7B92E}"/>
    <cellStyle name="InputCells12 4 2 5 11" xfId="37219" xr:uid="{17EDE79E-8CAC-451D-9A0E-0F2A788ED72B}"/>
    <cellStyle name="InputCells12 4 2 5 12" xfId="39852" xr:uid="{FA9209F6-FA8D-4205-9D82-B4A74E8ED0B1}"/>
    <cellStyle name="InputCells12 4 2 5 13" xfId="44158" xr:uid="{19B3E105-CBF3-4E7B-95BC-1408A36B95CD}"/>
    <cellStyle name="InputCells12 4 2 5 14" xfId="47795" xr:uid="{E0CCEDC3-AAC0-40CE-A412-55ECD960F985}"/>
    <cellStyle name="InputCells12 4 2 5 2" xfId="6573" xr:uid="{060E7FB4-A0E8-43CC-AF80-3172C4FC6D41}"/>
    <cellStyle name="InputCells12 4 2 5 3" xfId="10151" xr:uid="{123FBDA6-B598-46F0-9675-735034BF1F99}"/>
    <cellStyle name="InputCells12 4 2 5 4" xfId="14050" xr:uid="{4755DCBD-9011-43D2-A80C-5B38667FFBC8}"/>
    <cellStyle name="InputCells12 4 2 5 5" xfId="17251" xr:uid="{E12C3C12-F28C-4838-9A86-0576D240303E}"/>
    <cellStyle name="InputCells12 4 2 5 6" xfId="21234" xr:uid="{94915B08-9035-4CA6-BFC7-76972BEA3424}"/>
    <cellStyle name="InputCells12 4 2 5 7" xfId="23821" xr:uid="{9153453A-DE1C-4458-BE13-79344E927F76}"/>
    <cellStyle name="InputCells12 4 2 5 8" xfId="28150" xr:uid="{4E3E15A0-0953-4F9E-916B-E4966A8D0601}"/>
    <cellStyle name="InputCells12 4 2 5 9" xfId="26865" xr:uid="{7557B8A1-7678-4023-B98E-A38E63E5A1BB}"/>
    <cellStyle name="InputCells12 4 2 6" xfId="2475" xr:uid="{31622E02-A801-423B-86D6-88A659004BDC}"/>
    <cellStyle name="InputCells12 4 2 6 10" xfId="34054" xr:uid="{03114ED0-04C3-48AF-8F3E-EA9533B6116E}"/>
    <cellStyle name="InputCells12 4 2 6 11" xfId="37533" xr:uid="{2D006A9E-5205-488C-83AA-5A629A3127F4}"/>
    <cellStyle name="InputCells12 4 2 6 12" xfId="40192" xr:uid="{E4C16252-B464-4A2F-80A4-BA46B370F67F}"/>
    <cellStyle name="InputCells12 4 2 6 13" xfId="44498" xr:uid="{6DDAF41F-7DD2-4C93-8B60-3636EFE6B8B3}"/>
    <cellStyle name="InputCells12 4 2 6 14" xfId="42590" xr:uid="{B21142CC-9065-4696-8BD8-4CC71EB2A2B5}"/>
    <cellStyle name="InputCells12 4 2 6 2" xfId="6913" xr:uid="{9D650BE8-6CBF-42EE-B607-1C67080925E3}"/>
    <cellStyle name="InputCells12 4 2 6 3" xfId="10491" xr:uid="{E775789B-9869-4297-A96C-89336B5A5E9A}"/>
    <cellStyle name="InputCells12 4 2 6 4" xfId="14390" xr:uid="{C8DDBC6C-219A-47F6-8FB6-61C1A1FCF908}"/>
    <cellStyle name="InputCells12 4 2 6 5" xfId="17591" xr:uid="{B0C54DD5-5785-4F47-AECB-5CC47016834D}"/>
    <cellStyle name="InputCells12 4 2 6 6" xfId="21574" xr:uid="{2A462DAA-070C-4597-A1E0-8AA0B1643769}"/>
    <cellStyle name="InputCells12 4 2 6 7" xfId="24156" xr:uid="{908E01E0-0B5D-4C19-B8A5-B672FE3E2B24}"/>
    <cellStyle name="InputCells12 4 2 6 8" xfId="28482" xr:uid="{62D14619-2D5B-4E11-9B1F-34CED89E651D}"/>
    <cellStyle name="InputCells12 4 2 6 9" xfId="26469" xr:uid="{453D6C7C-ABE7-4ADA-8DE5-F2EE3C5C9A1C}"/>
    <cellStyle name="InputCells12 4 2 7" xfId="3159" xr:uid="{2A73C3D4-0C66-4937-94BF-BC40C6C07988}"/>
    <cellStyle name="InputCells12 4 2 7 10" xfId="34736" xr:uid="{9265592A-4F50-4B0B-B954-8647D308BEC8}"/>
    <cellStyle name="InputCells12 4 2 7 11" xfId="38181" xr:uid="{CB8E35BB-DC0F-45BE-9023-80481BB73982}"/>
    <cellStyle name="InputCells12 4 2 7 12" xfId="40870" xr:uid="{00B74CB0-EFF8-4321-90D8-C717A1071AF8}"/>
    <cellStyle name="InputCells12 4 2 7 13" xfId="45181" xr:uid="{607F5A96-81E0-4DDD-BFA7-42996046FBB9}"/>
    <cellStyle name="InputCells12 4 2 7 14" xfId="48572" xr:uid="{527B5713-A831-4D04-8725-511E2B60A7D6}"/>
    <cellStyle name="InputCells12 4 2 7 15" xfId="50577" xr:uid="{832B5E2E-BF6D-4398-8653-22C4DBBF00C8}"/>
    <cellStyle name="InputCells12 4 2 7 2" xfId="7594" xr:uid="{7697D87A-A7E7-41FB-87B9-8EA22F95DFD8}"/>
    <cellStyle name="InputCells12 4 2 7 3" xfId="11173" xr:uid="{6FE29AB7-25C8-47CC-8EF3-04EA05F74073}"/>
    <cellStyle name="InputCells12 4 2 7 4" xfId="15073" xr:uid="{66C25BDE-1B1F-476F-A989-A54834D4BFC6}"/>
    <cellStyle name="InputCells12 4 2 7 5" xfId="18272" xr:uid="{FD63AE47-C4E4-47F8-8C3E-EAF069B5327F}"/>
    <cellStyle name="InputCells12 4 2 7 6" xfId="22252" xr:uid="{B787174A-2EC8-46F5-8862-16774A977C91}"/>
    <cellStyle name="InputCells12 4 2 7 7" xfId="24814" xr:uid="{6F2EFC03-3D3E-461F-9015-CBCFF2F36EAC}"/>
    <cellStyle name="InputCells12 4 2 7 8" xfId="29157" xr:uid="{0AF492B3-0A76-42A3-A4AA-C2DC6BA55943}"/>
    <cellStyle name="InputCells12 4 2 7 9" xfId="31131" xr:uid="{C940AE74-D539-4D07-973E-DE0993E4C5A2}"/>
    <cellStyle name="InputCells12 4 2 8" xfId="3506" xr:uid="{3759A041-9864-40DF-86CF-EFFDC51EBD3D}"/>
    <cellStyle name="InputCells12 4 2 8 10" xfId="35083" xr:uid="{A55C64F1-C847-4972-8AF3-CD8D7B9E78E8}"/>
    <cellStyle name="InputCells12 4 2 8 11" xfId="38528" xr:uid="{0084B3E3-7241-4457-9443-129F8211E8D4}"/>
    <cellStyle name="InputCells12 4 2 8 12" xfId="41217" xr:uid="{F7204A03-4A32-4B43-8268-DFFA99F5460D}"/>
    <cellStyle name="InputCells12 4 2 8 13" xfId="45528" xr:uid="{2AE227CC-6F2C-4373-9055-E3973E64266C}"/>
    <cellStyle name="InputCells12 4 2 8 14" xfId="48919" xr:uid="{70CA8970-4E31-4520-8C83-51D98E0086EE}"/>
    <cellStyle name="InputCells12 4 2 8 15" xfId="50924" xr:uid="{342679BA-C05A-4676-AC3F-286345172F00}"/>
    <cellStyle name="InputCells12 4 2 8 2" xfId="7941" xr:uid="{595ED08A-017A-4E83-8F8C-40B90481BCF7}"/>
    <cellStyle name="InputCells12 4 2 8 3" xfId="11520" xr:uid="{2D2CF9BF-22C2-438F-B6FD-24652B33CAB1}"/>
    <cellStyle name="InputCells12 4 2 8 4" xfId="15420" xr:uid="{5516707F-C3C9-4653-A45A-4B2468CE7633}"/>
    <cellStyle name="InputCells12 4 2 8 5" xfId="18619" xr:uid="{35C017F3-F196-45DE-A657-4759DB88168D}"/>
    <cellStyle name="InputCells12 4 2 8 6" xfId="22599" xr:uid="{13385E12-06F6-4874-9749-6E3E5C7B6F9D}"/>
    <cellStyle name="InputCells12 4 2 8 7" xfId="25161" xr:uid="{1E28D0B6-52DC-43FD-A7F7-B4914593E361}"/>
    <cellStyle name="InputCells12 4 2 8 8" xfId="29504" xr:uid="{02FF895E-2A1F-4397-BCEF-02ECBD22E082}"/>
    <cellStyle name="InputCells12 4 2 8 9" xfId="31478" xr:uid="{8FF073E3-7502-4FF5-B68D-2AC6CBA79DBB}"/>
    <cellStyle name="InputCells12 4 2 9" xfId="4113" xr:uid="{FF03595D-97D2-48E1-8E40-61715DE5694B}"/>
    <cellStyle name="InputCells12 4 2 9 10" xfId="41776" xr:uid="{02F58617-FE07-4255-ABB8-66DC5CBDADAA}"/>
    <cellStyle name="InputCells12 4 2 9 11" xfId="46112" xr:uid="{2D7412BF-D565-483E-98BE-B3AEAAFE5D93}"/>
    <cellStyle name="InputCells12 4 2 9 12" xfId="49516" xr:uid="{061B1F1F-D5B4-48CE-9068-8EDC522A17F0}"/>
    <cellStyle name="InputCells12 4 2 9 13" xfId="51483" xr:uid="{67A9E0F2-4E6C-4E44-A5B8-4DB11347BA49}"/>
    <cellStyle name="InputCells12 4 2 9 2" xfId="8546" xr:uid="{3E44F942-2446-4DE4-8939-F3FD70A399A4}"/>
    <cellStyle name="InputCells12 4 2 9 3" xfId="12117" xr:uid="{427AFA9E-67C4-43E3-93AC-C8F63D2F1CC3}"/>
    <cellStyle name="InputCells12 4 2 9 4" xfId="16020" xr:uid="{70EE4326-E5BA-48B4-BEC5-3BB7DD8EB2EC}"/>
    <cellStyle name="InputCells12 4 2 9 5" xfId="19201" xr:uid="{15B489E5-A4C6-4A36-B512-6781A35B0A72}"/>
    <cellStyle name="InputCells12 4 2 9 6" xfId="25720" xr:uid="{8ABB17F5-1E9F-4A73-A434-A7DB847A8DE8}"/>
    <cellStyle name="InputCells12 4 2 9 7" xfId="32068" xr:uid="{5CABB36D-05C4-4D70-A75D-E4771EAFA6C3}"/>
    <cellStyle name="InputCells12 4 2 9 8" xfId="35674" xr:uid="{5A8455E6-9A7E-4AD1-AD14-D208E508372F}"/>
    <cellStyle name="InputCells12 4 2 9 9" xfId="39126" xr:uid="{2747A100-0195-4FE7-8B22-A9AC19CD8C0C}"/>
    <cellStyle name="InputCells12 4 3" xfId="616" xr:uid="{F1253B72-50FC-4D31-A24D-C31F4DA402A7}"/>
    <cellStyle name="InputCells12 4 3 10" xfId="3764" xr:uid="{5674FE45-0A10-4685-B966-DB313806A848}"/>
    <cellStyle name="InputCells12 4 3 10 10" xfId="41429" xr:uid="{4A8E7A26-30C4-4E79-BA3B-BFD40D1762B9}"/>
    <cellStyle name="InputCells12 4 3 10 11" xfId="45763" xr:uid="{D426EAE0-DE14-43E7-9117-CE5F4823133B}"/>
    <cellStyle name="InputCells12 4 3 10 12" xfId="49167" xr:uid="{7EC849E9-DBBD-42DC-B1F0-3DADCAA8E38E}"/>
    <cellStyle name="InputCells12 4 3 10 13" xfId="51136" xr:uid="{77A39785-27E0-4529-B818-0D5FE3BA73F3}"/>
    <cellStyle name="InputCells12 4 3 10 2" xfId="8197" xr:uid="{3227416E-446E-4C44-BE1B-C808E8B6C669}"/>
    <cellStyle name="InputCells12 4 3 10 3" xfId="11769" xr:uid="{FCD08CED-DDCB-40DB-A06F-BD93E1281F21}"/>
    <cellStyle name="InputCells12 4 3 10 4" xfId="15671" xr:uid="{A1BB4265-7BDB-4020-B2B8-72B3417CD857}"/>
    <cellStyle name="InputCells12 4 3 10 5" xfId="18852" xr:uid="{5CEA9F10-F87E-4F47-BF68-574E0FD53EF1}"/>
    <cellStyle name="InputCells12 4 3 10 6" xfId="25373" xr:uid="{40B59343-D83D-459E-B06C-B2AD699270DE}"/>
    <cellStyle name="InputCells12 4 3 10 7" xfId="31720" xr:uid="{06431F31-E2CD-41E5-8EEA-835DAE472E4A}"/>
    <cellStyle name="InputCells12 4 3 10 8" xfId="35325" xr:uid="{163D1E68-CE3C-4444-961C-D6251E059241}"/>
    <cellStyle name="InputCells12 4 3 10 9" xfId="38777" xr:uid="{981092AE-B950-47A8-A964-F8BDA0B9A9E0}"/>
    <cellStyle name="InputCells12 4 3 11" xfId="4728" xr:uid="{E8658200-0F73-4F77-AFC6-8E4871C05363}"/>
    <cellStyle name="InputCells12 4 3 12" xfId="4867" xr:uid="{005DADD2-1AAB-4F9C-A587-2442E4F152C0}"/>
    <cellStyle name="InputCells12 4 3 13" xfId="19730" xr:uid="{6EF5D4F1-4390-4A39-A3A4-5DC3810C0C39}"/>
    <cellStyle name="InputCells12 4 3 14" xfId="28032" xr:uid="{7F043DFD-5FAD-4DBA-9939-018D5CA15A8F}"/>
    <cellStyle name="InputCells12 4 3 15" xfId="42646" xr:uid="{F22EF6A9-3411-4B38-94E2-07C13713443F}"/>
    <cellStyle name="InputCells12 4 3 16" xfId="52480" xr:uid="{B07131E1-AE2F-4C98-A2E5-556E9D564217}"/>
    <cellStyle name="InputCells12 4 3 2" xfId="831" xr:uid="{4993489F-8C1F-4C9C-B039-FE80FF63A998}"/>
    <cellStyle name="InputCells12 4 3 2 10" xfId="5078" xr:uid="{144FF8DE-2697-4B48-8FA6-F175C952A69D}"/>
    <cellStyle name="InputCells12 4 3 2 11" xfId="14748" xr:uid="{26BB4288-5C7B-4C9D-9990-DC4D0047ED09}"/>
    <cellStyle name="InputCells12 4 3 2 12" xfId="19940" xr:uid="{BEAEC509-51F6-4F76-ADF4-98C355F47734}"/>
    <cellStyle name="InputCells12 4 3 2 13" xfId="36761" xr:uid="{3EA814AC-26DB-4EAF-8E58-4CB7B031C1AC}"/>
    <cellStyle name="InputCells12 4 3 2 14" xfId="42856" xr:uid="{90AA2AF1-26B4-4E48-B980-EF162EEDC1EF}"/>
    <cellStyle name="InputCells12 4 3 2 15" xfId="52694" xr:uid="{20E6F9A7-5099-4C2A-95DD-5E9F3F8CDAEC}"/>
    <cellStyle name="InputCells12 4 3 2 2" xfId="1355" xr:uid="{F7B3FB20-FCCF-431F-81C3-5A74F4EA2379}"/>
    <cellStyle name="InputCells12 4 3 2 2 10" xfId="36522" xr:uid="{3E87BB87-56A2-4373-BC00-B06990C2F538}"/>
    <cellStyle name="InputCells12 4 3 2 2 11" xfId="36454" xr:uid="{FC7FD396-858A-4F8E-ACF6-5BB7AC5CD5DF}"/>
    <cellStyle name="InputCells12 4 3 2 2 12" xfId="43380" xr:uid="{8C07BF66-9148-466F-9F89-2A10AF221203}"/>
    <cellStyle name="InputCells12 4 3 2 2 13" xfId="47912" xr:uid="{F821B5E7-CD9B-47B8-ABD3-08B0094C8354}"/>
    <cellStyle name="InputCells12 4 3 2 2 2" xfId="5796" xr:uid="{147DA4B9-D4A5-46A4-8231-64B1BAFACB42}"/>
    <cellStyle name="InputCells12 4 3 2 2 3" xfId="9371" xr:uid="{2DDE4A28-4360-4B42-BD28-8C3BCE1340F3}"/>
    <cellStyle name="InputCells12 4 3 2 2 4" xfId="13280" xr:uid="{A948ADB5-91D3-4CC9-B6E1-3F3C3A6E5BF9}"/>
    <cellStyle name="InputCells12 4 3 2 2 5" xfId="20463" xr:uid="{5FB9F8CD-DAE5-450E-A75E-1C5EC69AD06F}"/>
    <cellStyle name="InputCells12 4 3 2 2 6" xfId="12803" xr:uid="{D867B395-AC5E-4761-9453-38A3BCDE6115}"/>
    <cellStyle name="InputCells12 4 3 2 2 7" xfId="27395" xr:uid="{7A4CA116-0085-4F8B-8CBA-3DA0375AE036}"/>
    <cellStyle name="InputCells12 4 3 2 2 8" xfId="28051" xr:uid="{F5D25B33-1AB1-429E-AE8A-D57FB197E3F8}"/>
    <cellStyle name="InputCells12 4 3 2 2 9" xfId="32938" xr:uid="{D0ECF0FC-E925-47DC-B8BE-C28EEA2B76B5}"/>
    <cellStyle name="InputCells12 4 3 2 3" xfId="1411" xr:uid="{B29DA244-69CB-4DF4-A254-5ABB987AD1FD}"/>
    <cellStyle name="InputCells12 4 3 2 3 10" xfId="32994" xr:uid="{816C2F68-42AC-4C16-98F7-ED6EB3450C02}"/>
    <cellStyle name="InputCells12 4 3 2 3 11" xfId="36573" xr:uid="{B00DE76A-AAE1-4701-92E6-02B4B9A4BE16}"/>
    <cellStyle name="InputCells12 4 3 2 3 12" xfId="37599" xr:uid="{9C5308F6-77E4-4224-BDF7-DBCF51C1D7A1}"/>
    <cellStyle name="InputCells12 4 3 2 3 13" xfId="43436" xr:uid="{AFDDEA07-E7C8-4880-A1F0-1EEE097AB628}"/>
    <cellStyle name="InputCells12 4 3 2 3 14" xfId="47326" xr:uid="{1776E83B-C879-4F45-A31C-A11E118622ED}"/>
    <cellStyle name="InputCells12 4 3 2 3 2" xfId="5850" xr:uid="{5C8DB56D-F820-4D35-855E-E503D0E57660}"/>
    <cellStyle name="InputCells12 4 3 2 3 3" xfId="9427" xr:uid="{798FCD24-4094-48BA-B351-AF3000F5BFB1}"/>
    <cellStyle name="InputCells12 4 3 2 3 4" xfId="13348" xr:uid="{4E1207E9-F13C-40F9-AEFC-F26CA9CD12E1}"/>
    <cellStyle name="InputCells12 4 3 2 3 5" xfId="16532" xr:uid="{3E93702E-F8CF-4D30-9A2D-282D507BDE81}"/>
    <cellStyle name="InputCells12 4 3 2 3 6" xfId="20519" xr:uid="{C5AD85DD-F594-4D46-8703-4C33ABDD05B1}"/>
    <cellStyle name="InputCells12 4 3 2 3 7" xfId="23140" xr:uid="{6994B0CC-C9DB-47DA-839A-A0CFAA1F28D9}"/>
    <cellStyle name="InputCells12 4 3 2 3 8" xfId="27450" xr:uid="{2E04B1A5-DFA6-4DA9-8FDF-A8A059D084A9}"/>
    <cellStyle name="InputCells12 4 3 2 3 9" xfId="26634" xr:uid="{5840D243-5788-43A5-8A5F-7B19FDB39685}"/>
    <cellStyle name="InputCells12 4 3 2 4" xfId="2248" xr:uid="{FB61B6D4-7B0D-4C95-A1B1-8CE8A6DA4952}"/>
    <cellStyle name="InputCells12 4 3 2 4 10" xfId="33827" xr:uid="{34A9102F-78A7-4C84-A8E9-E697FCDC47CC}"/>
    <cellStyle name="InputCells12 4 3 2 4 11" xfId="37325" xr:uid="{3FE58DFC-A36F-435B-B024-D445B7D3CC16}"/>
    <cellStyle name="InputCells12 4 3 2 4 12" xfId="39965" xr:uid="{97E847F3-0B1F-42BA-BC1F-3B4638FFDE78}"/>
    <cellStyle name="InputCells12 4 3 2 4 13" xfId="44271" xr:uid="{CBEE03DF-F30B-498E-843A-9FC3CE37B23B}"/>
    <cellStyle name="InputCells12 4 3 2 4 14" xfId="47081" xr:uid="{3C63E36E-5906-4C1A-B0FA-18599953B1A0}"/>
    <cellStyle name="InputCells12 4 3 2 4 2" xfId="6686" xr:uid="{6794DD5C-875F-4B79-A261-329A03CD25AA}"/>
    <cellStyle name="InputCells12 4 3 2 4 3" xfId="10264" xr:uid="{823E3FE3-A6E5-4028-A693-627B53FD965B}"/>
    <cellStyle name="InputCells12 4 3 2 4 4" xfId="14163" xr:uid="{4830068A-6286-4E8A-B6A9-C22C03B7D382}"/>
    <cellStyle name="InputCells12 4 3 2 4 5" xfId="17364" xr:uid="{FA6479C3-BAB0-4BF5-9EBB-455AFF8A4891}"/>
    <cellStyle name="InputCells12 4 3 2 4 6" xfId="21347" xr:uid="{F647A5C8-847B-4BC9-9905-F7122E77875E}"/>
    <cellStyle name="InputCells12 4 3 2 4 7" xfId="23934" xr:uid="{662BBD5B-799C-472E-A216-B3F37D52CC32}"/>
    <cellStyle name="InputCells12 4 3 2 4 8" xfId="28258" xr:uid="{FA43CB54-C8B2-45AD-AEE7-CED6FB60925D}"/>
    <cellStyle name="InputCells12 4 3 2 4 9" xfId="26953" xr:uid="{563FDE16-13C6-40E3-8DDA-A198811DE11C}"/>
    <cellStyle name="InputCells12 4 3 2 5" xfId="2606" xr:uid="{099E02B9-D68D-4D3F-B89C-0FB1B762BE64}"/>
    <cellStyle name="InputCells12 4 3 2 5 10" xfId="34185" xr:uid="{2E94E4AF-CF2A-4F93-B0BA-CD9D884BFA25}"/>
    <cellStyle name="InputCells12 4 3 2 5 11" xfId="37648" xr:uid="{E616F03A-D98A-4D56-896A-4ED8674FC096}"/>
    <cellStyle name="InputCells12 4 3 2 5 12" xfId="40323" xr:uid="{93599C8E-E7A0-49AF-8AC9-393547599D87}"/>
    <cellStyle name="InputCells12 4 3 2 5 13" xfId="44629" xr:uid="{22DD8FA8-D93D-4199-82D6-41B8D6FBABD1}"/>
    <cellStyle name="InputCells12 4 3 2 5 14" xfId="50030" xr:uid="{193ADA25-0714-46C3-A6FA-1FC13A31CC28}"/>
    <cellStyle name="InputCells12 4 3 2 5 2" xfId="7043" xr:uid="{4BFE5D78-A508-4B45-8AB4-A9774379095B}"/>
    <cellStyle name="InputCells12 4 3 2 5 3" xfId="10622" xr:uid="{91188506-5959-445E-B885-2B2F95A53E13}"/>
    <cellStyle name="InputCells12 4 3 2 5 4" xfId="14521" xr:uid="{E4EA6D5B-E8BC-4B0E-B763-A6730220C91F}"/>
    <cellStyle name="InputCells12 4 3 2 5 5" xfId="17722" xr:uid="{4ED869AA-7047-445E-A753-4DE0D5820C31}"/>
    <cellStyle name="InputCells12 4 3 2 5 6" xfId="21705" xr:uid="{E37AF9F8-CF24-4664-9AE1-064F0219CF6D}"/>
    <cellStyle name="InputCells12 4 3 2 5 7" xfId="24275" xr:uid="{EED643CD-559F-4642-B052-C91B14012DA9}"/>
    <cellStyle name="InputCells12 4 3 2 5 8" xfId="28610" xr:uid="{46C05C6C-D477-42EB-B81F-C20ACCD57C08}"/>
    <cellStyle name="InputCells12 4 3 2 5 9" xfId="30578" xr:uid="{69406CBF-E239-452D-BFC4-DC7DCF72017A}"/>
    <cellStyle name="InputCells12 4 3 2 6" xfId="3295" xr:uid="{08C99222-D9A8-4F17-B87E-8EA8E2EC3ADD}"/>
    <cellStyle name="InputCells12 4 3 2 6 10" xfId="34872" xr:uid="{61E3A87A-4F0B-4429-B201-456A26D3E1F5}"/>
    <cellStyle name="InputCells12 4 3 2 6 11" xfId="38317" xr:uid="{1BA8DD5C-3B34-4448-86EA-0B384557B773}"/>
    <cellStyle name="InputCells12 4 3 2 6 12" xfId="41006" xr:uid="{1C0D2A95-F55F-4DA4-814A-D256DDA3773A}"/>
    <cellStyle name="InputCells12 4 3 2 6 13" xfId="45317" xr:uid="{A8C8959C-0EFC-441D-8E77-8A5709D23305}"/>
    <cellStyle name="InputCells12 4 3 2 6 14" xfId="48708" xr:uid="{BCFA675C-1420-421A-84D8-5F2621E5132C}"/>
    <cellStyle name="InputCells12 4 3 2 6 15" xfId="50713" xr:uid="{D58847A6-10EA-4DC2-B2BD-46EB2578D797}"/>
    <cellStyle name="InputCells12 4 3 2 6 2" xfId="7730" xr:uid="{7E31D106-E2F3-4B50-AD8E-4F2881FCED97}"/>
    <cellStyle name="InputCells12 4 3 2 6 3" xfId="11309" xr:uid="{4CBAA956-515B-48A2-AE4D-5270BA917D11}"/>
    <cellStyle name="InputCells12 4 3 2 6 4" xfId="15209" xr:uid="{08695624-9B45-41EA-ADAC-7F039C822ECC}"/>
    <cellStyle name="InputCells12 4 3 2 6 5" xfId="18408" xr:uid="{15215838-1E24-4934-AF22-C4443A1D8DD9}"/>
    <cellStyle name="InputCells12 4 3 2 6 6" xfId="22388" xr:uid="{202033A3-BFE5-4E09-A949-7CA4122B12B6}"/>
    <cellStyle name="InputCells12 4 3 2 6 7" xfId="24950" xr:uid="{EF908A50-083A-4035-9B6D-76A68580D836}"/>
    <cellStyle name="InputCells12 4 3 2 6 8" xfId="29293" xr:uid="{5D63DF00-5D2F-443D-848F-6DB18F2D2E5F}"/>
    <cellStyle name="InputCells12 4 3 2 6 9" xfId="31267" xr:uid="{01E8248F-A1D5-4A0E-B2DC-BF0074F69B3C}"/>
    <cellStyle name="InputCells12 4 3 2 7" xfId="2746" xr:uid="{3F397CF2-B8E2-429E-8F49-02C6F61C8682}"/>
    <cellStyle name="InputCells12 4 3 2 7 10" xfId="34325" xr:uid="{C9BF7F79-93E0-4FB4-AC01-847D8D9D4200}"/>
    <cellStyle name="InputCells12 4 3 2 7 11" xfId="37770" xr:uid="{C0A87ADD-134C-4997-8ECB-845835281C24}"/>
    <cellStyle name="InputCells12 4 3 2 7 12" xfId="40463" xr:uid="{FF622D8C-E863-4028-88EC-B0A18CC92A53}"/>
    <cellStyle name="InputCells12 4 3 2 7 13" xfId="44769" xr:uid="{2A5F0DC9-A610-4819-9AB5-84ABF938FBEC}"/>
    <cellStyle name="InputCells12 4 3 2 7 14" xfId="48165" xr:uid="{0949E61B-D488-4164-AF83-9062FC01A890}"/>
    <cellStyle name="InputCells12 4 3 2 7 15" xfId="50170" xr:uid="{70A260B5-F56B-4794-AE52-487F1A053B9B}"/>
    <cellStyle name="InputCells12 4 3 2 7 2" xfId="7182" xr:uid="{BCE04C14-801F-47BF-994F-DCD7A136CD90}"/>
    <cellStyle name="InputCells12 4 3 2 7 3" xfId="10762" xr:uid="{46B57B61-4589-4C2F-9AA8-00632282A102}"/>
    <cellStyle name="InputCells12 4 3 2 7 4" xfId="14661" xr:uid="{79FA20A0-428D-4228-96D8-3F84482C149C}"/>
    <cellStyle name="InputCells12 4 3 2 7 5" xfId="17862" xr:uid="{4E9F4511-A33E-4FC5-ADEF-7812FCD2FF1C}"/>
    <cellStyle name="InputCells12 4 3 2 7 6" xfId="21845" xr:uid="{CC19FE18-45B0-4146-BDA6-DDBFA2C4E9C1}"/>
    <cellStyle name="InputCells12 4 3 2 7 7" xfId="24407" xr:uid="{7A549861-B0EA-46CD-BC8D-572A56A03769}"/>
    <cellStyle name="InputCells12 4 3 2 7 8" xfId="28745" xr:uid="{1C857AD6-01D1-47A3-985F-0E1B45174AD2}"/>
    <cellStyle name="InputCells12 4 3 2 7 9" xfId="30718" xr:uid="{152E578D-D128-4085-9DC5-F30182246224}"/>
    <cellStyle name="InputCells12 4 3 2 8" xfId="4247" xr:uid="{EB396AFF-A4D6-4FA9-BEC3-6EA8DF46D344}"/>
    <cellStyle name="InputCells12 4 3 2 8 10" xfId="41910" xr:uid="{7CBDF637-7280-42A4-A72B-B7076943A8FB}"/>
    <cellStyle name="InputCells12 4 3 2 8 11" xfId="46246" xr:uid="{A519549E-D47E-43E1-9BA2-7CC46505EB6F}"/>
    <cellStyle name="InputCells12 4 3 2 8 12" xfId="49650" xr:uid="{3262157A-2A4F-43A3-AC70-AD7EEDBDEA99}"/>
    <cellStyle name="InputCells12 4 3 2 8 13" xfId="51617" xr:uid="{2D4528FF-5114-4688-A17F-FE0928EA2D3C}"/>
    <cellStyle name="InputCells12 4 3 2 8 2" xfId="8680" xr:uid="{97B21122-A756-40F3-B83E-7B20E38752D5}"/>
    <cellStyle name="InputCells12 4 3 2 8 3" xfId="12251" xr:uid="{47C95867-DFA1-44F5-B125-AE6D22231E1C}"/>
    <cellStyle name="InputCells12 4 3 2 8 4" xfId="16154" xr:uid="{106ACA6C-2A77-4717-8EB6-7607D24796F3}"/>
    <cellStyle name="InputCells12 4 3 2 8 5" xfId="19335" xr:uid="{E5D85179-95A2-4390-A8B9-85375CF0E1DA}"/>
    <cellStyle name="InputCells12 4 3 2 8 6" xfId="25854" xr:uid="{3F1991C8-CC3C-4409-AB15-557BE0E00C4D}"/>
    <cellStyle name="InputCells12 4 3 2 8 7" xfId="32202" xr:uid="{121116D4-5DA4-480F-915E-62BD17776775}"/>
    <cellStyle name="InputCells12 4 3 2 8 8" xfId="35808" xr:uid="{F5B4C703-C7BD-4BB6-989B-F92EDEB0F227}"/>
    <cellStyle name="InputCells12 4 3 2 8 9" xfId="39260" xr:uid="{B93C5058-3256-46DC-BAD0-532085BFE88F}"/>
    <cellStyle name="InputCells12 4 3 2 9" xfId="3881" xr:uid="{F388EB43-BA85-4871-ACCC-D90E74B1B24D}"/>
    <cellStyle name="InputCells12 4 3 2 9 10" xfId="41544" xr:uid="{35ABFEB9-EEAB-4DD2-883D-EED0A4E9BB48}"/>
    <cellStyle name="InputCells12 4 3 2 9 11" xfId="45880" xr:uid="{7E0AC373-AA59-40A6-B091-46AE2E0C0D19}"/>
    <cellStyle name="InputCells12 4 3 2 9 12" xfId="49284" xr:uid="{F98701C6-3AEA-40F4-A8D6-BC6B636FEA34}"/>
    <cellStyle name="InputCells12 4 3 2 9 13" xfId="51251" xr:uid="{F2EF75D1-210B-4427-8674-ED39E7C9D2C5}"/>
    <cellStyle name="InputCells12 4 3 2 9 2" xfId="8314" xr:uid="{69D09658-BB79-4D49-889C-ADA9E7DC65BE}"/>
    <cellStyle name="InputCells12 4 3 2 9 3" xfId="11885" xr:uid="{133D843B-EDDA-4526-B619-EF682B0A1F63}"/>
    <cellStyle name="InputCells12 4 3 2 9 4" xfId="15788" xr:uid="{D7212264-FBE8-443C-BEBF-8249B881BFE4}"/>
    <cellStyle name="InputCells12 4 3 2 9 5" xfId="18969" xr:uid="{6385DB1C-B5B5-4CCD-8E71-5D7BB456D0BD}"/>
    <cellStyle name="InputCells12 4 3 2 9 6" xfId="25488" xr:uid="{A7268E49-554D-4768-92AD-EC296D8A579B}"/>
    <cellStyle name="InputCells12 4 3 2 9 7" xfId="31836" xr:uid="{90848074-93B5-40B0-99A1-6C72D66DDC5D}"/>
    <cellStyle name="InputCells12 4 3 2 9 8" xfId="35442" xr:uid="{14486470-BB5B-4334-BAFA-8913ED71869A}"/>
    <cellStyle name="InputCells12 4 3 2 9 9" xfId="38894" xr:uid="{88256A54-7868-4927-972C-847D61ED2878}"/>
    <cellStyle name="InputCells12 4 3 3" xfId="1175" xr:uid="{B373F0F0-6127-4D78-917D-2620FE64C441}"/>
    <cellStyle name="InputCells12 4 3 3 10" xfId="36359" xr:uid="{97B9556C-A246-4417-AA4C-7E37C734C1D7}"/>
    <cellStyle name="InputCells12 4 3 3 11" xfId="36570" xr:uid="{4B91AC9B-9CDE-41C0-87EC-75ED8F79EAAA}"/>
    <cellStyle name="InputCells12 4 3 3 12" xfId="43200" xr:uid="{A48FC27A-4F6E-41CF-945F-2228E33D679F}"/>
    <cellStyle name="InputCells12 4 3 3 13" xfId="46843" xr:uid="{0015659C-F025-422A-A8B2-5605A88B21AA}"/>
    <cellStyle name="InputCells12 4 3 3 2" xfId="5617" xr:uid="{8BAE0937-662F-4C63-9EF6-6C609094C19D}"/>
    <cellStyle name="InputCells12 4 3 3 3" xfId="9191" xr:uid="{9FF08186-21C2-4218-AB39-401F90FBFC9D}"/>
    <cellStyle name="InputCells12 4 3 3 4" xfId="4892" xr:uid="{0BF89D3A-0D97-45C1-AABB-A55CA0B37AC6}"/>
    <cellStyle name="InputCells12 4 3 3 5" xfId="20283" xr:uid="{141D6A7E-7505-4571-8177-C36929C8F05B}"/>
    <cellStyle name="InputCells12 4 3 3 6" xfId="22912" xr:uid="{925B466B-3E03-4266-98DD-A2FDBDC3A0EB}"/>
    <cellStyle name="InputCells12 4 3 3 7" xfId="27220" xr:uid="{2062ECA4-14CE-4624-AFA8-8AF3C4BCD068}"/>
    <cellStyle name="InputCells12 4 3 3 8" xfId="30069" xr:uid="{190570CB-0375-460B-968C-F2686F948A22}"/>
    <cellStyle name="InputCells12 4 3 3 9" xfId="32758" xr:uid="{FC9C1377-7C81-4664-963D-C586F5A0294B}"/>
    <cellStyle name="InputCells12 4 3 4" xfId="1739" xr:uid="{3F472006-B8B9-489D-9C44-4610BF5B627E}"/>
    <cellStyle name="InputCells12 4 3 4 10" xfId="33322" xr:uid="{FA2EC0C4-8F84-40D8-8C0A-4498EF4DEF51}"/>
    <cellStyle name="InputCells12 4 3 4 11" xfId="36868" xr:uid="{D7917BDA-04C1-4113-A394-0E584ED698A4}"/>
    <cellStyle name="InputCells12 4 3 4 12" xfId="26285" xr:uid="{2F8D52ED-82B8-49B8-BC72-8DAE9461CD62}"/>
    <cellStyle name="InputCells12 4 3 4 13" xfId="43764" xr:uid="{99F06750-F3B7-476A-AE94-FF9A23BF649D}"/>
    <cellStyle name="InputCells12 4 3 4 14" xfId="48031" xr:uid="{E91A4350-95C1-4274-86E0-34A5DBDDC5A6}"/>
    <cellStyle name="InputCells12 4 3 4 2" xfId="6177" xr:uid="{A445EECD-0746-4297-9FBA-232B4D7BB4E4}"/>
    <cellStyle name="InputCells12 4 3 4 3" xfId="9755" xr:uid="{F3DCC0DD-AD50-45AC-A757-7DF89CE724E5}"/>
    <cellStyle name="InputCells12 4 3 4 4" xfId="13657" xr:uid="{4A7210A6-930E-4678-8354-F2ED85F341DC}"/>
    <cellStyle name="InputCells12 4 3 4 5" xfId="16860" xr:uid="{13B4DA74-8ACE-40FD-9A97-059471E37568}"/>
    <cellStyle name="InputCells12 4 3 4 6" xfId="20847" xr:uid="{A4D16ACA-A487-4695-9D2A-0BF459682797}"/>
    <cellStyle name="InputCells12 4 3 4 7" xfId="23447" xr:uid="{FE7B5BD2-9D79-45EC-8D06-C5C5F0E8E1AF}"/>
    <cellStyle name="InputCells12 4 3 4 8" xfId="27770" xr:uid="{3C1C515A-A034-42FB-8DD7-7C806A632017}"/>
    <cellStyle name="InputCells12 4 3 4 9" xfId="30383" xr:uid="{FDF261C3-B838-4161-8341-E6C0311FBC14}"/>
    <cellStyle name="InputCells12 4 3 5" xfId="2068" xr:uid="{636940AC-7190-4E37-84BB-27C0AC3E6C37}"/>
    <cellStyle name="InputCells12 4 3 5 10" xfId="33647" xr:uid="{E39B76D1-2BB2-42DA-8520-B04E26E26664}"/>
    <cellStyle name="InputCells12 4 3 5 11" xfId="37158" xr:uid="{29FB6383-BCC2-4CC2-AAB1-0A8D9EC8FEBB}"/>
    <cellStyle name="InputCells12 4 3 5 12" xfId="39785" xr:uid="{9DDCC42D-BE3B-40C1-9F62-208F9F96DD7A}"/>
    <cellStyle name="InputCells12 4 3 5 13" xfId="44091" xr:uid="{E0D84FE6-C976-4767-8C54-1817DD6F8D8D}"/>
    <cellStyle name="InputCells12 4 3 5 14" xfId="47339" xr:uid="{611FECBC-E516-49C1-8AEC-0ACA789545A8}"/>
    <cellStyle name="InputCells12 4 3 5 2" xfId="6506" xr:uid="{2DCB117B-E50B-4CA3-A8EB-0A0E25E2180D}"/>
    <cellStyle name="InputCells12 4 3 5 3" xfId="10084" xr:uid="{B5A9CA9C-2B03-4600-BC1D-B28E1C7CF56C}"/>
    <cellStyle name="InputCells12 4 3 5 4" xfId="13983" xr:uid="{7E757D54-8F61-43B5-AA30-E55ECFE0056E}"/>
    <cellStyle name="InputCells12 4 3 5 5" xfId="17184" xr:uid="{A73FDF6C-DF77-46C8-AFAB-FF0825A910BC}"/>
    <cellStyle name="InputCells12 4 3 5 6" xfId="21167" xr:uid="{D7B13ACB-AE6D-4886-B800-729A2F15DDF6}"/>
    <cellStyle name="InputCells12 4 3 5 7" xfId="23754" xr:uid="{A4EE831D-B9E1-43F9-9124-0982066FD4EE}"/>
    <cellStyle name="InputCells12 4 3 5 8" xfId="28085" xr:uid="{426EA41B-5A90-403E-B0B2-E1E6CEE1CD82}"/>
    <cellStyle name="InputCells12 4 3 5 9" xfId="28673" xr:uid="{B49B695E-0ABB-4F14-8633-86890FAA63B8}"/>
    <cellStyle name="InputCells12 4 3 6" xfId="2400" xr:uid="{8B1A03EC-ABC5-49A1-930C-58388FD538CA}"/>
    <cellStyle name="InputCells12 4 3 6 10" xfId="33979" xr:uid="{3A97C5CF-2825-4325-9B0D-3307B18A30C1}"/>
    <cellStyle name="InputCells12 4 3 6 11" xfId="37468" xr:uid="{AF7B4A1B-A46E-413C-AF38-9B482C70D150}"/>
    <cellStyle name="InputCells12 4 3 6 12" xfId="40117" xr:uid="{86E428CA-20C6-4C6B-A16D-812674F9C7AB}"/>
    <cellStyle name="InputCells12 4 3 6 13" xfId="44423" xr:uid="{C1B961A0-8C39-48E4-9CF1-F71F7C42FE99}"/>
    <cellStyle name="InputCells12 4 3 6 14" xfId="42584" xr:uid="{D971C9AF-BB68-4616-B61A-DE5F59F26C72}"/>
    <cellStyle name="InputCells12 4 3 6 2" xfId="6838" xr:uid="{5C3392BA-4E59-446A-811E-486568BA541B}"/>
    <cellStyle name="InputCells12 4 3 6 3" xfId="10416" xr:uid="{CB121531-6D7C-4794-9F41-3998A7F7B06B}"/>
    <cellStyle name="InputCells12 4 3 6 4" xfId="14315" xr:uid="{A6B088D4-AADD-4D2F-9D71-3E1BA6ECE671}"/>
    <cellStyle name="InputCells12 4 3 6 5" xfId="17516" xr:uid="{254C1A78-40CA-4AEA-BDF6-C716AE7EBD8F}"/>
    <cellStyle name="InputCells12 4 3 6 6" xfId="21499" xr:uid="{CE0893CB-B610-49D8-8336-3958B195785B}"/>
    <cellStyle name="InputCells12 4 3 6 7" xfId="24084" xr:uid="{E1DC87DF-922F-44B1-AD35-7843A8222906}"/>
    <cellStyle name="InputCells12 4 3 6 8" xfId="28409" xr:uid="{950A6D8D-6C6A-4823-BE3C-DCE69170F69D}"/>
    <cellStyle name="InputCells12 4 3 6 9" xfId="27749" xr:uid="{123E82E6-B573-4D55-8641-2CE5ACE37506}"/>
    <cellStyle name="InputCells12 4 3 7" xfId="3084" xr:uid="{51D709E7-5832-4031-ABB7-EBF5AD4A77B2}"/>
    <cellStyle name="InputCells12 4 3 7 10" xfId="34661" xr:uid="{201381E0-CCCD-4EA0-8948-838C9C289BC5}"/>
    <cellStyle name="InputCells12 4 3 7 11" xfId="38106" xr:uid="{34377A51-44B9-485C-9D2A-9C437A586B47}"/>
    <cellStyle name="InputCells12 4 3 7 12" xfId="40795" xr:uid="{2F297AB9-709F-413C-9185-AA5CB5642F24}"/>
    <cellStyle name="InputCells12 4 3 7 13" xfId="45106" xr:uid="{8841A0FE-9E0A-4146-9DC2-B2FEDFA48478}"/>
    <cellStyle name="InputCells12 4 3 7 14" xfId="48497" xr:uid="{66E7CDD6-D1F3-421C-9119-85318743E27F}"/>
    <cellStyle name="InputCells12 4 3 7 15" xfId="50502" xr:uid="{091AC7B3-9CD0-4423-8E52-422E53E6AE7E}"/>
    <cellStyle name="InputCells12 4 3 7 2" xfId="7519" xr:uid="{10034116-4590-48AE-A60A-C26CAB261A8C}"/>
    <cellStyle name="InputCells12 4 3 7 3" xfId="11098" xr:uid="{972B0508-8E68-4626-960C-78CB41C81E51}"/>
    <cellStyle name="InputCells12 4 3 7 4" xfId="14998" xr:uid="{DA741C2F-3C57-49D8-AEED-0CFDCFB6CD37}"/>
    <cellStyle name="InputCells12 4 3 7 5" xfId="18197" xr:uid="{0146C103-D30B-49D2-ACC6-3EBFEDAFB314}"/>
    <cellStyle name="InputCells12 4 3 7 6" xfId="22177" xr:uid="{36C7FAB1-D3EA-44A3-B54C-47D512F6947D}"/>
    <cellStyle name="InputCells12 4 3 7 7" xfId="24739" xr:uid="{9C5EB57F-12DB-4C65-AAF8-6D904823A578}"/>
    <cellStyle name="InputCells12 4 3 7 8" xfId="29082" xr:uid="{7F17BE10-C4C7-4B7C-BE53-6A9EB8EA2DC6}"/>
    <cellStyle name="InputCells12 4 3 7 9" xfId="31056" xr:uid="{CA9FF881-EE4E-485B-AA20-05887F173769}"/>
    <cellStyle name="InputCells12 4 3 8" xfId="3482" xr:uid="{C19B1A22-86C5-4557-90A7-45D357B96FA0}"/>
    <cellStyle name="InputCells12 4 3 8 10" xfId="35059" xr:uid="{59DCB9A9-F2DD-410B-ABB9-6EDCE39B62EB}"/>
    <cellStyle name="InputCells12 4 3 8 11" xfId="38504" xr:uid="{F3970773-7FB1-49B3-8FDA-23584AB7EE40}"/>
    <cellStyle name="InputCells12 4 3 8 12" xfId="41193" xr:uid="{9C2091DF-85C1-458C-817E-A058A20A0E62}"/>
    <cellStyle name="InputCells12 4 3 8 13" xfId="45504" xr:uid="{2E878CBD-1793-4B9B-BCBE-62FCC97CB6CE}"/>
    <cellStyle name="InputCells12 4 3 8 14" xfId="48895" xr:uid="{3E8C5827-601F-4948-869D-B82991B9F75E}"/>
    <cellStyle name="InputCells12 4 3 8 15" xfId="50900" xr:uid="{5D7F112B-87A2-4BCD-B272-604EA5712DB6}"/>
    <cellStyle name="InputCells12 4 3 8 2" xfId="7917" xr:uid="{2B35E17B-3D3C-49E0-A91D-38822C0BD908}"/>
    <cellStyle name="InputCells12 4 3 8 3" xfId="11496" xr:uid="{E9D458F3-8CA1-4D3E-AEEE-1E621DEF8CAF}"/>
    <cellStyle name="InputCells12 4 3 8 4" xfId="15396" xr:uid="{D570BEC6-3A03-45CC-B6FF-66BDEF6B2B77}"/>
    <cellStyle name="InputCells12 4 3 8 5" xfId="18595" xr:uid="{18084CB7-36AE-45B5-83F1-9D643369E2AB}"/>
    <cellStyle name="InputCells12 4 3 8 6" xfId="22575" xr:uid="{B7D55C5C-63BF-4A2C-A656-6C4C0125F74C}"/>
    <cellStyle name="InputCells12 4 3 8 7" xfId="25137" xr:uid="{08D7BE2A-5DC5-43D2-8A56-4311901579C5}"/>
    <cellStyle name="InputCells12 4 3 8 8" xfId="29480" xr:uid="{433BA55A-8E6F-41FB-A637-3B3A6EDBD14F}"/>
    <cellStyle name="InputCells12 4 3 8 9" xfId="31454" xr:uid="{20E3D2BC-A28C-4F36-AAC9-B23CFB1BA83A}"/>
    <cellStyle name="InputCells12 4 3 9" xfId="4038" xr:uid="{C02A6404-A687-42A5-9CEF-B061710D5C67}"/>
    <cellStyle name="InputCells12 4 3 9 10" xfId="41701" xr:uid="{321F7F68-F131-4B5D-9639-D0E19FBD1913}"/>
    <cellStyle name="InputCells12 4 3 9 11" xfId="46037" xr:uid="{34F12777-243D-4994-B71D-189E14FA22F1}"/>
    <cellStyle name="InputCells12 4 3 9 12" xfId="49441" xr:uid="{5287C486-CFF1-4298-BBBB-A0EF8B93EF6F}"/>
    <cellStyle name="InputCells12 4 3 9 13" xfId="51408" xr:uid="{6C0271CD-138B-4C96-888C-7CC4F3D1237F}"/>
    <cellStyle name="InputCells12 4 3 9 2" xfId="8471" xr:uid="{D8F8F6FC-CD25-47AC-BB83-CDF11AA9E1AA}"/>
    <cellStyle name="InputCells12 4 3 9 3" xfId="12042" xr:uid="{5908FAEB-0146-4C52-8FEE-F887D1BB0E11}"/>
    <cellStyle name="InputCells12 4 3 9 4" xfId="15945" xr:uid="{CA788AA2-1DE1-4CE9-9ACA-96856E9E0C43}"/>
    <cellStyle name="InputCells12 4 3 9 5" xfId="19126" xr:uid="{33CCD64D-2C08-4B70-80BF-F22E07D0132A}"/>
    <cellStyle name="InputCells12 4 3 9 6" xfId="25645" xr:uid="{B6825861-45F9-436B-948C-2E9F220C0C7F}"/>
    <cellStyle name="InputCells12 4 3 9 7" xfId="31993" xr:uid="{D810C083-597D-42B1-B38A-00E79FFB3A7B}"/>
    <cellStyle name="InputCells12 4 3 9 8" xfId="35599" xr:uid="{C8498A8E-0408-47F6-B91B-892AC45B71BD}"/>
    <cellStyle name="InputCells12 4 3 9 9" xfId="39051" xr:uid="{D350B683-F898-4EAD-B50C-A414126D986C}"/>
    <cellStyle name="InputCells12 4 4" xfId="590" xr:uid="{C479581C-02B3-45AF-BFC6-E87EC986A662}"/>
    <cellStyle name="InputCells12 4 4 10" xfId="4518" xr:uid="{29CDC277-540D-46FE-82E0-78B59E8E1726}"/>
    <cellStyle name="InputCells12 4 4 10 10" xfId="42181" xr:uid="{17961D69-8665-4255-996C-0C1F347E325F}"/>
    <cellStyle name="InputCells12 4 4 10 11" xfId="46517" xr:uid="{53AB2403-91F7-486B-94DF-C5F4CD9D106F}"/>
    <cellStyle name="InputCells12 4 4 10 12" xfId="49921" xr:uid="{CA7C05B9-25C3-4BD2-BD58-CBC49F4BD44C}"/>
    <cellStyle name="InputCells12 4 4 10 13" xfId="51888" xr:uid="{D4D438CC-3B37-4394-B76E-984F9020262E}"/>
    <cellStyle name="InputCells12 4 4 10 2" xfId="8951" xr:uid="{75E4832A-109C-4ADD-9F55-1B3BD4F72FFF}"/>
    <cellStyle name="InputCells12 4 4 10 3" xfId="12522" xr:uid="{05326C7B-76D4-49F4-996D-486A350CF6FD}"/>
    <cellStyle name="InputCells12 4 4 10 4" xfId="16425" xr:uid="{6067F407-B30E-40CD-9AA3-568EAC0898EC}"/>
    <cellStyle name="InputCells12 4 4 10 5" xfId="19606" xr:uid="{6CE9EFA9-85AA-4B68-A5C7-F74FC83D2530}"/>
    <cellStyle name="InputCells12 4 4 10 6" xfId="26125" xr:uid="{5C9DF9C6-AC6F-4818-A32A-9E3DDFD1DC27}"/>
    <cellStyle name="InputCells12 4 4 10 7" xfId="32473" xr:uid="{20C5CC71-99BD-4CE8-AE66-9DB70A17493E}"/>
    <cellStyle name="InputCells12 4 4 10 8" xfId="36079" xr:uid="{BD7256EF-9801-4D2E-8F58-9B6A78E90BE5}"/>
    <cellStyle name="InputCells12 4 4 10 9" xfId="39531" xr:uid="{7A20542D-20F1-4661-905A-AD1F74CD6CA8}"/>
    <cellStyle name="InputCells12 4 4 11" xfId="5349" xr:uid="{0526091F-7069-452E-8C09-AC25E3B7D469}"/>
    <cellStyle name="InputCells12 4 4 12" xfId="12771" xr:uid="{F08FD270-0B5E-4CF8-BA17-7BC6226C6198}"/>
    <cellStyle name="InputCells12 4 4 13" xfId="19704" xr:uid="{B346D17B-7CCB-41BD-BC86-E76695B06CFD}"/>
    <cellStyle name="InputCells12 4 4 14" xfId="35267" xr:uid="{177FB39F-A48C-4947-839A-359E86547340}"/>
    <cellStyle name="InputCells12 4 4 15" xfId="42620" xr:uid="{E097FD10-47BD-4437-B3A3-B2F1255DA4FD}"/>
    <cellStyle name="InputCells12 4 4 16" xfId="52454" xr:uid="{A70AA3B7-01EC-4603-BD0D-EB476DFF58EA}"/>
    <cellStyle name="InputCells12 4 4 2" xfId="805" xr:uid="{80164D9D-FF4C-4B59-9A75-89D2DABE5BAB}"/>
    <cellStyle name="InputCells12 4 4 2 10" xfId="5343" xr:uid="{886EEBEA-5D99-4FA8-8D8E-43690F85E1E0}"/>
    <cellStyle name="InputCells12 4 4 2 11" xfId="12765" xr:uid="{EB55649D-6566-44F2-B941-EAE987504C5F}"/>
    <cellStyle name="InputCells12 4 4 2 12" xfId="19914" xr:uid="{A57C9FF5-7E0B-4238-8F9F-3C12A887C3B1}"/>
    <cellStyle name="InputCells12 4 4 2 13" xfId="37503" xr:uid="{2D28E883-844D-41DD-9CCC-B9B9641D85D0}"/>
    <cellStyle name="InputCells12 4 4 2 14" xfId="42830" xr:uid="{80CC8C67-7A5B-4E4F-AD7F-9F4FCBEDCFFC}"/>
    <cellStyle name="InputCells12 4 4 2 15" xfId="52668" xr:uid="{FD59247B-9D40-4F03-AE4D-56BB5D92C8CF}"/>
    <cellStyle name="InputCells12 4 4 2 2" xfId="1289" xr:uid="{EF04D26D-4F1E-4FC3-94C0-B03951A5694B}"/>
    <cellStyle name="InputCells12 4 4 2 2 10" xfId="36463" xr:uid="{B3ADFD36-9B7E-4171-9C9B-242FE6FE1381}"/>
    <cellStyle name="InputCells12 4 4 2 2 11" xfId="37484" xr:uid="{38740666-7E9F-4E9A-830B-83FDF631395B}"/>
    <cellStyle name="InputCells12 4 4 2 2 12" xfId="43314" xr:uid="{C3D72063-D348-43C4-9AE0-166FC779AAED}"/>
    <cellStyle name="InputCells12 4 4 2 2 13" xfId="48091" xr:uid="{58CDFBD2-FEF3-4147-9A4E-0A8A23F0CA69}"/>
    <cellStyle name="InputCells12 4 4 2 2 2" xfId="5731" xr:uid="{BD1CF8FF-3446-4197-864C-8132C9D69963}"/>
    <cellStyle name="InputCells12 4 4 2 2 3" xfId="9305" xr:uid="{D4CF5334-23F5-4E6D-98F7-D14AD28F364F}"/>
    <cellStyle name="InputCells12 4 4 2 2 4" xfId="5169" xr:uid="{1084045E-5D3B-48BF-AA78-FC6F09F7B43E}"/>
    <cellStyle name="InputCells12 4 4 2 2 5" xfId="20397" xr:uid="{B52D8EFA-BC19-4A6F-A583-CAF311102D26}"/>
    <cellStyle name="InputCells12 4 4 2 2 6" xfId="22877" xr:uid="{5E6267D6-DBC8-4DD9-BC63-5AA929ED606C}"/>
    <cellStyle name="InputCells12 4 4 2 2 7" xfId="27331" xr:uid="{FC5C798E-569D-44AD-A8F2-0D473E50A51E}"/>
    <cellStyle name="InputCells12 4 4 2 2 8" xfId="30403" xr:uid="{B36F626B-96D0-4C51-93AC-45DCABEFB427}"/>
    <cellStyle name="InputCells12 4 4 2 2 9" xfId="32872" xr:uid="{67F76447-AE27-4A40-B9E7-3EFDF146F2A2}"/>
    <cellStyle name="InputCells12 4 4 2 3" xfId="1423" xr:uid="{D977D304-F090-4536-9A26-3903A38803DD}"/>
    <cellStyle name="InputCells12 4 4 2 3 10" xfId="33006" xr:uid="{D8A18909-6A81-42A9-ADE3-88D85124A8E9}"/>
    <cellStyle name="InputCells12 4 4 2 3 11" xfId="36582" xr:uid="{194E824B-C26B-44B7-B4F4-4332A4607C1F}"/>
    <cellStyle name="InputCells12 4 4 2 3 12" xfId="37559" xr:uid="{054017BB-67DE-46AA-A8F7-455575317012}"/>
    <cellStyle name="InputCells12 4 4 2 3 13" xfId="43448" xr:uid="{8036816D-745C-4364-B794-B408F1EFD52E}"/>
    <cellStyle name="InputCells12 4 4 2 3 14" xfId="46684" xr:uid="{5B331EA9-3B7D-47F0-A6C4-83286760C3E8}"/>
    <cellStyle name="InputCells12 4 4 2 3 2" xfId="5862" xr:uid="{83162D65-CFC1-4CD2-96B3-163FAA9CB25F}"/>
    <cellStyle name="InputCells12 4 4 2 3 3" xfId="9439" xr:uid="{87E8965E-A463-40CD-BCF1-405EFB3B8D42}"/>
    <cellStyle name="InputCells12 4 4 2 3 4" xfId="13358" xr:uid="{E9521DB0-0DE9-4489-826D-C0B6FD9FDE42}"/>
    <cellStyle name="InputCells12 4 4 2 3 5" xfId="16544" xr:uid="{8CFD5E31-93AD-4D06-96FD-333440B43B31}"/>
    <cellStyle name="InputCells12 4 4 2 3 6" xfId="20531" xr:uid="{21738F1D-8869-4311-8846-FFC51C9A7BB0}"/>
    <cellStyle name="InputCells12 4 4 2 3 7" xfId="23152" xr:uid="{1CD90906-8D23-4591-9414-C4F3E2EBE796}"/>
    <cellStyle name="InputCells12 4 4 2 3 8" xfId="27462" xr:uid="{39ACF20F-AE57-4AD1-9769-696CC96494C9}"/>
    <cellStyle name="InputCells12 4 4 2 3 9" xfId="27129" xr:uid="{F5A45C81-6F91-46C8-9F87-2EB74EBB3075}"/>
    <cellStyle name="InputCells12 4 4 2 4" xfId="2225" xr:uid="{16068888-2274-478F-BE7E-F94B9ED8FFE7}"/>
    <cellStyle name="InputCells12 4 4 2 4 10" xfId="33804" xr:uid="{51F8E3A5-1963-45CA-A486-B78E42A1C0DD}"/>
    <cellStyle name="InputCells12 4 4 2 4 11" xfId="37304" xr:uid="{456FB88E-A186-4B13-8B39-904ACA9170E4}"/>
    <cellStyle name="InputCells12 4 4 2 4 12" xfId="39942" xr:uid="{D09D8463-DA27-44A1-BF64-66821A36C889}"/>
    <cellStyle name="InputCells12 4 4 2 4 13" xfId="44248" xr:uid="{334519D2-7184-4EE4-84B9-520FA6266C7C}"/>
    <cellStyle name="InputCells12 4 4 2 4 14" xfId="47369" xr:uid="{C4D40F94-23E8-48A8-9852-559BB59E25B9}"/>
    <cellStyle name="InputCells12 4 4 2 4 2" xfId="6663" xr:uid="{4E3ABBE7-0030-4883-99DD-58A66A67BE6D}"/>
    <cellStyle name="InputCells12 4 4 2 4 3" xfId="10241" xr:uid="{3FFB0AE5-9913-403D-AA6E-D582B3B6FA26}"/>
    <cellStyle name="InputCells12 4 4 2 4 4" xfId="14140" xr:uid="{7073D4AE-0FDC-44A8-AED6-C11BCE89FF4E}"/>
    <cellStyle name="InputCells12 4 4 2 4 5" xfId="17341" xr:uid="{8BDBD5E0-AE5C-4790-A5FF-402C18D5E1B3}"/>
    <cellStyle name="InputCells12 4 4 2 4 6" xfId="21324" xr:uid="{BCB36903-BA0C-4847-A738-97D88E766AFA}"/>
    <cellStyle name="InputCells12 4 4 2 4 7" xfId="23911" xr:uid="{11CBC4B2-B219-4126-A980-CEA9651376BD}"/>
    <cellStyle name="InputCells12 4 4 2 4 8" xfId="28236" xr:uid="{C57CE395-6AAF-4AAE-AF4F-DDF65DD702D0}"/>
    <cellStyle name="InputCells12 4 4 2 4 9" xfId="30145" xr:uid="{61F3C995-DC25-4BBD-AEEF-C511B1BA7544}"/>
    <cellStyle name="InputCells12 4 4 2 5" xfId="2580" xr:uid="{C2C118B7-5145-4057-B2FB-F66374C1F17A}"/>
    <cellStyle name="InputCells12 4 4 2 5 10" xfId="34159" xr:uid="{AD50B7E2-81A2-4F6C-BDAA-3D9FC2E238A3}"/>
    <cellStyle name="InputCells12 4 4 2 5 11" xfId="37624" xr:uid="{FE20816F-E32C-401B-8414-C90B15C5BD6C}"/>
    <cellStyle name="InputCells12 4 4 2 5 12" xfId="40297" xr:uid="{77BF8594-B100-4334-A66F-2C06C7CBB2A2}"/>
    <cellStyle name="InputCells12 4 4 2 5 13" xfId="44603" xr:uid="{66CB0F43-52B6-4245-A0BA-6B686500ACFE}"/>
    <cellStyle name="InputCells12 4 4 2 5 14" xfId="42352" xr:uid="{77561518-146A-4367-B3C0-623112293170}"/>
    <cellStyle name="InputCells12 4 4 2 5 2" xfId="7017" xr:uid="{91CF1AE7-1DCF-48A0-9CC8-B531973101E2}"/>
    <cellStyle name="InputCells12 4 4 2 5 3" xfId="10596" xr:uid="{8B4DE9E0-EA66-426C-B85E-BF96DA184E04}"/>
    <cellStyle name="InputCells12 4 4 2 5 4" xfId="14495" xr:uid="{EB975E97-5C2B-440C-9100-29C79EA2CC1A}"/>
    <cellStyle name="InputCells12 4 4 2 5 5" xfId="17696" xr:uid="{A150ABCE-F773-4DE4-A16D-254B5104B0DD}"/>
    <cellStyle name="InputCells12 4 4 2 5 6" xfId="21679" xr:uid="{C918AA45-1F1E-4715-AD4B-694C25E6E9FC}"/>
    <cellStyle name="InputCells12 4 4 2 5 7" xfId="24251" xr:uid="{F502C011-F320-4855-BCFC-1B02BBE8F843}"/>
    <cellStyle name="InputCells12 4 4 2 5 8" xfId="28585" xr:uid="{AB03ED2D-9910-49EE-B9E2-9B94674EA538}"/>
    <cellStyle name="InputCells12 4 4 2 5 9" xfId="30552" xr:uid="{EC2FBECC-329B-47A6-8FC1-E7A54187FA65}"/>
    <cellStyle name="InputCells12 4 4 2 6" xfId="3269" xr:uid="{AE43BC53-C13A-4C19-9359-6C53481B79A3}"/>
    <cellStyle name="InputCells12 4 4 2 6 10" xfId="34846" xr:uid="{CE63BA63-A909-4FC2-B575-0E73D97328D8}"/>
    <cellStyle name="InputCells12 4 4 2 6 11" xfId="38291" xr:uid="{24B67B1B-F770-4F1F-8710-8D4F3F078E94}"/>
    <cellStyle name="InputCells12 4 4 2 6 12" xfId="40980" xr:uid="{2A7EE5F7-5C0F-4972-A8B1-4FEB4A556326}"/>
    <cellStyle name="InputCells12 4 4 2 6 13" xfId="45291" xr:uid="{ECA8E914-3883-44D5-9507-EE6F93439815}"/>
    <cellStyle name="InputCells12 4 4 2 6 14" xfId="48682" xr:uid="{98DF706F-5A6A-4D29-BA52-D1767F59EF29}"/>
    <cellStyle name="InputCells12 4 4 2 6 15" xfId="50687" xr:uid="{B2280544-D5AD-44B3-AD37-F0F6C865077A}"/>
    <cellStyle name="InputCells12 4 4 2 6 2" xfId="7704" xr:uid="{724AD53B-BBC9-4BE0-B13F-0D2A872922C5}"/>
    <cellStyle name="InputCells12 4 4 2 6 3" xfId="11283" xr:uid="{6EDBF9F3-8BD6-48BE-9442-D9D7A3AEC686}"/>
    <cellStyle name="InputCells12 4 4 2 6 4" xfId="15183" xr:uid="{90CCB097-44AC-4F4A-8923-E5CC4710CEF3}"/>
    <cellStyle name="InputCells12 4 4 2 6 5" xfId="18382" xr:uid="{7A13A392-49A6-4278-B249-810A394405F3}"/>
    <cellStyle name="InputCells12 4 4 2 6 6" xfId="22362" xr:uid="{B9D496DB-0BE9-449E-8998-5B1888709D3B}"/>
    <cellStyle name="InputCells12 4 4 2 6 7" xfId="24924" xr:uid="{BC662BE0-1E93-44EF-AF0A-F7C942E2148E}"/>
    <cellStyle name="InputCells12 4 4 2 6 8" xfId="29267" xr:uid="{8D031663-3C55-4841-8495-9CADA5F41155}"/>
    <cellStyle name="InputCells12 4 4 2 6 9" xfId="31241" xr:uid="{00C7E4F2-68DE-4862-8560-2C37466543BB}"/>
    <cellStyle name="InputCells12 4 4 2 7" xfId="2859" xr:uid="{761C3FC6-A869-4FC1-989B-89314B5E35B6}"/>
    <cellStyle name="InputCells12 4 4 2 7 10" xfId="34436" xr:uid="{5CB6B9D5-2469-4180-9F79-71E60E862829}"/>
    <cellStyle name="InputCells12 4 4 2 7 11" xfId="37881" xr:uid="{56ACEB75-B740-4646-ADA7-56148C14E0B0}"/>
    <cellStyle name="InputCells12 4 4 2 7 12" xfId="40570" xr:uid="{B825BCD2-F55E-4265-9771-FC3A6373DD68}"/>
    <cellStyle name="InputCells12 4 4 2 7 13" xfId="44881" xr:uid="{BF32DBD7-9BB2-4BC9-BCBB-B01A782E9C4A}"/>
    <cellStyle name="InputCells12 4 4 2 7 14" xfId="48272" xr:uid="{6B4A821A-39EC-4642-962B-A502D2CCE8BC}"/>
    <cellStyle name="InputCells12 4 4 2 7 15" xfId="50277" xr:uid="{EFE78F4F-A570-43F8-9B95-BEADAB0070A3}"/>
    <cellStyle name="InputCells12 4 4 2 7 2" xfId="7294" xr:uid="{117FA45E-A469-4C07-91B2-EC47EFE8460C}"/>
    <cellStyle name="InputCells12 4 4 2 7 3" xfId="10873" xr:uid="{F82642F1-2C6B-4919-9826-1F72DD88C0E8}"/>
    <cellStyle name="InputCells12 4 4 2 7 4" xfId="14773" xr:uid="{DE936029-3C28-430F-AA91-D207356F31A4}"/>
    <cellStyle name="InputCells12 4 4 2 7 5" xfId="17972" xr:uid="{935AB1B1-822A-4A8A-A17F-07FD0C82A27E}"/>
    <cellStyle name="InputCells12 4 4 2 7 6" xfId="21952" xr:uid="{72772AF8-F091-43C2-AE72-C9FFF044E790}"/>
    <cellStyle name="InputCells12 4 4 2 7 7" xfId="24514" xr:uid="{E3771FB4-EF65-4680-8C80-D5D8A4D1A6BD}"/>
    <cellStyle name="InputCells12 4 4 2 7 8" xfId="28857" xr:uid="{DDEEFB0C-08DD-4635-8536-9B0798656F40}"/>
    <cellStyle name="InputCells12 4 4 2 7 9" xfId="30831" xr:uid="{FF970FE2-A1F4-4966-8E1B-3F80B0DCC5DF}"/>
    <cellStyle name="InputCells12 4 4 2 8" xfId="4221" xr:uid="{E5E3505A-9501-468B-843F-CA538817F47C}"/>
    <cellStyle name="InputCells12 4 4 2 8 10" xfId="41884" xr:uid="{D6E8EE32-AC9B-452D-A4A2-5CAED00AA4AE}"/>
    <cellStyle name="InputCells12 4 4 2 8 11" xfId="46220" xr:uid="{EA912B97-1CA6-4CF0-95E9-8296C34CDBC3}"/>
    <cellStyle name="InputCells12 4 4 2 8 12" xfId="49624" xr:uid="{628F929F-8ABD-4ECC-B1C8-B8000E73F137}"/>
    <cellStyle name="InputCells12 4 4 2 8 13" xfId="51591" xr:uid="{E9351CBC-F9A9-4CF9-AACC-B65EA42ED28C}"/>
    <cellStyle name="InputCells12 4 4 2 8 2" xfId="8654" xr:uid="{ACF9BE0E-B147-4B00-9141-A68FC9423404}"/>
    <cellStyle name="InputCells12 4 4 2 8 3" xfId="12225" xr:uid="{D55C723B-F083-4ABB-95F1-6EA1CA7B6412}"/>
    <cellStyle name="InputCells12 4 4 2 8 4" xfId="16128" xr:uid="{D1E2F931-AAD8-4BD9-8B8D-9D8FB39832DF}"/>
    <cellStyle name="InputCells12 4 4 2 8 5" xfId="19309" xr:uid="{F14EF977-7C67-454B-A11B-D5C1639C0444}"/>
    <cellStyle name="InputCells12 4 4 2 8 6" xfId="25828" xr:uid="{CDD1387E-7D4D-4D82-BE6D-F2C56197600E}"/>
    <cellStyle name="InputCells12 4 4 2 8 7" xfId="32176" xr:uid="{3FC3FCAC-8BA0-49F1-988A-B9F405231116}"/>
    <cellStyle name="InputCells12 4 4 2 8 8" xfId="35782" xr:uid="{94189E6F-5973-4CD5-8F20-04B79B7176B2}"/>
    <cellStyle name="InputCells12 4 4 2 8 9" xfId="39234" xr:uid="{FE7DB3CA-EE62-483F-8733-B61260CC6B72}"/>
    <cellStyle name="InputCells12 4 4 2 9" xfId="3729" xr:uid="{7EBF0A23-31F0-481E-AAD6-DF0F4D626AD0}"/>
    <cellStyle name="InputCells12 4 4 2 9 10" xfId="41394" xr:uid="{3A5AD9F3-B077-4706-987C-F3BEBA30B820}"/>
    <cellStyle name="InputCells12 4 4 2 9 11" xfId="45728" xr:uid="{2AA9DD39-60E3-46FC-8412-56F616E0E086}"/>
    <cellStyle name="InputCells12 4 4 2 9 12" xfId="49132" xr:uid="{FE130645-C0B1-4D91-A53B-A93DDC6D26D7}"/>
    <cellStyle name="InputCells12 4 4 2 9 13" xfId="51101" xr:uid="{480209E6-D3D1-4A83-ADEF-489348778DAC}"/>
    <cellStyle name="InputCells12 4 4 2 9 2" xfId="8162" xr:uid="{84AE4643-1279-4420-87EE-1C6D1AD0E85B}"/>
    <cellStyle name="InputCells12 4 4 2 9 3" xfId="11734" xr:uid="{53ACAE12-9819-4E1C-8115-7359DD95B93E}"/>
    <cellStyle name="InputCells12 4 4 2 9 4" xfId="15636" xr:uid="{6C7DCF54-9505-4437-A60C-6E4741EA88C2}"/>
    <cellStyle name="InputCells12 4 4 2 9 5" xfId="18817" xr:uid="{BED71DE6-E0B7-4D1D-A26B-E53AB034DAB9}"/>
    <cellStyle name="InputCells12 4 4 2 9 6" xfId="25338" xr:uid="{C7C7F755-003E-4D62-84E2-013FC42B136A}"/>
    <cellStyle name="InputCells12 4 4 2 9 7" xfId="31685" xr:uid="{3F87A53A-20A4-46AE-9A40-4A825A68B3E2}"/>
    <cellStyle name="InputCells12 4 4 2 9 8" xfId="35290" xr:uid="{1AAEDAC2-45CF-4E2A-B8D1-E2B88B8998C3}"/>
    <cellStyle name="InputCells12 4 4 2 9 9" xfId="38742" xr:uid="{47FC01D5-CCE5-4926-9C61-851D5FAE1A01}"/>
    <cellStyle name="InputCells12 4 4 3" xfId="1291" xr:uid="{BBEF49B6-E2B4-4888-AE71-AA1B821D1E24}"/>
    <cellStyle name="InputCells12 4 4 3 10" xfId="36465" xr:uid="{42D5B0EA-E912-4E05-966E-233F5B5ABE45}"/>
    <cellStyle name="InputCells12 4 4 3 11" xfId="36891" xr:uid="{9AF08E7E-2576-405A-A41F-D228A175507D}"/>
    <cellStyle name="InputCells12 4 4 3 12" xfId="43316" xr:uid="{82D5564F-81C1-478A-983B-33224D2C425B}"/>
    <cellStyle name="InputCells12 4 4 3 13" xfId="47019" xr:uid="{833F4035-45A4-432C-88D4-191EECF36006}"/>
    <cellStyle name="InputCells12 4 4 3 2" xfId="5733" xr:uid="{E59DB622-DB3F-400D-A800-CA0186BB9E29}"/>
    <cellStyle name="InputCells12 4 4 3 3" xfId="9307" xr:uid="{27E90F70-8B1F-4A92-A818-49A8F3049EDF}"/>
    <cellStyle name="InputCells12 4 4 3 4" xfId="13130" xr:uid="{A73D77D9-C017-40DE-B8FD-A27175E209E8}"/>
    <cellStyle name="InputCells12 4 4 3 5" xfId="20399" xr:uid="{7FEEA7B6-B56A-4AC1-B5DE-33F95D5A309E}"/>
    <cellStyle name="InputCells12 4 4 3 6" xfId="23097" xr:uid="{7D3347D9-7B62-4F94-A2B7-2E155D5489ED}"/>
    <cellStyle name="InputCells12 4 4 3 7" xfId="27333" xr:uid="{DE0AD89F-6004-44C4-9099-AC43355244BD}"/>
    <cellStyle name="InputCells12 4 4 3 8" xfId="28679" xr:uid="{F563CEB3-661F-40C6-8D60-2E40BA64770F}"/>
    <cellStyle name="InputCells12 4 4 3 9" xfId="32874" xr:uid="{437827AE-3947-4507-A783-81D834B59605}"/>
    <cellStyle name="InputCells12 4 4 4" xfId="1797" xr:uid="{6149A8DE-E2D0-4D3C-9727-EA866DDAB3BF}"/>
    <cellStyle name="InputCells12 4 4 4 10" xfId="33380" xr:uid="{C1A77C64-94BD-4AA9-959C-4903517ADB20}"/>
    <cellStyle name="InputCells12 4 4 4 11" xfId="36920" xr:uid="{A05BEAB9-767C-49F8-9A89-6209DB75A4B2}"/>
    <cellStyle name="InputCells12 4 4 4 12" xfId="37192" xr:uid="{2593DBD1-866E-4446-85F4-BDEBB5F0FD57}"/>
    <cellStyle name="InputCells12 4 4 4 13" xfId="43822" xr:uid="{9711D563-46BE-4ED7-A6C3-68793903AA89}"/>
    <cellStyle name="InputCells12 4 4 4 14" xfId="47387" xr:uid="{A589A260-0C8E-46CB-8D0E-FA0BCB9C1122}"/>
    <cellStyle name="InputCells12 4 4 4 2" xfId="6235" xr:uid="{1F92CD65-3FE2-4865-AFD2-335807E0E0DE}"/>
    <cellStyle name="InputCells12 4 4 4 3" xfId="9813" xr:uid="{B1924F79-DF1B-4C21-816F-1E2D8CDC54DF}"/>
    <cellStyle name="InputCells12 4 4 4 4" xfId="13715" xr:uid="{B948A524-A7A9-474C-B44B-3AB70A20128A}"/>
    <cellStyle name="InputCells12 4 4 4 5" xfId="16918" xr:uid="{92837314-5816-4567-AE24-9F432B3B3C58}"/>
    <cellStyle name="InputCells12 4 4 4 6" xfId="20905" xr:uid="{9692AC34-1393-4D21-ACFD-4FE386265D3E}"/>
    <cellStyle name="InputCells12 4 4 4 7" xfId="23505" xr:uid="{0A70F1E5-B0EB-48A5-AC92-8EA602CE0031}"/>
    <cellStyle name="InputCells12 4 4 4 8" xfId="27825" xr:uid="{2F0513B7-87FD-4018-BB5C-87064ED6EBEF}"/>
    <cellStyle name="InputCells12 4 4 4 9" xfId="30094" xr:uid="{A5E77C2D-41FE-46A5-BE11-70F86D19B50F}"/>
    <cellStyle name="InputCells12 4 4 5" xfId="2045" xr:uid="{0C09B391-CD2E-42F8-9855-7B5420DA98BB}"/>
    <cellStyle name="InputCells12 4 4 5 10" xfId="33624" xr:uid="{34BDCDF5-5E6A-457B-BFF5-79516DA5DEF1}"/>
    <cellStyle name="InputCells12 4 4 5 11" xfId="37137" xr:uid="{531009A2-5DDC-4E1B-BD06-DEEE3106272A}"/>
    <cellStyle name="InputCells12 4 4 5 12" xfId="39762" xr:uid="{089D8C89-D3FD-4A9B-B8B9-9531D01D0C94}"/>
    <cellStyle name="InputCells12 4 4 5 13" xfId="44068" xr:uid="{712D4236-DC2D-4850-8397-FD7B4EEE6776}"/>
    <cellStyle name="InputCells12 4 4 5 14" xfId="42557" xr:uid="{76CA62CD-DDF9-466C-B590-FC87BD37128C}"/>
    <cellStyle name="InputCells12 4 4 5 2" xfId="6483" xr:uid="{577DA3CB-6888-4829-8E7B-0D50D1C5B5A1}"/>
    <cellStyle name="InputCells12 4 4 5 3" xfId="10061" xr:uid="{F0D91672-B689-4D89-8408-749D26C9E935}"/>
    <cellStyle name="InputCells12 4 4 5 4" xfId="13960" xr:uid="{E2824A41-256F-43FD-91D8-4EF86840FAA5}"/>
    <cellStyle name="InputCells12 4 4 5 5" xfId="17161" xr:uid="{FFA0F2F4-37B3-46DC-AE4F-279A07BFF156}"/>
    <cellStyle name="InputCells12 4 4 5 6" xfId="21144" xr:uid="{DB8A6331-899D-42C4-A5C3-B354D1125960}"/>
    <cellStyle name="InputCells12 4 4 5 7" xfId="23731" xr:uid="{B15293A6-467D-4093-8E68-C0C84D649123}"/>
    <cellStyle name="InputCells12 4 4 5 8" xfId="28062" xr:uid="{8BF9E53E-B3FD-471D-A64C-C251A4834665}"/>
    <cellStyle name="InputCells12 4 4 5 9" xfId="30376" xr:uid="{365DB0A2-3CFC-40D6-98F3-F62FF751059F}"/>
    <cellStyle name="InputCells12 4 4 6" xfId="2374" xr:uid="{29690FD3-A510-4D18-B0CD-D80D82B6E22C}"/>
    <cellStyle name="InputCells12 4 4 6 10" xfId="33953" xr:uid="{6875E715-175A-425B-A134-B0A4397F0ACF}"/>
    <cellStyle name="InputCells12 4 4 6 11" xfId="37445" xr:uid="{BBC3AEA3-3232-4052-86DA-01C62CD6CC16}"/>
    <cellStyle name="InputCells12 4 4 6 12" xfId="40091" xr:uid="{836365CB-DEB4-4423-AE34-9E0693F6E112}"/>
    <cellStyle name="InputCells12 4 4 6 13" xfId="44397" xr:uid="{D5EE027B-D5C3-4DC8-8398-F98FDA4DB7E8}"/>
    <cellStyle name="InputCells12 4 4 6 14" xfId="42582" xr:uid="{45AFBCCA-3673-4AE1-B602-3BE4B314DF9A}"/>
    <cellStyle name="InputCells12 4 4 6 2" xfId="6812" xr:uid="{A18E1145-E2B3-4A74-AA01-64C0F79C72E5}"/>
    <cellStyle name="InputCells12 4 4 6 3" xfId="10390" xr:uid="{E2EE868B-85B8-4369-968A-11593C3C6488}"/>
    <cellStyle name="InputCells12 4 4 6 4" xfId="14289" xr:uid="{22876B58-CB93-4EA6-9BBF-4AD8285D4E44}"/>
    <cellStyle name="InputCells12 4 4 6 5" xfId="17490" xr:uid="{06B6A7D3-87E5-4BBE-98B4-37FE5F0B8BDB}"/>
    <cellStyle name="InputCells12 4 4 6 6" xfId="21473" xr:uid="{924E4F1A-8867-4503-B11B-853890684995}"/>
    <cellStyle name="InputCells12 4 4 6 7" xfId="24060" xr:uid="{8EB5A267-4010-4B3B-ACFE-25085FBC90F3}"/>
    <cellStyle name="InputCells12 4 4 6 8" xfId="28383" xr:uid="{6E97A158-A64C-482F-BA31-187C20953964}"/>
    <cellStyle name="InputCells12 4 4 6 9" xfId="26340" xr:uid="{72574869-C14B-498B-8FEF-064B2AA3106F}"/>
    <cellStyle name="InputCells12 4 4 7" xfId="3058" xr:uid="{FD711C60-46F2-48FE-BE78-6C397E834049}"/>
    <cellStyle name="InputCells12 4 4 7 10" xfId="34635" xr:uid="{119B9365-34C4-43D0-93A9-25F2FA9F5E8F}"/>
    <cellStyle name="InputCells12 4 4 7 11" xfId="38080" xr:uid="{FB7D8085-8667-433D-A155-011DD6DDB828}"/>
    <cellStyle name="InputCells12 4 4 7 12" xfId="40769" xr:uid="{4BA9C86B-E355-4D93-BA27-1266C9631A92}"/>
    <cellStyle name="InputCells12 4 4 7 13" xfId="45080" xr:uid="{49BE1945-F588-4602-8DA9-E91F4973C389}"/>
    <cellStyle name="InputCells12 4 4 7 14" xfId="48471" xr:uid="{120E64A4-FF1B-41EF-BAB4-1DCE449C579C}"/>
    <cellStyle name="InputCells12 4 4 7 15" xfId="50476" xr:uid="{5C7C4A09-F806-4BCD-9A0B-11935B045E4F}"/>
    <cellStyle name="InputCells12 4 4 7 2" xfId="7493" xr:uid="{1D166AE4-732C-4460-8F55-9BE6AFEDA175}"/>
    <cellStyle name="InputCells12 4 4 7 3" xfId="11072" xr:uid="{CC6FFBF5-CA87-4DF7-A38D-AFC8EDE4DD04}"/>
    <cellStyle name="InputCells12 4 4 7 4" xfId="14972" xr:uid="{697C728C-1AD5-40B8-9345-6C354AA5D9CF}"/>
    <cellStyle name="InputCells12 4 4 7 5" xfId="18171" xr:uid="{896F1AD5-FAE1-424B-B2AE-129524E76147}"/>
    <cellStyle name="InputCells12 4 4 7 6" xfId="22151" xr:uid="{625C20BE-E223-4F0B-BF4E-4C90B82736DF}"/>
    <cellStyle name="InputCells12 4 4 7 7" xfId="24713" xr:uid="{FE80B3B9-57F6-49B3-9633-47B0890C64B2}"/>
    <cellStyle name="InputCells12 4 4 7 8" xfId="29056" xr:uid="{79C729C2-E247-485B-A78F-4E969211EB33}"/>
    <cellStyle name="InputCells12 4 4 7 9" xfId="31030" xr:uid="{98580BB0-DF37-467B-B201-BDA4CDFB60AF}"/>
    <cellStyle name="InputCells12 4 4 8" xfId="3541" xr:uid="{D4AF279A-62DA-4863-B841-36234912E732}"/>
    <cellStyle name="InputCells12 4 4 8 10" xfId="35118" xr:uid="{86297002-19D4-439D-8F34-A2DD0B95F13C}"/>
    <cellStyle name="InputCells12 4 4 8 11" xfId="38563" xr:uid="{5A975C24-8D54-4A32-AB21-9801BCE57182}"/>
    <cellStyle name="InputCells12 4 4 8 12" xfId="41252" xr:uid="{949314CD-8CAC-4B94-B0B9-A0578F50E1B6}"/>
    <cellStyle name="InputCells12 4 4 8 13" xfId="45563" xr:uid="{813E09F0-57FB-4260-937C-CB064841D801}"/>
    <cellStyle name="InputCells12 4 4 8 14" xfId="48954" xr:uid="{3E29E71F-ED4A-4B81-B0FA-C2B8F8C866D8}"/>
    <cellStyle name="InputCells12 4 4 8 15" xfId="50959" xr:uid="{B6505F6E-4F8A-47CB-9AC4-EBE2D1F89355}"/>
    <cellStyle name="InputCells12 4 4 8 2" xfId="7976" xr:uid="{69BD3BD6-E1EC-4F23-8147-233F5F8FFA92}"/>
    <cellStyle name="InputCells12 4 4 8 3" xfId="11555" xr:uid="{2952E728-DB3F-4A3E-80A7-A3B906597F53}"/>
    <cellStyle name="InputCells12 4 4 8 4" xfId="15455" xr:uid="{246B75AA-9B1C-4FAA-808B-72B55B96A2E1}"/>
    <cellStyle name="InputCells12 4 4 8 5" xfId="18654" xr:uid="{B729D459-A4E4-45E7-9A67-419C80F852F6}"/>
    <cellStyle name="InputCells12 4 4 8 6" xfId="22634" xr:uid="{7E678D59-78AA-4FD4-9643-AA28ABAEC384}"/>
    <cellStyle name="InputCells12 4 4 8 7" xfId="25196" xr:uid="{B10C2C80-7CE4-4D81-9595-2A2E6E77033D}"/>
    <cellStyle name="InputCells12 4 4 8 8" xfId="29539" xr:uid="{0DC1C675-411B-40F2-AC22-4696D13B5559}"/>
    <cellStyle name="InputCells12 4 4 8 9" xfId="31513" xr:uid="{9A3E2EA8-BBB8-4642-9C34-3EDD974D0159}"/>
    <cellStyle name="InputCells12 4 4 9" xfId="4012" xr:uid="{38266D9E-5A33-4790-86A5-C6D09E585B65}"/>
    <cellStyle name="InputCells12 4 4 9 10" xfId="41675" xr:uid="{E836A44B-9457-4FC9-9D50-BD1E678D2348}"/>
    <cellStyle name="InputCells12 4 4 9 11" xfId="46011" xr:uid="{D92A865F-E3A7-4471-9ED2-3D57E9A55188}"/>
    <cellStyle name="InputCells12 4 4 9 12" xfId="49415" xr:uid="{A29F5409-5812-4C32-B466-F622FCC87385}"/>
    <cellStyle name="InputCells12 4 4 9 13" xfId="51382" xr:uid="{AC4751CB-7293-40EA-AC6B-A2933A98CB3B}"/>
    <cellStyle name="InputCells12 4 4 9 2" xfId="8445" xr:uid="{0C9A24C2-E805-4BD9-978F-D37F51D57C04}"/>
    <cellStyle name="InputCells12 4 4 9 3" xfId="12016" xr:uid="{EE54F7BC-E5B1-4F7B-A71F-0FD26574048E}"/>
    <cellStyle name="InputCells12 4 4 9 4" xfId="15919" xr:uid="{306A1C34-66FE-4B10-B2E7-F286A939AB2D}"/>
    <cellStyle name="InputCells12 4 4 9 5" xfId="19100" xr:uid="{F380518C-E6D7-40E1-94E5-1C9D978277F5}"/>
    <cellStyle name="InputCells12 4 4 9 6" xfId="25619" xr:uid="{BF0A58D9-0215-4B15-BB7E-1E21D2D3D403}"/>
    <cellStyle name="InputCells12 4 4 9 7" xfId="31967" xr:uid="{3F9186F3-C8A1-45AA-9267-2D213C1FF586}"/>
    <cellStyle name="InputCells12 4 4 9 8" xfId="35573" xr:uid="{AEB36025-97B8-4525-8AD4-9766AA65C187}"/>
    <cellStyle name="InputCells12 4 4 9 9" xfId="39025" xr:uid="{25993B04-0FCA-464A-AB70-4A02ABFEF353}"/>
    <cellStyle name="InputCells12 4 5" xfId="111" xr:uid="{1953FD4A-B0D0-4EF5-AEC5-82D1A5933B73}"/>
    <cellStyle name="InputCells12 4 5 10" xfId="28699" xr:uid="{6567BB4D-0EE1-45BF-97FF-2E7FF8C19409}"/>
    <cellStyle name="InputCells12 4 5 11" xfId="36657" xr:uid="{311FD474-4197-4E0C-AF34-F8F7B771C01C}"/>
    <cellStyle name="InputCells12 4 5 12" xfId="42307" xr:uid="{66931FD7-EB3A-483F-AF13-FC88D99368B8}"/>
    <cellStyle name="InputCells12 4 5 13" xfId="47280" xr:uid="{022E8284-51D2-4D5D-9D26-1079B10F61CC}"/>
    <cellStyle name="InputCells12 4 5 2" xfId="4633" xr:uid="{00A563D7-84A4-4ADB-9865-FFDE4F10BEDE}"/>
    <cellStyle name="InputCells12 4 5 3" xfId="7288" xr:uid="{FE359EFD-87C1-4E7F-A02F-8E68593AD0C1}"/>
    <cellStyle name="InputCells12 4 5 4" xfId="13258" xr:uid="{76EE1FDB-ECA2-46A3-A037-B6E43AACEF77}"/>
    <cellStyle name="InputCells12 4 5 5" xfId="13519" xr:uid="{F2DBEF97-3837-41CF-9F6A-DA0D52C6D41D}"/>
    <cellStyle name="InputCells12 4 5 6" xfId="23021" xr:uid="{2DF4A425-4C38-4A96-ACAF-EA1A80DE8962}"/>
    <cellStyle name="InputCells12 4 5 7" xfId="26278" xr:uid="{32CBE1C2-C527-45C0-990A-643DBBE9EEF6}"/>
    <cellStyle name="InputCells12 4 5 8" xfId="27640" xr:uid="{33576C54-9514-4063-AE58-20321D74C74C}"/>
    <cellStyle name="InputCells12 4 5 9" xfId="27656" xr:uid="{04895F47-52D7-4AB8-82D8-42AE47E4B0B2}"/>
    <cellStyle name="InputCells12 4 6" xfId="1601" xr:uid="{509665A4-8E62-47EE-9F91-AC6C1A026D06}"/>
    <cellStyle name="InputCells12 4 6 10" xfId="33184" xr:uid="{2B05206D-D3E7-4A76-803F-30209012DD6B}"/>
    <cellStyle name="InputCells12 4 6 11" xfId="36741" xr:uid="{3FBC8EE5-51E6-4711-9F0D-8EFDF2922511}"/>
    <cellStyle name="InputCells12 4 6 12" xfId="37211" xr:uid="{0793FE95-96C1-44C0-AF44-E190C51E2368}"/>
    <cellStyle name="InputCells12 4 6 13" xfId="43626" xr:uid="{5D8328C3-2A80-403A-835B-13A155E7F770}"/>
    <cellStyle name="InputCells12 4 6 14" xfId="47258" xr:uid="{27E1545C-D504-45B6-AEAA-8050D7D27A31}"/>
    <cellStyle name="InputCells12 4 6 2" xfId="6040" xr:uid="{6E56F5C0-2636-40C5-9CEA-91F78C459719}"/>
    <cellStyle name="InputCells12 4 6 3" xfId="9617" xr:uid="{D38FC0C0-5734-48C1-8116-D1BBB0C68745}"/>
    <cellStyle name="InputCells12 4 6 4" xfId="13529" xr:uid="{6649D5FF-F823-40AD-B1AC-B0CFC92CFCAC}"/>
    <cellStyle name="InputCells12 4 6 5" xfId="16722" xr:uid="{90A56406-BE14-41B6-8140-9E61E1D178AC}"/>
    <cellStyle name="InputCells12 4 6 6" xfId="20709" xr:uid="{64E25404-4582-4898-A12D-5AFBF7FA2381}"/>
    <cellStyle name="InputCells12 4 6 7" xfId="23317" xr:uid="{DB907BED-69D6-41C0-8E99-FB08B6166D4C}"/>
    <cellStyle name="InputCells12 4 6 8" xfId="27635" xr:uid="{57B9AEC3-1ACF-4733-A91D-E65025FA7257}"/>
    <cellStyle name="InputCells12 4 6 9" xfId="28544" xr:uid="{B8767822-3A8D-4E6D-8536-0250D88DEF7D}"/>
    <cellStyle name="InputCells12 4 7" xfId="2003" xr:uid="{23BE40D4-9A87-440B-9E10-9E68F4EAC13D}"/>
    <cellStyle name="InputCells12 4 7 10" xfId="33582" xr:uid="{1B8B268F-47F9-43BE-90E1-01044CA44E65}"/>
    <cellStyle name="InputCells12 4 7 11" xfId="37101" xr:uid="{D652E1B4-4A64-4497-92AB-93B03C2E1EE5}"/>
    <cellStyle name="InputCells12 4 7 12" xfId="39720" xr:uid="{47807B77-EA1F-4B4B-8995-F0B975B8EED5}"/>
    <cellStyle name="InputCells12 4 7 13" xfId="44026" xr:uid="{0DD57022-2C98-4A67-BE84-5242634CD0BB}"/>
    <cellStyle name="InputCells12 4 7 14" xfId="47427" xr:uid="{CF4D87D3-9BA1-4BC8-96E8-983CB598C720}"/>
    <cellStyle name="InputCells12 4 7 2" xfId="6441" xr:uid="{5F01269E-8BE0-4368-85A8-84804548DA34}"/>
    <cellStyle name="InputCells12 4 7 3" xfId="10019" xr:uid="{CE7D8619-E05A-4600-AEEA-1910E552FC4D}"/>
    <cellStyle name="InputCells12 4 7 4" xfId="13918" xr:uid="{EDDB84CC-6CDF-4D47-9C84-C8A7F2B75248}"/>
    <cellStyle name="InputCells12 4 7 5" xfId="17119" xr:uid="{B10817D9-F54A-41F4-ABFE-46E8CFFB8ED8}"/>
    <cellStyle name="InputCells12 4 7 6" xfId="21102" xr:uid="{68E7B036-1078-43BD-B702-ABCD69DEB86B}"/>
    <cellStyle name="InputCells12 4 7 7" xfId="23690" xr:uid="{417D506C-1347-4086-99A2-C3920F3E01F5}"/>
    <cellStyle name="InputCells12 4 7 8" xfId="28022" xr:uid="{5756D4CA-88A3-40EF-BD0F-94D20FB4D609}"/>
    <cellStyle name="InputCells12 4 7 9" xfId="28618" xr:uid="{4AEA5023-FD6F-4267-9FCE-8E422C92A9B6}"/>
    <cellStyle name="InputCells12 4 8" xfId="2103" xr:uid="{57E31F3B-ED99-4421-A7C3-EC5E152F8923}"/>
    <cellStyle name="InputCells12 4 8 10" xfId="33682" xr:uid="{3D65624C-6FEC-4B97-A668-3D8306F89F2E}"/>
    <cellStyle name="InputCells12 4 8 11" xfId="37190" xr:uid="{137CFF1A-B9D3-40F0-93B8-25C10C32748A}"/>
    <cellStyle name="InputCells12 4 8 12" xfId="39820" xr:uid="{03256D65-4703-4F8B-831A-A661548D2CFB}"/>
    <cellStyle name="InputCells12 4 8 13" xfId="44126" xr:uid="{8B8C80AE-42D6-4A83-8FB6-75057B9DAD72}"/>
    <cellStyle name="InputCells12 4 8 14" xfId="47914" xr:uid="{1C2F84C1-5470-4B1B-BC7D-F8CA80DBBD32}"/>
    <cellStyle name="InputCells12 4 8 2" xfId="6541" xr:uid="{ABBF1909-D090-470F-88C7-15C3B3DF32A6}"/>
    <cellStyle name="InputCells12 4 8 3" xfId="10119" xr:uid="{86EAE5D5-5B55-4DE1-B223-DB1836CA91A3}"/>
    <cellStyle name="InputCells12 4 8 4" xfId="14018" xr:uid="{A96152D4-057E-4CD0-84CC-01C0402D00A9}"/>
    <cellStyle name="InputCells12 4 8 5" xfId="17219" xr:uid="{0EB02820-F06A-4D48-97A8-37B4B074A7F3}"/>
    <cellStyle name="InputCells12 4 8 6" xfId="21202" xr:uid="{74377665-BBBA-439F-8D97-63454486F817}"/>
    <cellStyle name="InputCells12 4 8 7" xfId="23789" xr:uid="{674FFD8C-F199-4B85-8185-945C87F5D458}"/>
    <cellStyle name="InputCells12 4 8 8" xfId="28119" xr:uid="{AC87C6FB-21E5-48C6-BF28-BA9852C2780C}"/>
    <cellStyle name="InputCells12 4 8 9" xfId="30485" xr:uid="{B486C2B6-327C-407E-AD6F-281C98CA7D3D}"/>
    <cellStyle name="InputCells12 4 9" xfId="2915" xr:uid="{934420AF-9105-46CE-B762-7304AF7DC767}"/>
    <cellStyle name="InputCells12 4 9 10" xfId="34492" xr:uid="{147DF5D2-1FBB-4E02-B6D8-E7306C5B5A2E}"/>
    <cellStyle name="InputCells12 4 9 11" xfId="37937" xr:uid="{76E23F2D-E652-47CE-B02C-5693CA525519}"/>
    <cellStyle name="InputCells12 4 9 12" xfId="40626" xr:uid="{875091AE-FAA2-4C6E-9123-1822A5B8F981}"/>
    <cellStyle name="InputCells12 4 9 13" xfId="44937" xr:uid="{5A7EC3FF-2BBC-48E6-909E-D3790E23C143}"/>
    <cellStyle name="InputCells12 4 9 14" xfId="48328" xr:uid="{091C439F-0177-410C-A28D-1B93C040823E}"/>
    <cellStyle name="InputCells12 4 9 15" xfId="50333" xr:uid="{3A7CC043-10EE-4706-9531-94ACBCD3A2D8}"/>
    <cellStyle name="InputCells12 4 9 2" xfId="7350" xr:uid="{F68CA0DA-2387-47AA-9CC3-F25CD3483230}"/>
    <cellStyle name="InputCells12 4 9 3" xfId="10929" xr:uid="{70212674-3D04-47DF-80C5-0BE8A51AE928}"/>
    <cellStyle name="InputCells12 4 9 4" xfId="14829" xr:uid="{B2F4DA4A-12A6-4841-A3AF-E18AE9024993}"/>
    <cellStyle name="InputCells12 4 9 5" xfId="18028" xr:uid="{C2145089-BDC5-4B2F-B700-770AB1853E50}"/>
    <cellStyle name="InputCells12 4 9 6" xfId="22008" xr:uid="{DE6ED458-184B-4D4C-B56D-BD8EE94B91F3}"/>
    <cellStyle name="InputCells12 4 9 7" xfId="24570" xr:uid="{4D490182-BE82-4CEA-B693-95CBE0B0D486}"/>
    <cellStyle name="InputCells12 4 9 8" xfId="28913" xr:uid="{08E77508-A1C2-4E3A-B3B3-1CD4F27B0C54}"/>
    <cellStyle name="InputCells12 4 9 9" xfId="30887" xr:uid="{91B5845B-0CDE-4C20-A7EE-5EE4A3D08EF1}"/>
    <cellStyle name="InputCells12 5" xfId="148" xr:uid="{88D3C161-B243-499A-B43C-09DA2899B5E0}"/>
    <cellStyle name="InputCells12 5 10" xfId="52021" xr:uid="{5AA0E1DA-3567-4773-B0BB-75C28AD15114}"/>
    <cellStyle name="InputCells12 5 2" xfId="2796" xr:uid="{5DD8A45F-488E-4D62-9567-3DECF23E48EE}"/>
    <cellStyle name="InputCells12 5 2 10" xfId="34375" xr:uid="{AB92B8E2-5C13-4A8B-B94D-283A3D3AB346}"/>
    <cellStyle name="InputCells12 5 2 11" xfId="37820" xr:uid="{99D42345-05AA-41F5-9CA2-7314449D27B1}"/>
    <cellStyle name="InputCells12 5 2 12" xfId="40513" xr:uid="{DD60A373-F04E-485E-8B73-BBACD04C2AEF}"/>
    <cellStyle name="InputCells12 5 2 13" xfId="44819" xr:uid="{05B0B1E1-EF18-488D-87C0-E6EFC0954BAC}"/>
    <cellStyle name="InputCells12 5 2 14" xfId="50220" xr:uid="{56FB1D6B-D5AF-43EC-9A3A-8977C9535A73}"/>
    <cellStyle name="InputCells12 5 2 2" xfId="7232" xr:uid="{D30356E8-9691-4688-B16C-F4915BC42540}"/>
    <cellStyle name="InputCells12 5 2 3" xfId="10812" xr:uid="{EABD1933-245E-4CE6-BD42-45C63B06A252}"/>
    <cellStyle name="InputCells12 5 2 4" xfId="14711" xr:uid="{949449AF-2A76-4B70-A270-5171D339AAF3}"/>
    <cellStyle name="InputCells12 5 2 5" xfId="17912" xr:uid="{1A3FDAD4-0FCB-4FDC-B6D2-0475EBEA9B78}"/>
    <cellStyle name="InputCells12 5 2 6" xfId="21895" xr:uid="{3C366F6C-89EF-4632-BB13-589127C09347}"/>
    <cellStyle name="InputCells12 5 2 7" xfId="24457" xr:uid="{281D4089-A36E-49C6-A6E2-7E4BA0C58B99}"/>
    <cellStyle name="InputCells12 5 2 8" xfId="28795" xr:uid="{F6F614BB-43B6-4944-9790-BD0FFAFB8665}"/>
    <cellStyle name="InputCells12 5 2 9" xfId="30768" xr:uid="{3B5A2DFE-D2E6-43B6-A97A-DBB6386078D1}"/>
    <cellStyle name="InputCells12 5 3" xfId="4670" xr:uid="{8B28EB8C-336C-4AC1-91D5-2B420287B062}"/>
    <cellStyle name="InputCells12 5 4" xfId="4912" xr:uid="{07D9582E-57D7-49EF-A217-627906CDAE36}"/>
    <cellStyle name="InputCells12 5 5" xfId="3703" xr:uid="{FA69077F-0CDD-4566-AD78-8A38C3B8BD7A}"/>
    <cellStyle name="InputCells12 5 6" xfId="26315" xr:uid="{009F963F-F0A9-4DD4-81A7-ECDC82C8B76C}"/>
    <cellStyle name="InputCells12 5 7" xfId="29703" xr:uid="{A1099B05-FE9C-4CF3-BEF3-E2A13D613413}"/>
    <cellStyle name="InputCells12 5 8" xfId="30207" xr:uid="{637B9806-CD86-4118-8ECD-371EF382CFD5}"/>
    <cellStyle name="InputCells12 5 9" xfId="47801" xr:uid="{C3F666DA-219F-43F5-B560-6CD250430E5E}"/>
    <cellStyle name="InputCells12 6" xfId="3687" xr:uid="{E5DE961D-A314-49AC-83E5-63866402EA95}"/>
    <cellStyle name="InputCells12 7" xfId="26253" xr:uid="{000D649C-541C-4E8C-8F39-D7BDCAAA13E4}"/>
    <cellStyle name="InputCells12 8" xfId="51987" xr:uid="{94C88E3A-A042-4FD6-8750-D53E99827724}"/>
    <cellStyle name="InputCells12_BBorder" xfId="89" xr:uid="{C81028EE-55DF-46B9-A092-C2E6325E7515}"/>
    <cellStyle name="IntCells" xfId="221" xr:uid="{1A047E3B-6A2C-484B-8EB7-374E8188BD69}"/>
    <cellStyle name="Įprastas" xfId="0" builtinId="0"/>
    <cellStyle name="Įprastas 2 4" xfId="3708" xr:uid="{BA6C6BD2-93B4-48DF-9E93-3CA4BD23CF07}"/>
    <cellStyle name="Įprastas 5" xfId="3709" xr:uid="{B0971FAB-293A-40A8-8E32-30A12FC52519}"/>
    <cellStyle name="Įspėjimo tekstas" xfId="18" builtinId="11" customBuiltin="1"/>
    <cellStyle name="Išvestis" xfId="14" builtinId="21" customBuiltin="1"/>
    <cellStyle name="Įvestis" xfId="13" builtinId="20" customBuiltin="1"/>
    <cellStyle name="KP_thin_border_dark_grey" xfId="100" xr:uid="{B77DFFFE-657F-4FF0-B013-859EA3C439DF}"/>
    <cellStyle name="Lien hypertexte 3" xfId="52" xr:uid="{07E6EB60-8FBD-4EC3-8C09-7D51E7A89BC6}"/>
    <cellStyle name="Linked Cell 2" xfId="222" xr:uid="{2414D4AE-418F-4B6E-A8BF-6FD740214F3A}"/>
    <cellStyle name="Linked Cell 3" xfId="308" xr:uid="{8A020DF8-E3B7-4854-8607-771C816252CF}"/>
    <cellStyle name="Linked Cell 4" xfId="443" xr:uid="{8470350D-C43C-42DB-BC1C-E53735EE66C5}"/>
    <cellStyle name="Neutral 2" xfId="223" xr:uid="{187AC37E-194D-4F19-B929-C75B4CEDF9D0}"/>
    <cellStyle name="Neutral 3" xfId="309" xr:uid="{CA5E89BE-A050-40D6-8FB8-C371612ED74E}"/>
    <cellStyle name="Neutral 4" xfId="1921" xr:uid="{B890FEDA-F618-45DC-8FA4-5BE7FB2EC532}"/>
    <cellStyle name="Neutralus" xfId="12" builtinId="28" customBuiltin="1"/>
    <cellStyle name="Normaali 2" xfId="224" xr:uid="{38CF15F5-BB04-4836-B562-0F6D6771E133}"/>
    <cellStyle name="Normaali 2 2" xfId="225" xr:uid="{35DE43CC-4812-47BF-B552-D18B744962D7}"/>
    <cellStyle name="Normal 10" xfId="446" xr:uid="{F6091A6A-2F10-42BF-9C4F-2B87D3FB2FCF}"/>
    <cellStyle name="Normal 10 2" xfId="515" xr:uid="{B5E5AE3E-4B7F-4EEE-BD82-0B4D4AF462C6}"/>
    <cellStyle name="Normal 10 2 2" xfId="52129" xr:uid="{4655ECDC-9DF8-437E-AAF8-D4460AC0638F}"/>
    <cellStyle name="Normal 10 2 3" xfId="52382" xr:uid="{1CB8C6DB-F94C-4991-8D4D-EC8549BDF65A}"/>
    <cellStyle name="Normal 10 3" xfId="52102" xr:uid="{455C9A35-BA0D-46C4-B2F6-87D970330D1E}"/>
    <cellStyle name="Normal 10 4" xfId="52361" xr:uid="{07D97730-F4F6-4901-9150-20F948792369}"/>
    <cellStyle name="Normal 11" xfId="474" xr:uid="{5FAF681B-3B4F-43BF-B2D4-56695D76AEAD}"/>
    <cellStyle name="Normal 11 2" xfId="516" xr:uid="{14F16EEA-77A2-48F7-96B9-0ED00CC5FD6F}"/>
    <cellStyle name="Normal 11 2 2" xfId="52130" xr:uid="{78AA10CA-9329-4866-9373-40AEE677770C}"/>
    <cellStyle name="Normal 11 2 3" xfId="52383" xr:uid="{9D138952-57F5-4371-8A78-896CE08C0612}"/>
    <cellStyle name="Normal 11 3" xfId="52106" xr:uid="{0F6E1542-EE42-43D3-81CB-A8857DCBD454}"/>
    <cellStyle name="Normal 11 4" xfId="52368" xr:uid="{B5C8C564-BE3D-4C83-A333-DACECA238DA6}"/>
    <cellStyle name="Normal 12" xfId="585" xr:uid="{72FB259E-6F4B-43CC-84AE-F0DC09124F7B}"/>
    <cellStyle name="Normal 12 2" xfId="745" xr:uid="{67A9573C-7C70-4CBE-BC53-C49F43267132}"/>
    <cellStyle name="Normal 13" xfId="1918" xr:uid="{4503D994-86CF-43FF-9BD8-5651E9579B61}"/>
    <cellStyle name="Normal 14" xfId="51983" xr:uid="{FA4E0DD6-E682-4377-B717-AB7602F6783D}"/>
    <cellStyle name="Normal 15" xfId="52212" xr:uid="{D61CAC5A-9D39-4FDF-B793-5C396147EEC2}"/>
    <cellStyle name="Normal 2" xfId="3" xr:uid="{63CD9487-F15F-4BC6-9CA1-3BF95419E514}"/>
    <cellStyle name="Normal 2 2" xfId="4" xr:uid="{41FA7519-961D-40C0-AF15-7FA73F430262}"/>
    <cellStyle name="Normal 2 2 2" xfId="56" xr:uid="{A5F1E2F7-F055-464A-BB78-9FA41930FC96}"/>
    <cellStyle name="Normal 2 2 3" xfId="50" xr:uid="{8D8870BD-3CEC-4500-8809-E867CDA1F0B3}"/>
    <cellStyle name="Normal 2 3" xfId="54" xr:uid="{9FA114B0-FF38-4233-A034-9BEC1D3D5FDB}"/>
    <cellStyle name="Normal 2 3 2" xfId="496" xr:uid="{291EED77-CDF8-44D1-93A6-3D616C2217F7}"/>
    <cellStyle name="Normal 2 3 3" xfId="228" xr:uid="{4EF9D2E6-7635-4478-9445-0D7502B3B57C}"/>
    <cellStyle name="Normal 2 3 4" xfId="2844" xr:uid="{A4A22E49-D433-4B4F-B1ED-7FE541DAB1C1}"/>
    <cellStyle name="Normal 2 4" xfId="105" xr:uid="{C7406725-5314-479E-B192-31E52C3693AC}"/>
    <cellStyle name="Normal 2 5" xfId="3705" xr:uid="{3001A2C7-9FCB-47F5-A39D-3BF0FFD514BC}"/>
    <cellStyle name="Normal 2 6" xfId="48" xr:uid="{D0044A6E-6F19-4AB1-8AF6-042D3B3B6AC8}"/>
    <cellStyle name="Normal 3" xfId="49" xr:uid="{FF3486C5-B4C2-4E76-A577-C7C029C19139}"/>
    <cellStyle name="Normal 3 2" xfId="229" xr:uid="{E87F35F2-42DD-4326-B11B-DA08FAEB33D5}"/>
    <cellStyle name="Normal 3 2 2" xfId="106" xr:uid="{D2714E40-0E35-4432-8457-5B7FD4F43A19}"/>
    <cellStyle name="Normal 3 3" xfId="270" xr:uid="{06CFA0D4-AE68-4B96-B725-F00C4E5BDC88}"/>
    <cellStyle name="Normal 3 4" xfId="432" xr:uid="{652A87A4-39DE-4CF2-8E44-AE2A7D0A0F1A}"/>
    <cellStyle name="Normal 3 5" xfId="101" xr:uid="{D7F0E7A3-93C8-454F-9CE0-496FF6416991}"/>
    <cellStyle name="Normal 3 6" xfId="3706" xr:uid="{70EE7420-A3FA-4EC1-BED6-E270089F368D}"/>
    <cellStyle name="Normal 4" xfId="230" xr:uid="{C566EAA3-1D09-43BB-BEF9-6373AC80566B}"/>
    <cellStyle name="Normal 4 2" xfId="2" xr:uid="{FA7E2317-DA9E-4BD0-9861-366662786F4A}"/>
    <cellStyle name="Normal 4 2 2" xfId="232" xr:uid="{E1E9EEB2-A80F-4556-A844-7810D6F01101}"/>
    <cellStyle name="Normal 4 2 3" xfId="497" xr:uid="{F5904279-387A-4183-91FC-08426BE3CC7C}"/>
    <cellStyle name="Normal 4 2 4" xfId="231" xr:uid="{35032A37-1273-4857-BEB4-C66857DD746D}"/>
    <cellStyle name="Normal 4 3" xfId="271" xr:uid="{C4BAD075-2351-485C-BC26-46FF6CA14694}"/>
    <cellStyle name="Normal 4 3 2" xfId="498" xr:uid="{4C859AED-69AB-4B15-B953-DB08E500334D}"/>
    <cellStyle name="Normal 4 4" xfId="1926" xr:uid="{C4A6AD68-264F-409D-BB85-2C1F28F49A8A}"/>
    <cellStyle name="Normal 4 5" xfId="3707" xr:uid="{298873DA-9EC8-45CF-B9E3-5AC6CC8011A8}"/>
    <cellStyle name="Normal 5" xfId="233" xr:uid="{B33FD55A-A808-4805-9D8C-A39830FA8380}"/>
    <cellStyle name="Normal 5 2" xfId="364" xr:uid="{5A6E0A29-9A5B-4EAB-828E-4BB472790742}"/>
    <cellStyle name="Normal 5 2 2" xfId="371" xr:uid="{FB69CEB2-4194-46CF-BFC7-034A6C79C9BB}"/>
    <cellStyle name="Normal 5 2 2 2" xfId="377" xr:uid="{9D2BC2D9-4DF5-4C30-A07C-0C3EE9879773}"/>
    <cellStyle name="Normal 5 2 2 2 2" xfId="392" xr:uid="{C81107EC-8FCF-4901-811A-A084C21070AE}"/>
    <cellStyle name="Normal 5 2 2 2 2 2" xfId="521" xr:uid="{2EBD6FF5-FCE0-4F48-A994-8BA2A4428C3D}"/>
    <cellStyle name="Normal 5 2 2 2 2 2 2" xfId="52135" xr:uid="{0C3C3873-D34D-4D32-95DD-B3D50E9773FF}"/>
    <cellStyle name="Normal 5 2 2 2 2 2 3" xfId="52388" xr:uid="{46368EEF-A26E-4899-A2B0-7CCF621AC0A1}"/>
    <cellStyle name="Normal 5 2 2 2 2 3" xfId="52074" xr:uid="{AE2361C2-342B-4171-A373-A3E4CFFC80E0}"/>
    <cellStyle name="Normal 5 2 2 2 2 4" xfId="52326" xr:uid="{C0361FF0-1268-4100-94FE-B1841C17418D}"/>
    <cellStyle name="Normal 5 2 2 2 3" xfId="520" xr:uid="{3F39D3C1-7EF4-4A23-8E7D-14A5E0910670}"/>
    <cellStyle name="Normal 5 2 2 2 3 2" xfId="52134" xr:uid="{8A5E1F55-2058-43DF-AEBA-21EA5CDE4043}"/>
    <cellStyle name="Normal 5 2 2 2 3 3" xfId="52387" xr:uid="{236C5B7A-D66B-4552-A68D-E7A1216CAA4B}"/>
    <cellStyle name="Normal 5 2 2 2 4" xfId="52059" xr:uid="{C3AA6BB9-3608-4B34-8092-885447101C17}"/>
    <cellStyle name="Normal 5 2 2 2 5" xfId="52311" xr:uid="{F56E3CB9-BDCA-410C-A2CC-8B703ADC0BC8}"/>
    <cellStyle name="Normal 5 2 2 3" xfId="391" xr:uid="{7BAAA0D8-3387-4DB6-90A9-36D3E43DED16}"/>
    <cellStyle name="Normal 5 2 2 3 2" xfId="522" xr:uid="{CFCB7138-D2D7-4878-A4D3-97C66B9731CE}"/>
    <cellStyle name="Normal 5 2 2 3 2 2" xfId="52136" xr:uid="{1965E5B6-35CE-41AD-B752-A406C454503D}"/>
    <cellStyle name="Normal 5 2 2 3 2 3" xfId="52389" xr:uid="{2552BF97-9E29-4CF4-9AC9-A3EFADF41B54}"/>
    <cellStyle name="Normal 5 2 2 3 3" xfId="52073" xr:uid="{D894B8B9-327E-4003-B12F-A4936791DBEC}"/>
    <cellStyle name="Normal 5 2 2 3 4" xfId="52325" xr:uid="{1B2A6086-CA7C-463E-892C-1B13DA8CEA01}"/>
    <cellStyle name="Normal 5 2 2 4" xfId="519" xr:uid="{9F7DB364-216F-49CC-8D45-D82B2AD8C0C4}"/>
    <cellStyle name="Normal 5 2 2 4 2" xfId="52133" xr:uid="{031F67D5-2068-4E92-B53C-644A52C5C62D}"/>
    <cellStyle name="Normal 5 2 2 4 3" xfId="52386" xr:uid="{2E3EF317-47CA-456F-A1D3-B6C2770532FC}"/>
    <cellStyle name="Normal 5 2 2 5" xfId="52053" xr:uid="{84FECA0A-5362-4038-B225-DEAC61EBED3D}"/>
    <cellStyle name="Normal 5 2 2 6" xfId="52305" xr:uid="{449812BD-5147-4558-B8E5-00EC9EE94F5C}"/>
    <cellStyle name="Normal 5 2 3" xfId="376" xr:uid="{49F504BF-9F10-4AE7-8818-96A116778C7C}"/>
    <cellStyle name="Normal 5 2 3 2" xfId="393" xr:uid="{7FEF72DD-2363-4BF3-95B3-F011018ED98A}"/>
    <cellStyle name="Normal 5 2 3 2 2" xfId="524" xr:uid="{7C6857ED-E932-44FB-9BBA-7148D748C0B3}"/>
    <cellStyle name="Normal 5 2 3 2 2 2" xfId="52138" xr:uid="{06A861FA-F5E6-4560-B1F3-9D8CAC2ADDFC}"/>
    <cellStyle name="Normal 5 2 3 2 2 3" xfId="52391" xr:uid="{62768740-81BA-4158-BCB5-0C879CA2C36A}"/>
    <cellStyle name="Normal 5 2 3 2 3" xfId="52075" xr:uid="{0CACD802-48B1-4645-A730-66304A55F0DC}"/>
    <cellStyle name="Normal 5 2 3 2 4" xfId="52327" xr:uid="{F6FEE518-DBE6-4DA0-9DD7-6104B190E303}"/>
    <cellStyle name="Normal 5 2 3 3" xfId="523" xr:uid="{F55EB6AF-383F-4752-8C72-F3D1A60F2C11}"/>
    <cellStyle name="Normal 5 2 3 3 2" xfId="52137" xr:uid="{D3ECA525-B7CD-4F87-8299-2205B9DEC0BC}"/>
    <cellStyle name="Normal 5 2 3 3 3" xfId="52390" xr:uid="{D8246AC3-D08F-46AF-946E-9C486A643E1C}"/>
    <cellStyle name="Normal 5 2 3 4" xfId="52058" xr:uid="{D06958D1-C4EE-44F5-9161-5605933A5CFB}"/>
    <cellStyle name="Normal 5 2 3 5" xfId="52310" xr:uid="{C0BAF120-A9BD-41CA-A310-875174ED1D15}"/>
    <cellStyle name="Normal 5 2 4" xfId="390" xr:uid="{0C9CA8E6-6C62-4D02-89D6-9A0AD55C89E1}"/>
    <cellStyle name="Normal 5 2 4 2" xfId="525" xr:uid="{A5E4C7B6-157F-439D-ADB1-4757CB80D165}"/>
    <cellStyle name="Normal 5 2 4 2 2" xfId="52139" xr:uid="{25C73FA2-E023-4698-A4C6-69ACFCF625BC}"/>
    <cellStyle name="Normal 5 2 4 2 3" xfId="52392" xr:uid="{B5C26A2C-A0D7-4086-8B84-F225D989459A}"/>
    <cellStyle name="Normal 5 2 4 3" xfId="52072" xr:uid="{404CB27A-D59D-41E7-A809-4069855F82B9}"/>
    <cellStyle name="Normal 5 2 4 4" xfId="52324" xr:uid="{6D9217D4-4F70-4EB4-8A2D-3FEC1270CF39}"/>
    <cellStyle name="Normal 5 2 5" xfId="499" xr:uid="{48CE13AB-43A4-4177-A5EB-4FCF0702E5E2}"/>
    <cellStyle name="Normal 5 2 5 2" xfId="526" xr:uid="{6A85E581-F82B-46D5-811F-97D2DF365C6D}"/>
    <cellStyle name="Normal 5 2 5 2 2" xfId="52140" xr:uid="{81714AEA-832A-4CA4-AAA3-838AF43A7169}"/>
    <cellStyle name="Normal 5 2 5 2 3" xfId="52393" xr:uid="{07D2ECD6-4DFB-4E76-8D84-7F9B71A9A17A}"/>
    <cellStyle name="Normal 5 2 5 3" xfId="52118" xr:uid="{0FDF7DB0-D81B-4399-88AB-9842A7699A5E}"/>
    <cellStyle name="Normal 5 2 5 4" xfId="52376" xr:uid="{F788650E-C9CB-41AE-8DA9-C75E04309C2B}"/>
    <cellStyle name="Normal 5 2 6" xfId="518" xr:uid="{7F3A9BCA-EB09-483F-B25B-73FEFDBC66E9}"/>
    <cellStyle name="Normal 5 2 6 2" xfId="52132" xr:uid="{23D5AC51-F2DE-4894-85BB-B02076573340}"/>
    <cellStyle name="Normal 5 2 6 3" xfId="52385" xr:uid="{6783F72E-FB23-4AD2-B1FC-4B1099B4011C}"/>
    <cellStyle name="Normal 5 2 7" xfId="52046" xr:uid="{0C4521CD-2471-49F7-8246-4445FCBE232B}"/>
    <cellStyle name="Normal 5 2 8" xfId="52298" xr:uid="{9A3235F0-1512-412B-A031-EBC66E43DB37}"/>
    <cellStyle name="Normal 5 3" xfId="368" xr:uid="{C7AF369E-19AB-4D25-B3C5-14F0918AB58C}"/>
    <cellStyle name="Normal 5 3 2" xfId="378" xr:uid="{14538877-20DA-45C1-9060-2C28A42FA03C}"/>
    <cellStyle name="Normal 5 3 2 2" xfId="395" xr:uid="{EBB90D46-FE40-44C1-80DF-E0844BBCBF02}"/>
    <cellStyle name="Normal 5 3 2 2 2" xfId="529" xr:uid="{F04536C3-6D9D-4E99-BC2C-BA9329F79FAA}"/>
    <cellStyle name="Normal 5 3 2 2 2 2" xfId="52143" xr:uid="{7DF3591E-C766-4DF2-A955-3D916DAE9FB5}"/>
    <cellStyle name="Normal 5 3 2 2 2 3" xfId="52396" xr:uid="{6B537BAF-971F-41B0-B751-D8ECAA996003}"/>
    <cellStyle name="Normal 5 3 2 2 3" xfId="52077" xr:uid="{1E08267B-7CD6-4D66-AB1F-2674EF93C010}"/>
    <cellStyle name="Normal 5 3 2 2 4" xfId="52329" xr:uid="{F0E061B4-D29C-4C3A-9852-8584CFF6F75F}"/>
    <cellStyle name="Normal 5 3 2 3" xfId="528" xr:uid="{AD491213-4565-431E-8C30-F45813CF25A4}"/>
    <cellStyle name="Normal 5 3 2 3 2" xfId="52142" xr:uid="{578EEC3E-4BCE-43B6-B6ED-263A88784C3D}"/>
    <cellStyle name="Normal 5 3 2 3 3" xfId="52395" xr:uid="{57EF14EB-0FB5-4DA3-BB15-31468DB65602}"/>
    <cellStyle name="Normal 5 3 2 4" xfId="52060" xr:uid="{3F606C1A-FDDB-4F3D-8838-63DB79DCDDBB}"/>
    <cellStyle name="Normal 5 3 2 5" xfId="52312" xr:uid="{DD449009-0CA6-4458-B736-F3ACA8B774FD}"/>
    <cellStyle name="Normal 5 3 3" xfId="394" xr:uid="{A2703A2C-01FF-4F29-BCF8-86E10CF16FF8}"/>
    <cellStyle name="Normal 5 3 3 2" xfId="530" xr:uid="{E4322964-436D-4D8D-93A2-8C734ECC0D35}"/>
    <cellStyle name="Normal 5 3 3 2 2" xfId="52144" xr:uid="{1AD2935F-3D92-4789-910F-77FE4D6C8CCA}"/>
    <cellStyle name="Normal 5 3 3 2 3" xfId="52397" xr:uid="{76947841-7506-4516-BDEF-7031E3C20074}"/>
    <cellStyle name="Normal 5 3 3 3" xfId="52076" xr:uid="{AE7CE95B-FE7F-4255-931C-7F23D17ADE3A}"/>
    <cellStyle name="Normal 5 3 3 4" xfId="52328" xr:uid="{2CE64B10-7DFE-4325-BE45-5D59F10FA713}"/>
    <cellStyle name="Normal 5 3 4" xfId="527" xr:uid="{BACD2BDD-25DE-4C23-9E22-6182E5004022}"/>
    <cellStyle name="Normal 5 3 4 2" xfId="52141" xr:uid="{45CAF2B0-B32B-4F73-A97B-9B48119ACAC8}"/>
    <cellStyle name="Normal 5 3 4 3" xfId="52394" xr:uid="{7A0A0048-22D5-4028-A72A-A3BE7E3443F4}"/>
    <cellStyle name="Normal 5 3 5" xfId="52050" xr:uid="{715A64A2-AE81-43DB-A63B-C4211640AB87}"/>
    <cellStyle name="Normal 5 3 6" xfId="52302" xr:uid="{F3F24371-080A-4B7A-9FBE-264D7F5649D6}"/>
    <cellStyle name="Normal 5 4" xfId="375" xr:uid="{BCB87AE8-844F-4647-9F6C-5E52CDB3A364}"/>
    <cellStyle name="Normal 5 4 2" xfId="396" xr:uid="{6D525E99-F73C-4DEF-BDB6-B875120C8EAF}"/>
    <cellStyle name="Normal 5 4 2 2" xfId="532" xr:uid="{645C5A16-8715-4C43-A266-08E55770103F}"/>
    <cellStyle name="Normal 5 4 2 2 2" xfId="52146" xr:uid="{95C4B759-627C-4527-97B6-F20D4FE98CA2}"/>
    <cellStyle name="Normal 5 4 2 2 3" xfId="52399" xr:uid="{5534EB5F-A6D6-47A6-9892-0EE657D831B2}"/>
    <cellStyle name="Normal 5 4 2 3" xfId="52078" xr:uid="{26EE6D57-85EF-4566-B25F-27269B029264}"/>
    <cellStyle name="Normal 5 4 2 4" xfId="52330" xr:uid="{4453CDD0-D965-4F62-86DC-42A6EF1E6CC6}"/>
    <cellStyle name="Normal 5 4 3" xfId="531" xr:uid="{40B94E58-E637-4C4C-BC68-A14FE22E8090}"/>
    <cellStyle name="Normal 5 4 3 2" xfId="52145" xr:uid="{39B42CA1-FFF6-48DB-A024-834797D9CDB9}"/>
    <cellStyle name="Normal 5 4 3 3" xfId="52398" xr:uid="{E8713EE6-FBE6-4A61-8EE0-7A92BC3F7EAF}"/>
    <cellStyle name="Normal 5 4 4" xfId="52057" xr:uid="{6B2E2225-4853-49D7-ADC9-D4523DD99B8F}"/>
    <cellStyle name="Normal 5 4 5" xfId="52309" xr:uid="{C6D4817E-CD63-45DB-A370-FFD4C2BD25F1}"/>
    <cellStyle name="Normal 5 5" xfId="389" xr:uid="{BEEA5CC3-695F-4B2D-BB5F-FC982023EDAA}"/>
    <cellStyle name="Normal 5 5 2" xfId="533" xr:uid="{A482A10F-17F9-48DC-A2EE-3AFBF0F72A3B}"/>
    <cellStyle name="Normal 5 5 2 2" xfId="52147" xr:uid="{94F171D6-E5C0-465D-889C-8AD8DE501159}"/>
    <cellStyle name="Normal 5 5 2 3" xfId="52400" xr:uid="{850A45AB-5BE0-4E49-A768-1928F5F50398}"/>
    <cellStyle name="Normal 5 5 3" xfId="52071" xr:uid="{D58882F6-BBA6-48C4-97A2-6D6DAC37C73C}"/>
    <cellStyle name="Normal 5 5 4" xfId="52323" xr:uid="{EED3299B-1394-4E8D-B997-3C675E737816}"/>
    <cellStyle name="Normal 5 6" xfId="433" xr:uid="{506B064E-FBF5-419C-A211-73E6C568096B}"/>
    <cellStyle name="Normal 5 7" xfId="517" xr:uid="{D96B6AAD-BF8A-4AE4-8C7E-09E5A845B369}"/>
    <cellStyle name="Normal 5 7 2" xfId="52131" xr:uid="{61A7DF2B-C312-4FB8-9DE7-B6469BBE4ADF}"/>
    <cellStyle name="Normal 5 7 3" xfId="52384" xr:uid="{0844FC6C-6972-4DC9-A764-D49D1DE3FDD8}"/>
    <cellStyle name="Normal 5 8" xfId="355" xr:uid="{87FA40BF-461B-4C43-8A5D-D94FA60C6F87}"/>
    <cellStyle name="Normal 5 8 2" xfId="52044" xr:uid="{A588A77F-3690-4876-90AB-13C70C152EBF}"/>
    <cellStyle name="Normal 5 8 3" xfId="52290" xr:uid="{76267E6F-C4EF-4706-A74D-DC1C2AC706D8}"/>
    <cellStyle name="Normal 6" xfId="234" xr:uid="{15E40EEA-4934-4933-8B79-C2DB6FB7F247}"/>
    <cellStyle name="Normal 6 10" xfId="500" xr:uid="{796E6089-B9BC-4B03-86FA-FCD8AFE40334}"/>
    <cellStyle name="Normal 6 10 2" xfId="535" xr:uid="{C6A50C15-3766-4563-B561-C6C340947590}"/>
    <cellStyle name="Normal 6 10 2 2" xfId="52149" xr:uid="{ABC65E3E-650A-47E7-A049-F615ECD7AC9F}"/>
    <cellStyle name="Normal 6 10 2 3" xfId="52402" xr:uid="{AFBB7ABC-EF5E-47ED-B0B0-9E31ED230189}"/>
    <cellStyle name="Normal 6 10 3" xfId="52119" xr:uid="{0F8B77C1-322C-4811-BC5C-223D8CC0CE52}"/>
    <cellStyle name="Normal 6 10 4" xfId="52377" xr:uid="{8E6FF18D-E36B-42D9-ADF6-7454BE416B9F}"/>
    <cellStyle name="Normal 6 11" xfId="534" xr:uid="{EF012482-55F9-4376-B629-FCA2182CAD86}"/>
    <cellStyle name="Normal 6 11 2" xfId="52148" xr:uid="{7B8E04F6-2345-4D39-857F-5C525BBFFBE6}"/>
    <cellStyle name="Normal 6 11 3" xfId="52401" xr:uid="{406601E3-E19B-4AD6-BDDF-0D5A2FD49262}"/>
    <cellStyle name="Normal 6 12" xfId="3710" xr:uid="{6611E904-1BB1-49A1-9EF3-9594559650C0}"/>
    <cellStyle name="Normal 6 13" xfId="52033" xr:uid="{6C3AEFC3-02A5-431C-A05D-847C99A2A9DA}"/>
    <cellStyle name="Normal 6 14" xfId="52256" xr:uid="{C37021DC-B71F-410C-B2E8-C90D41606688}"/>
    <cellStyle name="Normal 6 2" xfId="365" xr:uid="{58BB665F-A940-4165-87E7-B801636AF287}"/>
    <cellStyle name="Normal 6 2 2" xfId="372" xr:uid="{4397F88D-9545-4620-9ACC-4BEF5736097B}"/>
    <cellStyle name="Normal 6 2 2 2" xfId="381" xr:uid="{75499B8F-FE1A-4B5D-8211-8B0CA3FFAF7F}"/>
    <cellStyle name="Normal 6 2 2 2 2" xfId="400" xr:uid="{20B9B62D-4B28-468C-8D94-A432FF304833}"/>
    <cellStyle name="Normal 6 2 2 2 2 2" xfId="539" xr:uid="{E40394AB-50F8-4438-9896-5725DA9B6E9F}"/>
    <cellStyle name="Normal 6 2 2 2 2 2 2" xfId="52153" xr:uid="{AB7CB2C5-571B-4386-B144-9E1484290323}"/>
    <cellStyle name="Normal 6 2 2 2 2 2 3" xfId="52406" xr:uid="{79230DAD-7EDE-4627-B64F-2E581FF90106}"/>
    <cellStyle name="Normal 6 2 2 2 2 3" xfId="52082" xr:uid="{B2995885-862B-4352-BDE4-271EC0498C63}"/>
    <cellStyle name="Normal 6 2 2 2 2 4" xfId="52334" xr:uid="{76D7C8DA-BB96-4388-977B-A5EA0E501CFE}"/>
    <cellStyle name="Normal 6 2 2 2 3" xfId="538" xr:uid="{2CD11241-834E-4DE9-AB6F-E4478080EA40}"/>
    <cellStyle name="Normal 6 2 2 2 3 2" xfId="52152" xr:uid="{64B37CDA-6305-40FF-BC96-C68B4E0176E0}"/>
    <cellStyle name="Normal 6 2 2 2 3 3" xfId="52405" xr:uid="{B96B4138-C851-4BDD-B962-D2971B6AFC88}"/>
    <cellStyle name="Normal 6 2 2 2 4" xfId="52063" xr:uid="{2162DFC0-FE6F-4BE0-A8A9-707B469BED95}"/>
    <cellStyle name="Normal 6 2 2 2 5" xfId="52315" xr:uid="{65401283-9CE0-471C-A9D6-D55CD16C4A09}"/>
    <cellStyle name="Normal 6 2 2 3" xfId="399" xr:uid="{727D4EE7-3897-43E3-A2FE-8F39BDC792F3}"/>
    <cellStyle name="Normal 6 2 2 3 2" xfId="540" xr:uid="{63AD2E33-ABB3-48B9-BC48-52FB852DC817}"/>
    <cellStyle name="Normal 6 2 2 3 2 2" xfId="52154" xr:uid="{228F4FCD-BC0A-4C64-884C-FB77A2A2FCFB}"/>
    <cellStyle name="Normal 6 2 2 3 2 3" xfId="52407" xr:uid="{AEA95972-7B89-4BE3-B520-E7F3E72CA46C}"/>
    <cellStyle name="Normal 6 2 2 3 3" xfId="52081" xr:uid="{E677E1FC-3285-448D-B974-C04AC33FB865}"/>
    <cellStyle name="Normal 6 2 2 3 4" xfId="52333" xr:uid="{03644B81-0EC7-4435-94E7-3914604CCA03}"/>
    <cellStyle name="Normal 6 2 2 4" xfId="537" xr:uid="{551521E6-9A60-4AC1-BBCA-4813C1E99995}"/>
    <cellStyle name="Normal 6 2 2 4 2" xfId="52151" xr:uid="{674DD63A-0B7D-4918-8AF5-EFAF1AB03BE4}"/>
    <cellStyle name="Normal 6 2 2 4 3" xfId="52404" xr:uid="{A424719C-6FC0-4765-97BC-1C4A4E3F4BDB}"/>
    <cellStyle name="Normal 6 2 2 5" xfId="52054" xr:uid="{E31F541B-9E93-4714-B8A2-4D8DE5366C56}"/>
    <cellStyle name="Normal 6 2 2 6" xfId="52306" xr:uid="{46E967AA-9A9F-422D-9874-1C27D3DE5718}"/>
    <cellStyle name="Normal 6 2 3" xfId="380" xr:uid="{D780B146-E341-4689-AC48-38C4D635959C}"/>
    <cellStyle name="Normal 6 2 3 2" xfId="401" xr:uid="{AE81AA99-7F23-4264-B96F-5B1997798FD6}"/>
    <cellStyle name="Normal 6 2 3 2 2" xfId="542" xr:uid="{C3406BAB-F12A-474D-84D1-1C8A82691103}"/>
    <cellStyle name="Normal 6 2 3 2 2 2" xfId="52156" xr:uid="{24C22AEB-C4B5-449A-B400-628A4902E2A5}"/>
    <cellStyle name="Normal 6 2 3 2 2 3" xfId="52409" xr:uid="{BC8E43FA-429B-459A-B532-620403822FF4}"/>
    <cellStyle name="Normal 6 2 3 2 3" xfId="52083" xr:uid="{C75FD8B1-0C60-4E64-B85D-90640BF5B729}"/>
    <cellStyle name="Normal 6 2 3 2 4" xfId="52335" xr:uid="{3D1B72AF-A728-4BFF-85DC-9EE52658862A}"/>
    <cellStyle name="Normal 6 2 3 3" xfId="541" xr:uid="{87927CF6-875E-43A7-991F-C66DE0E30BA5}"/>
    <cellStyle name="Normal 6 2 3 3 2" xfId="52155" xr:uid="{1E81511E-AD67-45A0-A21E-EDEDD5326CFD}"/>
    <cellStyle name="Normal 6 2 3 3 3" xfId="52408" xr:uid="{5BB1400B-B917-44CB-8CC2-D534D16A3E41}"/>
    <cellStyle name="Normal 6 2 3 4" xfId="52062" xr:uid="{C4DDCC2C-C958-43B1-A6BB-36CD59282C8C}"/>
    <cellStyle name="Normal 6 2 3 5" xfId="52314" xr:uid="{C5459E40-70F2-4771-85DA-2C0F14168FFB}"/>
    <cellStyle name="Normal 6 2 4" xfId="398" xr:uid="{FD7F7BD3-FDCE-4720-9AF4-7DF275B28444}"/>
    <cellStyle name="Normal 6 2 4 2" xfId="543" xr:uid="{054CD624-0789-469B-832A-EB7D56C44522}"/>
    <cellStyle name="Normal 6 2 4 2 2" xfId="52157" xr:uid="{2D86F906-A591-490D-8BDF-FA6339CAD3F8}"/>
    <cellStyle name="Normal 6 2 4 2 3" xfId="52410" xr:uid="{7458CDCE-657B-4986-825E-9C224665F2CB}"/>
    <cellStyle name="Normal 6 2 4 3" xfId="52080" xr:uid="{9E12DC28-D300-418C-A270-3FE0C2D9A16E}"/>
    <cellStyle name="Normal 6 2 4 4" xfId="52332" xr:uid="{26813D74-D6B5-4D0B-930B-94029ECE6182}"/>
    <cellStyle name="Normal 6 2 5" xfId="501" xr:uid="{8D173DB6-D5F5-4EE3-8484-8E1769C42EFD}"/>
    <cellStyle name="Normal 6 2 5 2" xfId="544" xr:uid="{4D355516-BAC4-417B-AC7F-C52BD242028A}"/>
    <cellStyle name="Normal 6 2 5 2 2" xfId="52158" xr:uid="{2D097691-C84B-41B6-98CA-79445DE53997}"/>
    <cellStyle name="Normal 6 2 5 2 3" xfId="52411" xr:uid="{49A68CAC-543A-4343-9764-AF028E015C9F}"/>
    <cellStyle name="Normal 6 2 5 3" xfId="52120" xr:uid="{DCC9A292-1BA4-455C-A4D9-EDD3C8D46492}"/>
    <cellStyle name="Normal 6 2 5 4" xfId="52378" xr:uid="{3EAFD97C-F922-4151-A8D2-4FF936D86B38}"/>
    <cellStyle name="Normal 6 2 6" xfId="536" xr:uid="{69022591-7900-464E-80ED-50C9B4E5ED69}"/>
    <cellStyle name="Normal 6 2 6 2" xfId="52150" xr:uid="{A52FAB53-4A04-4AF0-AE00-6E5F7A41ED36}"/>
    <cellStyle name="Normal 6 2 6 3" xfId="52403" xr:uid="{45F19DE6-CD30-4B61-98B3-20B4FE207058}"/>
    <cellStyle name="Normal 6 2 7" xfId="52047" xr:uid="{27A94130-9333-4269-94B7-FCA77042115A}"/>
    <cellStyle name="Normal 6 2 8" xfId="52299" xr:uid="{3DC630AE-E136-4BC7-B0DA-C54F699250E3}"/>
    <cellStyle name="Normal 6 3" xfId="367" xr:uid="{E542B9D3-967A-4D40-B946-2B25B41E81D7}"/>
    <cellStyle name="Normal 6 3 2" xfId="374" xr:uid="{407785A1-06EE-41E9-8EB9-C5EE8479C025}"/>
    <cellStyle name="Normal 6 3 2 2" xfId="383" xr:uid="{E4A1EE8D-6908-45EF-8488-5FBB4CD457C6}"/>
    <cellStyle name="Normal 6 3 2 2 2" xfId="404" xr:uid="{15903B46-C8D2-4765-B002-A83EF87AB3C4}"/>
    <cellStyle name="Normal 6 3 2 2 2 2" xfId="548" xr:uid="{301B73A0-A66F-41F4-9C5E-80E291DCCD05}"/>
    <cellStyle name="Normal 6 3 2 2 2 2 2" xfId="52162" xr:uid="{17C5BCF8-4D96-4582-A3CA-E08D214E2621}"/>
    <cellStyle name="Normal 6 3 2 2 2 2 3" xfId="52415" xr:uid="{22A494B3-CB78-44F8-B528-FA851E403F99}"/>
    <cellStyle name="Normal 6 3 2 2 2 3" xfId="52086" xr:uid="{619A8510-8B60-49C4-8158-D1478982892D}"/>
    <cellStyle name="Normal 6 3 2 2 2 4" xfId="52338" xr:uid="{196AFC3F-B86F-4D24-AEE8-62E48E764827}"/>
    <cellStyle name="Normal 6 3 2 2 3" xfId="547" xr:uid="{D5B2FADC-4958-4024-830D-D59EBF22330A}"/>
    <cellStyle name="Normal 6 3 2 2 3 2" xfId="52161" xr:uid="{418FBFD6-7D7E-4E52-BB82-EC238FB8720B}"/>
    <cellStyle name="Normal 6 3 2 2 3 3" xfId="52414" xr:uid="{DDE99214-23A9-4DA1-B7A0-5434C782E049}"/>
    <cellStyle name="Normal 6 3 2 2 4" xfId="52065" xr:uid="{B38E1D3A-F75A-4891-AE44-150162DF920C}"/>
    <cellStyle name="Normal 6 3 2 2 5" xfId="52317" xr:uid="{27488350-4550-49BE-8F9B-9E25F18DCC24}"/>
    <cellStyle name="Normal 6 3 2 3" xfId="403" xr:uid="{2CEFFB4D-B7BD-46F4-BFC4-230B74AFC9AF}"/>
    <cellStyle name="Normal 6 3 2 3 2" xfId="549" xr:uid="{B0816718-0C6D-417E-A640-460D60F06777}"/>
    <cellStyle name="Normal 6 3 2 3 2 2" xfId="52163" xr:uid="{2664FCC1-DD50-4700-A763-898D4FDAD4D7}"/>
    <cellStyle name="Normal 6 3 2 3 2 3" xfId="52416" xr:uid="{B155F5A8-CA26-4319-BBEF-EBECFFA6E69A}"/>
    <cellStyle name="Normal 6 3 2 3 3" xfId="52085" xr:uid="{4D96664D-C0DC-4170-8EFA-624ED87015FC}"/>
    <cellStyle name="Normal 6 3 2 3 4" xfId="52337" xr:uid="{85D6F8D4-6530-4D93-BA77-3F744A1FB1A3}"/>
    <cellStyle name="Normal 6 3 2 4" xfId="546" xr:uid="{F5AE5879-4F25-4145-91A4-2AE69D30B74A}"/>
    <cellStyle name="Normal 6 3 2 4 2" xfId="52160" xr:uid="{B5F2F03F-D77B-429D-898E-5260058B1858}"/>
    <cellStyle name="Normal 6 3 2 4 3" xfId="52413" xr:uid="{C69B7B52-3374-42C8-9240-3A323210CBEE}"/>
    <cellStyle name="Normal 6 3 2 5" xfId="52056" xr:uid="{9C66DAC0-E0C2-4C00-A5E7-F44F9CB35511}"/>
    <cellStyle name="Normal 6 3 2 6" xfId="52308" xr:uid="{8BCE7883-5F13-4B4D-8BE5-A513A4DD3024}"/>
    <cellStyle name="Normal 6 3 3" xfId="382" xr:uid="{1C8953F9-4692-476F-BDEE-0F4CC0624E1A}"/>
    <cellStyle name="Normal 6 3 3 2" xfId="405" xr:uid="{9E110181-A2B9-4DAA-B5B1-82A0EF32F0A8}"/>
    <cellStyle name="Normal 6 3 3 2 2" xfId="551" xr:uid="{1ED75E29-31A5-4235-BC2E-68A4CD374284}"/>
    <cellStyle name="Normal 6 3 3 2 2 2" xfId="52165" xr:uid="{263FE5F6-13B2-494D-AEE6-87BA5D6E3E3A}"/>
    <cellStyle name="Normal 6 3 3 2 2 3" xfId="52418" xr:uid="{6348B872-ED3C-44CB-BB36-442381E2628E}"/>
    <cellStyle name="Normal 6 3 3 2 3" xfId="52087" xr:uid="{445B4ABB-FED2-47E5-8CD8-3D4C8A638501}"/>
    <cellStyle name="Normal 6 3 3 2 4" xfId="52339" xr:uid="{42527C69-5BB9-44E6-80E5-08316DFDFB1B}"/>
    <cellStyle name="Normal 6 3 3 3" xfId="550" xr:uid="{065C8C3B-AFE4-4127-872D-05F98EDB198B}"/>
    <cellStyle name="Normal 6 3 3 3 2" xfId="52164" xr:uid="{0E22FEB3-96E4-43D5-AF9E-C89EB36A4892}"/>
    <cellStyle name="Normal 6 3 3 3 3" xfId="52417" xr:uid="{A130C131-F252-4BF1-9D38-65F06EAA22DE}"/>
    <cellStyle name="Normal 6 3 3 4" xfId="52064" xr:uid="{39DC26F1-E7EB-4D77-92DA-3608D63A5C61}"/>
    <cellStyle name="Normal 6 3 3 5" xfId="52316" xr:uid="{02BFE9ED-DE80-4B58-B43F-F667A313EBBF}"/>
    <cellStyle name="Normal 6 3 4" xfId="402" xr:uid="{85A3D049-8891-44F1-A6CA-88E3C0605BA4}"/>
    <cellStyle name="Normal 6 3 4 2" xfId="552" xr:uid="{68D18EE9-9B13-427C-A1EE-CA006D2E57D1}"/>
    <cellStyle name="Normal 6 3 4 2 2" xfId="52166" xr:uid="{FF10A431-4A6C-4F77-9A12-57597C546755}"/>
    <cellStyle name="Normal 6 3 4 2 3" xfId="52419" xr:uid="{2D8D1B8E-7437-4C21-B1B8-6F204DC06DA3}"/>
    <cellStyle name="Normal 6 3 4 3" xfId="52084" xr:uid="{6064BA1D-420D-4F5E-B028-7E66D089795B}"/>
    <cellStyle name="Normal 6 3 4 4" xfId="52336" xr:uid="{40172C89-4EF6-4C06-8064-222793E089E8}"/>
    <cellStyle name="Normal 6 3 5" xfId="545" xr:uid="{EB0225BF-F62E-47D9-B46B-D8206144A52C}"/>
    <cellStyle name="Normal 6 3 5 2" xfId="52159" xr:uid="{3B4B7E8E-A102-47C4-A80B-CF421BD105B8}"/>
    <cellStyle name="Normal 6 3 5 3" xfId="52412" xr:uid="{1A6E0CF5-7724-4778-9C49-729F2571468A}"/>
    <cellStyle name="Normal 6 3 6" xfId="52049" xr:uid="{BDFEFABE-2241-4DC9-BD9F-73C55A33910D}"/>
    <cellStyle name="Normal 6 3 7" xfId="52301" xr:uid="{5E853A86-7CE3-4272-87B3-C5C7825A73F0}"/>
    <cellStyle name="Normal 6 4" xfId="369" xr:uid="{B040B35F-D01C-4822-9FFC-1D6C2B04D9F0}"/>
    <cellStyle name="Normal 6 4 2" xfId="384" xr:uid="{721DAE39-A8E3-4BE5-BFBF-B150210E8535}"/>
    <cellStyle name="Normal 6 4 2 2" xfId="407" xr:uid="{E3541E4C-62AE-4B14-9DB2-CA55DE2F1B27}"/>
    <cellStyle name="Normal 6 4 2 2 2" xfId="555" xr:uid="{E2EFFF16-0A3F-439C-882B-534954444538}"/>
    <cellStyle name="Normal 6 4 2 2 2 2" xfId="52169" xr:uid="{E5E7498E-71A3-4A4B-B575-51D15083C640}"/>
    <cellStyle name="Normal 6 4 2 2 2 3" xfId="52422" xr:uid="{85D9E948-F2DB-4FBF-8644-AB9A34FE06E2}"/>
    <cellStyle name="Normal 6 4 2 2 3" xfId="52089" xr:uid="{D4FE1B3C-2818-4298-A514-AA989C2BFFAB}"/>
    <cellStyle name="Normal 6 4 2 2 4" xfId="52341" xr:uid="{F7EB1816-886E-4404-9ED6-190538206BA1}"/>
    <cellStyle name="Normal 6 4 2 3" xfId="554" xr:uid="{C53FAB18-5148-4D6A-ABE7-5ED38B96814F}"/>
    <cellStyle name="Normal 6 4 2 3 2" xfId="52168" xr:uid="{1ED38268-3893-4560-90C1-229DA6151EF0}"/>
    <cellStyle name="Normal 6 4 2 3 3" xfId="52421" xr:uid="{BE4C2D5F-7B46-4705-80E3-197A762B3A30}"/>
    <cellStyle name="Normal 6 4 2 4" xfId="52066" xr:uid="{8F35D416-4A83-435D-9388-3E5BD69BF2FB}"/>
    <cellStyle name="Normal 6 4 2 5" xfId="52318" xr:uid="{02AC5DF3-8F43-4C48-83C0-30E39B972123}"/>
    <cellStyle name="Normal 6 4 3" xfId="406" xr:uid="{2E0A6819-A5E6-4EC9-A30B-8690472106C3}"/>
    <cellStyle name="Normal 6 4 3 2" xfId="556" xr:uid="{7143EF42-BA62-466B-8FA6-7CAFDA20EEA0}"/>
    <cellStyle name="Normal 6 4 3 2 2" xfId="52170" xr:uid="{AA38D516-B899-46B1-9F3E-7560B5177940}"/>
    <cellStyle name="Normal 6 4 3 2 3" xfId="52423" xr:uid="{163BA76B-0F4E-4C54-AF8D-DCD7B76CDF7C}"/>
    <cellStyle name="Normal 6 4 3 3" xfId="52088" xr:uid="{DE79848B-6EDD-44D2-B7B9-08D531488DA5}"/>
    <cellStyle name="Normal 6 4 3 4" xfId="52340" xr:uid="{ABC22C9C-E079-42CD-92E3-F1452648CDAE}"/>
    <cellStyle name="Normal 6 4 4" xfId="553" xr:uid="{84606714-7F0F-45FD-AB36-ADEB4DB34013}"/>
    <cellStyle name="Normal 6 4 4 2" xfId="52167" xr:uid="{49F3B31E-945D-4B86-8622-8BE030B8D390}"/>
    <cellStyle name="Normal 6 4 4 3" xfId="52420" xr:uid="{2A0951BF-4B1A-4507-B89E-3A116273C667}"/>
    <cellStyle name="Normal 6 4 5" xfId="52051" xr:uid="{37B12ACD-9579-47D5-B448-0C9D7CF36213}"/>
    <cellStyle name="Normal 6 4 6" xfId="52303" xr:uid="{91F00B54-D974-4F36-988E-25202B64DB69}"/>
    <cellStyle name="Normal 6 5" xfId="379" xr:uid="{8D07F3A9-1140-4234-9DDD-ACA0778D582F}"/>
    <cellStyle name="Normal 6 5 2" xfId="408" xr:uid="{2EB99B90-DA81-4363-BEBE-8990F821D87D}"/>
    <cellStyle name="Normal 6 5 2 2" xfId="558" xr:uid="{06E07CD2-5E8B-4293-A299-FEAF543D1AA0}"/>
    <cellStyle name="Normal 6 5 2 2 2" xfId="52172" xr:uid="{6CB6A2CE-A24C-498A-BF21-5F87E9BC697D}"/>
    <cellStyle name="Normal 6 5 2 2 3" xfId="52425" xr:uid="{47BCC3A9-4D38-433E-8FB7-CC4E8DD4A91B}"/>
    <cellStyle name="Normal 6 5 2 3" xfId="52090" xr:uid="{BBE8635E-A5C3-4663-8F0B-361704789D97}"/>
    <cellStyle name="Normal 6 5 2 4" xfId="52342" xr:uid="{72F5A330-F82E-48E0-83AC-67408A78AAAA}"/>
    <cellStyle name="Normal 6 5 3" xfId="557" xr:uid="{1BFCCAAC-5202-4FC7-845C-8B31D32A4CCC}"/>
    <cellStyle name="Normal 6 5 3 2" xfId="52171" xr:uid="{AD840B84-F3F3-4459-968F-F32A62ED8755}"/>
    <cellStyle name="Normal 6 5 3 3" xfId="52424" xr:uid="{F31A6195-A38C-4259-9219-1E04D8300330}"/>
    <cellStyle name="Normal 6 5 4" xfId="52061" xr:uid="{BFF671EC-1803-4400-A1C0-7C006BA04298}"/>
    <cellStyle name="Normal 6 5 5" xfId="52313" xr:uid="{3C3281FA-9695-4704-BA4B-67EF8E6A7710}"/>
    <cellStyle name="Normal 6 6" xfId="397" xr:uid="{E6A9E816-6613-41DF-9007-C47313D0D37D}"/>
    <cellStyle name="Normal 6 6 2" xfId="559" xr:uid="{90D805E0-26FD-4C65-8DDD-83444FBF2545}"/>
    <cellStyle name="Normal 6 6 2 2" xfId="52173" xr:uid="{FDB5D1C8-AC5D-482D-BBDC-5B9D5558FC3E}"/>
    <cellStyle name="Normal 6 6 2 3" xfId="52426" xr:uid="{EEC0A19A-249D-4E78-8A0C-FD3528905146}"/>
    <cellStyle name="Normal 6 6 3" xfId="52079" xr:uid="{D94A9922-60D0-4735-B891-5FBB650004C0}"/>
    <cellStyle name="Normal 6 6 4" xfId="52331" xr:uid="{F2D7EC95-6C3E-477B-A881-2E9D7C3D3EBD}"/>
    <cellStyle name="Normal 6 7" xfId="434" xr:uid="{6C05B6CF-9555-4E6A-89F1-B854F19AFBB0}"/>
    <cellStyle name="Normal 6 7 2" xfId="560" xr:uid="{27F85CF8-E67D-458E-8035-D7B9B00621E0}"/>
    <cellStyle name="Normal 6 7 2 2" xfId="52174" xr:uid="{1AB649F1-DFAD-486D-A9E0-1AE766159A44}"/>
    <cellStyle name="Normal 6 7 2 3" xfId="52427" xr:uid="{2F4E2A15-24FD-47C8-A6FC-44271CC4AA16}"/>
    <cellStyle name="Normal 6 7 3" xfId="52100" xr:uid="{139B3998-D9F2-4D39-8850-12F96CA7BC3B}"/>
    <cellStyle name="Normal 6 7 4" xfId="52356" xr:uid="{724F555F-0A6B-4695-837F-300BFC74B590}"/>
    <cellStyle name="Normal 6 8" xfId="470" xr:uid="{2B503C4E-47C2-484C-B62A-0864289ED452}"/>
    <cellStyle name="Normal 6 8 2" xfId="561" xr:uid="{91E59F18-686F-4191-9DDA-DCDA4E4D1003}"/>
    <cellStyle name="Normal 6 8 2 2" xfId="52175" xr:uid="{C47FDF2A-DE6E-4082-A82A-7E0A0CBB1EF0}"/>
    <cellStyle name="Normal 6 8 2 3" xfId="52428" xr:uid="{D5C873F7-4945-4630-93AD-47BC8901E8C0}"/>
    <cellStyle name="Normal 6 8 3" xfId="52103" xr:uid="{B70F7EE4-E07B-462C-AB3C-9FB4C8081358}"/>
    <cellStyle name="Normal 6 8 4" xfId="52365" xr:uid="{AD948595-0D67-4A2B-804D-36B88BB8E3C1}"/>
    <cellStyle name="Normal 6 9" xfId="473" xr:uid="{7D9B8891-1680-487C-91BD-36F80278D5D4}"/>
    <cellStyle name="Normal 6 9 2" xfId="562" xr:uid="{BF4E3CFF-1044-431C-B4C4-5E04999809A8}"/>
    <cellStyle name="Normal 6 9 2 2" xfId="52176" xr:uid="{0012A660-D1A0-4109-9C4B-738F196B422F}"/>
    <cellStyle name="Normal 6 9 2 3" xfId="52429" xr:uid="{731301BC-EEEE-486D-8DC2-E93EAD16DB86}"/>
    <cellStyle name="Normal 6 9 3" xfId="52105" xr:uid="{59DC71E0-6CC6-4CDB-8D57-A436F2EAA895}"/>
    <cellStyle name="Normal 6 9 4" xfId="52367" xr:uid="{BE112C34-5AE4-4EEA-84C7-413FF76BA9D0}"/>
    <cellStyle name="Normal 7" xfId="99" xr:uid="{36D0ACDF-EBA0-493A-9CBE-FA8F25E054A2}"/>
    <cellStyle name="Normal 7 2" xfId="366" xr:uid="{FAFB84D0-81B0-4537-AFBC-C139E9D7FF12}"/>
    <cellStyle name="Normal 7 2 2" xfId="373" xr:uid="{28D1E77F-D865-4E9D-8CB5-0FCE89D96BBA}"/>
    <cellStyle name="Normal 7 2 2 2" xfId="387" xr:uid="{D81413CE-BB08-481D-9F75-A5D71D13E687}"/>
    <cellStyle name="Normal 7 2 2 2 2" xfId="412" xr:uid="{585EB4A6-7C21-4EE5-8894-138C591EF1B6}"/>
    <cellStyle name="Normal 7 2 2 2 2 2" xfId="567" xr:uid="{29F63959-D19A-42AF-9E4B-A1F7CD2C231B}"/>
    <cellStyle name="Normal 7 2 2 2 2 2 2" xfId="52181" xr:uid="{8AE1097C-99AF-4F37-82A4-8E4BACF85033}"/>
    <cellStyle name="Normal 7 2 2 2 2 2 3" xfId="52434" xr:uid="{B4039631-519E-4204-9CAD-99F23C70B0CC}"/>
    <cellStyle name="Normal 7 2 2 2 2 3" xfId="52094" xr:uid="{CF51C687-31F0-48BC-8D98-B44F846F9774}"/>
    <cellStyle name="Normal 7 2 2 2 2 4" xfId="52346" xr:uid="{4684CE8D-DD80-4B17-A296-21A1C5E5D07D}"/>
    <cellStyle name="Normal 7 2 2 2 3" xfId="566" xr:uid="{4DC11FD5-0FEA-45C0-AA69-E275DF4F98D7}"/>
    <cellStyle name="Normal 7 2 2 2 3 2" xfId="52180" xr:uid="{2F749A1C-7A86-4458-A94E-7411400C750E}"/>
    <cellStyle name="Normal 7 2 2 2 3 3" xfId="52433" xr:uid="{F93F8409-EF4D-4379-9220-B38BE486A761}"/>
    <cellStyle name="Normal 7 2 2 2 4" xfId="52069" xr:uid="{27AB8C38-81B2-40A2-9F61-101F0E17530B}"/>
    <cellStyle name="Normal 7 2 2 2 5" xfId="52321" xr:uid="{B9BEECD0-8EF8-4BD2-8266-65B4751018E5}"/>
    <cellStyle name="Normal 7 2 2 3" xfId="411" xr:uid="{2214D609-C154-4735-8425-9E8625A0291E}"/>
    <cellStyle name="Normal 7 2 2 3 2" xfId="568" xr:uid="{3EBCFD45-549A-417E-923E-EABFE011D63B}"/>
    <cellStyle name="Normal 7 2 2 3 2 2" xfId="52182" xr:uid="{3FC1DA2D-9381-4802-8B3E-5B1A9213D16E}"/>
    <cellStyle name="Normal 7 2 2 3 2 3" xfId="52435" xr:uid="{55724E80-2547-41F8-9C58-EDECC95099EA}"/>
    <cellStyle name="Normal 7 2 2 3 3" xfId="52093" xr:uid="{731E249F-0A15-4674-A5F2-A4BED90CF934}"/>
    <cellStyle name="Normal 7 2 2 3 4" xfId="52345" xr:uid="{7CCB9B06-4A61-4CDC-95FE-E18C2D74B4D4}"/>
    <cellStyle name="Normal 7 2 2 4" xfId="565" xr:uid="{6D993205-A2F2-45D5-ADA8-F17326C99476}"/>
    <cellStyle name="Normal 7 2 2 4 2" xfId="52179" xr:uid="{8CEE4367-E45B-458C-A84B-BFF5FFF4935B}"/>
    <cellStyle name="Normal 7 2 2 4 3" xfId="52432" xr:uid="{67947DF6-B703-46D0-9EE9-89B0A563BBAE}"/>
    <cellStyle name="Normal 7 2 2 5" xfId="52055" xr:uid="{277426D1-302C-4B77-8001-A618A2225625}"/>
    <cellStyle name="Normal 7 2 2 6" xfId="52307" xr:uid="{43124320-A51B-4F46-8F18-0B96FBEF01E0}"/>
    <cellStyle name="Normal 7 2 3" xfId="386" xr:uid="{BEEC8239-9815-4FCB-B58F-2825BFF8D038}"/>
    <cellStyle name="Normal 7 2 3 2" xfId="413" xr:uid="{6A89B920-5510-47A3-A4D9-6F7E5D91AEE6}"/>
    <cellStyle name="Normal 7 2 3 2 2" xfId="570" xr:uid="{7EEB6DF1-054C-4B7D-B225-5230C2017EAC}"/>
    <cellStyle name="Normal 7 2 3 2 2 2" xfId="52184" xr:uid="{92D52162-49B3-45BE-856E-B5862FB1492D}"/>
    <cellStyle name="Normal 7 2 3 2 2 3" xfId="52437" xr:uid="{408D9C90-B528-4C55-8E99-46612B71DFD4}"/>
    <cellStyle name="Normal 7 2 3 2 3" xfId="52095" xr:uid="{95163DAA-E121-4DFA-BCF7-126C1ED80FE2}"/>
    <cellStyle name="Normal 7 2 3 2 4" xfId="52347" xr:uid="{1C589511-8C83-47A4-AF4A-BF8661D9D05F}"/>
    <cellStyle name="Normal 7 2 3 3" xfId="569" xr:uid="{2A309C8D-8894-4965-A9B6-629B23780371}"/>
    <cellStyle name="Normal 7 2 3 3 2" xfId="52183" xr:uid="{4ABFA7A6-426A-45E7-946B-7637D2448CDF}"/>
    <cellStyle name="Normal 7 2 3 3 3" xfId="52436" xr:uid="{FCBFA634-6DF5-483E-9927-4B813DF3EC09}"/>
    <cellStyle name="Normal 7 2 3 4" xfId="52068" xr:uid="{7AA4890F-DB94-48CD-BC08-3E00888DCD8D}"/>
    <cellStyle name="Normal 7 2 3 5" xfId="52320" xr:uid="{19F0A5B5-049B-41AE-9243-CD98ACD23717}"/>
    <cellStyle name="Normal 7 2 4" xfId="410" xr:uid="{20375C22-F76A-4D89-9F60-E9F2D6900880}"/>
    <cellStyle name="Normal 7 2 4 2" xfId="571" xr:uid="{C1C5884D-B165-4C0F-84E2-08D5BF15A05E}"/>
    <cellStyle name="Normal 7 2 4 2 2" xfId="52185" xr:uid="{AFA36893-92CF-4C8F-959D-CA69CEDE9E83}"/>
    <cellStyle name="Normal 7 2 4 2 3" xfId="52438" xr:uid="{4451620B-6F35-4BFD-ABC7-0F779BC7B1E8}"/>
    <cellStyle name="Normal 7 2 4 3" xfId="52092" xr:uid="{387B6A74-A919-4D02-A97C-A34D4AEF481C}"/>
    <cellStyle name="Normal 7 2 4 4" xfId="52344" xr:uid="{EEF13018-56E9-44F6-BC44-896764F3554D}"/>
    <cellStyle name="Normal 7 2 5" xfId="502" xr:uid="{A8C33523-595E-4051-B90B-81E27A7435BD}"/>
    <cellStyle name="Normal 7 2 5 2" xfId="572" xr:uid="{45B17629-0609-4B1C-904F-B7EA07431BD3}"/>
    <cellStyle name="Normal 7 2 5 2 2" xfId="52186" xr:uid="{C346996F-E474-4545-A6BA-7E11C6EE2A42}"/>
    <cellStyle name="Normal 7 2 5 2 3" xfId="52439" xr:uid="{6A6B52E1-C35A-473C-B9F4-C4C017ED2B28}"/>
    <cellStyle name="Normal 7 2 5 3" xfId="52121" xr:uid="{F43F60BE-EB9E-4F91-8D02-230B00537C6B}"/>
    <cellStyle name="Normal 7 2 5 4" xfId="52379" xr:uid="{326F1704-190A-48A9-814C-4F18A6FE1D44}"/>
    <cellStyle name="Normal 7 2 6" xfId="564" xr:uid="{8C556189-8E92-4C8A-90D5-3284A8ABFF00}"/>
    <cellStyle name="Normal 7 2 6 2" xfId="52178" xr:uid="{627E34AE-A39B-46AB-BC8D-B77CDB957671}"/>
    <cellStyle name="Normal 7 2 6 3" xfId="52431" xr:uid="{5A5D4BE9-FE14-498F-99FC-E208159EC249}"/>
    <cellStyle name="Normal 7 2 7" xfId="52048" xr:uid="{3626279F-F085-4937-A439-34883E28EB99}"/>
    <cellStyle name="Normal 7 2 8" xfId="52300" xr:uid="{2EED5D3D-3AA2-4011-83FD-6EFCA0CFAB55}"/>
    <cellStyle name="Normal 7 3" xfId="370" xr:uid="{2BEA3EE9-DACD-40B8-B81D-87F935217FF4}"/>
    <cellStyle name="Normal 7 3 2" xfId="388" xr:uid="{65A6A79A-8CCB-41A4-A7D7-29038A8C0645}"/>
    <cellStyle name="Normal 7 3 2 2" xfId="415" xr:uid="{419F6075-5135-4067-AB6E-C5C6CE9BEDE4}"/>
    <cellStyle name="Normal 7 3 2 2 2" xfId="575" xr:uid="{C9D6E918-4D23-47DB-89D7-138A94957A5A}"/>
    <cellStyle name="Normal 7 3 2 2 2 2" xfId="52189" xr:uid="{FBF2B783-99B0-4ABA-8A42-68B00A1E4511}"/>
    <cellStyle name="Normal 7 3 2 2 2 3" xfId="52442" xr:uid="{C4D7D6D4-0B58-4DCB-8CA9-E7D9468F2824}"/>
    <cellStyle name="Normal 7 3 2 2 3" xfId="52097" xr:uid="{47A71E43-C3D7-471B-A4A2-9D7AE16E74D3}"/>
    <cellStyle name="Normal 7 3 2 2 4" xfId="52349" xr:uid="{765B024A-4E62-4318-9C92-C933AE842346}"/>
    <cellStyle name="Normal 7 3 2 3" xfId="574" xr:uid="{18B5513F-9DB7-4AA6-9E91-1A032F2CFEBE}"/>
    <cellStyle name="Normal 7 3 2 3 2" xfId="52188" xr:uid="{58227413-660D-479F-933B-942BA8732C63}"/>
    <cellStyle name="Normal 7 3 2 3 3" xfId="52441" xr:uid="{C1F7987C-06C6-4C49-B8F1-1F6FBAD14984}"/>
    <cellStyle name="Normal 7 3 2 4" xfId="52070" xr:uid="{6063B2AC-F978-47FA-A9FA-8536864BFD56}"/>
    <cellStyle name="Normal 7 3 2 5" xfId="52322" xr:uid="{2D40ED58-CCFC-43CE-A678-F27A88561288}"/>
    <cellStyle name="Normal 7 3 3" xfId="414" xr:uid="{B3CB33BD-77ED-4223-B1E7-CF221C039663}"/>
    <cellStyle name="Normal 7 3 3 2" xfId="576" xr:uid="{FE52F6B5-0FAD-4045-A09F-354D2D2A0245}"/>
    <cellStyle name="Normal 7 3 3 2 2" xfId="52190" xr:uid="{387CA4EB-9EAA-48A1-8E7D-A4208BF447D3}"/>
    <cellStyle name="Normal 7 3 3 2 3" xfId="52443" xr:uid="{5B5E2007-F6FD-47FC-B424-F164DD976C2F}"/>
    <cellStyle name="Normal 7 3 3 3" xfId="52096" xr:uid="{9814A8A1-B2C2-4929-8D30-EBE8E2BC2504}"/>
    <cellStyle name="Normal 7 3 3 4" xfId="52348" xr:uid="{B9CC0DCA-88DF-4484-8AC8-F1034DB04690}"/>
    <cellStyle name="Normal 7 3 4" xfId="573" xr:uid="{8EC394BE-36E7-4BE2-9E32-ACBC92049A24}"/>
    <cellStyle name="Normal 7 3 4 2" xfId="52187" xr:uid="{8B6D7472-884E-4FD7-8C4D-33AD02FC9CF9}"/>
    <cellStyle name="Normal 7 3 4 3" xfId="52440" xr:uid="{04161E0D-ADB5-4D2A-9E6C-B9BDD94F0B30}"/>
    <cellStyle name="Normal 7 3 5" xfId="52052" xr:uid="{463B5221-52F3-40F4-AA50-CEE9795C6C2C}"/>
    <cellStyle name="Normal 7 3 6" xfId="52304" xr:uid="{C944E3C2-EDC8-4FED-8A68-C7E1CC9E4820}"/>
    <cellStyle name="Normal 7 4" xfId="385" xr:uid="{FA6A0A77-9B4B-4868-A814-195A18B71FF2}"/>
    <cellStyle name="Normal 7 4 2" xfId="416" xr:uid="{210DEF46-D32B-4A02-9B9C-CA641D7095D1}"/>
    <cellStyle name="Normal 7 4 2 2" xfId="578" xr:uid="{6BDFC312-3781-4ED6-B373-05BD1786C218}"/>
    <cellStyle name="Normal 7 4 2 2 2" xfId="52192" xr:uid="{B9419CB0-F2A4-4674-BA46-EFE9943E3C91}"/>
    <cellStyle name="Normal 7 4 2 2 3" xfId="52445" xr:uid="{02BF9A15-9F39-42EB-B13D-B2FD4E989C27}"/>
    <cellStyle name="Normal 7 4 2 3" xfId="52098" xr:uid="{DF2E6C7E-476F-4AD4-AA63-223109759C31}"/>
    <cellStyle name="Normal 7 4 2 4" xfId="52350" xr:uid="{1DF7E202-675E-47AF-8A80-310521986ED2}"/>
    <cellStyle name="Normal 7 4 3" xfId="577" xr:uid="{F550600F-288F-4C9C-8ED3-EA6C7A322230}"/>
    <cellStyle name="Normal 7 4 3 2" xfId="52191" xr:uid="{243ED529-8CCE-4801-B949-2E975EFCB49C}"/>
    <cellStyle name="Normal 7 4 3 3" xfId="52444" xr:uid="{98E8965D-1989-40F5-974D-44F3A75C13D4}"/>
    <cellStyle name="Normal 7 4 4" xfId="52067" xr:uid="{29C0CFB0-D36C-47FE-B3B7-B7685ED8FEF5}"/>
    <cellStyle name="Normal 7 4 5" xfId="52319" xr:uid="{99254349-2315-4411-B386-55F5195AEEE5}"/>
    <cellStyle name="Normal 7 5" xfId="409" xr:uid="{92F6E0EC-9520-43C7-87EF-3D2A371DAE8F}"/>
    <cellStyle name="Normal 7 5 2" xfId="579" xr:uid="{A837F1F6-3E00-4AEB-BE93-BA1E4E92F05C}"/>
    <cellStyle name="Normal 7 5 2 2" xfId="52193" xr:uid="{6C8CCF8C-D7A9-4379-A5E5-A8A0F66D1AC7}"/>
    <cellStyle name="Normal 7 5 2 3" xfId="52446" xr:uid="{98775E7A-3F97-42E4-B930-4D3CE58D78DD}"/>
    <cellStyle name="Normal 7 5 3" xfId="52091" xr:uid="{6444BF53-0150-4680-ACA9-067976BCDCAD}"/>
    <cellStyle name="Normal 7 5 4" xfId="52343" xr:uid="{A500D27C-23F8-4DA5-809C-8DA7E5AC76BB}"/>
    <cellStyle name="Normal 7 6" xfId="422" xr:uid="{8D28868E-56F7-4D99-B52F-02FA55CA70A3}"/>
    <cellStyle name="Normal 7 7" xfId="563" xr:uid="{25F37614-F688-4E56-A1B1-BD30E3F23468}"/>
    <cellStyle name="Normal 7 7 2" xfId="52177" xr:uid="{BEB099D5-6B99-4D50-BB36-75FBB7E0188A}"/>
    <cellStyle name="Normal 7 7 3" xfId="52430" xr:uid="{325517FB-DFEC-4DF7-A9D8-0BE631FA9815}"/>
    <cellStyle name="Normal 7 8" xfId="363" xr:uid="{56D1EC59-F9F4-45FF-9C61-4AE3F50D05B4}"/>
    <cellStyle name="Normal 7 8 2" xfId="52045" xr:uid="{A16992DB-4A81-40A6-912C-16528FC71C60}"/>
    <cellStyle name="Normal 7 8 3" xfId="52297" xr:uid="{7EA82D97-23C0-4627-94E7-D9FA2B5DC869}"/>
    <cellStyle name="Normal 8" xfId="310" xr:uid="{4191325B-03A4-47A7-B5E4-657739BE5702}"/>
    <cellStyle name="Normal 8 2" xfId="504" xr:uid="{FC8A1604-96E8-4692-9783-60820A65FDE0}"/>
    <cellStyle name="Normal 8 3" xfId="503" xr:uid="{2ACD266A-42B7-483B-BB90-7EA395114ACD}"/>
    <cellStyle name="Normal 9" xfId="417" xr:uid="{A68231B3-16EB-464C-BCC4-A78C3016BB11}"/>
    <cellStyle name="Normal 9 2" xfId="580" xr:uid="{738E4A48-9DFC-4E6D-8221-8AFE8604CE84}"/>
    <cellStyle name="Normal 9 2 2" xfId="52194" xr:uid="{4AB1EE96-E55C-4E8B-BC8A-66536F250E2E}"/>
    <cellStyle name="Normal 9 2 3" xfId="52447" xr:uid="{2388739F-E67C-45DD-BFC0-C40B4C1910B9}"/>
    <cellStyle name="Normal 9 3" xfId="52099" xr:uid="{E003990E-F04E-4265-BCCA-6ACEE2C714FC}"/>
    <cellStyle name="Normal 9 4" xfId="52351" xr:uid="{80E79B64-8927-4197-AC2D-8EE42BC174FE}"/>
    <cellStyle name="Normal GHG Numbers (0.00)" xfId="235" xr:uid="{9998A7A0-5782-4AFD-A9BE-92FCD8572EE6}"/>
    <cellStyle name="Normal GHG Numbers (0.00) 2" xfId="236" xr:uid="{59993FCD-80F8-4915-8637-A0C0C8CDE7AD}"/>
    <cellStyle name="Normal GHG Numbers (0.00) 3" xfId="102" xr:uid="{91D622B0-8289-4ACC-BAAC-4E2E4035EFFA}"/>
    <cellStyle name="Normal GHG Numbers (0.00) 3 2" xfId="505" xr:uid="{8B3E93A5-42A8-40B1-9814-DB4E04157537}"/>
    <cellStyle name="Normal GHG Numbers (0.00) 3 2 2" xfId="654" xr:uid="{D46352E1-7555-4AAC-8130-E78E39766E91}"/>
    <cellStyle name="Normal GHG Numbers (0.00) 3 2 2 10" xfId="4463" xr:uid="{3D4112D5-C368-42A0-9064-79521A1AD925}"/>
    <cellStyle name="Normal GHG Numbers (0.00) 3 2 2 10 10" xfId="42126" xr:uid="{E2C45D90-70D5-4CE0-B360-2558A69C691E}"/>
    <cellStyle name="Normal GHG Numbers (0.00) 3 2 2 10 11" xfId="46462" xr:uid="{FB15A7BE-7224-4D43-9FE2-0DA044C724E7}"/>
    <cellStyle name="Normal GHG Numbers (0.00) 3 2 2 10 12" xfId="49866" xr:uid="{CC6A2E80-472F-4B65-9B62-67CF2DADA43F}"/>
    <cellStyle name="Normal GHG Numbers (0.00) 3 2 2 10 13" xfId="51833" xr:uid="{D1EC7044-928D-4B41-A2D7-86E851DD10C5}"/>
    <cellStyle name="Normal GHG Numbers (0.00) 3 2 2 10 2" xfId="8896" xr:uid="{13C0F10B-3859-4AD3-8EC7-59578D1524CD}"/>
    <cellStyle name="Normal GHG Numbers (0.00) 3 2 2 10 3" xfId="12467" xr:uid="{DC83AA25-DD44-4427-A74E-3FACE7109770}"/>
    <cellStyle name="Normal GHG Numbers (0.00) 3 2 2 10 4" xfId="16370" xr:uid="{CCFA0B5A-E9FD-4A0B-9BEB-01A46BFCF00E}"/>
    <cellStyle name="Normal GHG Numbers (0.00) 3 2 2 10 5" xfId="19551" xr:uid="{09C7B39A-BA9B-4A65-BEAF-125F31916869}"/>
    <cellStyle name="Normal GHG Numbers (0.00) 3 2 2 10 6" xfId="26070" xr:uid="{37FA904B-16A1-4A65-BD68-8BA4BC57D93A}"/>
    <cellStyle name="Normal GHG Numbers (0.00) 3 2 2 10 7" xfId="32418" xr:uid="{4107E84A-0A38-4868-AF89-2824575A61BD}"/>
    <cellStyle name="Normal GHG Numbers (0.00) 3 2 2 10 8" xfId="36024" xr:uid="{32EC9CB8-142E-4306-B42A-0CBF09DC192D}"/>
    <cellStyle name="Normal GHG Numbers (0.00) 3 2 2 10 9" xfId="39476" xr:uid="{6EEA527B-BD67-4007-A6C9-818032DDF045}"/>
    <cellStyle name="Normal GHG Numbers (0.00) 3 2 2 11" xfId="5157" xr:uid="{B3180E5B-508C-4B8D-A846-5526E4D233E1}"/>
    <cellStyle name="Normal GHG Numbers (0.00) 3 2 2 12" xfId="13031" xr:uid="{18413E8B-61E2-44D2-AF9A-AB0071BA2427}"/>
    <cellStyle name="Normal GHG Numbers (0.00) 3 2 2 13" xfId="19768" xr:uid="{4109452A-EB01-4165-8525-C62289E3BA04}"/>
    <cellStyle name="Normal GHG Numbers (0.00) 3 2 2 14" xfId="36584" xr:uid="{4864B06C-F795-493B-A4FD-68226C4A3032}"/>
    <cellStyle name="Normal GHG Numbers (0.00) 3 2 2 15" xfId="42684" xr:uid="{A21865D8-4D34-47FA-9CBC-21F63BFCAB72}"/>
    <cellStyle name="Normal GHG Numbers (0.00) 3 2 2 16" xfId="52518" xr:uid="{85252098-0098-4F8D-B06D-C7F140119532}"/>
    <cellStyle name="Normal GHG Numbers (0.00) 3 2 2 2" xfId="869" xr:uid="{983A0411-0906-45CA-BBA2-CF731A13D0DD}"/>
    <cellStyle name="Normal GHG Numbers (0.00) 3 2 2 2 10" xfId="4844" xr:uid="{3DC3ABC0-8D4A-4FFD-981F-4494CCA9FD57}"/>
    <cellStyle name="Normal GHG Numbers (0.00) 3 2 2 2 11" xfId="12835" xr:uid="{7E9D3A4A-2EC1-4B9A-9ED2-125ED28AD390}"/>
    <cellStyle name="Normal GHG Numbers (0.00) 3 2 2 2 12" xfId="19978" xr:uid="{C0240731-EBA3-4701-932D-F1DCA57D9189}"/>
    <cellStyle name="Normal GHG Numbers (0.00) 3 2 2 2 13" xfId="37139" xr:uid="{E0B7897D-3E46-4E3A-B255-388512250A21}"/>
    <cellStyle name="Normal GHG Numbers (0.00) 3 2 2 2 14" xfId="42894" xr:uid="{43BBD833-E126-461D-B578-8758697D8EEF}"/>
    <cellStyle name="Normal GHG Numbers (0.00) 3 2 2 2 15" xfId="52732" xr:uid="{38F09442-0CC9-4127-ABDE-2C0FA2BD8026}"/>
    <cellStyle name="Normal GHG Numbers (0.00) 3 2 2 2 2" xfId="1522" xr:uid="{7580C07C-A757-405D-A1BF-3CCE7F91E4D8}"/>
    <cellStyle name="Normal GHG Numbers (0.00) 3 2 2 2 2 10" xfId="36667" xr:uid="{193D21A1-1F16-4E27-BAD9-6EC0DC789CA1}"/>
    <cellStyle name="Normal GHG Numbers (0.00) 3 2 2 2 2 11" xfId="26684" xr:uid="{74329892-1A90-4F4C-9993-515414BA4BEB}"/>
    <cellStyle name="Normal GHG Numbers (0.00) 3 2 2 2 2 12" xfId="43547" xr:uid="{52DFC0FD-D53F-422E-9F1A-329B1C30F747}"/>
    <cellStyle name="Normal GHG Numbers (0.00) 3 2 2 2 2 13" xfId="46955" xr:uid="{DC07F39F-54D2-4276-8620-2BA19036B4FE}"/>
    <cellStyle name="Normal GHG Numbers (0.00) 3 2 2 2 2 2" xfId="5961" xr:uid="{91B6A50A-2B2C-4448-9C01-1B627C55EEC6}"/>
    <cellStyle name="Normal GHG Numbers (0.00) 3 2 2 2 2 3" xfId="9538" xr:uid="{E0EC899E-900C-45B5-A923-FB69B94E3690}"/>
    <cellStyle name="Normal GHG Numbers (0.00) 3 2 2 2 2 4" xfId="16643" xr:uid="{EAC0CB51-C024-4A84-92C9-86228B0DB303}"/>
    <cellStyle name="Normal GHG Numbers (0.00) 3 2 2 2 2 5" xfId="20630" xr:uid="{11147620-3179-4611-B869-3BD2DAA5FBCB}"/>
    <cellStyle name="Normal GHG Numbers (0.00) 3 2 2 2 2 6" xfId="23245" xr:uid="{206D6899-7A26-49C5-86EB-E1A739ADCDED}"/>
    <cellStyle name="Normal GHG Numbers (0.00) 3 2 2 2 2 7" xfId="27557" xr:uid="{D67FF269-8892-40BB-87C7-00B3439E3D4E}"/>
    <cellStyle name="Normal GHG Numbers (0.00) 3 2 2 2 2 8" xfId="29892" xr:uid="{6CD0A15E-B593-4247-8129-5523607BC52F}"/>
    <cellStyle name="Normal GHG Numbers (0.00) 3 2 2 2 2 9" xfId="33105" xr:uid="{CEC693FC-84B2-4A73-BC70-D95810C3D701}"/>
    <cellStyle name="Normal GHG Numbers (0.00) 3 2 2 2 3" xfId="1746" xr:uid="{23315687-F2E0-4D26-89F1-FA341A39074E}"/>
    <cellStyle name="Normal GHG Numbers (0.00) 3 2 2 2 3 10" xfId="33329" xr:uid="{D6C9C624-30A1-481E-9078-3D70386DC61A}"/>
    <cellStyle name="Normal GHG Numbers (0.00) 3 2 2 2 3 11" xfId="36875" xr:uid="{43CDEF36-BB28-4C4B-AE0C-BC2EB0478309}"/>
    <cellStyle name="Normal GHG Numbers (0.00) 3 2 2 2 3 12" xfId="26972" xr:uid="{4EC176D2-3DC8-4DBF-A68E-61501B099C48}"/>
    <cellStyle name="Normal GHG Numbers (0.00) 3 2 2 2 3 13" xfId="43771" xr:uid="{5DEAD19D-5271-45C1-9C7A-81CA16C04765}"/>
    <cellStyle name="Normal GHG Numbers (0.00) 3 2 2 2 3 14" xfId="48057" xr:uid="{85C70B44-8661-4557-B3E2-94ADD3945797}"/>
    <cellStyle name="Normal GHG Numbers (0.00) 3 2 2 2 3 2" xfId="6184" xr:uid="{9A82D857-9FB3-4E55-B2F3-C28BB11B5FE0}"/>
    <cellStyle name="Normal GHG Numbers (0.00) 3 2 2 2 3 3" xfId="9762" xr:uid="{1CBB2D18-5B1E-46D4-AC27-653CE3A43CCC}"/>
    <cellStyle name="Normal GHG Numbers (0.00) 3 2 2 2 3 4" xfId="13664" xr:uid="{2406B69D-111A-4057-A86C-AD563F1497FD}"/>
    <cellStyle name="Normal GHG Numbers (0.00) 3 2 2 2 3 5" xfId="16867" xr:uid="{3B29EDFF-A593-46CA-84EB-D817C6FE9487}"/>
    <cellStyle name="Normal GHG Numbers (0.00) 3 2 2 2 3 6" xfId="20854" xr:uid="{65F62270-53D2-45F6-9AC1-2AD5F3BC0091}"/>
    <cellStyle name="Normal GHG Numbers (0.00) 3 2 2 2 3 7" xfId="23454" xr:uid="{4426F04F-E931-4D8A-BFA8-A4D90D048F59}"/>
    <cellStyle name="Normal GHG Numbers (0.00) 3 2 2 2 3 8" xfId="27777" xr:uid="{A73FB857-6F39-4A84-85C0-8B75A93BA0BE}"/>
    <cellStyle name="Normal GHG Numbers (0.00) 3 2 2 2 3 9" xfId="30466" xr:uid="{07CE75FD-A8F4-4E7E-9F7B-19F5EBDA1AF7}"/>
    <cellStyle name="Normal GHG Numbers (0.00) 3 2 2 2 4" xfId="2282" xr:uid="{CE62CD3C-E045-44B4-B744-BCDF24A3C124}"/>
    <cellStyle name="Normal GHG Numbers (0.00) 3 2 2 2 4 10" xfId="33861" xr:uid="{366E9810-2A0A-4330-9166-59AEFCA942C0}"/>
    <cellStyle name="Normal GHG Numbers (0.00) 3 2 2 2 4 11" xfId="37356" xr:uid="{0C4521D3-1F0B-4509-A351-B2C2495CF9B2}"/>
    <cellStyle name="Normal GHG Numbers (0.00) 3 2 2 2 4 12" xfId="39999" xr:uid="{2628F808-624C-43AD-9699-6ECBF0A1D198}"/>
    <cellStyle name="Normal GHG Numbers (0.00) 3 2 2 2 4 13" xfId="44305" xr:uid="{449CC9EB-D42F-4147-97A7-B159D347E14D}"/>
    <cellStyle name="Normal GHG Numbers (0.00) 3 2 2 2 4 14" xfId="47067" xr:uid="{067087F4-3163-4085-9E88-62C37712F709}"/>
    <cellStyle name="Normal GHG Numbers (0.00) 3 2 2 2 4 2" xfId="6720" xr:uid="{C9B79E10-427A-402D-9469-0349F836D29A}"/>
    <cellStyle name="Normal GHG Numbers (0.00) 3 2 2 2 4 3" xfId="10298" xr:uid="{F224E288-D15C-4FF3-BB62-267F67E851F7}"/>
    <cellStyle name="Normal GHG Numbers (0.00) 3 2 2 2 4 4" xfId="14197" xr:uid="{BE53AC53-C879-4715-A2D7-59F3433ABA93}"/>
    <cellStyle name="Normal GHG Numbers (0.00) 3 2 2 2 4 5" xfId="17398" xr:uid="{A25B122F-B79F-4247-8100-A551DB747331}"/>
    <cellStyle name="Normal GHG Numbers (0.00) 3 2 2 2 4 6" xfId="21381" xr:uid="{86B31434-C8E7-4BED-9088-C43174D9D7C9}"/>
    <cellStyle name="Normal GHG Numbers (0.00) 3 2 2 2 4 7" xfId="23968" xr:uid="{3E05471F-D94A-419F-A125-7CF8DCF7B181}"/>
    <cellStyle name="Normal GHG Numbers (0.00) 3 2 2 2 4 8" xfId="28292" xr:uid="{A5771B22-7EE1-4ED4-90D4-B1060CEDFA67}"/>
    <cellStyle name="Normal GHG Numbers (0.00) 3 2 2 2 4 9" xfId="30316" xr:uid="{692DE25A-79DC-4A9B-A6EC-B38B4A13FBDF}"/>
    <cellStyle name="Normal GHG Numbers (0.00) 3 2 2 2 5" xfId="2644" xr:uid="{C1BA91B6-882F-42C3-A2E0-EDD2028618D7}"/>
    <cellStyle name="Normal GHG Numbers (0.00) 3 2 2 2 5 10" xfId="34223" xr:uid="{A18CF838-6C94-4713-8E1A-B7384F5FD531}"/>
    <cellStyle name="Normal GHG Numbers (0.00) 3 2 2 2 5 11" xfId="37678" xr:uid="{6D8BD725-9C97-4F40-8D08-35DC4008EDBB}"/>
    <cellStyle name="Normal GHG Numbers (0.00) 3 2 2 2 5 12" xfId="40361" xr:uid="{1B021A30-2657-4D92-846F-0CE9087F4D72}"/>
    <cellStyle name="Normal GHG Numbers (0.00) 3 2 2 2 5 13" xfId="44667" xr:uid="{1070E9C3-EB97-46AE-B44E-CF42E5A59ED1}"/>
    <cellStyle name="Normal GHG Numbers (0.00) 3 2 2 2 5 14" xfId="50068" xr:uid="{D8E5BB86-1A8D-4122-94F6-C074D3ACD2AF}"/>
    <cellStyle name="Normal GHG Numbers (0.00) 3 2 2 2 5 2" xfId="7081" xr:uid="{D67F67F6-0B7F-436B-896B-FF58EC47C3D1}"/>
    <cellStyle name="Normal GHG Numbers (0.00) 3 2 2 2 5 3" xfId="10660" xr:uid="{3C457324-5E4C-4749-A6B4-3455E45263BE}"/>
    <cellStyle name="Normal GHG Numbers (0.00) 3 2 2 2 5 4" xfId="14559" xr:uid="{D87C4105-E3D8-4E3C-BD96-434AF62A8EF5}"/>
    <cellStyle name="Normal GHG Numbers (0.00) 3 2 2 2 5 5" xfId="17760" xr:uid="{13F0FF87-F6A1-46D2-844D-65559227A5A4}"/>
    <cellStyle name="Normal GHG Numbers (0.00) 3 2 2 2 5 6" xfId="21743" xr:uid="{EC8989B8-E441-42A9-AB0F-41C63C9BA284}"/>
    <cellStyle name="Normal GHG Numbers (0.00) 3 2 2 2 5 7" xfId="24311" xr:uid="{71FA0B26-5245-4EAC-B34C-F23D213F29E1}"/>
    <cellStyle name="Normal GHG Numbers (0.00) 3 2 2 2 5 8" xfId="28645" xr:uid="{65625807-D2E1-4037-BF16-9FC241B960DD}"/>
    <cellStyle name="Normal GHG Numbers (0.00) 3 2 2 2 5 9" xfId="30616" xr:uid="{E2AF6260-CE44-4203-AEC4-A3D51A5F3C95}"/>
    <cellStyle name="Normal GHG Numbers (0.00) 3 2 2 2 6" xfId="3333" xr:uid="{5122C8BF-B938-4F1A-9602-F311B72033A5}"/>
    <cellStyle name="Normal GHG Numbers (0.00) 3 2 2 2 6 10" xfId="34910" xr:uid="{219FD2CB-DE0F-4860-B7BF-0076ECD85034}"/>
    <cellStyle name="Normal GHG Numbers (0.00) 3 2 2 2 6 11" xfId="38355" xr:uid="{951A40C1-2ABC-4B70-8386-9E45384B9CDC}"/>
    <cellStyle name="Normal GHG Numbers (0.00) 3 2 2 2 6 12" xfId="41044" xr:uid="{711C9BC0-339F-406B-ABE9-EE05D9576132}"/>
    <cellStyle name="Normal GHG Numbers (0.00) 3 2 2 2 6 13" xfId="45355" xr:uid="{215A6BFD-4BD9-42BA-8B76-5DE281BBC4F2}"/>
    <cellStyle name="Normal GHG Numbers (0.00) 3 2 2 2 6 14" xfId="48746" xr:uid="{628D50D3-96A0-4676-9AE2-07DEDDC7BE28}"/>
    <cellStyle name="Normal GHG Numbers (0.00) 3 2 2 2 6 15" xfId="50751" xr:uid="{6CE4CA3E-049F-4AF7-9BD4-5E91D8894DFC}"/>
    <cellStyle name="Normal GHG Numbers (0.00) 3 2 2 2 6 2" xfId="7768" xr:uid="{D4A74432-130B-4BB0-A0B4-9B35B77864DE}"/>
    <cellStyle name="Normal GHG Numbers (0.00) 3 2 2 2 6 3" xfId="11347" xr:uid="{751BF2AB-4BA5-4713-A9F1-51667C9F165D}"/>
    <cellStyle name="Normal GHG Numbers (0.00) 3 2 2 2 6 4" xfId="15247" xr:uid="{AEFB5698-7D42-4DF6-BD4D-217698D48EBF}"/>
    <cellStyle name="Normal GHG Numbers (0.00) 3 2 2 2 6 5" xfId="18446" xr:uid="{A619C70E-F34E-4462-8D87-9A718F7EBCA7}"/>
    <cellStyle name="Normal GHG Numbers (0.00) 3 2 2 2 6 6" xfId="22426" xr:uid="{FEE4063E-E40C-4766-9F1D-EB2C1BCF472B}"/>
    <cellStyle name="Normal GHG Numbers (0.00) 3 2 2 2 6 7" xfId="24988" xr:uid="{CD88BDF0-958C-4E3A-BA1F-B3FD0E629E2F}"/>
    <cellStyle name="Normal GHG Numbers (0.00) 3 2 2 2 6 8" xfId="29331" xr:uid="{4E583475-9DE1-49DA-B0F8-34BFBC3D12F4}"/>
    <cellStyle name="Normal GHG Numbers (0.00) 3 2 2 2 6 9" xfId="31305" xr:uid="{28DB35BC-6545-4DAB-A6CD-0BF61ACF8C58}"/>
    <cellStyle name="Normal GHG Numbers (0.00) 3 2 2 2 7" xfId="3488" xr:uid="{8D19DDA2-165D-4840-9C36-E72BE8291E89}"/>
    <cellStyle name="Normal GHG Numbers (0.00) 3 2 2 2 7 10" xfId="35065" xr:uid="{6B15B8E8-09D0-4316-A959-9D699C73E7E4}"/>
    <cellStyle name="Normal GHG Numbers (0.00) 3 2 2 2 7 11" xfId="38510" xr:uid="{0B1DAED9-8C50-4B58-917C-18C1A4AF35C7}"/>
    <cellStyle name="Normal GHG Numbers (0.00) 3 2 2 2 7 12" xfId="41199" xr:uid="{87D2B9A5-350A-4F1E-AD65-D4808847E430}"/>
    <cellStyle name="Normal GHG Numbers (0.00) 3 2 2 2 7 13" xfId="45510" xr:uid="{E30ADDBC-EA4A-4BF3-AA4C-9481C7706591}"/>
    <cellStyle name="Normal GHG Numbers (0.00) 3 2 2 2 7 14" xfId="48901" xr:uid="{D8ECF974-EE30-4648-9AB9-255B10B8FBB3}"/>
    <cellStyle name="Normal GHG Numbers (0.00) 3 2 2 2 7 15" xfId="50906" xr:uid="{F12D2FD2-0FFC-42C1-A648-52AF97DBB0B9}"/>
    <cellStyle name="Normal GHG Numbers (0.00) 3 2 2 2 7 2" xfId="7923" xr:uid="{A0DE8BB9-3D81-41AE-A328-51611DBB2986}"/>
    <cellStyle name="Normal GHG Numbers (0.00) 3 2 2 2 7 3" xfId="11502" xr:uid="{4B490E14-9855-460C-8DCB-178A6177BEF0}"/>
    <cellStyle name="Normal GHG Numbers (0.00) 3 2 2 2 7 4" xfId="15402" xr:uid="{73EA6C07-406F-4CD6-A010-75D393B16D4D}"/>
    <cellStyle name="Normal GHG Numbers (0.00) 3 2 2 2 7 5" xfId="18601" xr:uid="{3213F7E4-406F-4956-B8C8-FBFE1B08FB76}"/>
    <cellStyle name="Normal GHG Numbers (0.00) 3 2 2 2 7 6" xfId="22581" xr:uid="{B7A93905-E074-4316-8E84-19A301CF4FA7}"/>
    <cellStyle name="Normal GHG Numbers (0.00) 3 2 2 2 7 7" xfId="25143" xr:uid="{8081C54B-E3B6-4F79-A34D-04ACCB378250}"/>
    <cellStyle name="Normal GHG Numbers (0.00) 3 2 2 2 7 8" xfId="29486" xr:uid="{085B719D-CFAD-4E97-A980-9AE917154993}"/>
    <cellStyle name="Normal GHG Numbers (0.00) 3 2 2 2 7 9" xfId="31460" xr:uid="{F7F090AD-3B44-4AAD-930B-EDAC885CB5F9}"/>
    <cellStyle name="Normal GHG Numbers (0.00) 3 2 2 2 8" xfId="4285" xr:uid="{3D2E192B-E66B-4D7D-A7EF-24AB8510D3A8}"/>
    <cellStyle name="Normal GHG Numbers (0.00) 3 2 2 2 8 10" xfId="41948" xr:uid="{35C18DB0-8868-4991-AB05-67D4506C3ACD}"/>
    <cellStyle name="Normal GHG Numbers (0.00) 3 2 2 2 8 11" xfId="46284" xr:uid="{CEDF6A99-3E35-4227-B81C-D3F197272B3D}"/>
    <cellStyle name="Normal GHG Numbers (0.00) 3 2 2 2 8 12" xfId="49688" xr:uid="{A2DE4DCB-76B0-4F02-BE3B-1715F855594B}"/>
    <cellStyle name="Normal GHG Numbers (0.00) 3 2 2 2 8 13" xfId="51655" xr:uid="{271DF19B-9AE3-40F1-B9F3-45A43BFEAC14}"/>
    <cellStyle name="Normal GHG Numbers (0.00) 3 2 2 2 8 2" xfId="8718" xr:uid="{E79DF2F0-D427-418E-8510-8222A1C2786E}"/>
    <cellStyle name="Normal GHG Numbers (0.00) 3 2 2 2 8 3" xfId="12289" xr:uid="{D7B001E3-1A7D-4460-8C8E-FD915D142961}"/>
    <cellStyle name="Normal GHG Numbers (0.00) 3 2 2 2 8 4" xfId="16192" xr:uid="{0F69A4DA-B553-4AE0-B43F-056E9C4CD44F}"/>
    <cellStyle name="Normal GHG Numbers (0.00) 3 2 2 2 8 5" xfId="19373" xr:uid="{03554F03-1800-4751-BD2C-8FC8778C935D}"/>
    <cellStyle name="Normal GHG Numbers (0.00) 3 2 2 2 8 6" xfId="25892" xr:uid="{826D80F5-32B2-461F-BF2C-6009488EE8B3}"/>
    <cellStyle name="Normal GHG Numbers (0.00) 3 2 2 2 8 7" xfId="32240" xr:uid="{519B7CE1-7E7B-43AC-898E-A9E0E28A58AA}"/>
    <cellStyle name="Normal GHG Numbers (0.00) 3 2 2 2 8 8" xfId="35846" xr:uid="{F8444378-7D69-4B12-BB63-7C217D31F2FD}"/>
    <cellStyle name="Normal GHG Numbers (0.00) 3 2 2 2 8 9" xfId="39298" xr:uid="{3DA67CA1-22C7-49CF-93C5-D50A13BF2B7A}"/>
    <cellStyle name="Normal GHG Numbers (0.00) 3 2 2 2 9" xfId="3982" xr:uid="{0E211087-EE59-48DE-AF9A-C5CCA612CEAB}"/>
    <cellStyle name="Normal GHG Numbers (0.00) 3 2 2 2 9 10" xfId="41645" xr:uid="{A3A7426D-E4BB-4287-9D8E-3C62D90CB864}"/>
    <cellStyle name="Normal GHG Numbers (0.00) 3 2 2 2 9 11" xfId="45981" xr:uid="{5E512896-F57D-47BD-B76C-173AA5A3B7B2}"/>
    <cellStyle name="Normal GHG Numbers (0.00) 3 2 2 2 9 12" xfId="49385" xr:uid="{183AE0BE-ECFA-4B64-93FE-2215311195C0}"/>
    <cellStyle name="Normal GHG Numbers (0.00) 3 2 2 2 9 13" xfId="51352" xr:uid="{ADDC0502-A4FA-4A15-8789-445AD6CB3A60}"/>
    <cellStyle name="Normal GHG Numbers (0.00) 3 2 2 2 9 2" xfId="8415" xr:uid="{689A7990-5973-45B0-B22B-707FABD4481E}"/>
    <cellStyle name="Normal GHG Numbers (0.00) 3 2 2 2 9 3" xfId="11986" xr:uid="{6C49F453-4735-40D5-8BE7-2C879E79E5DC}"/>
    <cellStyle name="Normal GHG Numbers (0.00) 3 2 2 2 9 4" xfId="15889" xr:uid="{EE8D146C-B214-4278-9720-1448274B0AE2}"/>
    <cellStyle name="Normal GHG Numbers (0.00) 3 2 2 2 9 5" xfId="19070" xr:uid="{609AEA39-70D4-4E75-8636-3FD627239E86}"/>
    <cellStyle name="Normal GHG Numbers (0.00) 3 2 2 2 9 6" xfId="25589" xr:uid="{C5C3FFFD-4A54-4640-8827-F00B3AECD8D2}"/>
    <cellStyle name="Normal GHG Numbers (0.00) 3 2 2 2 9 7" xfId="31937" xr:uid="{DAEB14C1-F04F-4475-BCF7-6CAD7E64EBA8}"/>
    <cellStyle name="Normal GHG Numbers (0.00) 3 2 2 2 9 8" xfId="35543" xr:uid="{A14E4224-281C-4621-B7FA-4DBCD5FE5278}"/>
    <cellStyle name="Normal GHG Numbers (0.00) 3 2 2 2 9 9" xfId="38995" xr:uid="{E7B4A907-E7C8-407F-B7F5-4C5DA582C5F5}"/>
    <cellStyle name="Normal GHG Numbers (0.00) 3 2 2 3" xfId="1332" xr:uid="{7AA7D0E1-1B0F-4460-B2F8-DE8AF29A5BEA}"/>
    <cellStyle name="Normal GHG Numbers (0.00) 3 2 2 3 10" xfId="36501" xr:uid="{9E6C6A16-A92E-4573-B465-E3A5001DF0A5}"/>
    <cellStyle name="Normal GHG Numbers (0.00) 3 2 2 3 11" xfId="36659" xr:uid="{DF1DAECC-CE8A-4ACE-96DD-E6F4BED704AC}"/>
    <cellStyle name="Normal GHG Numbers (0.00) 3 2 2 3 12" xfId="43357" xr:uid="{042E6304-E09E-4D8A-81C3-D91689440078}"/>
    <cellStyle name="Normal GHG Numbers (0.00) 3 2 2 3 13" xfId="46851" xr:uid="{547825A1-34F2-4EC7-8524-9B6E908D6843}"/>
    <cellStyle name="Normal GHG Numbers (0.00) 3 2 2 3 2" xfId="5773" xr:uid="{06442DDC-D014-48B9-B5A5-189EA40AEAAD}"/>
    <cellStyle name="Normal GHG Numbers (0.00) 3 2 2 3 3" xfId="9348" xr:uid="{9897CB27-F8C7-4238-9618-18BE261CA93C}"/>
    <cellStyle name="Normal GHG Numbers (0.00) 3 2 2 3 4" xfId="8141" xr:uid="{FFA5CA01-62F7-48D3-BC10-41C13E3D4A37}"/>
    <cellStyle name="Normal GHG Numbers (0.00) 3 2 2 3 5" xfId="20440" xr:uid="{82BD5D17-E861-49D7-BC0C-AF48A3D5534C}"/>
    <cellStyle name="Normal GHG Numbers (0.00) 3 2 2 3 6" xfId="4889" xr:uid="{07B78DF4-1585-41B2-A1EC-0F71675DE731}"/>
    <cellStyle name="Normal GHG Numbers (0.00) 3 2 2 3 7" xfId="27373" xr:uid="{62D78018-8673-4179-AB82-374587F11667}"/>
    <cellStyle name="Normal GHG Numbers (0.00) 3 2 2 3 8" xfId="27479" xr:uid="{46CF60D4-88F3-4A89-9E5E-767394F51667}"/>
    <cellStyle name="Normal GHG Numbers (0.00) 3 2 2 3 9" xfId="32915" xr:uid="{590707F0-0946-40C5-8338-C2FC06FD5FDA}"/>
    <cellStyle name="Normal GHG Numbers (0.00) 3 2 2 4" xfId="1777" xr:uid="{67A0B8DC-3998-4A1D-9A27-B917D3D3FFED}"/>
    <cellStyle name="Normal GHG Numbers (0.00) 3 2 2 4 10" xfId="33360" xr:uid="{A97F7F31-BD87-4BD0-9B79-E09393E11C18}"/>
    <cellStyle name="Normal GHG Numbers (0.00) 3 2 2 4 11" xfId="36900" xr:uid="{367070D2-83EF-4287-87AA-C21C68F8E964}"/>
    <cellStyle name="Normal GHG Numbers (0.00) 3 2 2 4 12" xfId="35245" xr:uid="{3A05191E-BC58-4825-8A07-B3C21F30D39B}"/>
    <cellStyle name="Normal GHG Numbers (0.00) 3 2 2 4 13" xfId="43802" xr:uid="{7D38C94F-F1B2-4763-A30D-9485C83C9952}"/>
    <cellStyle name="Normal GHG Numbers (0.00) 3 2 2 4 14" xfId="47424" xr:uid="{3092566B-D54C-451A-804F-591BE6709E36}"/>
    <cellStyle name="Normal GHG Numbers (0.00) 3 2 2 4 2" xfId="6215" xr:uid="{A63A135B-0FCA-438D-BBE2-1F10B34A6BA0}"/>
    <cellStyle name="Normal GHG Numbers (0.00) 3 2 2 4 3" xfId="9793" xr:uid="{8F6ED68D-2A2D-449D-92BA-14C9389195B4}"/>
    <cellStyle name="Normal GHG Numbers (0.00) 3 2 2 4 4" xfId="13695" xr:uid="{74A29DDA-2BCD-40A1-9BC0-30C3164A1EE4}"/>
    <cellStyle name="Normal GHG Numbers (0.00) 3 2 2 4 5" xfId="16898" xr:uid="{BE301108-3770-4F05-A24D-D03B4187F32D}"/>
    <cellStyle name="Normal GHG Numbers (0.00) 3 2 2 4 6" xfId="20885" xr:uid="{237CBE29-514C-4C2B-94C8-8604E7D2AB50}"/>
    <cellStyle name="Normal GHG Numbers (0.00) 3 2 2 4 7" xfId="23485" xr:uid="{92277999-AA36-4A2D-8CBA-A919C28DD29C}"/>
    <cellStyle name="Normal GHG Numbers (0.00) 3 2 2 4 8" xfId="27805" xr:uid="{F061D964-16AC-49CA-8DDE-72EF26A83D38}"/>
    <cellStyle name="Normal GHG Numbers (0.00) 3 2 2 4 9" xfId="28282" xr:uid="{A20A155E-2BE1-4F7B-92C9-D7818B3D0759}"/>
    <cellStyle name="Normal GHG Numbers (0.00) 3 2 2 5" xfId="2101" xr:uid="{6812A712-F6B2-46B6-87C9-C68ED1BC8A70}"/>
    <cellStyle name="Normal GHG Numbers (0.00) 3 2 2 5 10" xfId="33680" xr:uid="{5080EC6D-02D5-4276-80CC-6D8E22C963B9}"/>
    <cellStyle name="Normal GHG Numbers (0.00) 3 2 2 5 11" xfId="37188" xr:uid="{DD3A9C59-31B1-431B-B3AD-8954A158B443}"/>
    <cellStyle name="Normal GHG Numbers (0.00) 3 2 2 5 12" xfId="39818" xr:uid="{D99FB7DB-F96A-4B69-A29F-606BDA43F70A}"/>
    <cellStyle name="Normal GHG Numbers (0.00) 3 2 2 5 13" xfId="44124" xr:uid="{E4FDA38F-FAF6-4792-B2D3-D3DA14E654C9}"/>
    <cellStyle name="Normal GHG Numbers (0.00) 3 2 2 5 14" xfId="47437" xr:uid="{2A7860AE-E2C0-4910-A1D8-A98FAE8B57AA}"/>
    <cellStyle name="Normal GHG Numbers (0.00) 3 2 2 5 2" xfId="6539" xr:uid="{C3BFE270-B6BE-490B-B043-DA883AC72942}"/>
    <cellStyle name="Normal GHG Numbers (0.00) 3 2 2 5 3" xfId="10117" xr:uid="{1134D07D-7B3E-46E3-986F-D8A994A82989}"/>
    <cellStyle name="Normal GHG Numbers (0.00) 3 2 2 5 4" xfId="14016" xr:uid="{D10ABB6F-8F6C-4314-8603-C0A4B6FD0500}"/>
    <cellStyle name="Normal GHG Numbers (0.00) 3 2 2 5 5" xfId="17217" xr:uid="{768AEB9C-80BF-4CC6-B634-D61F63B10223}"/>
    <cellStyle name="Normal GHG Numbers (0.00) 3 2 2 5 6" xfId="21200" xr:uid="{EC276829-1473-4F72-A322-A019EFAA5B6B}"/>
    <cellStyle name="Normal GHG Numbers (0.00) 3 2 2 5 7" xfId="23787" xr:uid="{264ACD31-40D1-457A-99F8-7F24B72970A1}"/>
    <cellStyle name="Normal GHG Numbers (0.00) 3 2 2 5 8" xfId="28117" xr:uid="{77C6B862-03C8-4C2F-9B91-DE7D6C214D16}"/>
    <cellStyle name="Normal GHG Numbers (0.00) 3 2 2 5 9" xfId="29839" xr:uid="{FABBC1B8-5EDA-42ED-AA7F-50E90CA6D02E}"/>
    <cellStyle name="Normal GHG Numbers (0.00) 3 2 2 6" xfId="2438" xr:uid="{AADFDAEA-9CD4-40C0-AA01-92485512A842}"/>
    <cellStyle name="Normal GHG Numbers (0.00) 3 2 2 6 10" xfId="34017" xr:uid="{A1FD837D-0959-436A-B5EB-F76A91008660}"/>
    <cellStyle name="Normal GHG Numbers (0.00) 3 2 2 6 11" xfId="37501" xr:uid="{36D6ED5A-046B-41DA-BF8D-53CEBF82E479}"/>
    <cellStyle name="Normal GHG Numbers (0.00) 3 2 2 6 12" xfId="40155" xr:uid="{F3648B8E-309D-4DE0-B7CC-FAC4584ABAA5}"/>
    <cellStyle name="Normal GHG Numbers (0.00) 3 2 2 6 13" xfId="44461" xr:uid="{E0E65E80-ECD9-4BE4-95D3-0A3ED249DADA}"/>
    <cellStyle name="Normal GHG Numbers (0.00) 3 2 2 6 14" xfId="48011" xr:uid="{10E931B1-805B-4367-B1F7-D3DB6B16F89B}"/>
    <cellStyle name="Normal GHG Numbers (0.00) 3 2 2 6 2" xfId="6876" xr:uid="{4C9EB49C-B2FA-40F8-A10F-0CB76ABF93D5}"/>
    <cellStyle name="Normal GHG Numbers (0.00) 3 2 2 6 3" xfId="10454" xr:uid="{6C727CC2-64AF-497C-83FA-26A6727645B6}"/>
    <cellStyle name="Normal GHG Numbers (0.00) 3 2 2 6 4" xfId="14353" xr:uid="{7864DA46-ED55-455B-83C7-FA0EF7BCCFD6}"/>
    <cellStyle name="Normal GHG Numbers (0.00) 3 2 2 6 5" xfId="17554" xr:uid="{83687CA6-AC8C-4DD0-A147-1F611D7781B8}"/>
    <cellStyle name="Normal GHG Numbers (0.00) 3 2 2 6 6" xfId="21537" xr:uid="{4C6A36E3-CE04-4C9C-8C5D-2E4B2B4EBD7A}"/>
    <cellStyle name="Normal GHG Numbers (0.00) 3 2 2 6 7" xfId="24120" xr:uid="{4639C57E-0019-43B5-AC41-F1C8B8A2A6A0}"/>
    <cellStyle name="Normal GHG Numbers (0.00) 3 2 2 6 8" xfId="28446" xr:uid="{11FC4C13-74EF-4648-BA80-0B826D30A738}"/>
    <cellStyle name="Normal GHG Numbers (0.00) 3 2 2 6 9" xfId="26792" xr:uid="{EB579CE5-A853-49B6-8893-BA33A2EB57C1}"/>
    <cellStyle name="Normal GHG Numbers (0.00) 3 2 2 7" xfId="3122" xr:uid="{2AA65E2B-5C59-4F0C-AFD7-639DBE60A36B}"/>
    <cellStyle name="Normal GHG Numbers (0.00) 3 2 2 7 10" xfId="34699" xr:uid="{59D142E4-6B0A-4D1A-AE38-097FB23F9307}"/>
    <cellStyle name="Normal GHG Numbers (0.00) 3 2 2 7 11" xfId="38144" xr:uid="{7DE27DA7-ED55-4C04-B092-38E4B2D4E2A9}"/>
    <cellStyle name="Normal GHG Numbers (0.00) 3 2 2 7 12" xfId="40833" xr:uid="{43E6D6F8-544B-4297-B034-94B595F47FDE}"/>
    <cellStyle name="Normal GHG Numbers (0.00) 3 2 2 7 13" xfId="45144" xr:uid="{B415CD44-2A19-4CC0-9F63-8784E56D2B3B}"/>
    <cellStyle name="Normal GHG Numbers (0.00) 3 2 2 7 14" xfId="48535" xr:uid="{444E239A-7781-45E8-A608-C7FF79B78E7E}"/>
    <cellStyle name="Normal GHG Numbers (0.00) 3 2 2 7 15" xfId="50540" xr:uid="{58F080D2-E9A4-4740-B862-46192A663DD0}"/>
    <cellStyle name="Normal GHG Numbers (0.00) 3 2 2 7 2" xfId="7557" xr:uid="{7DFE0AE9-1D2F-4EE0-AD53-10068B192EBA}"/>
    <cellStyle name="Normal GHG Numbers (0.00) 3 2 2 7 3" xfId="11136" xr:uid="{D9F798A6-5F10-4132-9B86-2FD5C0FBBFBE}"/>
    <cellStyle name="Normal GHG Numbers (0.00) 3 2 2 7 4" xfId="15036" xr:uid="{B23D997F-5EC0-4F6E-8CC1-708CD0E301D7}"/>
    <cellStyle name="Normal GHG Numbers (0.00) 3 2 2 7 5" xfId="18235" xr:uid="{E79B6162-1396-4403-B4C0-3137DAD6412A}"/>
    <cellStyle name="Normal GHG Numbers (0.00) 3 2 2 7 6" xfId="22215" xr:uid="{90D8BF34-1F52-4DBB-BDC4-9E8D21675DAC}"/>
    <cellStyle name="Normal GHG Numbers (0.00) 3 2 2 7 7" xfId="24777" xr:uid="{57390761-7721-4B16-BB73-2CF8A0774ACD}"/>
    <cellStyle name="Normal GHG Numbers (0.00) 3 2 2 7 8" xfId="29120" xr:uid="{F09D13D7-6B31-4328-8F20-EF64478B90ED}"/>
    <cellStyle name="Normal GHG Numbers (0.00) 3 2 2 7 9" xfId="31094" xr:uid="{4F72B1E0-E9D1-490F-BE93-5B9EC9644A43}"/>
    <cellStyle name="Normal GHG Numbers (0.00) 3 2 2 8" xfId="3520" xr:uid="{8CB9F7B6-C8F9-4EB2-98FB-69DBE57EC48A}"/>
    <cellStyle name="Normal GHG Numbers (0.00) 3 2 2 8 10" xfId="35097" xr:uid="{6809A58C-0321-4816-A9F1-CD28093EEC55}"/>
    <cellStyle name="Normal GHG Numbers (0.00) 3 2 2 8 11" xfId="38542" xr:uid="{4D78B264-6943-4506-8E36-229B8CAED96B}"/>
    <cellStyle name="Normal GHG Numbers (0.00) 3 2 2 8 12" xfId="41231" xr:uid="{C59932D8-264F-4ACC-BB78-E2806A655891}"/>
    <cellStyle name="Normal GHG Numbers (0.00) 3 2 2 8 13" xfId="45542" xr:uid="{81D732E2-5363-4442-AD69-61D82E0C54D2}"/>
    <cellStyle name="Normal GHG Numbers (0.00) 3 2 2 8 14" xfId="48933" xr:uid="{1B62D737-94FD-4EA1-AC32-7F98F3DB0750}"/>
    <cellStyle name="Normal GHG Numbers (0.00) 3 2 2 8 15" xfId="50938" xr:uid="{E18C6185-63A4-4C96-A975-B22E3889EB3E}"/>
    <cellStyle name="Normal GHG Numbers (0.00) 3 2 2 8 2" xfId="7955" xr:uid="{1BC2E29F-7A77-4290-985D-281F4ECCE4C9}"/>
    <cellStyle name="Normal GHG Numbers (0.00) 3 2 2 8 3" xfId="11534" xr:uid="{F53E4FCF-CB78-487C-9DDD-BC2ECFF9DED5}"/>
    <cellStyle name="Normal GHG Numbers (0.00) 3 2 2 8 4" xfId="15434" xr:uid="{D7D6E2DC-6543-4050-B151-2B525451CD54}"/>
    <cellStyle name="Normal GHG Numbers (0.00) 3 2 2 8 5" xfId="18633" xr:uid="{74D6943A-1408-4DFF-9F43-0DC90C3FE897}"/>
    <cellStyle name="Normal GHG Numbers (0.00) 3 2 2 8 6" xfId="22613" xr:uid="{A23737FE-54F2-42FE-9F2B-E7821F9E758A}"/>
    <cellStyle name="Normal GHG Numbers (0.00) 3 2 2 8 7" xfId="25175" xr:uid="{354F0504-564F-4CF1-8BC2-03FE19D686B0}"/>
    <cellStyle name="Normal GHG Numbers (0.00) 3 2 2 8 8" xfId="29518" xr:uid="{C7C619C1-6004-49A5-B078-68F65BC76568}"/>
    <cellStyle name="Normal GHG Numbers (0.00) 3 2 2 8 9" xfId="31492" xr:uid="{0A2DEADA-AA77-4647-87BC-7C86079984C4}"/>
    <cellStyle name="Normal GHG Numbers (0.00) 3 2 2 9" xfId="4076" xr:uid="{7D86834D-7CB8-4387-903F-131F301F5BD5}"/>
    <cellStyle name="Normal GHG Numbers (0.00) 3 2 2 9 10" xfId="41739" xr:uid="{7734159F-CC5F-43EA-8392-A545EB179069}"/>
    <cellStyle name="Normal GHG Numbers (0.00) 3 2 2 9 11" xfId="46075" xr:uid="{7E363608-63E5-4516-BFB3-1768EB55E87C}"/>
    <cellStyle name="Normal GHG Numbers (0.00) 3 2 2 9 12" xfId="49479" xr:uid="{BA7BC358-66D1-4CEE-B1A1-C4C9227A171D}"/>
    <cellStyle name="Normal GHG Numbers (0.00) 3 2 2 9 13" xfId="51446" xr:uid="{3F8D891A-41FE-4DD3-8EF1-89DA0FF7102D}"/>
    <cellStyle name="Normal GHG Numbers (0.00) 3 2 2 9 2" xfId="8509" xr:uid="{416F0D51-8AA2-4A47-AECD-7824407646B4}"/>
    <cellStyle name="Normal GHG Numbers (0.00) 3 2 2 9 3" xfId="12080" xr:uid="{24A6BDAE-654D-4563-A4C1-C673C3E0C874}"/>
    <cellStyle name="Normal GHG Numbers (0.00) 3 2 2 9 4" xfId="15983" xr:uid="{E13C98E5-5075-4D62-9365-4F54114A833A}"/>
    <cellStyle name="Normal GHG Numbers (0.00) 3 2 2 9 5" xfId="19164" xr:uid="{1D8086E7-3C0A-401C-B792-D4E5B1B7F2BD}"/>
    <cellStyle name="Normal GHG Numbers (0.00) 3 2 2 9 6" xfId="25683" xr:uid="{B4371775-DE77-4B5F-8E04-D36CBE6BC45F}"/>
    <cellStyle name="Normal GHG Numbers (0.00) 3 2 2 9 7" xfId="32031" xr:uid="{E6A8F888-33BB-465A-82E3-E65845105DD4}"/>
    <cellStyle name="Normal GHG Numbers (0.00) 3 2 2 9 8" xfId="35637" xr:uid="{19E97C24-7272-4B90-A2BE-273E7A6BC673}"/>
    <cellStyle name="Normal GHG Numbers (0.00) 3 2 2 9 9" xfId="39089" xr:uid="{1BFCD3E3-19B7-427B-BACB-3BFFA4E6A8CD}"/>
    <cellStyle name="Normal GHG Numbers (0.00) 3 2 3" xfId="795" xr:uid="{AE8B7758-9CDC-43BF-AB42-75D4B025F31F}"/>
    <cellStyle name="Normal GHG Numbers (0.00) 3 2 3 10" xfId="5342" xr:uid="{D32E50ED-D440-4053-84A8-4D8CDD66E14F}"/>
    <cellStyle name="Normal GHG Numbers (0.00) 3 2 3 11" xfId="12655" xr:uid="{91E85EC7-E7F6-4CB1-B40E-BF01392AB62D}"/>
    <cellStyle name="Normal GHG Numbers (0.00) 3 2 3 12" xfId="19904" xr:uid="{82373B07-654D-4633-A0ED-A56F97CDEBF2}"/>
    <cellStyle name="Normal GHG Numbers (0.00) 3 2 3 13" xfId="36519" xr:uid="{A37515BE-F9E5-4583-8991-6E51AD7554D2}"/>
    <cellStyle name="Normal GHG Numbers (0.00) 3 2 3 14" xfId="42820" xr:uid="{F9C29DDD-084D-40F8-9B48-8C6BDAE56940}"/>
    <cellStyle name="Normal GHG Numbers (0.00) 3 2 3 15" xfId="52658" xr:uid="{6AC882CB-4739-47E8-B11B-AF06B1DF07F1}"/>
    <cellStyle name="Normal GHG Numbers (0.00) 3 2 3 2" xfId="1273" xr:uid="{E0105875-C8D3-4C09-9CBC-5CEB274A5282}"/>
    <cellStyle name="Normal GHG Numbers (0.00) 3 2 3 2 10" xfId="36449" xr:uid="{85153261-06B2-4294-B389-97B7926F9C73}"/>
    <cellStyle name="Normal GHG Numbers (0.00) 3 2 3 2 11" xfId="36630" xr:uid="{3F533E4E-40C6-4E9A-86DD-226652E2C5E9}"/>
    <cellStyle name="Normal GHG Numbers (0.00) 3 2 3 2 12" xfId="43298" xr:uid="{E5AD46FC-6C61-46CD-A709-BD28709BD5B9}"/>
    <cellStyle name="Normal GHG Numbers (0.00) 3 2 3 2 13" xfId="47092" xr:uid="{6DF1F0AA-2A67-4281-AA5A-9C2A1791DA1D}"/>
    <cellStyle name="Normal GHG Numbers (0.00) 3 2 3 2 2" xfId="5715" xr:uid="{9EED072C-FCB9-4103-A751-07722896BC5F}"/>
    <cellStyle name="Normal GHG Numbers (0.00) 3 2 3 2 3" xfId="9289" xr:uid="{CF612EBB-3B51-4131-ADB6-3EF3AD481C2A}"/>
    <cellStyle name="Normal GHG Numbers (0.00) 3 2 3 2 4" xfId="4990" xr:uid="{D04388F6-1CCD-42B1-980B-951417CF259E}"/>
    <cellStyle name="Normal GHG Numbers (0.00) 3 2 3 2 5" xfId="20381" xr:uid="{42B68ADA-BC09-44B6-B7DE-C8A0BFEC0DB5}"/>
    <cellStyle name="Normal GHG Numbers (0.00) 3 2 3 2 6" xfId="18791" xr:uid="{B982ACA3-08A0-4A8A-8404-5D40ECEA868A}"/>
    <cellStyle name="Normal GHG Numbers (0.00) 3 2 3 2 7" xfId="27317" xr:uid="{A558B092-8EE7-4416-A2D6-77C3F195D816}"/>
    <cellStyle name="Normal GHG Numbers (0.00) 3 2 3 2 8" xfId="27806" xr:uid="{EAF8965C-4C6F-42C9-8A23-0ECEFF010B71}"/>
    <cellStyle name="Normal GHG Numbers (0.00) 3 2 3 2 9" xfId="32856" xr:uid="{EDECD073-F81D-4197-9D60-E24C14A46B0E}"/>
    <cellStyle name="Normal GHG Numbers (0.00) 3 2 3 3" xfId="1893" xr:uid="{A8BB0698-AD54-4A18-A40E-1E9F63121040}"/>
    <cellStyle name="Normal GHG Numbers (0.00) 3 2 3 3 10" xfId="33476" xr:uid="{05CC94B3-BCFA-47B1-AFEA-F463B0735E5F}"/>
    <cellStyle name="Normal GHG Numbers (0.00) 3 2 3 3 11" xfId="37002" xr:uid="{31023FEE-6671-4687-B1C8-456B3442CD2E}"/>
    <cellStyle name="Normal GHG Numbers (0.00) 3 2 3 3 12" xfId="35271" xr:uid="{1DA12A99-E222-422D-9E37-730B6BFA825E}"/>
    <cellStyle name="Normal GHG Numbers (0.00) 3 2 3 3 13" xfId="43918" xr:uid="{C284501C-5352-4688-A2EB-DD5D7232FCAE}"/>
    <cellStyle name="Normal GHG Numbers (0.00) 3 2 3 3 14" xfId="47028" xr:uid="{075DDC87-9E12-4EDF-95BE-83A15D4200AE}"/>
    <cellStyle name="Normal GHG Numbers (0.00) 3 2 3 3 2" xfId="6331" xr:uid="{B40E8E54-E6B2-42C6-BA93-A1F1C741280F}"/>
    <cellStyle name="Normal GHG Numbers (0.00) 3 2 3 3 3" xfId="9909" xr:uid="{DA94628E-19F1-491C-8389-E4ABCC958DC3}"/>
    <cellStyle name="Normal GHG Numbers (0.00) 3 2 3 3 4" xfId="13811" xr:uid="{53DE7E7E-AB32-42D5-AEBC-3DFDD60497E5}"/>
    <cellStyle name="Normal GHG Numbers (0.00) 3 2 3 3 5" xfId="17014" xr:uid="{8FAAD85A-832C-45BB-819E-F613371A45F5}"/>
    <cellStyle name="Normal GHG Numbers (0.00) 3 2 3 3 6" xfId="21001" xr:uid="{24A89EA0-C329-4468-AE6A-89A84ECC26E1}"/>
    <cellStyle name="Normal GHG Numbers (0.00) 3 2 3 3 7" xfId="23594" xr:uid="{0412A9DF-6750-49F2-AD31-B4D211024DE8}"/>
    <cellStyle name="Normal GHG Numbers (0.00) 3 2 3 3 8" xfId="27916" xr:uid="{DF156B70-6C59-4C54-ABED-0FD4600F8558}"/>
    <cellStyle name="Normal GHG Numbers (0.00) 3 2 3 3 9" xfId="29926" xr:uid="{4EA6498F-0663-44A6-B073-859312791A12}"/>
    <cellStyle name="Normal GHG Numbers (0.00) 3 2 3 4" xfId="2215" xr:uid="{637D6E6C-46AB-4C78-9BCD-2BDEFB0CB1C6}"/>
    <cellStyle name="Normal GHG Numbers (0.00) 3 2 3 4 10" xfId="33794" xr:uid="{616FD69B-11F0-4600-B7C3-805C95BD2017}"/>
    <cellStyle name="Normal GHG Numbers (0.00) 3 2 3 4 11" xfId="37294" xr:uid="{B0C471B0-7DB0-473A-A5D5-1825FBF23386}"/>
    <cellStyle name="Normal GHG Numbers (0.00) 3 2 3 4 12" xfId="39932" xr:uid="{177D0414-58ED-4F8C-B6F4-DD0EC1E09F93}"/>
    <cellStyle name="Normal GHG Numbers (0.00) 3 2 3 4 13" xfId="44238" xr:uid="{0558F785-ADB2-4C57-93F5-2578BFE89688}"/>
    <cellStyle name="Normal GHG Numbers (0.00) 3 2 3 4 14" xfId="42387" xr:uid="{F29362C2-F486-4CFE-B8D4-F483989051CD}"/>
    <cellStyle name="Normal GHG Numbers (0.00) 3 2 3 4 2" xfId="6653" xr:uid="{69D2F3D4-D6FA-4644-946C-95AB9AA1A83C}"/>
    <cellStyle name="Normal GHG Numbers (0.00) 3 2 3 4 3" xfId="10231" xr:uid="{1CDDC592-0AA9-49E6-8D4C-E4AFDF6DB7EC}"/>
    <cellStyle name="Normal GHG Numbers (0.00) 3 2 3 4 4" xfId="14130" xr:uid="{014283B4-4E22-41F5-BE8A-22F38F8D00C0}"/>
    <cellStyle name="Normal GHG Numbers (0.00) 3 2 3 4 5" xfId="17331" xr:uid="{A0C4F28C-C6B8-4419-A7F3-9772546EF806}"/>
    <cellStyle name="Normal GHG Numbers (0.00) 3 2 3 4 6" xfId="21314" xr:uid="{B5F13684-4D85-449E-976A-0FD1944A63FC}"/>
    <cellStyle name="Normal GHG Numbers (0.00) 3 2 3 4 7" xfId="23901" xr:uid="{223FABD9-F4F4-41C7-8C1C-6707AE38B986}"/>
    <cellStyle name="Normal GHG Numbers (0.00) 3 2 3 4 8" xfId="28226" xr:uid="{88C76446-67CB-4199-A7AB-1857E92321E0}"/>
    <cellStyle name="Normal GHG Numbers (0.00) 3 2 3 4 9" xfId="30055" xr:uid="{7948B305-EEA4-4A53-9F0D-FF3680FE977E}"/>
    <cellStyle name="Normal GHG Numbers (0.00) 3 2 3 5" xfId="2570" xr:uid="{C62A5A11-DAE3-42CE-868F-524E0FCA1A51}"/>
    <cellStyle name="Normal GHG Numbers (0.00) 3 2 3 5 10" xfId="34149" xr:uid="{232F35BB-59FB-4079-A910-4143DEEE9168}"/>
    <cellStyle name="Normal GHG Numbers (0.00) 3 2 3 5 11" xfId="37614" xr:uid="{68FC2598-3B6A-42AA-8B48-EC80828C9BEF}"/>
    <cellStyle name="Normal GHG Numbers (0.00) 3 2 3 5 12" xfId="40287" xr:uid="{C72E0774-A86B-476C-9798-7A90D9ABFDFF}"/>
    <cellStyle name="Normal GHG Numbers (0.00) 3 2 3 5 13" xfId="44593" xr:uid="{4F0CEA22-3A5B-40C0-B98B-920E50622F7A}"/>
    <cellStyle name="Normal GHG Numbers (0.00) 3 2 3 5 14" xfId="49099" xr:uid="{6A0594BC-6928-41B2-9295-77B68201CD50}"/>
    <cellStyle name="Normal GHG Numbers (0.00) 3 2 3 5 2" xfId="7007" xr:uid="{4A6DD3BD-BE86-4BAD-951A-4871FECE9165}"/>
    <cellStyle name="Normal GHG Numbers (0.00) 3 2 3 5 3" xfId="10586" xr:uid="{B14B4C54-81D6-418C-BC2C-1691C21E43C5}"/>
    <cellStyle name="Normal GHG Numbers (0.00) 3 2 3 5 4" xfId="14485" xr:uid="{042F387F-BBF7-4A90-A557-88D112C0781A}"/>
    <cellStyle name="Normal GHG Numbers (0.00) 3 2 3 5 5" xfId="17686" xr:uid="{34DA58C2-B93F-4921-839C-5150E70F7B6D}"/>
    <cellStyle name="Normal GHG Numbers (0.00) 3 2 3 5 6" xfId="21669" xr:uid="{895F9D54-4126-4903-BE1B-BB5684CF2515}"/>
    <cellStyle name="Normal GHG Numbers (0.00) 3 2 3 5 7" xfId="24241" xr:uid="{19A6AF4B-7968-45F7-BC14-0317FB336CB5}"/>
    <cellStyle name="Normal GHG Numbers (0.00) 3 2 3 5 8" xfId="28575" xr:uid="{4380669C-1F79-4387-A025-67486C8AAB70}"/>
    <cellStyle name="Normal GHG Numbers (0.00) 3 2 3 5 9" xfId="30542" xr:uid="{95312A21-1463-4C76-B93E-DFEAD8CF4F90}"/>
    <cellStyle name="Normal GHG Numbers (0.00) 3 2 3 6" xfId="3259" xr:uid="{CFDC7EB7-D710-45FA-B042-2CCB0AD0C966}"/>
    <cellStyle name="Normal GHG Numbers (0.00) 3 2 3 6 10" xfId="34836" xr:uid="{60B6DC64-4454-4D8C-B69F-8509400B5205}"/>
    <cellStyle name="Normal GHG Numbers (0.00) 3 2 3 6 11" xfId="38281" xr:uid="{5CF0D620-FD8E-4210-84F3-E59F60AC18F3}"/>
    <cellStyle name="Normal GHG Numbers (0.00) 3 2 3 6 12" xfId="40970" xr:uid="{2FC8EE5E-5140-43A9-9202-60E6ADE04D68}"/>
    <cellStyle name="Normal GHG Numbers (0.00) 3 2 3 6 13" xfId="45281" xr:uid="{9FEF58C2-4413-4CA5-82AB-3FBBC15E57B5}"/>
    <cellStyle name="Normal GHG Numbers (0.00) 3 2 3 6 14" xfId="48672" xr:uid="{BC42996F-AA20-470B-BA77-CB4E648A14E4}"/>
    <cellStyle name="Normal GHG Numbers (0.00) 3 2 3 6 15" xfId="50677" xr:uid="{DF99B48C-9A56-44F8-ADE5-69DE0CFFB284}"/>
    <cellStyle name="Normal GHG Numbers (0.00) 3 2 3 6 2" xfId="7694" xr:uid="{25CA9963-E03A-4310-8730-167E46EFA091}"/>
    <cellStyle name="Normal GHG Numbers (0.00) 3 2 3 6 3" xfId="11273" xr:uid="{10728220-C855-458D-9376-6440C3FCD2A4}"/>
    <cellStyle name="Normal GHG Numbers (0.00) 3 2 3 6 4" xfId="15173" xr:uid="{AC4EFC75-5CD2-447D-8D71-D2F90F39883D}"/>
    <cellStyle name="Normal GHG Numbers (0.00) 3 2 3 6 5" xfId="18372" xr:uid="{50CCD92D-8380-49EC-82D1-1B428130C781}"/>
    <cellStyle name="Normal GHG Numbers (0.00) 3 2 3 6 6" xfId="22352" xr:uid="{F61001FD-3927-4E56-A3D2-5136F4BF0FDD}"/>
    <cellStyle name="Normal GHG Numbers (0.00) 3 2 3 6 7" xfId="24914" xr:uid="{8AA96683-7709-43F0-A4D2-00223EB97828}"/>
    <cellStyle name="Normal GHG Numbers (0.00) 3 2 3 6 8" xfId="29257" xr:uid="{F11F9ABB-2D7C-4280-B880-3BC896C8B0B2}"/>
    <cellStyle name="Normal GHG Numbers (0.00) 3 2 3 6 9" xfId="31231" xr:uid="{E3A6AD5A-14A3-4B4A-9D02-6242CF562B74}"/>
    <cellStyle name="Normal GHG Numbers (0.00) 3 2 3 7" xfId="3640" xr:uid="{96CC0E4C-A9B6-42B8-9C11-C5DE9E6BA4DD}"/>
    <cellStyle name="Normal GHG Numbers (0.00) 3 2 3 7 10" xfId="35217" xr:uid="{90FBA01B-8325-4467-8D90-268817206C76}"/>
    <cellStyle name="Normal GHG Numbers (0.00) 3 2 3 7 11" xfId="38662" xr:uid="{345A4FE0-2E41-482B-8D14-FB47ADABFDE6}"/>
    <cellStyle name="Normal GHG Numbers (0.00) 3 2 3 7 12" xfId="41351" xr:uid="{90AB0287-B2D7-42F1-B2A0-C982C0C3A046}"/>
    <cellStyle name="Normal GHG Numbers (0.00) 3 2 3 7 13" xfId="45662" xr:uid="{4EB0A547-CA77-4D9B-AFAE-531EDBE3465C}"/>
    <cellStyle name="Normal GHG Numbers (0.00) 3 2 3 7 14" xfId="49053" xr:uid="{7A837548-060A-4859-BBC6-985E328413CB}"/>
    <cellStyle name="Normal GHG Numbers (0.00) 3 2 3 7 15" xfId="51058" xr:uid="{08D64F02-6088-436B-9649-B90F3D0F2D6B}"/>
    <cellStyle name="Normal GHG Numbers (0.00) 3 2 3 7 2" xfId="8075" xr:uid="{CE4424FF-FDE6-4165-9D37-B6EAB0ED5325}"/>
    <cellStyle name="Normal GHG Numbers (0.00) 3 2 3 7 3" xfId="11654" xr:uid="{A774A5D2-B115-4444-B02B-56BBA9E57313}"/>
    <cellStyle name="Normal GHG Numbers (0.00) 3 2 3 7 4" xfId="15554" xr:uid="{85E2C47D-3EA8-48EB-9B17-1852789FAE15}"/>
    <cellStyle name="Normal GHG Numbers (0.00) 3 2 3 7 5" xfId="18753" xr:uid="{7AE2FFD9-07BD-437A-9506-78EF067171F7}"/>
    <cellStyle name="Normal GHG Numbers (0.00) 3 2 3 7 6" xfId="22733" xr:uid="{46B88736-D4D5-4343-BEEC-717E4AA3A59E}"/>
    <cellStyle name="Normal GHG Numbers (0.00) 3 2 3 7 7" xfId="25295" xr:uid="{E6F1C5DF-160F-47FE-8D7A-CF0A40A42E52}"/>
    <cellStyle name="Normal GHG Numbers (0.00) 3 2 3 7 8" xfId="29638" xr:uid="{D7A0944A-BB9E-41AA-8F5C-21E8F2AD1C14}"/>
    <cellStyle name="Normal GHG Numbers (0.00) 3 2 3 7 9" xfId="31612" xr:uid="{074CBE0E-604A-41C5-8DF1-6AA99DFA4343}"/>
    <cellStyle name="Normal GHG Numbers (0.00) 3 2 3 8" xfId="4211" xr:uid="{BBBEE665-462E-4E9D-8D77-8AAF3BB24949}"/>
    <cellStyle name="Normal GHG Numbers (0.00) 3 2 3 8 10" xfId="41874" xr:uid="{0F43E8D6-2887-47D9-A810-04F0F173BE42}"/>
    <cellStyle name="Normal GHG Numbers (0.00) 3 2 3 8 11" xfId="46210" xr:uid="{F6BB746D-A9FF-42D2-960D-5A888526E28C}"/>
    <cellStyle name="Normal GHG Numbers (0.00) 3 2 3 8 12" xfId="49614" xr:uid="{EE7EFEE2-1A57-4933-BB94-72E2DB85403B}"/>
    <cellStyle name="Normal GHG Numbers (0.00) 3 2 3 8 13" xfId="51581" xr:uid="{DCB69399-28D4-49DA-9A15-78D38D86AC3D}"/>
    <cellStyle name="Normal GHG Numbers (0.00) 3 2 3 8 2" xfId="8644" xr:uid="{1AFD94C3-11D7-4420-89BE-CA406F72D025}"/>
    <cellStyle name="Normal GHG Numbers (0.00) 3 2 3 8 3" xfId="12215" xr:uid="{7B9BC24C-EEF9-40DD-A97D-C7EB8B0B9CF2}"/>
    <cellStyle name="Normal GHG Numbers (0.00) 3 2 3 8 4" xfId="16118" xr:uid="{FBA3B4DF-55DD-4C90-B172-01B67F4D2E27}"/>
    <cellStyle name="Normal GHG Numbers (0.00) 3 2 3 8 5" xfId="19299" xr:uid="{CD497DFC-F8D5-46DD-B164-320DEA21DBD6}"/>
    <cellStyle name="Normal GHG Numbers (0.00) 3 2 3 8 6" xfId="25818" xr:uid="{44AD2816-A7B9-42F8-9653-FEB0EDA2DF49}"/>
    <cellStyle name="Normal GHG Numbers (0.00) 3 2 3 8 7" xfId="32166" xr:uid="{C5B005D9-CB63-4470-BFFB-6C9A102D0016}"/>
    <cellStyle name="Normal GHG Numbers (0.00) 3 2 3 8 8" xfId="35772" xr:uid="{D9F7AA5C-CF95-494C-9E74-B2E0A4BCAC1D}"/>
    <cellStyle name="Normal GHG Numbers (0.00) 3 2 3 8 9" xfId="39224" xr:uid="{A69BAE09-7ED4-4A8F-A6E6-961DBC2CDA3A}"/>
    <cellStyle name="Normal GHG Numbers (0.00) 3 2 3 9" xfId="4495" xr:uid="{134D5C4B-DCFB-4E62-859A-E4DF08BC9FC3}"/>
    <cellStyle name="Normal GHG Numbers (0.00) 3 2 3 9 10" xfId="42158" xr:uid="{3838214C-EAEC-4DF7-97FB-9206D2E89648}"/>
    <cellStyle name="Normal GHG Numbers (0.00) 3 2 3 9 11" xfId="46494" xr:uid="{094A78DF-100C-482D-8C34-C6ADA7EC010E}"/>
    <cellStyle name="Normal GHG Numbers (0.00) 3 2 3 9 12" xfId="49898" xr:uid="{B37EE37B-E55D-4999-9A2B-D918C4B88FE2}"/>
    <cellStyle name="Normal GHG Numbers (0.00) 3 2 3 9 13" xfId="51865" xr:uid="{1D600465-0493-449F-B879-AB50724006B0}"/>
    <cellStyle name="Normal GHG Numbers (0.00) 3 2 3 9 2" xfId="8928" xr:uid="{B693DC70-EC6C-415F-980E-4A52FBC09123}"/>
    <cellStyle name="Normal GHG Numbers (0.00) 3 2 3 9 3" xfId="12499" xr:uid="{C54FDCF0-9F1C-4341-B934-C8B61CD48613}"/>
    <cellStyle name="Normal GHG Numbers (0.00) 3 2 3 9 4" xfId="16402" xr:uid="{C41F14E9-B1CC-4E0C-8B35-B33A90ED1FD3}"/>
    <cellStyle name="Normal GHG Numbers (0.00) 3 2 3 9 5" xfId="19583" xr:uid="{707244AE-E501-4683-BFE4-8A798B498680}"/>
    <cellStyle name="Normal GHG Numbers (0.00) 3 2 3 9 6" xfId="26102" xr:uid="{8A9EB91B-F355-4234-9480-07FB6F2E7404}"/>
    <cellStyle name="Normal GHG Numbers (0.00) 3 2 3 9 7" xfId="32450" xr:uid="{7FC79D8C-A351-4D93-8DA0-53002C9202B7}"/>
    <cellStyle name="Normal GHG Numbers (0.00) 3 2 3 9 8" xfId="36056" xr:uid="{740DF3E1-6A0D-4547-A155-CC0A151E3EC8}"/>
    <cellStyle name="Normal GHG Numbers (0.00) 3 2 3 9 9" xfId="39508" xr:uid="{D74302EC-D7F1-4820-98FA-CD3DEBDB4E63}"/>
    <cellStyle name="Normal GHG Numbers (0.00) 3 2 4" xfId="4996" xr:uid="{EEF07B27-5961-4A1A-8119-2E7BAA5C2648}"/>
    <cellStyle name="Normal GHG Numbers (0.00) 3 2 5" xfId="26625" xr:uid="{A049D365-A599-4B52-8945-09AC6A718FB2}"/>
    <cellStyle name="Normal GHG Numbers (0.00) 3 2 6" xfId="52122" xr:uid="{9AF9C7C0-49DC-4EEE-B0FD-356F9561FA67}"/>
    <cellStyle name="Normal GHG Numbers (0.00) 3 3" xfId="435" xr:uid="{2FC1438C-9E6E-4E18-A1FB-80530629D427}"/>
    <cellStyle name="Normal GHG Numbers (0.00) 3 3 10" xfId="3599" xr:uid="{572DF67F-36F0-46B7-8733-0B174365AB91}"/>
    <cellStyle name="Normal GHG Numbers (0.00) 3 3 10 10" xfId="35176" xr:uid="{694EB5DE-AB99-4DEE-8FBF-092081F2387F}"/>
    <cellStyle name="Normal GHG Numbers (0.00) 3 3 10 11" xfId="38621" xr:uid="{18E3F976-F93D-4C47-BA02-B0CCFD6BFF88}"/>
    <cellStyle name="Normal GHG Numbers (0.00) 3 3 10 12" xfId="41310" xr:uid="{C9E9CCD6-7395-4DBC-9555-682264C67D08}"/>
    <cellStyle name="Normal GHG Numbers (0.00) 3 3 10 13" xfId="45621" xr:uid="{9F842EEC-B0AB-4EB2-8D3A-629FAD210820}"/>
    <cellStyle name="Normal GHG Numbers (0.00) 3 3 10 14" xfId="49012" xr:uid="{C3829CD4-77D4-4EF4-BB80-2782D5FC37A3}"/>
    <cellStyle name="Normal GHG Numbers (0.00) 3 3 10 15" xfId="51017" xr:uid="{64AEDA1B-3A3C-4368-ADCF-C93B90E2C2D4}"/>
    <cellStyle name="Normal GHG Numbers (0.00) 3 3 10 2" xfId="8034" xr:uid="{7A7B9315-6EAF-47D0-BC26-F3DAB9242BC1}"/>
    <cellStyle name="Normal GHG Numbers (0.00) 3 3 10 3" xfId="11613" xr:uid="{2A48450D-610A-4EC3-ACB7-7CCCC53A38E4}"/>
    <cellStyle name="Normal GHG Numbers (0.00) 3 3 10 4" xfId="15513" xr:uid="{D9B75963-3730-4479-A9E0-82E03B97067B}"/>
    <cellStyle name="Normal GHG Numbers (0.00) 3 3 10 5" xfId="18712" xr:uid="{A211E25D-C8E2-4B25-9DF6-25F74E8AB01F}"/>
    <cellStyle name="Normal GHG Numbers (0.00) 3 3 10 6" xfId="22692" xr:uid="{BBA093D4-E6AF-486C-9CD7-096AE6F135ED}"/>
    <cellStyle name="Normal GHG Numbers (0.00) 3 3 10 7" xfId="25254" xr:uid="{BC982E66-B818-40FB-AD0E-076566450DC3}"/>
    <cellStyle name="Normal GHG Numbers (0.00) 3 3 10 8" xfId="29597" xr:uid="{00886CA7-4FD9-439E-8014-7AB12585A115}"/>
    <cellStyle name="Normal GHG Numbers (0.00) 3 3 10 9" xfId="31571" xr:uid="{26731E1B-D94F-46E2-BD99-4A1B5CE2EEDD}"/>
    <cellStyle name="Normal GHG Numbers (0.00) 3 3 11" xfId="3922" xr:uid="{9513FFF3-0BA3-4B61-8A69-B247C4685478}"/>
    <cellStyle name="Normal GHG Numbers (0.00) 3 3 11 10" xfId="41585" xr:uid="{2511EA60-E3A6-4A65-9860-A03ECCA78F64}"/>
    <cellStyle name="Normal GHG Numbers (0.00) 3 3 11 11" xfId="45921" xr:uid="{C5B60036-31D1-426A-9BBE-D478A3063E61}"/>
    <cellStyle name="Normal GHG Numbers (0.00) 3 3 11 12" xfId="49325" xr:uid="{D9DFC0C0-08E4-47C3-9F60-59BDB5C729ED}"/>
    <cellStyle name="Normal GHG Numbers (0.00) 3 3 11 13" xfId="51292" xr:uid="{6099ECE1-1098-4FB4-8A77-2FE11D1AA3F6}"/>
    <cellStyle name="Normal GHG Numbers (0.00) 3 3 11 2" xfId="8355" xr:uid="{3C45879A-0389-43AB-9DF5-D18D839F2BA0}"/>
    <cellStyle name="Normal GHG Numbers (0.00) 3 3 11 3" xfId="11926" xr:uid="{140F5EDC-E137-4057-99D4-AB54E1238CB6}"/>
    <cellStyle name="Normal GHG Numbers (0.00) 3 3 11 4" xfId="15829" xr:uid="{64CC4A98-7E00-49B9-A7D3-FC29AEE70863}"/>
    <cellStyle name="Normal GHG Numbers (0.00) 3 3 11 5" xfId="19010" xr:uid="{EC9E65C5-837D-438C-930C-C24F1416B36C}"/>
    <cellStyle name="Normal GHG Numbers (0.00) 3 3 11 6" xfId="25529" xr:uid="{3F19EC17-1383-418E-B90C-AC770AB76849}"/>
    <cellStyle name="Normal GHG Numbers (0.00) 3 3 11 7" xfId="31877" xr:uid="{8A9F465D-2C64-489E-BD76-D9F5DE261C5C}"/>
    <cellStyle name="Normal GHG Numbers (0.00) 3 3 11 8" xfId="35483" xr:uid="{C0ED3583-5586-4DC2-9B80-A36564A8C9A4}"/>
    <cellStyle name="Normal GHG Numbers (0.00) 3 3 11 9" xfId="38935" xr:uid="{4C2115B3-C16A-4CB0-B4B0-322EACC7356D}"/>
    <cellStyle name="Normal GHG Numbers (0.00) 3 3 12" xfId="4482" xr:uid="{ECAEA14C-2890-4844-AAE7-74DBC87136AF}"/>
    <cellStyle name="Normal GHG Numbers (0.00) 3 3 12 10" xfId="42145" xr:uid="{495EE064-4ED2-423B-864D-6790118ECB8E}"/>
    <cellStyle name="Normal GHG Numbers (0.00) 3 3 12 11" xfId="46481" xr:uid="{0E6FE6AA-11C9-437B-8734-BD941DEAB4A5}"/>
    <cellStyle name="Normal GHG Numbers (0.00) 3 3 12 12" xfId="49885" xr:uid="{9FFF45EA-F5FF-4949-AA3D-57ED11E10EEE}"/>
    <cellStyle name="Normal GHG Numbers (0.00) 3 3 12 13" xfId="51852" xr:uid="{6D79FD71-0A56-4321-9FBD-FAD43A490B87}"/>
    <cellStyle name="Normal GHG Numbers (0.00) 3 3 12 2" xfId="8915" xr:uid="{94D58C15-E150-4B66-A8D1-15C0FF4F6782}"/>
    <cellStyle name="Normal GHG Numbers (0.00) 3 3 12 3" xfId="12486" xr:uid="{C055D531-1A0F-4993-9B24-6462201692C6}"/>
    <cellStyle name="Normal GHG Numbers (0.00) 3 3 12 4" xfId="16389" xr:uid="{983D7502-A1C1-419A-8853-264BC2E6C7CA}"/>
    <cellStyle name="Normal GHG Numbers (0.00) 3 3 12 5" xfId="19570" xr:uid="{E7581DA8-CEDD-4D5D-A8AB-A8331B1D2817}"/>
    <cellStyle name="Normal GHG Numbers (0.00) 3 3 12 6" xfId="26089" xr:uid="{6DC2D49A-17B5-4A45-B27E-F928D72BAB20}"/>
    <cellStyle name="Normal GHG Numbers (0.00) 3 3 12 7" xfId="32437" xr:uid="{94AF62F6-DFB8-4002-AB41-8E5A4DF4B6E4}"/>
    <cellStyle name="Normal GHG Numbers (0.00) 3 3 12 8" xfId="36043" xr:uid="{EAE07565-0255-415B-928E-CB8BAF10EE8C}"/>
    <cellStyle name="Normal GHG Numbers (0.00) 3 3 12 9" xfId="39495" xr:uid="{1DCF348F-1771-406D-9707-636E4BCBEAF6}"/>
    <cellStyle name="Normal GHG Numbers (0.00) 3 3 13" xfId="4861" xr:uid="{4FFBD5DF-24EE-498F-BA65-EB7DB1147EA7}"/>
    <cellStyle name="Normal GHG Numbers (0.00) 3 3 14" xfId="6339" xr:uid="{DA4A6046-C8F4-4B63-BF5C-DB1B40E7CC67}"/>
    <cellStyle name="Normal GHG Numbers (0.00) 3 3 15" xfId="18793" xr:uid="{22F82160-074A-44AB-A094-3A34A715D8D6}"/>
    <cellStyle name="Normal GHG Numbers (0.00) 3 3 16" xfId="26751" xr:uid="{2C0A3FF4-4054-4BEE-A6F8-451E771318A1}"/>
    <cellStyle name="Normal GHG Numbers (0.00) 3 3 17" xfId="42520" xr:uid="{8CCF6E21-7C42-45B3-844A-A02755F485DF}"/>
    <cellStyle name="Normal GHG Numbers (0.00) 3 3 18" xfId="52357" xr:uid="{061C2350-9481-4B5D-AEEF-1D4322D457CA}"/>
    <cellStyle name="Normal GHG Numbers (0.00) 3 3 2" xfId="713" xr:uid="{26CEC558-D988-4DB4-BFCF-C9316D856CC9}"/>
    <cellStyle name="Normal GHG Numbers (0.00) 3 3 2 10" xfId="4464" xr:uid="{531D4EF1-4357-4CC6-A9EC-7CB44F537CF2}"/>
    <cellStyle name="Normal GHG Numbers (0.00) 3 3 2 10 10" xfId="42127" xr:uid="{632F60DD-9701-4040-B1A3-5DF15FED71AA}"/>
    <cellStyle name="Normal GHG Numbers (0.00) 3 3 2 10 11" xfId="46463" xr:uid="{3B128C64-E460-4EBB-9404-5936AE18F4C1}"/>
    <cellStyle name="Normal GHG Numbers (0.00) 3 3 2 10 12" xfId="49867" xr:uid="{36D8C8E3-8A35-45B5-9194-94BF490D5AC3}"/>
    <cellStyle name="Normal GHG Numbers (0.00) 3 3 2 10 13" xfId="51834" xr:uid="{EEEE79E2-DA10-40E5-A1D7-7A3350DBDF5D}"/>
    <cellStyle name="Normal GHG Numbers (0.00) 3 3 2 10 2" xfId="8897" xr:uid="{70AC26C7-CD9C-4127-91C2-981B713D1BF0}"/>
    <cellStyle name="Normal GHG Numbers (0.00) 3 3 2 10 3" xfId="12468" xr:uid="{5137F72B-6D00-4004-829C-987E925774B2}"/>
    <cellStyle name="Normal GHG Numbers (0.00) 3 3 2 10 4" xfId="16371" xr:uid="{87E501AF-32FF-41F3-96DE-4462A1F375A1}"/>
    <cellStyle name="Normal GHG Numbers (0.00) 3 3 2 10 5" xfId="19552" xr:uid="{BE2DBF07-A5ED-4225-B3ED-06A36066B3CC}"/>
    <cellStyle name="Normal GHG Numbers (0.00) 3 3 2 10 6" xfId="26071" xr:uid="{DCABBAB8-6F7A-4A76-8CD0-45CD978475D1}"/>
    <cellStyle name="Normal GHG Numbers (0.00) 3 3 2 10 7" xfId="32419" xr:uid="{07A46050-1FC0-4B90-B123-0416A5CEF528}"/>
    <cellStyle name="Normal GHG Numbers (0.00) 3 3 2 10 8" xfId="36025" xr:uid="{73B23E9F-3938-45F8-8EA6-2930343394A8}"/>
    <cellStyle name="Normal GHG Numbers (0.00) 3 3 2 10 9" xfId="39477" xr:uid="{CFEDA415-2A2F-486D-96C9-A48F1650D16B}"/>
    <cellStyle name="Normal GHG Numbers (0.00) 3 3 2 11" xfId="5469" xr:uid="{39F36E40-A69E-44FA-BD41-C4A153AA83D4}"/>
    <cellStyle name="Normal GHG Numbers (0.00) 3 3 2 12" xfId="3675" xr:uid="{A9E9A47B-5C9E-4EC0-A5C8-BBB20384F657}"/>
    <cellStyle name="Normal GHG Numbers (0.00) 3 3 2 13" xfId="19827" xr:uid="{39980E40-A2BC-40FC-AEA7-A1E02250AFFD}"/>
    <cellStyle name="Normal GHG Numbers (0.00) 3 3 2 14" xfId="29887" xr:uid="{6FD6F00C-3CA8-4CB6-B2C0-D280F6FCE3AD}"/>
    <cellStyle name="Normal GHG Numbers (0.00) 3 3 2 15" xfId="42743" xr:uid="{C423F395-3A14-43D5-AC70-34AA007AA56C}"/>
    <cellStyle name="Normal GHG Numbers (0.00) 3 3 2 16" xfId="52577" xr:uid="{8EBE3AD8-E0CF-478C-A1E0-09666C76C92E}"/>
    <cellStyle name="Normal GHG Numbers (0.00) 3 3 2 2" xfId="928" xr:uid="{8926CF23-6B54-49B7-A5E3-F4BA0AF249F2}"/>
    <cellStyle name="Normal GHG Numbers (0.00) 3 3 2 2 10" xfId="4842" xr:uid="{D4BF7322-EA13-495E-AA75-C7EC4145ACCD}"/>
    <cellStyle name="Normal GHG Numbers (0.00) 3 3 2 2 11" xfId="12933" xr:uid="{6FCE3309-91A2-44AF-8494-7BE6E3642FDC}"/>
    <cellStyle name="Normal GHG Numbers (0.00) 3 3 2 2 12" xfId="20037" xr:uid="{9F44B5DE-B167-49A2-A1CA-9652DFE6400A}"/>
    <cellStyle name="Normal GHG Numbers (0.00) 3 3 2 2 13" xfId="37566" xr:uid="{9F1E1FD8-A8BB-4EF7-9AEC-300044119460}"/>
    <cellStyle name="Normal GHG Numbers (0.00) 3 3 2 2 14" xfId="42953" xr:uid="{ECB7999C-9C36-4DC0-AB40-5D80E46F860E}"/>
    <cellStyle name="Normal GHG Numbers (0.00) 3 3 2 2 15" xfId="52791" xr:uid="{B449242B-B3CA-4E78-931A-8B4F2A2559FB}"/>
    <cellStyle name="Normal GHG Numbers (0.00) 3 3 2 2 2" xfId="1666" xr:uid="{C8094C6F-01C6-4AAE-B18A-51BA564A4584}"/>
    <cellStyle name="Normal GHG Numbers (0.00) 3 3 2 2 2 10" xfId="36804" xr:uid="{17A4E391-D31A-4A66-A124-47A99E7335DE}"/>
    <cellStyle name="Normal GHG Numbers (0.00) 3 3 2 2 2 11" xfId="35268" xr:uid="{C7221295-0E5B-4C63-BF8E-C2F9AB0704A4}"/>
    <cellStyle name="Normal GHG Numbers (0.00) 3 3 2 2 2 12" xfId="43691" xr:uid="{AAE2E1A6-8358-4888-A0D0-2306ACCD3029}"/>
    <cellStyle name="Normal GHG Numbers (0.00) 3 3 2 2 2 13" xfId="46652" xr:uid="{7CDC3B31-588B-4087-997B-74E9EE2EBBAF}"/>
    <cellStyle name="Normal GHG Numbers (0.00) 3 3 2 2 2 2" xfId="6105" xr:uid="{81039010-21A0-4FBF-BF31-ADC3057F2126}"/>
    <cellStyle name="Normal GHG Numbers (0.00) 3 3 2 2 2 3" xfId="9682" xr:uid="{05E24DDB-F132-4F1F-A64F-9B33F9A132E2}"/>
    <cellStyle name="Normal GHG Numbers (0.00) 3 3 2 2 2 4" xfId="16787" xr:uid="{88E763FD-F122-4FD0-B46D-A9DB460DFE96}"/>
    <cellStyle name="Normal GHG Numbers (0.00) 3 3 2 2 2 5" xfId="20774" xr:uid="{2592D42F-EA4F-46DF-B854-81AE24AC81F0}"/>
    <cellStyle name="Normal GHG Numbers (0.00) 3 3 2 2 2 6" xfId="23381" xr:uid="{F1400264-574E-43D7-9A01-D327B26EB47B}"/>
    <cellStyle name="Normal GHG Numbers (0.00) 3 3 2 2 2 7" xfId="27699" xr:uid="{B81941D8-AE20-4D72-8A2F-2BE39FE9A66F}"/>
    <cellStyle name="Normal GHG Numbers (0.00) 3 3 2 2 2 8" xfId="30301" xr:uid="{5726F384-47FE-4D74-8343-43111DC4AF8C}"/>
    <cellStyle name="Normal GHG Numbers (0.00) 3 3 2 2 2 9" xfId="33249" xr:uid="{B75B2D54-828B-4891-AC51-5C48332A5852}"/>
    <cellStyle name="Normal GHG Numbers (0.00) 3 3 2 2 3" xfId="1292" xr:uid="{EFDAF962-2693-4BFE-885E-ED47A690B6CA}"/>
    <cellStyle name="Normal GHG Numbers (0.00) 3 3 2 2 3 10" xfId="32875" xr:uid="{2CED8A1B-EFB3-4AEB-AEB9-F5C18BB81671}"/>
    <cellStyle name="Normal GHG Numbers (0.00) 3 3 2 2 3 11" xfId="36466" xr:uid="{53DDA4CD-078A-414A-B518-2F107B42EFBE}"/>
    <cellStyle name="Normal GHG Numbers (0.00) 3 3 2 2 3 12" xfId="36691" xr:uid="{18022671-6878-4F12-A527-EFCD043CA4EB}"/>
    <cellStyle name="Normal GHG Numbers (0.00) 3 3 2 2 3 13" xfId="43317" xr:uid="{21DF2654-4E17-40A8-BFD6-2C152B212504}"/>
    <cellStyle name="Normal GHG Numbers (0.00) 3 3 2 2 3 14" xfId="42561" xr:uid="{B38965DC-E7EA-4DF2-9896-25B6948F859C}"/>
    <cellStyle name="Normal GHG Numbers (0.00) 3 3 2 2 3 2" xfId="5734" xr:uid="{45CAED7B-BE2E-42ED-A042-1166E6E6C8C9}"/>
    <cellStyle name="Normal GHG Numbers (0.00) 3 3 2 2 3 3" xfId="9308" xr:uid="{A348F201-B3B3-40E0-BD53-0AA4DA64D9A5}"/>
    <cellStyle name="Normal GHG Numbers (0.00) 3 3 2 2 3 4" xfId="13239" xr:uid="{9B4E1B1D-954F-4D24-95A1-EE018475CB19}"/>
    <cellStyle name="Normal GHG Numbers (0.00) 3 3 2 2 3 5" xfId="12789" xr:uid="{6D8077E6-AE84-49FA-880C-3FA1F8C20B38}"/>
    <cellStyle name="Normal GHG Numbers (0.00) 3 3 2 2 3 6" xfId="20400" xr:uid="{947D7EA5-F52A-4445-9797-43FAF833A538}"/>
    <cellStyle name="Normal GHG Numbers (0.00) 3 3 2 2 3 7" xfId="22953" xr:uid="{12534ADD-EA37-488E-B815-11E6EC00D184}"/>
    <cellStyle name="Normal GHG Numbers (0.00) 3 3 2 2 3 8" xfId="27334" xr:uid="{9BB2981D-7E9F-4D6F-98EA-80D0262FE6E9}"/>
    <cellStyle name="Normal GHG Numbers (0.00) 3 3 2 2 3 9" xfId="28323" xr:uid="{EA66332A-509D-4E0C-A265-021420B1C4EE}"/>
    <cellStyle name="Normal GHG Numbers (0.00) 3 3 2 2 4" xfId="2336" xr:uid="{7F3FF175-56BD-431D-87D5-96831EDE1A84}"/>
    <cellStyle name="Normal GHG Numbers (0.00) 3 3 2 2 4 10" xfId="33915" xr:uid="{BDCB684D-EE14-4E60-B2EB-6DA2BE5FD4E0}"/>
    <cellStyle name="Normal GHG Numbers (0.00) 3 3 2 2 4 11" xfId="37407" xr:uid="{28AB51A1-4EFE-4664-A54C-15D3E619A628}"/>
    <cellStyle name="Normal GHG Numbers (0.00) 3 3 2 2 4 12" xfId="40053" xr:uid="{EB622A9F-B67B-457C-A8F8-1FEF2578AC6E}"/>
    <cellStyle name="Normal GHG Numbers (0.00) 3 3 2 2 4 13" xfId="44359" xr:uid="{88D809F1-F75B-446A-8708-AA339B37B208}"/>
    <cellStyle name="Normal GHG Numbers (0.00) 3 3 2 2 4 14" xfId="47963" xr:uid="{F657E092-2408-4CD7-BFEA-11699E24092B}"/>
    <cellStyle name="Normal GHG Numbers (0.00) 3 3 2 2 4 2" xfId="6774" xr:uid="{4160535A-0719-4FB3-B049-4EBBA8076693}"/>
    <cellStyle name="Normal GHG Numbers (0.00) 3 3 2 2 4 3" xfId="10352" xr:uid="{B0969D21-C1F2-4389-B7A6-E58B1CB85532}"/>
    <cellStyle name="Normal GHG Numbers (0.00) 3 3 2 2 4 4" xfId="14251" xr:uid="{924276AB-690D-44A9-9503-FE49208FB3DB}"/>
    <cellStyle name="Normal GHG Numbers (0.00) 3 3 2 2 4 5" xfId="17452" xr:uid="{087982F2-44F9-4635-9A82-E02D0E0D8844}"/>
    <cellStyle name="Normal GHG Numbers (0.00) 3 3 2 2 4 6" xfId="21435" xr:uid="{87141E2B-857E-4057-826F-A7A013696A01}"/>
    <cellStyle name="Normal GHG Numbers (0.00) 3 3 2 2 4 7" xfId="24022" xr:uid="{4229D880-5CA8-46B9-8C40-F267D2014870}"/>
    <cellStyle name="Normal GHG Numbers (0.00) 3 3 2 2 4 8" xfId="28345" xr:uid="{B314EC5D-3435-49DE-9743-9A7025160372}"/>
    <cellStyle name="Normal GHG Numbers (0.00) 3 3 2 2 4 9" xfId="26351" xr:uid="{25C4C597-2102-47F3-BCE7-43B599E02DC9}"/>
    <cellStyle name="Normal GHG Numbers (0.00) 3 3 2 2 5" xfId="2703" xr:uid="{46EFE962-1C3D-4B1D-A70E-B74AE150D64A}"/>
    <cellStyle name="Normal GHG Numbers (0.00) 3 3 2 2 5 10" xfId="34282" xr:uid="{D84D7537-CC2E-4EA4-BD6E-ED9F666E7BAB}"/>
    <cellStyle name="Normal GHG Numbers (0.00) 3 3 2 2 5 11" xfId="37730" xr:uid="{812C8F0B-6046-4D1D-99AD-30FB49CE8F7C}"/>
    <cellStyle name="Normal GHG Numbers (0.00) 3 3 2 2 5 12" xfId="40420" xr:uid="{6C7A1B55-9A13-4339-B1C0-071F3A8E1ECB}"/>
    <cellStyle name="Normal GHG Numbers (0.00) 3 3 2 2 5 13" xfId="44726" xr:uid="{F3032C0D-0F65-4E22-AA1A-76AE8FB6E632}"/>
    <cellStyle name="Normal GHG Numbers (0.00) 3 3 2 2 5 14" xfId="50127" xr:uid="{E7F8A7CA-A5B2-46BD-895F-A29EB2120481}"/>
    <cellStyle name="Normal GHG Numbers (0.00) 3 3 2 2 5 2" xfId="7139" xr:uid="{B3010E9F-9844-419A-BA03-84DD39B6A531}"/>
    <cellStyle name="Normal GHG Numbers (0.00) 3 3 2 2 5 3" xfId="10719" xr:uid="{E78B49F8-D1DE-49E8-A1E3-11EBE0735DD2}"/>
    <cellStyle name="Normal GHG Numbers (0.00) 3 3 2 2 5 4" xfId="14618" xr:uid="{D161B92C-CACD-4E76-9CFA-E858250C1302}"/>
    <cellStyle name="Normal GHG Numbers (0.00) 3 3 2 2 5 5" xfId="17819" xr:uid="{4F9D1674-E63E-4C4A-88DB-4D534EB615A1}"/>
    <cellStyle name="Normal GHG Numbers (0.00) 3 3 2 2 5 6" xfId="21802" xr:uid="{AA31590B-F9DB-4715-A9AC-665A63D68EE3}"/>
    <cellStyle name="Normal GHG Numbers (0.00) 3 3 2 2 5 7" xfId="24368" xr:uid="{5AF6120F-99D0-4490-BC92-161161D1D3F4}"/>
    <cellStyle name="Normal GHG Numbers (0.00) 3 3 2 2 5 8" xfId="28703" xr:uid="{AA5307B3-2CEB-4AD2-916E-EF0007C9BA20}"/>
    <cellStyle name="Normal GHG Numbers (0.00) 3 3 2 2 5 9" xfId="30675" xr:uid="{2C69DB4E-1E1A-4EA1-8791-9C0874F1BEEF}"/>
    <cellStyle name="Normal GHG Numbers (0.00) 3 3 2 2 6" xfId="3392" xr:uid="{348BBD21-C3AF-42C9-A7E9-16A49250B2F9}"/>
    <cellStyle name="Normal GHG Numbers (0.00) 3 3 2 2 6 10" xfId="34969" xr:uid="{B50FFB16-A48A-4916-A0B0-E71F121CA2AF}"/>
    <cellStyle name="Normal GHG Numbers (0.00) 3 3 2 2 6 11" xfId="38414" xr:uid="{EB007231-139E-448D-8798-D2E276741EA7}"/>
    <cellStyle name="Normal GHG Numbers (0.00) 3 3 2 2 6 12" xfId="41103" xr:uid="{931CAB7B-9E7D-4464-9CFB-81DF510BB5D5}"/>
    <cellStyle name="Normal GHG Numbers (0.00) 3 3 2 2 6 13" xfId="45414" xr:uid="{BB49B29F-1B5B-41B8-A44A-630868B8241B}"/>
    <cellStyle name="Normal GHG Numbers (0.00) 3 3 2 2 6 14" xfId="48805" xr:uid="{1548B4B8-E877-4805-98A5-08613DC60914}"/>
    <cellStyle name="Normal GHG Numbers (0.00) 3 3 2 2 6 15" xfId="50810" xr:uid="{4CCB9F7E-73B6-4BB1-A477-1B3C9D5E4D12}"/>
    <cellStyle name="Normal GHG Numbers (0.00) 3 3 2 2 6 2" xfId="7827" xr:uid="{E4DB133F-2B3C-40BB-9EC4-F43A6C4F1ECB}"/>
    <cellStyle name="Normal GHG Numbers (0.00) 3 3 2 2 6 3" xfId="11406" xr:uid="{A9221CF8-D4EC-4A8D-A732-061F25091E35}"/>
    <cellStyle name="Normal GHG Numbers (0.00) 3 3 2 2 6 4" xfId="15306" xr:uid="{3DF51915-CF67-4554-9650-EDBB8BE73C45}"/>
    <cellStyle name="Normal GHG Numbers (0.00) 3 3 2 2 6 5" xfId="18505" xr:uid="{746764B3-D6FB-4AB1-B153-EA12BDB86F2D}"/>
    <cellStyle name="Normal GHG Numbers (0.00) 3 3 2 2 6 6" xfId="22485" xr:uid="{341FF2B1-7E88-4FDD-9287-26635006F665}"/>
    <cellStyle name="Normal GHG Numbers (0.00) 3 3 2 2 6 7" xfId="25047" xr:uid="{EBD1A7CD-BF65-497C-B304-0BE3D8546F63}"/>
    <cellStyle name="Normal GHG Numbers (0.00) 3 3 2 2 6 8" xfId="29390" xr:uid="{5ED6BEA0-5437-4D1D-ADA0-1680BF14FF20}"/>
    <cellStyle name="Normal GHG Numbers (0.00) 3 3 2 2 6 9" xfId="31364" xr:uid="{92725CC4-744A-4C7C-8A6A-B8EC8024D3A7}"/>
    <cellStyle name="Normal GHG Numbers (0.00) 3 3 2 2 7" xfId="3036" xr:uid="{82F8A8A0-3BCE-49E8-82E5-0012F1D553B6}"/>
    <cellStyle name="Normal GHG Numbers (0.00) 3 3 2 2 7 10" xfId="34613" xr:uid="{D42868F7-7FD9-488C-ADBC-C1DA03DA6147}"/>
    <cellStyle name="Normal GHG Numbers (0.00) 3 3 2 2 7 11" xfId="38058" xr:uid="{0D009753-14B9-42F2-80CB-AF1459DEC289}"/>
    <cellStyle name="Normal GHG Numbers (0.00) 3 3 2 2 7 12" xfId="40747" xr:uid="{96AAE896-CF41-4CC2-8C06-124B5125AE29}"/>
    <cellStyle name="Normal GHG Numbers (0.00) 3 3 2 2 7 13" xfId="45058" xr:uid="{8AD85BE3-B703-4FAE-ADE2-0908A5BF5CC6}"/>
    <cellStyle name="Normal GHG Numbers (0.00) 3 3 2 2 7 14" xfId="48449" xr:uid="{3C3E9300-92CA-4000-8653-7AC08BDD2AA2}"/>
    <cellStyle name="Normal GHG Numbers (0.00) 3 3 2 2 7 15" xfId="50454" xr:uid="{20E0DE4D-CAB9-401C-AEE5-9BD8F6820852}"/>
    <cellStyle name="Normal GHG Numbers (0.00) 3 3 2 2 7 2" xfId="7471" xr:uid="{3B1D01EF-503F-4270-9F15-FC5DE2928669}"/>
    <cellStyle name="Normal GHG Numbers (0.00) 3 3 2 2 7 3" xfId="11050" xr:uid="{540E7753-C0FA-49ED-B05F-181BCAA86A91}"/>
    <cellStyle name="Normal GHG Numbers (0.00) 3 3 2 2 7 4" xfId="14950" xr:uid="{FDFABECA-285C-4785-BA95-A67502E2E841}"/>
    <cellStyle name="Normal GHG Numbers (0.00) 3 3 2 2 7 5" xfId="18149" xr:uid="{FDB7332B-ACC2-4E64-9EA4-C0E38A548451}"/>
    <cellStyle name="Normal GHG Numbers (0.00) 3 3 2 2 7 6" xfId="22129" xr:uid="{38858961-8C82-41D5-B0D9-F1853360674C}"/>
    <cellStyle name="Normal GHG Numbers (0.00) 3 3 2 2 7 7" xfId="24691" xr:uid="{7926AC73-C06F-437E-A25E-F4BBDD56E58A}"/>
    <cellStyle name="Normal GHG Numbers (0.00) 3 3 2 2 7 8" xfId="29034" xr:uid="{5023B09C-8B82-4D62-9EE3-F1371D06E58D}"/>
    <cellStyle name="Normal GHG Numbers (0.00) 3 3 2 2 7 9" xfId="31008" xr:uid="{0B9F6EE7-B43A-4B62-BB72-1F54F2281243}"/>
    <cellStyle name="Normal GHG Numbers (0.00) 3 3 2 2 8" xfId="4344" xr:uid="{4DE6FB5A-FF59-41B0-BC8C-BBC759E49B93}"/>
    <cellStyle name="Normal GHG Numbers (0.00) 3 3 2 2 8 10" xfId="42007" xr:uid="{19BD5345-D77C-4DF6-BBCE-248109DB8713}"/>
    <cellStyle name="Normal GHG Numbers (0.00) 3 3 2 2 8 11" xfId="46343" xr:uid="{C66B8862-5587-4A86-B600-D1F0C1444227}"/>
    <cellStyle name="Normal GHG Numbers (0.00) 3 3 2 2 8 12" xfId="49747" xr:uid="{0D9A4E70-7A68-4D4F-A6C9-1251525070E4}"/>
    <cellStyle name="Normal GHG Numbers (0.00) 3 3 2 2 8 13" xfId="51714" xr:uid="{9FE8B180-7428-4D63-A24C-07E397364CE8}"/>
    <cellStyle name="Normal GHG Numbers (0.00) 3 3 2 2 8 2" xfId="8777" xr:uid="{1628AEDE-412E-4134-AEEF-249CCBF9FCCC}"/>
    <cellStyle name="Normal GHG Numbers (0.00) 3 3 2 2 8 3" xfId="12348" xr:uid="{30CCA092-FF48-4732-AE86-6CBFAFC9FFAD}"/>
    <cellStyle name="Normal GHG Numbers (0.00) 3 3 2 2 8 4" xfId="16251" xr:uid="{108F12F9-F9D4-4FA6-82E2-3570605641DC}"/>
    <cellStyle name="Normal GHG Numbers (0.00) 3 3 2 2 8 5" xfId="19432" xr:uid="{A6AF20BC-F6D0-49F3-9E18-38F38B4CA252}"/>
    <cellStyle name="Normal GHG Numbers (0.00) 3 3 2 2 8 6" xfId="25951" xr:uid="{0D75A81E-CE9B-4B35-B528-9DB152939340}"/>
    <cellStyle name="Normal GHG Numbers (0.00) 3 3 2 2 8 7" xfId="32299" xr:uid="{4B2B8335-01C1-44F6-B5E9-02F3FCCB5DCB}"/>
    <cellStyle name="Normal GHG Numbers (0.00) 3 3 2 2 8 8" xfId="35905" xr:uid="{9A4414E5-CFD9-4D6A-9038-6BB214BCBF80}"/>
    <cellStyle name="Normal GHG Numbers (0.00) 3 3 2 2 8 9" xfId="39357" xr:uid="{03FB3B21-AD37-4536-9F89-84BD9CDD66B2}"/>
    <cellStyle name="Normal GHG Numbers (0.00) 3 3 2 2 9" xfId="4007" xr:uid="{673485DC-57BA-413B-91CF-69A15ACEE845}"/>
    <cellStyle name="Normal GHG Numbers (0.00) 3 3 2 2 9 10" xfId="41670" xr:uid="{21C80E8E-0B3A-4B63-ACD3-665CFED25C9D}"/>
    <cellStyle name="Normal GHG Numbers (0.00) 3 3 2 2 9 11" xfId="46006" xr:uid="{0500D471-0F89-4A20-9659-89DCCC85F33D}"/>
    <cellStyle name="Normal GHG Numbers (0.00) 3 3 2 2 9 12" xfId="49410" xr:uid="{7711B445-EC50-48AD-8B27-34396540BFAB}"/>
    <cellStyle name="Normal GHG Numbers (0.00) 3 3 2 2 9 13" xfId="51377" xr:uid="{C8427500-D3E8-4348-8E86-0E7CC9D658BB}"/>
    <cellStyle name="Normal GHG Numbers (0.00) 3 3 2 2 9 2" xfId="8440" xr:uid="{40EF7048-776B-402C-8059-D74B1F962561}"/>
    <cellStyle name="Normal GHG Numbers (0.00) 3 3 2 2 9 3" xfId="12011" xr:uid="{100BC430-925B-4FF2-8EC4-F02CE6D0A57C}"/>
    <cellStyle name="Normal GHG Numbers (0.00) 3 3 2 2 9 4" xfId="15914" xr:uid="{C2A50323-3B3E-4CA0-80B2-51A6571F9C8C}"/>
    <cellStyle name="Normal GHG Numbers (0.00) 3 3 2 2 9 5" xfId="19095" xr:uid="{BD13C88F-AE83-44F2-A158-951F3415B99A}"/>
    <cellStyle name="Normal GHG Numbers (0.00) 3 3 2 2 9 6" xfId="25614" xr:uid="{8D4A7E3E-B726-4DD6-AEFA-930F51ADE9DE}"/>
    <cellStyle name="Normal GHG Numbers (0.00) 3 3 2 2 9 7" xfId="31962" xr:uid="{5D54A04B-710F-4A66-A06D-F497A26F79BD}"/>
    <cellStyle name="Normal GHG Numbers (0.00) 3 3 2 2 9 8" xfId="35568" xr:uid="{F38D349E-1A29-43E8-A65C-F2E39F500C0A}"/>
    <cellStyle name="Normal GHG Numbers (0.00) 3 3 2 2 9 9" xfId="39020" xr:uid="{73FD0505-EC25-4618-9ABB-357A0C0E6C98}"/>
    <cellStyle name="Normal GHG Numbers (0.00) 3 3 2 3" xfId="1079" xr:uid="{E2D2159C-9F24-4AB2-A4B1-7E6E9D0500F8}"/>
    <cellStyle name="Normal GHG Numbers (0.00) 3 3 2 3 10" xfId="36275" xr:uid="{01A63C5E-2DB3-4D32-9E72-206E981A04B4}"/>
    <cellStyle name="Normal GHG Numbers (0.00) 3 3 2 3 11" xfId="36274" xr:uid="{77ACBF44-95A4-45D5-82B9-EE497B7AAF90}"/>
    <cellStyle name="Normal GHG Numbers (0.00) 3 3 2 3 12" xfId="43104" xr:uid="{1047CF54-12CD-45A9-9FAC-0C028E7C13A3}"/>
    <cellStyle name="Normal GHG Numbers (0.00) 3 3 2 3 13" xfId="47516" xr:uid="{DE0C3B2F-7BD4-4185-8865-8BE80F7B542C}"/>
    <cellStyle name="Normal GHG Numbers (0.00) 3 3 2 3 2" xfId="5521" xr:uid="{6CE299B5-60CE-48CD-B610-DB2C70743F92}"/>
    <cellStyle name="Normal GHG Numbers (0.00) 3 3 2 3 3" xfId="9095" xr:uid="{87A89C59-78BB-4D6E-8C37-8A38211E301A}"/>
    <cellStyle name="Normal GHG Numbers (0.00) 3 3 2 3 4" xfId="13437" xr:uid="{ED27CED9-D568-4DD5-9BB0-627959B48DDC}"/>
    <cellStyle name="Normal GHG Numbers (0.00) 3 3 2 3 5" xfId="20187" xr:uid="{BD201356-0397-4563-838A-DF392C14A1A7}"/>
    <cellStyle name="Normal GHG Numbers (0.00) 3 3 2 3 6" xfId="4936" xr:uid="{4BA0C3A5-578F-4C2E-B309-B15B13ED97BC}"/>
    <cellStyle name="Normal GHG Numbers (0.00) 3 3 2 3 7" xfId="27128" xr:uid="{0145747A-2BC7-4221-984C-47C9B923C187}"/>
    <cellStyle name="Normal GHG Numbers (0.00) 3 3 2 3 8" xfId="27517" xr:uid="{9B6518F7-74EA-472E-BE63-504A374C7BCA}"/>
    <cellStyle name="Normal GHG Numbers (0.00) 3 3 2 3 9" xfId="32662" xr:uid="{05AB8680-2436-423B-AB27-4C960EEC264F}"/>
    <cellStyle name="Normal GHG Numbers (0.00) 3 3 2 4" xfId="1862" xr:uid="{7804AFFD-CD1A-4D2B-9FB5-9F60519BFBBE}"/>
    <cellStyle name="Normal GHG Numbers (0.00) 3 3 2 4 10" xfId="33445" xr:uid="{8CE65682-18AB-435D-86E0-F1195957B5DA}"/>
    <cellStyle name="Normal GHG Numbers (0.00) 3 3 2 4 11" xfId="36973" xr:uid="{705D69F9-09F5-495F-A0C6-5B53E5D6CA59}"/>
    <cellStyle name="Normal GHG Numbers (0.00) 3 3 2 4 12" xfId="28422" xr:uid="{1DF17FA9-349E-486B-858C-A25E1D49D9C8}"/>
    <cellStyle name="Normal GHG Numbers (0.00) 3 3 2 4 13" xfId="43887" xr:uid="{B6E8109C-0C83-434A-B5D4-F1A1BEEC359F}"/>
    <cellStyle name="Normal GHG Numbers (0.00) 3 3 2 4 14" xfId="47707" xr:uid="{DA2253CB-E462-4A62-B8AB-4B8D257A74D4}"/>
    <cellStyle name="Normal GHG Numbers (0.00) 3 3 2 4 2" xfId="6300" xr:uid="{7DCD6EC2-5C0F-4988-9C5F-81CEDC8789D8}"/>
    <cellStyle name="Normal GHG Numbers (0.00) 3 3 2 4 3" xfId="9878" xr:uid="{39B7EAFF-EF62-44A9-81DD-4DB0806FBAC5}"/>
    <cellStyle name="Normal GHG Numbers (0.00) 3 3 2 4 4" xfId="13780" xr:uid="{DA933F22-FF40-4E19-96E6-D6AE1B6E0927}"/>
    <cellStyle name="Normal GHG Numbers (0.00) 3 3 2 4 5" xfId="16983" xr:uid="{3C0FA9EE-67C1-4913-87CE-53DB37F63F62}"/>
    <cellStyle name="Normal GHG Numbers (0.00) 3 3 2 4 6" xfId="20970" xr:uid="{A01837BD-66AF-46F5-9563-DBD63FDA4AED}"/>
    <cellStyle name="Normal GHG Numbers (0.00) 3 3 2 4 7" xfId="23564" xr:uid="{C4FA327B-DD3E-4B05-B210-8A73B5FE6654}"/>
    <cellStyle name="Normal GHG Numbers (0.00) 3 3 2 4 8" xfId="27886" xr:uid="{C36611A0-B554-462E-9FD4-9F56BE130352}"/>
    <cellStyle name="Normal GHG Numbers (0.00) 3 3 2 4 9" xfId="30088" xr:uid="{71A3C855-F25D-4225-B6A4-D1E899A703EF}"/>
    <cellStyle name="Normal GHG Numbers (0.00) 3 3 2 5" xfId="2155" xr:uid="{314FEFBF-A4A8-4F4C-AD7A-CD22EB44E1C0}"/>
    <cellStyle name="Normal GHG Numbers (0.00) 3 3 2 5 10" xfId="33734" xr:uid="{677F856E-18D2-4CB7-ACAF-6EECB1A4E591}"/>
    <cellStyle name="Normal GHG Numbers (0.00) 3 3 2 5 11" xfId="37237" xr:uid="{8D67F42B-7AA6-41D4-AA94-EB5CC20A8696}"/>
    <cellStyle name="Normal GHG Numbers (0.00) 3 3 2 5 12" xfId="39872" xr:uid="{7EC4AEA3-8DC5-4608-8EBF-685C2B6EC0D4}"/>
    <cellStyle name="Normal GHG Numbers (0.00) 3 3 2 5 13" xfId="44178" xr:uid="{6B6B352E-C61D-4D2F-A08F-8A47D6E4B145}"/>
    <cellStyle name="Normal GHG Numbers (0.00) 3 3 2 5 14" xfId="47636" xr:uid="{E55D092E-7752-4D4E-AD99-922BBB0EF98B}"/>
    <cellStyle name="Normal GHG Numbers (0.00) 3 3 2 5 2" xfId="6593" xr:uid="{26AA2C2C-88DF-48E6-9A93-3BDF3C8018A3}"/>
    <cellStyle name="Normal GHG Numbers (0.00) 3 3 2 5 3" xfId="10171" xr:uid="{627CF8B0-1D09-42E6-A1CE-96E3BF37E9E5}"/>
    <cellStyle name="Normal GHG Numbers (0.00) 3 3 2 5 4" xfId="14070" xr:uid="{3F42856A-5EE9-469C-B999-34810B4DE8D8}"/>
    <cellStyle name="Normal GHG Numbers (0.00) 3 3 2 5 5" xfId="17271" xr:uid="{CEE5BB0B-86DC-4902-83CF-A1DD911A7271}"/>
    <cellStyle name="Normal GHG Numbers (0.00) 3 3 2 5 6" xfId="21254" xr:uid="{E3F1024B-C6B2-4602-9D03-F5C0C52CBAA6}"/>
    <cellStyle name="Normal GHG Numbers (0.00) 3 3 2 5 7" xfId="23841" xr:uid="{0EDE9403-6024-4979-9372-81FFF6833D8B}"/>
    <cellStyle name="Normal GHG Numbers (0.00) 3 3 2 5 8" xfId="28170" xr:uid="{30954B94-0756-4A15-B5AD-6DB0EDB11DF0}"/>
    <cellStyle name="Normal GHG Numbers (0.00) 3 3 2 5 9" xfId="30057" xr:uid="{057EEF0A-ED44-455F-9F25-F5202A6DA5C1}"/>
    <cellStyle name="Normal GHG Numbers (0.00) 3 3 2 6" xfId="2497" xr:uid="{3C952F28-88AC-4A03-B8B8-3ABB7E7AFDD5}"/>
    <cellStyle name="Normal GHG Numbers (0.00) 3 3 2 6 10" xfId="34076" xr:uid="{A3667651-0124-43D9-8655-8948AF64710C}"/>
    <cellStyle name="Normal GHG Numbers (0.00) 3 3 2 6 11" xfId="37551" xr:uid="{DFF9B9D2-0AC2-46FD-9EB3-4C5233F52F2A}"/>
    <cellStyle name="Normal GHG Numbers (0.00) 3 3 2 6 12" xfId="40214" xr:uid="{F5852344-9F6A-4060-8E71-15EF470887F7}"/>
    <cellStyle name="Normal GHG Numbers (0.00) 3 3 2 6 13" xfId="44520" xr:uid="{E56EBB50-C475-4BE6-BC54-007A10677FAC}"/>
    <cellStyle name="Normal GHG Numbers (0.00) 3 3 2 6 14" xfId="42417" xr:uid="{5C0FE5D2-AC68-4938-8D8A-5CD5FB64D046}"/>
    <cellStyle name="Normal GHG Numbers (0.00) 3 3 2 6 2" xfId="6935" xr:uid="{9E1F32A1-DCC8-4B44-8726-89F7DA8BBB8E}"/>
    <cellStyle name="Normal GHG Numbers (0.00) 3 3 2 6 3" xfId="10513" xr:uid="{82873F0C-69BE-46C7-8396-CE42C4BDC9E1}"/>
    <cellStyle name="Normal GHG Numbers (0.00) 3 3 2 6 4" xfId="14412" xr:uid="{02156A67-434E-468E-870E-EF2F47AC8F4E}"/>
    <cellStyle name="Normal GHG Numbers (0.00) 3 3 2 6 5" xfId="17613" xr:uid="{8AC59F06-45B2-4793-8339-F78BAC9236AC}"/>
    <cellStyle name="Normal GHG Numbers (0.00) 3 3 2 6 6" xfId="21596" xr:uid="{F7D782D8-E10B-4178-9D33-349792BBF04C}"/>
    <cellStyle name="Normal GHG Numbers (0.00) 3 3 2 6 7" xfId="24177" xr:uid="{E8D74D6C-C65B-40C6-B3B1-7D18F5A0B357}"/>
    <cellStyle name="Normal GHG Numbers (0.00) 3 3 2 6 8" xfId="28504" xr:uid="{501B788F-46C6-48C0-A3D4-7EBBDA0B08A2}"/>
    <cellStyle name="Normal GHG Numbers (0.00) 3 3 2 6 9" xfId="26551" xr:uid="{365073A0-1847-41FC-B78E-AEC75D69924A}"/>
    <cellStyle name="Normal GHG Numbers (0.00) 3 3 2 7" xfId="3181" xr:uid="{CDAD86DA-24A4-47D5-B6B7-B101442938A6}"/>
    <cellStyle name="Normal GHG Numbers (0.00) 3 3 2 7 10" xfId="34758" xr:uid="{4AF642E6-31BA-44A2-A9E4-E962DD20B340}"/>
    <cellStyle name="Normal GHG Numbers (0.00) 3 3 2 7 11" xfId="38203" xr:uid="{A10248F7-6137-4258-8328-FDDB1C564540}"/>
    <cellStyle name="Normal GHG Numbers (0.00) 3 3 2 7 12" xfId="40892" xr:uid="{7FAF6221-CEEB-482F-962E-95B71290ED7B}"/>
    <cellStyle name="Normal GHG Numbers (0.00) 3 3 2 7 13" xfId="45203" xr:uid="{3C209A55-7A66-40A0-B403-BC41BF317CDD}"/>
    <cellStyle name="Normal GHG Numbers (0.00) 3 3 2 7 14" xfId="48594" xr:uid="{0BF1F230-E4A1-4955-8F42-F81B2AE85B0A}"/>
    <cellStyle name="Normal GHG Numbers (0.00) 3 3 2 7 15" xfId="50599" xr:uid="{F1CA99D6-DDCA-48F7-9A9A-54C23D41B89D}"/>
    <cellStyle name="Normal GHG Numbers (0.00) 3 3 2 7 2" xfId="7616" xr:uid="{BC0EDBEE-8E35-4DAA-B0F7-8D35EEC50BBC}"/>
    <cellStyle name="Normal GHG Numbers (0.00) 3 3 2 7 3" xfId="11195" xr:uid="{37887779-ACB7-4AA6-8779-32C120414993}"/>
    <cellStyle name="Normal GHG Numbers (0.00) 3 3 2 7 4" xfId="15095" xr:uid="{915C82D6-5D78-40AE-9550-91C33B14B30B}"/>
    <cellStyle name="Normal GHG Numbers (0.00) 3 3 2 7 5" xfId="18294" xr:uid="{87C44CC5-3EB6-4E3F-80B4-F8DC86CA8AE7}"/>
    <cellStyle name="Normal GHG Numbers (0.00) 3 3 2 7 6" xfId="22274" xr:uid="{E764A709-6BC1-4FBA-8A1F-95C9C5F3D9F6}"/>
    <cellStyle name="Normal GHG Numbers (0.00) 3 3 2 7 7" xfId="24836" xr:uid="{B8932C27-6978-42BF-A270-F385BC80371A}"/>
    <cellStyle name="Normal GHG Numbers (0.00) 3 3 2 7 8" xfId="29179" xr:uid="{D8C74315-778D-4028-9BF3-1C46960B6BC2}"/>
    <cellStyle name="Normal GHG Numbers (0.00) 3 3 2 7 9" xfId="31153" xr:uid="{14D6E456-1088-437A-984A-944D36039329}"/>
    <cellStyle name="Normal GHG Numbers (0.00) 3 3 2 8" xfId="3609" xr:uid="{C74EB0E1-4594-4D0C-81E7-F49EE3B81243}"/>
    <cellStyle name="Normal GHG Numbers (0.00) 3 3 2 8 10" xfId="35186" xr:uid="{BE08DB02-95CB-4ED7-94F8-F433B75C3E96}"/>
    <cellStyle name="Normal GHG Numbers (0.00) 3 3 2 8 11" xfId="38631" xr:uid="{E18E40F3-7672-4C9F-8717-3F6B24A3D5A8}"/>
    <cellStyle name="Normal GHG Numbers (0.00) 3 3 2 8 12" xfId="41320" xr:uid="{71243D40-CFB1-4E3E-AFF0-5B47B32BFEAB}"/>
    <cellStyle name="Normal GHG Numbers (0.00) 3 3 2 8 13" xfId="45631" xr:uid="{A75AE8D2-557B-4CB4-9A45-2FADC3C94724}"/>
    <cellStyle name="Normal GHG Numbers (0.00) 3 3 2 8 14" xfId="49022" xr:uid="{7190F0DA-2C5D-4F58-B686-96E879ECEA8F}"/>
    <cellStyle name="Normal GHG Numbers (0.00) 3 3 2 8 15" xfId="51027" xr:uid="{D3E116EE-1FED-4625-A662-403381EA0024}"/>
    <cellStyle name="Normal GHG Numbers (0.00) 3 3 2 8 2" xfId="8044" xr:uid="{CCC78993-F8E1-4273-AFF6-42F275F65CA8}"/>
    <cellStyle name="Normal GHG Numbers (0.00) 3 3 2 8 3" xfId="11623" xr:uid="{47715D7A-7AF7-4EE4-84C5-3CFAF9BB7F4E}"/>
    <cellStyle name="Normal GHG Numbers (0.00) 3 3 2 8 4" xfId="15523" xr:uid="{702A8E57-7D38-41DE-B80F-D9F448C8D1FF}"/>
    <cellStyle name="Normal GHG Numbers (0.00) 3 3 2 8 5" xfId="18722" xr:uid="{0FD41C72-15D6-4FFF-96AC-833FF143B222}"/>
    <cellStyle name="Normal GHG Numbers (0.00) 3 3 2 8 6" xfId="22702" xr:uid="{E5B9DA1E-A7D3-4AF0-B902-CE7449967F23}"/>
    <cellStyle name="Normal GHG Numbers (0.00) 3 3 2 8 7" xfId="25264" xr:uid="{C32A1B99-5240-4B6C-939F-1EB9D64C669C}"/>
    <cellStyle name="Normal GHG Numbers (0.00) 3 3 2 8 8" xfId="29607" xr:uid="{F8E6D1C6-C5B1-4C89-8068-29260FD62116}"/>
    <cellStyle name="Normal GHG Numbers (0.00) 3 3 2 8 9" xfId="31581" xr:uid="{B166D589-E425-429A-B82D-5197478934CD}"/>
    <cellStyle name="Normal GHG Numbers (0.00) 3 3 2 9" xfId="4135" xr:uid="{0802D553-B98A-41B4-96FD-2B343F7B795A}"/>
    <cellStyle name="Normal GHG Numbers (0.00) 3 3 2 9 10" xfId="41798" xr:uid="{4C7B3016-79C4-4931-BAE5-6E0E0C5B987F}"/>
    <cellStyle name="Normal GHG Numbers (0.00) 3 3 2 9 11" xfId="46134" xr:uid="{CF261A8B-F8D2-47C3-9E6C-5F26E4119827}"/>
    <cellStyle name="Normal GHG Numbers (0.00) 3 3 2 9 12" xfId="49538" xr:uid="{3E7DBCD0-4389-4258-BCA6-83662EC479F4}"/>
    <cellStyle name="Normal GHG Numbers (0.00) 3 3 2 9 13" xfId="51505" xr:uid="{421E8603-F099-4ED9-BF3B-F79714FC4CF9}"/>
    <cellStyle name="Normal GHG Numbers (0.00) 3 3 2 9 2" xfId="8568" xr:uid="{7B5CA10D-F72B-4804-B167-A87083F35D71}"/>
    <cellStyle name="Normal GHG Numbers (0.00) 3 3 2 9 3" xfId="12139" xr:uid="{ADB2A068-C621-4CD2-8202-BBCDFD9BA449}"/>
    <cellStyle name="Normal GHG Numbers (0.00) 3 3 2 9 4" xfId="16042" xr:uid="{32EDBA00-3EC9-4A64-A6EC-1A6EFBBFDEB5}"/>
    <cellStyle name="Normal GHG Numbers (0.00) 3 3 2 9 5" xfId="19223" xr:uid="{AC3C43B1-D4FB-49DE-957A-06681CD3532B}"/>
    <cellStyle name="Normal GHG Numbers (0.00) 3 3 2 9 6" xfId="25742" xr:uid="{B87B4B81-B39C-4054-BA7A-B7FE46B76265}"/>
    <cellStyle name="Normal GHG Numbers (0.00) 3 3 2 9 7" xfId="32090" xr:uid="{F8D13E51-BA3B-498D-A644-6EE7FD5D0D1E}"/>
    <cellStyle name="Normal GHG Numbers (0.00) 3 3 2 9 8" xfId="35696" xr:uid="{FEA96F1F-2B58-43CF-B524-D52EE74C1C61}"/>
    <cellStyle name="Normal GHG Numbers (0.00) 3 3 2 9 9" xfId="39148" xr:uid="{351C9A72-51A8-4EB0-BE75-AC76F5017104}"/>
    <cellStyle name="Normal GHG Numbers (0.00) 3 3 3" xfId="610" xr:uid="{A7A89A0D-7105-4D3C-81B1-0F7EA860EE43}"/>
    <cellStyle name="Normal GHG Numbers (0.00) 3 3 3 10" xfId="4529" xr:uid="{F5DF05EE-C850-4D02-85B7-33B5A2AAF984}"/>
    <cellStyle name="Normal GHG Numbers (0.00) 3 3 3 10 10" xfId="42192" xr:uid="{3677ACC6-AA7B-4006-A1B7-4BD1A9BA3DE3}"/>
    <cellStyle name="Normal GHG Numbers (0.00) 3 3 3 10 11" xfId="46528" xr:uid="{EA597C28-31F2-471F-8982-69C6453116E4}"/>
    <cellStyle name="Normal GHG Numbers (0.00) 3 3 3 10 12" xfId="49932" xr:uid="{999DC11A-9682-4315-853A-8CAC310A4EED}"/>
    <cellStyle name="Normal GHG Numbers (0.00) 3 3 3 10 13" xfId="51899" xr:uid="{2F6ECE5D-B1AE-44B3-8780-0119B7FD5171}"/>
    <cellStyle name="Normal GHG Numbers (0.00) 3 3 3 10 2" xfId="8962" xr:uid="{EE388BC7-BB90-4845-B995-5D63EBAEB6E1}"/>
    <cellStyle name="Normal GHG Numbers (0.00) 3 3 3 10 3" xfId="12533" xr:uid="{0BED9153-7D4A-4F6E-BA2D-5B880C320D44}"/>
    <cellStyle name="Normal GHG Numbers (0.00) 3 3 3 10 4" xfId="16436" xr:uid="{C66E7742-35F2-4648-8478-322A593869F6}"/>
    <cellStyle name="Normal GHG Numbers (0.00) 3 3 3 10 5" xfId="19617" xr:uid="{C05302F7-59DF-442E-9E5C-4E7459741253}"/>
    <cellStyle name="Normal GHG Numbers (0.00) 3 3 3 10 6" xfId="26136" xr:uid="{2D66B3DE-4728-496C-9048-0DF61FD4F7C1}"/>
    <cellStyle name="Normal GHG Numbers (0.00) 3 3 3 10 7" xfId="32484" xr:uid="{E8FE7788-ACF5-44D7-8E06-5463E848B88A}"/>
    <cellStyle name="Normal GHG Numbers (0.00) 3 3 3 10 8" xfId="36090" xr:uid="{D2ABB418-41A9-4E71-83E6-44454C114CE7}"/>
    <cellStyle name="Normal GHG Numbers (0.00) 3 3 3 10 9" xfId="39542" xr:uid="{3CA486F9-16B4-4AD1-8B8E-EB13E791D6B1}"/>
    <cellStyle name="Normal GHG Numbers (0.00) 3 3 3 11" xfId="4729" xr:uid="{D93470AB-00FA-4E9C-9179-BD00BA1D28F8}"/>
    <cellStyle name="Normal GHG Numbers (0.00) 3 3 3 12" xfId="5068" xr:uid="{9E3EE7A3-BAF0-438A-A2D7-B950FE481BF2}"/>
    <cellStyle name="Normal GHG Numbers (0.00) 3 3 3 13" xfId="19724" xr:uid="{89B38062-C667-4A32-BC53-7EB1FC7947C1}"/>
    <cellStyle name="Normal GHG Numbers (0.00) 3 3 3 14" xfId="26457" xr:uid="{134C7521-468F-4878-8331-BC2071D26686}"/>
    <cellStyle name="Normal GHG Numbers (0.00) 3 3 3 15" xfId="42640" xr:uid="{7739FF16-B46A-400D-9FC9-299C1DD0C56A}"/>
    <cellStyle name="Normal GHG Numbers (0.00) 3 3 3 16" xfId="52474" xr:uid="{DE649493-DF22-4874-9B86-5C50DD8935EB}"/>
    <cellStyle name="Normal GHG Numbers (0.00) 3 3 3 2" xfId="825" xr:uid="{FC9E3F8E-E30F-42B7-A7D8-094FD6A75137}"/>
    <cellStyle name="Normal GHG Numbers (0.00) 3 3 3 2 10" xfId="5065" xr:uid="{A5CA67A7-6727-4F60-81F1-4C4985588212}"/>
    <cellStyle name="Normal GHG Numbers (0.00) 3 3 3 2 11" xfId="14749" xr:uid="{999B1446-CA9D-4FA2-8B74-B9E2DB361C91}"/>
    <cellStyle name="Normal GHG Numbers (0.00) 3 3 3 2 12" xfId="19934" xr:uid="{8230E4F5-3B9F-4BDC-A3FE-B29584C93E5E}"/>
    <cellStyle name="Normal GHG Numbers (0.00) 3 3 3 2 13" xfId="37273" xr:uid="{2C71A5D3-894D-4BB0-9593-6F30F9564AE6}"/>
    <cellStyle name="Normal GHG Numbers (0.00) 3 3 3 2 14" xfId="42850" xr:uid="{C88D7833-F795-4FB3-8FB2-25027D0D9E9A}"/>
    <cellStyle name="Normal GHG Numbers (0.00) 3 3 3 2 15" xfId="52688" xr:uid="{75DDEAD2-92E3-4CC7-9762-F3F4DBC0ADBE}"/>
    <cellStyle name="Normal GHG Numbers (0.00) 3 3 3 2 2" xfId="226" xr:uid="{FEEFBF91-54C6-4852-B58E-46899C183C89}"/>
    <cellStyle name="Normal GHG Numbers (0.00) 3 3 3 2 2 10" xfId="30115" xr:uid="{49810D11-070D-4516-975F-312F6E182E14}"/>
    <cellStyle name="Normal GHG Numbers (0.00) 3 3 3 2 2 11" xfId="29727" xr:uid="{8F8BC738-6721-4D94-9EAB-8CB1FF0D5C1E}"/>
    <cellStyle name="Normal GHG Numbers (0.00) 3 3 3 2 2 12" xfId="42382" xr:uid="{2A7BFD8D-7186-4E62-8C2B-BDA905D339C8}"/>
    <cellStyle name="Normal GHG Numbers (0.00) 3 3 3 2 2 13" xfId="48044" xr:uid="{58E71F6A-0BE7-440C-9C51-07421E696C4D}"/>
    <cellStyle name="Normal GHG Numbers (0.00) 3 3 3 2 2 2" xfId="4744" xr:uid="{42DDC33C-A1CC-45AE-8110-BC7CE0FDD344}"/>
    <cellStyle name="Normal GHG Numbers (0.00) 3 3 3 2 2 3" xfId="5372" xr:uid="{0E64A2E1-5DFC-4942-A9BA-580E2022CBF5}"/>
    <cellStyle name="Normal GHG Numbers (0.00) 3 3 3 2 2 4" xfId="12858" xr:uid="{0FD38CD3-80EC-448F-A434-3FDF4D3464FB}"/>
    <cellStyle name="Normal GHG Numbers (0.00) 3 3 3 2 2 5" xfId="5254" xr:uid="{1443C2CC-E3BB-4C1A-9EB9-179FC17C9CE5}"/>
    <cellStyle name="Normal GHG Numbers (0.00) 3 3 3 2 2 6" xfId="22987" xr:uid="{77EFF908-1B48-4A6A-ADFF-F099BF10125B}"/>
    <cellStyle name="Normal GHG Numbers (0.00) 3 3 3 2 2 7" xfId="26391" xr:uid="{532681AC-641C-4F77-88A7-70366845F873}"/>
    <cellStyle name="Normal GHG Numbers (0.00) 3 3 3 2 2 8" xfId="30478" xr:uid="{18DEF029-42D1-44B6-8887-2229EA9578AC}"/>
    <cellStyle name="Normal GHG Numbers (0.00) 3 3 3 2 2 9" xfId="29757" xr:uid="{DCB4F312-1DC2-4F37-B46D-BF13428A943F}"/>
    <cellStyle name="Normal GHG Numbers (0.00) 3 3 3 2 3" xfId="1374" xr:uid="{FED0157C-5463-4239-92CB-30DFE6D962CA}"/>
    <cellStyle name="Normal GHG Numbers (0.00) 3 3 3 2 3 10" xfId="32957" xr:uid="{54060441-CB31-4EA8-9710-43BC192E9C1D}"/>
    <cellStyle name="Normal GHG Numbers (0.00) 3 3 3 2 3 11" xfId="36540" xr:uid="{C199C19A-D6C2-4F52-A67D-03403625CABF}"/>
    <cellStyle name="Normal GHG Numbers (0.00) 3 3 3 2 3 12" xfId="35258" xr:uid="{636361C7-D971-4B46-9AA9-92E5AFB153C8}"/>
    <cellStyle name="Normal GHG Numbers (0.00) 3 3 3 2 3 13" xfId="43399" xr:uid="{302ECD5D-1AE9-46DB-A4DD-2F86B9831F2E}"/>
    <cellStyle name="Normal GHG Numbers (0.00) 3 3 3 2 3 14" xfId="46714" xr:uid="{065D21C2-D506-4535-A313-DB31BC7A0679}"/>
    <cellStyle name="Normal GHG Numbers (0.00) 3 3 3 2 3 2" xfId="5815" xr:uid="{099264BB-FDCA-47AA-A727-AC6AFD3A72B4}"/>
    <cellStyle name="Normal GHG Numbers (0.00) 3 3 3 2 3 3" xfId="9390" xr:uid="{8D786260-3D60-4C84-AFDB-249D053179D3}"/>
    <cellStyle name="Normal GHG Numbers (0.00) 3 3 3 2 3 4" xfId="13316" xr:uid="{77451F82-F0FF-4207-ADC7-502DFCD8D1DB}"/>
    <cellStyle name="Normal GHG Numbers (0.00) 3 3 3 2 3 5" xfId="15606" xr:uid="{6D4B20D4-FC42-4A0D-BBD1-AA264C59AE31}"/>
    <cellStyle name="Normal GHG Numbers (0.00) 3 3 3 2 3 6" xfId="20482" xr:uid="{7B8BB1CC-B6C8-465F-84FA-0473A3BE749B}"/>
    <cellStyle name="Normal GHG Numbers (0.00) 3 3 3 2 3 7" xfId="12875" xr:uid="{47A0BC91-12EF-404D-BD45-EEF0139DA0AC}"/>
    <cellStyle name="Normal GHG Numbers (0.00) 3 3 3 2 3 8" xfId="27414" xr:uid="{42289E74-4C7F-422C-9FBA-F55A95C34D90}"/>
    <cellStyle name="Normal GHG Numbers (0.00) 3 3 3 2 3 9" xfId="28241" xr:uid="{80628F02-E7C4-4D36-A4D0-F870BDDFC272}"/>
    <cellStyle name="Normal GHG Numbers (0.00) 3 3 3 2 4" xfId="2243" xr:uid="{5C5B0B33-8C99-4D0A-B952-4A7C7DFD8CEB}"/>
    <cellStyle name="Normal GHG Numbers (0.00) 3 3 3 2 4 10" xfId="33822" xr:uid="{3FAD0D49-FA8A-4281-8CD9-A40C06E39A22}"/>
    <cellStyle name="Normal GHG Numbers (0.00) 3 3 3 2 4 11" xfId="37320" xr:uid="{770CA44D-03A1-40F5-BAE0-9D1C2D9ADF83}"/>
    <cellStyle name="Normal GHG Numbers (0.00) 3 3 3 2 4 12" xfId="39960" xr:uid="{F8E71382-A952-46E9-BBBD-D7E5FCBC6A43}"/>
    <cellStyle name="Normal GHG Numbers (0.00) 3 3 3 2 4 13" xfId="44266" xr:uid="{7E5E9F37-D8CF-40F4-B784-F6AA9EBCFE4E}"/>
    <cellStyle name="Normal GHG Numbers (0.00) 3 3 3 2 4 14" xfId="47122" xr:uid="{61B99DDB-1251-474A-848E-B14155E30221}"/>
    <cellStyle name="Normal GHG Numbers (0.00) 3 3 3 2 4 2" xfId="6681" xr:uid="{A4CE702B-99CC-4504-9FC5-B6837AFCBDC3}"/>
    <cellStyle name="Normal GHG Numbers (0.00) 3 3 3 2 4 3" xfId="10259" xr:uid="{8DE340E8-46DA-4C7F-A1B7-865E9FB29B7F}"/>
    <cellStyle name="Normal GHG Numbers (0.00) 3 3 3 2 4 4" xfId="14158" xr:uid="{44C6529E-FDEC-4A2C-874A-0CD0E5F05ED7}"/>
    <cellStyle name="Normal GHG Numbers (0.00) 3 3 3 2 4 5" xfId="17359" xr:uid="{9CCFBD37-4A10-4860-AFC0-BD7E6F0288B7}"/>
    <cellStyle name="Normal GHG Numbers (0.00) 3 3 3 2 4 6" xfId="21342" xr:uid="{C053178F-C697-4F85-850B-10C098DDC8A2}"/>
    <cellStyle name="Normal GHG Numbers (0.00) 3 3 3 2 4 7" xfId="23929" xr:uid="{EDCB9F75-472D-406E-8DB7-AA69B2CE1C9B}"/>
    <cellStyle name="Normal GHG Numbers (0.00) 3 3 3 2 4 8" xfId="28253" xr:uid="{CD06C00D-1687-46A9-8CCC-01600436C5EB}"/>
    <cellStyle name="Normal GHG Numbers (0.00) 3 3 3 2 4 9" xfId="30424" xr:uid="{19DD3E00-7A7B-4A9B-A01B-67C46326D750}"/>
    <cellStyle name="Normal GHG Numbers (0.00) 3 3 3 2 5" xfId="2600" xr:uid="{17583D8D-6E93-4BBB-B6B3-ACE9E31973A2}"/>
    <cellStyle name="Normal GHG Numbers (0.00) 3 3 3 2 5 10" xfId="34179" xr:uid="{DC2DDBE4-D817-46A8-B151-F8F5AEEDABD1}"/>
    <cellStyle name="Normal GHG Numbers (0.00) 3 3 3 2 5 11" xfId="37642" xr:uid="{A599CE0F-22CC-4966-9809-3EC0BC93B1BD}"/>
    <cellStyle name="Normal GHG Numbers (0.00) 3 3 3 2 5 12" xfId="40317" xr:uid="{FFA5FC57-A633-4836-BE18-D0EADE36FD72}"/>
    <cellStyle name="Normal GHG Numbers (0.00) 3 3 3 2 5 13" xfId="44623" xr:uid="{AF3B663D-9FFE-4DB7-939E-18A47E8906A6}"/>
    <cellStyle name="Normal GHG Numbers (0.00) 3 3 3 2 5 14" xfId="50024" xr:uid="{5B46B71B-4157-4021-98E9-AB83AA4F7835}"/>
    <cellStyle name="Normal GHG Numbers (0.00) 3 3 3 2 5 2" xfId="7037" xr:uid="{8AD4ADBC-514F-4CFC-B35B-FDEB285B1B64}"/>
    <cellStyle name="Normal GHG Numbers (0.00) 3 3 3 2 5 3" xfId="10616" xr:uid="{4456627A-F9E0-43EF-B4E0-E4BA31036811}"/>
    <cellStyle name="Normal GHG Numbers (0.00) 3 3 3 2 5 4" xfId="14515" xr:uid="{13477419-77CB-4309-8CD2-63495CAF3DAB}"/>
    <cellStyle name="Normal GHG Numbers (0.00) 3 3 3 2 5 5" xfId="17716" xr:uid="{80BAE175-F0C8-410D-8D50-16D250E0E6E5}"/>
    <cellStyle name="Normal GHG Numbers (0.00) 3 3 3 2 5 6" xfId="21699" xr:uid="{9919AB01-441F-4317-AAEE-BDAD91880527}"/>
    <cellStyle name="Normal GHG Numbers (0.00) 3 3 3 2 5 7" xfId="24270" xr:uid="{AE24494C-41F8-469A-99CF-80F2AADCA687}"/>
    <cellStyle name="Normal GHG Numbers (0.00) 3 3 3 2 5 8" xfId="28604" xr:uid="{5F8CC11F-1EDB-4006-B242-7567B8468AAF}"/>
    <cellStyle name="Normal GHG Numbers (0.00) 3 3 3 2 5 9" xfId="30572" xr:uid="{B4225FBC-A38D-4EF1-8025-3328450D5973}"/>
    <cellStyle name="Normal GHG Numbers (0.00) 3 3 3 2 6" xfId="3289" xr:uid="{25BF2998-82AF-4219-8459-139E05794516}"/>
    <cellStyle name="Normal GHG Numbers (0.00) 3 3 3 2 6 10" xfId="34866" xr:uid="{BFF1EF7D-A034-436C-AF3B-BDE5D2CDE291}"/>
    <cellStyle name="Normal GHG Numbers (0.00) 3 3 3 2 6 11" xfId="38311" xr:uid="{615A3FD6-B2A3-44A5-947D-02E0C0D3C9F3}"/>
    <cellStyle name="Normal GHG Numbers (0.00) 3 3 3 2 6 12" xfId="41000" xr:uid="{94AC6383-6E1B-4686-B537-F5B55D022ACF}"/>
    <cellStyle name="Normal GHG Numbers (0.00) 3 3 3 2 6 13" xfId="45311" xr:uid="{50BF8281-87A0-47C1-BA65-5E1EE7CA65BF}"/>
    <cellStyle name="Normal GHG Numbers (0.00) 3 3 3 2 6 14" xfId="48702" xr:uid="{1DAA812F-9873-484D-89E2-0F81F088EDDB}"/>
    <cellStyle name="Normal GHG Numbers (0.00) 3 3 3 2 6 15" xfId="50707" xr:uid="{AC1DB167-9554-485A-A464-6DD5E3CD8E75}"/>
    <cellStyle name="Normal GHG Numbers (0.00) 3 3 3 2 6 2" xfId="7724" xr:uid="{6FFB3D9A-A520-402D-8AAF-84DCBE732F45}"/>
    <cellStyle name="Normal GHG Numbers (0.00) 3 3 3 2 6 3" xfId="11303" xr:uid="{71959DF7-8589-44E7-9AFF-787156E4BB0F}"/>
    <cellStyle name="Normal GHG Numbers (0.00) 3 3 3 2 6 4" xfId="15203" xr:uid="{86FD9EF2-A1EA-482B-BAE4-87E7EC026E5A}"/>
    <cellStyle name="Normal GHG Numbers (0.00) 3 3 3 2 6 5" xfId="18402" xr:uid="{4DEBC283-EB27-403F-B0E7-8B4F7524C8CE}"/>
    <cellStyle name="Normal GHG Numbers (0.00) 3 3 3 2 6 6" xfId="22382" xr:uid="{FCF20C77-A37D-4240-83ED-9709CCE2755F}"/>
    <cellStyle name="Normal GHG Numbers (0.00) 3 3 3 2 6 7" xfId="24944" xr:uid="{727E055A-28CF-45B3-AC74-3A681F434635}"/>
    <cellStyle name="Normal GHG Numbers (0.00) 3 3 3 2 6 8" xfId="29287" xr:uid="{2949327E-7DBE-4508-8BDD-A54E4095D029}"/>
    <cellStyle name="Normal GHG Numbers (0.00) 3 3 3 2 6 9" xfId="31261" xr:uid="{999E098A-2284-470C-84D8-F99844E7450D}"/>
    <cellStyle name="Normal GHG Numbers (0.00) 3 3 3 2 7" xfId="2810" xr:uid="{06238A8C-484B-4391-B11A-FC41624CC0A8}"/>
    <cellStyle name="Normal GHG Numbers (0.00) 3 3 3 2 7 10" xfId="34389" xr:uid="{0CF4794C-62BE-4C31-BBB9-39B44E54685C}"/>
    <cellStyle name="Normal GHG Numbers (0.00) 3 3 3 2 7 11" xfId="37834" xr:uid="{D4F7D733-FFC3-430D-8F08-03596FDD4DF3}"/>
    <cellStyle name="Normal GHG Numbers (0.00) 3 3 3 2 7 12" xfId="40527" xr:uid="{0CD878CA-31B7-4C1D-9DC6-673958FFF1DC}"/>
    <cellStyle name="Normal GHG Numbers (0.00) 3 3 3 2 7 13" xfId="44833" xr:uid="{0D118D1D-DE59-48B9-A088-2DC896831089}"/>
    <cellStyle name="Normal GHG Numbers (0.00) 3 3 3 2 7 14" xfId="48227" xr:uid="{6438C2F6-7BAD-41D9-A11E-C14F8D75F120}"/>
    <cellStyle name="Normal GHG Numbers (0.00) 3 3 3 2 7 15" xfId="50234" xr:uid="{0573C1D4-099D-48EB-AA80-396A806D8AFD}"/>
    <cellStyle name="Normal GHG Numbers (0.00) 3 3 3 2 7 2" xfId="7246" xr:uid="{76B91B4F-7F72-4CB2-9AE8-B668BAF3980F}"/>
    <cellStyle name="Normal GHG Numbers (0.00) 3 3 3 2 7 3" xfId="10826" xr:uid="{F9720789-EF8B-4712-9E5F-846BD09D9669}"/>
    <cellStyle name="Normal GHG Numbers (0.00) 3 3 3 2 7 4" xfId="14725" xr:uid="{F6600981-766E-44D4-95C9-7339A27F2B6F}"/>
    <cellStyle name="Normal GHG Numbers (0.00) 3 3 3 2 7 5" xfId="17926" xr:uid="{50289A4C-1F72-4352-940B-C5EC5E10744C}"/>
    <cellStyle name="Normal GHG Numbers (0.00) 3 3 3 2 7 6" xfId="21909" xr:uid="{61894F83-65FA-4B1D-BA63-65824FF2182C}"/>
    <cellStyle name="Normal GHG Numbers (0.00) 3 3 3 2 7 7" xfId="24471" xr:uid="{283458F8-F669-4FF9-B7C2-723AAF336CE9}"/>
    <cellStyle name="Normal GHG Numbers (0.00) 3 3 3 2 7 8" xfId="28809" xr:uid="{59EC5A7E-7854-4EA1-B294-B1D81BADC179}"/>
    <cellStyle name="Normal GHG Numbers (0.00) 3 3 3 2 7 9" xfId="30782" xr:uid="{8488ED66-0298-4965-B934-DFDE2772649C}"/>
    <cellStyle name="Normal GHG Numbers (0.00) 3 3 3 2 8" xfId="4241" xr:uid="{1425AB4F-B9F8-4A82-BC43-4E6C029252DE}"/>
    <cellStyle name="Normal GHG Numbers (0.00) 3 3 3 2 8 10" xfId="41904" xr:uid="{4138524F-B8DB-4A82-A66F-DDB357FA410C}"/>
    <cellStyle name="Normal GHG Numbers (0.00) 3 3 3 2 8 11" xfId="46240" xr:uid="{9BD51ED4-5DC0-450E-AD35-F84359FA0461}"/>
    <cellStyle name="Normal GHG Numbers (0.00) 3 3 3 2 8 12" xfId="49644" xr:uid="{C13B6D52-39ED-47C4-A98C-CFC3CFD6617F}"/>
    <cellStyle name="Normal GHG Numbers (0.00) 3 3 3 2 8 13" xfId="51611" xr:uid="{02057EA9-44EE-46CF-8154-F7A25AC35E72}"/>
    <cellStyle name="Normal GHG Numbers (0.00) 3 3 3 2 8 2" xfId="8674" xr:uid="{90C68B24-FD83-442B-8F3E-1EBB213EEBF1}"/>
    <cellStyle name="Normal GHG Numbers (0.00) 3 3 3 2 8 3" xfId="12245" xr:uid="{A50054E7-ECF1-49D3-9EE6-0F80395D233D}"/>
    <cellStyle name="Normal GHG Numbers (0.00) 3 3 3 2 8 4" xfId="16148" xr:uid="{454A1CCF-9A5E-46FA-BB03-14DB7922CA69}"/>
    <cellStyle name="Normal GHG Numbers (0.00) 3 3 3 2 8 5" xfId="19329" xr:uid="{D65532BA-58C8-45E1-A3DF-9BAAB8816AC8}"/>
    <cellStyle name="Normal GHG Numbers (0.00) 3 3 3 2 8 6" xfId="25848" xr:uid="{A7394A9A-EF5A-4D32-89B3-AAE6164A0491}"/>
    <cellStyle name="Normal GHG Numbers (0.00) 3 3 3 2 8 7" xfId="32196" xr:uid="{4FFF9D53-4FCB-4B30-933C-DAA2F188C55D}"/>
    <cellStyle name="Normal GHG Numbers (0.00) 3 3 3 2 8 8" xfId="35802" xr:uid="{25FD1570-192B-41C8-BA00-65B87DA11EF8}"/>
    <cellStyle name="Normal GHG Numbers (0.00) 3 3 3 2 8 9" xfId="39254" xr:uid="{60162881-7C98-4608-BC35-88E88B6EDEDB}"/>
    <cellStyle name="Normal GHG Numbers (0.00) 3 3 3 2 9" xfId="3980" xr:uid="{79161F2A-377F-41AE-BE3A-A65392AA1902}"/>
    <cellStyle name="Normal GHG Numbers (0.00) 3 3 3 2 9 10" xfId="41643" xr:uid="{DA3E0834-B061-4569-BC5B-6E451585EBBB}"/>
    <cellStyle name="Normal GHG Numbers (0.00) 3 3 3 2 9 11" xfId="45979" xr:uid="{2BE39BCD-8FF9-49D8-AFD8-2D8C769FCCEF}"/>
    <cellStyle name="Normal GHG Numbers (0.00) 3 3 3 2 9 12" xfId="49383" xr:uid="{98D1CAA2-7F59-44CF-9F8B-26D044DA1D01}"/>
    <cellStyle name="Normal GHG Numbers (0.00) 3 3 3 2 9 13" xfId="51350" xr:uid="{AD403A95-CB59-4760-AE96-78631DA49B6A}"/>
    <cellStyle name="Normal GHG Numbers (0.00) 3 3 3 2 9 2" xfId="8413" xr:uid="{CAC63E4D-3FD4-4DA7-94E2-D3326BEB899C}"/>
    <cellStyle name="Normal GHG Numbers (0.00) 3 3 3 2 9 3" xfId="11984" xr:uid="{6B57D97D-D354-46F9-AC6F-0C3A4428A674}"/>
    <cellStyle name="Normal GHG Numbers (0.00) 3 3 3 2 9 4" xfId="15887" xr:uid="{5667BF2C-D0E8-4E1B-853A-10B8FE60A55A}"/>
    <cellStyle name="Normal GHG Numbers (0.00) 3 3 3 2 9 5" xfId="19068" xr:uid="{DB842FE2-4681-4F02-9008-48ABFBF639BB}"/>
    <cellStyle name="Normal GHG Numbers (0.00) 3 3 3 2 9 6" xfId="25587" xr:uid="{D765174A-AD49-4E0C-ACFF-A34DCAF3554D}"/>
    <cellStyle name="Normal GHG Numbers (0.00) 3 3 3 2 9 7" xfId="31935" xr:uid="{A3D85DC6-3971-40F7-9561-7AB381E31D8F}"/>
    <cellStyle name="Normal GHG Numbers (0.00) 3 3 3 2 9 8" xfId="35541" xr:uid="{D531691A-C937-474D-A1DA-0BB84D754A1E}"/>
    <cellStyle name="Normal GHG Numbers (0.00) 3 3 3 2 9 9" xfId="38993" xr:uid="{C69FD3B3-7FC0-420E-8A4D-CF213C968D5A}"/>
    <cellStyle name="Normal GHG Numbers (0.00) 3 3 3 3" xfId="1149" xr:uid="{AAA07BF9-80D7-4299-9A1B-B6CA8B81BC81}"/>
    <cellStyle name="Normal GHG Numbers (0.00) 3 3 3 3 10" xfId="36335" xr:uid="{0D415E90-2EB9-4916-B8F1-107D58FB53FB}"/>
    <cellStyle name="Normal GHG Numbers (0.00) 3 3 3 3 11" xfId="37068" xr:uid="{A24B5EF8-CA9B-4FED-8C98-0AD63782ADFA}"/>
    <cellStyle name="Normal GHG Numbers (0.00) 3 3 3 3 12" xfId="43174" xr:uid="{77935D29-E67D-4F6A-8ECA-F454329583ED}"/>
    <cellStyle name="Normal GHG Numbers (0.00) 3 3 3 3 13" xfId="45700" xr:uid="{C6024309-3E9D-425E-AD4C-4908ADAC3AC4}"/>
    <cellStyle name="Normal GHG Numbers (0.00) 3 3 3 3 2" xfId="5591" xr:uid="{E113E8E7-82B3-4213-A8F4-03771564CE5F}"/>
    <cellStyle name="Normal GHG Numbers (0.00) 3 3 3 3 3" xfId="9165" xr:uid="{999E539E-F3A7-4EE1-A461-F85EB5B59F8A}"/>
    <cellStyle name="Normal GHG Numbers (0.00) 3 3 3 3 4" xfId="13198" xr:uid="{A7A0B01B-7043-48D9-AC49-859B5692031F}"/>
    <cellStyle name="Normal GHG Numbers (0.00) 3 3 3 3 5" xfId="20257" xr:uid="{DFEFD529-EF67-4A37-BDC8-58293C8F0505}"/>
    <cellStyle name="Normal GHG Numbers (0.00) 3 3 3 3 6" xfId="23013" xr:uid="{314F3DB5-F57D-4575-8600-7D221A83D36C}"/>
    <cellStyle name="Normal GHG Numbers (0.00) 3 3 3 3 7" xfId="27195" xr:uid="{298FEBD0-D145-463B-85AA-3CEBEA3FAE94}"/>
    <cellStyle name="Normal GHG Numbers (0.00) 3 3 3 3 8" xfId="28064" xr:uid="{90488E6F-6413-4777-B779-39DD96BF4BC4}"/>
    <cellStyle name="Normal GHG Numbers (0.00) 3 3 3 3 9" xfId="32732" xr:uid="{F2C3A47A-62C1-4B9A-BD1E-69C21FEF0198}"/>
    <cellStyle name="Normal GHG Numbers (0.00) 3 3 3 4" xfId="1731" xr:uid="{77C3FE15-8CC1-45C7-A328-7714D4813C27}"/>
    <cellStyle name="Normal GHG Numbers (0.00) 3 3 3 4 10" xfId="33314" xr:uid="{32F560BB-5418-4099-B79C-EFEA088A9CFE}"/>
    <cellStyle name="Normal GHG Numbers (0.00) 3 3 3 4 11" xfId="36861" xr:uid="{885329D4-E916-4604-9725-1FC9E01989F1}"/>
    <cellStyle name="Normal GHG Numbers (0.00) 3 3 3 4 12" xfId="31664" xr:uid="{1BE40D96-A5BC-40FD-A732-457D56CE4B3F}"/>
    <cellStyle name="Normal GHG Numbers (0.00) 3 3 3 4 13" xfId="43756" xr:uid="{6691C6C8-7B70-463D-9486-4AD663F54021}"/>
    <cellStyle name="Normal GHG Numbers (0.00) 3 3 3 4 14" xfId="47501" xr:uid="{D73B5566-4687-4BA0-99CD-A254BB3C66CA}"/>
    <cellStyle name="Normal GHG Numbers (0.00) 3 3 3 4 2" xfId="6169" xr:uid="{460A9436-7C77-4BFF-88DA-25704A0469C8}"/>
    <cellStyle name="Normal GHG Numbers (0.00) 3 3 3 4 3" xfId="9747" xr:uid="{11B5CC2C-3F37-46B5-A319-6AE763584CF3}"/>
    <cellStyle name="Normal GHG Numbers (0.00) 3 3 3 4 4" xfId="13649" xr:uid="{9C8D7C45-5C5C-43E9-81A0-81B6C58D6531}"/>
    <cellStyle name="Normal GHG Numbers (0.00) 3 3 3 4 5" xfId="16852" xr:uid="{8FCC8C59-8217-46A8-8839-F333C0C909F4}"/>
    <cellStyle name="Normal GHG Numbers (0.00) 3 3 3 4 6" xfId="20839" xr:uid="{6519A91E-73C5-49D8-B489-43D203915942}"/>
    <cellStyle name="Normal GHG Numbers (0.00) 3 3 3 4 7" xfId="23439" xr:uid="{023416F1-DE80-4CEA-AFBF-106EB8D34076}"/>
    <cellStyle name="Normal GHG Numbers (0.00) 3 3 3 4 8" xfId="27762" xr:uid="{45031EC5-0AB0-4910-9ECA-C1B46AC704B0}"/>
    <cellStyle name="Normal GHG Numbers (0.00) 3 3 3 4 9" xfId="27350" xr:uid="{69E85950-EE2F-4AA0-92A9-125C43BC8630}"/>
    <cellStyle name="Normal GHG Numbers (0.00) 3 3 3 5" xfId="2063" xr:uid="{B12458CE-69EF-452A-BB7C-840D4FF7D7E5}"/>
    <cellStyle name="Normal GHG Numbers (0.00) 3 3 3 5 10" xfId="33642" xr:uid="{E0A8472B-4D17-4137-B192-37D9E8FA5F3D}"/>
    <cellStyle name="Normal GHG Numbers (0.00) 3 3 3 5 11" xfId="37153" xr:uid="{432214DD-F9A0-4AF8-974D-596D9394EB15}"/>
    <cellStyle name="Normal GHG Numbers (0.00) 3 3 3 5 12" xfId="39780" xr:uid="{E9798FAF-ACE0-47DD-9B8D-D4C072A6D7E3}"/>
    <cellStyle name="Normal GHG Numbers (0.00) 3 3 3 5 13" xfId="44086" xr:uid="{346B5A0D-69DB-41D9-AD79-928D35FE81F5}"/>
    <cellStyle name="Normal GHG Numbers (0.00) 3 3 3 5 14" xfId="47721" xr:uid="{DA4B7935-515E-4C43-9247-A7E48669FF93}"/>
    <cellStyle name="Normal GHG Numbers (0.00) 3 3 3 5 2" xfId="6501" xr:uid="{443AA97C-3E4E-4EB5-B140-37D668A697A3}"/>
    <cellStyle name="Normal GHG Numbers (0.00) 3 3 3 5 3" xfId="10079" xr:uid="{035418C2-3769-4CB3-9F9E-38909B4ABC8B}"/>
    <cellStyle name="Normal GHG Numbers (0.00) 3 3 3 5 4" xfId="13978" xr:uid="{69B7B255-6E5A-43C1-8E9F-55A4F644294A}"/>
    <cellStyle name="Normal GHG Numbers (0.00) 3 3 3 5 5" xfId="17179" xr:uid="{BF038A5F-EBD0-483C-999A-21EDA15B1927}"/>
    <cellStyle name="Normal GHG Numbers (0.00) 3 3 3 5 6" xfId="21162" xr:uid="{53B1715A-54E0-4B57-A1DB-9B7803A6694F}"/>
    <cellStyle name="Normal GHG Numbers (0.00) 3 3 3 5 7" xfId="23749" xr:uid="{B4D7BEF2-370F-47CD-B674-E483EE5A7C6E}"/>
    <cellStyle name="Normal GHG Numbers (0.00) 3 3 3 5 8" xfId="28080" xr:uid="{4475E738-AB0B-4A1E-BE67-0323AA8DE62A}"/>
    <cellStyle name="Normal GHG Numbers (0.00) 3 3 3 5 9" xfId="28142" xr:uid="{BE8D684B-F284-493E-81A3-85E22F530F89}"/>
    <cellStyle name="Normal GHG Numbers (0.00) 3 3 3 6" xfId="2394" xr:uid="{2F6B086C-74DF-4348-BA3B-5FA2B307B3DD}"/>
    <cellStyle name="Normal GHG Numbers (0.00) 3 3 3 6 10" xfId="33973" xr:uid="{5D82D57D-DBB7-44C5-8326-6CD358E0F646}"/>
    <cellStyle name="Normal GHG Numbers (0.00) 3 3 3 6 11" xfId="37463" xr:uid="{0783CCB2-A196-47CB-8851-E273DFE07B4B}"/>
    <cellStyle name="Normal GHG Numbers (0.00) 3 3 3 6 12" xfId="40111" xr:uid="{6115C1DD-4F34-4C12-BE15-0054AA15E7E3}"/>
    <cellStyle name="Normal GHG Numbers (0.00) 3 3 3 6 13" xfId="44417" xr:uid="{F3246FA1-D0F5-44F1-A4FE-88516358AAC7}"/>
    <cellStyle name="Normal GHG Numbers (0.00) 3 3 3 6 14" xfId="42358" xr:uid="{283BF425-35DA-4739-BC61-6FC33E6E80AA}"/>
    <cellStyle name="Normal GHG Numbers (0.00) 3 3 3 6 2" xfId="6832" xr:uid="{256A37B2-CFFA-41D9-82B2-99AF40B498B2}"/>
    <cellStyle name="Normal GHG Numbers (0.00) 3 3 3 6 3" xfId="10410" xr:uid="{9579580B-E7CD-4A06-A827-4E9A9E5D79CD}"/>
    <cellStyle name="Normal GHG Numbers (0.00) 3 3 3 6 4" xfId="14309" xr:uid="{62066329-8BAD-4281-9CEA-95B856DB816D}"/>
    <cellStyle name="Normal GHG Numbers (0.00) 3 3 3 6 5" xfId="17510" xr:uid="{8D9F58AB-0BE3-4138-A397-5055D8A43AC1}"/>
    <cellStyle name="Normal GHG Numbers (0.00) 3 3 3 6 6" xfId="21493" xr:uid="{9DFBB740-B0A4-48A7-997F-0AFD6266D6E4}"/>
    <cellStyle name="Normal GHG Numbers (0.00) 3 3 3 6 7" xfId="24079" xr:uid="{78C02F95-E9F1-484F-BBC0-D1A2D936EFED}"/>
    <cellStyle name="Normal GHG Numbers (0.00) 3 3 3 6 8" xfId="28403" xr:uid="{CE9761CC-556A-44A4-A14A-C6FEBCDF6728}"/>
    <cellStyle name="Normal GHG Numbers (0.00) 3 3 3 6 9" xfId="27495" xr:uid="{65B2E251-D7E9-4C0A-BB9F-4A9ABB09C442}"/>
    <cellStyle name="Normal GHG Numbers (0.00) 3 3 3 7" xfId="3078" xr:uid="{4AC73962-E3DF-46B2-9E63-9794E1A9BF2A}"/>
    <cellStyle name="Normal GHG Numbers (0.00) 3 3 3 7 10" xfId="34655" xr:uid="{197C8594-C096-4035-AB2D-1276F97FB300}"/>
    <cellStyle name="Normal GHG Numbers (0.00) 3 3 3 7 11" xfId="38100" xr:uid="{A08AC7E8-BF14-4490-AD9E-FA4D4B930B52}"/>
    <cellStyle name="Normal GHG Numbers (0.00) 3 3 3 7 12" xfId="40789" xr:uid="{254D612E-50A0-4BDC-95CB-2156C275BFEB}"/>
    <cellStyle name="Normal GHG Numbers (0.00) 3 3 3 7 13" xfId="45100" xr:uid="{712508DE-28B0-480B-ACA2-BCF66C687A6F}"/>
    <cellStyle name="Normal GHG Numbers (0.00) 3 3 3 7 14" xfId="48491" xr:uid="{CEAAE50F-300E-42D4-8C38-61DFCB296416}"/>
    <cellStyle name="Normal GHG Numbers (0.00) 3 3 3 7 15" xfId="50496" xr:uid="{8C381624-60DB-410E-921B-ED1A81495D8D}"/>
    <cellStyle name="Normal GHG Numbers (0.00) 3 3 3 7 2" xfId="7513" xr:uid="{0A5E843E-8D76-4D4C-A292-88F047A95F65}"/>
    <cellStyle name="Normal GHG Numbers (0.00) 3 3 3 7 3" xfId="11092" xr:uid="{58D65776-CCD9-4BAD-9364-6AA0EB18FBBC}"/>
    <cellStyle name="Normal GHG Numbers (0.00) 3 3 3 7 4" xfId="14992" xr:uid="{67427F86-5966-4CF1-BD30-9EBC83077FAF}"/>
    <cellStyle name="Normal GHG Numbers (0.00) 3 3 3 7 5" xfId="18191" xr:uid="{B5471566-DCA5-46E7-BC13-0E48464452F4}"/>
    <cellStyle name="Normal GHG Numbers (0.00) 3 3 3 7 6" xfId="22171" xr:uid="{244F827F-D8E1-484E-8CEA-654E42142813}"/>
    <cellStyle name="Normal GHG Numbers (0.00) 3 3 3 7 7" xfId="24733" xr:uid="{E78FB7C1-6677-4D62-B4A6-6A7E4BB275F6}"/>
    <cellStyle name="Normal GHG Numbers (0.00) 3 3 3 7 8" xfId="29076" xr:uid="{66321EB5-4A02-4E59-86C4-0CF036F235B1}"/>
    <cellStyle name="Normal GHG Numbers (0.00) 3 3 3 7 9" xfId="31050" xr:uid="{7EBC5337-B4B9-46C1-AD58-4B275CC1FA25}"/>
    <cellStyle name="Normal GHG Numbers (0.00) 3 3 3 8" xfId="3474" xr:uid="{9B339AAC-B2E6-4BF6-BD90-38D94FA72D21}"/>
    <cellStyle name="Normal GHG Numbers (0.00) 3 3 3 8 10" xfId="35051" xr:uid="{9F1110C2-F94D-4A86-842E-705B255CBBBA}"/>
    <cellStyle name="Normal GHG Numbers (0.00) 3 3 3 8 11" xfId="38496" xr:uid="{F7C5E5F5-19DB-4B14-8B32-745765261BFA}"/>
    <cellStyle name="Normal GHG Numbers (0.00) 3 3 3 8 12" xfId="41185" xr:uid="{47A2317C-0193-4316-92BC-3778FB075DAC}"/>
    <cellStyle name="Normal GHG Numbers (0.00) 3 3 3 8 13" xfId="45496" xr:uid="{2CD91EAF-43F8-44E9-B9A9-32999C029413}"/>
    <cellStyle name="Normal GHG Numbers (0.00) 3 3 3 8 14" xfId="48887" xr:uid="{F5DB06DE-FA7D-4AA2-B77D-F6CE01E05921}"/>
    <cellStyle name="Normal GHG Numbers (0.00) 3 3 3 8 15" xfId="50892" xr:uid="{F66E9A00-7DBC-4829-B52C-F51F72CC6A69}"/>
    <cellStyle name="Normal GHG Numbers (0.00) 3 3 3 8 2" xfId="7909" xr:uid="{AF23EC43-F7D8-4737-88AA-A6B5FF48BBD4}"/>
    <cellStyle name="Normal GHG Numbers (0.00) 3 3 3 8 3" xfId="11488" xr:uid="{A7AB716D-AD79-41C2-A4EB-2EBC8609FA63}"/>
    <cellStyle name="Normal GHG Numbers (0.00) 3 3 3 8 4" xfId="15388" xr:uid="{C646F54C-939D-4E73-8ED9-56EA2F65A332}"/>
    <cellStyle name="Normal GHG Numbers (0.00) 3 3 3 8 5" xfId="18587" xr:uid="{A88A8686-B09D-442E-B815-30096B941896}"/>
    <cellStyle name="Normal GHG Numbers (0.00) 3 3 3 8 6" xfId="22567" xr:uid="{A428883B-AEF3-444D-97A7-D9296EB36A84}"/>
    <cellStyle name="Normal GHG Numbers (0.00) 3 3 3 8 7" xfId="25129" xr:uid="{91AB404A-CA72-4F6D-95CA-AB13452D8054}"/>
    <cellStyle name="Normal GHG Numbers (0.00) 3 3 3 8 8" xfId="29472" xr:uid="{AC77C7D3-661F-4997-A4F5-29EC707329F1}"/>
    <cellStyle name="Normal GHG Numbers (0.00) 3 3 3 8 9" xfId="31446" xr:uid="{3FB639BF-2ABF-44FF-BA8B-63D988F1ABC8}"/>
    <cellStyle name="Normal GHG Numbers (0.00) 3 3 3 9" xfId="4032" xr:uid="{0ADAFAE5-C3B2-415E-BF80-90AEC69CE208}"/>
    <cellStyle name="Normal GHG Numbers (0.00) 3 3 3 9 10" xfId="41695" xr:uid="{465DCD69-1DD8-4F8C-A17E-19AAEB0BC8AB}"/>
    <cellStyle name="Normal GHG Numbers (0.00) 3 3 3 9 11" xfId="46031" xr:uid="{9A8CBF69-55E6-4445-9A14-D953C4FD3D37}"/>
    <cellStyle name="Normal GHG Numbers (0.00) 3 3 3 9 12" xfId="49435" xr:uid="{02227B0C-2B0F-4262-8D7F-CB5AB44257B9}"/>
    <cellStyle name="Normal GHG Numbers (0.00) 3 3 3 9 13" xfId="51402" xr:uid="{15E92AFF-1F4E-4849-B013-1BCC40F9B9E7}"/>
    <cellStyle name="Normal GHG Numbers (0.00) 3 3 3 9 2" xfId="8465" xr:uid="{F8400A91-F181-47C6-91BA-4B51A56E0094}"/>
    <cellStyle name="Normal GHG Numbers (0.00) 3 3 3 9 3" xfId="12036" xr:uid="{50815B98-7D50-496F-8E27-8945C95841E9}"/>
    <cellStyle name="Normal GHG Numbers (0.00) 3 3 3 9 4" xfId="15939" xr:uid="{53DED4DF-7540-40B4-A45A-EA54443A5506}"/>
    <cellStyle name="Normal GHG Numbers (0.00) 3 3 3 9 5" xfId="19120" xr:uid="{4CFD7F23-6172-4872-B999-DBD63C741845}"/>
    <cellStyle name="Normal GHG Numbers (0.00) 3 3 3 9 6" xfId="25639" xr:uid="{393439BB-6DBB-4183-8126-F54C7F70A95B}"/>
    <cellStyle name="Normal GHG Numbers (0.00) 3 3 3 9 7" xfId="31987" xr:uid="{781BECB0-1D66-4BF8-AE45-67125C4E10B4}"/>
    <cellStyle name="Normal GHG Numbers (0.00) 3 3 3 9 8" xfId="35593" xr:uid="{843E32EB-F483-4EFC-91F7-5240553D0775}"/>
    <cellStyle name="Normal GHG Numbers (0.00) 3 3 3 9 9" xfId="39045" xr:uid="{E3350976-9072-4E59-B839-A9E27787F019}"/>
    <cellStyle name="Normal GHG Numbers (0.00) 3 3 4" xfId="743" xr:uid="{00C0DAAD-0F76-4B42-A922-0D47C132E43A}"/>
    <cellStyle name="Normal GHG Numbers (0.00) 3 3 4 10" xfId="4498" xr:uid="{AC9DC79F-2CD8-4E8A-89F1-F4F2C3A98477}"/>
    <cellStyle name="Normal GHG Numbers (0.00) 3 3 4 10 10" xfId="42161" xr:uid="{DE03E20F-A4D6-41E9-A1E6-A5643DCEABB2}"/>
    <cellStyle name="Normal GHG Numbers (0.00) 3 3 4 10 11" xfId="46497" xr:uid="{FC489231-F8F6-4CEC-87EB-A9D00108C0FA}"/>
    <cellStyle name="Normal GHG Numbers (0.00) 3 3 4 10 12" xfId="49901" xr:uid="{C4593AF7-EA48-4EDA-A5E6-2D2ADBA5C03E}"/>
    <cellStyle name="Normal GHG Numbers (0.00) 3 3 4 10 13" xfId="51868" xr:uid="{20543753-7782-42AD-A1EA-1C1DD315369F}"/>
    <cellStyle name="Normal GHG Numbers (0.00) 3 3 4 10 2" xfId="8931" xr:uid="{8159EE65-7B51-468E-B434-2AF390D3174D}"/>
    <cellStyle name="Normal GHG Numbers (0.00) 3 3 4 10 3" xfId="12502" xr:uid="{C3AA5067-C0E7-4C19-AB49-33B599CC76B8}"/>
    <cellStyle name="Normal GHG Numbers (0.00) 3 3 4 10 4" xfId="16405" xr:uid="{B425F70A-2BCE-485D-B256-64E90460BA3E}"/>
    <cellStyle name="Normal GHG Numbers (0.00) 3 3 4 10 5" xfId="19586" xr:uid="{0DF1FBA6-AA6C-45C4-B1C6-2DF6BEEBEBEF}"/>
    <cellStyle name="Normal GHG Numbers (0.00) 3 3 4 10 6" xfId="26105" xr:uid="{89D37B54-A61A-4348-AE04-E399214B069E}"/>
    <cellStyle name="Normal GHG Numbers (0.00) 3 3 4 10 7" xfId="32453" xr:uid="{CB83A7F0-F69F-4C14-A657-E268062A55D5}"/>
    <cellStyle name="Normal GHG Numbers (0.00) 3 3 4 10 8" xfId="36059" xr:uid="{DA7FF192-02B3-4FB5-AB6C-51971D2D8666}"/>
    <cellStyle name="Normal GHG Numbers (0.00) 3 3 4 10 9" xfId="39511" xr:uid="{6BDE9D19-8D78-4C5A-B81F-35E2822E80E1}"/>
    <cellStyle name="Normal GHG Numbers (0.00) 3 3 4 11" xfId="4669" xr:uid="{12788141-E8E5-42E9-83A9-CF0E0D349AD8}"/>
    <cellStyle name="Normal GHG Numbers (0.00) 3 3 4 12" xfId="13046" xr:uid="{8C69E8BB-7495-4059-B29B-E54016B3075D}"/>
    <cellStyle name="Normal GHG Numbers (0.00) 3 3 4 13" xfId="19857" xr:uid="{8EC528EA-DF8F-4CC8-BBFF-14BCA6E00505}"/>
    <cellStyle name="Normal GHG Numbers (0.00) 3 3 4 14" xfId="36972" xr:uid="{76A2A756-1AD6-4C06-B3D0-04AD66051BB8}"/>
    <cellStyle name="Normal GHG Numbers (0.00) 3 3 4 15" xfId="42773" xr:uid="{3EC70369-8E06-400F-9352-0170709FAD9E}"/>
    <cellStyle name="Normal GHG Numbers (0.00) 3 3 4 16" xfId="52607" xr:uid="{B90F45E3-3AF5-4898-A91D-A3C4CFF9398C}"/>
    <cellStyle name="Normal GHG Numbers (0.00) 3 3 4 2" xfId="958" xr:uid="{FC5F4EEA-BC28-4794-890E-32073DF023AD}"/>
    <cellStyle name="Normal GHG Numbers (0.00) 3 3 4 2 10" xfId="4689" xr:uid="{3A9F1C05-A69C-41FF-9694-B13738660F8F}"/>
    <cellStyle name="Normal GHG Numbers (0.00) 3 3 4 2 11" xfId="5071" xr:uid="{930C1CFB-E58F-457A-91A2-AEAFDC84DE5A}"/>
    <cellStyle name="Normal GHG Numbers (0.00) 3 3 4 2 12" xfId="20067" xr:uid="{9ECD7DD5-B142-4755-BA85-98207CB9BE7C}"/>
    <cellStyle name="Normal GHG Numbers (0.00) 3 3 4 2 13" xfId="37193" xr:uid="{CF3A9E80-DFA2-45FA-923D-D82B622DAC7E}"/>
    <cellStyle name="Normal GHG Numbers (0.00) 3 3 4 2 14" xfId="42983" xr:uid="{836D0131-023F-409B-96E3-54AADB431A9D}"/>
    <cellStyle name="Normal GHG Numbers (0.00) 3 3 4 2 15" xfId="52821" xr:uid="{444FEA58-B8E9-4D2B-9384-ED9AC88337CF}"/>
    <cellStyle name="Normal GHG Numbers (0.00) 3 3 4 2 2" xfId="1696" xr:uid="{86EB7624-C12D-4FB8-BADE-936F43F8D1DE}"/>
    <cellStyle name="Normal GHG Numbers (0.00) 3 3 4 2 2 10" xfId="36833" xr:uid="{E02CC1EB-02EB-498F-8AB0-6AFA9DAD4334}"/>
    <cellStyle name="Normal GHG Numbers (0.00) 3 3 4 2 2 11" xfId="29702" xr:uid="{AB8E5B3D-7E3E-405A-A4B6-9C1B5850C42E}"/>
    <cellStyle name="Normal GHG Numbers (0.00) 3 3 4 2 2 12" xfId="43721" xr:uid="{133777F1-5503-4B88-9080-6A47CE41B942}"/>
    <cellStyle name="Normal GHG Numbers (0.00) 3 3 4 2 2 13" xfId="48006" xr:uid="{EC4D1C5B-8316-4C71-9F0D-E07F81E363F2}"/>
    <cellStyle name="Normal GHG Numbers (0.00) 3 3 4 2 2 2" xfId="6135" xr:uid="{E5D54FCB-7E06-42DA-AC20-552F3B99DED3}"/>
    <cellStyle name="Normal GHG Numbers (0.00) 3 3 4 2 2 3" xfId="9712" xr:uid="{E41C8FC7-6892-45E2-9805-91D39C47F301}"/>
    <cellStyle name="Normal GHG Numbers (0.00) 3 3 4 2 2 4" xfId="16817" xr:uid="{BDFB41A9-BAD0-43EA-BB4C-7DADB2A82DE8}"/>
    <cellStyle name="Normal GHG Numbers (0.00) 3 3 4 2 2 5" xfId="20804" xr:uid="{FFA91A9E-01AA-438C-AD20-F0835A6C844F}"/>
    <cellStyle name="Normal GHG Numbers (0.00) 3 3 4 2 2 6" xfId="23407" xr:uid="{9373608D-608F-4FFE-A64C-C3213DA6A3DE}"/>
    <cellStyle name="Normal GHG Numbers (0.00) 3 3 4 2 2 7" xfId="27729" xr:uid="{AE8E2988-13B9-4947-948A-660F073BD70F}"/>
    <cellStyle name="Normal GHG Numbers (0.00) 3 3 4 2 2 8" xfId="28260" xr:uid="{60EEAE65-48FC-470D-B203-B47F9A60FCCE}"/>
    <cellStyle name="Normal GHG Numbers (0.00) 3 3 4 2 2 9" xfId="33279" xr:uid="{A9D1898D-8A20-4861-A19A-8916A0544B72}"/>
    <cellStyle name="Normal GHG Numbers (0.00) 3 3 4 2 3" xfId="1910" xr:uid="{94D6433D-6A4F-43C9-9514-78537AEF33C8}"/>
    <cellStyle name="Normal GHG Numbers (0.00) 3 3 4 2 3 10" xfId="33493" xr:uid="{A54CC9FF-479A-4A9C-9FC1-B852AC7F6FC3}"/>
    <cellStyle name="Normal GHG Numbers (0.00) 3 3 4 2 3 11" xfId="37018" xr:uid="{E5F2D22A-CDE2-4FB8-A967-13E21F868EDA}"/>
    <cellStyle name="Normal GHG Numbers (0.00) 3 3 4 2 3 12" xfId="39636" xr:uid="{12D0F9B4-BA2D-46C1-B53F-E80B2851F5AE}"/>
    <cellStyle name="Normal GHG Numbers (0.00) 3 3 4 2 3 13" xfId="43935" xr:uid="{FD14F46E-B50D-4AC0-ACF3-B33FEF5F92A8}"/>
    <cellStyle name="Normal GHG Numbers (0.00) 3 3 4 2 3 14" xfId="47039" xr:uid="{4E5EBFF8-4388-4C3C-898A-EB95E66508CD}"/>
    <cellStyle name="Normal GHG Numbers (0.00) 3 3 4 2 3 2" xfId="6348" xr:uid="{50CA03BF-A482-4D3F-862A-34C5DA134A5E}"/>
    <cellStyle name="Normal GHG Numbers (0.00) 3 3 4 2 3 3" xfId="9926" xr:uid="{31DCCAF3-C24F-4CAF-A75E-403C273EB708}"/>
    <cellStyle name="Normal GHG Numbers (0.00) 3 3 4 2 3 4" xfId="13828" xr:uid="{9F0BA2A3-829B-4D53-82B6-846EB1CF8C8B}"/>
    <cellStyle name="Normal GHG Numbers (0.00) 3 3 4 2 3 5" xfId="17031" xr:uid="{8C08A348-D939-4906-9D91-B36EDA8EBE80}"/>
    <cellStyle name="Normal GHG Numbers (0.00) 3 3 4 2 3 6" xfId="21018" xr:uid="{10C398B2-5128-427C-AB9B-36487CB2980F}"/>
    <cellStyle name="Normal GHG Numbers (0.00) 3 3 4 2 3 7" xfId="23609" xr:uid="{4B0B42E2-1093-4611-803F-1654F86D181A}"/>
    <cellStyle name="Normal GHG Numbers (0.00) 3 3 4 2 3 8" xfId="27933" xr:uid="{D3740DA6-13BE-4CD0-A623-D4AA1E27E80E}"/>
    <cellStyle name="Normal GHG Numbers (0.00) 3 3 4 2 3 9" xfId="28016" xr:uid="{77CF729E-87E7-46A7-8A62-E22C6118CD45}"/>
    <cellStyle name="Normal GHG Numbers (0.00) 3 3 4 2 4" xfId="2362" xr:uid="{E16CBBE6-7585-4F58-8499-DCAD82990B40}"/>
    <cellStyle name="Normal GHG Numbers (0.00) 3 3 4 2 4 10" xfId="33941" xr:uid="{FB38535C-B3F1-46C8-9706-E26F9864C156}"/>
    <cellStyle name="Normal GHG Numbers (0.00) 3 3 4 2 4 11" xfId="37433" xr:uid="{E902494F-2844-4D83-BE14-81DC69C08976}"/>
    <cellStyle name="Normal GHG Numbers (0.00) 3 3 4 2 4 12" xfId="40079" xr:uid="{901CDBBC-50F6-40E1-BBDF-E034D8941515}"/>
    <cellStyle name="Normal GHG Numbers (0.00) 3 3 4 2 4 13" xfId="44385" xr:uid="{64BB61E6-0958-49A5-92B9-E2C8D217D4AF}"/>
    <cellStyle name="Normal GHG Numbers (0.00) 3 3 4 2 4 14" xfId="42441" xr:uid="{F75E9427-2B1E-4092-BCA7-4F0AB405CDF3}"/>
    <cellStyle name="Normal GHG Numbers (0.00) 3 3 4 2 4 2" xfId="6800" xr:uid="{DC217F52-5A95-4D47-A360-7D2080575776}"/>
    <cellStyle name="Normal GHG Numbers (0.00) 3 3 4 2 4 3" xfId="10378" xr:uid="{E8A9B8D6-3273-4269-B3EA-61715DA09DA6}"/>
    <cellStyle name="Normal GHG Numbers (0.00) 3 3 4 2 4 4" xfId="14277" xr:uid="{3AA64BAC-07DA-4078-A064-D1A812A911CE}"/>
    <cellStyle name="Normal GHG Numbers (0.00) 3 3 4 2 4 5" xfId="17478" xr:uid="{294DE0F6-D7D5-452F-AAFA-3D0F5D528C46}"/>
    <cellStyle name="Normal GHG Numbers (0.00) 3 3 4 2 4 6" xfId="21461" xr:uid="{F44C1694-4BC9-4A9B-A717-2D30E765187F}"/>
    <cellStyle name="Normal GHG Numbers (0.00) 3 3 4 2 4 7" xfId="24048" xr:uid="{B0B8DC6C-B199-46FF-A57D-8C4B7DDC2794}"/>
    <cellStyle name="Normal GHG Numbers (0.00) 3 3 4 2 4 8" xfId="28371" xr:uid="{4C95F616-B34F-4D5B-88D9-57D57325C031}"/>
    <cellStyle name="Normal GHG Numbers (0.00) 3 3 4 2 4 9" xfId="26344" xr:uid="{DF39724E-3878-4C6F-AF25-C7688141944D}"/>
    <cellStyle name="Normal GHG Numbers (0.00) 3 3 4 2 5" xfId="2733" xr:uid="{BCA67651-C35E-4E0F-A6F5-67E1569FD89E}"/>
    <cellStyle name="Normal GHG Numbers (0.00) 3 3 4 2 5 10" xfId="34312" xr:uid="{16B0595C-483B-4427-9D85-0F9C60403101}"/>
    <cellStyle name="Normal GHG Numbers (0.00) 3 3 4 2 5 11" xfId="37758" xr:uid="{9132D865-83D7-49C1-A0F3-B9DCBDEF6B43}"/>
    <cellStyle name="Normal GHG Numbers (0.00) 3 3 4 2 5 12" xfId="40450" xr:uid="{81C890BA-F1D9-4B27-B8B4-04123D4A0DD7}"/>
    <cellStyle name="Normal GHG Numbers (0.00) 3 3 4 2 5 13" xfId="44756" xr:uid="{AE294B0C-0BEB-4D93-AB61-924C40FB58DA}"/>
    <cellStyle name="Normal GHG Numbers (0.00) 3 3 4 2 5 14" xfId="50157" xr:uid="{AC38D0E8-62F0-4B0B-9B2C-6BA2080495A8}"/>
    <cellStyle name="Normal GHG Numbers (0.00) 3 3 4 2 5 2" xfId="7169" xr:uid="{3173B3BC-E99C-44AC-9F23-93E77840CA9C}"/>
    <cellStyle name="Normal GHG Numbers (0.00) 3 3 4 2 5 3" xfId="10749" xr:uid="{2BC229E1-783B-4849-AE2D-0CD35FBCBCDF}"/>
    <cellStyle name="Normal GHG Numbers (0.00) 3 3 4 2 5 4" xfId="14648" xr:uid="{8B7DAB3C-7F40-4813-873B-E2BAFB2CC010}"/>
    <cellStyle name="Normal GHG Numbers (0.00) 3 3 4 2 5 5" xfId="17849" xr:uid="{D1BFB38C-52D0-4484-AB5C-7AFA9A2EBAA7}"/>
    <cellStyle name="Normal GHG Numbers (0.00) 3 3 4 2 5 6" xfId="21832" xr:uid="{AD172551-1418-477B-A90F-7D1267FC16D0}"/>
    <cellStyle name="Normal GHG Numbers (0.00) 3 3 4 2 5 7" xfId="24394" xr:uid="{BDAF46EA-8CDB-4ED0-A0F7-E1F94B609518}"/>
    <cellStyle name="Normal GHG Numbers (0.00) 3 3 4 2 5 8" xfId="28733" xr:uid="{BB4F06E8-1AE8-40E9-A51C-D0150E0F744D}"/>
    <cellStyle name="Normal GHG Numbers (0.00) 3 3 4 2 5 9" xfId="30705" xr:uid="{ACE8E7F9-D4A5-4CE9-BD7B-6F756AA5E10A}"/>
    <cellStyle name="Normal GHG Numbers (0.00) 3 3 4 2 6" xfId="3422" xr:uid="{68F4FFEC-2817-42FD-A7E9-07572F860560}"/>
    <cellStyle name="Normal GHG Numbers (0.00) 3 3 4 2 6 10" xfId="34999" xr:uid="{59AB0C3D-E6B5-4B9F-8D8B-550116199221}"/>
    <cellStyle name="Normal GHG Numbers (0.00) 3 3 4 2 6 11" xfId="38444" xr:uid="{14AF9A21-DB30-4C0A-88C0-E169DC3604B9}"/>
    <cellStyle name="Normal GHG Numbers (0.00) 3 3 4 2 6 12" xfId="41133" xr:uid="{8563CFCA-9D56-4107-997E-D7585D4BE8DF}"/>
    <cellStyle name="Normal GHG Numbers (0.00) 3 3 4 2 6 13" xfId="45444" xr:uid="{E5E653AC-6666-44B4-8DA8-9E8974C3E2B2}"/>
    <cellStyle name="Normal GHG Numbers (0.00) 3 3 4 2 6 14" xfId="48835" xr:uid="{D29A8A27-E869-4029-8657-B5DD2DBAE961}"/>
    <cellStyle name="Normal GHG Numbers (0.00) 3 3 4 2 6 15" xfId="50840" xr:uid="{C8373DCA-6D1B-4E62-A050-4E613449082E}"/>
    <cellStyle name="Normal GHG Numbers (0.00) 3 3 4 2 6 2" xfId="7857" xr:uid="{97BAB497-06DC-4D74-BEB9-F7B421DF11CC}"/>
    <cellStyle name="Normal GHG Numbers (0.00) 3 3 4 2 6 3" xfId="11436" xr:uid="{66ACAFAD-90A6-40D6-AE44-318F2B527D12}"/>
    <cellStyle name="Normal GHG Numbers (0.00) 3 3 4 2 6 4" xfId="15336" xr:uid="{CFDF03D2-A2D2-4FF9-B835-CDBEF3465C07}"/>
    <cellStyle name="Normal GHG Numbers (0.00) 3 3 4 2 6 5" xfId="18535" xr:uid="{677E7FF1-CD66-4AB6-8D97-5113DFF1C49C}"/>
    <cellStyle name="Normal GHG Numbers (0.00) 3 3 4 2 6 6" xfId="22515" xr:uid="{4A38C729-EE54-4486-95BD-1365C1664D7C}"/>
    <cellStyle name="Normal GHG Numbers (0.00) 3 3 4 2 6 7" xfId="25077" xr:uid="{43B21E06-F1A9-4485-B432-5332368849E8}"/>
    <cellStyle name="Normal GHG Numbers (0.00) 3 3 4 2 6 8" xfId="29420" xr:uid="{8221CE80-678E-4232-8E56-FB4E1910A199}"/>
    <cellStyle name="Normal GHG Numbers (0.00) 3 3 4 2 6 9" xfId="31394" xr:uid="{D5B02419-70B9-4C62-BBDC-0E99E31110D5}"/>
    <cellStyle name="Normal GHG Numbers (0.00) 3 3 4 2 7" xfId="3657" xr:uid="{530B73E1-C955-413A-88C6-07E98E9E9F07}"/>
    <cellStyle name="Normal GHG Numbers (0.00) 3 3 4 2 7 10" xfId="35234" xr:uid="{EBE7DF54-257C-4CB4-8C39-CE67BDEA834A}"/>
    <cellStyle name="Normal GHG Numbers (0.00) 3 3 4 2 7 11" xfId="38679" xr:uid="{3AB741A8-3604-4543-8DBA-46A91AE3A56D}"/>
    <cellStyle name="Normal GHG Numbers (0.00) 3 3 4 2 7 12" xfId="41368" xr:uid="{A53A4ACE-3B4F-48AA-BF35-2DD1ACFF7C9A}"/>
    <cellStyle name="Normal GHG Numbers (0.00) 3 3 4 2 7 13" xfId="45679" xr:uid="{5CD04491-220B-40F9-8D9E-E47CE66CA0A3}"/>
    <cellStyle name="Normal GHG Numbers (0.00) 3 3 4 2 7 14" xfId="49070" xr:uid="{4B3E9639-E3B4-4F58-9A7E-F6EE795AA9A7}"/>
    <cellStyle name="Normal GHG Numbers (0.00) 3 3 4 2 7 15" xfId="51075" xr:uid="{ED825628-406F-4496-96E5-962BAAB5B242}"/>
    <cellStyle name="Normal GHG Numbers (0.00) 3 3 4 2 7 2" xfId="8092" xr:uid="{0E655114-52F6-471E-9923-8E0902CD2F3D}"/>
    <cellStyle name="Normal GHG Numbers (0.00) 3 3 4 2 7 3" xfId="11671" xr:uid="{60AB7C00-D492-409C-BB55-DDFC34339154}"/>
    <cellStyle name="Normal GHG Numbers (0.00) 3 3 4 2 7 4" xfId="15571" xr:uid="{F21A7B10-3002-47B5-9856-0AD3CDCA7568}"/>
    <cellStyle name="Normal GHG Numbers (0.00) 3 3 4 2 7 5" xfId="18770" xr:uid="{F941F9E2-45D3-4904-881C-6C1A8DECD0F5}"/>
    <cellStyle name="Normal GHG Numbers (0.00) 3 3 4 2 7 6" xfId="22750" xr:uid="{1C0E1FF9-C844-40A6-981D-D52D719C4232}"/>
    <cellStyle name="Normal GHG Numbers (0.00) 3 3 4 2 7 7" xfId="25312" xr:uid="{8DDCF5CC-E2B6-4D64-A356-841221E041DE}"/>
    <cellStyle name="Normal GHG Numbers (0.00) 3 3 4 2 7 8" xfId="29655" xr:uid="{6C9AA750-DEBA-48DD-AB76-17FB20D2B797}"/>
    <cellStyle name="Normal GHG Numbers (0.00) 3 3 4 2 7 9" xfId="31629" xr:uid="{F5F6CE30-0829-479B-8CF2-4D5C849AFE34}"/>
    <cellStyle name="Normal GHG Numbers (0.00) 3 3 4 2 8" xfId="4374" xr:uid="{3E668F02-068D-4345-A4E0-18489B155311}"/>
    <cellStyle name="Normal GHG Numbers (0.00) 3 3 4 2 8 10" xfId="42037" xr:uid="{7203948C-82B2-4D67-B6CF-110EBBE898B5}"/>
    <cellStyle name="Normal GHG Numbers (0.00) 3 3 4 2 8 11" xfId="46373" xr:uid="{A6D0397E-3E09-4C58-83DB-E45C475A49C3}"/>
    <cellStyle name="Normal GHG Numbers (0.00) 3 3 4 2 8 12" xfId="49777" xr:uid="{6B918D03-E468-434D-8B95-3F37227C6187}"/>
    <cellStyle name="Normal GHG Numbers (0.00) 3 3 4 2 8 13" xfId="51744" xr:uid="{0A13F60E-96C9-4AA0-BD13-4CD82A35E77D}"/>
    <cellStyle name="Normal GHG Numbers (0.00) 3 3 4 2 8 2" xfId="8807" xr:uid="{C055169D-BE4C-4D32-B787-B2BAA2E192AD}"/>
    <cellStyle name="Normal GHG Numbers (0.00) 3 3 4 2 8 3" xfId="12378" xr:uid="{9B680E6A-A10F-4680-8C57-9FD5CC597C31}"/>
    <cellStyle name="Normal GHG Numbers (0.00) 3 3 4 2 8 4" xfId="16281" xr:uid="{A471E12E-4C9F-4C59-8867-C309CB9CD9FE}"/>
    <cellStyle name="Normal GHG Numbers (0.00) 3 3 4 2 8 5" xfId="19462" xr:uid="{F57D5298-2784-48F4-967E-52662A1F485E}"/>
    <cellStyle name="Normal GHG Numbers (0.00) 3 3 4 2 8 6" xfId="25981" xr:uid="{B4EB7351-3195-478E-AA06-32E7ED167D19}"/>
    <cellStyle name="Normal GHG Numbers (0.00) 3 3 4 2 8 7" xfId="32329" xr:uid="{574B4E8E-DA8C-4146-AE7C-9D7EE9139DBE}"/>
    <cellStyle name="Normal GHG Numbers (0.00) 3 3 4 2 8 8" xfId="35935" xr:uid="{BB01CE30-DBC8-4B26-8776-8CB06D72E8CE}"/>
    <cellStyle name="Normal GHG Numbers (0.00) 3 3 4 2 8 9" xfId="39387" xr:uid="{56925ABB-EDE7-4C92-B0F9-7C7613447E8E}"/>
    <cellStyle name="Normal GHG Numbers (0.00) 3 3 4 2 9" xfId="4604" xr:uid="{82A237D4-665B-4D58-935A-EB3D5A594182}"/>
    <cellStyle name="Normal GHG Numbers (0.00) 3 3 4 2 9 10" xfId="42267" xr:uid="{CBE611D7-6BAD-415E-81C3-5808199C1237}"/>
    <cellStyle name="Normal GHG Numbers (0.00) 3 3 4 2 9 11" xfId="46603" xr:uid="{71E2A7FB-278C-405C-B525-137C7E2749B3}"/>
    <cellStyle name="Normal GHG Numbers (0.00) 3 3 4 2 9 12" xfId="50007" xr:uid="{A1902173-3520-4AF7-95E9-C92CBD2CB8B5}"/>
    <cellStyle name="Normal GHG Numbers (0.00) 3 3 4 2 9 13" xfId="51974" xr:uid="{15F4AF31-6250-44F4-9554-44D8CBD4CE47}"/>
    <cellStyle name="Normal GHG Numbers (0.00) 3 3 4 2 9 2" xfId="9037" xr:uid="{F707986A-A9C3-4EED-844D-B48134BCE9C7}"/>
    <cellStyle name="Normal GHG Numbers (0.00) 3 3 4 2 9 3" xfId="12608" xr:uid="{4CA1AC97-EB4F-4C89-BD7E-307766591143}"/>
    <cellStyle name="Normal GHG Numbers (0.00) 3 3 4 2 9 4" xfId="16511" xr:uid="{ED8B68D4-E256-45C6-B9AD-A53305130D34}"/>
    <cellStyle name="Normal GHG Numbers (0.00) 3 3 4 2 9 5" xfId="19692" xr:uid="{372DAB54-6ABB-433A-B145-39C8444997BB}"/>
    <cellStyle name="Normal GHG Numbers (0.00) 3 3 4 2 9 6" xfId="26211" xr:uid="{C5CE214C-0849-44FF-881E-7DB7185816E7}"/>
    <cellStyle name="Normal GHG Numbers (0.00) 3 3 4 2 9 7" xfId="32559" xr:uid="{F339BF92-A153-4317-B6AC-732400802468}"/>
    <cellStyle name="Normal GHG Numbers (0.00) 3 3 4 2 9 8" xfId="36165" xr:uid="{758EB390-CC4A-4A1C-9CAA-B2D177CE59D7}"/>
    <cellStyle name="Normal GHG Numbers (0.00) 3 3 4 2 9 9" xfId="39617" xr:uid="{48DB1EA5-7F85-4D51-A444-B23E4D600028}"/>
    <cellStyle name="Normal GHG Numbers (0.00) 3 3 4 3" xfId="1264" xr:uid="{8D3F0357-3C38-4755-89B1-F9E1F50F0E11}"/>
    <cellStyle name="Normal GHG Numbers (0.00) 3 3 4 3 10" xfId="36440" xr:uid="{6C295371-2299-4736-8526-91641DC9AB9D}"/>
    <cellStyle name="Normal GHG Numbers (0.00) 3 3 4 3 11" xfId="37751" xr:uid="{F28DCDE5-060D-41D0-ABF9-4732E58FD8D7}"/>
    <cellStyle name="Normal GHG Numbers (0.00) 3 3 4 3 12" xfId="43289" xr:uid="{256A131D-4A0E-4281-A10C-79A76E011F7A}"/>
    <cellStyle name="Normal GHG Numbers (0.00) 3 3 4 3 13" xfId="46862" xr:uid="{56F3BB63-1D78-444F-AFE6-E59059CCCEB9}"/>
    <cellStyle name="Normal GHG Numbers (0.00) 3 3 4 3 2" xfId="5706" xr:uid="{9E3227D6-5219-4EDA-B649-CF8BC0BB9002}"/>
    <cellStyle name="Normal GHG Numbers (0.00) 3 3 4 3 3" xfId="9280" xr:uid="{6967B4D5-8F84-486E-9F22-0BA1E6273367}"/>
    <cellStyle name="Normal GHG Numbers (0.00) 3 3 4 3 4" xfId="3686" xr:uid="{6778E2E7-1EBE-47FB-B83D-E28B70EEB773}"/>
    <cellStyle name="Normal GHG Numbers (0.00) 3 3 4 3 5" xfId="20372" xr:uid="{E718AFCB-126C-45FB-BE7E-D81CAEE1B887}"/>
    <cellStyle name="Normal GHG Numbers (0.00) 3 3 4 3 6" xfId="13429" xr:uid="{BC0735DD-9559-47E5-B891-4C1C6C659827}"/>
    <cellStyle name="Normal GHG Numbers (0.00) 3 3 4 3 7" xfId="27308" xr:uid="{96A5CDE2-1309-44A3-A1E5-D6A57F6AF752}"/>
    <cellStyle name="Normal GHG Numbers (0.00) 3 3 4 3 8" xfId="28237" xr:uid="{6421C21A-991E-4314-8EDF-B6E9AAA43B3C}"/>
    <cellStyle name="Normal GHG Numbers (0.00) 3 3 4 3 9" xfId="32847" xr:uid="{5401BED0-768B-4FC1-966E-127890A20E70}"/>
    <cellStyle name="Normal GHG Numbers (0.00) 3 3 4 4" xfId="1818" xr:uid="{FD7BE82E-EC20-4DF6-B505-FA6520E446B2}"/>
    <cellStyle name="Normal GHG Numbers (0.00) 3 3 4 4 10" xfId="33401" xr:uid="{EA8062AD-9B06-4C16-AEAC-6B5133AE6257}"/>
    <cellStyle name="Normal GHG Numbers (0.00) 3 3 4 4 11" xfId="36938" xr:uid="{0D057259-A645-4D07-A883-559BC4770A73}"/>
    <cellStyle name="Normal GHG Numbers (0.00) 3 3 4 4 12" xfId="27944" xr:uid="{ADAC3258-C382-4156-8C0C-2C11D2698FE6}"/>
    <cellStyle name="Normal GHG Numbers (0.00) 3 3 4 4 13" xfId="43843" xr:uid="{AACB5178-9974-4833-B910-CC7D97F721A0}"/>
    <cellStyle name="Normal GHG Numbers (0.00) 3 3 4 4 14" xfId="47709" xr:uid="{8707994E-F2ED-4D13-9100-6064CE17481F}"/>
    <cellStyle name="Normal GHG Numbers (0.00) 3 3 4 4 2" xfId="6256" xr:uid="{F1763850-0160-4BB1-BAAC-ACC027A96F9A}"/>
    <cellStyle name="Normal GHG Numbers (0.00) 3 3 4 4 3" xfId="9834" xr:uid="{0FDA2E3A-C6A3-486D-AEA5-0B78AF27D53C}"/>
    <cellStyle name="Normal GHG Numbers (0.00) 3 3 4 4 4" xfId="13736" xr:uid="{E6F5D64A-66A5-466C-8F74-5C000BA51BD0}"/>
    <cellStyle name="Normal GHG Numbers (0.00) 3 3 4 4 5" xfId="16939" xr:uid="{4D907B76-43D3-4527-8926-716A12C278A2}"/>
    <cellStyle name="Normal GHG Numbers (0.00) 3 3 4 4 6" xfId="20926" xr:uid="{4B9010D2-BD38-4056-BC9E-E1F81A06539A}"/>
    <cellStyle name="Normal GHG Numbers (0.00) 3 3 4 4 7" xfId="23523" xr:uid="{56062B22-6782-4A3D-BA48-BD69B33727CB}"/>
    <cellStyle name="Normal GHG Numbers (0.00) 3 3 4 4 8" xfId="27844" xr:uid="{4412916F-02AD-41D1-94EA-1EDC752B9114}"/>
    <cellStyle name="Normal GHG Numbers (0.00) 3 3 4 4 9" xfId="26831" xr:uid="{AEDCBBE1-6D44-4631-8E9A-B1F3EEB0F080}"/>
    <cellStyle name="Normal GHG Numbers (0.00) 3 3 4 5" xfId="2180" xr:uid="{C752075B-01C4-4337-87B6-7D198979FE3E}"/>
    <cellStyle name="Normal GHG Numbers (0.00) 3 3 4 5 10" xfId="33759" xr:uid="{DD0C4B2A-39B6-48C7-B10D-193AA795E806}"/>
    <cellStyle name="Normal GHG Numbers (0.00) 3 3 4 5 11" xfId="37262" xr:uid="{D2EFBAAA-4DCD-4920-A3B8-625D01B89798}"/>
    <cellStyle name="Normal GHG Numbers (0.00) 3 3 4 5 12" xfId="39897" xr:uid="{A3161464-0D28-487F-B304-1ED03E483F32}"/>
    <cellStyle name="Normal GHG Numbers (0.00) 3 3 4 5 13" xfId="44203" xr:uid="{C7FB5513-11D2-41D5-BA5C-599D18B6A301}"/>
    <cellStyle name="Normal GHG Numbers (0.00) 3 3 4 5 14" xfId="47496" xr:uid="{FC41C0CE-DE0C-406D-B18A-AFCAA0A80D4E}"/>
    <cellStyle name="Normal GHG Numbers (0.00) 3 3 4 5 2" xfId="6618" xr:uid="{DE05FC7E-D722-4C03-AF77-7F98B911122D}"/>
    <cellStyle name="Normal GHG Numbers (0.00) 3 3 4 5 3" xfId="10196" xr:uid="{15799321-FD74-4175-950F-4A3885B48B29}"/>
    <cellStyle name="Normal GHG Numbers (0.00) 3 3 4 5 4" xfId="14095" xr:uid="{FEA02C9E-389F-473F-8BEA-04520D62A48C}"/>
    <cellStyle name="Normal GHG Numbers (0.00) 3 3 4 5 5" xfId="17296" xr:uid="{9D4B1123-8A19-4C3F-B27F-054E2F00CC4D}"/>
    <cellStyle name="Normal GHG Numbers (0.00) 3 3 4 5 6" xfId="21279" xr:uid="{B124F894-5E26-4178-A88F-3E29028E187D}"/>
    <cellStyle name="Normal GHG Numbers (0.00) 3 3 4 5 7" xfId="23866" xr:uid="{D107A1AF-59D7-4EC5-9A72-DD706E8EC7EF}"/>
    <cellStyle name="Normal GHG Numbers (0.00) 3 3 4 5 8" xfId="28194" xr:uid="{A32B0E89-EDD3-4D92-8DE3-B7D93048BEE0}"/>
    <cellStyle name="Normal GHG Numbers (0.00) 3 3 4 5 9" xfId="29725" xr:uid="{8245BC5C-92DF-4AA0-959E-0299EC9B5A9C}"/>
    <cellStyle name="Normal GHG Numbers (0.00) 3 3 4 6" xfId="2527" xr:uid="{8654F77F-D9AF-44FC-81C6-B4152421A147}"/>
    <cellStyle name="Normal GHG Numbers (0.00) 3 3 4 6 10" xfId="34106" xr:uid="{A86D3783-5926-464B-9AB9-A67D5BAB995D}"/>
    <cellStyle name="Normal GHG Numbers (0.00) 3 3 4 6 11" xfId="37579" xr:uid="{7A521CFC-A944-43A3-84DE-B5CB4A910DA8}"/>
    <cellStyle name="Normal GHG Numbers (0.00) 3 3 4 6 12" xfId="40244" xr:uid="{E6D3E2BE-05E7-44FD-9F85-7539AA1A1B5D}"/>
    <cellStyle name="Normal GHG Numbers (0.00) 3 3 4 6 13" xfId="44550" xr:uid="{8915C69C-AFE6-4C8A-A756-9FB5BFEE33B1}"/>
    <cellStyle name="Normal GHG Numbers (0.00) 3 3 4 6 14" xfId="46699" xr:uid="{C16EC461-D307-4F89-B00F-E32CEC1B4018}"/>
    <cellStyle name="Normal GHG Numbers (0.00) 3 3 4 6 2" xfId="6964" xr:uid="{082C1D30-88E7-4149-BA8D-6AD3969AA436}"/>
    <cellStyle name="Normal GHG Numbers (0.00) 3 3 4 6 3" xfId="10543" xr:uid="{548105B2-4F46-439E-B42A-4D78CF11B567}"/>
    <cellStyle name="Normal GHG Numbers (0.00) 3 3 4 6 4" xfId="14442" xr:uid="{7B71C27F-56C3-41D8-BB19-40350DF97B26}"/>
    <cellStyle name="Normal GHG Numbers (0.00) 3 3 4 6 5" xfId="17643" xr:uid="{B55D512E-28C6-4400-AA35-743ABDACB7DB}"/>
    <cellStyle name="Normal GHG Numbers (0.00) 3 3 4 6 6" xfId="21626" xr:uid="{B281A231-C119-4716-B4C9-307E1315A7EF}"/>
    <cellStyle name="Normal GHG Numbers (0.00) 3 3 4 6 7" xfId="24203" xr:uid="{4200F58C-943F-4CF4-A48E-CCEC04E781B6}"/>
    <cellStyle name="Normal GHG Numbers (0.00) 3 3 4 6 8" xfId="28533" xr:uid="{FA20D686-F6C8-44D0-82AA-4EA1F779929A}"/>
    <cellStyle name="Normal GHG Numbers (0.00) 3 3 4 6 9" xfId="29679" xr:uid="{C86338AD-7EC3-4932-B7B9-E3C5F987E868}"/>
    <cellStyle name="Normal GHG Numbers (0.00) 3 3 4 7" xfId="3211" xr:uid="{72EF65B3-4C7B-4FEF-B81B-D90CA2CECD5C}"/>
    <cellStyle name="Normal GHG Numbers (0.00) 3 3 4 7 10" xfId="34788" xr:uid="{A810941A-BE8A-4A2F-99A5-3056D2C8B8EB}"/>
    <cellStyle name="Normal GHG Numbers (0.00) 3 3 4 7 11" xfId="38233" xr:uid="{6E7ED3FE-BB2E-46D0-BB74-50539A8DE888}"/>
    <cellStyle name="Normal GHG Numbers (0.00) 3 3 4 7 12" xfId="40922" xr:uid="{22A9D862-C952-42F9-B7DF-7E14E5055C9E}"/>
    <cellStyle name="Normal GHG Numbers (0.00) 3 3 4 7 13" xfId="45233" xr:uid="{1B10A285-CFEA-43EA-B0F1-9476C1F1BD03}"/>
    <cellStyle name="Normal GHG Numbers (0.00) 3 3 4 7 14" xfId="48624" xr:uid="{E18F7E43-5A76-4DAE-BDF1-57E8974797B4}"/>
    <cellStyle name="Normal GHG Numbers (0.00) 3 3 4 7 15" xfId="50629" xr:uid="{98D2C269-5284-4C4B-A3D7-252C222433E2}"/>
    <cellStyle name="Normal GHG Numbers (0.00) 3 3 4 7 2" xfId="7646" xr:uid="{458C302A-0167-469F-B639-8FEA905B14BE}"/>
    <cellStyle name="Normal GHG Numbers (0.00) 3 3 4 7 3" xfId="11225" xr:uid="{BE71CABB-1EBE-4921-B0D3-95A303649610}"/>
    <cellStyle name="Normal GHG Numbers (0.00) 3 3 4 7 4" xfId="15125" xr:uid="{5E1E1056-6F27-402F-9EDE-C70CED15FF82}"/>
    <cellStyle name="Normal GHG Numbers (0.00) 3 3 4 7 5" xfId="18324" xr:uid="{205D9906-AD37-4CC3-89FE-D8EE9E3CEAA0}"/>
    <cellStyle name="Normal GHG Numbers (0.00) 3 3 4 7 6" xfId="22304" xr:uid="{3DAB0EBD-05B0-4F3A-980B-BA777144CC1B}"/>
    <cellStyle name="Normal GHG Numbers (0.00) 3 3 4 7 7" xfId="24866" xr:uid="{E424B858-F2E9-402A-8C36-4478BDBBB8A0}"/>
    <cellStyle name="Normal GHG Numbers (0.00) 3 3 4 7 8" xfId="29209" xr:uid="{18065988-9ADE-42C9-8B5B-BA7995E17B23}"/>
    <cellStyle name="Normal GHG Numbers (0.00) 3 3 4 7 9" xfId="31183" xr:uid="{8B13ECD3-C106-40B3-B7F2-091E1C874FA2}"/>
    <cellStyle name="Normal GHG Numbers (0.00) 3 3 4 8" xfId="3563" xr:uid="{B3C726EE-14A2-4188-9247-4A5DFF349FB6}"/>
    <cellStyle name="Normal GHG Numbers (0.00) 3 3 4 8 10" xfId="35140" xr:uid="{8A94D292-1084-431B-8F9C-E1DC7496EC3D}"/>
    <cellStyle name="Normal GHG Numbers (0.00) 3 3 4 8 11" xfId="38585" xr:uid="{B8F2AE8F-6981-4511-B68B-33A6D68E2997}"/>
    <cellStyle name="Normal GHG Numbers (0.00) 3 3 4 8 12" xfId="41274" xr:uid="{574D11DC-9F7C-4F2F-AB8B-0475A72E4DD8}"/>
    <cellStyle name="Normal GHG Numbers (0.00) 3 3 4 8 13" xfId="45585" xr:uid="{94AFB15B-310F-47C5-AEAD-ABB8A07AA988}"/>
    <cellStyle name="Normal GHG Numbers (0.00) 3 3 4 8 14" xfId="48976" xr:uid="{3D1C21B4-65CC-40B8-996C-62768EA2CA80}"/>
    <cellStyle name="Normal GHG Numbers (0.00) 3 3 4 8 15" xfId="50981" xr:uid="{DDDD4464-B168-4C2C-9D03-658FC87A2567}"/>
    <cellStyle name="Normal GHG Numbers (0.00) 3 3 4 8 2" xfId="7998" xr:uid="{EAD83285-27CB-4F1C-AA29-FF1F8DD85DEC}"/>
    <cellStyle name="Normal GHG Numbers (0.00) 3 3 4 8 3" xfId="11577" xr:uid="{EF892647-4C59-4050-B8A5-A40229262777}"/>
    <cellStyle name="Normal GHG Numbers (0.00) 3 3 4 8 4" xfId="15477" xr:uid="{025DB9DC-B5B0-4396-9CB8-AC16ADE002A6}"/>
    <cellStyle name="Normal GHG Numbers (0.00) 3 3 4 8 5" xfId="18676" xr:uid="{7F53D65F-F07C-4CF4-9E9E-7B6445814EB5}"/>
    <cellStyle name="Normal GHG Numbers (0.00) 3 3 4 8 6" xfId="22656" xr:uid="{EDE26963-7D05-4AC2-9F50-51C9B20381C1}"/>
    <cellStyle name="Normal GHG Numbers (0.00) 3 3 4 8 7" xfId="25218" xr:uid="{F12F1099-D3D0-4B51-9D12-A137AC4E6821}"/>
    <cellStyle name="Normal GHG Numbers (0.00) 3 3 4 8 8" xfId="29561" xr:uid="{AA105D7B-D99B-4A31-9EE5-F9E53B012789}"/>
    <cellStyle name="Normal GHG Numbers (0.00) 3 3 4 8 9" xfId="31535" xr:uid="{6E24AFE8-067A-41C4-A6BD-0A8D3F74BE0F}"/>
    <cellStyle name="Normal GHG Numbers (0.00) 3 3 4 9" xfId="4165" xr:uid="{2E443D44-D237-4FC1-B663-069C16197DB0}"/>
    <cellStyle name="Normal GHG Numbers (0.00) 3 3 4 9 10" xfId="41828" xr:uid="{09E4AFEE-9044-44E5-A031-718E52690CF3}"/>
    <cellStyle name="Normal GHG Numbers (0.00) 3 3 4 9 11" xfId="46164" xr:uid="{6B68D1F3-7264-4537-9C10-C4996B3FD09A}"/>
    <cellStyle name="Normal GHG Numbers (0.00) 3 3 4 9 12" xfId="49568" xr:uid="{6E08A4E7-9C2B-4E9A-9F2F-324F1FA37949}"/>
    <cellStyle name="Normal GHG Numbers (0.00) 3 3 4 9 13" xfId="51535" xr:uid="{5F50ABBB-0518-43F5-9CFD-3507EF5FCEB0}"/>
    <cellStyle name="Normal GHG Numbers (0.00) 3 3 4 9 2" xfId="8598" xr:uid="{E349B935-C247-4C4F-924A-328E2E44BCC4}"/>
    <cellStyle name="Normal GHG Numbers (0.00) 3 3 4 9 3" xfId="12169" xr:uid="{EA149F73-169F-49EA-8893-A11D31FC261E}"/>
    <cellStyle name="Normal GHG Numbers (0.00) 3 3 4 9 4" xfId="16072" xr:uid="{8BC5246B-8738-4648-97C2-5FB8DC4FA0FD}"/>
    <cellStyle name="Normal GHG Numbers (0.00) 3 3 4 9 5" xfId="19253" xr:uid="{4BE768BF-8681-4AF6-B9ED-06FF5B0FAB17}"/>
    <cellStyle name="Normal GHG Numbers (0.00) 3 3 4 9 6" xfId="25772" xr:uid="{91257636-A103-4A31-98FD-27D6D8B9728B}"/>
    <cellStyle name="Normal GHG Numbers (0.00) 3 3 4 9 7" xfId="32120" xr:uid="{02254C14-C382-44E6-A678-C856936EDA97}"/>
    <cellStyle name="Normal GHG Numbers (0.00) 3 3 4 9 8" xfId="35726" xr:uid="{2568781C-05F2-4FA0-BAFE-470CAE3206E3}"/>
    <cellStyle name="Normal GHG Numbers (0.00) 3 3 4 9 9" xfId="39178" xr:uid="{41E57322-1B7B-4843-9B4F-C63D467D1490}"/>
    <cellStyle name="Normal GHG Numbers (0.00) 3 3 5" xfId="1339" xr:uid="{2758F3E1-2ED4-4E48-8BC3-84484D638B0E}"/>
    <cellStyle name="Normal GHG Numbers (0.00) 3 3 5 10" xfId="36508" xr:uid="{CDB940E6-CE7C-4BCA-B24A-8C029CF695D8}"/>
    <cellStyle name="Normal GHG Numbers (0.00) 3 3 5 11" xfId="37443" xr:uid="{FAFF4E86-87D6-47B8-A12C-0BBD46B543F6}"/>
    <cellStyle name="Normal GHG Numbers (0.00) 3 3 5 12" xfId="43364" xr:uid="{A3E1B388-B924-4032-8AA7-83A7961F672F}"/>
    <cellStyle name="Normal GHG Numbers (0.00) 3 3 5 13" xfId="47866" xr:uid="{B59F3AB1-777C-4E32-8AF5-99225B173B99}"/>
    <cellStyle name="Normal GHG Numbers (0.00) 3 3 5 2" xfId="5780" xr:uid="{067A2F97-1BDE-4714-AE46-85658FE275B0}"/>
    <cellStyle name="Normal GHG Numbers (0.00) 3 3 5 3" xfId="9355" xr:uid="{7EB8076A-FCFA-4CB9-8F12-981C52826FFA}"/>
    <cellStyle name="Normal GHG Numbers (0.00) 3 3 5 4" xfId="5197" xr:uid="{841FBBDC-5707-463A-B542-2E6C1907213A}"/>
    <cellStyle name="Normal GHG Numbers (0.00) 3 3 5 5" xfId="20447" xr:uid="{DD39236D-3A1C-4F27-A185-A32E61E7BB89}"/>
    <cellStyle name="Normal GHG Numbers (0.00) 3 3 5 6" xfId="23017" xr:uid="{C62CBE10-DFF0-4247-BFC2-18A3F25DDE08}"/>
    <cellStyle name="Normal GHG Numbers (0.00) 3 3 5 7" xfId="27380" xr:uid="{7C71D523-E577-4609-81ED-7B5B7822848C}"/>
    <cellStyle name="Normal GHG Numbers (0.00) 3 3 5 8" xfId="28147" xr:uid="{D2EE4124-BFCD-4280-A335-0B6A91F9AFE3}"/>
    <cellStyle name="Normal GHG Numbers (0.00) 3 3 5 9" xfId="32922" xr:uid="{7E013D6D-E35C-4440-8D74-C99360D5BE04}"/>
    <cellStyle name="Normal GHG Numbers (0.00) 3 3 6" xfId="1852" xr:uid="{AFECF8BE-2C4F-4AAF-89CA-B22B41EF3584}"/>
    <cellStyle name="Normal GHG Numbers (0.00) 3 3 6 10" xfId="33435" xr:uid="{74C067E5-A6BD-4BCD-A76E-43FE6F0A8BF6}"/>
    <cellStyle name="Normal GHG Numbers (0.00) 3 3 6 11" xfId="36965" xr:uid="{E8F17091-654D-4F22-AC3F-1DDA5865C3EC}"/>
    <cellStyle name="Normal GHG Numbers (0.00) 3 3 6 12" xfId="26275" xr:uid="{363CDCDC-1F90-4085-A381-168E885FFBE2}"/>
    <cellStyle name="Normal GHG Numbers (0.00) 3 3 6 13" xfId="43877" xr:uid="{24C88D06-658D-4E70-865B-E3935AC58FBB}"/>
    <cellStyle name="Normal GHG Numbers (0.00) 3 3 6 14" xfId="48051" xr:uid="{43330DDC-DFDB-4DE8-A701-17DF8FC7B5A6}"/>
    <cellStyle name="Normal GHG Numbers (0.00) 3 3 6 2" xfId="6290" xr:uid="{658E7A56-9529-40A8-BDE1-AB8F609D8AF8}"/>
    <cellStyle name="Normal GHG Numbers (0.00) 3 3 6 3" xfId="9868" xr:uid="{0953854F-DE8E-4783-94BD-2888BD0FC3A9}"/>
    <cellStyle name="Normal GHG Numbers (0.00) 3 3 6 4" xfId="13770" xr:uid="{63B233AA-500A-4D4B-AE91-80CD40A40549}"/>
    <cellStyle name="Normal GHG Numbers (0.00) 3 3 6 5" xfId="16973" xr:uid="{C81FC672-5C45-45EA-B5B6-06972063A6CD}"/>
    <cellStyle name="Normal GHG Numbers (0.00) 3 3 6 6" xfId="20960" xr:uid="{F5734A2B-5EA8-41A6-A079-374A2E3A17AA}"/>
    <cellStyle name="Normal GHG Numbers (0.00) 3 3 6 7" xfId="23555" xr:uid="{951C214A-39B1-4AC1-942D-7D4012AD98B0}"/>
    <cellStyle name="Normal GHG Numbers (0.00) 3 3 6 8" xfId="27877" xr:uid="{C807CFF6-777B-48C8-A518-C8D3DF57F395}"/>
    <cellStyle name="Normal GHG Numbers (0.00) 3 3 6 9" xfId="27650" xr:uid="{F3F78BDB-7EE5-4F0F-BD92-DEAD3086AF31}"/>
    <cellStyle name="Normal GHG Numbers (0.00) 3 3 7" xfId="2022" xr:uid="{814615A0-DBD9-4F29-B219-86A1E9A12D19}"/>
    <cellStyle name="Normal GHG Numbers (0.00) 3 3 7 10" xfId="33601" xr:uid="{91FDAB84-78DB-408D-8271-7FC8B75B19EC}"/>
    <cellStyle name="Normal GHG Numbers (0.00) 3 3 7 11" xfId="37116" xr:uid="{567B4406-54BD-4CEE-98B2-E96F449D4C84}"/>
    <cellStyle name="Normal GHG Numbers (0.00) 3 3 7 12" xfId="39739" xr:uid="{B6BB526A-0EC3-4332-B43F-BF916A2F8216}"/>
    <cellStyle name="Normal GHG Numbers (0.00) 3 3 7 13" xfId="44045" xr:uid="{554636CA-FAD3-467E-A73E-AFD811CBE510}"/>
    <cellStyle name="Normal GHG Numbers (0.00) 3 3 7 14" xfId="47160" xr:uid="{FCB995D4-784E-461B-89CF-29E9296CF314}"/>
    <cellStyle name="Normal GHG Numbers (0.00) 3 3 7 2" xfId="6460" xr:uid="{04EE0E5C-7077-40EF-80A3-61A127136F0C}"/>
    <cellStyle name="Normal GHG Numbers (0.00) 3 3 7 3" xfId="10038" xr:uid="{32B06A76-387F-4137-9291-03619A1B470B}"/>
    <cellStyle name="Normal GHG Numbers (0.00) 3 3 7 4" xfId="13937" xr:uid="{0FA2810B-30E0-4117-BF46-89FD0D59AB42}"/>
    <cellStyle name="Normal GHG Numbers (0.00) 3 3 7 5" xfId="17138" xr:uid="{DB493F8B-ECD4-46CE-A12A-7F75EB53AF76}"/>
    <cellStyle name="Normal GHG Numbers (0.00) 3 3 7 6" xfId="21121" xr:uid="{E53C39B5-1D5B-47AB-B588-8A2AF31DA421}"/>
    <cellStyle name="Normal GHG Numbers (0.00) 3 3 7 7" xfId="23709" xr:uid="{7905BA33-0AD8-4B29-BCBE-9D7D0AD59933}"/>
    <cellStyle name="Normal GHG Numbers (0.00) 3 3 7 8" xfId="28040" xr:uid="{9A4D1BE0-3839-4AE1-89B9-3EBEFC7865F3}"/>
    <cellStyle name="Normal GHG Numbers (0.00) 3 3 7 9" xfId="30347" xr:uid="{4930B9EB-BA93-4817-AB51-59DC0CB040B4}"/>
    <cellStyle name="Normal GHG Numbers (0.00) 3 3 8" xfId="1963" xr:uid="{D0B89A4D-16B4-4E07-8D3D-08C77DD53AAB}"/>
    <cellStyle name="Normal GHG Numbers (0.00) 3 3 8 10" xfId="33543" xr:uid="{32B746E7-206B-4265-96E3-5F2B71ADB2B2}"/>
    <cellStyle name="Normal GHG Numbers (0.00) 3 3 8 11" xfId="37064" xr:uid="{1B941B96-A874-49BD-B48C-A410C52B08C3}"/>
    <cellStyle name="Normal GHG Numbers (0.00) 3 3 8 12" xfId="39682" xr:uid="{33C605B5-B6BA-4FC6-96C8-EF16220B80A4}"/>
    <cellStyle name="Normal GHG Numbers (0.00) 3 3 8 13" xfId="43986" xr:uid="{996A4AE7-AE29-4F29-BFC6-B5E8D266B8B5}"/>
    <cellStyle name="Normal GHG Numbers (0.00) 3 3 8 14" xfId="46791" xr:uid="{A951EBE7-4ECA-4FE2-9C63-731E7E23846A}"/>
    <cellStyle name="Normal GHG Numbers (0.00) 3 3 8 2" xfId="6401" xr:uid="{93C91D84-6F7E-4838-96ED-ACBF73A1D3B0}"/>
    <cellStyle name="Normal GHG Numbers (0.00) 3 3 8 3" xfId="9979" xr:uid="{C7682AC9-2981-4B52-A061-1CEF0981201E}"/>
    <cellStyle name="Normal GHG Numbers (0.00) 3 3 8 4" xfId="13878" xr:uid="{8D13EABC-CEFA-4E7D-B7CF-911EA2B99186}"/>
    <cellStyle name="Normal GHG Numbers (0.00) 3 3 8 5" xfId="17080" xr:uid="{2E7D7F00-8097-44B3-9536-835C1B5D30FF}"/>
    <cellStyle name="Normal GHG Numbers (0.00) 3 3 8 6" xfId="21064" xr:uid="{57E635B8-140C-4EE8-8AA3-E43875A08A2A}"/>
    <cellStyle name="Normal GHG Numbers (0.00) 3 3 8 7" xfId="23653" xr:uid="{AE2C4E07-6CA2-4DA9-AEF5-693F1A0B5526}"/>
    <cellStyle name="Normal GHG Numbers (0.00) 3 3 8 8" xfId="27984" xr:uid="{F2D5697A-81EB-4222-AD7B-1E6BB2B1CC1A}"/>
    <cellStyle name="Normal GHG Numbers (0.00) 3 3 8 9" xfId="27142" xr:uid="{3EA204E9-0C0D-42BC-A259-86E523DDF23E}"/>
    <cellStyle name="Normal GHG Numbers (0.00) 3 3 9" xfId="2964" xr:uid="{809E2E57-1CC4-455A-9D81-D5DAF91A1BBF}"/>
    <cellStyle name="Normal GHG Numbers (0.00) 3 3 9 10" xfId="34541" xr:uid="{D11D7C91-5514-4D77-A1DD-FC166BBC8242}"/>
    <cellStyle name="Normal GHG Numbers (0.00) 3 3 9 11" xfId="37986" xr:uid="{15C840D3-1AC4-44F7-BB6B-0EB5D8E9BC96}"/>
    <cellStyle name="Normal GHG Numbers (0.00) 3 3 9 12" xfId="40675" xr:uid="{4C7BD487-65FE-4D15-9A75-85332FE9D46B}"/>
    <cellStyle name="Normal GHG Numbers (0.00) 3 3 9 13" xfId="44986" xr:uid="{2B4BE666-16AD-4522-BF83-ABC0A0983D4F}"/>
    <cellStyle name="Normal GHG Numbers (0.00) 3 3 9 14" xfId="48377" xr:uid="{18D2EF92-9965-4FC8-826B-5AF711881874}"/>
    <cellStyle name="Normal GHG Numbers (0.00) 3 3 9 15" xfId="50382" xr:uid="{B3BA1E6E-4D69-4B78-AADB-0BA370898C86}"/>
    <cellStyle name="Normal GHG Numbers (0.00) 3 3 9 2" xfId="7399" xr:uid="{0431F5E9-7779-4BAD-BB48-44DCE9C9C713}"/>
    <cellStyle name="Normal GHG Numbers (0.00) 3 3 9 3" xfId="10978" xr:uid="{CE0B5037-4C30-4313-B71C-460FC817DE27}"/>
    <cellStyle name="Normal GHG Numbers (0.00) 3 3 9 4" xfId="14878" xr:uid="{D104102C-1DDA-4481-BB28-D6652BAFBB11}"/>
    <cellStyle name="Normal GHG Numbers (0.00) 3 3 9 5" xfId="18077" xr:uid="{E69E239C-9F09-4870-9853-D17E204E6CAD}"/>
    <cellStyle name="Normal GHG Numbers (0.00) 3 3 9 6" xfId="22057" xr:uid="{BC53C76E-4EEB-42F5-AA17-F2CFBAB04C13}"/>
    <cellStyle name="Normal GHG Numbers (0.00) 3 3 9 7" xfId="24619" xr:uid="{745B80C1-488A-444A-AD5D-FDFF6D287DB6}"/>
    <cellStyle name="Normal GHG Numbers (0.00) 3 3 9 8" xfId="28962" xr:uid="{DEB9C651-5DFA-4D00-8372-35E2AB23C9D3}"/>
    <cellStyle name="Normal GHG Numbers (0.00) 3 3 9 9" xfId="30936" xr:uid="{A031911E-685E-4233-AFD3-F0D5C7465EAB}"/>
    <cellStyle name="Normal GHG Numbers (0.00) 3 4" xfId="237" xr:uid="{69CAE41F-3F9A-4A80-B9DF-E9369F87E6A9}"/>
    <cellStyle name="Normal GHG Numbers (0.00) 3 4 10" xfId="52034" xr:uid="{845CB8B2-E2EA-4FDB-87A7-44A094143A0A}"/>
    <cellStyle name="Normal GHG Numbers (0.00) 3 4 2" xfId="2846" xr:uid="{66131802-2C76-4B13-82A9-E6067C051798}"/>
    <cellStyle name="Normal GHG Numbers (0.00) 3 4 2 10" xfId="34423" xr:uid="{C8E710B8-57A8-4A9F-AD1C-407C6BD1045C}"/>
    <cellStyle name="Normal GHG Numbers (0.00) 3 4 2 11" xfId="37869" xr:uid="{3377AE80-C4C9-4702-859B-38E1640DCE4C}"/>
    <cellStyle name="Normal GHG Numbers (0.00) 3 4 2 12" xfId="40559" xr:uid="{67065ACC-60AF-4E06-872D-45BE679C63B8}"/>
    <cellStyle name="Normal GHG Numbers (0.00) 3 4 2 13" xfId="44868" xr:uid="{7C7E6595-3B66-47A6-9D7A-3CDB963B6018}"/>
    <cellStyle name="Normal GHG Numbers (0.00) 3 4 2 14" xfId="50266" xr:uid="{355328F9-88BA-4D91-BD0B-EADB508F5A7C}"/>
    <cellStyle name="Normal GHG Numbers (0.00) 3 4 2 2" xfId="7282" xr:uid="{42D9073F-18BE-4739-8BF1-6239ACE6C9A6}"/>
    <cellStyle name="Normal GHG Numbers (0.00) 3 4 2 3" xfId="10860" xr:uid="{33C0C9B2-7C57-445F-A519-EEB3288EC504}"/>
    <cellStyle name="Normal GHG Numbers (0.00) 3 4 2 4" xfId="14761" xr:uid="{7744BB91-709D-4C3E-B590-7B6A5E30B798}"/>
    <cellStyle name="Normal GHG Numbers (0.00) 3 4 2 5" xfId="17960" xr:uid="{7B7D465B-58C1-4354-9E16-5681C2BBEE0C}"/>
    <cellStyle name="Normal GHG Numbers (0.00) 3 4 2 6" xfId="21941" xr:uid="{3BC3F79A-C7DF-4CD4-8BB2-DCA4A5FD0596}"/>
    <cellStyle name="Normal GHG Numbers (0.00) 3 4 2 7" xfId="24503" xr:uid="{8A877983-17CD-4A4D-B8E7-BF3DDB904471}"/>
    <cellStyle name="Normal GHG Numbers (0.00) 3 4 2 8" xfId="28845" xr:uid="{B29AA910-49A3-48F2-9432-71A912C35A7F}"/>
    <cellStyle name="Normal GHG Numbers (0.00) 3 4 2 9" xfId="30818" xr:uid="{CAFEFA9E-66B9-4D51-81E4-9DAACB7DFD04}"/>
    <cellStyle name="Normal GHG Numbers (0.00) 3 4 3" xfId="4755" xr:uid="{ED3A81B4-CC4E-46CA-B1F3-8832B4B8E020}"/>
    <cellStyle name="Normal GHG Numbers (0.00) 3 4 4" xfId="13371" xr:uid="{4DA1AF06-8D3D-4CBC-90EA-D66D416726EB}"/>
    <cellStyle name="Normal GHG Numbers (0.00) 3 4 5" xfId="3674" xr:uid="{806163AD-CAD0-412E-B6E8-432AB27323B4}"/>
    <cellStyle name="Normal GHG Numbers (0.00) 3 4 6" xfId="26399" xr:uid="{0EC6A8F7-D39D-493D-9903-234DEE0897DA}"/>
    <cellStyle name="Normal GHG Numbers (0.00) 3 4 7" xfId="26673" xr:uid="{C2286953-29F9-40D7-8B37-366582D21681}"/>
    <cellStyle name="Normal GHG Numbers (0.00) 3 4 8" xfId="27857" xr:uid="{8E467820-93B0-44A8-8594-7FC8E56E44C4}"/>
    <cellStyle name="Normal GHG Numbers (0.00) 3 4 9" xfId="47290" xr:uid="{B3C54B24-CDDB-47E1-BE3F-043790A3C4B9}"/>
    <cellStyle name="Normal GHG Numbers (0.00) 3 5" xfId="4624" xr:uid="{C4111192-60A8-42CD-85C2-2645634B1044}"/>
    <cellStyle name="Normal GHG Numbers (0.00) 3 6" xfId="26269" xr:uid="{6E2FE205-B25E-40D7-85DB-32335B5782C3}"/>
    <cellStyle name="Normal GHG Numbers (0.00) 3 7" xfId="51992" xr:uid="{14414D79-153F-468B-8FB0-DA15FF876C2D}"/>
    <cellStyle name="Normal GHG Textfiels Bold" xfId="69" xr:uid="{4A96312F-F8CD-41F0-8FFA-9803BAB36B48}"/>
    <cellStyle name="Normal GHG Textfiels Bold 2" xfId="238" xr:uid="{2C6C8C55-190E-476F-9AC7-61A324BF2DE0}"/>
    <cellStyle name="Normal GHG Textfiels Bold 3" xfId="239" xr:uid="{2C323460-0928-41B4-A703-DDBD58DEE92A}"/>
    <cellStyle name="Normal GHG Textfiels Bold 3 2" xfId="506" xr:uid="{C65FCC03-CB5C-4301-9005-024B1601B4EF}"/>
    <cellStyle name="Normal GHG Textfiels Bold 3 2 2" xfId="598" xr:uid="{EF8EA697-99F5-491E-A56F-A0D574BED5BC}"/>
    <cellStyle name="Normal GHG Textfiels Bold 3 2 2 10" xfId="4470" xr:uid="{49017E1C-BCA6-4CFA-90A0-B3E026D6B693}"/>
    <cellStyle name="Normal GHG Textfiels Bold 3 2 2 10 10" xfId="42133" xr:uid="{9BD3D145-EB73-4CCB-B102-95B476C916B0}"/>
    <cellStyle name="Normal GHG Textfiels Bold 3 2 2 10 11" xfId="46469" xr:uid="{B60B5E6A-2189-43E2-9FEB-ACC4E05286C4}"/>
    <cellStyle name="Normal GHG Textfiels Bold 3 2 2 10 12" xfId="49873" xr:uid="{6239BEEA-1991-4D05-8418-6008751FB9E3}"/>
    <cellStyle name="Normal GHG Textfiels Bold 3 2 2 10 13" xfId="51840" xr:uid="{EA375CEA-F61D-4E8F-A775-1083294E2DA2}"/>
    <cellStyle name="Normal GHG Textfiels Bold 3 2 2 10 2" xfId="8903" xr:uid="{869E62D2-6EDF-4DBE-86E7-04EB701F2B84}"/>
    <cellStyle name="Normal GHG Textfiels Bold 3 2 2 10 3" xfId="12474" xr:uid="{4635EAE5-352F-4388-8382-3299E1EBE811}"/>
    <cellStyle name="Normal GHG Textfiels Bold 3 2 2 10 4" xfId="16377" xr:uid="{A858DF1A-A419-4A5D-85A1-22C4306119F8}"/>
    <cellStyle name="Normal GHG Textfiels Bold 3 2 2 10 5" xfId="19558" xr:uid="{BC9C17B2-FE97-4F58-B635-5FD92FBDEFF8}"/>
    <cellStyle name="Normal GHG Textfiels Bold 3 2 2 10 6" xfId="26077" xr:uid="{5F0B4126-0682-4C49-BE80-8CBC92D70CE8}"/>
    <cellStyle name="Normal GHG Textfiels Bold 3 2 2 10 7" xfId="32425" xr:uid="{9749F464-98BF-4473-946C-D8F6634F90AB}"/>
    <cellStyle name="Normal GHG Textfiels Bold 3 2 2 10 8" xfId="36031" xr:uid="{25DD3C1D-A4FB-47C4-BCCB-03DAB86ED359}"/>
    <cellStyle name="Normal GHG Textfiels Bold 3 2 2 10 9" xfId="39483" xr:uid="{89019396-F16F-4CF3-9375-69C628A1FD0A}"/>
    <cellStyle name="Normal GHG Textfiels Bold 3 2 2 11" xfId="5198" xr:uid="{968CDC1F-9060-4750-B2F3-DCD92A276714}"/>
    <cellStyle name="Normal GHG Textfiels Bold 3 2 2 12" xfId="12751" xr:uid="{93CA668A-86B4-4327-AE1F-E0942AB9E729}"/>
    <cellStyle name="Normal GHG Textfiels Bold 3 2 2 13" xfId="19712" xr:uid="{38BCC71B-AD6C-41E4-B48C-1B65D037E631}"/>
    <cellStyle name="Normal GHG Textfiels Bold 3 2 2 14" xfId="26942" xr:uid="{C857739D-5037-4709-B3AE-67FD9F39F569}"/>
    <cellStyle name="Normal GHG Textfiels Bold 3 2 2 15" xfId="42628" xr:uid="{E44432D8-AB12-4DFB-87BD-8CC2DC338742}"/>
    <cellStyle name="Normal GHG Textfiels Bold 3 2 2 16" xfId="52462" xr:uid="{66146191-F50C-4524-9A78-A3228CD39933}"/>
    <cellStyle name="Normal GHG Textfiels Bold 3 2 2 2" xfId="813" xr:uid="{47D7366E-5B90-4C1C-9B7E-C1535FCA7BFF}"/>
    <cellStyle name="Normal GHG Textfiels Bold 3 2 2 2 10" xfId="5115" xr:uid="{98B37370-0487-44C3-ABE5-058548AE6D7B}"/>
    <cellStyle name="Normal GHG Textfiels Bold 3 2 2 2 11" xfId="12749" xr:uid="{55BB50F1-E10A-4F37-BA75-3B4CF5EB783A}"/>
    <cellStyle name="Normal GHG Textfiels Bold 3 2 2 2 12" xfId="19922" xr:uid="{239B72A9-9065-40F0-A71B-95C5B3B12027}"/>
    <cellStyle name="Normal GHG Textfiels Bold 3 2 2 2 13" xfId="37561" xr:uid="{10DDF6E2-07CB-4DE7-9042-8A179E43FEA0}"/>
    <cellStyle name="Normal GHG Textfiels Bold 3 2 2 2 14" xfId="42838" xr:uid="{B7CD6C77-E6E0-463C-84FE-87A5418EA2C0}"/>
    <cellStyle name="Normal GHG Textfiels Bold 3 2 2 2 15" xfId="52676" xr:uid="{900FEF9B-8550-4111-A642-15AD38321FBA}"/>
    <cellStyle name="Normal GHG Textfiels Bold 3 2 2 2 2" xfId="1314" xr:uid="{008FB961-C308-4A31-9280-49E2BCB42FA0}"/>
    <cellStyle name="Normal GHG Textfiels Bold 3 2 2 2 2 10" xfId="36486" xr:uid="{C6FF6699-D8C1-40A0-BEDB-160924F4B888}"/>
    <cellStyle name="Normal GHG Textfiels Bold 3 2 2 2 2 11" xfId="37383" xr:uid="{F7A5C7E8-9CF6-4044-AF0B-CA98612665F3}"/>
    <cellStyle name="Normal GHG Textfiels Bold 3 2 2 2 2 12" xfId="43339" xr:uid="{01B2ACD5-5A90-4A4C-98B7-FC1864970F76}"/>
    <cellStyle name="Normal GHG Textfiels Bold 3 2 2 2 2 13" xfId="47940" xr:uid="{23CEA4D9-81DD-470F-A882-3F0F707E53A2}"/>
    <cellStyle name="Normal GHG Textfiels Bold 3 2 2 2 2 2" xfId="5756" xr:uid="{45D8E943-17B5-47B3-A40A-C6634C92752B}"/>
    <cellStyle name="Normal GHG Textfiels Bold 3 2 2 2 2 3" xfId="9330" xr:uid="{4411B6A9-317D-4319-B9B6-39CD4EE6C6B1}"/>
    <cellStyle name="Normal GHG Textfiels Bold 3 2 2 2 2 4" xfId="9937" xr:uid="{DB30F643-384D-4529-A4E5-59556D75B9BF}"/>
    <cellStyle name="Normal GHG Textfiels Bold 3 2 2 2 2 5" xfId="20422" xr:uid="{976F81E3-192D-488C-8D58-5AFBB879C024}"/>
    <cellStyle name="Normal GHG Textfiels Bold 3 2 2 2 2 6" xfId="22767" xr:uid="{FE457C1C-3BC8-46B2-AB64-8014E0D62FB5}"/>
    <cellStyle name="Normal GHG Textfiels Bold 3 2 2 2 2 7" xfId="27356" xr:uid="{45918FD6-8937-47B5-A3EE-D36309EBF42D}"/>
    <cellStyle name="Normal GHG Textfiels Bold 3 2 2 2 2 8" xfId="29823" xr:uid="{F208CCDE-CB1F-4FF2-A3D7-A31148E5F807}"/>
    <cellStyle name="Normal GHG Textfiels Bold 3 2 2 2 2 9" xfId="32897" xr:uid="{758766B1-A341-4C90-A0C7-6EA95B62E5C7}"/>
    <cellStyle name="Normal GHG Textfiels Bold 3 2 2 2 3" xfId="1462" xr:uid="{E6AD1409-E38D-49B8-BDF7-997590741F12}"/>
    <cellStyle name="Normal GHG Textfiels Bold 3 2 2 2 3 10" xfId="33045" xr:uid="{34DC7390-EBDE-4C52-B697-600F1A327F82}"/>
    <cellStyle name="Normal GHG Textfiels Bold 3 2 2 2 3 11" xfId="36613" xr:uid="{F8E80937-53A8-4C6E-A1E1-9F9F502D6557}"/>
    <cellStyle name="Normal GHG Textfiels Bold 3 2 2 2 3 12" xfId="36807" xr:uid="{DD16E9F3-BDEF-4219-B925-38C11C94D002}"/>
    <cellStyle name="Normal GHG Textfiels Bold 3 2 2 2 3 13" xfId="43487" xr:uid="{30E5F53B-C6B7-4EA3-858B-BA6CFBE0E34F}"/>
    <cellStyle name="Normal GHG Textfiels Bold 3 2 2 2 3 14" xfId="47209" xr:uid="{0808ECD4-03A0-4B53-BA70-424F536D70E6}"/>
    <cellStyle name="Normal GHG Textfiels Bold 3 2 2 2 3 2" xfId="5901" xr:uid="{E1A9D09E-97AD-4CAA-A981-3397D1D2232C}"/>
    <cellStyle name="Normal GHG Textfiels Bold 3 2 2 2 3 3" xfId="9478" xr:uid="{BCBCDABE-5B0F-4396-B6A0-07851683B0A3}"/>
    <cellStyle name="Normal GHG Textfiels Bold 3 2 2 2 3 4" xfId="13394" xr:uid="{1C034AB4-A5E7-4F9F-8FBA-3BAECF934D5E}"/>
    <cellStyle name="Normal GHG Textfiels Bold 3 2 2 2 3 5" xfId="16583" xr:uid="{0732CC15-A705-4493-B2CA-F3CF0943AD19}"/>
    <cellStyle name="Normal GHG Textfiels Bold 3 2 2 2 3 6" xfId="20570" xr:uid="{B78FEF3B-2CA6-4DF3-84BA-C95E53632751}"/>
    <cellStyle name="Normal GHG Textfiels Bold 3 2 2 2 3 7" xfId="23187" xr:uid="{46C07319-BD76-405B-909D-B3B4E351140F}"/>
    <cellStyle name="Normal GHG Textfiels Bold 3 2 2 2 3 8" xfId="27498" xr:uid="{5CDEE9C9-F968-4A84-BB5E-547623ED5297}"/>
    <cellStyle name="Normal GHG Textfiels Bold 3 2 2 2 3 9" xfId="29846" xr:uid="{A2ED254E-9684-46B7-8388-435035FB1260}"/>
    <cellStyle name="Normal GHG Textfiels Bold 3 2 2 2 4" xfId="2232" xr:uid="{1DE98B26-6B28-4818-8293-B46E4BCB2958}"/>
    <cellStyle name="Normal GHG Textfiels Bold 3 2 2 2 4 10" xfId="33811" xr:uid="{89853A3E-F02B-4BD8-AC10-3F98D023C866}"/>
    <cellStyle name="Normal GHG Textfiels Bold 3 2 2 2 4 11" xfId="37309" xr:uid="{4E274F0F-CF1A-4FFB-AC59-1F61342A61CE}"/>
    <cellStyle name="Normal GHG Textfiels Bold 3 2 2 2 4 12" xfId="39949" xr:uid="{37941136-EB67-46EA-B96A-9EF09B1A3E48}"/>
    <cellStyle name="Normal GHG Textfiels Bold 3 2 2 2 4 13" xfId="44255" xr:uid="{CE8CD3ED-8EF5-470D-9198-A43E653EDB9E}"/>
    <cellStyle name="Normal GHG Textfiels Bold 3 2 2 2 4 14" xfId="47112" xr:uid="{6741ADAA-CBD0-422B-993D-87AE8D77A2F0}"/>
    <cellStyle name="Normal GHG Textfiels Bold 3 2 2 2 4 2" xfId="6670" xr:uid="{2042C50A-1C71-453C-9116-9AD28B9B344D}"/>
    <cellStyle name="Normal GHG Textfiels Bold 3 2 2 2 4 3" xfId="10248" xr:uid="{5390BCF2-3908-40EF-A82D-CB3686991A4C}"/>
    <cellStyle name="Normal GHG Textfiels Bold 3 2 2 2 4 4" xfId="14147" xr:uid="{BC75ABCF-C7E3-471A-9333-D25609991503}"/>
    <cellStyle name="Normal GHG Textfiels Bold 3 2 2 2 4 5" xfId="17348" xr:uid="{ABE371F1-7673-4837-AF8A-1CCF39CD4FB7}"/>
    <cellStyle name="Normal GHG Textfiels Bold 3 2 2 2 4 6" xfId="21331" xr:uid="{A6B75D49-CFFC-407A-9DD5-98BA77AE54E3}"/>
    <cellStyle name="Normal GHG Textfiels Bold 3 2 2 2 4 7" xfId="23918" xr:uid="{40E109D0-E5D0-48DF-8797-480517A7DCF4}"/>
    <cellStyle name="Normal GHG Textfiels Bold 3 2 2 2 4 8" xfId="28243" xr:uid="{CE277A69-B6E3-48DE-A603-400CB9473135}"/>
    <cellStyle name="Normal GHG Textfiels Bold 3 2 2 2 4 9" xfId="26698" xr:uid="{630CEEA9-88DF-4820-9D27-DB966D057D39}"/>
    <cellStyle name="Normal GHG Textfiels Bold 3 2 2 2 5" xfId="2588" xr:uid="{DAFE0F40-B6EE-4F8D-BB50-970D30E15CCA}"/>
    <cellStyle name="Normal GHG Textfiels Bold 3 2 2 2 5 10" xfId="34167" xr:uid="{EC2AC73E-B8BD-400B-ACD3-5D408B43DD69}"/>
    <cellStyle name="Normal GHG Textfiels Bold 3 2 2 2 5 11" xfId="37630" xr:uid="{EE7F85FF-426B-43C9-ADAF-8F0D673AA189}"/>
    <cellStyle name="Normal GHG Textfiels Bold 3 2 2 2 5 12" xfId="40305" xr:uid="{24FE2A24-8A14-4C94-813C-01D4F163B22E}"/>
    <cellStyle name="Normal GHG Textfiels Bold 3 2 2 2 5 13" xfId="44611" xr:uid="{D892B8CF-AA4B-482B-915E-3B9BEDFEAEE5}"/>
    <cellStyle name="Normal GHG Textfiels Bold 3 2 2 2 5 14" xfId="42353" xr:uid="{08875671-E31A-4F84-BFB7-CF7910AAE02E}"/>
    <cellStyle name="Normal GHG Textfiels Bold 3 2 2 2 5 2" xfId="7025" xr:uid="{C751FA55-1033-4713-97A8-A21A0A92C492}"/>
    <cellStyle name="Normal GHG Textfiels Bold 3 2 2 2 5 3" xfId="10604" xr:uid="{FE091EBB-2CFC-4551-905B-C2BE7CF14424}"/>
    <cellStyle name="Normal GHG Textfiels Bold 3 2 2 2 5 4" xfId="14503" xr:uid="{F06BF8AC-9A45-4E39-9987-2246BB51EBBF}"/>
    <cellStyle name="Normal GHG Textfiels Bold 3 2 2 2 5 5" xfId="17704" xr:uid="{A8D1B5B4-7B5F-48EF-A01F-7DA0DD94A1C9}"/>
    <cellStyle name="Normal GHG Textfiels Bold 3 2 2 2 5 6" xfId="21687" xr:uid="{DBA4A756-B41F-4428-AD37-968D7531E6D6}"/>
    <cellStyle name="Normal GHG Textfiels Bold 3 2 2 2 5 7" xfId="24259" xr:uid="{2E262F0B-9937-42E1-8763-77CF774D97FF}"/>
    <cellStyle name="Normal GHG Textfiels Bold 3 2 2 2 5 8" xfId="28593" xr:uid="{EB8A6BBB-9E30-4A22-B20E-38342D54CA3D}"/>
    <cellStyle name="Normal GHG Textfiels Bold 3 2 2 2 5 9" xfId="30560" xr:uid="{19042462-36FA-41B5-A752-823BDE9E47B0}"/>
    <cellStyle name="Normal GHG Textfiels Bold 3 2 2 2 6" xfId="3277" xr:uid="{2C1CA72A-262D-4011-B580-94202C85EC9A}"/>
    <cellStyle name="Normal GHG Textfiels Bold 3 2 2 2 6 10" xfId="34854" xr:uid="{CF4EAFA5-7DC5-44A3-B038-48560E160156}"/>
    <cellStyle name="Normal GHG Textfiels Bold 3 2 2 2 6 11" xfId="38299" xr:uid="{5FFAF049-F7A6-4010-808F-D631CEE39DB6}"/>
    <cellStyle name="Normal GHG Textfiels Bold 3 2 2 2 6 12" xfId="40988" xr:uid="{9396FCCC-9794-449F-A9D6-CC3D7B0D2E67}"/>
    <cellStyle name="Normal GHG Textfiels Bold 3 2 2 2 6 13" xfId="45299" xr:uid="{FC18108A-4F3C-4103-93B0-30CF7DC31FCD}"/>
    <cellStyle name="Normal GHG Textfiels Bold 3 2 2 2 6 14" xfId="48690" xr:uid="{C1F2784B-3595-4E70-BD2B-A6085E8A4650}"/>
    <cellStyle name="Normal GHG Textfiels Bold 3 2 2 2 6 15" xfId="50695" xr:uid="{2C0B0322-A454-44D8-AD0F-AE2061C8EDAB}"/>
    <cellStyle name="Normal GHG Textfiels Bold 3 2 2 2 6 2" xfId="7712" xr:uid="{B89953EC-97F2-4DCD-9748-90B7354D61CC}"/>
    <cellStyle name="Normal GHG Textfiels Bold 3 2 2 2 6 3" xfId="11291" xr:uid="{93DE1813-E549-455B-A146-B3C126161AFE}"/>
    <cellStyle name="Normal GHG Textfiels Bold 3 2 2 2 6 4" xfId="15191" xr:uid="{91650220-64BB-4DD8-BFEB-E2E1DC1E8427}"/>
    <cellStyle name="Normal GHG Textfiels Bold 3 2 2 2 6 5" xfId="18390" xr:uid="{4AD54FCC-B7D4-4C22-A03A-02A5977E2F7F}"/>
    <cellStyle name="Normal GHG Textfiels Bold 3 2 2 2 6 6" xfId="22370" xr:uid="{BCF41C86-7729-4DA3-8733-4F09A1EF091C}"/>
    <cellStyle name="Normal GHG Textfiels Bold 3 2 2 2 6 7" xfId="24932" xr:uid="{778562FF-A7C6-40BB-9A55-BD4802B5D934}"/>
    <cellStyle name="Normal GHG Textfiels Bold 3 2 2 2 6 8" xfId="29275" xr:uid="{FF24873C-C44E-44AC-A8C3-B2678E07E363}"/>
    <cellStyle name="Normal GHG Textfiels Bold 3 2 2 2 6 9" xfId="31249" xr:uid="{3A4B0BCD-094D-41D9-BE7C-BE2FCD9CF006}"/>
    <cellStyle name="Normal GHG Textfiels Bold 3 2 2 2 7" xfId="3020" xr:uid="{6A3BB54B-677A-4509-BBD3-C34F492E3A72}"/>
    <cellStyle name="Normal GHG Textfiels Bold 3 2 2 2 7 10" xfId="34597" xr:uid="{A50EC768-D68C-42BA-8EC9-BC97B14834F6}"/>
    <cellStyle name="Normal GHG Textfiels Bold 3 2 2 2 7 11" xfId="38042" xr:uid="{110E3826-37C3-475A-80BB-812689E6239D}"/>
    <cellStyle name="Normal GHG Textfiels Bold 3 2 2 2 7 12" xfId="40731" xr:uid="{B48C869C-E552-4275-A721-78A08373773A}"/>
    <cellStyle name="Normal GHG Textfiels Bold 3 2 2 2 7 13" xfId="45042" xr:uid="{7B258AF4-ADA7-4128-8D1E-B17FB7D9BFC6}"/>
    <cellStyle name="Normal GHG Textfiels Bold 3 2 2 2 7 14" xfId="48433" xr:uid="{48991368-5135-4DB0-8A78-4704FB36D7C8}"/>
    <cellStyle name="Normal GHG Textfiels Bold 3 2 2 2 7 15" xfId="50438" xr:uid="{4A37B333-CFAA-41E8-88CD-33DC79FCDCC7}"/>
    <cellStyle name="Normal GHG Textfiels Bold 3 2 2 2 7 2" xfId="7455" xr:uid="{B3E4E2F8-8A7E-4D45-99F1-C5B24B8E9EE8}"/>
    <cellStyle name="Normal GHG Textfiels Bold 3 2 2 2 7 3" xfId="11034" xr:uid="{0C89BE4A-67BF-4815-8A45-7EAC343059F2}"/>
    <cellStyle name="Normal GHG Textfiels Bold 3 2 2 2 7 4" xfId="14934" xr:uid="{5EF43F4F-C2ED-4A32-8DA2-A68962681A44}"/>
    <cellStyle name="Normal GHG Textfiels Bold 3 2 2 2 7 5" xfId="18133" xr:uid="{48738B91-0806-4E26-A422-5028DF8B72BF}"/>
    <cellStyle name="Normal GHG Textfiels Bold 3 2 2 2 7 6" xfId="22113" xr:uid="{AFD963D0-CBF2-485A-AB4A-86FB192731DD}"/>
    <cellStyle name="Normal GHG Textfiels Bold 3 2 2 2 7 7" xfId="24675" xr:uid="{94028F5E-7439-4775-B660-4F9045B557FD}"/>
    <cellStyle name="Normal GHG Textfiels Bold 3 2 2 2 7 8" xfId="29018" xr:uid="{3B59B008-A438-43AE-93DF-36CFEB38651C}"/>
    <cellStyle name="Normal GHG Textfiels Bold 3 2 2 2 7 9" xfId="30992" xr:uid="{BB79615A-C56B-464D-B072-1E71BA1C8120}"/>
    <cellStyle name="Normal GHG Textfiels Bold 3 2 2 2 8" xfId="4229" xr:uid="{436D2F96-B8CF-4FE0-A9CE-AFFF13943B23}"/>
    <cellStyle name="Normal GHG Textfiels Bold 3 2 2 2 8 10" xfId="41892" xr:uid="{D27D767E-895B-40AA-9BE9-F0665A5F2C59}"/>
    <cellStyle name="Normal GHG Textfiels Bold 3 2 2 2 8 11" xfId="46228" xr:uid="{BBB740A4-7081-491E-B6A4-719966A6A35D}"/>
    <cellStyle name="Normal GHG Textfiels Bold 3 2 2 2 8 12" xfId="49632" xr:uid="{4C2FB755-D393-4859-AD76-A481EAA10AE2}"/>
    <cellStyle name="Normal GHG Textfiels Bold 3 2 2 2 8 13" xfId="51599" xr:uid="{763240ED-9138-4C2F-87A4-CA5F748F3655}"/>
    <cellStyle name="Normal GHG Textfiels Bold 3 2 2 2 8 2" xfId="8662" xr:uid="{8370E7C8-0CEC-48F1-99B4-63752DF5CF19}"/>
    <cellStyle name="Normal GHG Textfiels Bold 3 2 2 2 8 3" xfId="12233" xr:uid="{2A26AF7A-7367-41F1-B75E-A3A17C732645}"/>
    <cellStyle name="Normal GHG Textfiels Bold 3 2 2 2 8 4" xfId="16136" xr:uid="{6BD8B5D1-F5C7-48D3-80F9-5D84F7745094}"/>
    <cellStyle name="Normal GHG Textfiels Bold 3 2 2 2 8 5" xfId="19317" xr:uid="{33345E0A-9EF3-4EFD-86F9-8582AF6D8037}"/>
    <cellStyle name="Normal GHG Textfiels Bold 3 2 2 2 8 6" xfId="25836" xr:uid="{663E7838-285D-4DF8-80B9-054412404203}"/>
    <cellStyle name="Normal GHG Textfiels Bold 3 2 2 2 8 7" xfId="32184" xr:uid="{487E5E3B-2838-4E63-9487-EAD043F72C00}"/>
    <cellStyle name="Normal GHG Textfiels Bold 3 2 2 2 8 8" xfId="35790" xr:uid="{0CBCF007-A9AE-4FE5-999F-68B47E6A867D}"/>
    <cellStyle name="Normal GHG Textfiels Bold 3 2 2 2 8 9" xfId="39242" xr:uid="{5C7556FB-5E74-416F-AB24-180989C6B180}"/>
    <cellStyle name="Normal GHG Textfiels Bold 3 2 2 2 9" xfId="3978" xr:uid="{5B52928E-DF9E-4F79-BDD6-FFD88C818FDE}"/>
    <cellStyle name="Normal GHG Textfiels Bold 3 2 2 2 9 10" xfId="41641" xr:uid="{4B1F653A-BCA4-4FEB-8105-CFD350B7236F}"/>
    <cellStyle name="Normal GHG Textfiels Bold 3 2 2 2 9 11" xfId="45977" xr:uid="{C549589F-DEE5-486B-8E81-375ECD8E9EC7}"/>
    <cellStyle name="Normal GHG Textfiels Bold 3 2 2 2 9 12" xfId="49381" xr:uid="{AF8CCBB1-5AF2-44E6-9EC0-E8A42DB223D7}"/>
    <cellStyle name="Normal GHG Textfiels Bold 3 2 2 2 9 13" xfId="51348" xr:uid="{6FDC319A-7F1E-4449-9771-9ACE45C88CC6}"/>
    <cellStyle name="Normal GHG Textfiels Bold 3 2 2 2 9 2" xfId="8411" xr:uid="{B6ACA248-E031-43AC-BA5C-07386A792FC2}"/>
    <cellStyle name="Normal GHG Textfiels Bold 3 2 2 2 9 3" xfId="11982" xr:uid="{CDE995E7-216C-49C5-A55A-B5057DA8F7E5}"/>
    <cellStyle name="Normal GHG Textfiels Bold 3 2 2 2 9 4" xfId="15885" xr:uid="{0C7649BE-B422-4276-A5C5-5B3B92BC9C12}"/>
    <cellStyle name="Normal GHG Textfiels Bold 3 2 2 2 9 5" xfId="19066" xr:uid="{2AD58A3E-695B-4FF3-8576-E5E21F2901D6}"/>
    <cellStyle name="Normal GHG Textfiels Bold 3 2 2 2 9 6" xfId="25585" xr:uid="{714A4A68-DAB6-453D-891A-45794418724B}"/>
    <cellStyle name="Normal GHG Textfiels Bold 3 2 2 2 9 7" xfId="31933" xr:uid="{EE202476-2530-49BF-BBF5-9D38192B2218}"/>
    <cellStyle name="Normal GHG Textfiels Bold 3 2 2 2 9 8" xfId="35539" xr:uid="{B74DEAE4-397C-46AB-80A2-9000D972D0A6}"/>
    <cellStyle name="Normal GHG Textfiels Bold 3 2 2 2 9 9" xfId="38991" xr:uid="{6CB63BB1-B83B-4143-B7B5-D12FBAA96E98}"/>
    <cellStyle name="Normal GHG Textfiels Bold 3 2 2 3" xfId="1188" xr:uid="{D3809490-5CC8-4ED6-89C4-3A6C117898F5}"/>
    <cellStyle name="Normal GHG Textfiels Bold 3 2 2 3 10" xfId="36370" xr:uid="{55989ED2-0BE4-4069-B2D2-5EB15A19CBF0}"/>
    <cellStyle name="Normal GHG Textfiels Bold 3 2 2 3 11" xfId="36702" xr:uid="{FFAAA647-151B-4CA3-9CED-4593DBE951A0}"/>
    <cellStyle name="Normal GHG Textfiels Bold 3 2 2 3 12" xfId="43213" xr:uid="{D368CD8A-8EDD-445C-BBF1-86BDA9A81AA1}"/>
    <cellStyle name="Normal GHG Textfiels Bold 3 2 2 3 13" xfId="47650" xr:uid="{ECCD1FB3-AF0C-415A-9C87-C32D63FF304E}"/>
    <cellStyle name="Normal GHG Textfiels Bold 3 2 2 3 2" xfId="5630" xr:uid="{A7330BC8-F1C7-4D88-ACD7-E579498A2FA9}"/>
    <cellStyle name="Normal GHG Textfiels Bold 3 2 2 3 3" xfId="9204" xr:uid="{04AA00FD-8961-4E44-B1CD-3E0768BB02DF}"/>
    <cellStyle name="Normal GHG Textfiels Bold 3 2 2 3 4" xfId="4754" xr:uid="{553BB42E-590F-4101-A191-334107876A71}"/>
    <cellStyle name="Normal GHG Textfiels Bold 3 2 2 3 5" xfId="20296" xr:uid="{53D532BA-EFDF-43F8-AAE5-94329220348A}"/>
    <cellStyle name="Normal GHG Textfiels Bold 3 2 2 3 6" xfId="22895" xr:uid="{FC0AEA3F-CE09-4E8D-A03B-B1FEB65153CF}"/>
    <cellStyle name="Normal GHG Textfiels Bold 3 2 2 3 7" xfId="27232" xr:uid="{59DD5814-E953-4B0F-AB2B-4A9A2C961945}"/>
    <cellStyle name="Normal GHG Textfiels Bold 3 2 2 3 8" xfId="26776" xr:uid="{7A589B19-4252-4722-A8FE-C669D58A822E}"/>
    <cellStyle name="Normal GHG Textfiels Bold 3 2 2 3 9" xfId="32771" xr:uid="{90FC739A-B670-4934-B713-34172CA74BE0}"/>
    <cellStyle name="Normal GHG Textfiels Bold 3 2 2 4" xfId="1006" xr:uid="{AA5F170C-922B-49F1-99C4-DF07A401BABE}"/>
    <cellStyle name="Normal GHG Textfiels Bold 3 2 2 4 10" xfId="32589" xr:uid="{104F7B1B-AB52-4B3D-A224-3237DF2655EC}"/>
    <cellStyle name="Normal GHG Textfiels Bold 3 2 2 4 11" xfId="36205" xr:uid="{6594092B-04D6-4EAE-BA2E-2F339FC3DC84}"/>
    <cellStyle name="Normal GHG Textfiels Bold 3 2 2 4 12" xfId="37530" xr:uid="{0A0F9793-DE0B-4FB9-B9EA-D72139E65E85}"/>
    <cellStyle name="Normal GHG Textfiels Bold 3 2 2 4 13" xfId="43031" xr:uid="{9F445F71-A638-43D8-90FB-2889B56C0A51}"/>
    <cellStyle name="Normal GHG Textfiels Bold 3 2 2 4 14" xfId="47764" xr:uid="{02B2619C-8862-4565-A046-048FC7D913D8}"/>
    <cellStyle name="Normal GHG Textfiels Bold 3 2 2 4 2" xfId="5448" xr:uid="{E6443BBC-3B98-4A98-A862-202F0D403409}"/>
    <cellStyle name="Normal GHG Textfiels Bold 3 2 2 4 3" xfId="4785" xr:uid="{44E42508-8B6C-4FC3-8101-03A4259F96E4}"/>
    <cellStyle name="Normal GHG Textfiels Bold 3 2 2 4 4" xfId="12984" xr:uid="{187D761D-F9DA-4893-9AD9-B56B30658625}"/>
    <cellStyle name="Normal GHG Textfiels Bold 3 2 2 4 5" xfId="13264" xr:uid="{F09C229E-9E4F-4B69-AD78-25361830E671}"/>
    <cellStyle name="Normal GHG Textfiels Bold 3 2 2 4 6" xfId="20114" xr:uid="{875259FF-1A58-4C0D-BC45-D449E408070A}"/>
    <cellStyle name="Normal GHG Textfiels Bold 3 2 2 4 7" xfId="23077" xr:uid="{F5F600A8-4253-49EC-9F99-839A79D439F1}"/>
    <cellStyle name="Normal GHG Textfiels Bold 3 2 2 4 8" xfId="27057" xr:uid="{B5E2E58D-4DE8-4098-B771-43085316AD87}"/>
    <cellStyle name="Normal GHG Textfiels Bold 3 2 2 4 9" xfId="28631" xr:uid="{985A174A-4C23-4627-BF2A-D64B4187CA07}"/>
    <cellStyle name="Normal GHG Textfiels Bold 3 2 2 5" xfId="2052" xr:uid="{04FB3377-60C4-4DC2-93B9-62121701048C}"/>
    <cellStyle name="Normal GHG Textfiels Bold 3 2 2 5 10" xfId="33631" xr:uid="{75E06E33-DEE5-4147-90F1-C27E11942C52}"/>
    <cellStyle name="Normal GHG Textfiels Bold 3 2 2 5 11" xfId="37143" xr:uid="{A9F4182A-9F15-4C26-BDD5-E57B3AB67319}"/>
    <cellStyle name="Normal GHG Textfiels Bold 3 2 2 5 12" xfId="39769" xr:uid="{5EF878E5-6653-4154-A9EE-81715A503400}"/>
    <cellStyle name="Normal GHG Textfiels Bold 3 2 2 5 13" xfId="44075" xr:uid="{06324EB2-28BC-474D-904B-66A2F74908EB}"/>
    <cellStyle name="Normal GHG Textfiels Bold 3 2 2 5 14" xfId="47942" xr:uid="{12E56174-D2A5-43EB-B38D-DF5A150B5AE9}"/>
    <cellStyle name="Normal GHG Textfiels Bold 3 2 2 5 2" xfId="6490" xr:uid="{CB9887F0-B1B8-4191-ADBB-8AA76FE1F78E}"/>
    <cellStyle name="Normal GHG Textfiels Bold 3 2 2 5 3" xfId="10068" xr:uid="{87FAC0A1-1F87-435A-841F-7E50A8CB4C93}"/>
    <cellStyle name="Normal GHG Textfiels Bold 3 2 2 5 4" xfId="13967" xr:uid="{8EA9EC17-7460-4FD2-BE80-761CA65A489F}"/>
    <cellStyle name="Normal GHG Textfiels Bold 3 2 2 5 5" xfId="17168" xr:uid="{31C15E33-3D35-4035-8ACD-AF0E1B24D732}"/>
    <cellStyle name="Normal GHG Textfiels Bold 3 2 2 5 6" xfId="21151" xr:uid="{3AB308F3-6F3A-443D-A286-6AD7D3008BDF}"/>
    <cellStyle name="Normal GHG Textfiels Bold 3 2 2 5 7" xfId="23738" xr:uid="{4A4D7DA6-EB8A-42B1-A8C3-7B3CBFC3BB33}"/>
    <cellStyle name="Normal GHG Textfiels Bold 3 2 2 5 8" xfId="28069" xr:uid="{F73448CF-4E46-4CEE-AD3E-74A75ADA166A}"/>
    <cellStyle name="Normal GHG Textfiels Bold 3 2 2 5 9" xfId="29878" xr:uid="{BA34F958-2103-49D7-AEF3-1444BDE63174}"/>
    <cellStyle name="Normal GHG Textfiels Bold 3 2 2 6" xfId="2382" xr:uid="{D6F75EEE-2F73-4664-9C48-0019BA5EB0D9}"/>
    <cellStyle name="Normal GHG Textfiels Bold 3 2 2 6 10" xfId="33961" xr:uid="{DAFA2ABF-3D8C-42B5-9C7F-BC344237BE59}"/>
    <cellStyle name="Normal GHG Textfiels Bold 3 2 2 6 11" xfId="37451" xr:uid="{28439621-D3E4-4638-AF0B-F7848AF11C9E}"/>
    <cellStyle name="Normal GHG Textfiels Bold 3 2 2 6 12" xfId="40099" xr:uid="{10864B4E-7415-4A2C-B681-02A572A5D038}"/>
    <cellStyle name="Normal GHG Textfiels Bold 3 2 2 6 13" xfId="44405" xr:uid="{F16E0D82-007F-4B0E-9DFF-A3D43BE0D784}"/>
    <cellStyle name="Normal GHG Textfiels Bold 3 2 2 6 14" xfId="42356" xr:uid="{D3CBD1E2-4EB3-4394-9D4A-E655F6B94EE2}"/>
    <cellStyle name="Normal GHG Textfiels Bold 3 2 2 6 2" xfId="6820" xr:uid="{FFF29CE0-2D33-4FFA-AF24-81EAAED484D4}"/>
    <cellStyle name="Normal GHG Textfiels Bold 3 2 2 6 3" xfId="10398" xr:uid="{A957160F-DD8D-4448-9EC7-D7E85EEC7EA4}"/>
    <cellStyle name="Normal GHG Textfiels Bold 3 2 2 6 4" xfId="14297" xr:uid="{EAFBD962-8E08-452D-8201-13C6880EECF7}"/>
    <cellStyle name="Normal GHG Textfiels Bold 3 2 2 6 5" xfId="17498" xr:uid="{2F0DB1A5-6698-4648-B8FC-A5CE9F5277FB}"/>
    <cellStyle name="Normal GHG Textfiels Bold 3 2 2 6 6" xfId="21481" xr:uid="{D361A292-DC4D-433A-B9FA-885F77CC5891}"/>
    <cellStyle name="Normal GHG Textfiels Bold 3 2 2 6 7" xfId="24068" xr:uid="{1AA8342D-5DF5-479A-82DA-649087D252A6}"/>
    <cellStyle name="Normal GHG Textfiels Bold 3 2 2 6 8" xfId="28391" xr:uid="{D82227B8-5297-4275-8FB2-787C6C2AFD3C}"/>
    <cellStyle name="Normal GHG Textfiels Bold 3 2 2 6 9" xfId="26590" xr:uid="{31721DC6-B789-49CF-A4E9-BD250252E9AC}"/>
    <cellStyle name="Normal GHG Textfiels Bold 3 2 2 7" xfId="3066" xr:uid="{09C5B8AA-0087-42BD-B5CD-62634DC827B2}"/>
    <cellStyle name="Normal GHG Textfiels Bold 3 2 2 7 10" xfId="34643" xr:uid="{7EA25704-9746-40E5-9E25-1B2458A037DF}"/>
    <cellStyle name="Normal GHG Textfiels Bold 3 2 2 7 11" xfId="38088" xr:uid="{398F035F-B164-4DFC-BC7E-EF9406760FF6}"/>
    <cellStyle name="Normal GHG Textfiels Bold 3 2 2 7 12" xfId="40777" xr:uid="{62950981-7AED-4FCD-A481-59D0DE7988FC}"/>
    <cellStyle name="Normal GHG Textfiels Bold 3 2 2 7 13" xfId="45088" xr:uid="{D30FA0CC-C1B1-40E7-AD9C-EDBA35731A7E}"/>
    <cellStyle name="Normal GHG Textfiels Bold 3 2 2 7 14" xfId="48479" xr:uid="{39E695C8-19A9-478B-AA05-FA66D145751E}"/>
    <cellStyle name="Normal GHG Textfiels Bold 3 2 2 7 15" xfId="50484" xr:uid="{00628A01-BE67-446A-98EA-E6DCCCC8BCA0}"/>
    <cellStyle name="Normal GHG Textfiels Bold 3 2 2 7 2" xfId="7501" xr:uid="{0FBD5E72-7254-4A0F-98F0-BBC6AFF6069F}"/>
    <cellStyle name="Normal GHG Textfiels Bold 3 2 2 7 3" xfId="11080" xr:uid="{1F9382CC-AA8F-4D7A-B671-6F5F85785299}"/>
    <cellStyle name="Normal GHG Textfiels Bold 3 2 2 7 4" xfId="14980" xr:uid="{49A2726E-4C69-4BB1-B237-B940DA6B5CEA}"/>
    <cellStyle name="Normal GHG Textfiels Bold 3 2 2 7 5" xfId="18179" xr:uid="{A58C6A2A-D4E1-46C6-A78C-E86715C757C5}"/>
    <cellStyle name="Normal GHG Textfiels Bold 3 2 2 7 6" xfId="22159" xr:uid="{4AC3F2CB-88CC-4AA6-8525-38E76121850B}"/>
    <cellStyle name="Normal GHG Textfiels Bold 3 2 2 7 7" xfId="24721" xr:uid="{6CF9A25E-F239-4FEB-9646-0ED7A03EAE92}"/>
    <cellStyle name="Normal GHG Textfiels Bold 3 2 2 7 8" xfId="29064" xr:uid="{168460FA-7F57-42A5-82B1-EA5064927492}"/>
    <cellStyle name="Normal GHG Textfiels Bold 3 2 2 7 9" xfId="31038" xr:uid="{F42D5B1F-008F-40AD-A7B2-0E73A9E7E4DB}"/>
    <cellStyle name="Normal GHG Textfiels Bold 3 2 2 8" xfId="3013" xr:uid="{A9863C03-16F5-4F62-9FE8-FA0C57514CD5}"/>
    <cellStyle name="Normal GHG Textfiels Bold 3 2 2 8 10" xfId="34590" xr:uid="{BAA3BBDD-0832-4630-AE8F-DE7A1B612921}"/>
    <cellStyle name="Normal GHG Textfiels Bold 3 2 2 8 11" xfId="38035" xr:uid="{4ABEDBD3-B1C5-4F0A-9ECD-83367CD2552E}"/>
    <cellStyle name="Normal GHG Textfiels Bold 3 2 2 8 12" xfId="40724" xr:uid="{9A1F0A44-C7EC-4998-8A23-057F9D7ED375}"/>
    <cellStyle name="Normal GHG Textfiels Bold 3 2 2 8 13" xfId="45035" xr:uid="{39B24357-CF2B-40DE-85F5-CDBAEA0C2CAE}"/>
    <cellStyle name="Normal GHG Textfiels Bold 3 2 2 8 14" xfId="48426" xr:uid="{D5F44610-4301-41E4-9456-AEF5E81EC5B4}"/>
    <cellStyle name="Normal GHG Textfiels Bold 3 2 2 8 15" xfId="50431" xr:uid="{0E127677-DDA1-4F94-B0B3-3D983768EE55}"/>
    <cellStyle name="Normal GHG Textfiels Bold 3 2 2 8 2" xfId="7448" xr:uid="{542737E4-B00E-4958-957D-D62EE5E1FFC6}"/>
    <cellStyle name="Normal GHG Textfiels Bold 3 2 2 8 3" xfId="11027" xr:uid="{C788AB23-C810-44C2-9333-B55A8A120CB5}"/>
    <cellStyle name="Normal GHG Textfiels Bold 3 2 2 8 4" xfId="14927" xr:uid="{0380CDCE-499E-448D-B1BB-5B248EA1BEBB}"/>
    <cellStyle name="Normal GHG Textfiels Bold 3 2 2 8 5" xfId="18126" xr:uid="{8BA1629A-4190-4D83-9666-AF34316EE554}"/>
    <cellStyle name="Normal GHG Textfiels Bold 3 2 2 8 6" xfId="22106" xr:uid="{642DF870-E0F5-431A-966F-13E0D90E3FC6}"/>
    <cellStyle name="Normal GHG Textfiels Bold 3 2 2 8 7" xfId="24668" xr:uid="{504C942B-9611-4DCB-8C01-9AD5E579C358}"/>
    <cellStyle name="Normal GHG Textfiels Bold 3 2 2 8 8" xfId="29011" xr:uid="{691D54C8-7E32-411B-BBF6-49144AFD8F1B}"/>
    <cellStyle name="Normal GHG Textfiels Bold 3 2 2 8 9" xfId="30985" xr:uid="{FD76A472-388F-43F3-8FF8-77D8F1BDB9B2}"/>
    <cellStyle name="Normal GHG Textfiels Bold 3 2 2 9" xfId="4020" xr:uid="{ECD0AF6A-647E-4553-AE36-53B4D5CD07E8}"/>
    <cellStyle name="Normal GHG Textfiels Bold 3 2 2 9 10" xfId="41683" xr:uid="{DA0ED09D-EDCF-4ED8-8598-0B779B855B19}"/>
    <cellStyle name="Normal GHG Textfiels Bold 3 2 2 9 11" xfId="46019" xr:uid="{1C5C6A1F-0A1F-4D2D-8397-8FEFC814A2FB}"/>
    <cellStyle name="Normal GHG Textfiels Bold 3 2 2 9 12" xfId="49423" xr:uid="{0B6E4011-47C9-4295-8AE8-A17BDF188781}"/>
    <cellStyle name="Normal GHG Textfiels Bold 3 2 2 9 13" xfId="51390" xr:uid="{747F8594-7CC3-422D-A90D-05F53B79D53E}"/>
    <cellStyle name="Normal GHG Textfiels Bold 3 2 2 9 2" xfId="8453" xr:uid="{3AA90B42-540D-419D-B905-D4C73A9965A1}"/>
    <cellStyle name="Normal GHG Textfiels Bold 3 2 2 9 3" xfId="12024" xr:uid="{DC88DF03-5221-4573-9E61-71349A4292EF}"/>
    <cellStyle name="Normal GHG Textfiels Bold 3 2 2 9 4" xfId="15927" xr:uid="{D2B7F908-7C19-4BCF-8591-6F6658460BD4}"/>
    <cellStyle name="Normal GHG Textfiels Bold 3 2 2 9 5" xfId="19108" xr:uid="{F987D47C-E7AD-421F-912E-95A2383941D2}"/>
    <cellStyle name="Normal GHG Textfiels Bold 3 2 2 9 6" xfId="25627" xr:uid="{2F0423A5-3038-4705-83DF-1F2CD13CBEDC}"/>
    <cellStyle name="Normal GHG Textfiels Bold 3 2 2 9 7" xfId="31975" xr:uid="{2400D3F2-F61A-4091-9327-DD9B703F36E6}"/>
    <cellStyle name="Normal GHG Textfiels Bold 3 2 2 9 8" xfId="35581" xr:uid="{F398A9D4-8A07-49C8-B386-652A48425479}"/>
    <cellStyle name="Normal GHG Textfiels Bold 3 2 2 9 9" xfId="39033" xr:uid="{14BC7AA1-B6A2-47D6-B0CA-91EDA8CBF845}"/>
    <cellStyle name="Normal GHG Textfiels Bold 3 2 3" xfId="796" xr:uid="{566AC96F-F032-4BFA-A953-0FF0FDB5A88B}"/>
    <cellStyle name="Normal GHG Textfiels Bold 3 2 3 10" xfId="5151" xr:uid="{5A0B553B-8EEB-462C-B42B-23A6004ED280}"/>
    <cellStyle name="Normal GHG Textfiels Bold 3 2 3 11" xfId="13134" xr:uid="{9AAB9BC3-34B7-4AA3-A453-FF6787185C06}"/>
    <cellStyle name="Normal GHG Textfiels Bold 3 2 3 12" xfId="19905" xr:uid="{2AC265A9-D361-48A8-8A25-8B5C6D5103A5}"/>
    <cellStyle name="Normal GHG Textfiels Bold 3 2 3 13" xfId="26835" xr:uid="{15477CD4-DA92-40EC-9D29-10567C1FD4D6}"/>
    <cellStyle name="Normal GHG Textfiels Bold 3 2 3 14" xfId="42821" xr:uid="{C14D79BC-B50D-4F5E-A02C-3FEC6889DFB4}"/>
    <cellStyle name="Normal GHG Textfiels Bold 3 2 3 15" xfId="52659" xr:uid="{6BB7748D-430D-4433-9BFB-CB9FF2BF9FB6}"/>
    <cellStyle name="Normal GHG Textfiels Bold 3 2 3 2" xfId="1305" xr:uid="{F9A74AEA-9D56-483F-A0B3-81DB88BC58B6}"/>
    <cellStyle name="Normal GHG Textfiels Bold 3 2 3 2 10" xfId="36479" xr:uid="{7C1A738A-2886-447E-9ECF-20F53206C7F2}"/>
    <cellStyle name="Normal GHG Textfiels Bold 3 2 3 2 11" xfId="36583" xr:uid="{D6326982-FAA8-4C83-B3D4-12E9A01115E6}"/>
    <cellStyle name="Normal GHG Textfiels Bold 3 2 3 2 12" xfId="43330" xr:uid="{DB3A3CCF-0611-4474-ACA9-0676C675D722}"/>
    <cellStyle name="Normal GHG Textfiels Bold 3 2 3 2 13" xfId="42614" xr:uid="{FF48B819-3B70-405C-994B-B60190B8B92E}"/>
    <cellStyle name="Normal GHG Textfiels Bold 3 2 3 2 2" xfId="5747" xr:uid="{0D3F63D2-8213-4C13-B622-9002505015E2}"/>
    <cellStyle name="Normal GHG Textfiels Bold 3 2 3 2 3" xfId="9321" xr:uid="{45CA7060-0220-43CD-8AC1-D8082B9DEF68}"/>
    <cellStyle name="Normal GHG Textfiels Bold 3 2 3 2 4" xfId="4939" xr:uid="{237BB76A-5CC1-43A1-BC4B-2F1D3F5A0053}"/>
    <cellStyle name="Normal GHG Textfiels Bold 3 2 3 2 5" xfId="20413" xr:uid="{5DBD7BE2-795C-46BE-A7C8-D2C1FE6EB74D}"/>
    <cellStyle name="Normal GHG Textfiels Bold 3 2 3 2 6" xfId="22778" xr:uid="{8077B262-55CC-497F-9FBA-F70CC5D566B5}"/>
    <cellStyle name="Normal GHG Textfiels Bold 3 2 3 2 7" xfId="27347" xr:uid="{5610E356-81CF-4FCB-9901-4CFA1451779C}"/>
    <cellStyle name="Normal GHG Textfiels Bold 3 2 3 2 8" xfId="28019" xr:uid="{A5FF1E9A-537D-434A-B608-397DF3E04361}"/>
    <cellStyle name="Normal GHG Textfiels Bold 3 2 3 2 9" xfId="32888" xr:uid="{285BDF2D-FEC6-45C5-AA20-8DFE3F573F8C}"/>
    <cellStyle name="Normal GHG Textfiels Bold 3 2 3 3" xfId="1793" xr:uid="{CEE70D14-6070-4A27-968D-C7E6958BEADF}"/>
    <cellStyle name="Normal GHG Textfiels Bold 3 2 3 3 10" xfId="33376" xr:uid="{AD0FB888-6FD8-4649-9A62-202AEE18B406}"/>
    <cellStyle name="Normal GHG Textfiels Bold 3 2 3 3 11" xfId="36916" xr:uid="{72445938-93B3-4905-9ED7-E11F9A854816}"/>
    <cellStyle name="Normal GHG Textfiels Bold 3 2 3 3 12" xfId="36832" xr:uid="{F84C5312-7669-45B7-911D-0A2C8F4E0BD9}"/>
    <cellStyle name="Normal GHG Textfiels Bold 3 2 3 3 13" xfId="43818" xr:uid="{1C109D46-8886-48C6-8CC8-CE18A7B9D12C}"/>
    <cellStyle name="Normal GHG Textfiels Bold 3 2 3 3 14" xfId="47152" xr:uid="{768B4EF5-8E64-4107-8D51-1344E56F1DD7}"/>
    <cellStyle name="Normal GHG Textfiels Bold 3 2 3 3 2" xfId="6231" xr:uid="{E7D11B13-145D-4DBB-AC97-0EEBBA4772C8}"/>
    <cellStyle name="Normal GHG Textfiels Bold 3 2 3 3 3" xfId="9809" xr:uid="{5B9E5339-FA9C-4D96-B563-9FE15BCB7AEB}"/>
    <cellStyle name="Normal GHG Textfiels Bold 3 2 3 3 4" xfId="13711" xr:uid="{EA27A4CB-764A-4C54-AB9B-B2B433DBF7F0}"/>
    <cellStyle name="Normal GHG Textfiels Bold 3 2 3 3 5" xfId="16914" xr:uid="{DE5A14A2-1B1F-4B20-809B-2D40FC780685}"/>
    <cellStyle name="Normal GHG Textfiels Bold 3 2 3 3 6" xfId="20901" xr:uid="{9BDD79EF-CE57-4EC8-B516-74CE62602F6F}"/>
    <cellStyle name="Normal GHG Textfiels Bold 3 2 3 3 7" xfId="23501" xr:uid="{43718E09-7B32-4A7D-9DF0-3794E6532F8B}"/>
    <cellStyle name="Normal GHG Textfiels Bold 3 2 3 3 8" xfId="27821" xr:uid="{F68E3157-CA30-49FF-90ED-7E6600DBDA86}"/>
    <cellStyle name="Normal GHG Textfiels Bold 3 2 3 3 9" xfId="27615" xr:uid="{433F293D-3C8E-4DEC-A15D-A1793A4785FE}"/>
    <cellStyle name="Normal GHG Textfiels Bold 3 2 3 4" xfId="2216" xr:uid="{8505AE20-D38F-40CD-A757-5AE3245561B7}"/>
    <cellStyle name="Normal GHG Textfiels Bold 3 2 3 4 10" xfId="33795" xr:uid="{C2FCA38E-49F3-498B-8D00-BE5ADD38088A}"/>
    <cellStyle name="Normal GHG Textfiels Bold 3 2 3 4 11" xfId="37295" xr:uid="{89CF1258-BC90-4BCC-A424-47FF689E3CD4}"/>
    <cellStyle name="Normal GHG Textfiels Bold 3 2 3 4 12" xfId="39933" xr:uid="{F59D1547-CC03-4A0D-9995-175629792125}"/>
    <cellStyle name="Normal GHG Textfiels Bold 3 2 3 4 13" xfId="44239" xr:uid="{E05FFA31-8BD1-4A66-8B47-AA3A0F34D9B3}"/>
    <cellStyle name="Normal GHG Textfiels Bold 3 2 3 4 14" xfId="47400" xr:uid="{ABA4B5D2-971A-42AD-B268-DD6FDB619FE3}"/>
    <cellStyle name="Normal GHG Textfiels Bold 3 2 3 4 2" xfId="6654" xr:uid="{652772E4-A3F3-4176-84F4-2B84D50E23B3}"/>
    <cellStyle name="Normal GHG Textfiels Bold 3 2 3 4 3" xfId="10232" xr:uid="{33DDB089-E350-4EE2-9D17-F98AEC7DB34D}"/>
    <cellStyle name="Normal GHG Textfiels Bold 3 2 3 4 4" xfId="14131" xr:uid="{5570B81E-6D49-4B53-8BA1-49F2FE2B68FE}"/>
    <cellStyle name="Normal GHG Textfiels Bold 3 2 3 4 5" xfId="17332" xr:uid="{064B05CF-DCEF-453E-B728-48BB216E16A3}"/>
    <cellStyle name="Normal GHG Textfiels Bold 3 2 3 4 6" xfId="21315" xr:uid="{374D95D9-D797-486C-81AC-862E9091B277}"/>
    <cellStyle name="Normal GHG Textfiels Bold 3 2 3 4 7" xfId="23902" xr:uid="{C337FF44-2E3B-4C38-AFF6-39BF5A012C3D}"/>
    <cellStyle name="Normal GHG Textfiels Bold 3 2 3 4 8" xfId="28227" xr:uid="{8AB550A3-1352-4686-867F-5E9CE0D758F3}"/>
    <cellStyle name="Normal GHG Textfiels Bold 3 2 3 4 9" xfId="29924" xr:uid="{DC2C463C-0F3E-4596-B23D-43AEAEAF45BB}"/>
    <cellStyle name="Normal GHG Textfiels Bold 3 2 3 5" xfId="2571" xr:uid="{EAD78F44-5A57-48C0-ADF7-98A4945C2FA8}"/>
    <cellStyle name="Normal GHG Textfiels Bold 3 2 3 5 10" xfId="34150" xr:uid="{AC200F4F-2A63-4247-BDD6-B439CEE00634}"/>
    <cellStyle name="Normal GHG Textfiels Bold 3 2 3 5 11" xfId="37615" xr:uid="{A960CD92-1538-4644-9EA1-D1F361AAFEAD}"/>
    <cellStyle name="Normal GHG Textfiels Bold 3 2 3 5 12" xfId="40288" xr:uid="{1DB950B7-031C-4C24-BDEE-4AB0CC18742F}"/>
    <cellStyle name="Normal GHG Textfiels Bold 3 2 3 5 13" xfId="44594" xr:uid="{9266DD9B-9AB8-4679-B90C-15BD5D4B6431}"/>
    <cellStyle name="Normal GHG Textfiels Bold 3 2 3 5 14" xfId="42775" xr:uid="{D0E4E908-F8D7-4454-B0F0-A7E48CAB500D}"/>
    <cellStyle name="Normal GHG Textfiels Bold 3 2 3 5 2" xfId="7008" xr:uid="{403BBC4A-EB96-4FC8-A1FB-CC211DDE070D}"/>
    <cellStyle name="Normal GHG Textfiels Bold 3 2 3 5 3" xfId="10587" xr:uid="{4724C9FC-60E2-49B0-B554-61102637E3A0}"/>
    <cellStyle name="Normal GHG Textfiels Bold 3 2 3 5 4" xfId="14486" xr:uid="{AB0439C3-56A4-42D7-8E60-4776CFF79ADA}"/>
    <cellStyle name="Normal GHG Textfiels Bold 3 2 3 5 5" xfId="17687" xr:uid="{1C87DB1A-6D9A-4E17-B139-F3E0E331C21C}"/>
    <cellStyle name="Normal GHG Textfiels Bold 3 2 3 5 6" xfId="21670" xr:uid="{D08A645D-B37F-4959-933B-267103DFDC5F}"/>
    <cellStyle name="Normal GHG Textfiels Bold 3 2 3 5 7" xfId="24242" xr:uid="{B3818289-1453-47F2-B243-1F70DE0C1DA6}"/>
    <cellStyle name="Normal GHG Textfiels Bold 3 2 3 5 8" xfId="28576" xr:uid="{C754A11C-78C7-4388-8452-4DED5D65EB9C}"/>
    <cellStyle name="Normal GHG Textfiels Bold 3 2 3 5 9" xfId="30543" xr:uid="{21885CEB-C4C1-4C99-8335-04B1622236A3}"/>
    <cellStyle name="Normal GHG Textfiels Bold 3 2 3 6" xfId="3260" xr:uid="{6F2ACBA3-A721-497C-9CC0-1A8903B61FBD}"/>
    <cellStyle name="Normal GHG Textfiels Bold 3 2 3 6 10" xfId="34837" xr:uid="{D84EE966-5573-41C6-9AC1-ACDF4E37E3A4}"/>
    <cellStyle name="Normal GHG Textfiels Bold 3 2 3 6 11" xfId="38282" xr:uid="{168B9EF1-3350-41A1-963F-88F92D057D6B}"/>
    <cellStyle name="Normal GHG Textfiels Bold 3 2 3 6 12" xfId="40971" xr:uid="{194A2394-E2B4-4692-9C9A-F485A881B6E0}"/>
    <cellStyle name="Normal GHG Textfiels Bold 3 2 3 6 13" xfId="45282" xr:uid="{AE4AF982-42F9-44F8-8D9F-050A0F1B805B}"/>
    <cellStyle name="Normal GHG Textfiels Bold 3 2 3 6 14" xfId="48673" xr:uid="{2AE85A3F-AC86-41B9-BDDD-97C2F590570D}"/>
    <cellStyle name="Normal GHG Textfiels Bold 3 2 3 6 15" xfId="50678" xr:uid="{D537BB51-1BEB-4E2E-8122-EE76E9B31700}"/>
    <cellStyle name="Normal GHG Textfiels Bold 3 2 3 6 2" xfId="7695" xr:uid="{BDF653F5-D5EE-48AF-B765-2960C36831EB}"/>
    <cellStyle name="Normal GHG Textfiels Bold 3 2 3 6 3" xfId="11274" xr:uid="{EBEB43C1-3C79-48D9-98C8-8E26033043DB}"/>
    <cellStyle name="Normal GHG Textfiels Bold 3 2 3 6 4" xfId="15174" xr:uid="{EF578660-39DA-459C-B123-10EE627FCF20}"/>
    <cellStyle name="Normal GHG Textfiels Bold 3 2 3 6 5" xfId="18373" xr:uid="{9E23D420-36C0-4C31-BD24-4B396A0DAF56}"/>
    <cellStyle name="Normal GHG Textfiels Bold 3 2 3 6 6" xfId="22353" xr:uid="{93DF79FE-611C-4636-AF0B-20DEA23B9555}"/>
    <cellStyle name="Normal GHG Textfiels Bold 3 2 3 6 7" xfId="24915" xr:uid="{CA4B58AC-E3FB-404A-9C97-D8651BA0B922}"/>
    <cellStyle name="Normal GHG Textfiels Bold 3 2 3 6 8" xfId="29258" xr:uid="{8242FEA5-B96D-4144-AEDE-C426ABE15F74}"/>
    <cellStyle name="Normal GHG Textfiels Bold 3 2 3 6 9" xfId="31232" xr:uid="{2B37D0A6-3F2C-4EA4-868A-5CB485C1EB3D}"/>
    <cellStyle name="Normal GHG Textfiels Bold 3 2 3 7" xfId="3537" xr:uid="{99FF386E-43A7-47B3-82CD-CD3326E0FFD1}"/>
    <cellStyle name="Normal GHG Textfiels Bold 3 2 3 7 10" xfId="35114" xr:uid="{257D5D42-3774-447D-8D80-7E352274B7E8}"/>
    <cellStyle name="Normal GHG Textfiels Bold 3 2 3 7 11" xfId="38559" xr:uid="{BD66B57D-A8A3-420F-89AD-B11B42091D1C}"/>
    <cellStyle name="Normal GHG Textfiels Bold 3 2 3 7 12" xfId="41248" xr:uid="{28A1AAC5-1FDE-409A-833F-48034F600340}"/>
    <cellStyle name="Normal GHG Textfiels Bold 3 2 3 7 13" xfId="45559" xr:uid="{F6C3846A-9698-41D9-BADD-F2E3DA0B22BF}"/>
    <cellStyle name="Normal GHG Textfiels Bold 3 2 3 7 14" xfId="48950" xr:uid="{2F67948C-50FB-42E5-8D6F-8C625A9F8F3F}"/>
    <cellStyle name="Normal GHG Textfiels Bold 3 2 3 7 15" xfId="50955" xr:uid="{EF1BE18E-FFE9-4311-BEE5-50519777B401}"/>
    <cellStyle name="Normal GHG Textfiels Bold 3 2 3 7 2" xfId="7972" xr:uid="{501693A1-1433-4033-B3E3-2D0A96578DA8}"/>
    <cellStyle name="Normal GHG Textfiels Bold 3 2 3 7 3" xfId="11551" xr:uid="{DDD58FDE-0788-463F-BFE6-6F26956771BA}"/>
    <cellStyle name="Normal GHG Textfiels Bold 3 2 3 7 4" xfId="15451" xr:uid="{5E41834B-517C-4CAC-B757-883DA6D2B54E}"/>
    <cellStyle name="Normal GHG Textfiels Bold 3 2 3 7 5" xfId="18650" xr:uid="{774C8FFE-FE08-468C-A132-30AE7D0274E6}"/>
    <cellStyle name="Normal GHG Textfiels Bold 3 2 3 7 6" xfId="22630" xr:uid="{4E027365-C782-4FCD-ACA0-1FF1706AA3A0}"/>
    <cellStyle name="Normal GHG Textfiels Bold 3 2 3 7 7" xfId="25192" xr:uid="{BA78025B-0A7A-4E0B-981F-AA142B17987A}"/>
    <cellStyle name="Normal GHG Textfiels Bold 3 2 3 7 8" xfId="29535" xr:uid="{9C9B02A5-22EF-4D1F-B44D-5BD5F2A35C95}"/>
    <cellStyle name="Normal GHG Textfiels Bold 3 2 3 7 9" xfId="31509" xr:uid="{9D745040-DB5F-404E-8531-F12C5A110146}"/>
    <cellStyle name="Normal GHG Textfiels Bold 3 2 3 8" xfId="4212" xr:uid="{A7B6EB2D-63FE-49AD-971D-7C881263D61A}"/>
    <cellStyle name="Normal GHG Textfiels Bold 3 2 3 8 10" xfId="41875" xr:uid="{E1FAA6C9-F801-4BF0-B42B-30D6CA80EAA5}"/>
    <cellStyle name="Normal GHG Textfiels Bold 3 2 3 8 11" xfId="46211" xr:uid="{EBC3FC85-C7CD-4A19-89CE-9F92229D492B}"/>
    <cellStyle name="Normal GHG Textfiels Bold 3 2 3 8 12" xfId="49615" xr:uid="{8E1DEAAD-C9B2-43E5-8BF7-2A414EB08FA6}"/>
    <cellStyle name="Normal GHG Textfiels Bold 3 2 3 8 13" xfId="51582" xr:uid="{89B4BC01-313B-43EF-9D15-32005DBEA3CD}"/>
    <cellStyle name="Normal GHG Textfiels Bold 3 2 3 8 2" xfId="8645" xr:uid="{90558548-B174-4B41-9B7F-36E89F792A79}"/>
    <cellStyle name="Normal GHG Textfiels Bold 3 2 3 8 3" xfId="12216" xr:uid="{87225D0C-434C-4001-822D-F8EAE03740E5}"/>
    <cellStyle name="Normal GHG Textfiels Bold 3 2 3 8 4" xfId="16119" xr:uid="{C6082D8F-FEDF-4653-9149-4D2BB8950C95}"/>
    <cellStyle name="Normal GHG Textfiels Bold 3 2 3 8 5" xfId="19300" xr:uid="{322349B9-AAE5-4B68-B8EA-8A29CD1DFEDC}"/>
    <cellStyle name="Normal GHG Textfiels Bold 3 2 3 8 6" xfId="25819" xr:uid="{598FF198-B278-4F79-BB92-A1233A568929}"/>
    <cellStyle name="Normal GHG Textfiels Bold 3 2 3 8 7" xfId="32167" xr:uid="{61F22837-09EB-417C-AF5F-F45B2DF99694}"/>
    <cellStyle name="Normal GHG Textfiels Bold 3 2 3 8 8" xfId="35773" xr:uid="{F4F12740-13D6-4522-B0BE-5401723EC117}"/>
    <cellStyle name="Normal GHG Textfiels Bold 3 2 3 8 9" xfId="39225" xr:uid="{DEFF352D-C475-4BE7-B322-C031D0AD1398}"/>
    <cellStyle name="Normal GHG Textfiels Bold 3 2 3 9" xfId="4532" xr:uid="{67E6741B-4F53-4306-9AAE-79FD581090D5}"/>
    <cellStyle name="Normal GHG Textfiels Bold 3 2 3 9 10" xfId="42195" xr:uid="{A5ADFD45-47C3-4D8B-9A1A-913407CFFF57}"/>
    <cellStyle name="Normal GHG Textfiels Bold 3 2 3 9 11" xfId="46531" xr:uid="{C31578DE-B4E7-439D-B86F-E0D05997F088}"/>
    <cellStyle name="Normal GHG Textfiels Bold 3 2 3 9 12" xfId="49935" xr:uid="{668CC413-9A9E-4239-862D-FB494C753603}"/>
    <cellStyle name="Normal GHG Textfiels Bold 3 2 3 9 13" xfId="51902" xr:uid="{B52DA42C-CF26-45EA-A41B-4670D841BE6D}"/>
    <cellStyle name="Normal GHG Textfiels Bold 3 2 3 9 2" xfId="8965" xr:uid="{AF0EEA4B-24A0-4470-9E26-F9AA94291B94}"/>
    <cellStyle name="Normal GHG Textfiels Bold 3 2 3 9 3" xfId="12536" xr:uid="{F2AC533F-F4B9-4C0E-BA9F-345342E4EE3C}"/>
    <cellStyle name="Normal GHG Textfiels Bold 3 2 3 9 4" xfId="16439" xr:uid="{0D5269FA-DBBC-4C2A-8284-0B732CDEFD82}"/>
    <cellStyle name="Normal GHG Textfiels Bold 3 2 3 9 5" xfId="19620" xr:uid="{09C487E5-DC27-418D-B288-E7414E603CC2}"/>
    <cellStyle name="Normal GHG Textfiels Bold 3 2 3 9 6" xfId="26139" xr:uid="{FDB96E34-9C46-41C5-86DC-040C913375DC}"/>
    <cellStyle name="Normal GHG Textfiels Bold 3 2 3 9 7" xfId="32487" xr:uid="{D325EF63-AA3D-437F-AC4C-4C968DAAD160}"/>
    <cellStyle name="Normal GHG Textfiels Bold 3 2 3 9 8" xfId="36093" xr:uid="{345509BE-FAC3-4945-B03A-AFB9515CCF78}"/>
    <cellStyle name="Normal GHG Textfiels Bold 3 2 3 9 9" xfId="39545" xr:uid="{89683048-F4BE-43F4-839C-ABAF0A99B421}"/>
    <cellStyle name="Normal GHG Textfiels Bold 3 2 4" xfId="4997" xr:uid="{9C7E0E7B-5B7E-4D28-9542-EB5660C8AA7C}"/>
    <cellStyle name="Normal GHG Textfiels Bold 3 2 5" xfId="26626" xr:uid="{286F568F-A47B-4680-8B32-3667BDE69D8F}"/>
    <cellStyle name="Normal GHG Textfiels Bold 3 2 6" xfId="52123" xr:uid="{C9E1046E-713C-45CB-9453-80B965965B8C}"/>
    <cellStyle name="Normal GHG Textfiels Bold 3 3" xfId="436" xr:uid="{D5488DB0-211C-4438-8A9D-9F712B520E56}"/>
    <cellStyle name="Normal GHG Textfiels Bold 3 3 10" xfId="3491" xr:uid="{3C4273FB-D5DE-40CD-89B1-A710D42237A1}"/>
    <cellStyle name="Normal GHG Textfiels Bold 3 3 10 10" xfId="35068" xr:uid="{62CAF6D4-0533-400F-9B9D-A611D31C208C}"/>
    <cellStyle name="Normal GHG Textfiels Bold 3 3 10 11" xfId="38513" xr:uid="{D1DF0BB8-5DA5-4844-9811-56F86735AB85}"/>
    <cellStyle name="Normal GHG Textfiels Bold 3 3 10 12" xfId="41202" xr:uid="{D467622C-112D-4EF0-9C71-97933DFF5DBE}"/>
    <cellStyle name="Normal GHG Textfiels Bold 3 3 10 13" xfId="45513" xr:uid="{02E90AAA-E3F2-41AE-A1D7-F1782D1410AB}"/>
    <cellStyle name="Normal GHG Textfiels Bold 3 3 10 14" xfId="48904" xr:uid="{38B58661-7D8A-47AE-B1AC-3C9B7EC56C65}"/>
    <cellStyle name="Normal GHG Textfiels Bold 3 3 10 15" xfId="50909" xr:uid="{1A57F8E5-9D40-408A-89AD-08B7BBEFD795}"/>
    <cellStyle name="Normal GHG Textfiels Bold 3 3 10 2" xfId="7926" xr:uid="{C88A2E38-D025-4B17-B502-394A06524BE7}"/>
    <cellStyle name="Normal GHG Textfiels Bold 3 3 10 3" xfId="11505" xr:uid="{B97907A5-7034-4268-A867-DFFDC1A29335}"/>
    <cellStyle name="Normal GHG Textfiels Bold 3 3 10 4" xfId="15405" xr:uid="{173F4FCD-56D6-415D-B90D-D8ACEC822C1A}"/>
    <cellStyle name="Normal GHG Textfiels Bold 3 3 10 5" xfId="18604" xr:uid="{57C551D1-EBCD-4FDA-8E8B-3B48409B0611}"/>
    <cellStyle name="Normal GHG Textfiels Bold 3 3 10 6" xfId="22584" xr:uid="{D449357F-B39A-4F37-B67B-0D115FABB8CE}"/>
    <cellStyle name="Normal GHG Textfiels Bold 3 3 10 7" xfId="25146" xr:uid="{19BF0E87-EA80-4E4C-8AF6-0EC513299A61}"/>
    <cellStyle name="Normal GHG Textfiels Bold 3 3 10 8" xfId="29489" xr:uid="{DF0690EA-CD86-4CE9-BEDC-1DB32533B2AD}"/>
    <cellStyle name="Normal GHG Textfiels Bold 3 3 10 9" xfId="31463" xr:uid="{0F5CD561-CBAB-400A-88B7-A91C7A12477A}"/>
    <cellStyle name="Normal GHG Textfiels Bold 3 3 11" xfId="3923" xr:uid="{3C83D78B-08B3-4AE7-AEC7-EB9C41398F11}"/>
    <cellStyle name="Normal GHG Textfiels Bold 3 3 11 10" xfId="41586" xr:uid="{35AD34E6-EFFE-44DA-A340-EA5213898B48}"/>
    <cellStyle name="Normal GHG Textfiels Bold 3 3 11 11" xfId="45922" xr:uid="{E544C35B-A058-4A02-A6E5-138BAB7CB3FE}"/>
    <cellStyle name="Normal GHG Textfiels Bold 3 3 11 12" xfId="49326" xr:uid="{C77F7D37-429A-4AD5-BC00-5A8F9E077FA1}"/>
    <cellStyle name="Normal GHG Textfiels Bold 3 3 11 13" xfId="51293" xr:uid="{BA806BF5-76AE-461C-B8D3-608ED7658612}"/>
    <cellStyle name="Normal GHG Textfiels Bold 3 3 11 2" xfId="8356" xr:uid="{2AF5FE27-ED2B-49CD-AEEB-2DE361808314}"/>
    <cellStyle name="Normal GHG Textfiels Bold 3 3 11 3" xfId="11927" xr:uid="{B1AAA396-C321-424D-B545-A04195C7BE97}"/>
    <cellStyle name="Normal GHG Textfiels Bold 3 3 11 4" xfId="15830" xr:uid="{0918D3B9-F358-42E1-8E26-E7758155DB67}"/>
    <cellStyle name="Normal GHG Textfiels Bold 3 3 11 5" xfId="19011" xr:uid="{2AD2B3EC-6768-4E10-B671-B5D5B0535B9A}"/>
    <cellStyle name="Normal GHG Textfiels Bold 3 3 11 6" xfId="25530" xr:uid="{B68DAA12-F430-4582-8142-C2C65135817A}"/>
    <cellStyle name="Normal GHG Textfiels Bold 3 3 11 7" xfId="31878" xr:uid="{27928710-84A7-4054-8B6E-E05D870B7F1C}"/>
    <cellStyle name="Normal GHG Textfiels Bold 3 3 11 8" xfId="35484" xr:uid="{942000A2-3C26-442E-95AD-C0FB5E5F3DA9}"/>
    <cellStyle name="Normal GHG Textfiels Bold 3 3 11 9" xfId="38936" xr:uid="{BA355BEB-9EBF-416D-A9CF-FF151E7BD1D3}"/>
    <cellStyle name="Normal GHG Textfiels Bold 3 3 12" xfId="4582" xr:uid="{736CD521-2D14-4DB4-BB1B-2BFF100DFD08}"/>
    <cellStyle name="Normal GHG Textfiels Bold 3 3 12 10" xfId="42245" xr:uid="{20D823B7-5D80-422F-9DC9-6EB3D4BB43D0}"/>
    <cellStyle name="Normal GHG Textfiels Bold 3 3 12 11" xfId="46581" xr:uid="{54994BEC-E303-4C8A-A76F-E15582B1E72F}"/>
    <cellStyle name="Normal GHG Textfiels Bold 3 3 12 12" xfId="49985" xr:uid="{C3843AD4-2CE9-41E2-8B0C-2C8738EE7896}"/>
    <cellStyle name="Normal GHG Textfiels Bold 3 3 12 13" xfId="51952" xr:uid="{0F5E3924-2CB1-4056-BA4B-8398D7CB9FCF}"/>
    <cellStyle name="Normal GHG Textfiels Bold 3 3 12 2" xfId="9015" xr:uid="{2C5404D1-EEF5-461D-9E95-D4999B6B1410}"/>
    <cellStyle name="Normal GHG Textfiels Bold 3 3 12 3" xfId="12586" xr:uid="{F354A2B0-16D5-456A-B0FC-2E0DF80AD774}"/>
    <cellStyle name="Normal GHG Textfiels Bold 3 3 12 4" xfId="16489" xr:uid="{5A31D09F-7185-4D8B-BDC7-039D4EBD49EC}"/>
    <cellStyle name="Normal GHG Textfiels Bold 3 3 12 5" xfId="19670" xr:uid="{34D7AFEE-F7F1-4EA9-A8AA-8D3660D7F59C}"/>
    <cellStyle name="Normal GHG Textfiels Bold 3 3 12 6" xfId="26189" xr:uid="{4F263E51-2DB3-4976-8C47-2E8353D17CA5}"/>
    <cellStyle name="Normal GHG Textfiels Bold 3 3 12 7" xfId="32537" xr:uid="{45EA9823-458F-41F3-B484-9CE4663BD1E0}"/>
    <cellStyle name="Normal GHG Textfiels Bold 3 3 12 8" xfId="36143" xr:uid="{AF73D1CE-0F6B-41A4-A387-A491181D6441}"/>
    <cellStyle name="Normal GHG Textfiels Bold 3 3 12 9" xfId="39595" xr:uid="{B372A20D-0DDF-422C-89E5-ADD771F50F7D}"/>
    <cellStyle name="Normal GHG Textfiels Bold 3 3 13" xfId="5252" xr:uid="{67AB1AAF-4357-44C0-8D98-2D63EC37CDFF}"/>
    <cellStyle name="Normal GHG Textfiels Bold 3 3 14" xfId="5555" xr:uid="{98480AE2-5351-4348-B7B8-6ABA1AFA3B65}"/>
    <cellStyle name="Normal GHG Textfiels Bold 3 3 15" xfId="4937" xr:uid="{59A2C0E4-2C88-49B3-A447-6BDC2DDB554B}"/>
    <cellStyle name="Normal GHG Textfiels Bold 3 3 16" xfId="30105" xr:uid="{C169DBA7-1158-42B4-A4FC-05A21DF54FB1}"/>
    <cellStyle name="Normal GHG Textfiels Bold 3 3 17" xfId="42521" xr:uid="{31A15D6F-E00B-47E4-9A38-A2F2CDE45AAD}"/>
    <cellStyle name="Normal GHG Textfiels Bold 3 3 18" xfId="52358" xr:uid="{F06D5250-58FD-4A1D-91A0-DC1692EAAF24}"/>
    <cellStyle name="Normal GHG Textfiels Bold 3 3 2" xfId="714" xr:uid="{9A291A11-C135-40C7-9D3D-51E50FFE9AE6}"/>
    <cellStyle name="Normal GHG Textfiels Bold 3 3 2 10" xfId="3934" xr:uid="{090C6814-1521-4992-ADBF-7CA5CC218F35}"/>
    <cellStyle name="Normal GHG Textfiels Bold 3 3 2 10 10" xfId="41597" xr:uid="{6DF7EAFD-86F9-4401-A68B-02B440AAFBFD}"/>
    <cellStyle name="Normal GHG Textfiels Bold 3 3 2 10 11" xfId="45933" xr:uid="{35D47586-B52A-480B-98E6-4EC0CB9BA6E0}"/>
    <cellStyle name="Normal GHG Textfiels Bold 3 3 2 10 12" xfId="49337" xr:uid="{5CF2F52D-BB6E-4105-ABD8-812D39FD3024}"/>
    <cellStyle name="Normal GHG Textfiels Bold 3 3 2 10 13" xfId="51304" xr:uid="{32EAFC20-175F-4B61-A64E-9A40D1D05666}"/>
    <cellStyle name="Normal GHG Textfiels Bold 3 3 2 10 2" xfId="8367" xr:uid="{99420CE7-F097-4925-AD35-C047C46948E0}"/>
    <cellStyle name="Normal GHG Textfiels Bold 3 3 2 10 3" xfId="11938" xr:uid="{AC3FF83A-2FB4-4970-831F-1E140B4580B2}"/>
    <cellStyle name="Normal GHG Textfiels Bold 3 3 2 10 4" xfId="15841" xr:uid="{7DB9E8A3-C31E-4955-99AC-F6507C44DFF2}"/>
    <cellStyle name="Normal GHG Textfiels Bold 3 3 2 10 5" xfId="19022" xr:uid="{8128252B-88E3-4281-B9B5-F3A84DBC63A2}"/>
    <cellStyle name="Normal GHG Textfiels Bold 3 3 2 10 6" xfId="25541" xr:uid="{6009B695-A3B6-4D9C-BE13-26299F107543}"/>
    <cellStyle name="Normal GHG Textfiels Bold 3 3 2 10 7" xfId="31889" xr:uid="{220068E7-D4B7-471A-B8F0-697F3ECBE0F9}"/>
    <cellStyle name="Normal GHG Textfiels Bold 3 3 2 10 8" xfId="35495" xr:uid="{59CB4A6E-FEC1-4C2F-9B8D-05D09773B06B}"/>
    <cellStyle name="Normal GHG Textfiels Bold 3 3 2 10 9" xfId="38947" xr:uid="{5FB0C35C-44A9-41AF-BE0B-EAF5D879B6F4}"/>
    <cellStyle name="Normal GHG Textfiels Bold 3 3 2 11" xfId="5443" xr:uid="{3F63BDB9-F9B3-48A7-9386-98FA81BF60F9}"/>
    <cellStyle name="Normal GHG Textfiels Bold 3 3 2 12" xfId="13305" xr:uid="{B044D7C4-4E06-4473-A47F-10383A88D926}"/>
    <cellStyle name="Normal GHG Textfiels Bold 3 3 2 13" xfId="19828" xr:uid="{4D075611-6300-4DAA-8992-3309061E8E1D}"/>
    <cellStyle name="Normal GHG Textfiels Bold 3 3 2 14" xfId="26509" xr:uid="{DC403201-6A05-4BC0-84E6-DE8D991553E8}"/>
    <cellStyle name="Normal GHG Textfiels Bold 3 3 2 15" xfId="42744" xr:uid="{C204687C-103E-49FC-B411-2E50BFAF266B}"/>
    <cellStyle name="Normal GHG Textfiels Bold 3 3 2 16" xfId="52578" xr:uid="{1ABD67DD-8113-4BD4-8FCC-95D1D356C5A6}"/>
    <cellStyle name="Normal GHG Textfiels Bold 3 3 2 2" xfId="929" xr:uid="{2585D9D1-7D9A-45EC-8374-EBB35D931452}"/>
    <cellStyle name="Normal GHG Textfiels Bold 3 3 2 2 10" xfId="4960" xr:uid="{DBCE14D8-9A60-4BB1-A959-1C04EFE54778}"/>
    <cellStyle name="Normal GHG Textfiels Bold 3 3 2 2 11" xfId="12753" xr:uid="{97495235-4CEE-4A3F-AC82-5F2222587B5A}"/>
    <cellStyle name="Normal GHG Textfiels Bold 3 3 2 2 12" xfId="20038" xr:uid="{F83EDDC5-6026-4AFD-9DD1-9CFB684470DA}"/>
    <cellStyle name="Normal GHG Textfiels Bold 3 3 2 2 13" xfId="37250" xr:uid="{B9C29822-2821-450C-9879-0217E44E3BF4}"/>
    <cellStyle name="Normal GHG Textfiels Bold 3 3 2 2 14" xfId="42954" xr:uid="{C7BD164C-6560-4EE8-AB0C-04097DA094B1}"/>
    <cellStyle name="Normal GHG Textfiels Bold 3 3 2 2 15" xfId="52792" xr:uid="{66354D39-2008-4AFC-A02A-9211EAD5130C}"/>
    <cellStyle name="Normal GHG Textfiels Bold 3 3 2 2 2" xfId="1667" xr:uid="{44EDD052-4C6D-4A25-B156-9CC8291F35B6}"/>
    <cellStyle name="Normal GHG Textfiels Bold 3 3 2 2 2 10" xfId="36805" xr:uid="{E8D76814-098A-4306-9288-C92F56D4B122}"/>
    <cellStyle name="Normal GHG Textfiels Bold 3 3 2 2 2 11" xfId="26459" xr:uid="{460F0D25-A2E5-4790-BABE-7D92B68A568A}"/>
    <cellStyle name="Normal GHG Textfiels Bold 3 3 2 2 2 12" xfId="43692" xr:uid="{52681466-54D3-4693-9022-739770AC1447}"/>
    <cellStyle name="Normal GHG Textfiels Bold 3 3 2 2 2 13" xfId="47908" xr:uid="{A6836F4C-B56C-4DB2-8471-434BFD3A43B2}"/>
    <cellStyle name="Normal GHG Textfiels Bold 3 3 2 2 2 2" xfId="6106" xr:uid="{9E4A7F53-8624-414B-83CB-47766124F2C3}"/>
    <cellStyle name="Normal GHG Textfiels Bold 3 3 2 2 2 3" xfId="9683" xr:uid="{80D55F78-A69D-40DA-A106-4FCF46370358}"/>
    <cellStyle name="Normal GHG Textfiels Bold 3 3 2 2 2 4" xfId="16788" xr:uid="{7C2E9345-BD4C-49C5-8880-3EAD78660648}"/>
    <cellStyle name="Normal GHG Textfiels Bold 3 3 2 2 2 5" xfId="20775" xr:uid="{1DC05E45-25D4-4675-8B45-9CABC6871AF1}"/>
    <cellStyle name="Normal GHG Textfiels Bold 3 3 2 2 2 6" xfId="23382" xr:uid="{0C9477AB-5C5A-4929-8273-15B3A4C66556}"/>
    <cellStyle name="Normal GHG Textfiels Bold 3 3 2 2 2 7" xfId="27700" xr:uid="{2CC70214-08A6-4175-AFC5-9B0619B26426}"/>
    <cellStyle name="Normal GHG Textfiels Bold 3 3 2 2 2 8" xfId="28736" xr:uid="{A70EE925-2513-409B-AFB8-A16ADBD51C44}"/>
    <cellStyle name="Normal GHG Textfiels Bold 3 3 2 2 2 9" xfId="33250" xr:uid="{F95FE688-0804-41EE-A3AA-7614C79F4BB1}"/>
    <cellStyle name="Normal GHG Textfiels Bold 3 3 2 2 3" xfId="1161" xr:uid="{E5EE5DFB-0491-4129-AD24-E25228A59E64}"/>
    <cellStyle name="Normal GHG Textfiels Bold 3 3 2 2 3 10" xfId="32744" xr:uid="{CC5D9D55-B68F-44EE-B3C6-55BADF61C86E}"/>
    <cellStyle name="Normal GHG Textfiels Bold 3 3 2 2 3 11" xfId="36345" xr:uid="{DFD67939-BFC8-4936-984C-1B7A3119F8FC}"/>
    <cellStyle name="Normal GHG Textfiels Bold 3 3 2 2 3 12" xfId="30471" xr:uid="{D683D07F-E72A-4A47-929C-053CF277CBB9}"/>
    <cellStyle name="Normal GHG Textfiels Bold 3 3 2 2 3 13" xfId="43186" xr:uid="{9DAF907B-2201-4A43-8E1E-1C6D877E4524}"/>
    <cellStyle name="Normal GHG Textfiels Bold 3 3 2 2 3 14" xfId="48155" xr:uid="{324A10DF-2B45-4D15-9AAD-F8146809911E}"/>
    <cellStyle name="Normal GHG Textfiels Bold 3 3 2 2 3 2" xfId="5603" xr:uid="{B5131384-4E49-4E29-AC53-D9B7C80A4D83}"/>
    <cellStyle name="Normal GHG Textfiels Bold 3 3 2 2 3 3" xfId="9177" xr:uid="{F7F8D6E4-E77D-41B4-B592-F5EEBB71DA6E}"/>
    <cellStyle name="Normal GHG Textfiels Bold 3 3 2 2 3 4" xfId="13128" xr:uid="{7355D8C6-A6A5-4CF2-8124-29349299A058}"/>
    <cellStyle name="Normal GHG Textfiels Bold 3 3 2 2 3 5" xfId="12840" xr:uid="{D966C92E-11A8-469A-96FF-31CA65EBA657}"/>
    <cellStyle name="Normal GHG Textfiels Bold 3 3 2 2 3 6" xfId="20269" xr:uid="{FBF715E2-2770-46DB-99F1-5350E6F1B0E7}"/>
    <cellStyle name="Normal GHG Textfiels Bold 3 3 2 2 3 7" xfId="22830" xr:uid="{0A00823D-DAA5-49AE-A47D-31EC9DAB099F}"/>
    <cellStyle name="Normal GHG Textfiels Bold 3 3 2 2 3 8" xfId="27206" xr:uid="{CD673287-7AF8-4D86-AAF7-16162C3A2995}"/>
    <cellStyle name="Normal GHG Textfiels Bold 3 3 2 2 3 9" xfId="30005" xr:uid="{232961C1-F100-413D-9626-E2E83AAA07C3}"/>
    <cellStyle name="Normal GHG Textfiels Bold 3 3 2 2 4" xfId="2337" xr:uid="{E90B8493-6EE2-4A8B-B053-7C36A9D30C0D}"/>
    <cellStyle name="Normal GHG Textfiels Bold 3 3 2 2 4 10" xfId="33916" xr:uid="{2AACD3FB-47E4-4D37-8CA3-4D27CB600D44}"/>
    <cellStyle name="Normal GHG Textfiels Bold 3 3 2 2 4 11" xfId="37408" xr:uid="{D6FDA964-9AD0-4AA7-8B95-0F25168F9F91}"/>
    <cellStyle name="Normal GHG Textfiels Bold 3 3 2 2 4 12" xfId="40054" xr:uid="{2BD5B68A-E661-4E6E-B52D-BE81181E7063}"/>
    <cellStyle name="Normal GHG Textfiels Bold 3 3 2 2 4 13" xfId="44360" xr:uid="{A0C5BD31-DD7F-4894-813E-FB655792FD66}"/>
    <cellStyle name="Normal GHG Textfiels Bold 3 3 2 2 4 14" xfId="47726" xr:uid="{AB4C0366-8261-4C7F-9A47-F00177A172C1}"/>
    <cellStyle name="Normal GHG Textfiels Bold 3 3 2 2 4 2" xfId="6775" xr:uid="{EC581683-FA09-4710-A40A-1BE1220BCBCE}"/>
    <cellStyle name="Normal GHG Textfiels Bold 3 3 2 2 4 3" xfId="10353" xr:uid="{4F4CC9B9-292D-43A3-9CE1-00182417B402}"/>
    <cellStyle name="Normal GHG Textfiels Bold 3 3 2 2 4 4" xfId="14252" xr:uid="{3F092317-8A88-4F9F-A366-8314C6A9EDAB}"/>
    <cellStyle name="Normal GHG Textfiels Bold 3 3 2 2 4 5" xfId="17453" xr:uid="{0D0D74C1-EED9-42F6-9DFE-6DC17970ADD8}"/>
    <cellStyle name="Normal GHG Textfiels Bold 3 3 2 2 4 6" xfId="21436" xr:uid="{F7CA9553-094C-443F-96DC-815DB5706CFA}"/>
    <cellStyle name="Normal GHG Textfiels Bold 3 3 2 2 4 7" xfId="24023" xr:uid="{86E0057D-7531-4779-969C-27894D3283A5}"/>
    <cellStyle name="Normal GHG Textfiels Bold 3 3 2 2 4 8" xfId="28346" xr:uid="{E0078790-4344-4095-BC5B-A4CFA424F4C4}"/>
    <cellStyle name="Normal GHG Textfiels Bold 3 3 2 2 4 9" xfId="26558" xr:uid="{ADD37A06-2262-4709-AEDF-44892FBFE800}"/>
    <cellStyle name="Normal GHG Textfiels Bold 3 3 2 2 5" xfId="2704" xr:uid="{BA5340F7-8D88-4627-AC9F-26F56554625D}"/>
    <cellStyle name="Normal GHG Textfiels Bold 3 3 2 2 5 10" xfId="34283" xr:uid="{62314B9A-C8BA-4D59-B9BD-040A3FEC13BD}"/>
    <cellStyle name="Normal GHG Textfiels Bold 3 3 2 2 5 11" xfId="37731" xr:uid="{716DC3C7-DEFA-4EC5-B491-F5272207797F}"/>
    <cellStyle name="Normal GHG Textfiels Bold 3 3 2 2 5 12" xfId="40421" xr:uid="{6B6CBF8F-ED35-43C3-A694-8F3DF52B5E5B}"/>
    <cellStyle name="Normal GHG Textfiels Bold 3 3 2 2 5 13" xfId="44727" xr:uid="{F3128C9A-2A1E-42EE-A805-888C50D0C68C}"/>
    <cellStyle name="Normal GHG Textfiels Bold 3 3 2 2 5 14" xfId="50128" xr:uid="{4AF7BF21-4C4E-42CA-AB53-FE53B5CD8ED0}"/>
    <cellStyle name="Normal GHG Textfiels Bold 3 3 2 2 5 2" xfId="7140" xr:uid="{C34F62BD-CF32-4BD2-9ADE-4FFA3AB71AD6}"/>
    <cellStyle name="Normal GHG Textfiels Bold 3 3 2 2 5 3" xfId="10720" xr:uid="{DA1CAB8F-21DE-4AE0-A18E-C79A2C0F4A67}"/>
    <cellStyle name="Normal GHG Textfiels Bold 3 3 2 2 5 4" xfId="14619" xr:uid="{DC013504-D57C-4A47-817C-814F2C9A4C72}"/>
    <cellStyle name="Normal GHG Textfiels Bold 3 3 2 2 5 5" xfId="17820" xr:uid="{F6ED7F00-0DB4-46BD-A201-A234FE388A05}"/>
    <cellStyle name="Normal GHG Textfiels Bold 3 3 2 2 5 6" xfId="21803" xr:uid="{BB195847-A830-4F0A-9AEA-D17442578777}"/>
    <cellStyle name="Normal GHG Textfiels Bold 3 3 2 2 5 7" xfId="24369" xr:uid="{F2C3C0BD-FD6B-4129-9B5C-DA7DEED5BFC2}"/>
    <cellStyle name="Normal GHG Textfiels Bold 3 3 2 2 5 8" xfId="28704" xr:uid="{0B4394AF-979F-4BEE-91D0-73EF09D843E8}"/>
    <cellStyle name="Normal GHG Textfiels Bold 3 3 2 2 5 9" xfId="30676" xr:uid="{45DF5B1E-901D-465E-979E-2458EFD1D637}"/>
    <cellStyle name="Normal GHG Textfiels Bold 3 3 2 2 6" xfId="3393" xr:uid="{D8C5137A-704A-469E-B1D0-37823A164D00}"/>
    <cellStyle name="Normal GHG Textfiels Bold 3 3 2 2 6 10" xfId="34970" xr:uid="{DF04AFBE-EA47-4E50-8310-E84D12529E1F}"/>
    <cellStyle name="Normal GHG Textfiels Bold 3 3 2 2 6 11" xfId="38415" xr:uid="{6687013E-CCBB-4326-A230-7499724DB18B}"/>
    <cellStyle name="Normal GHG Textfiels Bold 3 3 2 2 6 12" xfId="41104" xr:uid="{D539F43C-246B-4296-A1CF-AEA1FF7D66E4}"/>
    <cellStyle name="Normal GHG Textfiels Bold 3 3 2 2 6 13" xfId="45415" xr:uid="{E660C737-A6C4-4FC2-AB5B-33C5A16D565A}"/>
    <cellStyle name="Normal GHG Textfiels Bold 3 3 2 2 6 14" xfId="48806" xr:uid="{A34EBD47-D44F-434B-9FFE-76923B4B4D83}"/>
    <cellStyle name="Normal GHG Textfiels Bold 3 3 2 2 6 15" xfId="50811" xr:uid="{89DAEB8E-0A7E-44D5-95AE-07B3D34894BE}"/>
    <cellStyle name="Normal GHG Textfiels Bold 3 3 2 2 6 2" xfId="7828" xr:uid="{7569C615-50B0-4C7F-92A4-7ACC7AD9F29B}"/>
    <cellStyle name="Normal GHG Textfiels Bold 3 3 2 2 6 3" xfId="11407" xr:uid="{AE0850BB-4017-4C51-94B7-839590D0F32D}"/>
    <cellStyle name="Normal GHG Textfiels Bold 3 3 2 2 6 4" xfId="15307" xr:uid="{4B79BC22-D9D9-41F7-A046-DC63DCC380E5}"/>
    <cellStyle name="Normal GHG Textfiels Bold 3 3 2 2 6 5" xfId="18506" xr:uid="{BA687EED-70A5-4FBA-9D9E-9AFB084E7BE2}"/>
    <cellStyle name="Normal GHG Textfiels Bold 3 3 2 2 6 6" xfId="22486" xr:uid="{CFC130A0-1162-4D64-AE9E-BF60CCF579AA}"/>
    <cellStyle name="Normal GHG Textfiels Bold 3 3 2 2 6 7" xfId="25048" xr:uid="{B9310704-C76E-4F49-9657-E1FBDD91D5C3}"/>
    <cellStyle name="Normal GHG Textfiels Bold 3 3 2 2 6 8" xfId="29391" xr:uid="{C5DDC54C-790A-4D40-BEE0-4794EC12EED3}"/>
    <cellStyle name="Normal GHG Textfiels Bold 3 3 2 2 6 9" xfId="31365" xr:uid="{C471BD98-9406-4E4D-B841-B06E898D842A}"/>
    <cellStyle name="Normal GHG Textfiels Bold 3 3 2 2 7" xfId="2967" xr:uid="{42A1BBF4-58A9-4A67-8D1D-8E51A977C6CC}"/>
    <cellStyle name="Normal GHG Textfiels Bold 3 3 2 2 7 10" xfId="34544" xr:uid="{26D4A251-5E56-4201-98AC-01F2FF01BD95}"/>
    <cellStyle name="Normal GHG Textfiels Bold 3 3 2 2 7 11" xfId="37989" xr:uid="{CA628886-F97A-4D54-ABAA-5C85EDFCCBAA}"/>
    <cellStyle name="Normal GHG Textfiels Bold 3 3 2 2 7 12" xfId="40678" xr:uid="{E22949BB-6F10-4C73-A121-B43D19F1AD1C}"/>
    <cellStyle name="Normal GHG Textfiels Bold 3 3 2 2 7 13" xfId="44989" xr:uid="{FF1BEF95-3491-4306-B849-2DA6A99AF960}"/>
    <cellStyle name="Normal GHG Textfiels Bold 3 3 2 2 7 14" xfId="48380" xr:uid="{58D7FAC6-3783-40F6-AEFE-96FB9D8F1048}"/>
    <cellStyle name="Normal GHG Textfiels Bold 3 3 2 2 7 15" xfId="50385" xr:uid="{F2B5C76B-99CE-4B4E-87DE-B531A06BBF4F}"/>
    <cellStyle name="Normal GHG Textfiels Bold 3 3 2 2 7 2" xfId="7402" xr:uid="{B68245C2-CA5C-4812-97AB-6C76C6F9FB9C}"/>
    <cellStyle name="Normal GHG Textfiels Bold 3 3 2 2 7 3" xfId="10981" xr:uid="{CA0087B2-C8DC-41AE-9CB0-0465284A8077}"/>
    <cellStyle name="Normal GHG Textfiels Bold 3 3 2 2 7 4" xfId="14881" xr:uid="{80E32561-0AC4-4206-A102-FDAAF4C4D908}"/>
    <cellStyle name="Normal GHG Textfiels Bold 3 3 2 2 7 5" xfId="18080" xr:uid="{B9DD836E-50E5-4EE4-BE40-C9C23420D363}"/>
    <cellStyle name="Normal GHG Textfiels Bold 3 3 2 2 7 6" xfId="22060" xr:uid="{75388D7B-BD30-44B4-A4A6-B90BC7193CCD}"/>
    <cellStyle name="Normal GHG Textfiels Bold 3 3 2 2 7 7" xfId="24622" xr:uid="{DEFF5783-C258-4053-A32A-BD95FC7D4CF5}"/>
    <cellStyle name="Normal GHG Textfiels Bold 3 3 2 2 7 8" xfId="28965" xr:uid="{E9C93195-2866-49A1-9982-A6ECDF18348A}"/>
    <cellStyle name="Normal GHG Textfiels Bold 3 3 2 2 7 9" xfId="30939" xr:uid="{E166F2CA-0EC2-41DF-9022-E0F51108B0C1}"/>
    <cellStyle name="Normal GHG Textfiels Bold 3 3 2 2 8" xfId="4345" xr:uid="{D0864A6E-9903-4663-8219-06F0347E7911}"/>
    <cellStyle name="Normal GHG Textfiels Bold 3 3 2 2 8 10" xfId="42008" xr:uid="{07A1C323-20AE-468D-B18B-4B2FC50D0C7C}"/>
    <cellStyle name="Normal GHG Textfiels Bold 3 3 2 2 8 11" xfId="46344" xr:uid="{A0F21AFF-28E2-4EF3-980D-9D13AC4135AF}"/>
    <cellStyle name="Normal GHG Textfiels Bold 3 3 2 2 8 12" xfId="49748" xr:uid="{8A3E8CDA-3638-4341-9793-57F5D25232EC}"/>
    <cellStyle name="Normal GHG Textfiels Bold 3 3 2 2 8 13" xfId="51715" xr:uid="{055B5CCB-4C53-4B1B-BCA6-5D93F50CC0DA}"/>
    <cellStyle name="Normal GHG Textfiels Bold 3 3 2 2 8 2" xfId="8778" xr:uid="{78C10897-CE4A-46EA-AD25-7206F1157481}"/>
    <cellStyle name="Normal GHG Textfiels Bold 3 3 2 2 8 3" xfId="12349" xr:uid="{D2032EAA-1324-40FF-A627-268E710572EF}"/>
    <cellStyle name="Normal GHG Textfiels Bold 3 3 2 2 8 4" xfId="16252" xr:uid="{A4E6B4CA-9A30-4C5D-9BB7-0919EA0B6D53}"/>
    <cellStyle name="Normal GHG Textfiels Bold 3 3 2 2 8 5" xfId="19433" xr:uid="{23648C9D-5E39-44AB-9399-428871C7B830}"/>
    <cellStyle name="Normal GHG Textfiels Bold 3 3 2 2 8 6" xfId="25952" xr:uid="{4F30650F-F474-4408-B08A-85CFA66B35C1}"/>
    <cellStyle name="Normal GHG Textfiels Bold 3 3 2 2 8 7" xfId="32300" xr:uid="{2FE08AAF-D1BC-4782-9506-2CDF980B7E28}"/>
    <cellStyle name="Normal GHG Textfiels Bold 3 3 2 2 8 8" xfId="35906" xr:uid="{FDEC3352-3948-4D2B-9787-A1A484FD9E13}"/>
    <cellStyle name="Normal GHG Textfiels Bold 3 3 2 2 8 9" xfId="39358" xr:uid="{6081326C-233E-46DA-A0FA-1A10B4BCD2C6}"/>
    <cellStyle name="Normal GHG Textfiels Bold 3 3 2 2 9" xfId="3766" xr:uid="{2421A09D-0ACA-4E52-A5E0-272B54EC1047}"/>
    <cellStyle name="Normal GHG Textfiels Bold 3 3 2 2 9 10" xfId="41431" xr:uid="{D33EA170-0562-4BF4-B974-AA0476FABB71}"/>
    <cellStyle name="Normal GHG Textfiels Bold 3 3 2 2 9 11" xfId="45765" xr:uid="{BB0ACD06-0B9E-477C-AABF-D355BCF0AB4E}"/>
    <cellStyle name="Normal GHG Textfiels Bold 3 3 2 2 9 12" xfId="49169" xr:uid="{C351D24A-83FD-411C-BA11-1A71B8A06306}"/>
    <cellStyle name="Normal GHG Textfiels Bold 3 3 2 2 9 13" xfId="51138" xr:uid="{A00056C6-3206-4C33-BE1A-B8B5813E23B6}"/>
    <cellStyle name="Normal GHG Textfiels Bold 3 3 2 2 9 2" xfId="8199" xr:uid="{374F1B1E-5BCB-41B2-ACE3-71F70DB9F83B}"/>
    <cellStyle name="Normal GHG Textfiels Bold 3 3 2 2 9 3" xfId="11771" xr:uid="{B6C98C3A-1D51-4572-8C31-64D8194914A2}"/>
    <cellStyle name="Normal GHG Textfiels Bold 3 3 2 2 9 4" xfId="15673" xr:uid="{CC5E7B07-713C-4C9D-81E5-FA4751EA3324}"/>
    <cellStyle name="Normal GHG Textfiels Bold 3 3 2 2 9 5" xfId="18854" xr:uid="{3BC991CD-4450-46B0-BE0D-EE984B51BB19}"/>
    <cellStyle name="Normal GHG Textfiels Bold 3 3 2 2 9 6" xfId="25375" xr:uid="{C71694EE-2780-4F74-A5D6-B108C1F916AF}"/>
    <cellStyle name="Normal GHG Textfiels Bold 3 3 2 2 9 7" xfId="31722" xr:uid="{39CAF0A3-6898-478F-9DFA-3233764787D4}"/>
    <cellStyle name="Normal GHG Textfiels Bold 3 3 2 2 9 8" xfId="35327" xr:uid="{01FA4BF0-7846-44CF-8B9F-6FCE7BA55B8F}"/>
    <cellStyle name="Normal GHG Textfiels Bold 3 3 2 2 9 9" xfId="38779" xr:uid="{DB342470-52B2-4773-9C04-99C66B70B852}"/>
    <cellStyle name="Normal GHG Textfiels Bold 3 3 2 3" xfId="1418" xr:uid="{F889AE08-B382-4CB1-B5C6-71613A38E43F}"/>
    <cellStyle name="Normal GHG Textfiels Bold 3 3 2 3 10" xfId="36579" xr:uid="{7003391F-D20D-444F-A7ED-83AD3D33B7AA}"/>
    <cellStyle name="Normal GHG Textfiels Bold 3 3 2 3 11" xfId="37639" xr:uid="{2F3F7B63-0958-4F51-820B-B47D18EECC11}"/>
    <cellStyle name="Normal GHG Textfiels Bold 3 3 2 3 12" xfId="43443" xr:uid="{700F9D44-11AE-4E71-A60C-087C8D61FB07}"/>
    <cellStyle name="Normal GHG Textfiels Bold 3 3 2 3 13" xfId="48114" xr:uid="{E4857E96-9C55-4A50-83E4-7E78F4E903E4}"/>
    <cellStyle name="Normal GHG Textfiels Bold 3 3 2 3 2" xfId="5857" xr:uid="{5B0AA73A-23E7-4F2B-8230-FF6E28792893}"/>
    <cellStyle name="Normal GHG Textfiels Bold 3 3 2 3 3" xfId="9434" xr:uid="{31D8E129-3157-4167-84CE-22507532BD0E}"/>
    <cellStyle name="Normal GHG Textfiels Bold 3 3 2 3 4" xfId="16539" xr:uid="{B6DA5576-919A-453E-97DC-9D2A2DB6249A}"/>
    <cellStyle name="Normal GHG Textfiels Bold 3 3 2 3 5" xfId="20526" xr:uid="{42E74E04-83F4-4EFD-B7F2-970F6FE71F81}"/>
    <cellStyle name="Normal GHG Textfiels Bold 3 3 2 3 6" xfId="23147" xr:uid="{98467378-B48B-4B51-93D6-2F2C84F33AD0}"/>
    <cellStyle name="Normal GHG Textfiels Bold 3 3 2 3 7" xfId="27457" xr:uid="{9A28209E-AF91-4860-905F-E03E2EA5AB6E}"/>
    <cellStyle name="Normal GHG Textfiels Bold 3 3 2 3 8" xfId="26847" xr:uid="{6A0C404C-A389-4608-92D2-6DF7EDCD1B44}"/>
    <cellStyle name="Normal GHG Textfiels Bold 3 3 2 3 9" xfId="33001" xr:uid="{47C2961D-5FB6-4779-9729-3F4A84B6A1F6}"/>
    <cellStyle name="Normal GHG Textfiels Bold 3 3 2 4" xfId="1761" xr:uid="{BEF9A760-FCAE-4AAC-BCA7-579F84AF883A}"/>
    <cellStyle name="Normal GHG Textfiels Bold 3 3 2 4 10" xfId="33344" xr:uid="{9266D159-5F2C-4C0C-BB58-A9D6A686E66A}"/>
    <cellStyle name="Normal GHG Textfiels Bold 3 3 2 4 11" xfId="36887" xr:uid="{527DFEB1-2920-4D02-8C8C-E7EC8259CD6B}"/>
    <cellStyle name="Normal GHG Textfiels Bold 3 3 2 4 12" xfId="38711" xr:uid="{5226E487-1593-4D94-B3DE-49589BAED179}"/>
    <cellStyle name="Normal GHG Textfiels Bold 3 3 2 4 13" xfId="43786" xr:uid="{196A1426-2CE0-4431-A2FE-44FA52A2EF96}"/>
    <cellStyle name="Normal GHG Textfiels Bold 3 3 2 4 14" xfId="42480" xr:uid="{8CC8721B-95B9-4792-8CB6-F0C7D0CBD9C2}"/>
    <cellStyle name="Normal GHG Textfiels Bold 3 3 2 4 2" xfId="6199" xr:uid="{77B79A5E-09D5-4735-94C5-FF22A793F68A}"/>
    <cellStyle name="Normal GHG Textfiels Bold 3 3 2 4 3" xfId="9777" xr:uid="{DCF81670-4296-43BC-8669-389CD017D72C}"/>
    <cellStyle name="Normal GHG Textfiels Bold 3 3 2 4 4" xfId="13679" xr:uid="{23EB84AB-3DE9-4D4F-B45E-D723F18C6299}"/>
    <cellStyle name="Normal GHG Textfiels Bold 3 3 2 4 5" xfId="16882" xr:uid="{E8022A74-017B-46E6-BEDF-5387B7399FFF}"/>
    <cellStyle name="Normal GHG Textfiels Bold 3 3 2 4 6" xfId="20869" xr:uid="{600795C6-A58C-4FBB-9E75-067FC05AE83C}"/>
    <cellStyle name="Normal GHG Textfiels Bold 3 3 2 4 7" xfId="23469" xr:uid="{69C60D42-F537-4513-A849-4A80BE7582D2}"/>
    <cellStyle name="Normal GHG Textfiels Bold 3 3 2 4 8" xfId="27790" xr:uid="{DA928437-5B7D-46B0-A904-BBE8313693D0}"/>
    <cellStyle name="Normal GHG Textfiels Bold 3 3 2 4 9" xfId="27273" xr:uid="{D555679E-9C22-43B6-A2AC-869A9EDF3438}"/>
    <cellStyle name="Normal GHG Textfiels Bold 3 3 2 5" xfId="2156" xr:uid="{AB69693C-2AB1-491D-B03C-1F493D4EFCFA}"/>
    <cellStyle name="Normal GHG Textfiels Bold 3 3 2 5 10" xfId="33735" xr:uid="{90525F9D-E242-4A5A-8D27-C91E3ACF9BBD}"/>
    <cellStyle name="Normal GHG Textfiels Bold 3 3 2 5 11" xfId="37238" xr:uid="{50145DDD-6E2E-4382-8CF4-360CACE50D12}"/>
    <cellStyle name="Normal GHG Textfiels Bold 3 3 2 5 12" xfId="39873" xr:uid="{A5841BD0-783F-4407-8467-BEB1609D6AA1}"/>
    <cellStyle name="Normal GHG Textfiels Bold 3 3 2 5 13" xfId="44179" xr:uid="{2F540C2B-D0BF-45E7-95EA-769D18E2D49E}"/>
    <cellStyle name="Normal GHG Textfiels Bold 3 3 2 5 14" xfId="47436" xr:uid="{CFD7E417-5018-4CD6-867E-1D069EDDD081}"/>
    <cellStyle name="Normal GHG Textfiels Bold 3 3 2 5 2" xfId="6594" xr:uid="{D1BF138D-80DC-46B4-9E2B-CB7B33C59C2C}"/>
    <cellStyle name="Normal GHG Textfiels Bold 3 3 2 5 3" xfId="10172" xr:uid="{D49806A6-2BDD-4C14-BF2A-4C97C009747E}"/>
    <cellStyle name="Normal GHG Textfiels Bold 3 3 2 5 4" xfId="14071" xr:uid="{C3F0A8BD-02DF-467F-8EB9-BC1B67A06219}"/>
    <cellStyle name="Normal GHG Textfiels Bold 3 3 2 5 5" xfId="17272" xr:uid="{3ADC947A-72B0-4963-9D8A-1CC59DBE3F0F}"/>
    <cellStyle name="Normal GHG Textfiels Bold 3 3 2 5 6" xfId="21255" xr:uid="{49303AFE-2C30-47A8-8162-91EAA6CCEF06}"/>
    <cellStyle name="Normal GHG Textfiels Bold 3 3 2 5 7" xfId="23842" xr:uid="{D2F51A43-F887-4F64-B4F2-1037F53CCEDD}"/>
    <cellStyle name="Normal GHG Textfiels Bold 3 3 2 5 8" xfId="28171" xr:uid="{43BE3947-B04F-4E62-9F09-FEA08C6E2ACC}"/>
    <cellStyle name="Normal GHG Textfiels Bold 3 3 2 5 9" xfId="29707" xr:uid="{87EA427C-F8A2-4755-AA56-0BD8C0C40B45}"/>
    <cellStyle name="Normal GHG Textfiels Bold 3 3 2 6" xfId="2498" xr:uid="{0E81641D-1E7D-4126-92A1-7AB034982EBD}"/>
    <cellStyle name="Normal GHG Textfiels Bold 3 3 2 6 10" xfId="34077" xr:uid="{644DFF50-C012-4E31-AD10-9A78DA5FC72F}"/>
    <cellStyle name="Normal GHG Textfiels Bold 3 3 2 6 11" xfId="37552" xr:uid="{60899922-C67C-4E88-AAB7-DE591104165F}"/>
    <cellStyle name="Normal GHG Textfiels Bold 3 3 2 6 12" xfId="40215" xr:uid="{D4236710-CFF8-4E16-92EB-6DE076CA375F}"/>
    <cellStyle name="Normal GHG Textfiels Bold 3 3 2 6 13" xfId="44521" xr:uid="{77685FB5-E62B-4BBA-BE63-73A571D0ADBB}"/>
    <cellStyle name="Normal GHG Textfiels Bold 3 3 2 6 14" xfId="45689" xr:uid="{22018C55-DCB0-44C5-99C8-CCB22FE34F6C}"/>
    <cellStyle name="Normal GHG Textfiels Bold 3 3 2 6 2" xfId="6936" xr:uid="{55462CF4-B243-48A4-8C6D-4641B5CBFE50}"/>
    <cellStyle name="Normal GHG Textfiels Bold 3 3 2 6 3" xfId="10514" xr:uid="{96C781CF-033E-47D7-90FA-A08E90B66EB2}"/>
    <cellStyle name="Normal GHG Textfiels Bold 3 3 2 6 4" xfId="14413" xr:uid="{AD9457E7-AD68-44C8-9107-E4BD1A468660}"/>
    <cellStyle name="Normal GHG Textfiels Bold 3 3 2 6 5" xfId="17614" xr:uid="{EC5880A8-28E3-4F6B-97D2-C135964A5E39}"/>
    <cellStyle name="Normal GHG Textfiels Bold 3 3 2 6 6" xfId="21597" xr:uid="{8CB066C6-1109-4D5C-9CFF-3D7F20AC2F72}"/>
    <cellStyle name="Normal GHG Textfiels Bold 3 3 2 6 7" xfId="24178" xr:uid="{723E8498-FF74-4CDD-BAB1-5FE4E477A450}"/>
    <cellStyle name="Normal GHG Textfiels Bold 3 3 2 6 8" xfId="28505" xr:uid="{0F05B7C9-AE6D-4A79-8464-CF185781FC2A}"/>
    <cellStyle name="Normal GHG Textfiels Bold 3 3 2 6 9" xfId="29767" xr:uid="{A0A56CD9-37DE-432E-9E8C-2EDC6322A591}"/>
    <cellStyle name="Normal GHG Textfiels Bold 3 3 2 7" xfId="3182" xr:uid="{BF57B3DD-2965-410D-82B5-76FCE734103A}"/>
    <cellStyle name="Normal GHG Textfiels Bold 3 3 2 7 10" xfId="34759" xr:uid="{4EED87AE-E474-4740-94A8-4D0C81303B99}"/>
    <cellStyle name="Normal GHG Textfiels Bold 3 3 2 7 11" xfId="38204" xr:uid="{F09E4316-26FC-4BCA-85FA-3846CAC16FF3}"/>
    <cellStyle name="Normal GHG Textfiels Bold 3 3 2 7 12" xfId="40893" xr:uid="{798B7FA2-F633-4B2A-ABEE-CD2EBA2FA15F}"/>
    <cellStyle name="Normal GHG Textfiels Bold 3 3 2 7 13" xfId="45204" xr:uid="{1B1F5875-7334-4B2C-AB59-EBC5C460C1AF}"/>
    <cellStyle name="Normal GHG Textfiels Bold 3 3 2 7 14" xfId="48595" xr:uid="{F6359CB6-1A82-4A57-A70B-E3524B69BC0F}"/>
    <cellStyle name="Normal GHG Textfiels Bold 3 3 2 7 15" xfId="50600" xr:uid="{04DCAA86-F5FD-49BD-829D-D8221D93E145}"/>
    <cellStyle name="Normal GHG Textfiels Bold 3 3 2 7 2" xfId="7617" xr:uid="{4838A9C8-B8BF-48B4-97E0-B0985E34677C}"/>
    <cellStyle name="Normal GHG Textfiels Bold 3 3 2 7 3" xfId="11196" xr:uid="{EC84F10A-2DEA-4E59-B09D-F26DA57C878C}"/>
    <cellStyle name="Normal GHG Textfiels Bold 3 3 2 7 4" xfId="15096" xr:uid="{3EF97991-F254-45E1-804E-5FF61572960A}"/>
    <cellStyle name="Normal GHG Textfiels Bold 3 3 2 7 5" xfId="18295" xr:uid="{67E87CD4-F989-4865-A4F2-CE0C485B5D1F}"/>
    <cellStyle name="Normal GHG Textfiels Bold 3 3 2 7 6" xfId="22275" xr:uid="{C190B67C-E6D8-4721-BD5F-E6ABB7AAB7A7}"/>
    <cellStyle name="Normal GHG Textfiels Bold 3 3 2 7 7" xfId="24837" xr:uid="{D8530F41-A8EA-4FDF-9D78-1F3551FE14F9}"/>
    <cellStyle name="Normal GHG Textfiels Bold 3 3 2 7 8" xfId="29180" xr:uid="{D067DE6A-9D57-4FED-9433-211E45290E22}"/>
    <cellStyle name="Normal GHG Textfiels Bold 3 3 2 7 9" xfId="31154" xr:uid="{05DE0D7C-EEC5-486B-94F2-10CD950A8BEE}"/>
    <cellStyle name="Normal GHG Textfiels Bold 3 3 2 8" xfId="3504" xr:uid="{FFBA4A39-D06C-4A83-BF41-00848F9285EB}"/>
    <cellStyle name="Normal GHG Textfiels Bold 3 3 2 8 10" xfId="35081" xr:uid="{DEB46FBE-CE55-4188-A5B1-4563D9B36923}"/>
    <cellStyle name="Normal GHG Textfiels Bold 3 3 2 8 11" xfId="38526" xr:uid="{BC908A59-E172-4DE7-9AAE-2D2A19F7605D}"/>
    <cellStyle name="Normal GHG Textfiels Bold 3 3 2 8 12" xfId="41215" xr:uid="{49605EC4-791A-4A31-B719-43C86B4766D8}"/>
    <cellStyle name="Normal GHG Textfiels Bold 3 3 2 8 13" xfId="45526" xr:uid="{8EEADFBE-29FC-4234-986B-AABD923B3DD4}"/>
    <cellStyle name="Normal GHG Textfiels Bold 3 3 2 8 14" xfId="48917" xr:uid="{16AC15E2-6A00-42E7-A239-EF1D40FC59BF}"/>
    <cellStyle name="Normal GHG Textfiels Bold 3 3 2 8 15" xfId="50922" xr:uid="{8C9FFE68-3F73-48E0-96F2-D7DFAC34619F}"/>
    <cellStyle name="Normal GHG Textfiels Bold 3 3 2 8 2" xfId="7939" xr:uid="{2752D8EC-9161-49EC-81A5-8FE2C0E3C74A}"/>
    <cellStyle name="Normal GHG Textfiels Bold 3 3 2 8 3" xfId="11518" xr:uid="{D0EC6653-0859-4F62-83A2-C81F3040F01B}"/>
    <cellStyle name="Normal GHG Textfiels Bold 3 3 2 8 4" xfId="15418" xr:uid="{45472F51-B4CD-486E-A9D6-ADA7DE7FB8FD}"/>
    <cellStyle name="Normal GHG Textfiels Bold 3 3 2 8 5" xfId="18617" xr:uid="{724A13BE-7CBA-4503-8CB4-D7A3E493DFA7}"/>
    <cellStyle name="Normal GHG Textfiels Bold 3 3 2 8 6" xfId="22597" xr:uid="{79D8C80E-2DF1-4F21-ACC7-AC4824E9C32A}"/>
    <cellStyle name="Normal GHG Textfiels Bold 3 3 2 8 7" xfId="25159" xr:uid="{58FD96EC-D9E5-44A1-8B28-E703804A7FFC}"/>
    <cellStyle name="Normal GHG Textfiels Bold 3 3 2 8 8" xfId="29502" xr:uid="{915AA27D-4E43-437A-9230-C9992F6DAF1D}"/>
    <cellStyle name="Normal GHG Textfiels Bold 3 3 2 8 9" xfId="31476" xr:uid="{352504F1-C3A4-491D-9B67-C93D16EA9748}"/>
    <cellStyle name="Normal GHG Textfiels Bold 3 3 2 9" xfId="4136" xr:uid="{9DCE55DC-15BA-4FDF-9FC0-A997FFB7DA3E}"/>
    <cellStyle name="Normal GHG Textfiels Bold 3 3 2 9 10" xfId="41799" xr:uid="{2B1BD2FD-F897-483C-B08D-FA7FC3359323}"/>
    <cellStyle name="Normal GHG Textfiels Bold 3 3 2 9 11" xfId="46135" xr:uid="{1B05DADD-6A15-4729-9688-79E11081768B}"/>
    <cellStyle name="Normal GHG Textfiels Bold 3 3 2 9 12" xfId="49539" xr:uid="{D461B4EB-7FE3-48EE-B59F-73A72F5B3829}"/>
    <cellStyle name="Normal GHG Textfiels Bold 3 3 2 9 13" xfId="51506" xr:uid="{5588C970-C9A6-4590-8D61-AE9E0B637D99}"/>
    <cellStyle name="Normal GHG Textfiels Bold 3 3 2 9 2" xfId="8569" xr:uid="{D24F1387-E589-45D2-ABCD-910B023A3C12}"/>
    <cellStyle name="Normal GHG Textfiels Bold 3 3 2 9 3" xfId="12140" xr:uid="{A123A140-1A30-49C9-A458-ADBE0BD1BCF9}"/>
    <cellStyle name="Normal GHG Textfiels Bold 3 3 2 9 4" xfId="16043" xr:uid="{7C93BC4E-4150-4CFF-A392-06BE4224B96D}"/>
    <cellStyle name="Normal GHG Textfiels Bold 3 3 2 9 5" xfId="19224" xr:uid="{476274CF-71C7-4732-A73F-8AA58264BF0E}"/>
    <cellStyle name="Normal GHG Textfiels Bold 3 3 2 9 6" xfId="25743" xr:uid="{FA66FF4A-36F3-42C5-BD44-A1185501CBB6}"/>
    <cellStyle name="Normal GHG Textfiels Bold 3 3 2 9 7" xfId="32091" xr:uid="{3E06C95B-2852-45AB-BE01-DDBC919C635F}"/>
    <cellStyle name="Normal GHG Textfiels Bold 3 3 2 9 8" xfId="35697" xr:uid="{B3423291-E6F7-402F-90CE-AD334DDB4BDB}"/>
    <cellStyle name="Normal GHG Textfiels Bold 3 3 2 9 9" xfId="39149" xr:uid="{6CEB2025-7597-4D53-8591-A1C5205D13AC}"/>
    <cellStyle name="Normal GHG Textfiels Bold 3 3 3" xfId="657" xr:uid="{2C068ED2-D35C-424E-BE94-4E3431560465}"/>
    <cellStyle name="Normal GHG Textfiels Bold 3 3 3 10" xfId="4487" xr:uid="{2B9D8316-A1F9-41F8-AAC1-AE6FB8D738D8}"/>
    <cellStyle name="Normal GHG Textfiels Bold 3 3 3 10 10" xfId="42150" xr:uid="{B2678BED-EF24-4D5A-9CAF-240E482246D2}"/>
    <cellStyle name="Normal GHG Textfiels Bold 3 3 3 10 11" xfId="46486" xr:uid="{267453BE-FBAD-422F-9318-C6BFBF3AF9B3}"/>
    <cellStyle name="Normal GHG Textfiels Bold 3 3 3 10 12" xfId="49890" xr:uid="{7B5E8238-62E9-464B-B439-3592B65EA93C}"/>
    <cellStyle name="Normal GHG Textfiels Bold 3 3 3 10 13" xfId="51857" xr:uid="{8601FF2C-6450-47C5-A390-0C67880F0F69}"/>
    <cellStyle name="Normal GHG Textfiels Bold 3 3 3 10 2" xfId="8920" xr:uid="{2D8E078E-C9E9-42CF-BCCC-76EABAB4DA32}"/>
    <cellStyle name="Normal GHG Textfiels Bold 3 3 3 10 3" xfId="12491" xr:uid="{7345ACE6-CD8B-4AD0-8955-E01365EFEFF7}"/>
    <cellStyle name="Normal GHG Textfiels Bold 3 3 3 10 4" xfId="16394" xr:uid="{3D9D47AF-B093-4698-A4B5-D468F86BB18E}"/>
    <cellStyle name="Normal GHG Textfiels Bold 3 3 3 10 5" xfId="19575" xr:uid="{D3F2C523-725B-4DA4-B71A-0AEAA2DC3751}"/>
    <cellStyle name="Normal GHG Textfiels Bold 3 3 3 10 6" xfId="26094" xr:uid="{FDC11A32-EE22-44AE-A778-C59A7797EC2F}"/>
    <cellStyle name="Normal GHG Textfiels Bold 3 3 3 10 7" xfId="32442" xr:uid="{8EF69000-89BE-4543-B88F-2D6B11F3C315}"/>
    <cellStyle name="Normal GHG Textfiels Bold 3 3 3 10 8" xfId="36048" xr:uid="{9C235508-C4A4-431B-97D7-69D180254490}"/>
    <cellStyle name="Normal GHG Textfiels Bold 3 3 3 10 9" xfId="39500" xr:uid="{C1DA6EC3-A5B1-4F15-BB3A-645FBE865302}"/>
    <cellStyle name="Normal GHG Textfiels Bold 3 3 3 11" xfId="5312" xr:uid="{154F8EFB-B9F1-43D0-ACCD-615738C9358F}"/>
    <cellStyle name="Normal GHG Textfiels Bold 3 3 3 12" xfId="13370" xr:uid="{F366BE79-FEEB-40EE-B6A4-37C1E3EDAA33}"/>
    <cellStyle name="Normal GHG Textfiels Bold 3 3 3 13" xfId="19771" xr:uid="{F5458D9F-91B7-47BC-A0FE-2F0D2F59B94D}"/>
    <cellStyle name="Normal GHG Textfiels Bold 3 3 3 14" xfId="26461" xr:uid="{B9D15D28-0272-4688-B16A-376DBD6F9C3F}"/>
    <cellStyle name="Normal GHG Textfiels Bold 3 3 3 15" xfId="42687" xr:uid="{2967B4F2-9AEB-4D85-9D98-4CA2CF1CF13F}"/>
    <cellStyle name="Normal GHG Textfiels Bold 3 3 3 16" xfId="52521" xr:uid="{126DCE97-18A7-4B79-B02D-7494C3E755F9}"/>
    <cellStyle name="Normal GHG Textfiels Bold 3 3 3 2" xfId="872" xr:uid="{6800092B-100C-41DD-8E76-752F17C698E6}"/>
    <cellStyle name="Normal GHG Textfiels Bold 3 3 3 2 10" xfId="5127" xr:uid="{A0C3E610-785F-4DDB-BEF2-3C19C9C34399}"/>
    <cellStyle name="Normal GHG Textfiels Bold 3 3 3 2 11" xfId="15586" xr:uid="{D809A906-3ADF-40A7-89D9-ABD933992744}"/>
    <cellStyle name="Normal GHG Textfiels Bold 3 3 3 2 12" xfId="19981" xr:uid="{3B371DF9-3132-43AA-BA0F-22B9CC0D0F3E}"/>
    <cellStyle name="Normal GHG Textfiels Bold 3 3 3 2 13" xfId="37626" xr:uid="{B34928F5-C0B6-4013-B43B-688916C29612}"/>
    <cellStyle name="Normal GHG Textfiels Bold 3 3 3 2 14" xfId="42897" xr:uid="{C1882666-2EF8-4064-A21E-7672E2E4A79E}"/>
    <cellStyle name="Normal GHG Textfiels Bold 3 3 3 2 15" xfId="52735" xr:uid="{14109C16-FA77-4282-94DF-7677DF66AD89}"/>
    <cellStyle name="Normal GHG Textfiels Bold 3 3 3 2 2" xfId="121" xr:uid="{E4FFA57D-4A31-429D-91D1-BA7BE08623E9}"/>
    <cellStyle name="Normal GHG Textfiels Bold 3 3 3 2 2 10" xfId="26678" xr:uid="{007490C2-9B5A-4189-BFDF-AD723689B5E0}"/>
    <cellStyle name="Normal GHG Textfiels Bold 3 3 3 2 2 11" xfId="36248" xr:uid="{1C9676CC-A640-4B53-85CE-AC2E7EB83A57}"/>
    <cellStyle name="Normal GHG Textfiels Bold 3 3 3 2 2 12" xfId="42317" xr:uid="{249C17EA-A87F-49BD-B91F-195EAAB2A3DC}"/>
    <cellStyle name="Normal GHG Textfiels Bold 3 3 3 2 2 13" xfId="46946" xr:uid="{5F6D0F3A-0BEC-45E6-8883-6152A98CD580}"/>
    <cellStyle name="Normal GHG Textfiels Bold 3 3 3 2 2 2" xfId="4643" xr:uid="{3C57AEB8-6F52-4E04-94AE-5F396E92CF05}"/>
    <cellStyle name="Normal GHG Textfiels Bold 3 3 3 2 2 3" xfId="5165" xr:uid="{C96BFC1E-4B6B-44E7-849F-BDE4B45F3C68}"/>
    <cellStyle name="Normal GHG Textfiels Bold 3 3 3 2 2 4" xfId="13007" xr:uid="{0DB0DF4B-C0DA-433D-9EC2-61A32FAED914}"/>
    <cellStyle name="Normal GHG Textfiels Bold 3 3 3 2 2 5" xfId="12823" xr:uid="{5C0F5540-A7D7-4EBF-AE78-86311CFB6FDE}"/>
    <cellStyle name="Normal GHG Textfiels Bold 3 3 3 2 2 6" xfId="22973" xr:uid="{34445D9C-C9EC-4F5D-8DB3-C606180F936C}"/>
    <cellStyle name="Normal GHG Textfiels Bold 3 3 3 2 2 7" xfId="26288" xr:uid="{14BE4DCA-A62E-4DCB-8C8E-11C558C71273}"/>
    <cellStyle name="Normal GHG Textfiels Bold 3 3 3 2 2 8" xfId="27856" xr:uid="{6B7833AA-809E-411E-8355-4E50E516668B}"/>
    <cellStyle name="Normal GHG Textfiels Bold 3 3 3 2 2 9" xfId="30130" xr:uid="{5FFD1925-C831-4B20-9B62-3C20FB235181}"/>
    <cellStyle name="Normal GHG Textfiels Bold 3 3 3 2 3" xfId="1257" xr:uid="{E9F46494-00D3-4DFA-81C9-D743AB85F3D9}"/>
    <cellStyle name="Normal GHG Textfiels Bold 3 3 3 2 3 10" xfId="32840" xr:uid="{8BC82C21-40EE-4EEA-906F-1BF4E41F01AD}"/>
    <cellStyle name="Normal GHG Textfiels Bold 3 3 3 2 3 11" xfId="36434" xr:uid="{9B88F9A7-40FA-4F4B-8BB4-7DB03FE0DBD5}"/>
    <cellStyle name="Normal GHG Textfiels Bold 3 3 3 2 3 12" xfId="36837" xr:uid="{81597476-87CF-4F95-8B9C-E3EC2E0C897A}"/>
    <cellStyle name="Normal GHG Textfiels Bold 3 3 3 2 3 13" xfId="43282" xr:uid="{17DACC8D-83EB-431A-8DE5-AB9B2EDEA24E}"/>
    <cellStyle name="Normal GHG Textfiels Bold 3 3 3 2 3 14" xfId="47760" xr:uid="{5C95B825-449F-4CE6-964C-FD59CB0C9DA3}"/>
    <cellStyle name="Normal GHG Textfiels Bold 3 3 3 2 3 2" xfId="5699" xr:uid="{F1EE1F58-C5B5-43DB-BFA4-7228B96D293C}"/>
    <cellStyle name="Normal GHG Textfiels Bold 3 3 3 2 3 3" xfId="9273" xr:uid="{DF4B5771-8044-47D3-AAF4-0E39C4FE3C18}"/>
    <cellStyle name="Normal GHG Textfiels Bold 3 3 3 2 3 4" xfId="13211" xr:uid="{272AE547-9B6A-429D-93BD-8352DE152819}"/>
    <cellStyle name="Normal GHG Textfiels Bold 3 3 3 2 3 5" xfId="4774" xr:uid="{110F5F33-4C4E-467C-BCE8-CDA402F00174}"/>
    <cellStyle name="Normal GHG Textfiels Bold 3 3 3 2 3 6" xfId="20365" xr:uid="{1BBF8C8A-6346-4E4C-ACA7-DB24FBC34F4A}"/>
    <cellStyle name="Normal GHG Textfiels Bold 3 3 3 2 3 7" xfId="22775" xr:uid="{C24BCA5D-0F05-4C1D-873A-10C22EBCEAF5}"/>
    <cellStyle name="Normal GHG Textfiels Bold 3 3 3 2 3 8" xfId="27301" xr:uid="{38B7549D-E295-42F8-96CA-0DDDC9155662}"/>
    <cellStyle name="Normal GHG Textfiels Bold 3 3 3 2 3 9" xfId="28385" xr:uid="{2F6564C5-CDAD-450D-8D93-5847AAE0D10B}"/>
    <cellStyle name="Normal GHG Textfiels Bold 3 3 3 2 4" xfId="2285" xr:uid="{A4420C34-DD1E-433B-B578-6BBD863062AB}"/>
    <cellStyle name="Normal GHG Textfiels Bold 3 3 3 2 4 10" xfId="33864" xr:uid="{F9779D13-056A-45DE-8076-9DF070890610}"/>
    <cellStyle name="Normal GHG Textfiels Bold 3 3 3 2 4 11" xfId="37359" xr:uid="{1EB82D21-9E3F-4F60-B205-59B7B0963969}"/>
    <cellStyle name="Normal GHG Textfiels Bold 3 3 3 2 4 12" xfId="40002" xr:uid="{802F89E0-CAF6-4B2E-9886-AB5D3F02A52C}"/>
    <cellStyle name="Normal GHG Textfiels Bold 3 3 3 2 4 13" xfId="44308" xr:uid="{1AE89A4C-FD61-4104-B595-00A3A8E6AB09}"/>
    <cellStyle name="Normal GHG Textfiels Bold 3 3 3 2 4 14" xfId="47962" xr:uid="{C177E1D8-9F52-4E52-A67A-3451F8B2C569}"/>
    <cellStyle name="Normal GHG Textfiels Bold 3 3 3 2 4 2" xfId="6723" xr:uid="{EE9B7FEA-8549-46E1-AE59-B4A211F5F813}"/>
    <cellStyle name="Normal GHG Textfiels Bold 3 3 3 2 4 3" xfId="10301" xr:uid="{C43E681E-EAC4-42D8-847D-6DE64EED2CC8}"/>
    <cellStyle name="Normal GHG Textfiels Bold 3 3 3 2 4 4" xfId="14200" xr:uid="{999BC27C-491D-4D9E-A917-224985F589DB}"/>
    <cellStyle name="Normal GHG Textfiels Bold 3 3 3 2 4 5" xfId="17401" xr:uid="{44F47742-1FB8-44A2-94BA-A90CA1CFB0B7}"/>
    <cellStyle name="Normal GHG Textfiels Bold 3 3 3 2 4 6" xfId="21384" xr:uid="{250B0465-3F72-4D10-97A5-A2F865CBB2EA}"/>
    <cellStyle name="Normal GHG Textfiels Bold 3 3 3 2 4 7" xfId="23971" xr:uid="{2F6DCD12-BF12-4890-B3E1-9F4E934FB2E9}"/>
    <cellStyle name="Normal GHG Textfiels Bold 3 3 3 2 4 8" xfId="28295" xr:uid="{AC1681D3-9D05-4409-B212-04550C9F4DF3}"/>
    <cellStyle name="Normal GHG Textfiels Bold 3 3 3 2 4 9" xfId="30404" xr:uid="{204DC222-C1CB-4EE4-BC69-0E975E946FDC}"/>
    <cellStyle name="Normal GHG Textfiels Bold 3 3 3 2 5" xfId="2647" xr:uid="{DBDF8295-7B52-4427-B2ED-AA745FA699B2}"/>
    <cellStyle name="Normal GHG Textfiels Bold 3 3 3 2 5 10" xfId="34226" xr:uid="{A7604717-1954-4230-B5F0-6B8EEF2D5B57}"/>
    <cellStyle name="Normal GHG Textfiels Bold 3 3 3 2 5 11" xfId="37681" xr:uid="{2A3565CA-A01E-4A1A-80D5-3C9D1E789A80}"/>
    <cellStyle name="Normal GHG Textfiels Bold 3 3 3 2 5 12" xfId="40364" xr:uid="{1433D168-C961-46EF-ACC5-C4ECF20438B9}"/>
    <cellStyle name="Normal GHG Textfiels Bold 3 3 3 2 5 13" xfId="44670" xr:uid="{1B6DE6C0-00AE-405B-9EFC-E12232CEEEFB}"/>
    <cellStyle name="Normal GHG Textfiels Bold 3 3 3 2 5 14" xfId="50071" xr:uid="{70EF5071-E06E-4B0C-929B-4082F6019F1B}"/>
    <cellStyle name="Normal GHG Textfiels Bold 3 3 3 2 5 2" xfId="7084" xr:uid="{FD7D783D-72EB-4E27-A832-810822B60A29}"/>
    <cellStyle name="Normal GHG Textfiels Bold 3 3 3 2 5 3" xfId="10663" xr:uid="{AC7CCA97-C438-4B2A-8AE5-A73663341769}"/>
    <cellStyle name="Normal GHG Textfiels Bold 3 3 3 2 5 4" xfId="14562" xr:uid="{5F780D1C-639E-4E38-8158-7D431FA36A34}"/>
    <cellStyle name="Normal GHG Textfiels Bold 3 3 3 2 5 5" xfId="17763" xr:uid="{F2AEAB85-5DAE-455F-9318-B8744167C31C}"/>
    <cellStyle name="Normal GHG Textfiels Bold 3 3 3 2 5 6" xfId="21746" xr:uid="{6E5661C3-0C4A-419C-8DBF-F6A554DCA064}"/>
    <cellStyle name="Normal GHG Textfiels Bold 3 3 3 2 5 7" xfId="24314" xr:uid="{4E81CC37-C75A-4965-ABA5-58AC61BE805A}"/>
    <cellStyle name="Normal GHG Textfiels Bold 3 3 3 2 5 8" xfId="28648" xr:uid="{629EE951-5AF7-42C8-A371-5E6D0E3969CE}"/>
    <cellStyle name="Normal GHG Textfiels Bold 3 3 3 2 5 9" xfId="30619" xr:uid="{1DE5B69C-DE29-49D4-9AD5-F25DDB458C99}"/>
    <cellStyle name="Normal GHG Textfiels Bold 3 3 3 2 6" xfId="3336" xr:uid="{D0C7F687-3A5D-4807-8D03-AC80505690AE}"/>
    <cellStyle name="Normal GHG Textfiels Bold 3 3 3 2 6 10" xfId="34913" xr:uid="{64528CE3-417A-4DF6-99B4-667A2898CF92}"/>
    <cellStyle name="Normal GHG Textfiels Bold 3 3 3 2 6 11" xfId="38358" xr:uid="{65592D94-FD1E-4740-8C4E-C8021905C8DD}"/>
    <cellStyle name="Normal GHG Textfiels Bold 3 3 3 2 6 12" xfId="41047" xr:uid="{C99A2E9D-1CD1-4936-80F5-98D5C19FDE73}"/>
    <cellStyle name="Normal GHG Textfiels Bold 3 3 3 2 6 13" xfId="45358" xr:uid="{B2FC610C-2545-4E27-AC71-A79AEDE090D2}"/>
    <cellStyle name="Normal GHG Textfiels Bold 3 3 3 2 6 14" xfId="48749" xr:uid="{B0A3126C-D7CB-4098-8DD5-1C51AE4EC651}"/>
    <cellStyle name="Normal GHG Textfiels Bold 3 3 3 2 6 15" xfId="50754" xr:uid="{07A7B86D-2D82-4A6C-8ADF-715CADE14BBB}"/>
    <cellStyle name="Normal GHG Textfiels Bold 3 3 3 2 6 2" xfId="7771" xr:uid="{37739B78-D3F9-485E-8224-BEB60D9A7B6D}"/>
    <cellStyle name="Normal GHG Textfiels Bold 3 3 3 2 6 3" xfId="11350" xr:uid="{40130616-2E34-43B0-8B26-39CD488E8417}"/>
    <cellStyle name="Normal GHG Textfiels Bold 3 3 3 2 6 4" xfId="15250" xr:uid="{70A0B568-66A1-4D4B-B556-33F4883F6EB4}"/>
    <cellStyle name="Normal GHG Textfiels Bold 3 3 3 2 6 5" xfId="18449" xr:uid="{B0E43EA3-0AB3-49AF-9CE9-B210597CD761}"/>
    <cellStyle name="Normal GHG Textfiels Bold 3 3 3 2 6 6" xfId="22429" xr:uid="{EC571C2B-682A-41B1-A96B-CB67B3A588BA}"/>
    <cellStyle name="Normal GHG Textfiels Bold 3 3 3 2 6 7" xfId="24991" xr:uid="{22B100F4-6EE6-48A3-85EB-85CDDDEBD045}"/>
    <cellStyle name="Normal GHG Textfiels Bold 3 3 3 2 6 8" xfId="29334" xr:uid="{CF092A95-BE78-4E88-B7B8-D3DFD784F29F}"/>
    <cellStyle name="Normal GHG Textfiels Bold 3 3 3 2 6 9" xfId="31308" xr:uid="{32F9CDC5-BF53-4FD4-9D0B-BBFEC5403A03}"/>
    <cellStyle name="Normal GHG Textfiels Bold 3 3 3 2 7" xfId="2813" xr:uid="{252D2ED2-7D48-4EF1-8EFE-77DABBE3E982}"/>
    <cellStyle name="Normal GHG Textfiels Bold 3 3 3 2 7 10" xfId="34392" xr:uid="{908250D9-9812-4F4E-8294-1E57B87855EB}"/>
    <cellStyle name="Normal GHG Textfiels Bold 3 3 3 2 7 11" xfId="37837" xr:uid="{1CF4703C-EC9C-49BD-B670-08050FEEF418}"/>
    <cellStyle name="Normal GHG Textfiels Bold 3 3 3 2 7 12" xfId="40530" xr:uid="{8971DBF3-BB2C-4D02-9862-25E978244D4A}"/>
    <cellStyle name="Normal GHG Textfiels Bold 3 3 3 2 7 13" xfId="44836" xr:uid="{918E70F8-44D3-4C5D-B403-239BB61D2144}"/>
    <cellStyle name="Normal GHG Textfiels Bold 3 3 3 2 7 14" xfId="48230" xr:uid="{6A2C2A75-2762-4427-B146-90AF6622A54A}"/>
    <cellStyle name="Normal GHG Textfiels Bold 3 3 3 2 7 15" xfId="50237" xr:uid="{2B62BA49-72E3-4FD5-AA05-BFCEEAE6E90D}"/>
    <cellStyle name="Normal GHG Textfiels Bold 3 3 3 2 7 2" xfId="7249" xr:uid="{248C8B27-D76F-4EC5-B091-A44F8CDDDAEE}"/>
    <cellStyle name="Normal GHG Textfiels Bold 3 3 3 2 7 3" xfId="10829" xr:uid="{1908CA07-1F4C-44C0-97CE-6A6E4EFAAC6A}"/>
    <cellStyle name="Normal GHG Textfiels Bold 3 3 3 2 7 4" xfId="14728" xr:uid="{0C28D5D8-3D73-4B30-899E-5E073F7E9C09}"/>
    <cellStyle name="Normal GHG Textfiels Bold 3 3 3 2 7 5" xfId="17929" xr:uid="{12281CA2-45D0-4926-B81D-4FAEDB211E19}"/>
    <cellStyle name="Normal GHG Textfiels Bold 3 3 3 2 7 6" xfId="21912" xr:uid="{9C0EEA98-D455-4905-8885-E9506E820BC6}"/>
    <cellStyle name="Normal GHG Textfiels Bold 3 3 3 2 7 7" xfId="24474" xr:uid="{CD3ABF42-F658-49E8-8B9B-F662B3B50401}"/>
    <cellStyle name="Normal GHG Textfiels Bold 3 3 3 2 7 8" xfId="28812" xr:uid="{0F70A409-740F-4F60-9FEC-36C2CD10A79A}"/>
    <cellStyle name="Normal GHG Textfiels Bold 3 3 3 2 7 9" xfId="30785" xr:uid="{58B8EE3A-7F11-4BE1-A307-07CB8B91C373}"/>
    <cellStyle name="Normal GHG Textfiels Bold 3 3 3 2 8" xfId="4288" xr:uid="{25B91B7D-5BF5-4217-8366-A1828AAD609C}"/>
    <cellStyle name="Normal GHG Textfiels Bold 3 3 3 2 8 10" xfId="41951" xr:uid="{FE6559C4-7DB3-45DF-8242-F5F8FCCF911D}"/>
    <cellStyle name="Normal GHG Textfiels Bold 3 3 3 2 8 11" xfId="46287" xr:uid="{795EC549-4B3F-4797-9D01-094C9D6BB9E5}"/>
    <cellStyle name="Normal GHG Textfiels Bold 3 3 3 2 8 12" xfId="49691" xr:uid="{F90EAA96-9D5F-4709-9CC5-49EC9FBA37B1}"/>
    <cellStyle name="Normal GHG Textfiels Bold 3 3 3 2 8 13" xfId="51658" xr:uid="{206FC400-45AB-4B81-B629-5676321620D7}"/>
    <cellStyle name="Normal GHG Textfiels Bold 3 3 3 2 8 2" xfId="8721" xr:uid="{93253A5F-4444-40D1-816E-748B6BD628C1}"/>
    <cellStyle name="Normal GHG Textfiels Bold 3 3 3 2 8 3" xfId="12292" xr:uid="{23E08A89-0AA5-4666-AF0C-4BAC7CAC23EC}"/>
    <cellStyle name="Normal GHG Textfiels Bold 3 3 3 2 8 4" xfId="16195" xr:uid="{5C6F1377-36C7-4774-937F-7E5F53648B88}"/>
    <cellStyle name="Normal GHG Textfiels Bold 3 3 3 2 8 5" xfId="19376" xr:uid="{8887CE66-8F4E-44D2-88A0-62CCEAB2B35C}"/>
    <cellStyle name="Normal GHG Textfiels Bold 3 3 3 2 8 6" xfId="25895" xr:uid="{AF418EDD-FD72-438D-9B44-46A70961F125}"/>
    <cellStyle name="Normal GHG Textfiels Bold 3 3 3 2 8 7" xfId="32243" xr:uid="{5EB2A6BF-CB7F-4911-B69A-0F0245ED4D6B}"/>
    <cellStyle name="Normal GHG Textfiels Bold 3 3 3 2 8 8" xfId="35849" xr:uid="{D23FEA56-389D-4EB0-8E3C-CBD3AA99926F}"/>
    <cellStyle name="Normal GHG Textfiels Bold 3 3 3 2 8 9" xfId="39301" xr:uid="{6590A07F-2647-400C-A298-A9D4662B4D26}"/>
    <cellStyle name="Normal GHG Textfiels Bold 3 3 3 2 9" xfId="3728" xr:uid="{336E5BF7-F79C-4DDF-9CB6-75FFDCB1F3EE}"/>
    <cellStyle name="Normal GHG Textfiels Bold 3 3 3 2 9 10" xfId="41393" xr:uid="{E851EACE-70F0-4916-B47A-DC13AED22DFF}"/>
    <cellStyle name="Normal GHG Textfiels Bold 3 3 3 2 9 11" xfId="45727" xr:uid="{945C84A0-59C0-4DC6-8F36-39C81FBDD87B}"/>
    <cellStyle name="Normal GHG Textfiels Bold 3 3 3 2 9 12" xfId="49131" xr:uid="{B83342F7-B0AC-40CD-9A68-7ADADDADD641}"/>
    <cellStyle name="Normal GHG Textfiels Bold 3 3 3 2 9 13" xfId="51100" xr:uid="{BF896AE7-6141-4F1B-BC77-D58B440C4B6A}"/>
    <cellStyle name="Normal GHG Textfiels Bold 3 3 3 2 9 2" xfId="8161" xr:uid="{118B980D-E46F-431A-B2F3-625F726432FD}"/>
    <cellStyle name="Normal GHG Textfiels Bold 3 3 3 2 9 3" xfId="11733" xr:uid="{F86087E4-3D57-46E2-9E1C-214639583C00}"/>
    <cellStyle name="Normal GHG Textfiels Bold 3 3 3 2 9 4" xfId="15635" xr:uid="{987FA34E-4515-447E-8388-0A9DC0322CC1}"/>
    <cellStyle name="Normal GHG Textfiels Bold 3 3 3 2 9 5" xfId="18816" xr:uid="{E9F916DB-1FFE-405E-88EE-DC52CF7F67FB}"/>
    <cellStyle name="Normal GHG Textfiels Bold 3 3 3 2 9 6" xfId="25337" xr:uid="{4122BB5A-7978-48D7-B270-56531BB8BCF7}"/>
    <cellStyle name="Normal GHG Textfiels Bold 3 3 3 2 9 7" xfId="31684" xr:uid="{26B9DC29-6B72-499D-8321-58D205D0C1F0}"/>
    <cellStyle name="Normal GHG Textfiels Bold 3 3 3 2 9 8" xfId="35289" xr:uid="{55822D1C-62E4-4C9E-8BEA-DD7CD969F2F6}"/>
    <cellStyle name="Normal GHG Textfiels Bold 3 3 3 2 9 9" xfId="38741" xr:uid="{1C556CD4-E185-47E0-9A14-3089BF7577A7}"/>
    <cellStyle name="Normal GHG Textfiels Bold 3 3 3 3" xfId="1143" xr:uid="{5E5763E5-F374-4735-993E-57E8058E0FFB}"/>
    <cellStyle name="Normal GHG Textfiels Bold 3 3 3 3 10" xfId="36330" xr:uid="{CE0BBC4B-5556-4F5A-B710-284B533D8E2D}"/>
    <cellStyle name="Normal GHG Textfiels Bold 3 3 3 3 11" xfId="26386" xr:uid="{691A4051-5105-4D51-A6AF-8504464F7AB0}"/>
    <cellStyle name="Normal GHG Textfiels Bold 3 3 3 3 12" xfId="43168" xr:uid="{8692DD8B-F344-40B0-A2C3-5F1F95150E9B}"/>
    <cellStyle name="Normal GHG Textfiels Bold 3 3 3 3 13" xfId="46961" xr:uid="{425F00A9-1799-4E11-B434-77507B96CA98}"/>
    <cellStyle name="Normal GHG Textfiels Bold 3 3 3 3 2" xfId="5585" xr:uid="{3738897D-512A-4659-9BCA-FBEC126D816D}"/>
    <cellStyle name="Normal GHG Textfiels Bold 3 3 3 3 3" xfId="9159" xr:uid="{A1F4F065-B704-4197-B1F3-35AFBD2B55C7}"/>
    <cellStyle name="Normal GHG Textfiels Bold 3 3 3 3 4" xfId="13554" xr:uid="{00E6BAB9-9608-4F9B-BC8F-850B9F48D498}"/>
    <cellStyle name="Normal GHG Textfiels Bold 3 3 3 3 5" xfId="20251" xr:uid="{4C6ECFF0-BF5C-45C9-885A-468C543EF1AE}"/>
    <cellStyle name="Normal GHG Textfiels Bold 3 3 3 3 6" xfId="22823" xr:uid="{EB4D05E5-E700-4C42-A417-9E045D36F027}"/>
    <cellStyle name="Normal GHG Textfiels Bold 3 3 3 3 7" xfId="27189" xr:uid="{4928E49D-E941-4D4B-B7D9-121AD3B99F25}"/>
    <cellStyle name="Normal GHG Textfiels Bold 3 3 3 3 8" xfId="28210" xr:uid="{6E96D696-F16C-4665-A9A4-4E45A8ED9056}"/>
    <cellStyle name="Normal GHG Textfiels Bold 3 3 3 3 9" xfId="32726" xr:uid="{C435DA5C-45B8-418F-94AF-CB70B6620369}"/>
    <cellStyle name="Normal GHG Textfiels Bold 3 3 3 4" xfId="1046" xr:uid="{4D54F048-3B43-4D49-AE48-8677FE9F8F1C}"/>
    <cellStyle name="Normal GHG Textfiels Bold 3 3 3 4 10" xfId="32629" xr:uid="{7CB16AD6-4C85-4227-91F6-C52643C4928A}"/>
    <cellStyle name="Normal GHG Textfiels Bold 3 3 3 4 11" xfId="36244" xr:uid="{061E3DED-836F-47DD-A816-63A57A284F0F}"/>
    <cellStyle name="Normal GHG Textfiels Bold 3 3 3 4 12" xfId="30019" xr:uid="{B6EFEB1D-9621-4432-AB77-EA8066E0BE36}"/>
    <cellStyle name="Normal GHG Textfiels Bold 3 3 3 4 13" xfId="43071" xr:uid="{FA491954-D45A-4C8A-B7C7-074C86A0BFB9}"/>
    <cellStyle name="Normal GHG Textfiels Bold 3 3 3 4 14" xfId="42386" xr:uid="{0850BA1E-8BFF-46A7-9FBF-337E1F0E8046}"/>
    <cellStyle name="Normal GHG Textfiels Bold 3 3 3 4 2" xfId="5488" xr:uid="{0346C311-303B-4E8A-AF0E-9D0429F22FE0}"/>
    <cellStyle name="Normal GHG Textfiels Bold 3 3 3 4 3" xfId="9062" xr:uid="{D67F9AF5-2308-4710-A6E6-3BE0F37D0B1E}"/>
    <cellStyle name="Normal GHG Textfiels Bold 3 3 3 4 4" xfId="13024" xr:uid="{D4BE42FD-46E7-415D-9494-671F4FFCC721}"/>
    <cellStyle name="Normal GHG Textfiels Bold 3 3 3 4 5" xfId="12696" xr:uid="{7B227C73-7B9E-4EFD-BB69-66A280E04099}"/>
    <cellStyle name="Normal GHG Textfiels Bold 3 3 3 4 6" xfId="20154" xr:uid="{932CCC9C-724B-4D7E-BA85-317A1E353385}"/>
    <cellStyle name="Normal GHG Textfiels Bold 3 3 3 4 7" xfId="22835" xr:uid="{21199464-AD58-4829-B3EC-F8B2A47F8555}"/>
    <cellStyle name="Normal GHG Textfiels Bold 3 3 3 4 8" xfId="27096" xr:uid="{F7EDB2AA-A66D-4AE9-ADD5-F5590333266D}"/>
    <cellStyle name="Normal GHG Textfiels Bold 3 3 3 4 9" xfId="26856" xr:uid="{765B20AB-A2AC-4146-AD9E-2EA1D8D55028}"/>
    <cellStyle name="Normal GHG Textfiels Bold 3 3 3 5" xfId="2104" xr:uid="{F4E72296-7253-47B2-935F-F858C64783B0}"/>
    <cellStyle name="Normal GHG Textfiels Bold 3 3 3 5 10" xfId="33683" xr:uid="{91E397D8-F0CB-4FAF-BCAB-25AA601D31D5}"/>
    <cellStyle name="Normal GHG Textfiels Bold 3 3 3 5 11" xfId="37191" xr:uid="{AEBDDFCF-79F3-4549-B206-98B53B21273D}"/>
    <cellStyle name="Normal GHG Textfiels Bold 3 3 3 5 12" xfId="39821" xr:uid="{2669D4AE-CEC7-42A3-851E-D9215D3406E5}"/>
    <cellStyle name="Normal GHG Textfiels Bold 3 3 3 5 13" xfId="44127" xr:uid="{4166E05B-ABAC-4503-9560-FFF6AFCFE53B}"/>
    <cellStyle name="Normal GHG Textfiels Bold 3 3 3 5 14" xfId="47683" xr:uid="{B05AE444-F774-4447-817D-6EBB76518BFD}"/>
    <cellStyle name="Normal GHG Textfiels Bold 3 3 3 5 2" xfId="6542" xr:uid="{DDE9283B-3784-4DC6-819B-0853B76617DD}"/>
    <cellStyle name="Normal GHG Textfiels Bold 3 3 3 5 3" xfId="10120" xr:uid="{80B50488-5BA4-4ECC-8754-D19B3D3AD6BD}"/>
    <cellStyle name="Normal GHG Textfiels Bold 3 3 3 5 4" xfId="14019" xr:uid="{5EB2F5A3-563D-491A-B069-B7BFB056D4F8}"/>
    <cellStyle name="Normal GHG Textfiels Bold 3 3 3 5 5" xfId="17220" xr:uid="{7806512B-9CD8-40A7-8142-54D89718EFC7}"/>
    <cellStyle name="Normal GHG Textfiels Bold 3 3 3 5 6" xfId="21203" xr:uid="{29D3F0B2-6B9D-4C89-9B6F-6ADFCB965843}"/>
    <cellStyle name="Normal GHG Textfiels Bold 3 3 3 5 7" xfId="23790" xr:uid="{B4FF8B9F-4CBC-45AD-B703-EC172193C74D}"/>
    <cellStyle name="Normal GHG Textfiels Bold 3 3 3 5 8" xfId="28120" xr:uid="{37743ECD-8A76-4D31-A9B1-3DC702E9EB6C}"/>
    <cellStyle name="Normal GHG Textfiels Bold 3 3 3 5 9" xfId="30149" xr:uid="{EF1FBC31-FF82-4400-BC5E-458B38A85A3F}"/>
    <cellStyle name="Normal GHG Textfiels Bold 3 3 3 6" xfId="2441" xr:uid="{1131EDCD-FB3A-4472-ADF3-DC60C2C377CB}"/>
    <cellStyle name="Normal GHG Textfiels Bold 3 3 3 6 10" xfId="34020" xr:uid="{6753D228-077B-49C4-BC2E-A089AB80DF85}"/>
    <cellStyle name="Normal GHG Textfiels Bold 3 3 3 6 11" xfId="37504" xr:uid="{931865F0-E4B4-4664-9D91-22A835CD479E}"/>
    <cellStyle name="Normal GHG Textfiels Bold 3 3 3 6 12" xfId="40158" xr:uid="{806398BC-28FA-47AF-9AB0-74C27BFBDE8B}"/>
    <cellStyle name="Normal GHG Textfiels Bold 3 3 3 6 13" xfId="44464" xr:uid="{32AA6523-3B58-471E-8B72-EED50AE5480B}"/>
    <cellStyle name="Normal GHG Textfiels Bold 3 3 3 6 14" xfId="46895" xr:uid="{E3B91B8D-7EA4-42C5-8BC9-D045CB1B3C02}"/>
    <cellStyle name="Normal GHG Textfiels Bold 3 3 3 6 2" xfId="6879" xr:uid="{19D76106-18F9-4F9E-A922-050660D1295E}"/>
    <cellStyle name="Normal GHG Textfiels Bold 3 3 3 6 3" xfId="10457" xr:uid="{C82B39AC-A644-47A4-82E6-16FB760F4CF3}"/>
    <cellStyle name="Normal GHG Textfiels Bold 3 3 3 6 4" xfId="14356" xr:uid="{71B1C099-614B-47B3-9E67-31C29610CB70}"/>
    <cellStyle name="Normal GHG Textfiels Bold 3 3 3 6 5" xfId="17557" xr:uid="{6501B779-4E45-4CEF-8994-810D5C96CCDC}"/>
    <cellStyle name="Normal GHG Textfiels Bold 3 3 3 6 6" xfId="21540" xr:uid="{619F8F5C-C140-4FF2-9A16-2E15F8992448}"/>
    <cellStyle name="Normal GHG Textfiels Bold 3 3 3 6 7" xfId="24123" xr:uid="{DEB8BE8C-BDCA-48E8-8841-F5ADC0AAFEFC}"/>
    <cellStyle name="Normal GHG Textfiels Bold 3 3 3 6 8" xfId="28449" xr:uid="{A8FA6DC6-C8DE-48A9-A7EC-B20B33863A68}"/>
    <cellStyle name="Normal GHG Textfiels Bold 3 3 3 6 9" xfId="26552" xr:uid="{73A9E4A4-3DD4-4DD1-8E54-CD3C3353432C}"/>
    <cellStyle name="Normal GHG Textfiels Bold 3 3 3 7" xfId="3125" xr:uid="{9CE6C9BE-4FB1-4C11-97CC-C858E16BE347}"/>
    <cellStyle name="Normal GHG Textfiels Bold 3 3 3 7 10" xfId="34702" xr:uid="{115D890A-5CE6-408A-853E-221173307068}"/>
    <cellStyle name="Normal GHG Textfiels Bold 3 3 3 7 11" xfId="38147" xr:uid="{9655EF8D-3B57-4EE6-A7FC-E1C9C2A62EA3}"/>
    <cellStyle name="Normal GHG Textfiels Bold 3 3 3 7 12" xfId="40836" xr:uid="{AD87A785-FC51-4380-80C2-F697F7C62541}"/>
    <cellStyle name="Normal GHG Textfiels Bold 3 3 3 7 13" xfId="45147" xr:uid="{F0025537-D01F-4419-A8A7-7C3E89AD38D8}"/>
    <cellStyle name="Normal GHG Textfiels Bold 3 3 3 7 14" xfId="48538" xr:uid="{D25E401A-7EAB-4C16-B955-E0BB729FC1BA}"/>
    <cellStyle name="Normal GHG Textfiels Bold 3 3 3 7 15" xfId="50543" xr:uid="{20F3BB6A-2E44-49C4-89F8-43C029DF3FA0}"/>
    <cellStyle name="Normal GHG Textfiels Bold 3 3 3 7 2" xfId="7560" xr:uid="{12B99D95-1AE9-454C-85D0-3B06561C9116}"/>
    <cellStyle name="Normal GHG Textfiels Bold 3 3 3 7 3" xfId="11139" xr:uid="{B96553CE-DA38-4B86-9AA2-076DFE35D7B3}"/>
    <cellStyle name="Normal GHG Textfiels Bold 3 3 3 7 4" xfId="15039" xr:uid="{A31645A3-3BB1-4B40-9C13-1B256F3B763C}"/>
    <cellStyle name="Normal GHG Textfiels Bold 3 3 3 7 5" xfId="18238" xr:uid="{11C4AD39-FA92-42D5-BFC6-92DA9E24E000}"/>
    <cellStyle name="Normal GHG Textfiels Bold 3 3 3 7 6" xfId="22218" xr:uid="{ED738BF0-154E-4AB7-A066-8842EA58DD81}"/>
    <cellStyle name="Normal GHG Textfiels Bold 3 3 3 7 7" xfId="24780" xr:uid="{37C25346-002F-4436-9DB0-E62A63AC397A}"/>
    <cellStyle name="Normal GHG Textfiels Bold 3 3 3 7 8" xfId="29123" xr:uid="{CFC14005-4A3B-4667-9DB5-EA62DF221BF0}"/>
    <cellStyle name="Normal GHG Textfiels Bold 3 3 3 7 9" xfId="31097" xr:uid="{F24B5965-2884-432D-ACE6-228AD26D9474}"/>
    <cellStyle name="Normal GHG Textfiels Bold 3 3 3 8" xfId="2820" xr:uid="{418CFE13-7084-44EE-9F24-E2E3F28CB444}"/>
    <cellStyle name="Normal GHG Textfiels Bold 3 3 3 8 10" xfId="34399" xr:uid="{42ABD18D-1722-46A5-B0A5-130A0A64D742}"/>
    <cellStyle name="Normal GHG Textfiels Bold 3 3 3 8 11" xfId="37844" xr:uid="{9D412555-3582-4BE6-8934-D8B40193F589}"/>
    <cellStyle name="Normal GHG Textfiels Bold 3 3 3 8 12" xfId="40537" xr:uid="{415004C3-A899-43CE-86B3-DC1FA9D64C77}"/>
    <cellStyle name="Normal GHG Textfiels Bold 3 3 3 8 13" xfId="44843" xr:uid="{01181747-5E7F-4A31-8E22-4DE146EE41EB}"/>
    <cellStyle name="Normal GHG Textfiels Bold 3 3 3 8 14" xfId="48237" xr:uid="{8ECC2D70-96CF-4114-9EBB-0B1167B111DB}"/>
    <cellStyle name="Normal GHG Textfiels Bold 3 3 3 8 15" xfId="50244" xr:uid="{16F9AC3D-1C4D-42D7-A7D5-28F82190D4CC}"/>
    <cellStyle name="Normal GHG Textfiels Bold 3 3 3 8 2" xfId="7256" xr:uid="{FDCC11DA-5BA7-4CB8-BD18-FC140B2A6866}"/>
    <cellStyle name="Normal GHG Textfiels Bold 3 3 3 8 3" xfId="10836" xr:uid="{436D1FA4-290A-4F4E-A517-FB7BD99AC85E}"/>
    <cellStyle name="Normal GHG Textfiels Bold 3 3 3 8 4" xfId="14735" xr:uid="{93322CD0-09C0-4369-9421-0ED66BB147BB}"/>
    <cellStyle name="Normal GHG Textfiels Bold 3 3 3 8 5" xfId="17936" xr:uid="{908E6A39-9FB7-4149-A7D5-B2B0E303D63D}"/>
    <cellStyle name="Normal GHG Textfiels Bold 3 3 3 8 6" xfId="21919" xr:uid="{16DCAE58-FEB5-412C-B8D8-48C025406EBF}"/>
    <cellStyle name="Normal GHG Textfiels Bold 3 3 3 8 7" xfId="24481" xr:uid="{27E123C7-FF00-4411-8304-D091C506BC9B}"/>
    <cellStyle name="Normal GHG Textfiels Bold 3 3 3 8 8" xfId="28819" xr:uid="{600038E0-5153-4915-9C4A-FDA8ED822252}"/>
    <cellStyle name="Normal GHG Textfiels Bold 3 3 3 8 9" xfId="30792" xr:uid="{4C71F7BB-A4E4-40DC-A4EE-D9B1F4429619}"/>
    <cellStyle name="Normal GHG Textfiels Bold 3 3 3 9" xfId="4079" xr:uid="{1B1EFA35-C4E0-4EC1-8BB1-C2B437E6BB20}"/>
    <cellStyle name="Normal GHG Textfiels Bold 3 3 3 9 10" xfId="41742" xr:uid="{B0617434-1D4F-4D19-B03E-62083A2CF4FC}"/>
    <cellStyle name="Normal GHG Textfiels Bold 3 3 3 9 11" xfId="46078" xr:uid="{1C240B52-2DED-4E0B-A2DD-76FF8E6894B6}"/>
    <cellStyle name="Normal GHG Textfiels Bold 3 3 3 9 12" xfId="49482" xr:uid="{FEF3D1DC-EAD9-4FFF-B36B-02C97CB9D2E1}"/>
    <cellStyle name="Normal GHG Textfiels Bold 3 3 3 9 13" xfId="51449" xr:uid="{D58D36C0-07FB-4700-867E-060B54A7B438}"/>
    <cellStyle name="Normal GHG Textfiels Bold 3 3 3 9 2" xfId="8512" xr:uid="{012A025E-AE4E-4410-ABDF-D306D68520B6}"/>
    <cellStyle name="Normal GHG Textfiels Bold 3 3 3 9 3" xfId="12083" xr:uid="{5E990590-905C-4B1C-99D2-1BBA34395785}"/>
    <cellStyle name="Normal GHG Textfiels Bold 3 3 3 9 4" xfId="15986" xr:uid="{D6496D8C-348E-4237-9F68-A5416155C77F}"/>
    <cellStyle name="Normal GHG Textfiels Bold 3 3 3 9 5" xfId="19167" xr:uid="{AC39CE4E-1350-40FD-9915-E77FE45511D2}"/>
    <cellStyle name="Normal GHG Textfiels Bold 3 3 3 9 6" xfId="25686" xr:uid="{91BB45BC-2C78-499D-B211-B4EA90A8A5DF}"/>
    <cellStyle name="Normal GHG Textfiels Bold 3 3 3 9 7" xfId="32034" xr:uid="{1E031851-B0B2-421A-A63A-6A06C156C1EC}"/>
    <cellStyle name="Normal GHG Textfiels Bold 3 3 3 9 8" xfId="35640" xr:uid="{508BF35B-EFFC-4DF4-9F33-0532BE5CBB64}"/>
    <cellStyle name="Normal GHG Textfiels Bold 3 3 3 9 9" xfId="39092" xr:uid="{19479EA4-00EE-44B3-8817-2575C5539F65}"/>
    <cellStyle name="Normal GHG Textfiels Bold 3 3 4" xfId="632" xr:uid="{5C9C2758-160E-48AF-B0DE-8F70257773C4}"/>
    <cellStyle name="Normal GHG Textfiels Bold 3 3 4 10" xfId="4512" xr:uid="{5CCE5731-2F3D-4605-9834-08880409AE9B}"/>
    <cellStyle name="Normal GHG Textfiels Bold 3 3 4 10 10" xfId="42175" xr:uid="{68D6E087-51FE-44A5-A758-671DDCF4A4DF}"/>
    <cellStyle name="Normal GHG Textfiels Bold 3 3 4 10 11" xfId="46511" xr:uid="{843C3588-DABB-41DB-8F80-61C1EF056363}"/>
    <cellStyle name="Normal GHG Textfiels Bold 3 3 4 10 12" xfId="49915" xr:uid="{83108BB7-4B46-46B8-8683-B85898BCA7BD}"/>
    <cellStyle name="Normal GHG Textfiels Bold 3 3 4 10 13" xfId="51882" xr:uid="{D300D09B-7AEC-4A38-8C1C-E68F7B05FE1D}"/>
    <cellStyle name="Normal GHG Textfiels Bold 3 3 4 10 2" xfId="8945" xr:uid="{F13F4633-1C2B-4D89-8DDE-396005BCE1AF}"/>
    <cellStyle name="Normal GHG Textfiels Bold 3 3 4 10 3" xfId="12516" xr:uid="{F5E06037-EA22-4494-8129-2C8E3F977B0B}"/>
    <cellStyle name="Normal GHG Textfiels Bold 3 3 4 10 4" xfId="16419" xr:uid="{DBFF7100-33AF-4EE1-BA28-C58076CF4CBB}"/>
    <cellStyle name="Normal GHG Textfiels Bold 3 3 4 10 5" xfId="19600" xr:uid="{C5A3C7E4-1C25-4C69-AE82-EE7E72A5C402}"/>
    <cellStyle name="Normal GHG Textfiels Bold 3 3 4 10 6" xfId="26119" xr:uid="{0CCF730A-1E34-4EE2-A4EB-831A5D71642F}"/>
    <cellStyle name="Normal GHG Textfiels Bold 3 3 4 10 7" xfId="32467" xr:uid="{995443D4-7898-4D19-8A90-1317D669EC00}"/>
    <cellStyle name="Normal GHG Textfiels Bold 3 3 4 10 8" xfId="36073" xr:uid="{84C17600-E651-4BAD-AD9C-CBF15A61CED4}"/>
    <cellStyle name="Normal GHG Textfiels Bold 3 3 4 10 9" xfId="39525" xr:uid="{9122913F-6D43-4C4D-850E-D7E15AD0CE33}"/>
    <cellStyle name="Normal GHG Textfiels Bold 3 3 4 11" xfId="5284" xr:uid="{F16FA4F9-05D2-4233-91A4-3C0C681780A3}"/>
    <cellStyle name="Normal GHG Textfiels Bold 3 3 4 12" xfId="5101" xr:uid="{1DB53885-ABAB-495B-AAF8-C70AA244F59A}"/>
    <cellStyle name="Normal GHG Textfiels Bold 3 3 4 13" xfId="19746" xr:uid="{686E6F5D-3A84-4E82-866D-B0D9373E2414}"/>
    <cellStyle name="Normal GHG Textfiels Bold 3 3 4 14" xfId="37317" xr:uid="{6CF52B32-9340-42DA-880D-D8AA3ED163EB}"/>
    <cellStyle name="Normal GHG Textfiels Bold 3 3 4 15" xfId="42662" xr:uid="{BE5AD335-19E8-4B9E-8170-01901A1FE4F6}"/>
    <cellStyle name="Normal GHG Textfiels Bold 3 3 4 16" xfId="52496" xr:uid="{A79869A2-46A2-4A4E-A9F3-EAF9EAAC06C5}"/>
    <cellStyle name="Normal GHG Textfiels Bold 3 3 4 2" xfId="847" xr:uid="{3CE07510-996A-464F-AF17-8AA7AF2DDCCE}"/>
    <cellStyle name="Normal GHG Textfiels Bold 3 3 4 2 10" xfId="5148" xr:uid="{5A2C838A-EA5A-4CCC-9A78-B69C8DA2C2B9}"/>
    <cellStyle name="Normal GHG Textfiels Bold 3 3 4 2 11" xfId="13110" xr:uid="{6D6C0B2A-218D-4EC9-8FC2-DFC03673E8FE}"/>
    <cellStyle name="Normal GHG Textfiels Bold 3 3 4 2 12" xfId="19956" xr:uid="{D30EE719-0479-4AE9-8F7B-DB5FBB31EC9C}"/>
    <cellStyle name="Normal GHG Textfiels Bold 3 3 4 2 13" xfId="26506" xr:uid="{03CA6BC7-5BEF-4F24-9490-63F6B1284E38}"/>
    <cellStyle name="Normal GHG Textfiels Bold 3 3 4 2 14" xfId="42872" xr:uid="{89213328-5ED5-43CA-8879-45C7FFC0DAFC}"/>
    <cellStyle name="Normal GHG Textfiels Bold 3 3 4 2 15" xfId="52710" xr:uid="{F1B91598-67D4-4E27-ACC7-126979EFEF40}"/>
    <cellStyle name="Normal GHG Textfiels Bold 3 3 4 2 2" xfId="1386" xr:uid="{8B4B7ED4-EE9A-4420-9B35-763434A08C55}"/>
    <cellStyle name="Normal GHG Textfiels Bold 3 3 4 2 2 10" xfId="36551" xr:uid="{ECE50112-4D71-49D0-81C7-364703FB0E8E}"/>
    <cellStyle name="Normal GHG Textfiels Bold 3 3 4 2 2 11" xfId="36432" xr:uid="{E209B93C-ABEF-4CF1-BC47-D24465049B1A}"/>
    <cellStyle name="Normal GHG Textfiels Bold 3 3 4 2 2 12" xfId="43411" xr:uid="{6D4977FC-66FE-4863-BFA2-999B241AB6C9}"/>
    <cellStyle name="Normal GHG Textfiels Bold 3 3 4 2 2 13" xfId="42529" xr:uid="{FF448FCB-2401-43AC-92C5-460187F7AB95}"/>
    <cellStyle name="Normal GHG Textfiels Bold 3 3 4 2 2 2" xfId="5827" xr:uid="{7630AD20-D014-48A1-B525-252EA833E103}"/>
    <cellStyle name="Normal GHG Textfiels Bold 3 3 4 2 2 3" xfId="9402" xr:uid="{C91100A7-8D03-4DC2-B5A0-F43252873F30}"/>
    <cellStyle name="Normal GHG Textfiels Bold 3 3 4 2 2 4" xfId="5089" xr:uid="{D0612E52-876A-47FB-B6FF-5C15C7DFFAC7}"/>
    <cellStyle name="Normal GHG Textfiels Bold 3 3 4 2 2 5" xfId="20494" xr:uid="{4DBA1F34-F072-4B14-A9D7-20FC5AA646E1}"/>
    <cellStyle name="Normal GHG Textfiels Bold 3 3 4 2 2 6" xfId="18781" xr:uid="{E9C53870-B433-4491-9D5B-298C81EB1524}"/>
    <cellStyle name="Normal GHG Textfiels Bold 3 3 4 2 2 7" xfId="27426" xr:uid="{4CF1328D-0125-4877-A640-AD5383EE7966}"/>
    <cellStyle name="Normal GHG Textfiels Bold 3 3 4 2 2 8" xfId="30287" xr:uid="{0D381A40-EBE3-4B1B-963C-943D6A0C0352}"/>
    <cellStyle name="Normal GHG Textfiels Bold 3 3 4 2 2 9" xfId="32969" xr:uid="{9941EDCE-B8A6-4F57-A6F3-598D6632F367}"/>
    <cellStyle name="Normal GHG Textfiels Bold 3 3 4 2 3" xfId="1192" xr:uid="{1A626F6C-527F-4971-B3CA-1233E0A12746}"/>
    <cellStyle name="Normal GHG Textfiels Bold 3 3 4 2 3 10" xfId="32775" xr:uid="{B0D1333C-AA0D-40EB-8732-781CAABC196F}"/>
    <cellStyle name="Normal GHG Textfiels Bold 3 3 4 2 3 11" xfId="36374" xr:uid="{3AFC1B22-F81B-430E-8ADC-EC4FC8D5F4B9}"/>
    <cellStyle name="Normal GHG Textfiels Bold 3 3 4 2 3 12" xfId="37507" xr:uid="{1B8393D4-D26C-42A6-9BD8-AFCC6240CF6F}"/>
    <cellStyle name="Normal GHG Textfiels Bold 3 3 4 2 3 13" xfId="43217" xr:uid="{03BFE061-CA88-47CE-8245-1C244B6F4BAC}"/>
    <cellStyle name="Normal GHG Textfiels Bold 3 3 4 2 3 14" xfId="47785" xr:uid="{2AABED45-468A-4542-B77C-BE9EC79D81F7}"/>
    <cellStyle name="Normal GHG Textfiels Bold 3 3 4 2 3 2" xfId="5634" xr:uid="{61F92E92-B827-47D5-AECC-71BE570C9AC8}"/>
    <cellStyle name="Normal GHG Textfiels Bold 3 3 4 2 3 3" xfId="9208" xr:uid="{A577BAE2-1E86-4611-B3A6-B01D5DD4C047}"/>
    <cellStyle name="Normal GHG Textfiels Bold 3 3 4 2 3 4" xfId="13154" xr:uid="{4642CE3A-4821-4FC4-9B24-D435E4F071AA}"/>
    <cellStyle name="Normal GHG Textfiels Bold 3 3 4 2 3 5" xfId="11684" xr:uid="{1EEF052E-A727-429C-987E-A99316FA91E2}"/>
    <cellStyle name="Normal GHG Textfiels Bold 3 3 4 2 3 6" xfId="20300" xr:uid="{1703E607-A84E-45D8-B670-5F372C9FF523}"/>
    <cellStyle name="Normal GHG Textfiels Bold 3 3 4 2 3 7" xfId="22960" xr:uid="{3F284A9E-B5AF-4E79-AF93-4A7149C3A6B8}"/>
    <cellStyle name="Normal GHG Textfiels Bold 3 3 4 2 3 8" xfId="27236" xr:uid="{257B7E3F-A407-40C6-90B2-B2C892721574}"/>
    <cellStyle name="Normal GHG Textfiels Bold 3 3 4 2 3 9" xfId="28043" xr:uid="{9CA003F7-9CAC-4CEB-9206-297E89000DB2}"/>
    <cellStyle name="Normal GHG Textfiels Bold 3 3 4 2 4" xfId="2262" xr:uid="{40617CE9-B962-49D3-9934-3C9432928C2E}"/>
    <cellStyle name="Normal GHG Textfiels Bold 3 3 4 2 4 10" xfId="33841" xr:uid="{90712D84-4436-4F1C-B33E-674053D9DBBE}"/>
    <cellStyle name="Normal GHG Textfiels Bold 3 3 4 2 4 11" xfId="37338" xr:uid="{938E0AAE-BFEB-435E-989A-0096081B7752}"/>
    <cellStyle name="Normal GHG Textfiels Bold 3 3 4 2 4 12" xfId="39979" xr:uid="{5B5315BA-D2CD-41C7-8831-AA9141D11683}"/>
    <cellStyle name="Normal GHG Textfiels Bold 3 3 4 2 4 13" xfId="44285" xr:uid="{1DF67F09-A312-4627-BAB0-CFB93E9A2535}"/>
    <cellStyle name="Normal GHG Textfiels Bold 3 3 4 2 4 14" xfId="47634" xr:uid="{B1D919EE-6228-4C6E-9566-0B57DE8F46DF}"/>
    <cellStyle name="Normal GHG Textfiels Bold 3 3 4 2 4 2" xfId="6700" xr:uid="{869A35C9-7099-4B24-8B40-EFBCB1CB600F}"/>
    <cellStyle name="Normal GHG Textfiels Bold 3 3 4 2 4 3" xfId="10278" xr:uid="{42234778-25AA-4D77-8D2D-192C693BF194}"/>
    <cellStyle name="Normal GHG Textfiels Bold 3 3 4 2 4 4" xfId="14177" xr:uid="{46DA8FC6-49EC-4D5F-8029-692BA7D978D4}"/>
    <cellStyle name="Normal GHG Textfiels Bold 3 3 4 2 4 5" xfId="17378" xr:uid="{BA7E9364-2ABF-456B-9297-C8F59E4BB3E4}"/>
    <cellStyle name="Normal GHG Textfiels Bold 3 3 4 2 4 6" xfId="21361" xr:uid="{6C55EA18-9EF5-4E7C-8262-EE6733F9EE5D}"/>
    <cellStyle name="Normal GHG Textfiels Bold 3 3 4 2 4 7" xfId="23948" xr:uid="{54AAF7F4-C265-461D-943E-D631DB99A0CF}"/>
    <cellStyle name="Normal GHG Textfiels Bold 3 3 4 2 4 8" xfId="28272" xr:uid="{84B4CDB1-D002-47DA-B049-A61875A1726C}"/>
    <cellStyle name="Normal GHG Textfiels Bold 3 3 4 2 4 9" xfId="26759" xr:uid="{6D0C3FAE-F6DB-4DFD-A28B-1D32FA4C5C43}"/>
    <cellStyle name="Normal GHG Textfiels Bold 3 3 4 2 5" xfId="2622" xr:uid="{85DE8349-4242-4AFA-AC58-D6BDE1012645}"/>
    <cellStyle name="Normal GHG Textfiels Bold 3 3 4 2 5 10" xfId="34201" xr:uid="{F190EF9D-6CAC-4499-986C-C8FC4ABC805E}"/>
    <cellStyle name="Normal GHG Textfiels Bold 3 3 4 2 5 11" xfId="37660" xr:uid="{9FB94024-6AE1-4527-A93A-EC1740DE3CB6}"/>
    <cellStyle name="Normal GHG Textfiels Bold 3 3 4 2 5 12" xfId="40339" xr:uid="{38DD8934-E504-4F28-A6D7-176CFE2822B0}"/>
    <cellStyle name="Normal GHG Textfiels Bold 3 3 4 2 5 13" xfId="44645" xr:uid="{A799FC83-5E1B-4132-9A40-B437953CB03A}"/>
    <cellStyle name="Normal GHG Textfiels Bold 3 3 4 2 5 14" xfId="50046" xr:uid="{8C04B795-6C70-40CE-9F4F-055CCB1EF1BD}"/>
    <cellStyle name="Normal GHG Textfiels Bold 3 3 4 2 5 2" xfId="7059" xr:uid="{47E2BB81-00D1-467C-BDAA-5AF74E0052A6}"/>
    <cellStyle name="Normal GHG Textfiels Bold 3 3 4 2 5 3" xfId="10638" xr:uid="{C914905B-F8A4-44B4-A8A4-7D9DEA5BA108}"/>
    <cellStyle name="Normal GHG Textfiels Bold 3 3 4 2 5 4" xfId="14537" xr:uid="{C657DD40-F237-4D20-BB10-7DB49AB75E14}"/>
    <cellStyle name="Normal GHG Textfiels Bold 3 3 4 2 5 5" xfId="17738" xr:uid="{5C570BFE-7BFA-40B2-88D8-946EC85E2DF4}"/>
    <cellStyle name="Normal GHG Textfiels Bold 3 3 4 2 5 6" xfId="21721" xr:uid="{F3CC403F-D233-4159-B365-6D62C79DE318}"/>
    <cellStyle name="Normal GHG Textfiels Bold 3 3 4 2 5 7" xfId="24290" xr:uid="{BD77C56D-20B6-4260-919A-EC3A3756C6A8}"/>
    <cellStyle name="Normal GHG Textfiels Bold 3 3 4 2 5 8" xfId="28625" xr:uid="{4319AA2C-76F7-4981-8D67-97B996620D6F}"/>
    <cellStyle name="Normal GHG Textfiels Bold 3 3 4 2 5 9" xfId="30594" xr:uid="{70B12BDE-0073-4457-BFA3-31C8845230B8}"/>
    <cellStyle name="Normal GHG Textfiels Bold 3 3 4 2 6" xfId="3311" xr:uid="{CA915AE0-EA18-465F-869A-8A99F61F0BF9}"/>
    <cellStyle name="Normal GHG Textfiels Bold 3 3 4 2 6 10" xfId="34888" xr:uid="{E90348A6-5C58-4E37-A355-3960E02C83F9}"/>
    <cellStyle name="Normal GHG Textfiels Bold 3 3 4 2 6 11" xfId="38333" xr:uid="{272A4975-638E-4F75-83B9-C170B5CD36ED}"/>
    <cellStyle name="Normal GHG Textfiels Bold 3 3 4 2 6 12" xfId="41022" xr:uid="{8939CFB8-0BF6-4E14-8DFA-807CB13BD35F}"/>
    <cellStyle name="Normal GHG Textfiels Bold 3 3 4 2 6 13" xfId="45333" xr:uid="{89C02AF3-6606-42B3-B444-2BD405CAF151}"/>
    <cellStyle name="Normal GHG Textfiels Bold 3 3 4 2 6 14" xfId="48724" xr:uid="{9BA4300F-657B-46C1-A0C0-C75AD0C6A56B}"/>
    <cellStyle name="Normal GHG Textfiels Bold 3 3 4 2 6 15" xfId="50729" xr:uid="{2A81C032-B981-423B-A12E-B2A77691DC15}"/>
    <cellStyle name="Normal GHG Textfiels Bold 3 3 4 2 6 2" xfId="7746" xr:uid="{DB50AFD3-1450-45F7-80FE-08BB2E8D2810}"/>
    <cellStyle name="Normal GHG Textfiels Bold 3 3 4 2 6 3" xfId="11325" xr:uid="{1CB03EBC-7F36-48DA-B74A-4BF46EB8533D}"/>
    <cellStyle name="Normal GHG Textfiels Bold 3 3 4 2 6 4" xfId="15225" xr:uid="{230B4599-29E6-4B3A-9082-02411B02A0C0}"/>
    <cellStyle name="Normal GHG Textfiels Bold 3 3 4 2 6 5" xfId="18424" xr:uid="{3107BAD0-A837-4AC5-A49A-C87E9728C187}"/>
    <cellStyle name="Normal GHG Textfiels Bold 3 3 4 2 6 6" xfId="22404" xr:uid="{1F37EC58-1118-46F8-AF04-28D9654F9298}"/>
    <cellStyle name="Normal GHG Textfiels Bold 3 3 4 2 6 7" xfId="24966" xr:uid="{DAD9CB7E-9714-4AD0-92CD-154A71B76F8C}"/>
    <cellStyle name="Normal GHG Textfiels Bold 3 3 4 2 6 8" xfId="29309" xr:uid="{D831E2DE-6034-49B4-8ADA-E30FA8AB8C23}"/>
    <cellStyle name="Normal GHG Textfiels Bold 3 3 4 2 6 9" xfId="31283" xr:uid="{2278D578-2888-465D-91D0-0F3AEDD4FF9D}"/>
    <cellStyle name="Normal GHG Textfiels Bold 3 3 4 2 7" xfId="2927" xr:uid="{FDBE778F-D211-4009-8B98-DC9F5DA8EA25}"/>
    <cellStyle name="Normal GHG Textfiels Bold 3 3 4 2 7 10" xfId="34504" xr:uid="{5802CCDD-1AF4-4DCF-BA5D-A9D92CE48AF1}"/>
    <cellStyle name="Normal GHG Textfiels Bold 3 3 4 2 7 11" xfId="37949" xr:uid="{AD0A8184-44D3-4238-8513-3C7DD7733E30}"/>
    <cellStyle name="Normal GHG Textfiels Bold 3 3 4 2 7 12" xfId="40638" xr:uid="{C7E3D8EF-4689-46D9-B82E-192CCBF0A725}"/>
    <cellStyle name="Normal GHG Textfiels Bold 3 3 4 2 7 13" xfId="44949" xr:uid="{DC125A1A-4FA5-4409-B1BF-12E4BE023D0A}"/>
    <cellStyle name="Normal GHG Textfiels Bold 3 3 4 2 7 14" xfId="48340" xr:uid="{42E25A46-9620-4673-9091-D83E27DCBB4F}"/>
    <cellStyle name="Normal GHG Textfiels Bold 3 3 4 2 7 15" xfId="50345" xr:uid="{3197A365-9F88-4CE4-B82F-392E6290742A}"/>
    <cellStyle name="Normal GHG Textfiels Bold 3 3 4 2 7 2" xfId="7362" xr:uid="{B079D3B8-06BB-4226-A07C-5F4D16F4D378}"/>
    <cellStyle name="Normal GHG Textfiels Bold 3 3 4 2 7 3" xfId="10941" xr:uid="{0C6BE416-2F0F-4EFF-994C-EE3EB039BBF7}"/>
    <cellStyle name="Normal GHG Textfiels Bold 3 3 4 2 7 4" xfId="14841" xr:uid="{2335BDAA-5CCF-4E67-AD68-B8C3EDC572C6}"/>
    <cellStyle name="Normal GHG Textfiels Bold 3 3 4 2 7 5" xfId="18040" xr:uid="{B3A6A526-26D2-4A92-9F97-14A5A1C1FCD3}"/>
    <cellStyle name="Normal GHG Textfiels Bold 3 3 4 2 7 6" xfId="22020" xr:uid="{F0495A28-4B07-426B-A56F-DF0BE74CB10C}"/>
    <cellStyle name="Normal GHG Textfiels Bold 3 3 4 2 7 7" xfId="24582" xr:uid="{40AF5BFB-569D-4126-B4F5-F34FA0218D5E}"/>
    <cellStyle name="Normal GHG Textfiels Bold 3 3 4 2 7 8" xfId="28925" xr:uid="{B131B888-2E41-4116-B449-6888626C0A71}"/>
    <cellStyle name="Normal GHG Textfiels Bold 3 3 4 2 7 9" xfId="30899" xr:uid="{1E9A962E-F431-4B7A-90F7-76D840DD4365}"/>
    <cellStyle name="Normal GHG Textfiels Bold 3 3 4 2 8" xfId="4263" xr:uid="{C30EB24E-1055-4465-A443-0CEA67EF18FE}"/>
    <cellStyle name="Normal GHG Textfiels Bold 3 3 4 2 8 10" xfId="41926" xr:uid="{51D74C03-3EC0-4A53-9A7C-B0D0BAABD2F8}"/>
    <cellStyle name="Normal GHG Textfiels Bold 3 3 4 2 8 11" xfId="46262" xr:uid="{673B4973-87F0-4450-94D1-5EB9E3B09088}"/>
    <cellStyle name="Normal GHG Textfiels Bold 3 3 4 2 8 12" xfId="49666" xr:uid="{7A083410-23EE-410D-949B-F4A12984062A}"/>
    <cellStyle name="Normal GHG Textfiels Bold 3 3 4 2 8 13" xfId="51633" xr:uid="{73371EAC-1317-4AE0-AFCF-1ACF6117CB66}"/>
    <cellStyle name="Normal GHG Textfiels Bold 3 3 4 2 8 2" xfId="8696" xr:uid="{A6B5CA06-0636-4314-89A8-96C1E32DC9B1}"/>
    <cellStyle name="Normal GHG Textfiels Bold 3 3 4 2 8 3" xfId="12267" xr:uid="{9A4FADF3-79E0-427B-A1C6-09EF4757A770}"/>
    <cellStyle name="Normal GHG Textfiels Bold 3 3 4 2 8 4" xfId="16170" xr:uid="{7E99BA06-9808-46D3-874A-6D8D06A46435}"/>
    <cellStyle name="Normal GHG Textfiels Bold 3 3 4 2 8 5" xfId="19351" xr:uid="{352B69ED-9E29-4EE9-93E5-5E16CD9B17DC}"/>
    <cellStyle name="Normal GHG Textfiels Bold 3 3 4 2 8 6" xfId="25870" xr:uid="{227BE24B-C0EB-4551-B104-3593F7B8A862}"/>
    <cellStyle name="Normal GHG Textfiels Bold 3 3 4 2 8 7" xfId="32218" xr:uid="{3C3FF69A-918A-4234-98C7-92BDE61B1618}"/>
    <cellStyle name="Normal GHG Textfiels Bold 3 3 4 2 8 8" xfId="35824" xr:uid="{2496817D-A283-4557-806A-E114055915B5}"/>
    <cellStyle name="Normal GHG Textfiels Bold 3 3 4 2 8 9" xfId="39276" xr:uid="{C3BAD960-DF6B-46EB-9E88-50060A82E778}"/>
    <cellStyle name="Normal GHG Textfiels Bold 3 3 4 2 9" xfId="3780" xr:uid="{CC1B34BE-77EE-4189-B7DC-9E4A7EE86E19}"/>
    <cellStyle name="Normal GHG Textfiels Bold 3 3 4 2 9 10" xfId="41445" xr:uid="{22E5E637-C45B-4706-A267-CB5E6B962680}"/>
    <cellStyle name="Normal GHG Textfiels Bold 3 3 4 2 9 11" xfId="45779" xr:uid="{E0B12061-9982-44AB-B250-4A26037A388C}"/>
    <cellStyle name="Normal GHG Textfiels Bold 3 3 4 2 9 12" xfId="49183" xr:uid="{DFFF2A40-E1B4-44C4-96FD-79A4DD7AE646}"/>
    <cellStyle name="Normal GHG Textfiels Bold 3 3 4 2 9 13" xfId="51152" xr:uid="{4D7B6177-5920-4B2C-8263-0E60D6CC9853}"/>
    <cellStyle name="Normal GHG Textfiels Bold 3 3 4 2 9 2" xfId="8213" xr:uid="{91662417-93C2-4E19-B1D2-FC239C82C553}"/>
    <cellStyle name="Normal GHG Textfiels Bold 3 3 4 2 9 3" xfId="11785" xr:uid="{38F4CAAC-AE10-409E-BD16-69CEAA5D91BA}"/>
    <cellStyle name="Normal GHG Textfiels Bold 3 3 4 2 9 4" xfId="15687" xr:uid="{A2BBA292-D4A8-4DB0-B752-98086B7AA83C}"/>
    <cellStyle name="Normal GHG Textfiels Bold 3 3 4 2 9 5" xfId="18868" xr:uid="{098A2AFD-1A85-4EA2-A45D-CD601C9B6536}"/>
    <cellStyle name="Normal GHG Textfiels Bold 3 3 4 2 9 6" xfId="25389" xr:uid="{60CD7197-0534-4194-B649-4DE6C901531E}"/>
    <cellStyle name="Normal GHG Textfiels Bold 3 3 4 2 9 7" xfId="31736" xr:uid="{418124FA-7F78-4F29-986A-62E594C6582E}"/>
    <cellStyle name="Normal GHG Textfiels Bold 3 3 4 2 9 8" xfId="35341" xr:uid="{7330C3D6-2986-421E-BB14-B237A391675A}"/>
    <cellStyle name="Normal GHG Textfiels Bold 3 3 4 2 9 9" xfId="38793" xr:uid="{F1D48838-46A7-40E6-9BA8-5633318F811E}"/>
    <cellStyle name="Normal GHG Textfiels Bold 3 3 4 3" xfId="1536" xr:uid="{82757750-7038-4D3E-8D49-C2CBA470EEE5}"/>
    <cellStyle name="Normal GHG Textfiels Bold 3 3 4 3 10" xfId="36679" xr:uid="{4E3926F1-EE2B-457C-9802-6F04B61F0B3C}"/>
    <cellStyle name="Normal GHG Textfiels Bold 3 3 4 3 11" xfId="33504" xr:uid="{6670AF7D-0582-4522-883A-84347D8A10CA}"/>
    <cellStyle name="Normal GHG Textfiels Bold 3 3 4 3 12" xfId="43561" xr:uid="{3452E68F-D444-4F47-9A95-F216DBB65FBE}"/>
    <cellStyle name="Normal GHG Textfiels Bold 3 3 4 3 13" xfId="47780" xr:uid="{E0F3EA6D-F33C-4538-871D-8979798277D8}"/>
    <cellStyle name="Normal GHG Textfiels Bold 3 3 4 3 2" xfId="5975" xr:uid="{62A999DA-07EA-4F4E-9CA6-17205F514156}"/>
    <cellStyle name="Normal GHG Textfiels Bold 3 3 4 3 3" xfId="9552" xr:uid="{F08F150C-E866-4116-B690-EE08B40B7D05}"/>
    <cellStyle name="Normal GHG Textfiels Bold 3 3 4 3 4" xfId="16657" xr:uid="{FDC182C5-E264-4AE2-9BB3-88B5931C324D}"/>
    <cellStyle name="Normal GHG Textfiels Bold 3 3 4 3 5" xfId="20644" xr:uid="{D09E2C09-7A83-450E-B8DD-F2FEEA6B467B}"/>
    <cellStyle name="Normal GHG Textfiels Bold 3 3 4 3 6" xfId="23256" xr:uid="{1EF3F641-B4D1-4B4E-BA9D-C96A4CB1EAC6}"/>
    <cellStyle name="Normal GHG Textfiels Bold 3 3 4 3 7" xfId="27570" xr:uid="{7B939EFA-4C43-43F9-A63B-47244DB4FD29}"/>
    <cellStyle name="Normal GHG Textfiels Bold 3 3 4 3 8" xfId="26452" xr:uid="{708ED5E2-8ECB-426A-AF86-42B92AD4F744}"/>
    <cellStyle name="Normal GHG Textfiels Bold 3 3 4 3 9" xfId="33119" xr:uid="{94B4DA72-1A81-452C-9A30-20A9F385EC96}"/>
    <cellStyle name="Normal GHG Textfiels Bold 3 3 4 4" xfId="1727" xr:uid="{25F41BC5-CE8D-4CF8-BA92-60449EFC0F84}"/>
    <cellStyle name="Normal GHG Textfiels Bold 3 3 4 4 10" xfId="33310" xr:uid="{0D4536B5-CE55-442C-A811-2F06B815E20E}"/>
    <cellStyle name="Normal GHG Textfiels Bold 3 3 4 4 11" xfId="36858" xr:uid="{17CE759B-56E9-497C-8A83-EE7B5E394E1D}"/>
    <cellStyle name="Normal GHG Textfiels Bold 3 3 4 4 12" xfId="27324" xr:uid="{553A9BD5-318F-4E61-9DE5-0B92985398B0}"/>
    <cellStyle name="Normal GHG Textfiels Bold 3 3 4 4 13" xfId="43752" xr:uid="{D4BE134C-DB6A-4E5D-813C-3566EDA8E9CA}"/>
    <cellStyle name="Normal GHG Textfiels Bold 3 3 4 4 14" xfId="47978" xr:uid="{777A7F79-E988-4F3B-BA39-88021E193A4A}"/>
    <cellStyle name="Normal GHG Textfiels Bold 3 3 4 4 2" xfId="6165" xr:uid="{C1FDB8BB-ADEE-4CA6-B00A-B19ADD08A09B}"/>
    <cellStyle name="Normal GHG Textfiels Bold 3 3 4 4 3" xfId="9743" xr:uid="{4077A695-6022-4FEE-95A4-50DF29F04311}"/>
    <cellStyle name="Normal GHG Textfiels Bold 3 3 4 4 4" xfId="13645" xr:uid="{D560DE1F-3CE7-405F-9E65-2B92EDDB07EB}"/>
    <cellStyle name="Normal GHG Textfiels Bold 3 3 4 4 5" xfId="16848" xr:uid="{349075AD-D4D2-4462-ABD4-EDC77DEC45DB}"/>
    <cellStyle name="Normal GHG Textfiels Bold 3 3 4 4 6" xfId="20835" xr:uid="{C432CDB8-9BBD-49D4-8E9E-78D6336DA6D2}"/>
    <cellStyle name="Normal GHG Textfiels Bold 3 3 4 4 7" xfId="23435" xr:uid="{3EE533BE-52D4-4802-B56F-3BE42FC602DD}"/>
    <cellStyle name="Normal GHG Textfiels Bold 3 3 4 4 8" xfId="27758" xr:uid="{35BAFA6C-BE5D-4976-8AC3-808F07A7EF10}"/>
    <cellStyle name="Normal GHG Textfiels Bold 3 3 4 4 9" xfId="30010" xr:uid="{A232C6F0-62F6-46CF-B6AB-AAC0540FB3EF}"/>
    <cellStyle name="Normal GHG Textfiels Bold 3 3 4 5" xfId="2082" xr:uid="{B5CAE714-BA15-4955-A8B8-F234CFB14418}"/>
    <cellStyle name="Normal GHG Textfiels Bold 3 3 4 5 10" xfId="33661" xr:uid="{8DB4A148-76C0-41C5-B9B6-BF08051D5B96}"/>
    <cellStyle name="Normal GHG Textfiels Bold 3 3 4 5 11" xfId="37171" xr:uid="{8B205E4E-72B1-4241-AD29-AE146FE1A713}"/>
    <cellStyle name="Normal GHG Textfiels Bold 3 3 4 5 12" xfId="39799" xr:uid="{A01F231B-A481-46C7-AE26-CAD83C9BD216}"/>
    <cellStyle name="Normal GHG Textfiels Bold 3 3 4 5 13" xfId="44105" xr:uid="{396853D8-2330-4436-B808-AC2DEF128DDF}"/>
    <cellStyle name="Normal GHG Textfiels Bold 3 3 4 5 14" xfId="42538" xr:uid="{406E9E81-147A-4C17-8A7E-45B85F9FF15F}"/>
    <cellStyle name="Normal GHG Textfiels Bold 3 3 4 5 2" xfId="6520" xr:uid="{9814C9B7-DD18-4DFD-9DBE-099F0A38A81D}"/>
    <cellStyle name="Normal GHG Textfiels Bold 3 3 4 5 3" xfId="10098" xr:uid="{E9889BFB-B685-4A7A-933F-B144BC4F652E}"/>
    <cellStyle name="Normal GHG Textfiels Bold 3 3 4 5 4" xfId="13997" xr:uid="{112304C0-7D34-4B80-B271-0AD064E34E61}"/>
    <cellStyle name="Normal GHG Textfiels Bold 3 3 4 5 5" xfId="17198" xr:uid="{6D36DD36-B1D2-4EAC-A56B-F57CB4200E07}"/>
    <cellStyle name="Normal GHG Textfiels Bold 3 3 4 5 6" xfId="21181" xr:uid="{888279B0-A891-4918-A9D5-BD2D4EFCD448}"/>
    <cellStyle name="Normal GHG Textfiels Bold 3 3 4 5 7" xfId="23768" xr:uid="{CE805837-2C9B-410E-8BA0-18F931582EF0}"/>
    <cellStyle name="Normal GHG Textfiels Bold 3 3 4 5 8" xfId="28098" xr:uid="{2E022D38-3FF1-4F99-8589-B96D73B99FEE}"/>
    <cellStyle name="Normal GHG Textfiels Bold 3 3 4 5 9" xfId="30050" xr:uid="{984E9D6D-B278-4BA9-A866-08B1361B8304}"/>
    <cellStyle name="Normal GHG Textfiels Bold 3 3 4 6" xfId="2416" xr:uid="{7F1F90E7-3B05-451A-B66C-AE275BCA4855}"/>
    <cellStyle name="Normal GHG Textfiels Bold 3 3 4 6 10" xfId="33995" xr:uid="{0DA23E8C-EFC7-4DCB-8AA6-2F65B08B4607}"/>
    <cellStyle name="Normal GHG Textfiels Bold 3 3 4 6 11" xfId="37482" xr:uid="{61731198-7B06-4968-9793-21DB132794E5}"/>
    <cellStyle name="Normal GHG Textfiels Bold 3 3 4 6 12" xfId="40133" xr:uid="{60913D08-6EE6-43C0-8CC0-AFB55884B4A4}"/>
    <cellStyle name="Normal GHG Textfiels Bold 3 3 4 6 13" xfId="44439" xr:uid="{1FB7BA4F-F423-4E0C-8D01-D65311986DDE}"/>
    <cellStyle name="Normal GHG Textfiels Bold 3 3 4 6 14" xfId="49097" xr:uid="{1C95D03D-9475-4F66-BFE9-144A61588FE8}"/>
    <cellStyle name="Normal GHG Textfiels Bold 3 3 4 6 2" xfId="6854" xr:uid="{4F35A4B5-C436-43BE-975D-9054F2C00ED4}"/>
    <cellStyle name="Normal GHG Textfiels Bold 3 3 4 6 3" xfId="10432" xr:uid="{4A588937-4EA3-4D54-B613-DD12815B4A94}"/>
    <cellStyle name="Normal GHG Textfiels Bold 3 3 4 6 4" xfId="14331" xr:uid="{D7FA5A2A-33F8-4499-B665-3E78DA7E83C8}"/>
    <cellStyle name="Normal GHG Textfiels Bold 3 3 4 6 5" xfId="17532" xr:uid="{31346873-A544-404E-BAE6-E42C39E118B9}"/>
    <cellStyle name="Normal GHG Textfiels Bold 3 3 4 6 6" xfId="21515" xr:uid="{E3B87C50-7290-46E3-9F23-075FD549F51B}"/>
    <cellStyle name="Normal GHG Textfiels Bold 3 3 4 6 7" xfId="24099" xr:uid="{D04A898D-0BE7-43B7-9D37-163238412723}"/>
    <cellStyle name="Normal GHG Textfiels Bold 3 3 4 6 8" xfId="28425" xr:uid="{8CCE8DBE-47AA-4DE6-8B32-D709906D5BDF}"/>
    <cellStyle name="Normal GHG Textfiels Bold 3 3 4 6 9" xfId="29899" xr:uid="{29567BAF-1AC0-4BBF-B5F8-0C43F2EBB35D}"/>
    <cellStyle name="Normal GHG Textfiels Bold 3 3 4 7" xfId="3100" xr:uid="{2E92E49E-BDAA-4400-A909-85BD2EDD7B9B}"/>
    <cellStyle name="Normal GHG Textfiels Bold 3 3 4 7 10" xfId="34677" xr:uid="{99D57787-1602-4D37-B2E0-698F10F5B224}"/>
    <cellStyle name="Normal GHG Textfiels Bold 3 3 4 7 11" xfId="38122" xr:uid="{DE510741-E6A2-4E1D-BCF4-6F21709B8362}"/>
    <cellStyle name="Normal GHG Textfiels Bold 3 3 4 7 12" xfId="40811" xr:uid="{12BAC345-96E5-4DA1-A866-6C47ABED6C0B}"/>
    <cellStyle name="Normal GHG Textfiels Bold 3 3 4 7 13" xfId="45122" xr:uid="{C4051111-5F24-4532-86A4-6D6339EA9087}"/>
    <cellStyle name="Normal GHG Textfiels Bold 3 3 4 7 14" xfId="48513" xr:uid="{9F43FEC3-7EF7-4F71-B28C-B1DEF3048131}"/>
    <cellStyle name="Normal GHG Textfiels Bold 3 3 4 7 15" xfId="50518" xr:uid="{1C39448F-19F2-4ABD-95C9-A4FABCFBDEE6}"/>
    <cellStyle name="Normal GHG Textfiels Bold 3 3 4 7 2" xfId="7535" xr:uid="{B0B4F35C-E749-491E-B6F0-3BA6A80BB688}"/>
    <cellStyle name="Normal GHG Textfiels Bold 3 3 4 7 3" xfId="11114" xr:uid="{C3E160E7-87E5-4D50-B871-C03D837FF9AB}"/>
    <cellStyle name="Normal GHG Textfiels Bold 3 3 4 7 4" xfId="15014" xr:uid="{20E7C761-F09D-4F24-9263-BBB762F3B630}"/>
    <cellStyle name="Normal GHG Textfiels Bold 3 3 4 7 5" xfId="18213" xr:uid="{FA1D7845-85AB-4210-9BAA-B1F04111D24E}"/>
    <cellStyle name="Normal GHG Textfiels Bold 3 3 4 7 6" xfId="22193" xr:uid="{BC756363-2D93-4759-969F-8BBE06EC5A1C}"/>
    <cellStyle name="Normal GHG Textfiels Bold 3 3 4 7 7" xfId="24755" xr:uid="{BE7872E3-2BA1-4027-8732-0025DEF22EF0}"/>
    <cellStyle name="Normal GHG Textfiels Bold 3 3 4 7 8" xfId="29098" xr:uid="{F718BDC4-04D3-4592-85C4-203E9B857B95}"/>
    <cellStyle name="Normal GHG Textfiels Bold 3 3 4 7 9" xfId="31072" xr:uid="{012F54A7-5658-4923-AD7E-96B2AB0C0621}"/>
    <cellStyle name="Normal GHG Textfiels Bold 3 3 4 8" xfId="3468" xr:uid="{D496D897-1470-4165-9F6C-BC4A3A00C3C5}"/>
    <cellStyle name="Normal GHG Textfiels Bold 3 3 4 8 10" xfId="35045" xr:uid="{4626FE7D-A814-497B-89EC-9F4B2C3E03DA}"/>
    <cellStyle name="Normal GHG Textfiels Bold 3 3 4 8 11" xfId="38490" xr:uid="{1CAEE485-F76E-46A7-8F74-121F41F702C6}"/>
    <cellStyle name="Normal GHG Textfiels Bold 3 3 4 8 12" xfId="41179" xr:uid="{82CA52B2-3C88-455C-8B4A-4B9CCBCC9AC4}"/>
    <cellStyle name="Normal GHG Textfiels Bold 3 3 4 8 13" xfId="45490" xr:uid="{094795D7-89D5-480F-9068-178DDD031D6E}"/>
    <cellStyle name="Normal GHG Textfiels Bold 3 3 4 8 14" xfId="48881" xr:uid="{9A01C1CC-D709-40B1-91C1-CC341814FEAD}"/>
    <cellStyle name="Normal GHG Textfiels Bold 3 3 4 8 15" xfId="50886" xr:uid="{4761FDF0-7060-454D-8B7F-E5C39CA841B6}"/>
    <cellStyle name="Normal GHG Textfiels Bold 3 3 4 8 2" xfId="7903" xr:uid="{817F14F6-09C1-40BA-8E34-6CBF80E412E6}"/>
    <cellStyle name="Normal GHG Textfiels Bold 3 3 4 8 3" xfId="11482" xr:uid="{6809DC3F-473D-4B65-B950-8C266698420D}"/>
    <cellStyle name="Normal GHG Textfiels Bold 3 3 4 8 4" xfId="15382" xr:uid="{5CDBDCCE-6544-4FB4-B150-5E2A3B7553B1}"/>
    <cellStyle name="Normal GHG Textfiels Bold 3 3 4 8 5" xfId="18581" xr:uid="{BD22A666-18CC-4701-B85D-9CE4B43EF411}"/>
    <cellStyle name="Normal GHG Textfiels Bold 3 3 4 8 6" xfId="22561" xr:uid="{65914D19-F3EE-419A-B76D-D28B91CF1A98}"/>
    <cellStyle name="Normal GHG Textfiels Bold 3 3 4 8 7" xfId="25123" xr:uid="{45C5F8CA-510E-4CC8-8F7E-D58138EE3358}"/>
    <cellStyle name="Normal GHG Textfiels Bold 3 3 4 8 8" xfId="29466" xr:uid="{4B20F1CD-5656-40D4-89B0-D7A338B0D0CE}"/>
    <cellStyle name="Normal GHG Textfiels Bold 3 3 4 8 9" xfId="31440" xr:uid="{F9961F17-A897-4515-80A0-C9180FE1BFC7}"/>
    <cellStyle name="Normal GHG Textfiels Bold 3 3 4 9" xfId="4054" xr:uid="{1FD605D4-A3BF-4B04-8B61-532B258C1531}"/>
    <cellStyle name="Normal GHG Textfiels Bold 3 3 4 9 10" xfId="41717" xr:uid="{310D472E-5D97-4CBC-9C1A-20EE08406ACE}"/>
    <cellStyle name="Normal GHG Textfiels Bold 3 3 4 9 11" xfId="46053" xr:uid="{780DBE2A-4870-41FE-8ADC-C855A31DFFA4}"/>
    <cellStyle name="Normal GHG Textfiels Bold 3 3 4 9 12" xfId="49457" xr:uid="{6F798FD7-CCBA-4F4E-BD55-D8846A7E49F9}"/>
    <cellStyle name="Normal GHG Textfiels Bold 3 3 4 9 13" xfId="51424" xr:uid="{8AD0CE59-8908-433F-9676-EE079F288A7B}"/>
    <cellStyle name="Normal GHG Textfiels Bold 3 3 4 9 2" xfId="8487" xr:uid="{8F5DDF92-A962-4427-AAEC-F8D4EA3375F0}"/>
    <cellStyle name="Normal GHG Textfiels Bold 3 3 4 9 3" xfId="12058" xr:uid="{88ED4694-A3A8-4990-93FD-D464FE8CFD43}"/>
    <cellStyle name="Normal GHG Textfiels Bold 3 3 4 9 4" xfId="15961" xr:uid="{F2CD4E61-EF92-4D89-9C15-D160949311A6}"/>
    <cellStyle name="Normal GHG Textfiels Bold 3 3 4 9 5" xfId="19142" xr:uid="{F552D7FB-BC5D-4A29-9CAD-217CB2339286}"/>
    <cellStyle name="Normal GHG Textfiels Bold 3 3 4 9 6" xfId="25661" xr:uid="{E724B545-D03C-407E-A613-356F965FA396}"/>
    <cellStyle name="Normal GHG Textfiels Bold 3 3 4 9 7" xfId="32009" xr:uid="{83554621-0941-40FF-A502-637D6CEE3A6C}"/>
    <cellStyle name="Normal GHG Textfiels Bold 3 3 4 9 8" xfId="35615" xr:uid="{E3468441-FF34-486A-BA21-40CB48E1F6BA}"/>
    <cellStyle name="Normal GHG Textfiels Bold 3 3 4 9 9" xfId="39067" xr:uid="{1B571365-F8D7-4D2A-A935-93EC39C1C86A}"/>
    <cellStyle name="Normal GHG Textfiels Bold 3 3 5" xfId="1183" xr:uid="{463B53BA-DABC-4062-9E48-D353175C1FA4}"/>
    <cellStyle name="Normal GHG Textfiels Bold 3 3 5 10" xfId="36366" xr:uid="{845CE824-80A0-4890-88AF-07A6766025D7}"/>
    <cellStyle name="Normal GHG Textfiels Bold 3 3 5 11" xfId="37182" xr:uid="{0D5E936C-4EE4-43BC-B772-D60665EE3519}"/>
    <cellStyle name="Normal GHG Textfiels Bold 3 3 5 12" xfId="43208" xr:uid="{82EE5C40-D039-4BCB-84B5-D1D07D5E0ED3}"/>
    <cellStyle name="Normal GHG Textfiels Bold 3 3 5 13" xfId="47093" xr:uid="{C419C25F-4AB1-4EC6-BF04-9E78521D3374}"/>
    <cellStyle name="Normal GHG Textfiels Bold 3 3 5 2" xfId="5625" xr:uid="{AAF13959-D672-49B8-A773-0F4A85F92990}"/>
    <cellStyle name="Normal GHG Textfiels Bold 3 3 5 3" xfId="9199" xr:uid="{6F8137CD-4C3F-497E-8BD0-05497737F826}"/>
    <cellStyle name="Normal GHG Textfiels Bold 3 3 5 4" xfId="12726" xr:uid="{BA178936-70DB-4FC1-91CB-6FDAB72D6BD9}"/>
    <cellStyle name="Normal GHG Textfiels Bold 3 3 5 5" xfId="20291" xr:uid="{3FD6A570-C9C5-442A-A3E1-DD86ED2F3A00}"/>
    <cellStyle name="Normal GHG Textfiels Bold 3 3 5 6" xfId="23037" xr:uid="{74641B0D-7550-469B-AD60-0F41F8AB1B14}"/>
    <cellStyle name="Normal GHG Textfiels Bold 3 3 5 7" xfId="27227" xr:uid="{E2E9E966-E5CF-4011-81E8-82A1E492FA23}"/>
    <cellStyle name="Normal GHG Textfiels Bold 3 3 5 8" xfId="28324" xr:uid="{3C392960-DB02-46BD-966F-86D7F4BBAFB8}"/>
    <cellStyle name="Normal GHG Textfiels Bold 3 3 5 9" xfId="32766" xr:uid="{CE922013-F0AF-4F54-9AB3-14E94CB32339}"/>
    <cellStyle name="Normal GHG Textfiels Bold 3 3 6" xfId="1749" xr:uid="{49B427EC-8BFD-407C-85C1-32B126A405F5}"/>
    <cellStyle name="Normal GHG Textfiels Bold 3 3 6 10" xfId="33332" xr:uid="{1397BFD6-591F-4715-A2B4-240004254D94}"/>
    <cellStyle name="Normal GHG Textfiels Bold 3 3 6 11" xfId="36878" xr:uid="{E28FAE3F-038A-4BAC-817D-331075E84024}"/>
    <cellStyle name="Normal GHG Textfiels Bold 3 3 6 12" xfId="38700" xr:uid="{225CC2E5-67E3-4BD5-9358-B495E43B99FE}"/>
    <cellStyle name="Normal GHG Textfiels Bold 3 3 6 13" xfId="43774" xr:uid="{74B78D25-CAEF-4FA6-92C1-2C6ECDEB8333}"/>
    <cellStyle name="Normal GHG Textfiels Bold 3 3 6 14" xfId="46777" xr:uid="{8F4B4E2F-59F6-49F7-AA02-8739C64BEE9C}"/>
    <cellStyle name="Normal GHG Textfiels Bold 3 3 6 2" xfId="6187" xr:uid="{FA54F5F5-55CD-407D-AA7E-8B0079D7F670}"/>
    <cellStyle name="Normal GHG Textfiels Bold 3 3 6 3" xfId="9765" xr:uid="{11639E58-DF6C-49C5-9E2F-E0C4ADFD4A19}"/>
    <cellStyle name="Normal GHG Textfiels Bold 3 3 6 4" xfId="13667" xr:uid="{675BB29C-BC01-42FD-A9F4-7997DEBCE7F7}"/>
    <cellStyle name="Normal GHG Textfiels Bold 3 3 6 5" xfId="16870" xr:uid="{94EC732B-E248-47DD-BA86-BE2CEC8605E0}"/>
    <cellStyle name="Normal GHG Textfiels Bold 3 3 6 6" xfId="20857" xr:uid="{D2A8234E-5D6A-4AC4-A113-645D601864E1}"/>
    <cellStyle name="Normal GHG Textfiels Bold 3 3 6 7" xfId="23457" xr:uid="{9A77FDCA-E0C5-4D99-8F9A-035EBE6319A8}"/>
    <cellStyle name="Normal GHG Textfiels Bold 3 3 6 8" xfId="27780" xr:uid="{DE37E33C-ECD7-4935-A5EF-DA794DE8A70F}"/>
    <cellStyle name="Normal GHG Textfiels Bold 3 3 6 9" xfId="28320" xr:uid="{6CB377C3-5764-4ECA-8716-DC717F92376F}"/>
    <cellStyle name="Normal GHG Textfiels Bold 3 3 7" xfId="2023" xr:uid="{C39342CF-7B82-4F59-B10B-3622937452EA}"/>
    <cellStyle name="Normal GHG Textfiels Bold 3 3 7 10" xfId="33602" xr:uid="{333ED910-D922-4794-945F-C940EE53C1EB}"/>
    <cellStyle name="Normal GHG Textfiels Bold 3 3 7 11" xfId="37117" xr:uid="{B3EF9036-E2E7-4FD4-B014-BF46DCBE2E8B}"/>
    <cellStyle name="Normal GHG Textfiels Bold 3 3 7 12" xfId="39740" xr:uid="{A66D8530-4A4C-483B-9BCA-ABCBAA5C9163}"/>
    <cellStyle name="Normal GHG Textfiels Bold 3 3 7 13" xfId="44046" xr:uid="{8F4E3205-3F3E-4CB3-A84B-6A381739474E}"/>
    <cellStyle name="Normal GHG Textfiels Bold 3 3 7 14" xfId="47384" xr:uid="{91D0A923-B39A-4616-A363-283F32AC8FD7}"/>
    <cellStyle name="Normal GHG Textfiels Bold 3 3 7 2" xfId="6461" xr:uid="{E41CF824-7366-43F5-BFF5-58613F44F918}"/>
    <cellStyle name="Normal GHG Textfiels Bold 3 3 7 3" xfId="10039" xr:uid="{EEEDC974-9C84-4290-869D-918891E6EB7A}"/>
    <cellStyle name="Normal GHG Textfiels Bold 3 3 7 4" xfId="13938" xr:uid="{FA0890F9-A3BE-4A3D-8310-7603A4BA5555}"/>
    <cellStyle name="Normal GHG Textfiels Bold 3 3 7 5" xfId="17139" xr:uid="{64AE252E-9E0A-41D4-B023-F77D925FEFB1}"/>
    <cellStyle name="Normal GHG Textfiels Bold 3 3 7 6" xfId="21122" xr:uid="{4E7F900F-A3F5-4D40-89AC-2C17B186480D}"/>
    <cellStyle name="Normal GHG Textfiels Bold 3 3 7 7" xfId="23710" xr:uid="{193A3A1A-6EA7-485C-A069-1F3065D7D6EC}"/>
    <cellStyle name="Normal GHG Textfiels Bold 3 3 7 8" xfId="28041" xr:uid="{4AE8E702-EEB8-499A-9C3D-D5B2947CB0E9}"/>
    <cellStyle name="Normal GHG Textfiels Bold 3 3 7 9" xfId="26768" xr:uid="{25D6074C-34DE-48A1-B730-E35AD5614460}"/>
    <cellStyle name="Normal GHG Textfiels Bold 3 3 8" xfId="1932" xr:uid="{ECFDAF59-56A5-44D0-BF8F-13590E0B73CF}"/>
    <cellStyle name="Normal GHG Textfiels Bold 3 3 8 10" xfId="33512" xr:uid="{9174F468-5E10-4CBE-95B3-43B1FA9C0609}"/>
    <cellStyle name="Normal GHG Textfiels Bold 3 3 8 11" xfId="37034" xr:uid="{69DDBD29-5731-494D-983E-658DBE6BA7D6}"/>
    <cellStyle name="Normal GHG Textfiels Bold 3 3 8 12" xfId="39651" xr:uid="{E3861745-3EEE-43FB-BB46-0141D9692F68}"/>
    <cellStyle name="Normal GHG Textfiels Bold 3 3 8 13" xfId="43955" xr:uid="{7022730B-98F9-4AC5-A1E2-A00500584B8F}"/>
    <cellStyle name="Normal GHG Textfiels Bold 3 3 8 14" xfId="46831" xr:uid="{2208C4AD-533D-4309-9C8A-927A98A702D8}"/>
    <cellStyle name="Normal GHG Textfiels Bold 3 3 8 2" xfId="6370" xr:uid="{C25E04BF-6539-43EB-A99B-54F1DC57511B}"/>
    <cellStyle name="Normal GHG Textfiels Bold 3 3 8 3" xfId="9948" xr:uid="{16884AE5-D65A-4F46-A4FE-26A3F43BE1BA}"/>
    <cellStyle name="Normal GHG Textfiels Bold 3 3 8 4" xfId="13847" xr:uid="{0357A4D6-E14B-46E8-83CB-F0DF13DBB722}"/>
    <cellStyle name="Normal GHG Textfiels Bold 3 3 8 5" xfId="17049" xr:uid="{EF3EB98A-D4E4-4EE0-A662-3A50ABECA8B5}"/>
    <cellStyle name="Normal GHG Textfiels Bold 3 3 8 6" xfId="21033" xr:uid="{D64DFDDD-2172-4070-852C-FC678B37DCB2}"/>
    <cellStyle name="Normal GHG Textfiels Bold 3 3 8 7" xfId="23623" xr:uid="{51982ADB-9707-4A66-9A79-D9F09E1D9A82}"/>
    <cellStyle name="Normal GHG Textfiels Bold 3 3 8 8" xfId="27953" xr:uid="{3BFB4D1A-9FF1-4F93-A9D3-F815FBD5B162}"/>
    <cellStyle name="Normal GHG Textfiels Bold 3 3 8 9" xfId="27452" xr:uid="{8302ED35-AFE2-461C-A9B7-05702B0CC1F9}"/>
    <cellStyle name="Normal GHG Textfiels Bold 3 3 9" xfId="2965" xr:uid="{27168F50-0AC9-42AD-9182-7D29003900E2}"/>
    <cellStyle name="Normal GHG Textfiels Bold 3 3 9 10" xfId="34542" xr:uid="{ADEB0F1E-53BD-4789-90B4-22521DA57D55}"/>
    <cellStyle name="Normal GHG Textfiels Bold 3 3 9 11" xfId="37987" xr:uid="{0542F830-1ED3-4AA7-B270-2BCDC20BF77A}"/>
    <cellStyle name="Normal GHG Textfiels Bold 3 3 9 12" xfId="40676" xr:uid="{7CD3BF6D-7041-406F-B70C-2079C506057B}"/>
    <cellStyle name="Normal GHG Textfiels Bold 3 3 9 13" xfId="44987" xr:uid="{235F21AE-05DE-4546-980C-ACEADBE42BD1}"/>
    <cellStyle name="Normal GHG Textfiels Bold 3 3 9 14" xfId="48378" xr:uid="{B6E3C9B4-EE84-4CAB-8934-44BFEA539FAF}"/>
    <cellStyle name="Normal GHG Textfiels Bold 3 3 9 15" xfId="50383" xr:uid="{D95F7036-DEE3-4DCD-93CB-C094F5A6A575}"/>
    <cellStyle name="Normal GHG Textfiels Bold 3 3 9 2" xfId="7400" xr:uid="{D0FAB126-492D-426A-8FDC-98238DAD4A8A}"/>
    <cellStyle name="Normal GHG Textfiels Bold 3 3 9 3" xfId="10979" xr:uid="{9015F2A8-C3C1-42C4-AD61-37EDB166BD30}"/>
    <cellStyle name="Normal GHG Textfiels Bold 3 3 9 4" xfId="14879" xr:uid="{6AFFF4A7-424A-4875-B9BB-F224DD9F4F05}"/>
    <cellStyle name="Normal GHG Textfiels Bold 3 3 9 5" xfId="18078" xr:uid="{41F1D8D6-3AEF-4AE1-8A82-E6247C4425F0}"/>
    <cellStyle name="Normal GHG Textfiels Bold 3 3 9 6" xfId="22058" xr:uid="{EE390417-27CC-41BB-9AFE-F2BC56AA1583}"/>
    <cellStyle name="Normal GHG Textfiels Bold 3 3 9 7" xfId="24620" xr:uid="{458B61D2-A2BC-497E-955E-35F28312561A}"/>
    <cellStyle name="Normal GHG Textfiels Bold 3 3 9 8" xfId="28963" xr:uid="{7526C9C5-399E-4024-AACA-F2715D363383}"/>
    <cellStyle name="Normal GHG Textfiels Bold 3 3 9 9" xfId="30937" xr:uid="{23EBEDD9-2728-453C-B6E2-22AAB131D772}"/>
    <cellStyle name="Normal GHG Textfiels Bold 3 4" xfId="4756" xr:uid="{8DF5BFBE-D135-406D-B92C-002A275CE736}"/>
    <cellStyle name="Normal GHG Textfiels Bold 3 5" xfId="26400" xr:uid="{D3C23B92-E604-4438-9C61-732758D2FF98}"/>
    <cellStyle name="Normal GHG Textfiels Bold 3 6" xfId="52035" xr:uid="{7B41AA0D-519E-450A-B865-E47A0130C698}"/>
    <cellStyle name="Normal GHG whole table" xfId="78" xr:uid="{DA24A182-4583-4F2A-BC45-F807EC9FA59C}"/>
    <cellStyle name="Normal GHG whole table 2" xfId="507" xr:uid="{E2260B9A-4A43-4DF8-9ED8-5C9E7436B20C}"/>
    <cellStyle name="Normal GHG whole table 2 2" xfId="653" xr:uid="{93F49CD7-D6D9-467A-83FE-4388EB2C5F81}"/>
    <cellStyle name="Normal GHG whole table 2 2 10" xfId="4566" xr:uid="{188392D9-D7E0-4CAA-8388-0754D8B7D602}"/>
    <cellStyle name="Normal GHG whole table 2 2 10 10" xfId="42229" xr:uid="{56AAB058-1565-45A6-A278-34C80A5D4093}"/>
    <cellStyle name="Normal GHG whole table 2 2 10 11" xfId="46565" xr:uid="{B1DFC037-4EC3-44D5-86B7-11E70CC32F07}"/>
    <cellStyle name="Normal GHG whole table 2 2 10 12" xfId="49969" xr:uid="{690C1EA0-E737-43A2-8B87-04CB2CFD9D18}"/>
    <cellStyle name="Normal GHG whole table 2 2 10 13" xfId="51936" xr:uid="{B30DB653-41E2-47CF-8A0F-3FEA1D19C220}"/>
    <cellStyle name="Normal GHG whole table 2 2 10 2" xfId="8999" xr:uid="{27608841-FA8F-4964-82AA-DEAE4BD65C69}"/>
    <cellStyle name="Normal GHG whole table 2 2 10 3" xfId="12570" xr:uid="{F76EE8AC-08C1-4944-AF77-0F9231D1C23E}"/>
    <cellStyle name="Normal GHG whole table 2 2 10 4" xfId="16473" xr:uid="{533003C1-8001-425D-923D-C2563004FC9D}"/>
    <cellStyle name="Normal GHG whole table 2 2 10 5" xfId="19654" xr:uid="{95F7B218-186B-419A-9259-E9C5A35D95BF}"/>
    <cellStyle name="Normal GHG whole table 2 2 10 6" xfId="26173" xr:uid="{CF96EF4A-6FEF-478B-8409-FD0AF9E46EA4}"/>
    <cellStyle name="Normal GHG whole table 2 2 10 7" xfId="32521" xr:uid="{425AE17D-2589-4CFD-9130-29302C4902FE}"/>
    <cellStyle name="Normal GHG whole table 2 2 10 8" xfId="36127" xr:uid="{1B7065FD-4E81-446C-A3D5-372558D2BD33}"/>
    <cellStyle name="Normal GHG whole table 2 2 10 9" xfId="39579" xr:uid="{B1D4E69F-6701-4B7E-815B-89CE14067F28}"/>
    <cellStyle name="Normal GHG whole table 2 2 11" xfId="5348" xr:uid="{E0B64FD5-C277-41A3-A708-0140ECE42E50}"/>
    <cellStyle name="Normal GHG whole table 2 2 12" xfId="13142" xr:uid="{39EDCD10-E00A-437E-80A9-BB34F83117B4}"/>
    <cellStyle name="Normal GHG whole table 2 2 13" xfId="19767" xr:uid="{271D1A06-FE4E-4739-A2D6-E0EADEFBEA76}"/>
    <cellStyle name="Normal GHG whole table 2 2 14" xfId="36700" xr:uid="{97B5DCF1-0659-4FA8-9EFC-79D64C1A578A}"/>
    <cellStyle name="Normal GHG whole table 2 2 15" xfId="42683" xr:uid="{40024BF1-8E45-4304-8597-0BD6A1EA8D26}"/>
    <cellStyle name="Normal GHG whole table 2 2 16" xfId="52517" xr:uid="{13960BF1-E758-4DBE-BC1E-04B653333391}"/>
    <cellStyle name="Normal GHG whole table 2 2 2" xfId="868" xr:uid="{9311F7DB-D7E0-42FB-A4E5-B64B94386362}"/>
    <cellStyle name="Normal GHG whole table 2 2 2 10" xfId="5146" xr:uid="{0C0A16E2-7914-400E-98F9-B50755470D9F}"/>
    <cellStyle name="Normal GHG whole table 2 2 2 11" xfId="13162" xr:uid="{23630749-4B07-43F5-989E-0B65FB69DD19}"/>
    <cellStyle name="Normal GHG whole table 2 2 2 12" xfId="19977" xr:uid="{7807C3AC-89B8-4888-A941-90F90709978B}"/>
    <cellStyle name="Normal GHG whole table 2 2 2 13" xfId="37447" xr:uid="{3F8F3F7F-88FA-470C-B777-08AF047E34E4}"/>
    <cellStyle name="Normal GHG whole table 2 2 2 14" xfId="42893" xr:uid="{1C4DBF3B-BE0C-4821-907E-98AF7A0FD67B}"/>
    <cellStyle name="Normal GHG whole table 2 2 2 15" xfId="52731" xr:uid="{FBE30EBF-8E84-4CDE-BB1F-D797E5D7E118}"/>
    <cellStyle name="Normal GHG whole table 2 2 2 2" xfId="1402" xr:uid="{50F813CB-88BB-4F4E-B8D6-2EA5B0FB6773}"/>
    <cellStyle name="Normal GHG whole table 2 2 2 2 10" xfId="36564" xr:uid="{0DD6EE0A-FDBC-4692-8A61-53D73A2E5630}"/>
    <cellStyle name="Normal GHG whole table 2 2 2 2 11" xfId="37714" xr:uid="{A82A0C12-A2A5-4E66-ABFB-37DE6A1738CC}"/>
    <cellStyle name="Normal GHG whole table 2 2 2 2 12" xfId="43427" xr:uid="{F01BC35B-6745-4582-8413-ADDE9605302D}"/>
    <cellStyle name="Normal GHG whole table 2 2 2 2 13" xfId="46796" xr:uid="{2B7EF65D-01E6-4BFE-98CC-04B9BB7692AA}"/>
    <cellStyle name="Normal GHG whole table 2 2 2 2 2" xfId="5841" xr:uid="{D374AC46-FE66-4986-B27D-2BBEABFDC171}"/>
    <cellStyle name="Normal GHG whole table 2 2 2 2 3" xfId="9418" xr:uid="{BB1D4E7A-C8B5-4495-9177-6FC00AEC02B6}"/>
    <cellStyle name="Normal GHG whole table 2 2 2 2 4" xfId="16523" xr:uid="{0F17EABD-FEB5-418A-852F-D2F7567E9ACA}"/>
    <cellStyle name="Normal GHG whole table 2 2 2 2 5" xfId="20510" xr:uid="{86E0A4D3-0C0A-45BA-8E0A-1AB8B550E472}"/>
    <cellStyle name="Normal GHG whole table 2 2 2 2 6" xfId="23131" xr:uid="{CD6A29A7-7B32-448F-B009-E13059571C61}"/>
    <cellStyle name="Normal GHG whole table 2 2 2 2 7" xfId="27441" xr:uid="{735C2AB6-89CF-456D-A03C-58DEE263965E}"/>
    <cellStyle name="Normal GHG whole table 2 2 2 2 8" xfId="28377" xr:uid="{5B128AFD-AD2B-4A0B-B156-235EAF45E461}"/>
    <cellStyle name="Normal GHG whole table 2 2 2 2 9" xfId="32985" xr:uid="{36B0562C-D10C-4D5D-8144-CBDAB5F34BDC}"/>
    <cellStyle name="Normal GHG whole table 2 2 2 3" xfId="1849" xr:uid="{4786342D-B2EA-408B-ADC3-B5C1D6E749F1}"/>
    <cellStyle name="Normal GHG whole table 2 2 2 3 10" xfId="33432" xr:uid="{C79A918E-EDC7-4483-85CF-BE6740CC39E4}"/>
    <cellStyle name="Normal GHG whole table 2 2 2 3 11" xfId="36963" xr:uid="{3830CE8E-B5EE-472C-8256-7405BAFBC369}"/>
    <cellStyle name="Normal GHG whole table 2 2 2 3 12" xfId="30217" xr:uid="{2EBC6763-B127-49F0-BA72-1A5D15B0A115}"/>
    <cellStyle name="Normal GHG whole table 2 2 2 3 13" xfId="43874" xr:uid="{19DE4831-652C-475C-B373-61F01D0C5E38}"/>
    <cellStyle name="Normal GHG whole table 2 2 2 3 14" xfId="47682" xr:uid="{8CDD6D60-8E41-4EA1-BDD4-0DC46D02EB04}"/>
    <cellStyle name="Normal GHG whole table 2 2 2 3 2" xfId="6287" xr:uid="{414470B9-61B2-4361-8D48-535E56F63CE5}"/>
    <cellStyle name="Normal GHG whole table 2 2 2 3 3" xfId="9865" xr:uid="{ED0B4539-4DAC-493C-9E9A-D77C37F59C50}"/>
    <cellStyle name="Normal GHG whole table 2 2 2 3 4" xfId="13767" xr:uid="{34A9798C-9BAA-4CCC-BDBB-4F9AC30F4360}"/>
    <cellStyle name="Normal GHG whole table 2 2 2 3 5" xfId="16970" xr:uid="{6668C1D0-6CDB-4569-B56C-4386EB297100}"/>
    <cellStyle name="Normal GHG whole table 2 2 2 3 6" xfId="20957" xr:uid="{8F570C2E-E420-4F6C-8071-E424350C344F}"/>
    <cellStyle name="Normal GHG whole table 2 2 2 3 7" xfId="23553" xr:uid="{03B86ACC-AE00-4B3E-98F7-12BD6DCC471A}"/>
    <cellStyle name="Normal GHG whole table 2 2 2 3 8" xfId="27874" xr:uid="{357713D5-7E69-4CFD-8093-ACDD37623F78}"/>
    <cellStyle name="Normal GHG whole table 2 2 2 3 9" xfId="28528" xr:uid="{AE57BFF4-C2DD-40A2-9ECA-54505D631DC1}"/>
    <cellStyle name="Normal GHG whole table 2 2 2 4" xfId="2281" xr:uid="{9EDAFB76-BD4F-42E2-863B-1216DACA8C99}"/>
    <cellStyle name="Normal GHG whole table 2 2 2 4 10" xfId="33860" xr:uid="{ADBD34F2-5FAF-47A0-999D-581A91573585}"/>
    <cellStyle name="Normal GHG whole table 2 2 2 4 11" xfId="37355" xr:uid="{45F6DE64-8D28-4A07-B80D-AEF23A24EC70}"/>
    <cellStyle name="Normal GHG whole table 2 2 2 4 12" xfId="39998" xr:uid="{1382BE53-5DB7-46B6-950E-A7E048EFBE6C}"/>
    <cellStyle name="Normal GHG whole table 2 2 2 4 13" xfId="44304" xr:uid="{F449212E-9A9C-4E1E-9000-A9CCCE510425}"/>
    <cellStyle name="Normal GHG whole table 2 2 2 4 14" xfId="46986" xr:uid="{79523AB5-06EB-4E55-9B91-1FF6084915E3}"/>
    <cellStyle name="Normal GHG whole table 2 2 2 4 2" xfId="6719" xr:uid="{ABC24F59-3607-43CE-BF91-CC86910166CD}"/>
    <cellStyle name="Normal GHG whole table 2 2 2 4 3" xfId="10297" xr:uid="{5886B5AD-8171-46BE-AC43-C3FE8BF30E55}"/>
    <cellStyle name="Normal GHG whole table 2 2 2 4 4" xfId="14196" xr:uid="{CACC6B48-21C4-4DD0-B932-8FDE2256FAD1}"/>
    <cellStyle name="Normal GHG whole table 2 2 2 4 5" xfId="17397" xr:uid="{30D91E89-0A79-49D1-A526-91CF7193DB31}"/>
    <cellStyle name="Normal GHG whole table 2 2 2 4 6" xfId="21380" xr:uid="{6FFEECCF-8A27-4308-9CE5-BB5FA9F9CCE7}"/>
    <cellStyle name="Normal GHG whole table 2 2 2 4 7" xfId="23967" xr:uid="{E1AFC7C5-BF31-473F-BBC8-28B0A9D7CB4A}"/>
    <cellStyle name="Normal GHG whole table 2 2 2 4 8" xfId="28291" xr:uid="{BDA9D774-7CA8-4E31-BA51-8500A40A34D6}"/>
    <cellStyle name="Normal GHG whole table 2 2 2 4 9" xfId="26760" xr:uid="{B8323EFB-99E8-40F0-8BBB-8B6BB645BEE5}"/>
    <cellStyle name="Normal GHG whole table 2 2 2 5" xfId="2643" xr:uid="{52CEB481-1AC4-4105-8491-037C9DCCB62A}"/>
    <cellStyle name="Normal GHG whole table 2 2 2 5 10" xfId="34222" xr:uid="{E0A4DD91-7293-4973-AA1D-6FA60657E848}"/>
    <cellStyle name="Normal GHG whole table 2 2 2 5 11" xfId="37677" xr:uid="{1F3A67B9-1582-4140-A87B-C53A623056CC}"/>
    <cellStyle name="Normal GHG whole table 2 2 2 5 12" xfId="40360" xr:uid="{3ED37DDC-A013-44D1-9871-DE71889C1A65}"/>
    <cellStyle name="Normal GHG whole table 2 2 2 5 13" xfId="44666" xr:uid="{6F900630-32FC-4C57-8359-627ED0E32F3E}"/>
    <cellStyle name="Normal GHG whole table 2 2 2 5 14" xfId="50067" xr:uid="{44B6DBE1-79BC-443F-B4FD-E267F250B4B1}"/>
    <cellStyle name="Normal GHG whole table 2 2 2 5 2" xfId="7080" xr:uid="{B7E0AA20-4CC9-4E21-B8C6-66F4DF3EE439}"/>
    <cellStyle name="Normal GHG whole table 2 2 2 5 3" xfId="10659" xr:uid="{9EA22DF0-844E-4688-97BA-428091F34367}"/>
    <cellStyle name="Normal GHG whole table 2 2 2 5 4" xfId="14558" xr:uid="{2FFE218B-7880-4002-A304-4A94C755F256}"/>
    <cellStyle name="Normal GHG whole table 2 2 2 5 5" xfId="17759" xr:uid="{FEA9C9FC-36EA-49E0-8D69-C4B6830EF7D0}"/>
    <cellStyle name="Normal GHG whole table 2 2 2 5 6" xfId="21742" xr:uid="{D2C53BAB-440F-4033-9A74-0F50D209C070}"/>
    <cellStyle name="Normal GHG whole table 2 2 2 5 7" xfId="24310" xr:uid="{F57ED997-34AC-4757-983A-FD82B488EBFA}"/>
    <cellStyle name="Normal GHG whole table 2 2 2 5 8" xfId="28644" xr:uid="{8181C1B7-89E1-46EF-91A0-E80CD03F5400}"/>
    <cellStyle name="Normal GHG whole table 2 2 2 5 9" xfId="30615" xr:uid="{9C64A06E-853E-46A8-9F5A-50E57187040E}"/>
    <cellStyle name="Normal GHG whole table 2 2 2 6" xfId="3332" xr:uid="{4453D03D-DB66-4414-9F68-19A022474AA1}"/>
    <cellStyle name="Normal GHG whole table 2 2 2 6 10" xfId="34909" xr:uid="{EEBA1E76-E1DE-4857-ADA6-921D12B9AE6D}"/>
    <cellStyle name="Normal GHG whole table 2 2 2 6 11" xfId="38354" xr:uid="{7798DCBC-C959-47FB-BF0F-43AA2D8D8FAA}"/>
    <cellStyle name="Normal GHG whole table 2 2 2 6 12" xfId="41043" xr:uid="{66C22B9A-6272-47EB-81D3-03CA2CA4329F}"/>
    <cellStyle name="Normal GHG whole table 2 2 2 6 13" xfId="45354" xr:uid="{0CEF3C25-1072-488E-8906-F9E2D7A887C5}"/>
    <cellStyle name="Normal GHG whole table 2 2 2 6 14" xfId="48745" xr:uid="{FDEE94B6-DBFD-4964-BDE7-736AA68844E7}"/>
    <cellStyle name="Normal GHG whole table 2 2 2 6 15" xfId="50750" xr:uid="{5A59116F-7287-4EF4-8E63-03774EF63682}"/>
    <cellStyle name="Normal GHG whole table 2 2 2 6 2" xfId="7767" xr:uid="{628AD036-401D-4FAE-BC85-E77227FF43BD}"/>
    <cellStyle name="Normal GHG whole table 2 2 2 6 3" xfId="11346" xr:uid="{7415DC4D-19AE-47CA-86B7-D2670F8CB823}"/>
    <cellStyle name="Normal GHG whole table 2 2 2 6 4" xfId="15246" xr:uid="{D33A5267-C440-4476-80F0-1A8135FE3726}"/>
    <cellStyle name="Normal GHG whole table 2 2 2 6 5" xfId="18445" xr:uid="{2DE0DFD6-2E4E-477A-B27F-B3970C8728E3}"/>
    <cellStyle name="Normal GHG whole table 2 2 2 6 6" xfId="22425" xr:uid="{D11C4B11-CA6E-40E2-83D8-C3691A867FE4}"/>
    <cellStyle name="Normal GHG whole table 2 2 2 6 7" xfId="24987" xr:uid="{11EDCA03-6D57-4AAC-9FCE-D6153C495C52}"/>
    <cellStyle name="Normal GHG whole table 2 2 2 6 8" xfId="29330" xr:uid="{E648C97D-938B-4177-ACA1-1DF56620FCE5}"/>
    <cellStyle name="Normal GHG whole table 2 2 2 6 9" xfId="31304" xr:uid="{9F7DFB1C-5F65-49C9-8B53-47785A7AE502}"/>
    <cellStyle name="Normal GHG whole table 2 2 2 7" xfId="3596" xr:uid="{0992AADC-D6B1-46C9-96D7-C660A3D9D751}"/>
    <cellStyle name="Normal GHG whole table 2 2 2 7 10" xfId="35173" xr:uid="{C5B01667-4649-4277-B3F4-5855DA8C00C1}"/>
    <cellStyle name="Normal GHG whole table 2 2 2 7 11" xfId="38618" xr:uid="{D0D2522D-3166-424A-A9FE-5F297AB90822}"/>
    <cellStyle name="Normal GHG whole table 2 2 2 7 12" xfId="41307" xr:uid="{17D94B86-F1C1-469D-9788-2A3703D29933}"/>
    <cellStyle name="Normal GHG whole table 2 2 2 7 13" xfId="45618" xr:uid="{3741852B-0442-49E1-A7EB-AA582C9D5F5F}"/>
    <cellStyle name="Normal GHG whole table 2 2 2 7 14" xfId="49009" xr:uid="{E06F0F10-7A47-4EFB-BE5A-BA57CEFD85AE}"/>
    <cellStyle name="Normal GHG whole table 2 2 2 7 15" xfId="51014" xr:uid="{79F22E80-DF86-4A90-BD69-89075B710D2B}"/>
    <cellStyle name="Normal GHG whole table 2 2 2 7 2" xfId="8031" xr:uid="{3A4AD729-670C-4012-8A1B-BD72CB8B664F}"/>
    <cellStyle name="Normal GHG whole table 2 2 2 7 3" xfId="11610" xr:uid="{3FDDC7AB-CE8B-410B-9AC1-732A0A5E28C2}"/>
    <cellStyle name="Normal GHG whole table 2 2 2 7 4" xfId="15510" xr:uid="{854B4035-972C-487D-A568-7E585E0F021B}"/>
    <cellStyle name="Normal GHG whole table 2 2 2 7 5" xfId="18709" xr:uid="{709E80E1-6932-47A1-929D-08AC377DEC2B}"/>
    <cellStyle name="Normal GHG whole table 2 2 2 7 6" xfId="22689" xr:uid="{A624672B-7F33-487C-9A28-550A8827E005}"/>
    <cellStyle name="Normal GHG whole table 2 2 2 7 7" xfId="25251" xr:uid="{92CE11D3-162F-4849-B683-A7C84914C3D3}"/>
    <cellStyle name="Normal GHG whole table 2 2 2 7 8" xfId="29594" xr:uid="{980F1D17-4F9B-4BC2-B101-AD78CAC7554C}"/>
    <cellStyle name="Normal GHG whole table 2 2 2 7 9" xfId="31568" xr:uid="{2344114D-9259-482A-93FE-6712A994640F}"/>
    <cellStyle name="Normal GHG whole table 2 2 2 8" xfId="4284" xr:uid="{7F79EB02-B777-4080-8408-F34E5F1F4158}"/>
    <cellStyle name="Normal GHG whole table 2 2 2 8 10" xfId="41947" xr:uid="{E9C899C1-0429-4E27-A11C-9AD6FABCFECC}"/>
    <cellStyle name="Normal GHG whole table 2 2 2 8 11" xfId="46283" xr:uid="{6F9E3841-DB0D-4B0F-98D1-9807ADC50BA3}"/>
    <cellStyle name="Normal GHG whole table 2 2 2 8 12" xfId="49687" xr:uid="{102A799D-E137-4BAE-B793-9D04E7B702A5}"/>
    <cellStyle name="Normal GHG whole table 2 2 2 8 13" xfId="51654" xr:uid="{6F838571-C909-4135-A84F-361287CB31DA}"/>
    <cellStyle name="Normal GHG whole table 2 2 2 8 2" xfId="8717" xr:uid="{EC64F9C0-53EF-4400-B9B2-EFE1855432FA}"/>
    <cellStyle name="Normal GHG whole table 2 2 2 8 3" xfId="12288" xr:uid="{E3411B2E-AB66-460D-A5EC-A921CA9646A1}"/>
    <cellStyle name="Normal GHG whole table 2 2 2 8 4" xfId="16191" xr:uid="{568B08EC-52D4-43AB-A422-91776593A6A4}"/>
    <cellStyle name="Normal GHG whole table 2 2 2 8 5" xfId="19372" xr:uid="{D8C1D93F-3814-4918-B2A8-FDEDC18F9A48}"/>
    <cellStyle name="Normal GHG whole table 2 2 2 8 6" xfId="25891" xr:uid="{FB6AF2F9-9AA3-44FB-A3B7-99A8585FDC66}"/>
    <cellStyle name="Normal GHG whole table 2 2 2 8 7" xfId="32239" xr:uid="{BE7E8E08-B359-4BC6-AB91-1B2A99110C85}"/>
    <cellStyle name="Normal GHG whole table 2 2 2 8 8" xfId="35845" xr:uid="{63FCEA68-46D3-40B0-AD55-7634CCEE3B92}"/>
    <cellStyle name="Normal GHG whole table 2 2 2 8 9" xfId="39297" xr:uid="{56738EDE-6512-4B15-BE2C-E196C84F7669}"/>
    <cellStyle name="Normal GHG whole table 2 2 2 9" xfId="3763" xr:uid="{7ABF0A10-A7E9-446A-8320-2E81B5C55DE1}"/>
    <cellStyle name="Normal GHG whole table 2 2 2 9 10" xfId="41428" xr:uid="{15EEBD09-CFFD-4358-9993-24351484F929}"/>
    <cellStyle name="Normal GHG whole table 2 2 2 9 11" xfId="45762" xr:uid="{608487BF-CF2C-41F7-BFA8-60318001BEA4}"/>
    <cellStyle name="Normal GHG whole table 2 2 2 9 12" xfId="49166" xr:uid="{E463D31F-8EB8-4F1C-8194-E69AAE3A8605}"/>
    <cellStyle name="Normal GHG whole table 2 2 2 9 13" xfId="51135" xr:uid="{8914E26B-EB43-4BD2-BCA0-7E2E6137DC16}"/>
    <cellStyle name="Normal GHG whole table 2 2 2 9 2" xfId="8196" xr:uid="{38A18FCD-0800-4C56-8A79-71535901107E}"/>
    <cellStyle name="Normal GHG whole table 2 2 2 9 3" xfId="11768" xr:uid="{A21BCC9C-ED8E-493C-BEF3-338502B914BD}"/>
    <cellStyle name="Normal GHG whole table 2 2 2 9 4" xfId="15670" xr:uid="{B709FD07-92DF-489B-8E91-B945247D94AA}"/>
    <cellStyle name="Normal GHG whole table 2 2 2 9 5" xfId="18851" xr:uid="{11EF6B16-EF65-4B20-B36F-DFD706FC271D}"/>
    <cellStyle name="Normal GHG whole table 2 2 2 9 6" xfId="25372" xr:uid="{C751753D-8101-405E-9F5C-C9B1BC9CED7E}"/>
    <cellStyle name="Normal GHG whole table 2 2 2 9 7" xfId="31719" xr:uid="{50274CFC-0280-4336-9CB8-49831D2B93AB}"/>
    <cellStyle name="Normal GHG whole table 2 2 2 9 8" xfId="35324" xr:uid="{A00D42B0-0A6F-4599-AB52-693D91EE79C6}"/>
    <cellStyle name="Normal GHG whole table 2 2 2 9 9" xfId="38776" xr:uid="{777BC1D6-D698-4058-99F3-AE13FA1E0254}"/>
    <cellStyle name="Normal GHG whole table 2 2 3" xfId="1498" xr:uid="{0792A6A2-0D46-450B-A1B8-49B3334ECC24}"/>
    <cellStyle name="Normal GHG whole table 2 2 3 10" xfId="36646" xr:uid="{3473488C-ACCF-44E6-BF91-55B30A26FD94}"/>
    <cellStyle name="Normal GHG whole table 2 2 3 11" xfId="37346" xr:uid="{80D5679E-A110-45FC-9F5D-16C7B78DC6B7}"/>
    <cellStyle name="Normal GHG whole table 2 2 3 12" xfId="43523" xr:uid="{800824AF-300B-4392-BDA5-038663E26372}"/>
    <cellStyle name="Normal GHG whole table 2 2 3 13" xfId="47149" xr:uid="{A81D0FA0-E649-4036-8650-AC3C4C8FAF76}"/>
    <cellStyle name="Normal GHG whole table 2 2 3 2" xfId="5937" xr:uid="{01E72CAE-6BDE-43F2-99AE-05A47879D60E}"/>
    <cellStyle name="Normal GHG whole table 2 2 3 3" xfId="9514" xr:uid="{7BFEAF4E-D133-4D87-89FE-79ACA956E8FF}"/>
    <cellStyle name="Normal GHG whole table 2 2 3 4" xfId="16619" xr:uid="{AEB8FDF0-5667-4248-B577-1BD383FCFD9A}"/>
    <cellStyle name="Normal GHG whole table 2 2 3 5" xfId="20606" xr:uid="{937F7209-D03F-4E14-8CC7-74DE3657CEA0}"/>
    <cellStyle name="Normal GHG whole table 2 2 3 6" xfId="23222" xr:uid="{B440A32F-310F-433A-B5EC-EBD78868A03F}"/>
    <cellStyle name="Normal GHG whole table 2 2 3 7" xfId="27533" xr:uid="{82BB6DA9-1069-49BA-8A36-2058F85D1F58}"/>
    <cellStyle name="Normal GHG whole table 2 2 3 8" xfId="28186" xr:uid="{91EA3803-BFD5-4FD8-A87D-343A8B1BC9C5}"/>
    <cellStyle name="Normal GHG whole table 2 2 3 9" xfId="33081" xr:uid="{1D889C4A-E82B-4E31-8479-D9D00C675B49}"/>
    <cellStyle name="Normal GHG whole table 2 2 4" xfId="1877" xr:uid="{548CCD23-37B6-4154-9D53-E629E67EF232}"/>
    <cellStyle name="Normal GHG whole table 2 2 4 10" xfId="33460" xr:uid="{4F3F23E7-1B9F-4B9C-BBF2-A2EAC20ADEE2}"/>
    <cellStyle name="Normal GHG whole table 2 2 4 11" xfId="36987" xr:uid="{D8622C79-1B33-4BED-8DE3-6D5BC72C9482}"/>
    <cellStyle name="Normal GHG whole table 2 2 4 12" xfId="27139" xr:uid="{B511A214-9ED4-4859-AFE6-83CE0A81B36B}"/>
    <cellStyle name="Normal GHG whole table 2 2 4 13" xfId="43902" xr:uid="{A1FC8B81-8781-4767-A9B7-0E2C1CDBEDA2}"/>
    <cellStyle name="Normal GHG whole table 2 2 4 14" xfId="47932" xr:uid="{BA58A850-95F4-4B02-B64D-E8FF2973312E}"/>
    <cellStyle name="Normal GHG whole table 2 2 4 2" xfId="6315" xr:uid="{F1BF502E-FC46-4A38-98E9-205A300CB14C}"/>
    <cellStyle name="Normal GHG whole table 2 2 4 3" xfId="9893" xr:uid="{7E2F7AAA-2D97-430F-B62B-70DA8A1283C8}"/>
    <cellStyle name="Normal GHG whole table 2 2 4 4" xfId="13795" xr:uid="{9F05C9E8-7867-4EDD-83BB-617FD3F4FDD2}"/>
    <cellStyle name="Normal GHG whole table 2 2 4 5" xfId="16998" xr:uid="{AA358E18-6299-41E1-B30F-8B314CECE85E}"/>
    <cellStyle name="Normal GHG whole table 2 2 4 6" xfId="20985" xr:uid="{6DFF163A-9490-4A8A-B8D0-9EA9D7E32488}"/>
    <cellStyle name="Normal GHG whole table 2 2 4 7" xfId="23578" xr:uid="{BFFBBD9A-67BD-40EA-9CCE-4FCCBEE39F19}"/>
    <cellStyle name="Normal GHG whole table 2 2 4 8" xfId="27901" xr:uid="{C7D34637-D930-4C83-B44D-A63B16059526}"/>
    <cellStyle name="Normal GHG whole table 2 2 4 9" xfId="28475" xr:uid="{A9C37918-520C-4893-9CEC-BC7D408BFCE1}"/>
    <cellStyle name="Normal GHG whole table 2 2 5" xfId="2100" xr:uid="{E4B9B2D2-3CD7-4C68-B345-26857B21A55B}"/>
    <cellStyle name="Normal GHG whole table 2 2 5 10" xfId="33679" xr:uid="{2C74B9DB-422E-4762-B15A-247691417ACE}"/>
    <cellStyle name="Normal GHG whole table 2 2 5 11" xfId="37187" xr:uid="{97BD555D-4300-4D7A-9D8B-DB3C877BA1C7}"/>
    <cellStyle name="Normal GHG whole table 2 2 5 12" xfId="39817" xr:uid="{EB3C1948-986C-4607-ACB7-8718C5DD97B8}"/>
    <cellStyle name="Normal GHG whole table 2 2 5 13" xfId="44123" xr:uid="{D102A090-7205-4855-9AB9-1D5341413704}"/>
    <cellStyle name="Normal GHG whole table 2 2 5 14" xfId="47639" xr:uid="{171E0732-6FC5-4E62-BAEB-DC3B939BAFDC}"/>
    <cellStyle name="Normal GHG whole table 2 2 5 2" xfId="6538" xr:uid="{7A1A44F1-58F6-4DA6-B954-18864025E242}"/>
    <cellStyle name="Normal GHG whole table 2 2 5 3" xfId="10116" xr:uid="{6F0C3D05-415B-4AC0-B370-22A7C0AD2F0C}"/>
    <cellStyle name="Normal GHG whole table 2 2 5 4" xfId="14015" xr:uid="{565C586C-FA70-4AFB-AF38-77B72BFCF059}"/>
    <cellStyle name="Normal GHG whole table 2 2 5 5" xfId="17216" xr:uid="{AE444AB6-3D06-4094-9E53-EBCCCD9C3974}"/>
    <cellStyle name="Normal GHG whole table 2 2 5 6" xfId="21199" xr:uid="{4AF6481B-CA36-4382-BF3C-1B94C8688EFC}"/>
    <cellStyle name="Normal GHG whole table 2 2 5 7" xfId="23786" xr:uid="{988B4CD8-4264-44F2-A387-898F40D567C9}"/>
    <cellStyle name="Normal GHG whole table 2 2 5 8" xfId="28116" xr:uid="{A4DC9F04-E20A-4D99-B253-139519AAD6B3}"/>
    <cellStyle name="Normal GHG whole table 2 2 5 9" xfId="30315" xr:uid="{F4CD63F2-D2FE-4853-87C3-C0CB8CE9EDF6}"/>
    <cellStyle name="Normal GHG whole table 2 2 6" xfId="2437" xr:uid="{FD15CC43-E3C0-4473-A65D-3A6065ABF067}"/>
    <cellStyle name="Normal GHG whole table 2 2 6 10" xfId="34016" xr:uid="{4BED3C3C-401F-4A18-9BDB-79DB4667211E}"/>
    <cellStyle name="Normal GHG whole table 2 2 6 11" xfId="37500" xr:uid="{A0A16868-9D37-4EDD-B419-022D023F1CD4}"/>
    <cellStyle name="Normal GHG whole table 2 2 6 12" xfId="40154" xr:uid="{FF6D6CF0-561C-401D-A816-8E6144848700}"/>
    <cellStyle name="Normal GHG whole table 2 2 6 13" xfId="44460" xr:uid="{5298D911-4FAC-427C-A4EB-524658CFBB54}"/>
    <cellStyle name="Normal GHG whole table 2 2 6 14" xfId="46750" xr:uid="{A95F6053-4D19-48AE-BA16-FAB51FAE2193}"/>
    <cellStyle name="Normal GHG whole table 2 2 6 2" xfId="6875" xr:uid="{B9A6E9FD-9FC3-4735-9B95-E031A2C841C2}"/>
    <cellStyle name="Normal GHG whole table 2 2 6 3" xfId="10453" xr:uid="{15BA185B-B57C-4C3F-8206-62DA315E64F4}"/>
    <cellStyle name="Normal GHG whole table 2 2 6 4" xfId="14352" xr:uid="{69C0DAA3-3CED-431F-811F-750850E8A736}"/>
    <cellStyle name="Normal GHG whole table 2 2 6 5" xfId="17553" xr:uid="{5987AF7B-675D-4CF9-9AFE-8092B5ACF035}"/>
    <cellStyle name="Normal GHG whole table 2 2 6 6" xfId="21536" xr:uid="{E4E210F4-03AB-4928-8D8F-733855E8C9A6}"/>
    <cellStyle name="Normal GHG whole table 2 2 6 7" xfId="24119" xr:uid="{055B98D7-BFD2-4835-A576-753D36DCEF7B}"/>
    <cellStyle name="Normal GHG whole table 2 2 6 8" xfId="28445" xr:uid="{AD405605-2203-4C00-BE6E-3BF9712D712F}"/>
    <cellStyle name="Normal GHG whole table 2 2 6 9" xfId="30410" xr:uid="{CD537118-31AC-49F1-A386-1AB91A4B6505}"/>
    <cellStyle name="Normal GHG whole table 2 2 7" xfId="3121" xr:uid="{5CD0145C-38DB-4299-A72E-25B8CD3C0515}"/>
    <cellStyle name="Normal GHG whole table 2 2 7 10" xfId="34698" xr:uid="{10EEE2B4-F492-4B2B-8224-7C1427B07CA6}"/>
    <cellStyle name="Normal GHG whole table 2 2 7 11" xfId="38143" xr:uid="{174CAB8C-6E82-4F12-9E11-4E8A999C2D78}"/>
    <cellStyle name="Normal GHG whole table 2 2 7 12" xfId="40832" xr:uid="{BB25B9A2-96C6-44E4-A50E-BB7A1A13CC27}"/>
    <cellStyle name="Normal GHG whole table 2 2 7 13" xfId="45143" xr:uid="{315811B2-A492-4196-AA5D-10C42FEBC817}"/>
    <cellStyle name="Normal GHG whole table 2 2 7 14" xfId="48534" xr:uid="{9CB89341-6723-48E5-8168-FC4624FDE2E3}"/>
    <cellStyle name="Normal GHG whole table 2 2 7 15" xfId="50539" xr:uid="{6A5EE9ED-59A0-480D-98CD-6966FD32CDA4}"/>
    <cellStyle name="Normal GHG whole table 2 2 7 2" xfId="7556" xr:uid="{44D6D0EF-9346-4693-ACBC-614D3CB528E7}"/>
    <cellStyle name="Normal GHG whole table 2 2 7 3" xfId="11135" xr:uid="{CC8E6E02-6F9C-4ECA-BB6C-DE44A41E315A}"/>
    <cellStyle name="Normal GHG whole table 2 2 7 4" xfId="15035" xr:uid="{A1C6BA15-8A8B-48D2-838B-9B2A187DB8B6}"/>
    <cellStyle name="Normal GHG whole table 2 2 7 5" xfId="18234" xr:uid="{8DBC0FB7-6292-4C69-BD9A-2ED20E2E536E}"/>
    <cellStyle name="Normal GHG whole table 2 2 7 6" xfId="22214" xr:uid="{509D5284-A455-47DC-A32F-1956C34C6775}"/>
    <cellStyle name="Normal GHG whole table 2 2 7 7" xfId="24776" xr:uid="{4372CF66-FAA2-459A-BD14-3D3A5C25024F}"/>
    <cellStyle name="Normal GHG whole table 2 2 7 8" xfId="29119" xr:uid="{EEACD851-45AC-4E00-8B6E-6D93ED0FA274}"/>
    <cellStyle name="Normal GHG whole table 2 2 7 9" xfId="31093" xr:uid="{09DE62F8-F881-4B1A-8A14-C315014A41C3}"/>
    <cellStyle name="Normal GHG whole table 2 2 8" xfId="3624" xr:uid="{414712BE-3A86-4A82-912E-6BD21EB33671}"/>
    <cellStyle name="Normal GHG whole table 2 2 8 10" xfId="35201" xr:uid="{93E7D20A-6F56-4AF0-82CE-ADB47BEFF60C}"/>
    <cellStyle name="Normal GHG whole table 2 2 8 11" xfId="38646" xr:uid="{ECEC334B-287C-4D1F-A26C-C96EC26A5124}"/>
    <cellStyle name="Normal GHG whole table 2 2 8 12" xfId="41335" xr:uid="{0FCBC1C6-F86D-4172-997D-6F8968F56317}"/>
    <cellStyle name="Normal GHG whole table 2 2 8 13" xfId="45646" xr:uid="{1051D243-2269-4BD8-B458-986ECF021B30}"/>
    <cellStyle name="Normal GHG whole table 2 2 8 14" xfId="49037" xr:uid="{D6E29D74-966A-4929-8D2E-46ED58C43EA0}"/>
    <cellStyle name="Normal GHG whole table 2 2 8 15" xfId="51042" xr:uid="{A6908B87-9129-4777-84AD-2285E70C4B5E}"/>
    <cellStyle name="Normal GHG whole table 2 2 8 2" xfId="8059" xr:uid="{74C795AD-B8ED-4487-8FD4-A41511EE38A6}"/>
    <cellStyle name="Normal GHG whole table 2 2 8 3" xfId="11638" xr:uid="{92487D9C-9E34-427F-AE34-D500902013E4}"/>
    <cellStyle name="Normal GHG whole table 2 2 8 4" xfId="15538" xr:uid="{FC90B500-06BF-4781-865E-3A01756D012D}"/>
    <cellStyle name="Normal GHG whole table 2 2 8 5" xfId="18737" xr:uid="{9EF2BEB3-0768-4070-917C-7C61A8754503}"/>
    <cellStyle name="Normal GHG whole table 2 2 8 6" xfId="22717" xr:uid="{A9A7EB53-9C96-4B83-9B9D-406930162659}"/>
    <cellStyle name="Normal GHG whole table 2 2 8 7" xfId="25279" xr:uid="{94CA41D5-95DD-4DCE-A49D-61C410FA83D6}"/>
    <cellStyle name="Normal GHG whole table 2 2 8 8" xfId="29622" xr:uid="{0136AFC2-DF39-4557-A0B5-67097574F7F5}"/>
    <cellStyle name="Normal GHG whole table 2 2 8 9" xfId="31596" xr:uid="{01582DD9-617C-4B0D-A27A-11EB0455DFD1}"/>
    <cellStyle name="Normal GHG whole table 2 2 9" xfId="4075" xr:uid="{63520073-A429-4036-A86F-2030D6AE9E4C}"/>
    <cellStyle name="Normal GHG whole table 2 2 9 10" xfId="41738" xr:uid="{DAAAF6F7-BCBC-459A-BB46-FC8B62797B59}"/>
    <cellStyle name="Normal GHG whole table 2 2 9 11" xfId="46074" xr:uid="{EE1A4C77-37C8-43AB-9393-B83D0F814DE5}"/>
    <cellStyle name="Normal GHG whole table 2 2 9 12" xfId="49478" xr:uid="{D0C70F58-723A-4D17-8965-D7961F32CD79}"/>
    <cellStyle name="Normal GHG whole table 2 2 9 13" xfId="51445" xr:uid="{973F9D49-F5CE-4E29-80FE-BD70F7BD28C1}"/>
    <cellStyle name="Normal GHG whole table 2 2 9 2" xfId="8508" xr:uid="{A05095A4-7F1B-45B6-89C1-A6B4613D29F1}"/>
    <cellStyle name="Normal GHG whole table 2 2 9 3" xfId="12079" xr:uid="{3B0FDF92-F302-4E53-895E-9DB89078A6ED}"/>
    <cellStyle name="Normal GHG whole table 2 2 9 4" xfId="15982" xr:uid="{D4FB488E-8EAC-4CDB-BCDD-06B94C5745F0}"/>
    <cellStyle name="Normal GHG whole table 2 2 9 5" xfId="19163" xr:uid="{D58627F8-E448-4F98-9007-50E015A4613B}"/>
    <cellStyle name="Normal GHG whole table 2 2 9 6" xfId="25682" xr:uid="{E08001F6-B8DD-4800-BE6D-0A5D379D40E0}"/>
    <cellStyle name="Normal GHG whole table 2 2 9 7" xfId="32030" xr:uid="{6947964B-D7CD-4981-9441-6D8C2E3EFE72}"/>
    <cellStyle name="Normal GHG whole table 2 2 9 8" xfId="35636" xr:uid="{5FD29C17-E205-452E-A657-BEF7D2C77E6B}"/>
    <cellStyle name="Normal GHG whole table 2 2 9 9" xfId="39088" xr:uid="{DBF28D21-69AF-4FB9-B94B-50542849C5D3}"/>
    <cellStyle name="Normal GHG whole table 2 3" xfId="797" xr:uid="{71640A14-5A77-4F95-B091-6B2075599363}"/>
    <cellStyle name="Normal GHG whole table 2 3 10" xfId="4849" xr:uid="{200FE16A-5B3B-463C-9ED6-B04443798456}"/>
    <cellStyle name="Normal GHG whole table 2 3 11" xfId="13565" xr:uid="{6803AB1A-28FF-4235-AD36-3F3F90CEAD99}"/>
    <cellStyle name="Normal GHG whole table 2 3 12" xfId="19906" xr:uid="{5482FE05-99E6-40A9-9B7F-B3C179FC638D}"/>
    <cellStyle name="Normal GHG whole table 2 3 13" xfId="37495" xr:uid="{B051EFC3-B9C3-4FFE-ACC9-C7E340E3B028}"/>
    <cellStyle name="Normal GHG whole table 2 3 14" xfId="42822" xr:uid="{F117D9F7-B853-4FFC-B852-8DAE83BDD626}"/>
    <cellStyle name="Normal GHG whole table 2 3 15" xfId="52660" xr:uid="{774CF243-684A-482F-BC00-20BE6932C07F}"/>
    <cellStyle name="Normal GHG whole table 2 3 2" xfId="1087" xr:uid="{CF74F465-8D49-4499-A0C4-CD0948BF0D69}"/>
    <cellStyle name="Normal GHG whole table 2 3 2 10" xfId="36281" xr:uid="{3AB13B62-A0D9-455F-897C-CBDE36667DA4}"/>
    <cellStyle name="Normal GHG whole table 2 3 2 11" xfId="37215" xr:uid="{0C3E30EF-CCEB-430A-8E94-69555A56A48E}"/>
    <cellStyle name="Normal GHG whole table 2 3 2 12" xfId="43112" xr:uid="{5C3BC5D4-5803-4687-AD62-76CF24677556}"/>
    <cellStyle name="Normal GHG whole table 2 3 2 13" xfId="47050" xr:uid="{D5EC4C98-E211-491C-8B76-F67FD570C235}"/>
    <cellStyle name="Normal GHG whole table 2 3 2 2" xfId="5529" xr:uid="{2F40754C-B23A-44E5-ABE1-0427CBB6489A}"/>
    <cellStyle name="Normal GHG whole table 2 3 2 3" xfId="9103" xr:uid="{EA4D4C2B-8BAA-44AE-84E5-121B125A62FC}"/>
    <cellStyle name="Normal GHG whole table 2 3 2 4" xfId="5234" xr:uid="{C7E3A28F-4097-4644-9DBE-C7032E3583B3}"/>
    <cellStyle name="Normal GHG whole table 2 3 2 5" xfId="20195" xr:uid="{57CA54B3-CBF4-4333-BA8F-321BD9D46D97}"/>
    <cellStyle name="Normal GHG whole table 2 3 2 6" xfId="22896" xr:uid="{2C611377-A847-4BE8-A759-98C6F1F3E377}"/>
    <cellStyle name="Normal GHG whole table 2 3 2 7" xfId="27136" xr:uid="{2FC09134-1F73-470D-8C48-F5407CE585B4}"/>
    <cellStyle name="Normal GHG whole table 2 3 2 8" xfId="29765" xr:uid="{45C8B56E-E90E-4C50-B64C-3C2AB3910839}"/>
    <cellStyle name="Normal GHG whole table 2 3 2 9" xfId="32670" xr:uid="{DF2F5FAF-7402-436E-9B4D-7AE5A479219C}"/>
    <cellStyle name="Normal GHG whole table 2 3 3" xfId="1858" xr:uid="{A104DEB8-0DA0-4E05-821E-82D7CDF2E0B5}"/>
    <cellStyle name="Normal GHG whole table 2 3 3 10" xfId="33441" xr:uid="{D9A11E3B-5159-4494-9A70-CD1B5D4F561B}"/>
    <cellStyle name="Normal GHG whole table 2 3 3 11" xfId="36971" xr:uid="{132B29CC-0339-4514-ABBC-753AF168D3C4}"/>
    <cellStyle name="Normal GHG whole table 2 3 3 12" xfId="28031" xr:uid="{3950C2EA-1B82-4719-A014-E4D195EF00F6}"/>
    <cellStyle name="Normal GHG whole table 2 3 3 13" xfId="43883" xr:uid="{1C11D878-AA92-4E6E-8F8A-0ED603E9930D}"/>
    <cellStyle name="Normal GHG whole table 2 3 3 14" xfId="42345" xr:uid="{3CB6ECC7-DC8E-487F-8B79-296B8AF1B3AE}"/>
    <cellStyle name="Normal GHG whole table 2 3 3 2" xfId="6296" xr:uid="{DD9BB9C2-6744-450B-8A1D-401C52B03415}"/>
    <cellStyle name="Normal GHG whole table 2 3 3 3" xfId="9874" xr:uid="{F4F11E42-F62D-43C1-AB00-77DCA8CB4171}"/>
    <cellStyle name="Normal GHG whole table 2 3 3 4" xfId="13776" xr:uid="{6E868356-C9D9-4213-B0DE-18862B4E278F}"/>
    <cellStyle name="Normal GHG whole table 2 3 3 5" xfId="16979" xr:uid="{BE497D63-D959-4A52-A21B-A6F20E24B9BE}"/>
    <cellStyle name="Normal GHG whole table 2 3 3 6" xfId="20966" xr:uid="{5FBBBBE6-2D15-4DA3-8ABD-047623704FB4}"/>
    <cellStyle name="Normal GHG whole table 2 3 3 7" xfId="23561" xr:uid="{58BA2480-5CE3-4D84-A0B5-3B15F94DEF3A}"/>
    <cellStyle name="Normal GHG whole table 2 3 3 8" xfId="27883" xr:uid="{9A15E6CB-99D6-4F01-AC11-E58F35B5F141}"/>
    <cellStyle name="Normal GHG whole table 2 3 3 9" xfId="27724" xr:uid="{AB86F7C8-AA9B-4821-85AD-DCA574D119DC}"/>
    <cellStyle name="Normal GHG whole table 2 3 4" xfId="2217" xr:uid="{371D4D60-FE8B-49D0-8D7A-38264B8048DC}"/>
    <cellStyle name="Normal GHG whole table 2 3 4 10" xfId="33796" xr:uid="{A467784F-DA3C-4196-927F-029AE96996B8}"/>
    <cellStyle name="Normal GHG whole table 2 3 4 11" xfId="37296" xr:uid="{F372A66F-1A76-4136-851B-27BCC6E1D585}"/>
    <cellStyle name="Normal GHG whole table 2 3 4 12" xfId="39934" xr:uid="{879F427F-C2E3-47C4-972F-31640F0E9DE6}"/>
    <cellStyle name="Normal GHG whole table 2 3 4 13" xfId="44240" xr:uid="{AEDC5AA5-E249-4D1A-A610-C16F132B6B57}"/>
    <cellStyle name="Normal GHG whole table 2 3 4 14" xfId="46845" xr:uid="{E51396F7-7886-441C-A2BC-F5877B12F2A3}"/>
    <cellStyle name="Normal GHG whole table 2 3 4 2" xfId="6655" xr:uid="{85EA06E9-A076-423D-9F6D-21AB6F198CA0}"/>
    <cellStyle name="Normal GHG whole table 2 3 4 3" xfId="10233" xr:uid="{C12706FD-E566-4E86-9655-70DA19AAD7C8}"/>
    <cellStyle name="Normal GHG whole table 2 3 4 4" xfId="14132" xr:uid="{63873DEE-B45D-443B-8A75-5F15C405926E}"/>
    <cellStyle name="Normal GHG whole table 2 3 4 5" xfId="17333" xr:uid="{902BB013-BF3A-47F9-AAF3-A637DCB7A0D2}"/>
    <cellStyle name="Normal GHG whole table 2 3 4 6" xfId="21316" xr:uid="{C492C36C-329C-4E75-AD53-D667ABCE5533}"/>
    <cellStyle name="Normal GHG whole table 2 3 4 7" xfId="23903" xr:uid="{2AD24493-A3DB-4755-80E4-15076C533771}"/>
    <cellStyle name="Normal GHG whole table 2 3 4 8" xfId="28228" xr:uid="{92740E04-F424-4C46-948D-2CABAE0B2462}"/>
    <cellStyle name="Normal GHG whole table 2 3 4 9" xfId="30236" xr:uid="{5F8E179D-2DA6-41EF-8DC9-D702A5B75D33}"/>
    <cellStyle name="Normal GHG whole table 2 3 5" xfId="2572" xr:uid="{F04D528A-B76C-4421-B548-48E83A76312B}"/>
    <cellStyle name="Normal GHG whole table 2 3 5 10" xfId="34151" xr:uid="{8CF9B67C-21DB-433D-B2AE-5F4E86B92B40}"/>
    <cellStyle name="Normal GHG whole table 2 3 5 11" xfId="37616" xr:uid="{86659A37-F2AD-48EC-9D76-05CDAFA9394E}"/>
    <cellStyle name="Normal GHG whole table 2 3 5 12" xfId="40289" xr:uid="{3BD264D6-18E7-47FC-ACC4-7B676426B92A}"/>
    <cellStyle name="Normal GHG whole table 2 3 5 13" xfId="44595" xr:uid="{CAC466F7-59D3-4F7D-B5B4-A5FABC5881D9}"/>
    <cellStyle name="Normal GHG whole table 2 3 5 14" xfId="42596" xr:uid="{91992B65-FA5E-420F-AB34-BA16C2A2AA93}"/>
    <cellStyle name="Normal GHG whole table 2 3 5 2" xfId="7009" xr:uid="{79A99A74-11D0-4F94-A261-354E613F6812}"/>
    <cellStyle name="Normal GHG whole table 2 3 5 3" xfId="10588" xr:uid="{31C2D2A7-F09E-4D40-985B-5E71E39A066F}"/>
    <cellStyle name="Normal GHG whole table 2 3 5 4" xfId="14487" xr:uid="{3088564E-EA4E-4FD5-B3D9-27EF5840E40E}"/>
    <cellStyle name="Normal GHG whole table 2 3 5 5" xfId="17688" xr:uid="{E49ADD3E-54AB-4DE1-8843-4FA595B59501}"/>
    <cellStyle name="Normal GHG whole table 2 3 5 6" xfId="21671" xr:uid="{BE9BF760-3CFD-4329-A8D4-BC4FC7BE963D}"/>
    <cellStyle name="Normal GHG whole table 2 3 5 7" xfId="24243" xr:uid="{0915CEA7-68C1-43C1-B9B4-524D336F1975}"/>
    <cellStyle name="Normal GHG whole table 2 3 5 8" xfId="28577" xr:uid="{604AB43F-275D-48B9-938B-817E431B5FDC}"/>
    <cellStyle name="Normal GHG whole table 2 3 5 9" xfId="30544" xr:uid="{17F81B84-7891-4F01-9747-7873C3F54951}"/>
    <cellStyle name="Normal GHG whole table 2 3 6" xfId="3261" xr:uid="{F5186885-6C81-40EE-80BA-60E994D4414C}"/>
    <cellStyle name="Normal GHG whole table 2 3 6 10" xfId="34838" xr:uid="{1EFBAA01-0D53-4A70-8127-E4A491F583BC}"/>
    <cellStyle name="Normal GHG whole table 2 3 6 11" xfId="38283" xr:uid="{FF4B6934-4E89-4845-87F3-156BB500E412}"/>
    <cellStyle name="Normal GHG whole table 2 3 6 12" xfId="40972" xr:uid="{1D0566E6-DA55-4E4A-AFDE-877EEF28EB5D}"/>
    <cellStyle name="Normal GHG whole table 2 3 6 13" xfId="45283" xr:uid="{8E35C60A-63C6-4B8A-BEBB-5432DE0D5AA1}"/>
    <cellStyle name="Normal GHG whole table 2 3 6 14" xfId="48674" xr:uid="{D8F1EBB9-59A5-48D4-978F-299F8260EFE5}"/>
    <cellStyle name="Normal GHG whole table 2 3 6 15" xfId="50679" xr:uid="{E221E54C-C620-444D-A80B-9EA4D67C9EBC}"/>
    <cellStyle name="Normal GHG whole table 2 3 6 2" xfId="7696" xr:uid="{237161E3-0ADB-45ED-8160-FF433C249538}"/>
    <cellStyle name="Normal GHG whole table 2 3 6 3" xfId="11275" xr:uid="{8A4A9323-8213-47D4-94C6-6FBA5BB0C923}"/>
    <cellStyle name="Normal GHG whole table 2 3 6 4" xfId="15175" xr:uid="{D782AF55-A176-498C-B45B-02CB7160D0FB}"/>
    <cellStyle name="Normal GHG whole table 2 3 6 5" xfId="18374" xr:uid="{7D3E3FBB-C0EC-4811-9891-1490D642A8DA}"/>
    <cellStyle name="Normal GHG whole table 2 3 6 6" xfId="22354" xr:uid="{7DAE0B17-9052-4F86-A315-0507A359B553}"/>
    <cellStyle name="Normal GHG whole table 2 3 6 7" xfId="24916" xr:uid="{F8294CDB-4BAE-4112-B4FA-D55254B31CE8}"/>
    <cellStyle name="Normal GHG whole table 2 3 6 8" xfId="29259" xr:uid="{DB1B30E7-D887-4A81-ADF5-C28C807987E0}"/>
    <cellStyle name="Normal GHG whole table 2 3 6 9" xfId="31233" xr:uid="{C5165DE4-7B32-45D7-ACF4-DD9BB4052B63}"/>
    <cellStyle name="Normal GHG whole table 2 3 7" xfId="3605" xr:uid="{1C004572-6EFA-4D22-8E4E-3528583D0605}"/>
    <cellStyle name="Normal GHG whole table 2 3 7 10" xfId="35182" xr:uid="{0A1D123B-9D2E-4CAE-B1C0-4D5714AB1222}"/>
    <cellStyle name="Normal GHG whole table 2 3 7 11" xfId="38627" xr:uid="{76289692-67B7-40B8-9FC6-8F7B6D173260}"/>
    <cellStyle name="Normal GHG whole table 2 3 7 12" xfId="41316" xr:uid="{7C3686D3-B762-46C0-8094-0EA60669D335}"/>
    <cellStyle name="Normal GHG whole table 2 3 7 13" xfId="45627" xr:uid="{EE1BCE18-7352-4A78-AD72-2A3CDB10430E}"/>
    <cellStyle name="Normal GHG whole table 2 3 7 14" xfId="49018" xr:uid="{79ABB708-1DA9-4C3B-BA18-1D29B0F4D296}"/>
    <cellStyle name="Normal GHG whole table 2 3 7 15" xfId="51023" xr:uid="{98654BB6-BB32-4EDB-ACDF-C728BCFBB510}"/>
    <cellStyle name="Normal GHG whole table 2 3 7 2" xfId="8040" xr:uid="{BA54D69D-BAE1-4485-AD78-D3BFF5236798}"/>
    <cellStyle name="Normal GHG whole table 2 3 7 3" xfId="11619" xr:uid="{845B4BB5-8FA6-48FD-9B19-9D73889F3A33}"/>
    <cellStyle name="Normal GHG whole table 2 3 7 4" xfId="15519" xr:uid="{287E7C74-F6C8-47E9-A784-C1B8F81F873B}"/>
    <cellStyle name="Normal GHG whole table 2 3 7 5" xfId="18718" xr:uid="{9B9E50A2-D629-43D1-B247-3196BDA4C4CC}"/>
    <cellStyle name="Normal GHG whole table 2 3 7 6" xfId="22698" xr:uid="{951273C9-9EB3-4777-8F92-37DFA8967052}"/>
    <cellStyle name="Normal GHG whole table 2 3 7 7" xfId="25260" xr:uid="{A1C1ED6E-B6B9-49D4-BA28-28C282F3A39F}"/>
    <cellStyle name="Normal GHG whole table 2 3 7 8" xfId="29603" xr:uid="{026D91D4-D59F-489A-B30F-D0564B2238A4}"/>
    <cellStyle name="Normal GHG whole table 2 3 7 9" xfId="31577" xr:uid="{DF02084D-1D62-48AB-A6B3-EF0951A0F672}"/>
    <cellStyle name="Normal GHG whole table 2 3 8" xfId="4213" xr:uid="{CF7AD3DD-1AAF-4744-9D89-A2B5C2403619}"/>
    <cellStyle name="Normal GHG whole table 2 3 8 10" xfId="41876" xr:uid="{8957A65F-7381-4DB1-8A2D-F6A05A718A54}"/>
    <cellStyle name="Normal GHG whole table 2 3 8 11" xfId="46212" xr:uid="{9D2D97CC-4BE4-47EB-9BC9-ECA4C7E55DD0}"/>
    <cellStyle name="Normal GHG whole table 2 3 8 12" xfId="49616" xr:uid="{4E5CB3B2-12BD-47E2-8115-44054ED8DD89}"/>
    <cellStyle name="Normal GHG whole table 2 3 8 13" xfId="51583" xr:uid="{3D9B3A7F-6B26-47C7-B460-2C7D95B2F0E1}"/>
    <cellStyle name="Normal GHG whole table 2 3 8 2" xfId="8646" xr:uid="{FE00E55A-F491-433D-8C87-4D721F24B1D7}"/>
    <cellStyle name="Normal GHG whole table 2 3 8 3" xfId="12217" xr:uid="{15592ECD-42D8-45EE-B7BD-DAAF24C4D8E8}"/>
    <cellStyle name="Normal GHG whole table 2 3 8 4" xfId="16120" xr:uid="{C1B3E9D0-4261-4C76-971B-89F24551E48A}"/>
    <cellStyle name="Normal GHG whole table 2 3 8 5" xfId="19301" xr:uid="{CFD13E3F-8DEB-4BCA-8BCD-005A80076CA9}"/>
    <cellStyle name="Normal GHG whole table 2 3 8 6" xfId="25820" xr:uid="{0218A2B8-1FFA-49B9-AF9B-13D122EDF40B}"/>
    <cellStyle name="Normal GHG whole table 2 3 8 7" xfId="32168" xr:uid="{82569FBC-6ABE-4A16-A8BC-6F770D9EA2F9}"/>
    <cellStyle name="Normal GHG whole table 2 3 8 8" xfId="35774" xr:uid="{B9AC3E64-B98D-4694-A059-60140A71F425}"/>
    <cellStyle name="Normal GHG whole table 2 3 8 9" xfId="39226" xr:uid="{C3353042-46FA-4DB3-A03A-0D2B36F5653C}"/>
    <cellStyle name="Normal GHG whole table 2 3 9" xfId="4432" xr:uid="{8609665D-F732-40A7-97E9-25A642899B90}"/>
    <cellStyle name="Normal GHG whole table 2 3 9 10" xfId="42095" xr:uid="{966F8583-8F16-4316-B7F3-D6882E19531A}"/>
    <cellStyle name="Normal GHG whole table 2 3 9 11" xfId="46431" xr:uid="{10197D1E-C75D-4F8F-8DD6-462E88BD1769}"/>
    <cellStyle name="Normal GHG whole table 2 3 9 12" xfId="49835" xr:uid="{BE5B0CE2-F4DE-4750-8BC2-1404087193E1}"/>
    <cellStyle name="Normal GHG whole table 2 3 9 13" xfId="51802" xr:uid="{24DE8045-D7EF-477D-9F87-9E45036F6696}"/>
    <cellStyle name="Normal GHG whole table 2 3 9 2" xfId="8865" xr:uid="{9114A37E-CFF5-4D10-ABC3-F73B00B3A134}"/>
    <cellStyle name="Normal GHG whole table 2 3 9 3" xfId="12436" xr:uid="{45C5628B-00B7-4C7A-A97B-756D8B0A7694}"/>
    <cellStyle name="Normal GHG whole table 2 3 9 4" xfId="16339" xr:uid="{EAABA73C-E452-41F0-82E8-03182ACFB6DD}"/>
    <cellStyle name="Normal GHG whole table 2 3 9 5" xfId="19520" xr:uid="{886A6D13-4BBF-49BE-9B5D-E47889301D35}"/>
    <cellStyle name="Normal GHG whole table 2 3 9 6" xfId="26039" xr:uid="{FC69B8F3-BBB2-4887-B79F-0AC34C98E8EF}"/>
    <cellStyle name="Normal GHG whole table 2 3 9 7" xfId="32387" xr:uid="{C4EDBF52-6D6F-45F4-A103-30A917F6E5B5}"/>
    <cellStyle name="Normal GHG whole table 2 3 9 8" xfId="35993" xr:uid="{355FE1F7-83FA-4EE3-9F89-9E687BE51C1C}"/>
    <cellStyle name="Normal GHG whole table 2 3 9 9" xfId="39445" xr:uid="{67FF294B-80CC-48BD-B7E8-8583F4DFD514}"/>
    <cellStyle name="Normal GHG whole table 2 4" xfId="4998" xr:uid="{D3741B08-8B7F-46B7-ACBE-C60EF96AED27}"/>
    <cellStyle name="Normal GHG whole table 2 5" xfId="26627" xr:uid="{AF6F6052-ACF3-4430-8ABE-6E6236B27947}"/>
    <cellStyle name="Normal GHG whole table 2 6" xfId="52124" xr:uid="{7ECB5FB9-F65E-4C57-8052-C7E2B497B154}"/>
    <cellStyle name="Normal GHG whole table 3" xfId="356" xr:uid="{A5F6F781-149C-4A8B-BC58-6B9F56B27D8F}"/>
    <cellStyle name="Normal GHG whole table 3 10" xfId="2960" xr:uid="{58A80418-874F-49C7-94A9-4E9FE67BFD4D}"/>
    <cellStyle name="Normal GHG whole table 3 10 10" xfId="34537" xr:uid="{5A35B40A-CA25-49F5-BEA9-22FB8C089120}"/>
    <cellStyle name="Normal GHG whole table 3 10 11" xfId="37982" xr:uid="{C56EE9B2-DB2A-4C30-9933-B05CC58B6419}"/>
    <cellStyle name="Normal GHG whole table 3 10 12" xfId="40671" xr:uid="{7C396ED1-1992-4291-A214-B9D7377A8232}"/>
    <cellStyle name="Normal GHG whole table 3 10 13" xfId="44982" xr:uid="{13190805-4821-40A3-B175-33831CDB207C}"/>
    <cellStyle name="Normal GHG whole table 3 10 14" xfId="48373" xr:uid="{F8F1CD04-F055-4DA0-B52D-7C309FDDE475}"/>
    <cellStyle name="Normal GHG whole table 3 10 15" xfId="50378" xr:uid="{1FA22C85-891E-46D5-8C55-088507E715A8}"/>
    <cellStyle name="Normal GHG whole table 3 10 2" xfId="7395" xr:uid="{EE450CD6-1781-43DE-9FF0-ADDF1C2202CF}"/>
    <cellStyle name="Normal GHG whole table 3 10 3" xfId="10974" xr:uid="{410ECAAC-7F9F-430C-9973-A0522DDCF3AB}"/>
    <cellStyle name="Normal GHG whole table 3 10 4" xfId="14874" xr:uid="{E49FEF05-B494-46B8-8430-962DF9B23012}"/>
    <cellStyle name="Normal GHG whole table 3 10 5" xfId="18073" xr:uid="{BFFB9B48-726C-4AA8-B4A2-6B847750AE49}"/>
    <cellStyle name="Normal GHG whole table 3 10 6" xfId="22053" xr:uid="{2625DF71-C284-47D4-B326-910C69254123}"/>
    <cellStyle name="Normal GHG whole table 3 10 7" xfId="24615" xr:uid="{73644825-7849-4A1C-82DD-70C16E7FC22E}"/>
    <cellStyle name="Normal GHG whole table 3 10 8" xfId="28958" xr:uid="{61A86892-CAA5-460F-BBF4-FCEF7D33D396}"/>
    <cellStyle name="Normal GHG whole table 3 10 9" xfId="30932" xr:uid="{66903001-29AE-4D52-BE13-75DF4557176A}"/>
    <cellStyle name="Normal GHG whole table 3 11" xfId="3873" xr:uid="{FC8EE484-1457-43D2-AC77-30E28984FF5E}"/>
    <cellStyle name="Normal GHG whole table 3 11 10" xfId="41536" xr:uid="{C451DD98-E92F-4F14-A2CE-CAA4FB2B4544}"/>
    <cellStyle name="Normal GHG whole table 3 11 11" xfId="45872" xr:uid="{FCF22EC2-7E91-4DB1-A2D6-BCA0D8736B0C}"/>
    <cellStyle name="Normal GHG whole table 3 11 12" xfId="49276" xr:uid="{1F471D39-BA2E-4B24-AB37-BFF6BA288CB2}"/>
    <cellStyle name="Normal GHG whole table 3 11 13" xfId="51243" xr:uid="{D71C482F-2A86-49F3-9AFB-C0F10DEA29D1}"/>
    <cellStyle name="Normal GHG whole table 3 11 2" xfId="8306" xr:uid="{8D36016A-7223-4E80-82F4-3378DA32F800}"/>
    <cellStyle name="Normal GHG whole table 3 11 3" xfId="11877" xr:uid="{FECA3818-B29C-4290-9310-7A9A6A58F67A}"/>
    <cellStyle name="Normal GHG whole table 3 11 4" xfId="15780" xr:uid="{407F54EE-13F2-4661-9C69-69976DA5A850}"/>
    <cellStyle name="Normal GHG whole table 3 11 5" xfId="18961" xr:uid="{1DF2E783-9314-436A-A808-D4062E1D7940}"/>
    <cellStyle name="Normal GHG whole table 3 11 6" xfId="25480" xr:uid="{6032151E-2AD4-40C6-9045-A8AD4C83D270}"/>
    <cellStyle name="Normal GHG whole table 3 11 7" xfId="31828" xr:uid="{6324F012-4CB6-4E94-AE3F-5B57DB00E830}"/>
    <cellStyle name="Normal GHG whole table 3 11 8" xfId="35434" xr:uid="{E48D8F53-1351-495E-8593-34EBAB82072C}"/>
    <cellStyle name="Normal GHG whole table 3 11 9" xfId="38886" xr:uid="{B5E2C828-F670-448B-BDDC-E05D2ABEF61D}"/>
    <cellStyle name="Normal GHG whole table 3 12" xfId="3773" xr:uid="{3739D318-95DF-4FCB-A495-5BC0BF325A11}"/>
    <cellStyle name="Normal GHG whole table 3 12 10" xfId="41438" xr:uid="{3DBE0F8D-564F-46CB-8921-16D16BC4B911}"/>
    <cellStyle name="Normal GHG whole table 3 12 11" xfId="45772" xr:uid="{43E5C6D0-8943-46B7-A701-3697D37E603B}"/>
    <cellStyle name="Normal GHG whole table 3 12 12" xfId="49176" xr:uid="{D2FFC0FD-76A3-4BC0-8FC0-890CC7F9B6B2}"/>
    <cellStyle name="Normal GHG whole table 3 12 13" xfId="51145" xr:uid="{F1C17671-8D5F-4928-8F4E-E98E7A162A41}"/>
    <cellStyle name="Normal GHG whole table 3 12 2" xfId="8206" xr:uid="{B7D8E2B2-F7ED-49DA-8D57-3FD285C0160B}"/>
    <cellStyle name="Normal GHG whole table 3 12 3" xfId="11778" xr:uid="{636105A2-E946-4F84-BE51-D631ABC0FE25}"/>
    <cellStyle name="Normal GHG whole table 3 12 4" xfId="15680" xr:uid="{BED36395-4EA3-4705-B37A-C930DF08F1A1}"/>
    <cellStyle name="Normal GHG whole table 3 12 5" xfId="18861" xr:uid="{0CA906A3-C1CD-46F6-9C8E-B0F7A7E686A6}"/>
    <cellStyle name="Normal GHG whole table 3 12 6" xfId="25382" xr:uid="{42B6B226-C9A6-4755-8C7D-028231814496}"/>
    <cellStyle name="Normal GHG whole table 3 12 7" xfId="31729" xr:uid="{DF37ECF1-880C-445F-B686-00DACC7F325E}"/>
    <cellStyle name="Normal GHG whole table 3 12 8" xfId="35334" xr:uid="{31A7EF0B-3583-4CBF-AE5D-51C49C98C408}"/>
    <cellStyle name="Normal GHG whole table 3 12 9" xfId="38786" xr:uid="{8CEFA938-7A7E-43A7-A148-E2A692BE67D8}"/>
    <cellStyle name="Normal GHG whole table 3 13" xfId="5018" xr:uid="{FDC441C6-FCBD-472A-9885-6331A994F631}"/>
    <cellStyle name="Normal GHG whole table 3 14" xfId="12620" xr:uid="{980A785E-98F8-4D38-B3F8-2AE4C3CD891D}"/>
    <cellStyle name="Normal GHG whole table 3 15" xfId="18875" xr:uid="{B6B27C01-EFC4-4060-BD19-01AC1B156EA9}"/>
    <cellStyle name="Normal GHG whole table 3 16" xfId="26542" xr:uid="{D7ECC919-3387-4E1E-87A4-2DBACE23A9D6}"/>
    <cellStyle name="Normal GHG whole table 3 17" xfId="42465" xr:uid="{9777B843-D874-45A1-A613-38DCC802347E}"/>
    <cellStyle name="Normal GHG whole table 3 18" xfId="52291" xr:uid="{721DE7B7-DAC7-45DC-90EA-27E6685846F8}"/>
    <cellStyle name="Normal GHG whole table 3 2" xfId="693" xr:uid="{6DBE0638-6260-4429-8CA8-8A6F234D8A5A}"/>
    <cellStyle name="Normal GHG whole table 3 2 10" xfId="4538" xr:uid="{6DE42974-EABA-4387-8961-B77B45663612}"/>
    <cellStyle name="Normal GHG whole table 3 2 10 10" xfId="42201" xr:uid="{17C24E3A-A714-4221-859C-98E452C94FB4}"/>
    <cellStyle name="Normal GHG whole table 3 2 10 11" xfId="46537" xr:uid="{C43EF735-CB03-4509-83C6-FE67A1CE6D9D}"/>
    <cellStyle name="Normal GHG whole table 3 2 10 12" xfId="49941" xr:uid="{DD33EFCF-7C53-45E5-BAA2-459DC9B3CA5A}"/>
    <cellStyle name="Normal GHG whole table 3 2 10 13" xfId="51908" xr:uid="{D03EEAFC-1FCE-47CD-AD87-1A11766157A1}"/>
    <cellStyle name="Normal GHG whole table 3 2 10 2" xfId="8971" xr:uid="{9FCD2FC6-1F1A-4A77-95D3-38170610FF76}"/>
    <cellStyle name="Normal GHG whole table 3 2 10 3" xfId="12542" xr:uid="{24C3DB32-588C-4B9C-AC1C-56CC925D11AC}"/>
    <cellStyle name="Normal GHG whole table 3 2 10 4" xfId="16445" xr:uid="{FED803F7-B907-4496-A5F5-A05EC98DFA89}"/>
    <cellStyle name="Normal GHG whole table 3 2 10 5" xfId="19626" xr:uid="{1E8D5148-DF8D-4C7F-9EC3-79F86E589C16}"/>
    <cellStyle name="Normal GHG whole table 3 2 10 6" xfId="26145" xr:uid="{F04E2E53-3E4D-4655-98FE-7D22B4667FD1}"/>
    <cellStyle name="Normal GHG whole table 3 2 10 7" xfId="32493" xr:uid="{DF0E4103-E85F-46D4-86A1-1CA85FE3CC06}"/>
    <cellStyle name="Normal GHG whole table 3 2 10 8" xfId="36099" xr:uid="{F08C9179-C523-4876-AF8C-C3217C408553}"/>
    <cellStyle name="Normal GHG whole table 3 2 10 9" xfId="39551" xr:uid="{DD776917-47F6-4C90-BEC7-7DFCD237C821}"/>
    <cellStyle name="Normal GHG whole table 3 2 11" xfId="5568" xr:uid="{973A7CE9-9865-4091-9A58-F8A657F7A766}"/>
    <cellStyle name="Normal GHG whole table 3 2 12" xfId="12723" xr:uid="{E07C5BB6-4DFB-465B-9A7F-9ADF30934253}"/>
    <cellStyle name="Normal GHG whole table 3 2 13" xfId="19807" xr:uid="{11B1BDF1-F31D-4F68-B979-FB7D23A1E5A3}"/>
    <cellStyle name="Normal GHG whole table 3 2 14" xfId="36589" xr:uid="{8010336F-7A58-4211-BFA5-5EA88B9C4D2F}"/>
    <cellStyle name="Normal GHG whole table 3 2 15" xfId="42723" xr:uid="{63BF97DA-E92C-4754-9219-70EEEE58189B}"/>
    <cellStyle name="Normal GHG whole table 3 2 16" xfId="52557" xr:uid="{C3414A1D-4537-4D80-840A-412396FAB255}"/>
    <cellStyle name="Normal GHG whole table 3 2 2" xfId="908" xr:uid="{86D2843A-409B-4755-AE7F-96991350F93E}"/>
    <cellStyle name="Normal GHG whole table 3 2 2 10" xfId="4700" xr:uid="{F2968E00-C718-471E-A81B-0FF907B7647D}"/>
    <cellStyle name="Normal GHG whole table 3 2 2 11" xfId="13281" xr:uid="{8C9F81EB-E719-429B-B9EE-B7D34A03D438}"/>
    <cellStyle name="Normal GHG whole table 3 2 2 12" xfId="20017" xr:uid="{5261E9FF-2DD1-4437-922B-D732C515F047}"/>
    <cellStyle name="Normal GHG whole table 3 2 2 13" xfId="37462" xr:uid="{E8F3094F-686C-4826-BCCB-8644916DB897}"/>
    <cellStyle name="Normal GHG whole table 3 2 2 14" xfId="42933" xr:uid="{5FF9FA22-D708-4F95-AFE4-42D457431656}"/>
    <cellStyle name="Normal GHG whole table 3 2 2 15" xfId="52771" xr:uid="{455FE95C-F040-41B4-A21C-7860E7144443}"/>
    <cellStyle name="Normal GHG whole table 3 2 2 2" xfId="1646" xr:uid="{9F04E7DB-04B6-4DF7-82DA-B3FF17A29AC5}"/>
    <cellStyle name="Normal GHG whole table 3 2 2 2 10" xfId="36785" xr:uid="{FD3497D9-9C2D-45B9-81E8-AB4E631EE3F1}"/>
    <cellStyle name="Normal GHG whole table 3 2 2 2 11" xfId="28656" xr:uid="{EBB1E55D-05AE-4797-8A2B-798A9C10EF37}"/>
    <cellStyle name="Normal GHG whole table 3 2 2 2 12" xfId="43671" xr:uid="{A9F9720A-ABD7-42CD-959F-E9893C4832CE}"/>
    <cellStyle name="Normal GHG whole table 3 2 2 2 13" xfId="46683" xr:uid="{FDE3DC1C-7471-4E60-B11B-5EA9EE22769C}"/>
    <cellStyle name="Normal GHG whole table 3 2 2 2 2" xfId="6085" xr:uid="{9C5BF7F2-19B4-4FB1-A229-029A915587E8}"/>
    <cellStyle name="Normal GHG whole table 3 2 2 2 3" xfId="9662" xr:uid="{D29ABF0B-9FF2-4BCE-80F3-65451FD0B6FD}"/>
    <cellStyle name="Normal GHG whole table 3 2 2 2 4" xfId="16767" xr:uid="{C66B39E8-B0F2-43EC-AC86-F9F4C3A076AD}"/>
    <cellStyle name="Normal GHG whole table 3 2 2 2 5" xfId="20754" xr:uid="{742BD794-D26C-4B4C-AEF8-41933D18BC0B}"/>
    <cellStyle name="Normal GHG whole table 3 2 2 2 6" xfId="23362" xr:uid="{A54122C5-632A-4897-B523-FFAA56472481}"/>
    <cellStyle name="Normal GHG whole table 3 2 2 2 7" xfId="27679" xr:uid="{D8135B3C-5B06-44A7-BE87-94E8E3689562}"/>
    <cellStyle name="Normal GHG whole table 3 2 2 2 8" xfId="30479" xr:uid="{E747920B-CD20-434A-B971-7B16D8C3CF54}"/>
    <cellStyle name="Normal GHG whole table 3 2 2 2 9" xfId="33229" xr:uid="{1E3362B1-031F-4FEB-9090-AAD610325EAF}"/>
    <cellStyle name="Normal GHG whole table 3 2 2 3" xfId="1483" xr:uid="{7E61F661-47A2-4A35-8533-7696558E3BB5}"/>
    <cellStyle name="Normal GHG whole table 3 2 2 3 10" xfId="33066" xr:uid="{813F2FAC-9B39-4EA2-ABA6-E867012B50E7}"/>
    <cellStyle name="Normal GHG whole table 3 2 2 3 11" xfId="36633" xr:uid="{57F8632F-1570-45E4-A985-3E7C4EFD824B}"/>
    <cellStyle name="Normal GHG whole table 3 2 2 3 12" xfId="36423" xr:uid="{EBF50D46-1B6D-47E7-9371-A4C9D24D0256}"/>
    <cellStyle name="Normal GHG whole table 3 2 2 3 13" xfId="43508" xr:uid="{E771E957-5818-4E44-9411-664F5939363C}"/>
    <cellStyle name="Normal GHG whole table 3 2 2 3 14" xfId="42344" xr:uid="{F4F21A94-AC41-49FF-9FB1-A069941586FC}"/>
    <cellStyle name="Normal GHG whole table 3 2 2 3 2" xfId="5922" xr:uid="{9A7415F0-7EF2-4577-BA0A-7B709224287F}"/>
    <cellStyle name="Normal GHG whole table 3 2 2 3 3" xfId="9499" xr:uid="{82D3F5AA-75D5-4737-81EF-85AEE3771040}"/>
    <cellStyle name="Normal GHG whole table 3 2 2 3 4" xfId="13415" xr:uid="{E2CC7F83-B32B-4F68-90A9-DA5F625341D6}"/>
    <cellStyle name="Normal GHG whole table 3 2 2 3 5" xfId="16604" xr:uid="{B96E4005-67FC-4B58-9A75-88215C1AA52D}"/>
    <cellStyle name="Normal GHG whole table 3 2 2 3 6" xfId="20591" xr:uid="{54870AA5-DEFF-4C8D-B336-568306181626}"/>
    <cellStyle name="Normal GHG whole table 3 2 2 3 7" xfId="23207" xr:uid="{892E2591-282C-4E34-ABE2-38D6674D7A7D}"/>
    <cellStyle name="Normal GHG whole table 3 2 2 3 8" xfId="27519" xr:uid="{1B2677B8-1CAD-40DC-A92C-0E0E60B06D0D}"/>
    <cellStyle name="Normal GHG whole table 3 2 2 3 9" xfId="28442" xr:uid="{5D07C2CE-ADF1-49A4-9192-272009EAEB8A}"/>
    <cellStyle name="Normal GHG whole table 3 2 2 4" xfId="2318" xr:uid="{42E10A2C-46CC-476D-B99E-CB2D86A8EEF7}"/>
    <cellStyle name="Normal GHG whole table 3 2 2 4 10" xfId="33897" xr:uid="{5ABCD8BF-CAF2-468B-9682-D8E6EF0C56D2}"/>
    <cellStyle name="Normal GHG whole table 3 2 2 4 11" xfId="37390" xr:uid="{B3B98E54-5651-43DC-B15F-9381B0BBB947}"/>
    <cellStyle name="Normal GHG whole table 3 2 2 4 12" xfId="40035" xr:uid="{F91D9B83-7213-4FBD-81C7-A72C7D39BB18}"/>
    <cellStyle name="Normal GHG whole table 3 2 2 4 13" xfId="44341" xr:uid="{7BA9C994-80D7-4CBE-B84C-5E824040F8CA}"/>
    <cellStyle name="Normal GHG whole table 3 2 2 4 14" xfId="47170" xr:uid="{59978C42-8008-4EB7-A129-7E8739256F5C}"/>
    <cellStyle name="Normal GHG whole table 3 2 2 4 2" xfId="6756" xr:uid="{E1F6D842-230B-44A6-A652-62F8F4243FFA}"/>
    <cellStyle name="Normal GHG whole table 3 2 2 4 3" xfId="10334" xr:uid="{F4611153-D854-4795-8763-85B9D0C686B4}"/>
    <cellStyle name="Normal GHG whole table 3 2 2 4 4" xfId="14233" xr:uid="{95CAFB87-4AF6-4116-995C-F1C895FE3F4D}"/>
    <cellStyle name="Normal GHG whole table 3 2 2 4 5" xfId="17434" xr:uid="{B1963E44-927D-4EFE-ADC2-569DC2BB801E}"/>
    <cellStyle name="Normal GHG whole table 3 2 2 4 6" xfId="21417" xr:uid="{C0E1CC70-8168-4C82-91A6-E2D2E9D972B0}"/>
    <cellStyle name="Normal GHG whole table 3 2 2 4 7" xfId="24004" xr:uid="{05882A67-3222-4D1A-B206-7671D7BFC87B}"/>
    <cellStyle name="Normal GHG whole table 3 2 2 4 8" xfId="28327" xr:uid="{9648BA4D-4118-4520-B513-B30495FDC7B8}"/>
    <cellStyle name="Normal GHG whole table 3 2 2 4 9" xfId="30038" xr:uid="{4FE02EFA-6C28-416A-9212-779A33117029}"/>
    <cellStyle name="Normal GHG whole table 3 2 2 5" xfId="2683" xr:uid="{ED32FCF2-4D6C-45D1-A774-5842316DD378}"/>
    <cellStyle name="Normal GHG whole table 3 2 2 5 10" xfId="34262" xr:uid="{F8F3214E-45CA-47D2-B0B0-E4F58F868559}"/>
    <cellStyle name="Normal GHG whole table 3 2 2 5 11" xfId="37713" xr:uid="{0AEB9D81-7D42-4999-9633-264D333BD029}"/>
    <cellStyle name="Normal GHG whole table 3 2 2 5 12" xfId="40400" xr:uid="{E1E88220-C2C8-4F3C-9B7A-99FD18CF8B42}"/>
    <cellStyle name="Normal GHG whole table 3 2 2 5 13" xfId="44706" xr:uid="{5D9926D4-4FB3-4C3C-943C-25C089A23DBE}"/>
    <cellStyle name="Normal GHG whole table 3 2 2 5 14" xfId="50107" xr:uid="{9B17B28B-F58A-4D36-A19C-363B557D00D5}"/>
    <cellStyle name="Normal GHG whole table 3 2 2 5 2" xfId="7119" xr:uid="{34EB9141-430D-4B07-BB8E-AC3DD27EC88B}"/>
    <cellStyle name="Normal GHG whole table 3 2 2 5 3" xfId="10699" xr:uid="{0BAFB67B-C630-4DD6-81BB-B6416FCEE03D}"/>
    <cellStyle name="Normal GHG whole table 3 2 2 5 4" xfId="14598" xr:uid="{493DD36B-DCAC-41CA-9D0E-8696297E9930}"/>
    <cellStyle name="Normal GHG whole table 3 2 2 5 5" xfId="17799" xr:uid="{0A2801D6-8C38-4706-9B06-9F29E653951C}"/>
    <cellStyle name="Normal GHG whole table 3 2 2 5 6" xfId="21782" xr:uid="{EC0C1D8B-751A-4601-9F24-B176E1D4A074}"/>
    <cellStyle name="Normal GHG whole table 3 2 2 5 7" xfId="24349" xr:uid="{3FFDC13B-A785-4803-8DE1-43B948FD6233}"/>
    <cellStyle name="Normal GHG whole table 3 2 2 5 8" xfId="28683" xr:uid="{CC22D18E-BCE7-4DF7-84F4-D8E5C8686E87}"/>
    <cellStyle name="Normal GHG whole table 3 2 2 5 9" xfId="30655" xr:uid="{0F77CD22-A6E5-4C15-96AF-B5919F2818A6}"/>
    <cellStyle name="Normal GHG whole table 3 2 2 6" xfId="3372" xr:uid="{B40D1BD6-BE5D-4116-98E0-41C8B45E3375}"/>
    <cellStyle name="Normal GHG whole table 3 2 2 6 10" xfId="34949" xr:uid="{20B46229-C7C3-4060-8037-5444CC9C6ADE}"/>
    <cellStyle name="Normal GHG whole table 3 2 2 6 11" xfId="38394" xr:uid="{31BB0B61-9F6C-43D3-8F7A-65FC3098FF22}"/>
    <cellStyle name="Normal GHG whole table 3 2 2 6 12" xfId="41083" xr:uid="{9305886D-1D7D-44D9-B880-4F9F3694E0E7}"/>
    <cellStyle name="Normal GHG whole table 3 2 2 6 13" xfId="45394" xr:uid="{753568B5-ECA6-46F2-B8B0-07A736485470}"/>
    <cellStyle name="Normal GHG whole table 3 2 2 6 14" xfId="48785" xr:uid="{9EAA09AA-433D-48D5-A7B2-30FD065EAF02}"/>
    <cellStyle name="Normal GHG whole table 3 2 2 6 15" xfId="50790" xr:uid="{363844F0-D6B5-439E-9C6D-E90E58BB23E6}"/>
    <cellStyle name="Normal GHG whole table 3 2 2 6 2" xfId="7807" xr:uid="{E3A56209-C96A-47C7-9843-55C9E5E21F31}"/>
    <cellStyle name="Normal GHG whole table 3 2 2 6 3" xfId="11386" xr:uid="{740D2EEA-4B29-4B9D-9D4D-863CDA02D45C}"/>
    <cellStyle name="Normal GHG whole table 3 2 2 6 4" xfId="15286" xr:uid="{00643F70-CC75-4A63-8DBA-C231A8B111B1}"/>
    <cellStyle name="Normal GHG whole table 3 2 2 6 5" xfId="18485" xr:uid="{40D038DA-8969-48B6-ABA8-3ED0C53323B7}"/>
    <cellStyle name="Normal GHG whole table 3 2 2 6 6" xfId="22465" xr:uid="{5E5B4368-58B4-4137-A32A-1475BACADEEC}"/>
    <cellStyle name="Normal GHG whole table 3 2 2 6 7" xfId="25027" xr:uid="{C4318D3E-ABAE-437E-BD96-2489CFC5094A}"/>
    <cellStyle name="Normal GHG whole table 3 2 2 6 8" xfId="29370" xr:uid="{C093E26E-85F6-4AA0-B3D8-CF2F2AE1A957}"/>
    <cellStyle name="Normal GHG whole table 3 2 2 6 9" xfId="31344" xr:uid="{947592CC-DC2C-481D-9D3A-501A4349D15E}"/>
    <cellStyle name="Normal GHG whole table 3 2 2 7" xfId="2989" xr:uid="{BDFFA17E-1BDB-4C2A-B998-6A8DD4D5413A}"/>
    <cellStyle name="Normal GHG whole table 3 2 2 7 10" xfId="34566" xr:uid="{C3E002E3-62EE-48A5-97A1-DE455C356B38}"/>
    <cellStyle name="Normal GHG whole table 3 2 2 7 11" xfId="38011" xr:uid="{1832AFC1-C4C8-467A-AF70-FB417B1DF313}"/>
    <cellStyle name="Normal GHG whole table 3 2 2 7 12" xfId="40700" xr:uid="{79100333-71EE-42C6-9266-2922763A0EC1}"/>
    <cellStyle name="Normal GHG whole table 3 2 2 7 13" xfId="45011" xr:uid="{CCFD5558-133C-481A-B9D3-F9E732625E6C}"/>
    <cellStyle name="Normal GHG whole table 3 2 2 7 14" xfId="48402" xr:uid="{440CEA33-4A7D-46DB-91A1-8E97D2860210}"/>
    <cellStyle name="Normal GHG whole table 3 2 2 7 15" xfId="50407" xr:uid="{0DF02316-DF88-4949-AB74-BF2CE509434D}"/>
    <cellStyle name="Normal GHG whole table 3 2 2 7 2" xfId="7424" xr:uid="{ED4A5C50-4612-4AFF-9372-A384AF1ABABF}"/>
    <cellStyle name="Normal GHG whole table 3 2 2 7 3" xfId="11003" xr:uid="{E51BAAB2-FD81-481F-A43B-D342574FE013}"/>
    <cellStyle name="Normal GHG whole table 3 2 2 7 4" xfId="14903" xr:uid="{5CA75AFC-6635-4935-ABD9-274308F7BAC7}"/>
    <cellStyle name="Normal GHG whole table 3 2 2 7 5" xfId="18102" xr:uid="{221DC359-4E58-4000-B876-2B261BC25F5E}"/>
    <cellStyle name="Normal GHG whole table 3 2 2 7 6" xfId="22082" xr:uid="{8C369F61-DBE2-4C36-9D65-8E171AD86A8F}"/>
    <cellStyle name="Normal GHG whole table 3 2 2 7 7" xfId="24644" xr:uid="{52CAFCF8-198E-471C-819B-E317602ADB05}"/>
    <cellStyle name="Normal GHG whole table 3 2 2 7 8" xfId="28987" xr:uid="{F9F16B83-8EB7-400E-AF8E-247565BD3715}"/>
    <cellStyle name="Normal GHG whole table 3 2 2 7 9" xfId="30961" xr:uid="{F630A780-8342-444F-9DDD-B2984980C3E8}"/>
    <cellStyle name="Normal GHG whole table 3 2 2 8" xfId="4324" xr:uid="{04E69E42-9EA4-4509-91DC-CB7D4E50BB33}"/>
    <cellStyle name="Normal GHG whole table 3 2 2 8 10" xfId="41987" xr:uid="{4386CE67-566B-4287-9572-12F289B61443}"/>
    <cellStyle name="Normal GHG whole table 3 2 2 8 11" xfId="46323" xr:uid="{3468AB66-F3F1-48F0-8E9B-62AC180A40BF}"/>
    <cellStyle name="Normal GHG whole table 3 2 2 8 12" xfId="49727" xr:uid="{697DCBBB-EEFE-4A7C-BC58-7A6F0D88BE67}"/>
    <cellStyle name="Normal GHG whole table 3 2 2 8 13" xfId="51694" xr:uid="{55BC8110-7F16-469C-849A-73070F5B3296}"/>
    <cellStyle name="Normal GHG whole table 3 2 2 8 2" xfId="8757" xr:uid="{B06E7837-CCDB-44B8-93D3-738575968A04}"/>
    <cellStyle name="Normal GHG whole table 3 2 2 8 3" xfId="12328" xr:uid="{E36AEE49-C80A-430B-B1AB-FFC40AA9F0F9}"/>
    <cellStyle name="Normal GHG whole table 3 2 2 8 4" xfId="16231" xr:uid="{DDF36C38-6205-4714-B5BA-B9EAD74F3973}"/>
    <cellStyle name="Normal GHG whole table 3 2 2 8 5" xfId="19412" xr:uid="{2FFF45C2-DB92-4215-9562-D92EF150AF1F}"/>
    <cellStyle name="Normal GHG whole table 3 2 2 8 6" xfId="25931" xr:uid="{F5D27ADD-FE84-4E03-BCC4-A5FAF7ABDD64}"/>
    <cellStyle name="Normal GHG whole table 3 2 2 8 7" xfId="32279" xr:uid="{7B91B2B4-63F5-4834-996E-031628E363B8}"/>
    <cellStyle name="Normal GHG whole table 3 2 2 8 8" xfId="35885" xr:uid="{C1EA032C-60B8-4C1A-94FF-DB192FB69664}"/>
    <cellStyle name="Normal GHG whole table 3 2 2 8 9" xfId="39337" xr:uid="{52F3E915-4D39-4810-A130-8F27FFCF568F}"/>
    <cellStyle name="Normal GHG whole table 3 2 2 9" xfId="3893" xr:uid="{9CB8D32C-A2C7-4F79-9C0A-1686ED6A3827}"/>
    <cellStyle name="Normal GHG whole table 3 2 2 9 10" xfId="41556" xr:uid="{3DF3911C-33F5-4EF6-BF27-6731A1CEE91E}"/>
    <cellStyle name="Normal GHG whole table 3 2 2 9 11" xfId="45892" xr:uid="{ABA9BD38-4887-4B10-A26D-BCD719A25110}"/>
    <cellStyle name="Normal GHG whole table 3 2 2 9 12" xfId="49296" xr:uid="{D208C9F8-DFF0-492A-87BC-5CBB314230A5}"/>
    <cellStyle name="Normal GHG whole table 3 2 2 9 13" xfId="51263" xr:uid="{CAA52696-BF58-4F9C-91C0-8E0636A6BD1C}"/>
    <cellStyle name="Normal GHG whole table 3 2 2 9 2" xfId="8326" xr:uid="{071F1557-1FE6-4432-830C-0CDF42397381}"/>
    <cellStyle name="Normal GHG whole table 3 2 2 9 3" xfId="11897" xr:uid="{D51B61C4-AFAC-47E8-90FF-E5C01A90890C}"/>
    <cellStyle name="Normal GHG whole table 3 2 2 9 4" xfId="15800" xr:uid="{FAC9B1D8-733D-4EFF-AC22-6C28D3E17BD0}"/>
    <cellStyle name="Normal GHG whole table 3 2 2 9 5" xfId="18981" xr:uid="{530E6837-C570-43BA-AA4D-C8D25FAA54BB}"/>
    <cellStyle name="Normal GHG whole table 3 2 2 9 6" xfId="25500" xr:uid="{33683820-5CE8-482E-9B28-2D60047CEE3A}"/>
    <cellStyle name="Normal GHG whole table 3 2 2 9 7" xfId="31848" xr:uid="{93651038-864A-433F-A529-58352393BA67}"/>
    <cellStyle name="Normal GHG whole table 3 2 2 9 8" xfId="35454" xr:uid="{4255EF4C-7E19-4CAB-A22A-4065AE1E4DCF}"/>
    <cellStyle name="Normal GHG whole table 3 2 2 9 9" xfId="38906" xr:uid="{713B374E-4F41-43AD-B870-B0648BDDC018}"/>
    <cellStyle name="Normal GHG whole table 3 2 3" xfId="1173" xr:uid="{F2F3BA1C-6819-4798-A2CD-697112BE46F2}"/>
    <cellStyle name="Normal GHG whole table 3 2 3 10" xfId="36357" xr:uid="{80B83EE2-3558-4941-AA73-719606135600}"/>
    <cellStyle name="Normal GHG whole table 3 2 3 11" xfId="37251" xr:uid="{BFDEC819-93FB-498F-BDD5-1F9D8669FB0D}"/>
    <cellStyle name="Normal GHG whole table 3 2 3 12" xfId="43198" xr:uid="{73F53559-9296-4043-8CC3-A1B62FE59AC1}"/>
    <cellStyle name="Normal GHG whole table 3 2 3 13" xfId="46889" xr:uid="{FF659AEE-5B7E-425D-9B9D-93E208195F1D}"/>
    <cellStyle name="Normal GHG whole table 3 2 3 2" xfId="5615" xr:uid="{52CD3A59-AA63-496F-B388-640D47FB1E4B}"/>
    <cellStyle name="Normal GHG whole table 3 2 3 3" xfId="9189" xr:uid="{5770D270-16E7-4819-B939-972134A03F3B}"/>
    <cellStyle name="Normal GHG whole table 3 2 3 4" xfId="12698" xr:uid="{D32E1D20-C144-4C1E-915A-861E16C9F74C}"/>
    <cellStyle name="Normal GHG whole table 3 2 3 5" xfId="20281" xr:uid="{28B5CC3A-AAD4-4839-8686-E3F32ECA854E}"/>
    <cellStyle name="Normal GHG whole table 3 2 3 6" xfId="23014" xr:uid="{86663E13-7249-48CC-807D-C97A36E72201}"/>
    <cellStyle name="Normal GHG whole table 3 2 3 7" xfId="27218" xr:uid="{80EED4A3-6313-4C0C-8F16-8E0A9CEB5A0F}"/>
    <cellStyle name="Normal GHG whole table 3 2 3 8" xfId="29760" xr:uid="{9B318E5F-871D-45A8-8D04-44EEE895DEE5}"/>
    <cellStyle name="Normal GHG whole table 3 2 3 9" xfId="32756" xr:uid="{EC823BCA-E24D-4229-BDE8-A624B37E70BD}"/>
    <cellStyle name="Normal GHG whole table 3 2 4" xfId="114" xr:uid="{A918CE9A-9B26-49AA-991D-06EECEB54FC1}"/>
    <cellStyle name="Normal GHG whole table 3 2 4 10" xfId="30825" xr:uid="{A7DDE861-83E4-4B47-A5FF-DADF9D167C9E}"/>
    <cellStyle name="Normal GHG whole table 3 2 4 11" xfId="26674" xr:uid="{85884E17-36EB-4374-9AB0-3646E6BB0836}"/>
    <cellStyle name="Normal GHG whole table 3 2 4 12" xfId="36794" xr:uid="{2DDFCBAE-BB1E-408E-BED1-FE320C5A009C}"/>
    <cellStyle name="Normal GHG whole table 3 2 4 13" xfId="42310" xr:uid="{0ADBD63B-DC60-4A12-BA6E-003726B3E363}"/>
    <cellStyle name="Normal GHG whole table 3 2 4 14" xfId="47397" xr:uid="{42CFE295-9BDB-4C19-9CC8-A3056AB74989}"/>
    <cellStyle name="Normal GHG whole table 3 2 4 2" xfId="4636" xr:uid="{ACDB0DF1-2C08-4594-8021-9C7FB11F524C}"/>
    <cellStyle name="Normal GHG whole table 3 2 4 3" xfId="4765" xr:uid="{C27481DD-46A7-42D1-B7FD-2A062B6D88AD}"/>
    <cellStyle name="Normal GHG whole table 3 2 4 4" xfId="5214" xr:uid="{EC4FEF59-DE87-44B7-B0FD-7F1C83CDF7BF}"/>
    <cellStyle name="Normal GHG whole table 3 2 4 5" xfId="12742" xr:uid="{F1F4D8C0-3283-4FE9-82DF-9BAFB3DE6FD8}"/>
    <cellStyle name="Normal GHG whole table 3 2 4 6" xfId="5264" xr:uid="{854A2286-0F24-4955-ADD4-5D0FFEA604A2}"/>
    <cellStyle name="Normal GHG whole table 3 2 4 7" xfId="23011" xr:uid="{7ABDE641-B3E1-4767-A9A2-5A584C380AF2}"/>
    <cellStyle name="Normal GHG whole table 3 2 4 8" xfId="26281" xr:uid="{4E0632F1-3DDC-4CBA-9783-9D275F251828}"/>
    <cellStyle name="Normal GHG whole table 3 2 4 9" xfId="28551" xr:uid="{4152C1B1-C774-435F-AF32-F0631FCE6592}"/>
    <cellStyle name="Normal GHG whole table 3 2 5" xfId="2137" xr:uid="{9E81DB67-7828-449F-9CBF-ECBCE7EAF618}"/>
    <cellStyle name="Normal GHG whole table 3 2 5 10" xfId="33716" xr:uid="{CE1A5424-5653-4734-AEAE-8F030B807194}"/>
    <cellStyle name="Normal GHG whole table 3 2 5 11" xfId="37221" xr:uid="{9F87ED8A-483C-4C5A-B1AD-F3648E2DEDEB}"/>
    <cellStyle name="Normal GHG whole table 3 2 5 12" xfId="39854" xr:uid="{6FC5F084-F2AB-4309-9FD1-57F3D064E6D5}"/>
    <cellStyle name="Normal GHG whole table 3 2 5 13" xfId="44160" xr:uid="{1A0D237A-8F00-410B-AECB-550627E96E34}"/>
    <cellStyle name="Normal GHG whole table 3 2 5 14" xfId="47319" xr:uid="{FBB66E26-E8F5-464E-B804-79DDFAEED711}"/>
    <cellStyle name="Normal GHG whole table 3 2 5 2" xfId="6575" xr:uid="{5380EF1E-53B3-40D5-98B4-845F2682111D}"/>
    <cellStyle name="Normal GHG whole table 3 2 5 3" xfId="10153" xr:uid="{2F056422-DA40-4BFF-BACF-3F2556D74052}"/>
    <cellStyle name="Normal GHG whole table 3 2 5 4" xfId="14052" xr:uid="{1F63B42E-212F-4F58-8EBC-A6BF1A15587B}"/>
    <cellStyle name="Normal GHG whole table 3 2 5 5" xfId="17253" xr:uid="{FDC7623D-84BF-4050-8759-6F3C9BE90025}"/>
    <cellStyle name="Normal GHG whole table 3 2 5 6" xfId="21236" xr:uid="{C84B9236-30EE-492B-994D-0AEB4306EF97}"/>
    <cellStyle name="Normal GHG whole table 3 2 5 7" xfId="23823" xr:uid="{7F1BF547-728C-451B-893B-287FAE2228CA}"/>
    <cellStyle name="Normal GHG whole table 3 2 5 8" xfId="28152" xr:uid="{DD19A46F-1C2C-47D6-848F-E086DBA43C46}"/>
    <cellStyle name="Normal GHG whole table 3 2 5 9" xfId="29807" xr:uid="{8E26486A-073D-43D5-94E9-E1279043A83C}"/>
    <cellStyle name="Normal GHG whole table 3 2 6" xfId="2477" xr:uid="{1C957F14-5F5A-4286-9356-3191F3C8CBA1}"/>
    <cellStyle name="Normal GHG whole table 3 2 6 10" xfId="34056" xr:uid="{E50E8B30-8C5D-4C40-AE2B-C71C8CC30BE0}"/>
    <cellStyle name="Normal GHG whole table 3 2 6 11" xfId="37535" xr:uid="{9F665BF6-D9FD-4C00-AD91-E35E32158164}"/>
    <cellStyle name="Normal GHG whole table 3 2 6 12" xfId="40194" xr:uid="{8AD51378-02B3-4C2A-9159-0DF057407914}"/>
    <cellStyle name="Normal GHG whole table 3 2 6 13" xfId="44500" xr:uid="{797C48CB-79F5-4EF6-B1A4-0A98FF9A11E5}"/>
    <cellStyle name="Normal GHG whole table 3 2 6 14" xfId="43945" xr:uid="{72F9601A-9E11-444E-8A20-BC3E0A83DFDD}"/>
    <cellStyle name="Normal GHG whole table 3 2 6 2" xfId="6915" xr:uid="{C60DC117-1E4F-4447-BDCD-8C21753D2FCF}"/>
    <cellStyle name="Normal GHG whole table 3 2 6 3" xfId="10493" xr:uid="{A1171037-DC69-4CBC-AABC-DF8C3F5F41BE}"/>
    <cellStyle name="Normal GHG whole table 3 2 6 4" xfId="14392" xr:uid="{76A6DCF4-2ED3-4C67-AB58-55AD9FE89414}"/>
    <cellStyle name="Normal GHG whole table 3 2 6 5" xfId="17593" xr:uid="{98D9BC30-D634-4038-BAF7-6D057CF2099A}"/>
    <cellStyle name="Normal GHG whole table 3 2 6 6" xfId="21576" xr:uid="{6AE5A9C2-053A-48A3-A792-DA1C138A2251}"/>
    <cellStyle name="Normal GHG whole table 3 2 6 7" xfId="24158" xr:uid="{6FB3A363-93AA-4598-8283-AE0E885B686D}"/>
    <cellStyle name="Normal GHG whole table 3 2 6 8" xfId="28484" xr:uid="{F9A44018-F272-472B-99E0-38CEB982018F}"/>
    <cellStyle name="Normal GHG whole table 3 2 6 9" xfId="29996" xr:uid="{80D1824E-B75D-4A0A-9F9D-D6CC049F9556}"/>
    <cellStyle name="Normal GHG whole table 3 2 7" xfId="3161" xr:uid="{2B7C52F0-9AD7-4098-97FB-1ECB22C4D47E}"/>
    <cellStyle name="Normal GHG whole table 3 2 7 10" xfId="34738" xr:uid="{F9C7EC10-E69D-425E-9E3A-ED78C7F468CF}"/>
    <cellStyle name="Normal GHG whole table 3 2 7 11" xfId="38183" xr:uid="{9E9C4525-84C2-46B9-896E-B36FB85CDBE1}"/>
    <cellStyle name="Normal GHG whole table 3 2 7 12" xfId="40872" xr:uid="{62931CF5-DA52-4426-A6DE-901236DB3D65}"/>
    <cellStyle name="Normal GHG whole table 3 2 7 13" xfId="45183" xr:uid="{12F7568D-BF9E-48AA-9726-4EBE759E7581}"/>
    <cellStyle name="Normal GHG whole table 3 2 7 14" xfId="48574" xr:uid="{B90BF5DF-6526-4431-8CA1-534ECC9C18F8}"/>
    <cellStyle name="Normal GHG whole table 3 2 7 15" xfId="50579" xr:uid="{EA843D3A-885A-47C5-9694-504358890CAA}"/>
    <cellStyle name="Normal GHG whole table 3 2 7 2" xfId="7596" xr:uid="{255750C6-E408-44D0-8B2D-75A2E8EEE132}"/>
    <cellStyle name="Normal GHG whole table 3 2 7 3" xfId="11175" xr:uid="{249BE974-1864-4DAA-B7AE-389E3CA9FD20}"/>
    <cellStyle name="Normal GHG whole table 3 2 7 4" xfId="15075" xr:uid="{ABBD0EF0-0627-4502-B52C-A409568B6453}"/>
    <cellStyle name="Normal GHG whole table 3 2 7 5" xfId="18274" xr:uid="{494991C1-7824-49BE-98DC-01F2DF4D362E}"/>
    <cellStyle name="Normal GHG whole table 3 2 7 6" xfId="22254" xr:uid="{5892EE91-B2DD-42AE-BCF3-4DB6EE0D1CB2}"/>
    <cellStyle name="Normal GHG whole table 3 2 7 7" xfId="24816" xr:uid="{54FC8E2D-D9D0-4493-93D5-4AFD8D0895E8}"/>
    <cellStyle name="Normal GHG whole table 3 2 7 8" xfId="29159" xr:uid="{56C27D0D-31EA-4DE1-AE85-5E951866E618}"/>
    <cellStyle name="Normal GHG whole table 3 2 7 9" xfId="31133" xr:uid="{6BDE4741-2476-4ABC-8B5F-30F915666FFE}"/>
    <cellStyle name="Normal GHG whole table 3 2 8" xfId="3433" xr:uid="{B0870041-8025-4005-BC51-5EF101CCA2CA}"/>
    <cellStyle name="Normal GHG whole table 3 2 8 10" xfId="35010" xr:uid="{17F976CB-C469-4FA4-BB00-0B7B8B69343A}"/>
    <cellStyle name="Normal GHG whole table 3 2 8 11" xfId="38455" xr:uid="{0A8E1E53-8C31-4E9A-9E5E-B4C4331D8DDC}"/>
    <cellStyle name="Normal GHG whole table 3 2 8 12" xfId="41144" xr:uid="{F0C40F96-5C63-40C6-8F5A-F57A7529C1AD}"/>
    <cellStyle name="Normal GHG whole table 3 2 8 13" xfId="45455" xr:uid="{1070EFF0-96C1-4B7F-865C-E5D4844A3E06}"/>
    <cellStyle name="Normal GHG whole table 3 2 8 14" xfId="48846" xr:uid="{185437CD-D231-4CAF-BAB5-63F83477F27A}"/>
    <cellStyle name="Normal GHG whole table 3 2 8 15" xfId="50851" xr:uid="{ED9A8E52-BC7B-4A7A-9A65-963702C32903}"/>
    <cellStyle name="Normal GHG whole table 3 2 8 2" xfId="7868" xr:uid="{5BC882BC-8906-4943-AB7F-35213C56098A}"/>
    <cellStyle name="Normal GHG whole table 3 2 8 3" xfId="11447" xr:uid="{7A0520BB-3E7F-4FD4-90D8-BFA8DC548FC5}"/>
    <cellStyle name="Normal GHG whole table 3 2 8 4" xfId="15347" xr:uid="{29D668B2-C055-472D-9770-37AACC4CF26A}"/>
    <cellStyle name="Normal GHG whole table 3 2 8 5" xfId="18546" xr:uid="{59349DFA-8410-46B8-8558-2632019A9616}"/>
    <cellStyle name="Normal GHG whole table 3 2 8 6" xfId="22526" xr:uid="{568C341C-B173-4548-B434-A2607922B099}"/>
    <cellStyle name="Normal GHG whole table 3 2 8 7" xfId="25088" xr:uid="{1E29746F-DAD5-48FF-99F1-5EC8F0BC58B5}"/>
    <cellStyle name="Normal GHG whole table 3 2 8 8" xfId="29431" xr:uid="{8F6EC4FA-EB47-46D4-B269-EC1E7A6AF619}"/>
    <cellStyle name="Normal GHG whole table 3 2 8 9" xfId="31405" xr:uid="{963DBF12-8498-486C-8BD0-DDCBAD54FF02}"/>
    <cellStyle name="Normal GHG whole table 3 2 9" xfId="4115" xr:uid="{AA9E227F-478C-4FD8-8FBF-3934F57FFDD6}"/>
    <cellStyle name="Normal GHG whole table 3 2 9 10" xfId="41778" xr:uid="{D7292375-0511-4055-9C6C-85C713DCEC64}"/>
    <cellStyle name="Normal GHG whole table 3 2 9 11" xfId="46114" xr:uid="{AD5609D8-B8D4-4FD6-897C-A5FE85EFE02C}"/>
    <cellStyle name="Normal GHG whole table 3 2 9 12" xfId="49518" xr:uid="{25DDB8EC-5ED4-4C95-A3B0-8E7EEC68C9EC}"/>
    <cellStyle name="Normal GHG whole table 3 2 9 13" xfId="51485" xr:uid="{629C6942-F91B-40CF-858C-437E7AE828B6}"/>
    <cellStyle name="Normal GHG whole table 3 2 9 2" xfId="8548" xr:uid="{F054531B-FDB5-4312-BC5F-F8E8FAFF7443}"/>
    <cellStyle name="Normal GHG whole table 3 2 9 3" xfId="12119" xr:uid="{F2A945DD-F31A-45D7-A7D5-DA758EADA7C1}"/>
    <cellStyle name="Normal GHG whole table 3 2 9 4" xfId="16022" xr:uid="{B043ED91-4AC9-4610-B560-F8E325457DAB}"/>
    <cellStyle name="Normal GHG whole table 3 2 9 5" xfId="19203" xr:uid="{67BF7CCD-55A8-4A33-B23F-524B05F15285}"/>
    <cellStyle name="Normal GHG whole table 3 2 9 6" xfId="25722" xr:uid="{751F4F61-6588-45E3-982C-BD42093A16A2}"/>
    <cellStyle name="Normal GHG whole table 3 2 9 7" xfId="32070" xr:uid="{FCB32898-C9E1-478F-A922-C2D4D1FADBDC}"/>
    <cellStyle name="Normal GHG whole table 3 2 9 8" xfId="35676" xr:uid="{DBB2A2A7-5F3C-4004-8E36-759A22E7B07F}"/>
    <cellStyle name="Normal GHG whole table 3 2 9 9" xfId="39128" xr:uid="{6728FBBE-3497-4803-B718-701C18068904}"/>
    <cellStyle name="Normal GHG whole table 3 3" xfId="614" xr:uid="{A1DF183C-FDFD-4BA3-A640-9D52CA38A1F7}"/>
    <cellStyle name="Normal GHG whole table 3 3 10" xfId="4570" xr:uid="{8CF7B8A6-0836-410F-AEE9-B077FE482D10}"/>
    <cellStyle name="Normal GHG whole table 3 3 10 10" xfId="42233" xr:uid="{3F87FFFF-1D9C-4540-B67D-96C00985BA89}"/>
    <cellStyle name="Normal GHG whole table 3 3 10 11" xfId="46569" xr:uid="{B1345A34-56AB-47A4-A7FF-4A0BCFD16FE4}"/>
    <cellStyle name="Normal GHG whole table 3 3 10 12" xfId="49973" xr:uid="{975806EA-1CC2-4D37-AC82-DF94BC27154A}"/>
    <cellStyle name="Normal GHG whole table 3 3 10 13" xfId="51940" xr:uid="{FEAEE9BE-E628-432A-A899-0265D8C311B1}"/>
    <cellStyle name="Normal GHG whole table 3 3 10 2" xfId="9003" xr:uid="{572CA6AE-2F40-40ED-A2CB-AAF1F0E9183F}"/>
    <cellStyle name="Normal GHG whole table 3 3 10 3" xfId="12574" xr:uid="{91F4625B-246A-4E65-B057-F62B12775FE3}"/>
    <cellStyle name="Normal GHG whole table 3 3 10 4" xfId="16477" xr:uid="{F0DDC509-4405-4EC5-A622-F3D3AD806323}"/>
    <cellStyle name="Normal GHG whole table 3 3 10 5" xfId="19658" xr:uid="{49D80137-94DB-4D23-A535-CA558180EB21}"/>
    <cellStyle name="Normal GHG whole table 3 3 10 6" xfId="26177" xr:uid="{53D63C04-75B8-4B7E-8524-DFEAABA79BB3}"/>
    <cellStyle name="Normal GHG whole table 3 3 10 7" xfId="32525" xr:uid="{CE0CFD6D-E2E1-4B19-BD88-EB31CA989B74}"/>
    <cellStyle name="Normal GHG whole table 3 3 10 8" xfId="36131" xr:uid="{D5CC138B-ACA9-43AF-9D5E-E3CB3CFFDD6C}"/>
    <cellStyle name="Normal GHG whole table 3 3 10 9" xfId="39583" xr:uid="{D1C2D20A-6829-4AF1-8ADB-EF139037FB33}"/>
    <cellStyle name="Normal GHG whole table 3 3 11" xfId="7269" xr:uid="{F79B0FFF-C327-4AA4-BA3D-F1B38612ABA6}"/>
    <cellStyle name="Normal GHG whole table 3 3 12" xfId="5314" xr:uid="{DE994FBA-85DC-4829-A8B1-160A20D86C1D}"/>
    <cellStyle name="Normal GHG whole table 3 3 13" xfId="19728" xr:uid="{D437109C-F77C-46F4-97A2-FC1CED25B110}"/>
    <cellStyle name="Normal GHG whole table 3 3 14" xfId="26753" xr:uid="{BE718187-8E38-421E-AEB6-164356032EE1}"/>
    <cellStyle name="Normal GHG whole table 3 3 15" xfId="42644" xr:uid="{6437A548-4003-4959-89D6-0D3F43349BD3}"/>
    <cellStyle name="Normal GHG whole table 3 3 16" xfId="52478" xr:uid="{6CCB67D2-DDE1-4039-9CD2-8FB162D03DF7}"/>
    <cellStyle name="Normal GHG whole table 3 3 2" xfId="829" xr:uid="{99A37576-9286-44CF-93E8-35B1E72BDB0A}"/>
    <cellStyle name="Normal GHG whole table 3 3 2 10" xfId="5248" xr:uid="{EB78AFC8-97CA-4854-8CE5-BAB9965F4806}"/>
    <cellStyle name="Normal GHG whole table 3 3 2 11" xfId="14747" xr:uid="{D913AA20-E236-426B-8D37-D88173DCFB5D}"/>
    <cellStyle name="Normal GHG whole table 3 3 2 12" xfId="19938" xr:uid="{64C50BB7-F75C-4F80-A655-1D0D93A364F4}"/>
    <cellStyle name="Normal GHG whole table 3 3 2 13" xfId="37582" xr:uid="{77F93F08-F52F-4CCC-A705-1E46A11F590B}"/>
    <cellStyle name="Normal GHG whole table 3 3 2 14" xfId="42854" xr:uid="{3F48DCB4-4210-4980-9D6E-AE27DE153AAD}"/>
    <cellStyle name="Normal GHG whole table 3 3 2 15" xfId="52692" xr:uid="{6D0A4FEA-5F91-4EA9-928D-29705C4118C3}"/>
    <cellStyle name="Normal GHG whole table 3 3 2 2" xfId="1406" xr:uid="{190FAAA9-B9F8-41F1-9A75-60B3FC318E7E}"/>
    <cellStyle name="Normal GHG whole table 3 3 2 2 10" xfId="36568" xr:uid="{27BA4637-5C7B-41C4-B1E4-7140938DCDA2}"/>
    <cellStyle name="Normal GHG whole table 3 3 2 2 11" xfId="26709" xr:uid="{6C731B17-AF38-4499-A369-367264892CAA}"/>
    <cellStyle name="Normal GHG whole table 3 3 2 2 12" xfId="43431" xr:uid="{82E99DB6-4455-4C00-9060-04AE2F225A56}"/>
    <cellStyle name="Normal GHG whole table 3 3 2 2 13" xfId="47483" xr:uid="{58F70581-55D2-4CB3-A952-DC50B5A59029}"/>
    <cellStyle name="Normal GHG whole table 3 3 2 2 2" xfId="5845" xr:uid="{6B48D972-C58E-412C-9640-9F9AABFC9720}"/>
    <cellStyle name="Normal GHG whole table 3 3 2 2 3" xfId="9422" xr:uid="{363CF7D4-67F5-421D-BD07-1EEC4A35166C}"/>
    <cellStyle name="Normal GHG whole table 3 3 2 2 4" xfId="16527" xr:uid="{3F5DAFBF-B68F-465B-BF8A-DD34CEDD7C7D}"/>
    <cellStyle name="Normal GHG whole table 3 3 2 2 5" xfId="20514" xr:uid="{E965866D-B8AD-4E9C-BD61-10DCD7A59FE1}"/>
    <cellStyle name="Normal GHG whole table 3 3 2 2 6" xfId="23135" xr:uid="{B5D58E3F-7850-4FE0-981F-2F8700519100}"/>
    <cellStyle name="Normal GHG whole table 3 3 2 2 7" xfId="27445" xr:uid="{2B100278-154C-48A5-96B1-02F6FF43C16A}"/>
    <cellStyle name="Normal GHG whole table 3 3 2 2 8" xfId="30481" xr:uid="{9E2E1192-94AF-4E7D-851D-B6A542A24214}"/>
    <cellStyle name="Normal GHG whole table 3 3 2 2 9" xfId="32989" xr:uid="{601F1861-FA9A-4C7F-B744-FBA6C6592C0E}"/>
    <cellStyle name="Normal GHG whole table 3 3 2 3" xfId="1247" xr:uid="{2292360F-B6F4-48DC-B4B8-651352F8E3A0}"/>
    <cellStyle name="Normal GHG whole table 3 3 2 3 10" xfId="32830" xr:uid="{251C0813-069A-49DB-94E5-91E508044D71}"/>
    <cellStyle name="Normal GHG whole table 3 3 2 3 11" xfId="36425" xr:uid="{0B5FF294-1FDA-4589-BBD8-8AAE437BF6B3}"/>
    <cellStyle name="Normal GHG whole table 3 3 2 3 12" xfId="26805" xr:uid="{BD74AEC9-67E2-409C-A6F2-DB340D8229AE}"/>
    <cellStyle name="Normal GHG whole table 3 3 2 3 13" xfId="43272" xr:uid="{2E178EE8-0237-4882-8DA8-E267C80E6189}"/>
    <cellStyle name="Normal GHG whole table 3 3 2 3 14" xfId="47753" xr:uid="{937173AE-39F7-40EA-AFDF-D9F0680F895C}"/>
    <cellStyle name="Normal GHG whole table 3 3 2 3 2" xfId="5689" xr:uid="{3CF7C6D6-A4B1-4D07-9058-19A25D62FA24}"/>
    <cellStyle name="Normal GHG whole table 3 3 2 3 3" xfId="9263" xr:uid="{50E4B2B3-71EC-48AD-99E9-7D5894A159A2}"/>
    <cellStyle name="Normal GHG whole table 3 3 2 3 4" xfId="13203" xr:uid="{FAF3AB47-BA7C-4173-BA4A-619765BBFADB}"/>
    <cellStyle name="Normal GHG whole table 3 3 2 3 5" xfId="15605" xr:uid="{149C6F92-8AC3-4385-94A1-FFDF1B14FD18}"/>
    <cellStyle name="Normal GHG whole table 3 3 2 3 6" xfId="20355" xr:uid="{5FF3651D-0A17-4145-A67A-3337B06C86A3}"/>
    <cellStyle name="Normal GHG whole table 3 3 2 3 7" xfId="22762" xr:uid="{409C139E-7D9A-4BE6-A01B-FBF33382AF85}"/>
    <cellStyle name="Normal GHG whole table 3 3 2 3 8" xfId="27291" xr:uid="{30C1422E-D9B6-4887-97EA-E93CDA63E701}"/>
    <cellStyle name="Normal GHG whole table 3 3 2 3 9" xfId="26616" xr:uid="{0BE975A7-A249-4AA1-BAEE-155D1CC4C5B5}"/>
    <cellStyle name="Normal GHG whole table 3 3 2 4" xfId="2246" xr:uid="{10C38A74-D340-4FC2-AE5D-16EF0A4ADA8E}"/>
    <cellStyle name="Normal GHG whole table 3 3 2 4 10" xfId="33825" xr:uid="{98916262-8DED-4323-9277-CC27876D1E56}"/>
    <cellStyle name="Normal GHG whole table 3 3 2 4 11" xfId="37323" xr:uid="{57AA230C-9DEF-454C-9B54-841DCD5CDB94}"/>
    <cellStyle name="Normal GHG whole table 3 3 2 4 12" xfId="39963" xr:uid="{BB8A3457-50BC-47DC-8B32-8A9E9C241FB3}"/>
    <cellStyle name="Normal GHG whole table 3 3 2 4 13" xfId="44269" xr:uid="{048C6DA0-0865-47D5-B1C4-9A2D537ACFCB}"/>
    <cellStyle name="Normal GHG whole table 3 3 2 4 14" xfId="47724" xr:uid="{D8108012-F2E9-44FE-8858-6F9544F805C5}"/>
    <cellStyle name="Normal GHG whole table 3 3 2 4 2" xfId="6684" xr:uid="{02C3B0C5-2C30-40FF-BC66-72D1967FCA38}"/>
    <cellStyle name="Normal GHG whole table 3 3 2 4 3" xfId="10262" xr:uid="{072921E8-4820-4768-B8F1-3F4F9B6B8E39}"/>
    <cellStyle name="Normal GHG whole table 3 3 2 4 4" xfId="14161" xr:uid="{F5DA42EC-4388-4AC9-9E6A-0E73BC11D1D0}"/>
    <cellStyle name="Normal GHG whole table 3 3 2 4 5" xfId="17362" xr:uid="{E2F0F3BF-02F9-411D-8BD1-89E7520E1924}"/>
    <cellStyle name="Normal GHG whole table 3 3 2 4 6" xfId="21345" xr:uid="{9CD0D78B-B347-4439-A2C9-789D7BD6A9A9}"/>
    <cellStyle name="Normal GHG whole table 3 3 2 4 7" xfId="23932" xr:uid="{B6FC724C-B7AF-42B0-8E5E-8172CE44AF59}"/>
    <cellStyle name="Normal GHG whole table 3 3 2 4 8" xfId="28256" xr:uid="{63BDD7F8-5E1F-4692-ABC8-8626D62A5973}"/>
    <cellStyle name="Normal GHG whole table 3 3 2 4 9" xfId="29827" xr:uid="{4EA53BD8-E9A5-4128-9156-1AC674782020}"/>
    <cellStyle name="Normal GHG whole table 3 3 2 5" xfId="2604" xr:uid="{FA32ED5D-5A68-48E8-A7F9-7D499340B6FA}"/>
    <cellStyle name="Normal GHG whole table 3 3 2 5 10" xfId="34183" xr:uid="{FBD2614D-08A2-4318-AA32-48D60C26C8FA}"/>
    <cellStyle name="Normal GHG whole table 3 3 2 5 11" xfId="37646" xr:uid="{B1F354A1-6244-4C20-A82E-857D47098E78}"/>
    <cellStyle name="Normal GHG whole table 3 3 2 5 12" xfId="40321" xr:uid="{867FF9CC-3A6C-44F8-8969-566FA4ED464B}"/>
    <cellStyle name="Normal GHG whole table 3 3 2 5 13" xfId="44627" xr:uid="{8D627DBD-6E1C-43A8-A5A4-B3C06B9A0515}"/>
    <cellStyle name="Normal GHG whole table 3 3 2 5 14" xfId="50028" xr:uid="{6857846B-A947-45C1-B221-BB81B7E7BB53}"/>
    <cellStyle name="Normal GHG whole table 3 3 2 5 2" xfId="7041" xr:uid="{4FDC4DCC-E665-46D4-ADBE-51386440DCA4}"/>
    <cellStyle name="Normal GHG whole table 3 3 2 5 3" xfId="10620" xr:uid="{CD20D7B1-A645-469F-80E3-918F363A8A70}"/>
    <cellStyle name="Normal GHG whole table 3 3 2 5 4" xfId="14519" xr:uid="{21C7A5CF-03AF-42A9-A290-598B1FF47BB0}"/>
    <cellStyle name="Normal GHG whole table 3 3 2 5 5" xfId="17720" xr:uid="{846A9E34-229A-47DE-8413-C6E33D52CFA6}"/>
    <cellStyle name="Normal GHG whole table 3 3 2 5 6" xfId="21703" xr:uid="{FB1E8E61-F400-4D2B-BCAC-88F9CD2D4CE6}"/>
    <cellStyle name="Normal GHG whole table 3 3 2 5 7" xfId="24273" xr:uid="{5F188CEB-ED53-4FC9-93F7-0B350025F9A8}"/>
    <cellStyle name="Normal GHG whole table 3 3 2 5 8" xfId="28608" xr:uid="{11B5E50E-759B-43E3-B8F4-74B6E0F664CE}"/>
    <cellStyle name="Normal GHG whole table 3 3 2 5 9" xfId="30576" xr:uid="{722B084D-C893-406D-8D0A-48653D46E9B4}"/>
    <cellStyle name="Normal GHG whole table 3 3 2 6" xfId="3293" xr:uid="{D07D6A9C-F484-4D22-AF43-02DDD6DC22EA}"/>
    <cellStyle name="Normal GHG whole table 3 3 2 6 10" xfId="34870" xr:uid="{208ED4A7-9BAB-4329-BBD2-46059678622D}"/>
    <cellStyle name="Normal GHG whole table 3 3 2 6 11" xfId="38315" xr:uid="{C28595F9-43C5-4F3F-8F80-2DE95AEA8B82}"/>
    <cellStyle name="Normal GHG whole table 3 3 2 6 12" xfId="41004" xr:uid="{F757807C-73F0-443E-BD9E-92E100C45F65}"/>
    <cellStyle name="Normal GHG whole table 3 3 2 6 13" xfId="45315" xr:uid="{4A9B4CF2-69F3-4A6F-9571-57BA4D2CA0B5}"/>
    <cellStyle name="Normal GHG whole table 3 3 2 6 14" xfId="48706" xr:uid="{01FF49B2-F121-4EBF-91D1-A6FD5B5F5A59}"/>
    <cellStyle name="Normal GHG whole table 3 3 2 6 15" xfId="50711" xr:uid="{319987B4-24D9-4120-A917-1B5FEDEDAC2A}"/>
    <cellStyle name="Normal GHG whole table 3 3 2 6 2" xfId="7728" xr:uid="{6190CCDD-68E8-4287-91BD-D3ABAD79A944}"/>
    <cellStyle name="Normal GHG whole table 3 3 2 6 3" xfId="11307" xr:uid="{034E1A92-2A8D-4028-8A4E-71F7603245B4}"/>
    <cellStyle name="Normal GHG whole table 3 3 2 6 4" xfId="15207" xr:uid="{E59BA37E-07A7-4243-89D0-BE0CDC05A604}"/>
    <cellStyle name="Normal GHG whole table 3 3 2 6 5" xfId="18406" xr:uid="{8D6B02D5-566F-427A-B88A-356742CF7A00}"/>
    <cellStyle name="Normal GHG whole table 3 3 2 6 6" xfId="22386" xr:uid="{A37C09EF-DE37-4D1E-9E86-A5D81EC0D589}"/>
    <cellStyle name="Normal GHG whole table 3 3 2 6 7" xfId="24948" xr:uid="{E85AAF56-BB45-44B8-B2E8-A28F19B47E76}"/>
    <cellStyle name="Normal GHG whole table 3 3 2 6 8" xfId="29291" xr:uid="{4C8ECA7A-B90F-410D-B77C-C019B9855233}"/>
    <cellStyle name="Normal GHG whole table 3 3 2 6 9" xfId="31265" xr:uid="{DDF47965-0A58-4DA4-925B-7BC8A95B98F0}"/>
    <cellStyle name="Normal GHG whole table 3 3 2 7" xfId="2913" xr:uid="{49BC5B82-F578-426D-8AAE-A77F1372ABE2}"/>
    <cellStyle name="Normal GHG whole table 3 3 2 7 10" xfId="34490" xr:uid="{A4BE260B-01D6-4FD6-B64E-E0602B0F41C6}"/>
    <cellStyle name="Normal GHG whole table 3 3 2 7 11" xfId="37935" xr:uid="{73A40A82-D874-4830-8281-345EFB57782E}"/>
    <cellStyle name="Normal GHG whole table 3 3 2 7 12" xfId="40624" xr:uid="{97E22B20-C397-46A4-A959-DDE0D40C181D}"/>
    <cellStyle name="Normal GHG whole table 3 3 2 7 13" xfId="44935" xr:uid="{C47C2DBB-869D-464A-B4CC-5E79989D18B0}"/>
    <cellStyle name="Normal GHG whole table 3 3 2 7 14" xfId="48326" xr:uid="{17EBE819-0CC4-4321-867B-DD29107F9916}"/>
    <cellStyle name="Normal GHG whole table 3 3 2 7 15" xfId="50331" xr:uid="{16912096-BE34-4B12-82E4-17E29F450054}"/>
    <cellStyle name="Normal GHG whole table 3 3 2 7 2" xfId="7348" xr:uid="{BC913D13-0297-4AD5-B21D-E8B617CD3E03}"/>
    <cellStyle name="Normal GHG whole table 3 3 2 7 3" xfId="10927" xr:uid="{107FD9EB-2BFE-4FF3-A551-22C97965167F}"/>
    <cellStyle name="Normal GHG whole table 3 3 2 7 4" xfId="14827" xr:uid="{A9847D87-1FCB-40A0-9802-7EC720B16294}"/>
    <cellStyle name="Normal GHG whole table 3 3 2 7 5" xfId="18026" xr:uid="{315A313F-DE28-4C7B-B7C5-371282C16B1A}"/>
    <cellStyle name="Normal GHG whole table 3 3 2 7 6" xfId="22006" xr:uid="{2D26EC23-C117-4348-B037-A516F2DD6C7C}"/>
    <cellStyle name="Normal GHG whole table 3 3 2 7 7" xfId="24568" xr:uid="{5B5489E3-F658-4DB4-923A-9866C67D3E05}"/>
    <cellStyle name="Normal GHG whole table 3 3 2 7 8" xfId="28911" xr:uid="{C420DB32-D40F-40CB-9465-67808CD2D11D}"/>
    <cellStyle name="Normal GHG whole table 3 3 2 7 9" xfId="30885" xr:uid="{467554AF-0943-4AE0-A271-3E618A49D77D}"/>
    <cellStyle name="Normal GHG whole table 3 3 2 8" xfId="4245" xr:uid="{1750E852-1917-41F7-BF2B-432F0459A30A}"/>
    <cellStyle name="Normal GHG whole table 3 3 2 8 10" xfId="41908" xr:uid="{DF43840F-C003-473B-8EDA-7353CE6599A1}"/>
    <cellStyle name="Normal GHG whole table 3 3 2 8 11" xfId="46244" xr:uid="{47BB287B-E5B0-4B8F-97AB-FD84EB80F4D1}"/>
    <cellStyle name="Normal GHG whole table 3 3 2 8 12" xfId="49648" xr:uid="{48C5544B-1318-45D6-BBFD-AE0330033899}"/>
    <cellStyle name="Normal GHG whole table 3 3 2 8 13" xfId="51615" xr:uid="{590E42CA-AB32-49F3-A3B8-44A3539E4741}"/>
    <cellStyle name="Normal GHG whole table 3 3 2 8 2" xfId="8678" xr:uid="{D3F9B796-17F2-4D1F-BF79-8528409FDE67}"/>
    <cellStyle name="Normal GHG whole table 3 3 2 8 3" xfId="12249" xr:uid="{4088F6F9-8DFD-44AD-99C8-77BE7B4DB217}"/>
    <cellStyle name="Normal GHG whole table 3 3 2 8 4" xfId="16152" xr:uid="{F280FB8D-D55B-4597-81DE-ADED512A3C71}"/>
    <cellStyle name="Normal GHG whole table 3 3 2 8 5" xfId="19333" xr:uid="{08A95631-A34F-4DA7-A5DC-32EF793CDC6C}"/>
    <cellStyle name="Normal GHG whole table 3 3 2 8 6" xfId="25852" xr:uid="{06740173-D10B-4FF4-8E61-509AFC8F100D}"/>
    <cellStyle name="Normal GHG whole table 3 3 2 8 7" xfId="32200" xr:uid="{2E633476-FAA1-4955-98E1-C110F376A8D2}"/>
    <cellStyle name="Normal GHG whole table 3 3 2 8 8" xfId="35806" xr:uid="{3D8AC4C8-689F-4657-80BE-F6EDAAB64A98}"/>
    <cellStyle name="Normal GHG whole table 3 3 2 8 9" xfId="39258" xr:uid="{1F39FB85-4D84-4B49-99FE-44F4481A3A57}"/>
    <cellStyle name="Normal GHG whole table 3 3 2 9" xfId="3943" xr:uid="{8E11EED3-B62C-42A9-BBAE-F009A63168DC}"/>
    <cellStyle name="Normal GHG whole table 3 3 2 9 10" xfId="41606" xr:uid="{98C281FB-D546-4CE6-8282-FE8A7A859C41}"/>
    <cellStyle name="Normal GHG whole table 3 3 2 9 11" xfId="45942" xr:uid="{5A7FA270-E99A-41A9-8F8A-E247005F3710}"/>
    <cellStyle name="Normal GHG whole table 3 3 2 9 12" xfId="49346" xr:uid="{BDCB0F68-A085-4F42-82C0-0096B215E2F7}"/>
    <cellStyle name="Normal GHG whole table 3 3 2 9 13" xfId="51313" xr:uid="{8B6FE93B-8EF3-446A-BB51-1A39390BA209}"/>
    <cellStyle name="Normal GHG whole table 3 3 2 9 2" xfId="8376" xr:uid="{87200118-B8F3-4407-B21D-0F06CEEFEA00}"/>
    <cellStyle name="Normal GHG whole table 3 3 2 9 3" xfId="11947" xr:uid="{DE46CD3A-90B5-4DA2-B36A-02EECAAA09D4}"/>
    <cellStyle name="Normal GHG whole table 3 3 2 9 4" xfId="15850" xr:uid="{6FCC5E50-D63C-41C6-BB8B-CE8863D3BFDB}"/>
    <cellStyle name="Normal GHG whole table 3 3 2 9 5" xfId="19031" xr:uid="{733906D9-5C30-4F5A-9751-0D47EA82A01D}"/>
    <cellStyle name="Normal GHG whole table 3 3 2 9 6" xfId="25550" xr:uid="{2746C978-A933-492A-BCF3-A77C8BBA44B7}"/>
    <cellStyle name="Normal GHG whole table 3 3 2 9 7" xfId="31898" xr:uid="{7205CB88-8423-4126-BCE7-2A59D9F1149C}"/>
    <cellStyle name="Normal GHG whole table 3 3 2 9 8" xfId="35504" xr:uid="{D9B0DDD8-700C-41FA-BF93-5EAFAA6DFDAC}"/>
    <cellStyle name="Normal GHG whole table 3 3 2 9 9" xfId="38956" xr:uid="{0D3393AF-76FF-4B8E-83B3-FFFECEBAE7F1}"/>
    <cellStyle name="Normal GHG whole table 3 3 3" xfId="227" xr:uid="{0607B3AC-EE69-49D7-ADFB-D9DAD9F39C1B}"/>
    <cellStyle name="Normal GHG whole table 3 3 3 10" xfId="26794" xr:uid="{27CCE2B0-A1E5-4A94-A634-9E511DA5F5B6}"/>
    <cellStyle name="Normal GHG whole table 3 3 3 11" xfId="28333" xr:uid="{415ED389-A5C5-4D7D-99FD-4A33834B7D16}"/>
    <cellStyle name="Normal GHG whole table 3 3 3 12" xfId="42383" xr:uid="{48BD348A-D8FC-4218-A88B-CF788510959E}"/>
    <cellStyle name="Normal GHG whole table 3 3 3 13" xfId="47799" xr:uid="{DE6F2D1C-0B3B-4687-867C-43D9766B9AF4}"/>
    <cellStyle name="Normal GHG whole table 3 3 3 2" xfId="4745" xr:uid="{8EFA02D7-4D8B-45AB-8038-83D74AA35CAE}"/>
    <cellStyle name="Normal GHG whole table 3 3 3 3" xfId="5183" xr:uid="{22B16BEC-2EFA-4014-9C5C-A03B1D3C5D92}"/>
    <cellStyle name="Normal GHG whole table 3 3 3 4" xfId="12678" xr:uid="{9D3AF870-87D3-477E-8740-5E637128D53D}"/>
    <cellStyle name="Normal GHG whole table 3 3 3 5" xfId="5110" xr:uid="{6DD2F62F-A332-4E91-A8BC-305622753714}"/>
    <cellStyle name="Normal GHG whole table 3 3 3 6" xfId="22814" xr:uid="{F6B7BCC4-49A1-4936-8442-4F0AA1C0C729}"/>
    <cellStyle name="Normal GHG whole table 3 3 3 7" xfId="26392" xr:uid="{C1317A2F-B738-4E5E-B967-6E1E28A7A629}"/>
    <cellStyle name="Normal GHG whole table 3 3 3 8" xfId="26693" xr:uid="{62DFFDAB-B4CD-41B1-8B0E-C7A9D8B3A444}"/>
    <cellStyle name="Normal GHG whole table 3 3 3 9" xfId="28689" xr:uid="{42DDCBC7-3664-4BF1-819B-5C5C0243F082}"/>
    <cellStyle name="Normal GHG whole table 3 3 4" xfId="1809" xr:uid="{3BB4C2B2-62C3-4A37-A6F3-E9BB3F9E75BF}"/>
    <cellStyle name="Normal GHG whole table 3 3 4 10" xfId="33392" xr:uid="{E593C20D-0FDE-4B4D-8011-F84DA8D87E57}"/>
    <cellStyle name="Normal GHG whole table 3 3 4 11" xfId="36931" xr:uid="{F93208C9-B27D-40DB-B608-53E39EA3CFA3}"/>
    <cellStyle name="Normal GHG whole table 3 3 4 12" xfId="36476" xr:uid="{B6F75739-1D31-4CA2-B797-19C1F9E18A9A}"/>
    <cellStyle name="Normal GHG whole table 3 3 4 13" xfId="43834" xr:uid="{43C8C532-0A0F-41EF-A3AF-07489A45729C}"/>
    <cellStyle name="Normal GHG whole table 3 3 4 14" xfId="47162" xr:uid="{D850B34C-BB71-41CA-B03B-8BBCF7078BAB}"/>
    <cellStyle name="Normal GHG whole table 3 3 4 2" xfId="6247" xr:uid="{7BF3E8C0-648F-491C-BC36-7690DA9AE1ED}"/>
    <cellStyle name="Normal GHG whole table 3 3 4 3" xfId="9825" xr:uid="{7868FB64-55B4-4390-9A7A-DD93D13BCC65}"/>
    <cellStyle name="Normal GHG whole table 3 3 4 4" xfId="13727" xr:uid="{5AA79DDC-375B-4530-BE94-E581B50573B8}"/>
    <cellStyle name="Normal GHG whole table 3 3 4 5" xfId="16930" xr:uid="{50CA986B-E8A1-4975-8134-C025661D2D66}"/>
    <cellStyle name="Normal GHG whole table 3 3 4 6" xfId="20917" xr:uid="{EB7AB1AF-14A4-465C-9133-199F5A320243}"/>
    <cellStyle name="Normal GHG whole table 3 3 4 7" xfId="23517" xr:uid="{F1CBB03F-7BFC-47BD-806C-419D44B4480F}"/>
    <cellStyle name="Normal GHG whole table 3 3 4 8" xfId="27835" xr:uid="{4B875F77-3083-48EC-BAB9-12FED853161C}"/>
    <cellStyle name="Normal GHG whole table 3 3 4 9" xfId="29796" xr:uid="{44B126F8-C10E-4EC4-BC22-2F61A2E9242A}"/>
    <cellStyle name="Normal GHG whole table 3 3 5" xfId="2066" xr:uid="{72FF4011-C890-4CF1-AC9C-215F3FA165F6}"/>
    <cellStyle name="Normal GHG whole table 3 3 5 10" xfId="33645" xr:uid="{1390B49B-EA58-46A9-8C01-A57747DAA726}"/>
    <cellStyle name="Normal GHG whole table 3 3 5 11" xfId="37156" xr:uid="{6D1DECD6-ACAB-42C1-9B91-882E5A609C66}"/>
    <cellStyle name="Normal GHG whole table 3 3 5 12" xfId="39783" xr:uid="{0F545E23-AE80-4104-B0F5-E477AFB7D5AE}"/>
    <cellStyle name="Normal GHG whole table 3 3 5 13" xfId="44089" xr:uid="{42EE4CBD-C4DD-48F9-A34D-D3DD6BF68CCD}"/>
    <cellStyle name="Normal GHG whole table 3 3 5 14" xfId="48096" xr:uid="{6662B18F-6689-4067-8315-99144BDBAFB2}"/>
    <cellStyle name="Normal GHG whole table 3 3 5 2" xfId="6504" xr:uid="{7DCADF78-182A-4E52-BFE6-4130FBC3B4C1}"/>
    <cellStyle name="Normal GHG whole table 3 3 5 3" xfId="10082" xr:uid="{6761023F-D62A-425E-A244-9474F7DAAE8B}"/>
    <cellStyle name="Normal GHG whole table 3 3 5 4" xfId="13981" xr:uid="{B2EDBC03-E188-4550-9672-C564FF75F744}"/>
    <cellStyle name="Normal GHG whole table 3 3 5 5" xfId="17182" xr:uid="{64A7640E-7F93-4FB3-9AB3-CB689818E4D7}"/>
    <cellStyle name="Normal GHG whole table 3 3 5 6" xfId="21165" xr:uid="{E9AE1598-3BE3-4C49-AF46-259B7F509D67}"/>
    <cellStyle name="Normal GHG whole table 3 3 5 7" xfId="23752" xr:uid="{4F6120CD-314F-4279-B483-6D74C693A425}"/>
    <cellStyle name="Normal GHG whole table 3 3 5 8" xfId="28083" xr:uid="{74CD3CA1-E41A-4FD6-B53B-6498FADDFD18}"/>
    <cellStyle name="Normal GHG whole table 3 3 5 9" xfId="30329" xr:uid="{BF4595C3-2C1B-4D2B-A522-7B03B1E4B7BD}"/>
    <cellStyle name="Normal GHG whole table 3 3 6" xfId="2398" xr:uid="{DD898D4D-4FC9-481B-BBAC-E09C3F116ADE}"/>
    <cellStyle name="Normal GHG whole table 3 3 6 10" xfId="33977" xr:uid="{38433F95-0B01-4295-B3D3-57C7EA73FB00}"/>
    <cellStyle name="Normal GHG whole table 3 3 6 11" xfId="37466" xr:uid="{917A9DAA-0D61-4D80-8C0A-1C4177863F57}"/>
    <cellStyle name="Normal GHG whole table 3 3 6 12" xfId="40115" xr:uid="{0139C583-4095-4D30-9395-3D21131EED98}"/>
    <cellStyle name="Normal GHG whole table 3 3 6 13" xfId="44421" xr:uid="{15AA6035-6841-427E-A815-07F8C9E006CC}"/>
    <cellStyle name="Normal GHG whole table 3 3 6 14" xfId="42289" xr:uid="{A10A27EC-B10F-4C50-9842-77C4187F49FC}"/>
    <cellStyle name="Normal GHG whole table 3 3 6 2" xfId="6836" xr:uid="{8A6E5B83-6CC4-4CD0-BB3E-EC0881F3DD24}"/>
    <cellStyle name="Normal GHG whole table 3 3 6 3" xfId="10414" xr:uid="{573493CE-0652-4434-BEA3-23435D0652A5}"/>
    <cellStyle name="Normal GHG whole table 3 3 6 4" xfId="14313" xr:uid="{48EF1A99-CE09-499F-B5E0-A8BC7FD9040E}"/>
    <cellStyle name="Normal GHG whole table 3 3 6 5" xfId="17514" xr:uid="{AB16CA46-4CEB-4E4D-AE7F-571AB080822E}"/>
    <cellStyle name="Normal GHG whole table 3 3 6 6" xfId="21497" xr:uid="{2093460A-0EAF-4F81-9652-CACDAD1EB162}"/>
    <cellStyle name="Normal GHG whole table 3 3 6 7" xfId="24082" xr:uid="{7981E3F3-C5F4-42E7-8B03-5320A7B3AAEA}"/>
    <cellStyle name="Normal GHG whole table 3 3 6 8" xfId="28407" xr:uid="{E84FF0FB-29ED-4E91-A120-5F3D24608D4C}"/>
    <cellStyle name="Normal GHG whole table 3 3 6 9" xfId="28532" xr:uid="{571C792D-FE11-4477-ABCF-B4EFC963E949}"/>
    <cellStyle name="Normal GHG whole table 3 3 7" xfId="3082" xr:uid="{7764009E-00B7-471E-9BF9-521793D7E339}"/>
    <cellStyle name="Normal GHG whole table 3 3 7 10" xfId="34659" xr:uid="{C791D27E-15A8-4F6B-BCED-A0E76466851D}"/>
    <cellStyle name="Normal GHG whole table 3 3 7 11" xfId="38104" xr:uid="{99F71960-2DBB-4475-93EC-8CC57517269D}"/>
    <cellStyle name="Normal GHG whole table 3 3 7 12" xfId="40793" xr:uid="{DFAA4BFA-F2FB-4CAE-B119-AC758A63A99B}"/>
    <cellStyle name="Normal GHG whole table 3 3 7 13" xfId="45104" xr:uid="{605D836A-17E4-41A6-9119-4A00E402A25E}"/>
    <cellStyle name="Normal GHG whole table 3 3 7 14" xfId="48495" xr:uid="{B0C11EA3-C259-4C57-8E5A-1EDD04426B6D}"/>
    <cellStyle name="Normal GHG whole table 3 3 7 15" xfId="50500" xr:uid="{CD70DDA3-04F2-4690-9FF1-510F26665E05}"/>
    <cellStyle name="Normal GHG whole table 3 3 7 2" xfId="7517" xr:uid="{60CE5C88-5834-4569-BDA8-1F42CCE91B85}"/>
    <cellStyle name="Normal GHG whole table 3 3 7 3" xfId="11096" xr:uid="{5EFCD227-C907-4426-8BD6-FE0E268EBF93}"/>
    <cellStyle name="Normal GHG whole table 3 3 7 4" xfId="14996" xr:uid="{FC1046F5-9482-48FC-BDE2-4326F16F7A06}"/>
    <cellStyle name="Normal GHG whole table 3 3 7 5" xfId="18195" xr:uid="{30598181-2C89-46E7-BB1F-2F5E289DA6F1}"/>
    <cellStyle name="Normal GHG whole table 3 3 7 6" xfId="22175" xr:uid="{FDDD1555-5AB8-4014-A413-57B6C0F7DF48}"/>
    <cellStyle name="Normal GHG whole table 3 3 7 7" xfId="24737" xr:uid="{0A02371A-CA24-488C-9934-FAB1EB1C71BD}"/>
    <cellStyle name="Normal GHG whole table 3 3 7 8" xfId="29080" xr:uid="{B354E819-4C13-4022-981E-9BE7185F9C46}"/>
    <cellStyle name="Normal GHG whole table 3 3 7 9" xfId="31054" xr:uid="{FDB438FE-DF9D-4B03-9CD5-5696EA246E0D}"/>
    <cellStyle name="Normal GHG whole table 3 3 8" xfId="3554" xr:uid="{4A8BA55A-C2F1-4AEF-B8BE-539F2EA76279}"/>
    <cellStyle name="Normal GHG whole table 3 3 8 10" xfId="35131" xr:uid="{FD17E3CD-F73C-43B4-921A-BC6AB2F3193A}"/>
    <cellStyle name="Normal GHG whole table 3 3 8 11" xfId="38576" xr:uid="{3DA5E704-5FF1-47F3-9081-26A787CC205D}"/>
    <cellStyle name="Normal GHG whole table 3 3 8 12" xfId="41265" xr:uid="{0777388E-FD58-42B5-BCE9-F041C8ADD01A}"/>
    <cellStyle name="Normal GHG whole table 3 3 8 13" xfId="45576" xr:uid="{A91FD462-11E2-4714-87CD-6162D0A846E9}"/>
    <cellStyle name="Normal GHG whole table 3 3 8 14" xfId="48967" xr:uid="{C154F8C9-5D72-4798-BF75-F89856A88DF4}"/>
    <cellStyle name="Normal GHG whole table 3 3 8 15" xfId="50972" xr:uid="{8738121E-D434-4990-BCB3-DA55936833F7}"/>
    <cellStyle name="Normal GHG whole table 3 3 8 2" xfId="7989" xr:uid="{07B5E23B-5A5F-4387-AAEA-BF63CC693EFA}"/>
    <cellStyle name="Normal GHG whole table 3 3 8 3" xfId="11568" xr:uid="{B4E3693F-400A-435A-AA91-0DD6DC1A0372}"/>
    <cellStyle name="Normal GHG whole table 3 3 8 4" xfId="15468" xr:uid="{1A4519B4-441F-41A9-B6B9-374478FBD749}"/>
    <cellStyle name="Normal GHG whole table 3 3 8 5" xfId="18667" xr:uid="{CA0CE908-EEE0-4249-8823-464955C9396E}"/>
    <cellStyle name="Normal GHG whole table 3 3 8 6" xfId="22647" xr:uid="{6BE87835-09CD-42A2-B137-A9AC05475224}"/>
    <cellStyle name="Normal GHG whole table 3 3 8 7" xfId="25209" xr:uid="{FD7FB805-3D63-4A72-AF93-4983F7FA6068}"/>
    <cellStyle name="Normal GHG whole table 3 3 8 8" xfId="29552" xr:uid="{E7CD4CE5-2543-4EA6-AC92-B54249C56D34}"/>
    <cellStyle name="Normal GHG whole table 3 3 8 9" xfId="31526" xr:uid="{8A2996CC-70EC-42CD-8BB6-41BD8A7F3DB5}"/>
    <cellStyle name="Normal GHG whole table 3 3 9" xfId="4036" xr:uid="{2164BFA5-BE2F-4769-946A-87A3A654C628}"/>
    <cellStyle name="Normal GHG whole table 3 3 9 10" xfId="41699" xr:uid="{4427E83D-D534-4E45-8BF8-D5BA2FBAC165}"/>
    <cellStyle name="Normal GHG whole table 3 3 9 11" xfId="46035" xr:uid="{20FA129A-3128-48B8-8C2F-8417AB3133CD}"/>
    <cellStyle name="Normal GHG whole table 3 3 9 12" xfId="49439" xr:uid="{C7F5C84A-3960-4E5F-8871-1BAAAE5CF497}"/>
    <cellStyle name="Normal GHG whole table 3 3 9 13" xfId="51406" xr:uid="{2F1F169C-923E-4132-B42E-AE36DA92093A}"/>
    <cellStyle name="Normal GHG whole table 3 3 9 2" xfId="8469" xr:uid="{38850B63-1190-4E00-8573-7D729C38A630}"/>
    <cellStyle name="Normal GHG whole table 3 3 9 3" xfId="12040" xr:uid="{8B85C78D-02CE-4C23-9874-6D817C255BAF}"/>
    <cellStyle name="Normal GHG whole table 3 3 9 4" xfId="15943" xr:uid="{DE38F366-6978-4299-AD5C-AAACE2E2E8A9}"/>
    <cellStyle name="Normal GHG whole table 3 3 9 5" xfId="19124" xr:uid="{457405FC-C268-4230-A131-C5CADF38A9A7}"/>
    <cellStyle name="Normal GHG whole table 3 3 9 6" xfId="25643" xr:uid="{F66855BA-9DBA-4356-8F7E-6F7F9DD357FD}"/>
    <cellStyle name="Normal GHG whole table 3 3 9 7" xfId="31991" xr:uid="{FBCEF5DF-FBE7-43DF-8C8A-DEEF6B4B228C}"/>
    <cellStyle name="Normal GHG whole table 3 3 9 8" xfId="35597" xr:uid="{8EFDF402-F768-4096-8CFA-B941C3AAA331}"/>
    <cellStyle name="Normal GHG whole table 3 3 9 9" xfId="39049" xr:uid="{6A1B1F47-C031-46DF-AA6C-089AA2580606}"/>
    <cellStyle name="Normal GHG whole table 3 4" xfId="701" xr:uid="{AA3B8227-D0ED-4812-9B46-D8667C0B2E85}"/>
    <cellStyle name="Normal GHG whole table 3 4 10" xfId="4539" xr:uid="{602D55A1-8ADF-4F0B-875D-6751C1FB919D}"/>
    <cellStyle name="Normal GHG whole table 3 4 10 10" xfId="42202" xr:uid="{80D674E1-450B-45F0-B98B-42CE8A81E4E5}"/>
    <cellStyle name="Normal GHG whole table 3 4 10 11" xfId="46538" xr:uid="{FF8C848C-5A46-4107-A5D4-5B20D56B36BC}"/>
    <cellStyle name="Normal GHG whole table 3 4 10 12" xfId="49942" xr:uid="{953C7553-F304-4632-9E27-6425ADE6C7B4}"/>
    <cellStyle name="Normal GHG whole table 3 4 10 13" xfId="51909" xr:uid="{EE4B6CA7-B8AB-48EB-A221-531354EAD214}"/>
    <cellStyle name="Normal GHG whole table 3 4 10 2" xfId="8972" xr:uid="{8DC6E630-D66A-4A0F-A2D2-0EAD670187C5}"/>
    <cellStyle name="Normal GHG whole table 3 4 10 3" xfId="12543" xr:uid="{34D1D16B-7700-4F3C-B2CC-BBC8C0FEEDE0}"/>
    <cellStyle name="Normal GHG whole table 3 4 10 4" xfId="16446" xr:uid="{EFDAE869-FDA5-4392-86C9-C6DD93C1AA8C}"/>
    <cellStyle name="Normal GHG whole table 3 4 10 5" xfId="19627" xr:uid="{268D2C95-97B3-4009-BE19-0B71B457193C}"/>
    <cellStyle name="Normal GHG whole table 3 4 10 6" xfId="26146" xr:uid="{27AC2EBC-71E6-4A26-9E85-3AA11474E83B}"/>
    <cellStyle name="Normal GHG whole table 3 4 10 7" xfId="32494" xr:uid="{CE3054DC-1172-4DDE-8C16-B9A2724BA17A}"/>
    <cellStyle name="Normal GHG whole table 3 4 10 8" xfId="36100" xr:uid="{763DFA48-0AA1-4AC7-A68E-E49E1EE9B318}"/>
    <cellStyle name="Normal GHG whole table 3 4 10 9" xfId="39552" xr:uid="{CE3FA706-9E3D-469A-9954-4E4EB8816A79}"/>
    <cellStyle name="Normal GHG whole table 3 4 11" xfId="5286" xr:uid="{30F05F03-6684-4EEF-9BE4-0B6564263968}"/>
    <cellStyle name="Normal GHG whole table 3 4 12" xfId="13383" xr:uid="{57E5F1D7-1292-432D-A4CE-31383150E5B8}"/>
    <cellStyle name="Normal GHG whole table 3 4 13" xfId="19815" xr:uid="{29815877-1C37-48B7-B6DC-93D086CA5361}"/>
    <cellStyle name="Normal GHG whole table 3 4 14" xfId="35251" xr:uid="{F689E651-BE9B-4197-B0EC-184957E82889}"/>
    <cellStyle name="Normal GHG whole table 3 4 15" xfId="42731" xr:uid="{F88398CF-45D1-4ED3-860F-1A9E5BAB2BEE}"/>
    <cellStyle name="Normal GHG whole table 3 4 16" xfId="52565" xr:uid="{2240F17E-30F1-4134-8AAC-F95F6ACCBF84}"/>
    <cellStyle name="Normal GHG whole table 3 4 2" xfId="916" xr:uid="{733C1A11-3A72-4089-B859-4316F63D4209}"/>
    <cellStyle name="Normal GHG whole table 3 4 2 10" xfId="4798" xr:uid="{D56436D1-4F41-4589-B2AE-8CF82AF0112A}"/>
    <cellStyle name="Normal GHG whole table 3 4 2 11" xfId="13595" xr:uid="{D7B5E8BF-B2BE-4D68-8616-15451AC64B7A}"/>
    <cellStyle name="Normal GHG whole table 3 4 2 12" xfId="20025" xr:uid="{30BF1067-0432-4306-9626-D661AD48BA21}"/>
    <cellStyle name="Normal GHG whole table 3 4 2 13" xfId="27469" xr:uid="{AF66C425-0EB4-4B52-A831-E9DAD08E3C8C}"/>
    <cellStyle name="Normal GHG whole table 3 4 2 14" xfId="42941" xr:uid="{C7A6C0B7-5D90-4539-B782-2519DCAD1FDA}"/>
    <cellStyle name="Normal GHG whole table 3 4 2 15" xfId="52779" xr:uid="{3D4A0099-1715-4794-9775-E6803A09746D}"/>
    <cellStyle name="Normal GHG whole table 3 4 2 2" xfId="1654" xr:uid="{47AC5236-D1EA-43CE-998C-E7CDA9C53A80}"/>
    <cellStyle name="Normal GHG whole table 3 4 2 2 10" xfId="36792" xr:uid="{24C608B9-07C1-4A36-BDA5-9CDAD2F571B8}"/>
    <cellStyle name="Normal GHG whole table 3 4 2 2 11" xfId="26911" xr:uid="{B04C3B66-3A35-4A6C-B2E4-6E937384413A}"/>
    <cellStyle name="Normal GHG whole table 3 4 2 2 12" xfId="43679" xr:uid="{245DAFE5-38A6-4ECC-8EBD-C81D2CB7AE68}"/>
    <cellStyle name="Normal GHG whole table 3 4 2 2 13" xfId="47248" xr:uid="{45FE552E-BD07-4CC8-9E00-D96B97DB2946}"/>
    <cellStyle name="Normal GHG whole table 3 4 2 2 2" xfId="6093" xr:uid="{1EA35F4F-B1AE-41A3-936F-2F61F3D99768}"/>
    <cellStyle name="Normal GHG whole table 3 4 2 2 3" xfId="9670" xr:uid="{7303F65B-88A3-4A88-8293-3559CA0BE2AA}"/>
    <cellStyle name="Normal GHG whole table 3 4 2 2 4" xfId="16775" xr:uid="{051A6BD8-0F38-4CAE-AD9B-1815FB3E41B0}"/>
    <cellStyle name="Normal GHG whole table 3 4 2 2 5" xfId="20762" xr:uid="{C567B923-5A26-4F1D-BB29-01A8D44BE013}"/>
    <cellStyle name="Normal GHG whole table 3 4 2 2 6" xfId="23369" xr:uid="{46641D37-D730-47F8-B8EA-A5259606EB33}"/>
    <cellStyle name="Normal GHG whole table 3 4 2 2 7" xfId="27687" xr:uid="{970925E3-E1A5-4453-9000-75A31DB607F9}"/>
    <cellStyle name="Normal GHG whole table 3 4 2 2 8" xfId="30123" xr:uid="{4BE61F99-C0BA-4187-AC27-9B39D4785EA9}"/>
    <cellStyle name="Normal GHG whole table 3 4 2 2 9" xfId="33237" xr:uid="{C1F0CFF1-AC2C-4102-8C1A-159D0FC791B3}"/>
    <cellStyle name="Normal GHG whole table 3 4 2 3" xfId="1310" xr:uid="{604B3BAA-60A9-4996-B5B9-F81AE94FC3DD}"/>
    <cellStyle name="Normal GHG whole table 3 4 2 3 10" xfId="32893" xr:uid="{2C36C0B4-5272-4903-B403-77625979A817}"/>
    <cellStyle name="Normal GHG whole table 3 4 2 3 11" xfId="36484" xr:uid="{7FB7CCD0-C62F-4743-A37B-C00C350C2D95}"/>
    <cellStyle name="Normal GHG whole table 3 4 2 3 12" xfId="37214" xr:uid="{F41DE0FB-BD39-419D-841B-FE28366EFE14}"/>
    <cellStyle name="Normal GHG whole table 3 4 2 3 13" xfId="43335" xr:uid="{DD0B0088-F825-4D37-AFCB-4D5C57B0C6F2}"/>
    <cellStyle name="Normal GHG whole table 3 4 2 3 14" xfId="47648" xr:uid="{C832C1BC-9E5B-455C-86CA-26E9BF91910E}"/>
    <cellStyle name="Normal GHG whole table 3 4 2 3 2" xfId="5752" xr:uid="{9B2FA9AF-2536-4806-B742-65D4129A5D73}"/>
    <cellStyle name="Normal GHG whole table 3 4 2 3 3" xfId="9326" xr:uid="{F534B291-CF48-4D49-9821-C969F0A2C583}"/>
    <cellStyle name="Normal GHG whole table 3 4 2 3 4" xfId="13255" xr:uid="{0A3C52F4-A2D9-47D3-88E0-6CAA89C1073F}"/>
    <cellStyle name="Normal GHG whole table 3 4 2 3 5" xfId="11679" xr:uid="{B716CE34-56D1-466B-A338-B62F10A760E9}"/>
    <cellStyle name="Normal GHG whole table 3 4 2 3 6" xfId="20418" xr:uid="{D2850061-862A-4598-823C-45BAAB37C7DB}"/>
    <cellStyle name="Normal GHG whole table 3 4 2 3 7" xfId="11706" xr:uid="{0442680D-1F2A-4A80-B447-568D63F9FB11}"/>
    <cellStyle name="Normal GHG whole table 3 4 2 3 8" xfId="27352" xr:uid="{DEF6F982-200F-47BE-91CD-6E7255F04612}"/>
    <cellStyle name="Normal GHG whole table 3 4 2 3 9" xfId="28428" xr:uid="{CD05EFFD-9419-457A-B425-D95366B7AF46}"/>
    <cellStyle name="Normal GHG whole table 3 4 2 4" xfId="2325" xr:uid="{47A7F697-BB01-450C-AB27-7A41942A5D83}"/>
    <cellStyle name="Normal GHG whole table 3 4 2 4 10" xfId="33904" xr:uid="{42AB8642-856F-4093-9509-116432A535FA}"/>
    <cellStyle name="Normal GHG whole table 3 4 2 4 11" xfId="37396" xr:uid="{9AC8F08E-DDF5-4F9B-ABD3-7549072D776A}"/>
    <cellStyle name="Normal GHG whole table 3 4 2 4 12" xfId="40042" xr:uid="{43769CC7-3570-4D54-9E32-7DB0BE6051FD}"/>
    <cellStyle name="Normal GHG whole table 3 4 2 4 13" xfId="44348" xr:uid="{12F71952-42D0-4305-B47A-6724EB26DC65}"/>
    <cellStyle name="Normal GHG whole table 3 4 2 4 14" xfId="46720" xr:uid="{59A2BF2D-43EB-41ED-B799-F1AFCA4FFD6D}"/>
    <cellStyle name="Normal GHG whole table 3 4 2 4 2" xfId="6763" xr:uid="{AB3E5A05-3EB6-4C3B-8C47-12CA1288DF39}"/>
    <cellStyle name="Normal GHG whole table 3 4 2 4 3" xfId="10341" xr:uid="{A08504A1-67AD-463E-A64E-D43A4ABC50CE}"/>
    <cellStyle name="Normal GHG whole table 3 4 2 4 4" xfId="14240" xr:uid="{6A6D7B50-601D-4654-B7CC-D3BAE692329B}"/>
    <cellStyle name="Normal GHG whole table 3 4 2 4 5" xfId="17441" xr:uid="{BFCAAC15-1E01-4180-800B-9F9981936E86}"/>
    <cellStyle name="Normal GHG whole table 3 4 2 4 6" xfId="21424" xr:uid="{E2DF284E-1950-435F-946B-4B90BBE88B40}"/>
    <cellStyle name="Normal GHG whole table 3 4 2 4 7" xfId="24011" xr:uid="{15E1AEE6-5F28-464C-9CA3-B89178FD7A6E}"/>
    <cellStyle name="Normal GHG whole table 3 4 2 4 8" xfId="28334" xr:uid="{2163C007-2E0E-406F-A5D4-487E7AAA17EB}"/>
    <cellStyle name="Normal GHG whole table 3 4 2 4 9" xfId="26549" xr:uid="{2AB0B523-315D-451B-ACED-20360BC00EDD}"/>
    <cellStyle name="Normal GHG whole table 3 4 2 5" xfId="2691" xr:uid="{9331CE0B-19CD-40EF-A8AB-C07F1DECA290}"/>
    <cellStyle name="Normal GHG whole table 3 4 2 5 10" xfId="34270" xr:uid="{2C8AA2B5-09D1-443D-9341-C1B808E67DEA}"/>
    <cellStyle name="Normal GHG whole table 3 4 2 5 11" xfId="37720" xr:uid="{AC1751D0-D281-4D61-9E3E-AA492C3E46E2}"/>
    <cellStyle name="Normal GHG whole table 3 4 2 5 12" xfId="40408" xr:uid="{F61D9F36-4F9A-4F3C-9887-E75C90A24EDA}"/>
    <cellStyle name="Normal GHG whole table 3 4 2 5 13" xfId="44714" xr:uid="{78BE7CDC-2CD4-455C-A901-6BDB44B0CA15}"/>
    <cellStyle name="Normal GHG whole table 3 4 2 5 14" xfId="50115" xr:uid="{27B62B9D-8278-4803-8BF7-0F5C2D0BE36E}"/>
    <cellStyle name="Normal GHG whole table 3 4 2 5 2" xfId="7127" xr:uid="{0E0E0473-C844-436F-9A5B-1FDA9F521600}"/>
    <cellStyle name="Normal GHG whole table 3 4 2 5 3" xfId="10707" xr:uid="{44198F49-B846-4625-B3F2-C04587E13787}"/>
    <cellStyle name="Normal GHG whole table 3 4 2 5 4" xfId="14606" xr:uid="{29E78D62-D120-4F3C-8DB4-8FCF4B066C83}"/>
    <cellStyle name="Normal GHG whole table 3 4 2 5 5" xfId="17807" xr:uid="{2C441C27-A43C-4440-AB94-54EC08DCA34E}"/>
    <cellStyle name="Normal GHG whole table 3 4 2 5 6" xfId="21790" xr:uid="{16A9BFB3-CD1C-4587-85FF-3A784BF7A832}"/>
    <cellStyle name="Normal GHG whole table 3 4 2 5 7" xfId="24356" xr:uid="{397D08FA-54D0-4A28-8AAD-7FD00CD2367F}"/>
    <cellStyle name="Normal GHG whole table 3 4 2 5 8" xfId="28691" xr:uid="{A9878861-7B20-47ED-B5E2-41DD5F006330}"/>
    <cellStyle name="Normal GHG whole table 3 4 2 5 9" xfId="30663" xr:uid="{CA9A2859-A6F3-4360-895E-563BAB4DA353}"/>
    <cellStyle name="Normal GHG whole table 3 4 2 6" xfId="3380" xr:uid="{2D36F38B-7CE2-47D4-A9E0-AB90A5F76E1F}"/>
    <cellStyle name="Normal GHG whole table 3 4 2 6 10" xfId="34957" xr:uid="{5A9B9336-CDF3-452C-9587-51D7FA547D74}"/>
    <cellStyle name="Normal GHG whole table 3 4 2 6 11" xfId="38402" xr:uid="{EB179638-E406-4C47-B020-A49DCD2DC04B}"/>
    <cellStyle name="Normal GHG whole table 3 4 2 6 12" xfId="41091" xr:uid="{1B403D3C-DA62-4E49-96D0-6A1B41A3937D}"/>
    <cellStyle name="Normal GHG whole table 3 4 2 6 13" xfId="45402" xr:uid="{5C861049-EE98-488B-A241-148852147CF9}"/>
    <cellStyle name="Normal GHG whole table 3 4 2 6 14" xfId="48793" xr:uid="{BD8D6797-7374-4137-A5C8-CA9D716B32DB}"/>
    <cellStyle name="Normal GHG whole table 3 4 2 6 15" xfId="50798" xr:uid="{778AF3E6-93D1-4990-B00D-1C30CD841A88}"/>
    <cellStyle name="Normal GHG whole table 3 4 2 6 2" xfId="7815" xr:uid="{BDE1EBB1-6482-443C-9DEC-8FCAA38E7438}"/>
    <cellStyle name="Normal GHG whole table 3 4 2 6 3" xfId="11394" xr:uid="{1E5FE4B7-577B-4067-9EEE-01F40A7E745F}"/>
    <cellStyle name="Normal GHG whole table 3 4 2 6 4" xfId="15294" xr:uid="{7BEB00F0-EDE0-48EE-9818-56A6C110AE06}"/>
    <cellStyle name="Normal GHG whole table 3 4 2 6 5" xfId="18493" xr:uid="{BA719F19-8037-40F4-BB9D-099E84AF7B39}"/>
    <cellStyle name="Normal GHG whole table 3 4 2 6 6" xfId="22473" xr:uid="{ED782FBF-2657-4189-B75A-EBDB64E371EC}"/>
    <cellStyle name="Normal GHG whole table 3 4 2 6 7" xfId="25035" xr:uid="{6DF8D29D-1404-4ABD-B6EB-9B0A431FAE69}"/>
    <cellStyle name="Normal GHG whole table 3 4 2 6 8" xfId="29378" xr:uid="{05CF8EC5-2871-40FA-A266-6DE8E3E8B1E5}"/>
    <cellStyle name="Normal GHG whole table 3 4 2 6 9" xfId="31352" xr:uid="{0546E1E4-22B8-4519-A80F-5493EE0B7BC0}"/>
    <cellStyle name="Normal GHG whole table 3 4 2 7" xfId="2766" xr:uid="{1A18C6CF-A495-4BC8-AD61-FC73EEF85C73}"/>
    <cellStyle name="Normal GHG whole table 3 4 2 7 10" xfId="34345" xr:uid="{DA6BB6B0-4E9B-4460-89B3-D2D1C8CBA02D}"/>
    <cellStyle name="Normal GHG whole table 3 4 2 7 11" xfId="37790" xr:uid="{0A7214FF-758E-4A7A-8874-5CADA0D8F334}"/>
    <cellStyle name="Normal GHG whole table 3 4 2 7 12" xfId="40483" xr:uid="{91F699B8-C815-4681-8429-FBEC61E754E3}"/>
    <cellStyle name="Normal GHG whole table 3 4 2 7 13" xfId="44789" xr:uid="{BF6CA6CF-65CC-4620-9D67-260A37B01E7B}"/>
    <cellStyle name="Normal GHG whole table 3 4 2 7 14" xfId="48185" xr:uid="{480A0225-60B8-45FE-BD93-3445C23CF677}"/>
    <cellStyle name="Normal GHG whole table 3 4 2 7 15" xfId="50190" xr:uid="{CE6375B5-85B8-4DC4-8925-727E86B822C0}"/>
    <cellStyle name="Normal GHG whole table 3 4 2 7 2" xfId="7202" xr:uid="{62DCCC08-7C4A-4726-BFBF-5C3C1B3A7F34}"/>
    <cellStyle name="Normal GHG whole table 3 4 2 7 3" xfId="10782" xr:uid="{1940F7D4-7D28-4EC4-89E3-9E401DACC9CD}"/>
    <cellStyle name="Normal GHG whole table 3 4 2 7 4" xfId="14681" xr:uid="{A7AD66D4-5C5C-4D03-924B-DF524E6DCE78}"/>
    <cellStyle name="Normal GHG whole table 3 4 2 7 5" xfId="17882" xr:uid="{5803FACF-5985-4058-9DB9-B55CA531158F}"/>
    <cellStyle name="Normal GHG whole table 3 4 2 7 6" xfId="21865" xr:uid="{B47766E7-44A5-4CFA-BFAF-53CA67E794B3}"/>
    <cellStyle name="Normal GHG whole table 3 4 2 7 7" xfId="24427" xr:uid="{7EABC454-9D45-478E-8FB1-C54707823BAC}"/>
    <cellStyle name="Normal GHG whole table 3 4 2 7 8" xfId="28765" xr:uid="{7695370E-F325-44DA-BF3B-E310E414C93F}"/>
    <cellStyle name="Normal GHG whole table 3 4 2 7 9" xfId="30738" xr:uid="{FCC21305-566C-407E-93CC-62BD46F32E69}"/>
    <cellStyle name="Normal GHG whole table 3 4 2 8" xfId="4332" xr:uid="{5670BD5C-2B40-4278-A1E3-F2F7FCEDB0FF}"/>
    <cellStyle name="Normal GHG whole table 3 4 2 8 10" xfId="41995" xr:uid="{849B8B9A-842C-4135-A844-D5537D94CA6E}"/>
    <cellStyle name="Normal GHG whole table 3 4 2 8 11" xfId="46331" xr:uid="{D816C498-E403-4973-9C27-B705D083A74C}"/>
    <cellStyle name="Normal GHG whole table 3 4 2 8 12" xfId="49735" xr:uid="{53D94DE8-E143-4584-8BBB-F774C43F65EE}"/>
    <cellStyle name="Normal GHG whole table 3 4 2 8 13" xfId="51702" xr:uid="{78362B26-984B-4D75-BE67-86789A669032}"/>
    <cellStyle name="Normal GHG whole table 3 4 2 8 2" xfId="8765" xr:uid="{C0E77159-F090-4822-9221-721BA8641397}"/>
    <cellStyle name="Normal GHG whole table 3 4 2 8 3" xfId="12336" xr:uid="{1C1BBEAD-C81A-401A-B0B9-AE83D949B146}"/>
    <cellStyle name="Normal GHG whole table 3 4 2 8 4" xfId="16239" xr:uid="{A41054C9-05C2-456C-BE41-69D0A890E2EF}"/>
    <cellStyle name="Normal GHG whole table 3 4 2 8 5" xfId="19420" xr:uid="{55A5DAC7-F246-4AF0-8BEA-26EFAD411521}"/>
    <cellStyle name="Normal GHG whole table 3 4 2 8 6" xfId="25939" xr:uid="{113DDC3A-8E27-47BC-9625-2888960A914A}"/>
    <cellStyle name="Normal GHG whole table 3 4 2 8 7" xfId="32287" xr:uid="{8FF08020-FE21-4D23-B753-19078C55CDF6}"/>
    <cellStyle name="Normal GHG whole table 3 4 2 8 8" xfId="35893" xr:uid="{460F193A-B8D7-4E25-B3DD-A3C3DD96EF12}"/>
    <cellStyle name="Normal GHG whole table 3 4 2 8 9" xfId="39345" xr:uid="{178ACBB8-3711-422E-8AC6-9827AA221F46}"/>
    <cellStyle name="Normal GHG whole table 3 4 2 9" xfId="3797" xr:uid="{C40CA713-A38C-4B18-872E-F4BACE3C6DF6}"/>
    <cellStyle name="Normal GHG whole table 3 4 2 9 10" xfId="41460" xr:uid="{8DBFC172-A6DB-4A6F-B079-0555E9517BF7}"/>
    <cellStyle name="Normal GHG whole table 3 4 2 9 11" xfId="45796" xr:uid="{663B474B-3D96-4C96-8BAF-1CCFFDE6E546}"/>
    <cellStyle name="Normal GHG whole table 3 4 2 9 12" xfId="49200" xr:uid="{740F9282-D321-4682-BC98-0B6B3CCA6D53}"/>
    <cellStyle name="Normal GHG whole table 3 4 2 9 13" xfId="51167" xr:uid="{421ADF0B-5E17-4C4E-9D27-7AF5B42EA622}"/>
    <cellStyle name="Normal GHG whole table 3 4 2 9 2" xfId="8230" xr:uid="{FD770FFA-F8A1-455C-B21E-B8A514779389}"/>
    <cellStyle name="Normal GHG whole table 3 4 2 9 3" xfId="11801" xr:uid="{D4DBEEEF-9D0B-4D50-B660-64B2537D2F00}"/>
    <cellStyle name="Normal GHG whole table 3 4 2 9 4" xfId="15704" xr:uid="{2E492441-D8A6-47A7-B0C6-41CAAE01525C}"/>
    <cellStyle name="Normal GHG whole table 3 4 2 9 5" xfId="18885" xr:uid="{0C6714E4-AFED-43D9-A8BC-B3325CD9F883}"/>
    <cellStyle name="Normal GHG whole table 3 4 2 9 6" xfId="25404" xr:uid="{C9025D0F-9F26-4E4B-9982-AB4554978073}"/>
    <cellStyle name="Normal GHG whole table 3 4 2 9 7" xfId="31752" xr:uid="{CCF5770C-0870-4E4E-B2EF-E0E20CF48AB9}"/>
    <cellStyle name="Normal GHG whole table 3 4 2 9 8" xfId="35358" xr:uid="{EC53905A-937B-4626-9E85-177E9C0A1979}"/>
    <cellStyle name="Normal GHG whole table 3 4 2 9 9" xfId="38810" xr:uid="{BFEDF58E-57C1-451F-9F84-254D7EDAEA82}"/>
    <cellStyle name="Normal GHG whole table 3 4 3" xfId="1240" xr:uid="{7B5A48B1-0334-4525-A570-E0E17A58F2D0}"/>
    <cellStyle name="Normal GHG whole table 3 4 3 10" xfId="36418" xr:uid="{ED22FA51-BB36-4B2E-8E4F-A515158D33F9}"/>
    <cellStyle name="Normal GHG whole table 3 4 3 11" xfId="26529" xr:uid="{FD398D0B-6EBB-4F2E-8401-A7ACA0632494}"/>
    <cellStyle name="Normal GHG whole table 3 4 3 12" xfId="43265" xr:uid="{336EB802-870D-4E3F-BE6B-35201E071FBC}"/>
    <cellStyle name="Normal GHG whole table 3 4 3 13" xfId="48059" xr:uid="{8AA3CBC7-52BC-44CD-A72A-A967BC873320}"/>
    <cellStyle name="Normal GHG whole table 3 4 3 2" xfId="5682" xr:uid="{AABB521A-1E80-4D94-9388-696E003C04E9}"/>
    <cellStyle name="Normal GHG whole table 3 4 3 3" xfId="9256" xr:uid="{4B6EE07E-B520-4F66-8B9E-5FFEA33DD013}"/>
    <cellStyle name="Normal GHG whole table 3 4 3 4" xfId="4940" xr:uid="{9DF6CD92-5B15-4ECF-BAF2-FD826DA40137}"/>
    <cellStyle name="Normal GHG whole table 3 4 3 5" xfId="20348" xr:uid="{975328F9-79D0-4B28-A003-C19F40FF8C0F}"/>
    <cellStyle name="Normal GHG whole table 3 4 3 6" xfId="13387" xr:uid="{F43D5E1C-9B15-4D57-8229-D76FD7D2AB4C}"/>
    <cellStyle name="Normal GHG whole table 3 4 3 7" xfId="27284" xr:uid="{201E16E2-25A7-45A0-9DA0-BBC06123F441}"/>
    <cellStyle name="Normal GHG whole table 3 4 3 8" xfId="27919" xr:uid="{7E431FC0-CC0D-4F4D-86A6-B7DE5CFE7ACC}"/>
    <cellStyle name="Normal GHG whole table 3 4 3 9" xfId="32823" xr:uid="{AA5FD789-E298-4588-8536-45FB326902B8}"/>
    <cellStyle name="Normal GHG whole table 3 4 4" xfId="1734" xr:uid="{BD0F8208-107A-49A7-9499-41C18917433A}"/>
    <cellStyle name="Normal GHG whole table 3 4 4 10" xfId="33317" xr:uid="{538A009A-408C-4F7C-87BF-4678AEC10736}"/>
    <cellStyle name="Normal GHG whole table 3 4 4 11" xfId="36864" xr:uid="{F9FC53FC-74D2-4424-9DD2-E25124C4C9E4}"/>
    <cellStyle name="Normal GHG whole table 3 4 4 12" xfId="27164" xr:uid="{FE9A4CCD-B61B-473C-8C2D-CCC41FB73ACA}"/>
    <cellStyle name="Normal GHG whole table 3 4 4 13" xfId="43759" xr:uid="{1FF0F675-7217-49EE-BB78-8C8C222695FF}"/>
    <cellStyle name="Normal GHG whole table 3 4 4 14" xfId="46688" xr:uid="{E786DCCF-9EFE-4190-AEDE-73BDFF00835E}"/>
    <cellStyle name="Normal GHG whole table 3 4 4 2" xfId="6172" xr:uid="{BE9A52B6-2D58-4068-B787-EB288259AB8B}"/>
    <cellStyle name="Normal GHG whole table 3 4 4 3" xfId="9750" xr:uid="{C7846F14-FA4C-4079-A05B-BD4774E260CE}"/>
    <cellStyle name="Normal GHG whole table 3 4 4 4" xfId="13652" xr:uid="{DBE930E1-A733-4320-949D-7D9B9DF3A0DA}"/>
    <cellStyle name="Normal GHG whole table 3 4 4 5" xfId="16855" xr:uid="{90CE8616-FA15-4792-83E6-D4D03197E571}"/>
    <cellStyle name="Normal GHG whole table 3 4 4 6" xfId="20842" xr:uid="{F124A6F9-FD46-4460-B439-9F5C75157B37}"/>
    <cellStyle name="Normal GHG whole table 3 4 4 7" xfId="23442" xr:uid="{7ED1DF42-28DE-44EB-B64C-D98DD89AC21B}"/>
    <cellStyle name="Normal GHG whole table 3 4 4 8" xfId="27765" xr:uid="{3835DADA-7EE2-4688-ACB4-44A32DE288E8}"/>
    <cellStyle name="Normal GHG whole table 3 4 4 9" xfId="28616" xr:uid="{89ED503E-03E4-41A3-B8BB-1BAF47906D05}"/>
    <cellStyle name="Normal GHG whole table 3 4 5" xfId="2144" xr:uid="{A87ACCC1-B140-4FB7-9BA1-974576D86DED}"/>
    <cellStyle name="Normal GHG whole table 3 4 5 10" xfId="33723" xr:uid="{B43D0425-3C33-43B1-AE24-88FC4125F17A}"/>
    <cellStyle name="Normal GHG whole table 3 4 5 11" xfId="37226" xr:uid="{829FB628-D371-4815-AB42-CB4608D7CC10}"/>
    <cellStyle name="Normal GHG whole table 3 4 5 12" xfId="39861" xr:uid="{D31ED1C6-3ED0-4A31-80CC-9C08B1232C3C}"/>
    <cellStyle name="Normal GHG whole table 3 4 5 13" xfId="44167" xr:uid="{EA8BCFE8-DB6F-43C9-A94B-06A876E09656}"/>
    <cellStyle name="Normal GHG whole table 3 4 5 14" xfId="47809" xr:uid="{1B6A5C1A-BCC8-47F0-8FE9-04B246188493}"/>
    <cellStyle name="Normal GHG whole table 3 4 5 2" xfId="6582" xr:uid="{1C58E7FE-6628-4BB9-977E-087E19041817}"/>
    <cellStyle name="Normal GHG whole table 3 4 5 3" xfId="10160" xr:uid="{4391972F-67BE-4E31-9D4B-9AF6C7C28FC7}"/>
    <cellStyle name="Normal GHG whole table 3 4 5 4" xfId="14059" xr:uid="{E96BC5EC-4EF4-461F-8D0E-ED2710DC7E9B}"/>
    <cellStyle name="Normal GHG whole table 3 4 5 5" xfId="17260" xr:uid="{1A97FF8E-4F9B-4AD8-9EFE-3252BF4B45EE}"/>
    <cellStyle name="Normal GHG whole table 3 4 5 6" xfId="21243" xr:uid="{A80701C0-C5C5-4184-9B2C-452BD3721962}"/>
    <cellStyle name="Normal GHG whole table 3 4 5 7" xfId="23830" xr:uid="{EFA5E41B-E0FD-4BE4-B4D2-159BDD3A9B03}"/>
    <cellStyle name="Normal GHG whole table 3 4 5 8" xfId="28159" xr:uid="{CC740298-1564-4576-9FA1-80D2C9B3981E}"/>
    <cellStyle name="Normal GHG whole table 3 4 5 9" xfId="29908" xr:uid="{DB159349-9395-454E-89E4-A412F63D9568}"/>
    <cellStyle name="Normal GHG whole table 3 4 6" xfId="2485" xr:uid="{54039BF7-D952-4FEB-8C62-B03B51460BBF}"/>
    <cellStyle name="Normal GHG whole table 3 4 6 10" xfId="34064" xr:uid="{1C08E4D0-A9A5-4753-B53D-A0F410FBE3BB}"/>
    <cellStyle name="Normal GHG whole table 3 4 6 11" xfId="37541" xr:uid="{09B529E7-04BF-4564-AEA6-62600864D3C8}"/>
    <cellStyle name="Normal GHG whole table 3 4 6 12" xfId="40202" xr:uid="{59BA7045-9B7E-4D48-929D-ACE081963922}"/>
    <cellStyle name="Normal GHG whole table 3 4 6 13" xfId="44508" xr:uid="{BB2B40F2-CC66-4073-A025-F3D631C30AC9}"/>
    <cellStyle name="Normal GHG whole table 3 4 6 14" xfId="49100" xr:uid="{8525A683-FD2B-4BEE-A16C-AADE9578D605}"/>
    <cellStyle name="Normal GHG whole table 3 4 6 2" xfId="6923" xr:uid="{A7037F7E-92B1-4740-A35B-854ED6BDBAA1}"/>
    <cellStyle name="Normal GHG whole table 3 4 6 3" xfId="10501" xr:uid="{8AEB9333-B1FC-435E-9C85-477BC224E96F}"/>
    <cellStyle name="Normal GHG whole table 3 4 6 4" xfId="14400" xr:uid="{A5092429-7867-4CC5-9781-6C4A52BA5B21}"/>
    <cellStyle name="Normal GHG whole table 3 4 6 5" xfId="17601" xr:uid="{CBA1423A-8862-42C4-85A0-6210B9C2A86C}"/>
    <cellStyle name="Normal GHG whole table 3 4 6 6" xfId="21584" xr:uid="{89E074B4-06A0-407D-9552-7E677735CEE2}"/>
    <cellStyle name="Normal GHG whole table 3 4 6 7" xfId="24165" xr:uid="{BA0A8216-8227-4A53-9ADA-A73FE8416DF1}"/>
    <cellStyle name="Normal GHG whole table 3 4 6 8" xfId="28492" xr:uid="{76CEAAAD-C923-44FA-83ED-BF0D67AD8DFB}"/>
    <cellStyle name="Normal GHG whole table 3 4 6 9" xfId="30267" xr:uid="{87F397C7-6BCF-4DA7-A5DE-F85A326890AC}"/>
    <cellStyle name="Normal GHG whole table 3 4 7" xfId="3169" xr:uid="{07663F11-1100-4CC5-9D67-C02D1E15C656}"/>
    <cellStyle name="Normal GHG whole table 3 4 7 10" xfId="34746" xr:uid="{0C025455-572B-480E-9057-C1E1989A07CC}"/>
    <cellStyle name="Normal GHG whole table 3 4 7 11" xfId="38191" xr:uid="{AA75BDA2-6F74-4777-B6F0-CAEBF6408D57}"/>
    <cellStyle name="Normal GHG whole table 3 4 7 12" xfId="40880" xr:uid="{BB8C6F8D-5A89-46D9-9668-5C091FB00F7E}"/>
    <cellStyle name="Normal GHG whole table 3 4 7 13" xfId="45191" xr:uid="{3F3ACB2D-B808-4133-BA1A-00BB3774BA8E}"/>
    <cellStyle name="Normal GHG whole table 3 4 7 14" xfId="48582" xr:uid="{9C060C44-6C15-467D-8DDA-871A245421AB}"/>
    <cellStyle name="Normal GHG whole table 3 4 7 15" xfId="50587" xr:uid="{0BA50786-559A-4BA7-BD11-F92A2576B65D}"/>
    <cellStyle name="Normal GHG whole table 3 4 7 2" xfId="7604" xr:uid="{7527A772-18C9-41F7-BE28-E64B18B0E1DE}"/>
    <cellStyle name="Normal GHG whole table 3 4 7 3" xfId="11183" xr:uid="{08085157-ED5C-4199-BDD4-7BC6D94486B6}"/>
    <cellStyle name="Normal GHG whole table 3 4 7 4" xfId="15083" xr:uid="{FADF0018-77C0-4B65-BD0A-DCD6D3409B65}"/>
    <cellStyle name="Normal GHG whole table 3 4 7 5" xfId="18282" xr:uid="{99CED5F4-AC64-4554-97DD-1A335EACF887}"/>
    <cellStyle name="Normal GHG whole table 3 4 7 6" xfId="22262" xr:uid="{3C162F2C-7864-44A1-B5AD-A5EBFBE0F3D0}"/>
    <cellStyle name="Normal GHG whole table 3 4 7 7" xfId="24824" xr:uid="{1699B3E7-A3CD-4FF3-9E4A-6000E8F7703A}"/>
    <cellStyle name="Normal GHG whole table 3 4 7 8" xfId="29167" xr:uid="{BA22EE54-5B40-46B6-8355-11D6A8A2EC53}"/>
    <cellStyle name="Normal GHG whole table 3 4 7 9" xfId="31141" xr:uid="{9805235F-2D79-4161-A9ED-242009A0085D}"/>
    <cellStyle name="Normal GHG whole table 3 4 8" xfId="3477" xr:uid="{AF3C0169-FE15-430B-83F8-91883EC3DC64}"/>
    <cellStyle name="Normal GHG whole table 3 4 8 10" xfId="35054" xr:uid="{AE1D3CB2-921D-44DA-9728-507349EAEF73}"/>
    <cellStyle name="Normal GHG whole table 3 4 8 11" xfId="38499" xr:uid="{DA4CEEA1-6FAD-40EB-803B-635937EE3A5A}"/>
    <cellStyle name="Normal GHG whole table 3 4 8 12" xfId="41188" xr:uid="{2BF409D2-0BDE-409C-A873-7EEEADAEAAD9}"/>
    <cellStyle name="Normal GHG whole table 3 4 8 13" xfId="45499" xr:uid="{64567D76-00EF-443B-A232-A440C9A06E8F}"/>
    <cellStyle name="Normal GHG whole table 3 4 8 14" xfId="48890" xr:uid="{CDC5983A-5EDD-4A9B-9DC6-858DC6C81A29}"/>
    <cellStyle name="Normal GHG whole table 3 4 8 15" xfId="50895" xr:uid="{F90AC91F-D4F2-4F19-BAC8-F245F4026591}"/>
    <cellStyle name="Normal GHG whole table 3 4 8 2" xfId="7912" xr:uid="{878DE572-632F-4C27-9DBC-FE0A4BC00CD9}"/>
    <cellStyle name="Normal GHG whole table 3 4 8 3" xfId="11491" xr:uid="{E6854786-63B5-4B6A-B259-09AA809090FF}"/>
    <cellStyle name="Normal GHG whole table 3 4 8 4" xfId="15391" xr:uid="{56D9CCF3-8FF0-4789-AD5D-A0AB55AD7A19}"/>
    <cellStyle name="Normal GHG whole table 3 4 8 5" xfId="18590" xr:uid="{E5339DCA-A152-491E-9BFF-10BF4AD729C5}"/>
    <cellStyle name="Normal GHG whole table 3 4 8 6" xfId="22570" xr:uid="{AEFB7848-80F1-48BA-803A-6FE9ED4F314B}"/>
    <cellStyle name="Normal GHG whole table 3 4 8 7" xfId="25132" xr:uid="{4026F69F-224F-4736-BDE6-87DDC3FF1350}"/>
    <cellStyle name="Normal GHG whole table 3 4 8 8" xfId="29475" xr:uid="{4D5AF6CE-5D37-4CB5-BAF9-91856E3622D3}"/>
    <cellStyle name="Normal GHG whole table 3 4 8 9" xfId="31449" xr:uid="{2A086F92-837D-42DA-B763-C21EC1AE33EC}"/>
    <cellStyle name="Normal GHG whole table 3 4 9" xfId="4123" xr:uid="{1BD0F506-ACF5-4D41-AD5B-789D18656D58}"/>
    <cellStyle name="Normal GHG whole table 3 4 9 10" xfId="41786" xr:uid="{BC569D52-9E8C-4E92-B6D6-E06007575FD1}"/>
    <cellStyle name="Normal GHG whole table 3 4 9 11" xfId="46122" xr:uid="{5F017A55-8219-48D0-9BBD-C97BC0B94406}"/>
    <cellStyle name="Normal GHG whole table 3 4 9 12" xfId="49526" xr:uid="{4435ABFD-2760-4CC1-93D1-A02C28260ED3}"/>
    <cellStyle name="Normal GHG whole table 3 4 9 13" xfId="51493" xr:uid="{3A5032A8-7210-43A2-9CBD-167049D1708E}"/>
    <cellStyle name="Normal GHG whole table 3 4 9 2" xfId="8556" xr:uid="{A077CC44-F130-4709-81C8-409D4D2A4254}"/>
    <cellStyle name="Normal GHG whole table 3 4 9 3" xfId="12127" xr:uid="{9AC18298-1454-45F1-9AB7-9996C4C730B0}"/>
    <cellStyle name="Normal GHG whole table 3 4 9 4" xfId="16030" xr:uid="{2668AB5E-6593-4261-A705-B96D7D70F855}"/>
    <cellStyle name="Normal GHG whole table 3 4 9 5" xfId="19211" xr:uid="{B94C0772-2F5B-49E1-8F94-6FB4B017CEC5}"/>
    <cellStyle name="Normal GHG whole table 3 4 9 6" xfId="25730" xr:uid="{3EEA42F8-3BBC-4A5B-B15E-BB89655D7AC6}"/>
    <cellStyle name="Normal GHG whole table 3 4 9 7" xfId="32078" xr:uid="{FEB30CD8-BEA6-482B-9670-7644FB8510EB}"/>
    <cellStyle name="Normal GHG whole table 3 4 9 8" xfId="35684" xr:uid="{04B4585E-0E65-4AF4-9334-E8DD789929E0}"/>
    <cellStyle name="Normal GHG whole table 3 4 9 9" xfId="39136" xr:uid="{31C6085E-8384-4A7A-AF77-AEEF0927B6CF}"/>
    <cellStyle name="Normal GHG whole table 3 5" xfId="1609" xr:uid="{9ACCD43D-9271-4A08-AB8A-27E779B47139}"/>
    <cellStyle name="Normal GHG whole table 3 5 10" xfId="36749" xr:uid="{79123114-660B-4616-AE5A-710110C483F3}"/>
    <cellStyle name="Normal GHG whole table 3 5 11" xfId="31653" xr:uid="{8DBE35C4-2BC1-4147-823C-F8C74FF9F664}"/>
    <cellStyle name="Normal GHG whole table 3 5 12" xfId="43634" xr:uid="{93E05300-C764-4B14-BF75-C2F901E29612}"/>
    <cellStyle name="Normal GHG whole table 3 5 13" xfId="47646" xr:uid="{76FA2106-F617-4729-86ED-C556F0835B88}"/>
    <cellStyle name="Normal GHG whole table 3 5 2" xfId="6048" xr:uid="{0B43A2E6-8DA8-4582-A536-378EA1E8FDFA}"/>
    <cellStyle name="Normal GHG whole table 3 5 3" xfId="9625" xr:uid="{4942D533-80BF-46E1-8D3F-9CEA1C8CE58E}"/>
    <cellStyle name="Normal GHG whole table 3 5 4" xfId="16730" xr:uid="{98F1D6E1-8ED3-400E-B28D-8F1D2757A146}"/>
    <cellStyle name="Normal GHG whole table 3 5 5" xfId="20717" xr:uid="{3931C685-3079-497C-A648-E1A8CC852FAA}"/>
    <cellStyle name="Normal GHG whole table 3 5 6" xfId="23325" xr:uid="{5669D43D-EB54-417D-9F39-119CC22FD6B5}"/>
    <cellStyle name="Normal GHG whole table 3 5 7" xfId="27642" xr:uid="{22B05B39-9B00-4C80-AC43-B5DCF46E7499}"/>
    <cellStyle name="Normal GHG whole table 3 5 8" xfId="27891" xr:uid="{89AF6803-2649-4DB4-90D1-AC5C1DF0C0E3}"/>
    <cellStyle name="Normal GHG whole table 3 5 9" xfId="33192" xr:uid="{E9925E3D-1A4B-4003-8F3E-89221B00EE0D}"/>
    <cellStyle name="Normal GHG whole table 3 6" xfId="1230" xr:uid="{2C98817C-D96E-467C-BD63-C544E384BB85}"/>
    <cellStyle name="Normal GHG whole table 3 6 10" xfId="32813" xr:uid="{CA784255-D313-456C-A9A5-A53A7E8427D2}"/>
    <cellStyle name="Normal GHG whole table 3 6 11" xfId="36411" xr:uid="{3CBA0D86-7AB9-45BB-987A-79128F121F6A}"/>
    <cellStyle name="Normal GHG whole table 3 6 12" xfId="28102" xr:uid="{4C892484-A053-4BB1-A245-0130F5D9DF58}"/>
    <cellStyle name="Normal GHG whole table 3 6 13" xfId="43255" xr:uid="{9054E346-FDFE-4AA7-AC71-CE074CF6A7EF}"/>
    <cellStyle name="Normal GHG whole table 3 6 14" xfId="47176" xr:uid="{1FA4C948-5D4C-4656-B1E9-DE5885A6FF6D}"/>
    <cellStyle name="Normal GHG whole table 3 6 2" xfId="5672" xr:uid="{87239DD6-B03D-484E-81D8-289C22664DE2}"/>
    <cellStyle name="Normal GHG whole table 3 6 3" xfId="9246" xr:uid="{E27F8CF7-764D-4207-A396-5EB56AFEB596}"/>
    <cellStyle name="Normal GHG whole table 3 6 4" xfId="13189" xr:uid="{3A1E7A5A-235F-41E8-BF0E-2E264DBD176F}"/>
    <cellStyle name="Normal GHG whole table 3 6 5" xfId="3679" xr:uid="{9444A27D-77C0-44A4-B548-36DF070AA2A5}"/>
    <cellStyle name="Normal GHG whole table 3 6 6" xfId="20338" xr:uid="{6C6F8DB3-C11C-4B18-AFB8-1068109A336E}"/>
    <cellStyle name="Normal GHG whole table 3 6 7" xfId="13045" xr:uid="{00D450AA-AF03-4170-AFC0-DD459DAE8DC1}"/>
    <cellStyle name="Normal GHG whole table 3 6 8" xfId="27274" xr:uid="{63BE630B-D2D5-4412-B4F8-6F9855F1562A}"/>
    <cellStyle name="Normal GHG whole table 3 6 9" xfId="26798" xr:uid="{CCB228C6-E1A5-47AB-A8C9-A1EBE60D1CD4}"/>
    <cellStyle name="Normal GHG whole table 3 7" xfId="2005" xr:uid="{DBE0226B-4B20-41BF-9A5D-2364A7E82AAA}"/>
    <cellStyle name="Normal GHG whole table 3 7 10" xfId="33584" xr:uid="{D183455C-B497-44B8-B0CD-D8CB04025371}"/>
    <cellStyle name="Normal GHG whole table 3 7 11" xfId="37103" xr:uid="{54782290-118F-40BD-A388-22EC5C446832}"/>
    <cellStyle name="Normal GHG whole table 3 7 12" xfId="39722" xr:uid="{46973A6F-BDDE-4628-AF21-2A879E5D16A7}"/>
    <cellStyle name="Normal GHG whole table 3 7 13" xfId="44028" xr:uid="{B8BEDD67-E51D-4F53-A6D4-9E699A6734C4}"/>
    <cellStyle name="Normal GHG whole table 3 7 14" xfId="46721" xr:uid="{14C5B55F-27BE-499E-B1E4-FDE5E09B6490}"/>
    <cellStyle name="Normal GHG whole table 3 7 2" xfId="6443" xr:uid="{7414561B-EE9E-4568-941E-4CF2769538DC}"/>
    <cellStyle name="Normal GHG whole table 3 7 3" xfId="10021" xr:uid="{716CB045-ACB0-4968-BBF3-D13F259A8426}"/>
    <cellStyle name="Normal GHG whole table 3 7 4" xfId="13920" xr:uid="{D39D9267-6904-4012-A663-3E2EA5078FEC}"/>
    <cellStyle name="Normal GHG whole table 3 7 5" xfId="17121" xr:uid="{4E543ACA-F7D8-43ED-AB8A-788E7E10C82C}"/>
    <cellStyle name="Normal GHG whole table 3 7 6" xfId="21104" xr:uid="{55191F76-5CFF-411E-8024-EC94085180CE}"/>
    <cellStyle name="Normal GHG whole table 3 7 7" xfId="23692" xr:uid="{E841A50D-BC0F-44A4-816C-5A6D0472C643}"/>
    <cellStyle name="Normal GHG whole table 3 7 8" xfId="28024" xr:uid="{6196E424-210C-49F8-9B90-23871C0B553C}"/>
    <cellStyle name="Normal GHG whole table 3 7 9" xfId="27540" xr:uid="{41461526-B4ED-495D-8DC9-DB16F7EF37F5}"/>
    <cellStyle name="Normal GHG whole table 3 8" xfId="2028" xr:uid="{E0D774B4-789D-446D-8768-03E993C0E29F}"/>
    <cellStyle name="Normal GHG whole table 3 8 10" xfId="33607" xr:uid="{469CB8AB-4E41-4C6A-9CBC-A86F04E3AC67}"/>
    <cellStyle name="Normal GHG whole table 3 8 11" xfId="37121" xr:uid="{220EB114-4389-476E-8074-A6266CB0D1A5}"/>
    <cellStyle name="Normal GHG whole table 3 8 12" xfId="39745" xr:uid="{166DBB77-731E-44D9-BC1D-739384393C0F}"/>
    <cellStyle name="Normal GHG whole table 3 8 13" xfId="44051" xr:uid="{5F2DBE11-C507-419B-B36F-C15D68353815}"/>
    <cellStyle name="Normal GHG whole table 3 8 14" xfId="47797" xr:uid="{93C86815-6810-47C4-A442-B1B8A7862F50}"/>
    <cellStyle name="Normal GHG whole table 3 8 2" xfId="6466" xr:uid="{D5E23FE1-9686-4248-9052-51BEF825E038}"/>
    <cellStyle name="Normal GHG whole table 3 8 3" xfId="10044" xr:uid="{E57310AF-5380-4DDC-A268-315D99C2BD16}"/>
    <cellStyle name="Normal GHG whole table 3 8 4" xfId="13943" xr:uid="{B5C84ADC-CB3F-4D07-A1BF-13101529C672}"/>
    <cellStyle name="Normal GHG whole table 3 8 5" xfId="17144" xr:uid="{EA9C297B-61C9-4CAD-B61D-E232BFF99DFB}"/>
    <cellStyle name="Normal GHG whole table 3 8 6" xfId="21127" xr:uid="{F743C21D-CAAD-41CC-9E07-2942682E2490}"/>
    <cellStyle name="Normal GHG whole table 3 8 7" xfId="23715" xr:uid="{D4EBB359-0477-4230-BAD7-FE793FC8FD0B}"/>
    <cellStyle name="Normal GHG whole table 3 8 8" xfId="28045" xr:uid="{0DBF97CA-4B09-4513-B266-0DA7D276F620}"/>
    <cellStyle name="Normal GHG whole table 3 8 9" xfId="28255" xr:uid="{BF8FA958-6482-4739-948F-F0CC645A885E}"/>
    <cellStyle name="Normal GHG whole table 3 9" xfId="2918" xr:uid="{3E0FCADE-CB43-4EC8-BBEC-AE21372E285C}"/>
    <cellStyle name="Normal GHG whole table 3 9 10" xfId="34495" xr:uid="{67AC2CC9-A07F-434D-A0A4-FF342DE6F3ED}"/>
    <cellStyle name="Normal GHG whole table 3 9 11" xfId="37940" xr:uid="{381EBB82-9D7C-4E71-96C6-F8E0E0D54B93}"/>
    <cellStyle name="Normal GHG whole table 3 9 12" xfId="40629" xr:uid="{48BF2A70-1A7E-4FC4-94BC-0BC76B4CD0A7}"/>
    <cellStyle name="Normal GHG whole table 3 9 13" xfId="44940" xr:uid="{13EB25E2-452D-44A6-B976-3E9C40C8E178}"/>
    <cellStyle name="Normal GHG whole table 3 9 14" xfId="48331" xr:uid="{B92B3996-7182-4F30-97CA-E379DDBF04CF}"/>
    <cellStyle name="Normal GHG whole table 3 9 15" xfId="50336" xr:uid="{C19CD09F-A555-454F-9487-0B767D9E530B}"/>
    <cellStyle name="Normal GHG whole table 3 9 2" xfId="7353" xr:uid="{2DC79332-24E0-4584-9538-422676E321BF}"/>
    <cellStyle name="Normal GHG whole table 3 9 3" xfId="10932" xr:uid="{80BE9E52-8253-43DF-8E52-697FABC7A73B}"/>
    <cellStyle name="Normal GHG whole table 3 9 4" xfId="14832" xr:uid="{B94E1A95-C3E2-4A46-95A0-2677C3D48342}"/>
    <cellStyle name="Normal GHG whole table 3 9 5" xfId="18031" xr:uid="{8C284463-915F-4788-B2CF-2E778D6FE8FB}"/>
    <cellStyle name="Normal GHG whole table 3 9 6" xfId="22011" xr:uid="{3059CD9A-4AF3-49B6-A96A-432983E6015F}"/>
    <cellStyle name="Normal GHG whole table 3 9 7" xfId="24573" xr:uid="{7EB63D19-3544-46C2-B569-EBED36066ADF}"/>
    <cellStyle name="Normal GHG whole table 3 9 8" xfId="28916" xr:uid="{667FD6AF-02C1-4144-B926-33E7B2EB998C}"/>
    <cellStyle name="Normal GHG whole table 3 9 9" xfId="30890" xr:uid="{FE3FF168-2B42-44DA-8F91-839321B470CE}"/>
    <cellStyle name="Normal GHG whole table 4" xfId="143" xr:uid="{B0BDC9A2-A1CF-4456-95BC-9FD7A8211D9A}"/>
    <cellStyle name="Normal GHG whole table 4 10" xfId="52018" xr:uid="{4B08C04A-0B35-42FB-B11E-4D3982721AB2}"/>
    <cellStyle name="Normal GHG whole table 4 2" xfId="2792" xr:uid="{BF2672CD-FDCA-4D07-B1FD-BCCA73E4BDC9}"/>
    <cellStyle name="Normal GHG whole table 4 2 10" xfId="34371" xr:uid="{F116BA66-531B-4761-8E43-621E651909D2}"/>
    <cellStyle name="Normal GHG whole table 4 2 11" xfId="37816" xr:uid="{50E949DE-2FD8-47AE-80BC-88885F6EE2B3}"/>
    <cellStyle name="Normal GHG whole table 4 2 12" xfId="40509" xr:uid="{42B6FA9F-E954-4187-AB41-9B998C66D5BA}"/>
    <cellStyle name="Normal GHG whole table 4 2 13" xfId="44815" xr:uid="{94951131-AE1B-46DE-952A-A34189B2D990}"/>
    <cellStyle name="Normal GHG whole table 4 2 14" xfId="50216" xr:uid="{CD30D0DE-681B-4248-9653-52B6274C6868}"/>
    <cellStyle name="Normal GHG whole table 4 2 2" xfId="7228" xr:uid="{A3DD011D-121D-4678-9712-ED22F12469EC}"/>
    <cellStyle name="Normal GHG whole table 4 2 3" xfId="10808" xr:uid="{C181F486-1F1A-44E2-B971-2C2E7CFCBC16}"/>
    <cellStyle name="Normal GHG whole table 4 2 4" xfId="14707" xr:uid="{A7A14DAE-7640-49EA-9BD0-581244EF3C15}"/>
    <cellStyle name="Normal GHG whole table 4 2 5" xfId="17908" xr:uid="{2BB00D94-EAA3-418D-91CF-5B395FB8A5EC}"/>
    <cellStyle name="Normal GHG whole table 4 2 6" xfId="21891" xr:uid="{1EC81991-A4F7-4820-B0A8-A04149F2E7AF}"/>
    <cellStyle name="Normal GHG whole table 4 2 7" xfId="24453" xr:uid="{B7906540-BC18-4082-9835-E7DA2FB44BF6}"/>
    <cellStyle name="Normal GHG whole table 4 2 8" xfId="28791" xr:uid="{708C0611-8B9D-4590-B7F7-AA54962D651E}"/>
    <cellStyle name="Normal GHG whole table 4 2 9" xfId="30764" xr:uid="{AF3D147F-2A87-4DD0-A076-8651EF1E2C54}"/>
    <cellStyle name="Normal GHG whole table 4 3" xfId="4665" xr:uid="{32D571A6-486A-445D-9982-B3279E1A8972}"/>
    <cellStyle name="Normal GHG whole table 4 4" xfId="12807" xr:uid="{6FCF5B9F-076F-477D-A9C5-9EBE283A5B6B}"/>
    <cellStyle name="Normal GHG whole table 4 5" xfId="4732" xr:uid="{C9AD9C9C-533D-470C-BE0E-8907860AE6EA}"/>
    <cellStyle name="Normal GHG whole table 4 6" xfId="26310" xr:uid="{DCF13500-160C-4D71-ACD2-D45BC5D05D2A}"/>
    <cellStyle name="Normal GHG whole table 4 7" xfId="31644" xr:uid="{18CABA74-39D3-4A83-B543-D960425FBB92}"/>
    <cellStyle name="Normal GHG whole table 4 8" xfId="30034" xr:uid="{F265DFEC-0FB0-41E2-9AF2-00F8306FE163}"/>
    <cellStyle name="Normal GHG whole table 4 9" xfId="47907" xr:uid="{76EEFC49-237C-4674-8FF0-4D661AEC73C8}"/>
    <cellStyle name="Normal GHG whole table 5" xfId="3688" xr:uid="{2ACB3F19-98C1-4B9F-B26B-86FCC9D76258}"/>
    <cellStyle name="Normal GHG whole table 6" xfId="26247" xr:uid="{E2A8C1DF-777D-4219-80AB-CFE9CDEE825A}"/>
    <cellStyle name="Normal GHG whole table 7" xfId="51984" xr:uid="{D3744467-9443-48BB-88E4-8C1AF499BA68}"/>
    <cellStyle name="Normal GHG-Shade" xfId="77" xr:uid="{80588C9F-A12D-462E-BC56-50709348B843}"/>
    <cellStyle name="Normal GHG-Shade 2" xfId="240" xr:uid="{E7F11DBB-FDA1-4DD9-BF81-73987EBDC26D}"/>
    <cellStyle name="Normal GHG-Shade 2 2" xfId="241" xr:uid="{1BB80369-09E1-4A57-B07D-9B0790C99C87}"/>
    <cellStyle name="Normal GHG-Shade 2 3" xfId="242" xr:uid="{59C9E02C-00AE-4FF8-9BC7-3D63EA7C651D}"/>
    <cellStyle name="Normal GHG-Shade 2 4" xfId="272" xr:uid="{49C4F86B-47BA-4A98-8982-85DB79B74500}"/>
    <cellStyle name="Normal GHG-Shade 2 5" xfId="437" xr:uid="{8D0FF5D3-2D83-4590-AEDE-8CC29F260829}"/>
    <cellStyle name="Normal GHG-Shade 3" xfId="243" xr:uid="{E5034ACD-0CA1-483D-AF51-3F0E361238F7}"/>
    <cellStyle name="Normal GHG-Shade 3 2" xfId="244" xr:uid="{F92166D0-CD1C-40EE-B435-60836116E006}"/>
    <cellStyle name="Normal GHG-Shade 4" xfId="245" xr:uid="{26E5FBC3-DE27-42AD-B98D-CC0505CAC90B}"/>
    <cellStyle name="Normal GHG-Shade 4 2" xfId="508" xr:uid="{CA530CA8-1D1B-4725-A8ED-516BA3718C6F}"/>
    <cellStyle name="Normal GHG-Shade 4 3" xfId="2849" xr:uid="{C0115A76-A5DA-41C1-A504-0AD3F5B3D1D9}"/>
    <cellStyle name="Normál_Munka1" xfId="90" xr:uid="{A445FF13-D195-4B63-A1EE-68CAC1EEC028}"/>
    <cellStyle name="Note 2" xfId="246" xr:uid="{9E58EC80-62B9-466C-B0EE-57CBA4937B3D}"/>
    <cellStyle name="Note 2 10" xfId="2850" xr:uid="{95DCDF9C-CFD5-46CE-A70F-E64CF23B58BF}"/>
    <cellStyle name="Note 2 10 10" xfId="34427" xr:uid="{B6866E70-891A-41DC-B89A-068B58A34DF0}"/>
    <cellStyle name="Note 2 10 11" xfId="37873" xr:uid="{9070632C-FB99-4993-885B-F4A5529DECBD}"/>
    <cellStyle name="Note 2 10 12" xfId="40562" xr:uid="{396631DC-4D3E-480B-B35E-AAE37338A319}"/>
    <cellStyle name="Note 2 10 13" xfId="44872" xr:uid="{9816EFEA-4E3A-45E9-93E2-0D013E9F178A}"/>
    <cellStyle name="Note 2 10 14" xfId="48264" xr:uid="{EA1450A0-C73C-4909-A8F4-2ADBA723635D}"/>
    <cellStyle name="Note 2 10 15" xfId="50269" xr:uid="{09AE7C36-302A-4DD0-B3D1-34F9694AA402}"/>
    <cellStyle name="Note 2 10 2" xfId="7285" xr:uid="{12E5072A-D07B-4A71-A6C2-D7166B67A8CA}"/>
    <cellStyle name="Note 2 10 3" xfId="10864" xr:uid="{2001BA52-E9D6-4E31-8CC4-FD83351E6008}"/>
    <cellStyle name="Note 2 10 4" xfId="14765" xr:uid="{D723A3D1-69F5-478A-B902-F3C33EF57B4F}"/>
    <cellStyle name="Note 2 10 5" xfId="17963" xr:uid="{FF777DC8-9DFD-4C20-9B09-AC697D7B651B}"/>
    <cellStyle name="Note 2 10 6" xfId="21944" xr:uid="{A398AD13-201A-4083-A0A0-44436BD56C20}"/>
    <cellStyle name="Note 2 10 7" xfId="24506" xr:uid="{818D27EF-80C4-4F73-9E89-78653359857E}"/>
    <cellStyle name="Note 2 10 8" xfId="28849" xr:uid="{71516945-A30D-40CD-B090-B79EEC8CD4D1}"/>
    <cellStyle name="Note 2 10 9" xfId="30822" xr:uid="{B877DD91-041F-41D4-A241-A80C8EEBAB68}"/>
    <cellStyle name="Note 2 11" xfId="3451" xr:uid="{BB2F0650-9CD8-4A63-8919-EC1206862E8C}"/>
    <cellStyle name="Note 2 11 10" xfId="35028" xr:uid="{49D53E3A-7827-4E60-AA00-4C69D9238F10}"/>
    <cellStyle name="Note 2 11 11" xfId="38473" xr:uid="{650269A4-1A9B-4BF3-8DC5-6D375BD13550}"/>
    <cellStyle name="Note 2 11 12" xfId="41162" xr:uid="{86AE9484-EC0E-47B1-96F7-8644D1ADA8DD}"/>
    <cellStyle name="Note 2 11 13" xfId="45473" xr:uid="{F11D02F0-E03D-427A-915E-868C1062EF5B}"/>
    <cellStyle name="Note 2 11 14" xfId="48864" xr:uid="{16516342-7D3D-4471-ACFB-29DFA9CD8B89}"/>
    <cellStyle name="Note 2 11 15" xfId="50869" xr:uid="{4EA992EC-8E41-4656-BE34-55FDC6EE8083}"/>
    <cellStyle name="Note 2 11 2" xfId="7886" xr:uid="{F8F79017-214E-4A9D-9F57-7D55658986FC}"/>
    <cellStyle name="Note 2 11 3" xfId="11465" xr:uid="{A89E5ED7-0CFC-4DA2-9BAF-7219B062D800}"/>
    <cellStyle name="Note 2 11 4" xfId="15365" xr:uid="{0ECD442A-BAA6-4837-A8EE-5611916BED09}"/>
    <cellStyle name="Note 2 11 5" xfId="18564" xr:uid="{88114E3F-4C9C-47BC-AC5A-7DE9E3D6A321}"/>
    <cellStyle name="Note 2 11 6" xfId="22544" xr:uid="{5C5076EA-33A4-49AB-91F2-B406E17E5D90}"/>
    <cellStyle name="Note 2 11 7" xfId="25106" xr:uid="{5EA492BA-C90A-4C7C-BB71-3B6BF46620A7}"/>
    <cellStyle name="Note 2 11 8" xfId="29449" xr:uid="{0C618A52-1FC8-4DBF-98C3-84A21E1EDB79}"/>
    <cellStyle name="Note 2 11 9" xfId="31423" xr:uid="{323F2044-DBB9-4B0E-8EBA-456D51C0275B}"/>
    <cellStyle name="Note 2 12" xfId="3806" xr:uid="{E549FD44-E4C6-4008-A117-0F889170DB51}"/>
    <cellStyle name="Note 2 12 10" xfId="41469" xr:uid="{FC203002-1577-4FC1-B463-5587BD76D6BD}"/>
    <cellStyle name="Note 2 12 11" xfId="45805" xr:uid="{D3333F24-0172-45E0-8060-7EDAD09F2B9F}"/>
    <cellStyle name="Note 2 12 12" xfId="49209" xr:uid="{5BC9A494-A922-43CD-8BA0-1EBA6E50AB0B}"/>
    <cellStyle name="Note 2 12 13" xfId="51176" xr:uid="{71AE89B4-CF42-4BD4-B855-DE2D6711B23F}"/>
    <cellStyle name="Note 2 12 2" xfId="8239" xr:uid="{A1DF20C9-92CF-43FD-A103-E6B4A8CB24BC}"/>
    <cellStyle name="Note 2 12 3" xfId="11810" xr:uid="{DE0D1D68-8DE4-4335-930C-446F7F9E4A60}"/>
    <cellStyle name="Note 2 12 4" xfId="15713" xr:uid="{3C1D8BC1-3459-41B9-856D-3BEDFF3780CC}"/>
    <cellStyle name="Note 2 12 5" xfId="18894" xr:uid="{26F14EC4-0D53-44D5-A1BD-76FE16945019}"/>
    <cellStyle name="Note 2 12 6" xfId="25413" xr:uid="{64C3DC24-FEDF-4E2F-9C8B-D26BA80FACC2}"/>
    <cellStyle name="Note 2 12 7" xfId="31761" xr:uid="{C131343C-7463-4AA6-9442-FD609EA395D3}"/>
    <cellStyle name="Note 2 12 8" xfId="35367" xr:uid="{62082E59-EA5F-43A0-B869-D27B32812FF2}"/>
    <cellStyle name="Note 2 12 9" xfId="38819" xr:uid="{0E90BB24-B965-4E97-89E3-08F5A5C46DEC}"/>
    <cellStyle name="Note 2 13" xfId="4400" xr:uid="{A150640D-5059-4F75-BB10-84AE45DFE214}"/>
    <cellStyle name="Note 2 13 10" xfId="42063" xr:uid="{995C7A99-9F9D-4440-82BB-849F8D155A71}"/>
    <cellStyle name="Note 2 13 11" xfId="46399" xr:uid="{8962D1FE-29AB-4987-928C-141BC6220712}"/>
    <cellStyle name="Note 2 13 12" xfId="49803" xr:uid="{11EB1909-DCC4-4FF3-BDAD-F1EB2F1978D1}"/>
    <cellStyle name="Note 2 13 13" xfId="51770" xr:uid="{27CB23A6-6EE9-47ED-B4EA-50798E3BAA73}"/>
    <cellStyle name="Note 2 13 2" xfId="8833" xr:uid="{955BE99B-0870-41BA-9322-23179BEA115E}"/>
    <cellStyle name="Note 2 13 3" xfId="12404" xr:uid="{6D968A84-2217-4D44-8FD7-0E62B6A829EB}"/>
    <cellStyle name="Note 2 13 4" xfId="16307" xr:uid="{98E109E0-4764-4E37-9DAF-3C9528F8220F}"/>
    <cellStyle name="Note 2 13 5" xfId="19488" xr:uid="{B32DDB78-C764-4139-B57E-CF4B63C7E1CC}"/>
    <cellStyle name="Note 2 13 6" xfId="26007" xr:uid="{A88E51CE-EA18-4833-8EF2-038920C7572D}"/>
    <cellStyle name="Note 2 13 7" xfId="32355" xr:uid="{339FC6CF-4114-4F4E-B4CB-B557A6E1C327}"/>
    <cellStyle name="Note 2 13 8" xfId="35961" xr:uid="{976976B6-D286-44EE-BDAB-6743FB675069}"/>
    <cellStyle name="Note 2 13 9" xfId="39413" xr:uid="{9F5937BD-7997-4144-98DA-BCA34253A2BB}"/>
    <cellStyle name="Note 2 14" xfId="5060" xr:uid="{84687B87-1BD5-47E1-B049-83A49C4A4DA8}"/>
    <cellStyle name="Note 2 15" xfId="12902" xr:uid="{C44C6861-3E8D-4E45-84AA-A591CB8E6F38}"/>
    <cellStyle name="Note 2 16" xfId="12994" xr:uid="{8A4A19E4-B7A1-4D95-920D-4D9C578A045B}"/>
    <cellStyle name="Note 2 17" xfId="36600" xr:uid="{A13A4B39-D236-4D94-81C6-1BB9F6B00942}"/>
    <cellStyle name="Note 2 18" xfId="42392" xr:uid="{FAD3F23B-19F1-4770-B937-89B4A4099B02}"/>
    <cellStyle name="Note 2 19" xfId="52257" xr:uid="{C9622C6B-85B7-4B51-BAF9-C55E452C5033}"/>
    <cellStyle name="Note 2 2" xfId="636" xr:uid="{7F38B858-4FF9-4363-9C95-127EA823E09A}"/>
    <cellStyle name="Note 2 2 10" xfId="3950" xr:uid="{8F76135C-A4DD-4997-A9BF-A32DDC9751AB}"/>
    <cellStyle name="Note 2 2 10 10" xfId="41613" xr:uid="{AE2D6DE0-355C-4CDE-8AAB-624A0F606EE5}"/>
    <cellStyle name="Note 2 2 10 11" xfId="45949" xr:uid="{4CA3CAC9-7C7F-4F75-962A-68D1E190543D}"/>
    <cellStyle name="Note 2 2 10 12" xfId="49353" xr:uid="{5BB97CF3-03A3-49A7-BA80-5142D89EAB40}"/>
    <cellStyle name="Note 2 2 10 13" xfId="51320" xr:uid="{AF04EEC8-48E7-4DD5-8B91-FC32C26C1B46}"/>
    <cellStyle name="Note 2 2 10 2" xfId="8383" xr:uid="{1CF8676A-EF3C-4A73-B2BF-1825A8AF1744}"/>
    <cellStyle name="Note 2 2 10 3" xfId="11954" xr:uid="{8EFF51EE-0C54-4B96-BD73-89A92787EEC9}"/>
    <cellStyle name="Note 2 2 10 4" xfId="15857" xr:uid="{04250F0C-761B-4781-A82F-F3391A436000}"/>
    <cellStyle name="Note 2 2 10 5" xfId="19038" xr:uid="{89D57940-285F-4AD6-B8AF-3C568A34809C}"/>
    <cellStyle name="Note 2 2 10 6" xfId="25557" xr:uid="{217D09EA-24F5-4CF8-8E21-FA4612A6E689}"/>
    <cellStyle name="Note 2 2 10 7" xfId="31905" xr:uid="{4CA70657-A265-499F-9239-A7EB8454B85D}"/>
    <cellStyle name="Note 2 2 10 8" xfId="35511" xr:uid="{D670F969-5B79-4E10-A792-03AFF2C466F3}"/>
    <cellStyle name="Note 2 2 10 9" xfId="38963" xr:uid="{6C7BCE10-D589-4CAD-9261-FC4A6C24C5A6}"/>
    <cellStyle name="Note 2 2 11" xfId="5294" xr:uid="{D2BAF1BB-F817-46DD-A36D-D12EE36C063C}"/>
    <cellStyle name="Note 2 2 12" xfId="13361" xr:uid="{9541A7B4-FE9B-470C-8DC5-E37541A425ED}"/>
    <cellStyle name="Note 2 2 13" xfId="19750" xr:uid="{1D01194D-78E2-41EC-BF33-D5ADE75F9D86}"/>
    <cellStyle name="Note 2 2 14" xfId="30131" xr:uid="{53E2A823-3E39-429F-972E-824B1DAF2AB6}"/>
    <cellStyle name="Note 2 2 15" xfId="42666" xr:uid="{003056D5-85E3-4ACD-BF96-5FE01F4F5209}"/>
    <cellStyle name="Note 2 2 16" xfId="52500" xr:uid="{F8E729CF-3039-4A05-BD35-46B6411A54E6}"/>
    <cellStyle name="Note 2 2 2" xfId="851" xr:uid="{1C0D481F-E3EB-427B-ACD2-77C8A94F9E03}"/>
    <cellStyle name="Note 2 2 2 10" xfId="5144" xr:uid="{9B01ED6F-A897-42AD-AB20-BCD7F98354F0}"/>
    <cellStyle name="Note 2 2 2 11" xfId="13195" xr:uid="{3D88AFF1-7353-4126-BA6A-C528EEEA15F1}"/>
    <cellStyle name="Note 2 2 2 12" xfId="19960" xr:uid="{71F9AB1A-5026-4C6A-A5A1-5E076563950A}"/>
    <cellStyle name="Note 2 2 2 13" xfId="36910" xr:uid="{D275B8EF-8110-4C62-A96E-960A23419EE8}"/>
    <cellStyle name="Note 2 2 2 14" xfId="42876" xr:uid="{ACDFCDFF-DCF6-4304-9AD2-9F487099FF56}"/>
    <cellStyle name="Note 2 2 2 15" xfId="52714" xr:uid="{2E31C77D-CF42-490E-8087-9D304BA250E7}"/>
    <cellStyle name="Note 2 2 2 2" xfId="1401" xr:uid="{BA134F69-2FEC-4E64-9876-00B739E5984F}"/>
    <cellStyle name="Note 2 2 2 2 10" xfId="43426" xr:uid="{3C95BD24-B67B-4CD2-A3D3-2EC5343F38C1}"/>
    <cellStyle name="Note 2 2 2 2 11" xfId="46892" xr:uid="{D72646F8-2368-4E1C-A943-B5F441F830B0}"/>
    <cellStyle name="Note 2 2 2 2 2" xfId="5840" xr:uid="{DF484E04-4995-4A3A-A2F5-980270DD6F0A}"/>
    <cellStyle name="Note 2 2 2 2 3" xfId="9417" xr:uid="{AC35F026-6834-4D05-B3C6-CE355E3A7632}"/>
    <cellStyle name="Note 2 2 2 2 4" xfId="16522" xr:uid="{3C3503B2-477E-4C77-8543-E4C6B6F1E5D2}"/>
    <cellStyle name="Note 2 2 2 2 5" xfId="20509" xr:uid="{D5B832DC-B585-4FB8-8DE3-31523153AAB8}"/>
    <cellStyle name="Note 2 2 2 2 6" xfId="23130" xr:uid="{80DEAD91-01DD-4292-9D23-D10752C16DD9}"/>
    <cellStyle name="Note 2 2 2 2 7" xfId="28738" xr:uid="{83F7E438-9B02-448B-83B2-337CA04E7B0A}"/>
    <cellStyle name="Note 2 2 2 2 8" xfId="32984" xr:uid="{E9A60A90-A671-4164-927C-2835D66E6669}"/>
    <cellStyle name="Note 2 2 2 2 9" xfId="36695" xr:uid="{EF60C67A-C933-4235-9FB8-E7D6A8FB20E9}"/>
    <cellStyle name="Note 2 2 2 3" xfId="1533" xr:uid="{B1E68C59-5195-4B18-8244-61A0E9E9139F}"/>
    <cellStyle name="Note 2 2 2 3 10" xfId="26518" xr:uid="{5C8A45D6-7065-45DC-AAAA-B2541952FBF3}"/>
    <cellStyle name="Note 2 2 2 3 11" xfId="43558" xr:uid="{86AE0531-CE84-424C-B015-ADD7CEC64B6F}"/>
    <cellStyle name="Note 2 2 2 3 12" xfId="47460" xr:uid="{04052C62-D372-4446-A174-1907EAB160B8}"/>
    <cellStyle name="Note 2 2 2 3 2" xfId="5972" xr:uid="{4530D7E0-5053-49AC-B536-A182E79A8003}"/>
    <cellStyle name="Note 2 2 2 3 3" xfId="9549" xr:uid="{EE63BC26-33A9-4F69-8D61-3F27F946B105}"/>
    <cellStyle name="Note 2 2 2 3 4" xfId="13461" xr:uid="{3BA27326-70B4-42B1-ADA9-73B3FF8A6358}"/>
    <cellStyle name="Note 2 2 2 3 5" xfId="16654" xr:uid="{4E2E32FE-0707-472B-ADD8-542D2234799F}"/>
    <cellStyle name="Note 2 2 2 3 6" xfId="20641" xr:uid="{66845004-8AE7-455B-A0BC-F71B822F44DF}"/>
    <cellStyle name="Note 2 2 2 3 7" xfId="23254" xr:uid="{DC226655-CED9-4F3C-B312-03CC18F2EE08}"/>
    <cellStyle name="Note 2 2 2 3 8" xfId="26612" xr:uid="{3BB91F79-807D-4288-A0E6-0235E54E593A}"/>
    <cellStyle name="Note 2 2 2 3 9" xfId="33116" xr:uid="{0E9496ED-7FB1-4AF1-B8D6-9E80B80FD0BB}"/>
    <cellStyle name="Note 2 2 2 4" xfId="2266" xr:uid="{AFDF9E9A-0A01-460C-B1D1-508BA9B35CF8}"/>
    <cellStyle name="Note 2 2 2 4 10" xfId="39983" xr:uid="{7A261DDB-3CB8-4DF2-B5AE-8C45732F58E1}"/>
    <cellStyle name="Note 2 2 2 4 11" xfId="44289" xr:uid="{C0D658F3-F507-4319-8825-870B5936D84B}"/>
    <cellStyle name="Note 2 2 2 4 12" xfId="47746" xr:uid="{90F556DF-E0A1-4080-ABA3-BDE4CAAB2FD5}"/>
    <cellStyle name="Note 2 2 2 4 2" xfId="6704" xr:uid="{66FAFCF7-23CF-454C-BA6E-48794E324295}"/>
    <cellStyle name="Note 2 2 2 4 3" xfId="10282" xr:uid="{CF12AA6E-2709-4B36-8A36-1AE5FFCDBBB8}"/>
    <cellStyle name="Note 2 2 2 4 4" xfId="14181" xr:uid="{2AF3B2AD-EDB5-4E2B-8D8D-173556FF5791}"/>
    <cellStyle name="Note 2 2 2 4 5" xfId="17382" xr:uid="{2F34651C-503C-4182-887C-36262787F476}"/>
    <cellStyle name="Note 2 2 2 4 6" xfId="21365" xr:uid="{76ECF665-9CD5-4BC8-9D7D-55995B4A895F}"/>
    <cellStyle name="Note 2 2 2 4 7" xfId="23952" xr:uid="{28EA9ED3-74FF-4CFC-89B5-91689CE00948}"/>
    <cellStyle name="Note 2 2 2 4 8" xfId="30264" xr:uid="{C3FA2F89-99E3-48A9-ABF2-CE8E85AAA9E3}"/>
    <cellStyle name="Note 2 2 2 4 9" xfId="33845" xr:uid="{81A00FD5-CFF3-4081-AED9-F600DAF2072C}"/>
    <cellStyle name="Note 2 2 2 5" xfId="2626" xr:uid="{3DFFEA28-655E-47A2-A179-F0596214351B}"/>
    <cellStyle name="Note 2 2 2 5 10" xfId="40343" xr:uid="{BEEACBF4-42BF-4FD9-91CC-CA6FD7CD1C8D}"/>
    <cellStyle name="Note 2 2 2 5 11" xfId="44649" xr:uid="{AA095983-D100-47A5-B264-1BDC2A87A1F8}"/>
    <cellStyle name="Note 2 2 2 5 12" xfId="50050" xr:uid="{5DD2759F-5169-4561-92F2-8E4532DD4763}"/>
    <cellStyle name="Note 2 2 2 5 2" xfId="7063" xr:uid="{316A8E3D-4DDD-43B7-99DD-344D6CC2408E}"/>
    <cellStyle name="Note 2 2 2 5 3" xfId="10642" xr:uid="{E2722567-298A-490A-9C93-FB2C2F1A23D5}"/>
    <cellStyle name="Note 2 2 2 5 4" xfId="14541" xr:uid="{A8003F60-E125-4BA0-A617-DD6385F79DA4}"/>
    <cellStyle name="Note 2 2 2 5 5" xfId="17742" xr:uid="{CEE7C37D-30C2-4821-AB32-E9F99A180914}"/>
    <cellStyle name="Note 2 2 2 5 6" xfId="21725" xr:uid="{90DF5AD2-F0EA-4633-B723-BA757216C394}"/>
    <cellStyle name="Note 2 2 2 5 7" xfId="24294" xr:uid="{89C1058F-1D40-4AB4-A268-9E17FE56F3C9}"/>
    <cellStyle name="Note 2 2 2 5 8" xfId="30598" xr:uid="{591A0AE9-DB53-4EB9-846D-9DE038876672}"/>
    <cellStyle name="Note 2 2 2 5 9" xfId="34205" xr:uid="{A85C03CF-0D09-4EEA-B74A-903B96FBEE9D}"/>
    <cellStyle name="Note 2 2 2 6" xfId="3315" xr:uid="{8BF4020C-28F2-497E-A3C3-5F486FA2BCAE}"/>
    <cellStyle name="Note 2 2 2 6 10" xfId="34892" xr:uid="{73933067-7DE6-497E-81C2-AA07D2F6C5CE}"/>
    <cellStyle name="Note 2 2 2 6 11" xfId="38337" xr:uid="{A0D9FA7C-6FF6-48FE-B0D4-B59CE2910798}"/>
    <cellStyle name="Note 2 2 2 6 12" xfId="41026" xr:uid="{41422A7A-9840-471B-9739-BB06C2F45BCE}"/>
    <cellStyle name="Note 2 2 2 6 13" xfId="45337" xr:uid="{01AA6F7F-3A8C-4819-A3E3-7BFD87AA047D}"/>
    <cellStyle name="Note 2 2 2 6 14" xfId="48728" xr:uid="{014CA66E-0035-448C-BA48-69C1CA99B8C4}"/>
    <cellStyle name="Note 2 2 2 6 15" xfId="50733" xr:uid="{98BD549F-ADF6-4BB3-93A3-ADBA27F53B63}"/>
    <cellStyle name="Note 2 2 2 6 2" xfId="7750" xr:uid="{55BB149D-374B-49C7-AE06-40D4D989FBC3}"/>
    <cellStyle name="Note 2 2 2 6 3" xfId="11329" xr:uid="{0B972E28-1FDC-4378-9B6E-6461A67F56BD}"/>
    <cellStyle name="Note 2 2 2 6 4" xfId="15229" xr:uid="{F077C236-C24B-41EF-BECE-7856FB4E47AB}"/>
    <cellStyle name="Note 2 2 2 6 5" xfId="18428" xr:uid="{06E90687-13AB-4809-A383-D95D69A0F067}"/>
    <cellStyle name="Note 2 2 2 6 6" xfId="22408" xr:uid="{53E6A50D-8C61-4BA1-BF46-764B83B55926}"/>
    <cellStyle name="Note 2 2 2 6 7" xfId="24970" xr:uid="{A7F621D0-A257-4DE4-9219-E1C686FB067D}"/>
    <cellStyle name="Note 2 2 2 6 8" xfId="29313" xr:uid="{71AAA3A2-74DD-4AB1-8492-0963028DE369}"/>
    <cellStyle name="Note 2 2 2 6 9" xfId="31287" xr:uid="{E909728C-7590-4056-9158-0E9B24B9CB35}"/>
    <cellStyle name="Note 2 2 2 7" xfId="2936" xr:uid="{0F0B926F-86FD-4B1B-85A9-86AA0B7EC3B6}"/>
    <cellStyle name="Note 2 2 2 7 10" xfId="34513" xr:uid="{26A95F5D-F389-4E4F-8A3C-00BE965C0897}"/>
    <cellStyle name="Note 2 2 2 7 11" xfId="37958" xr:uid="{500658CA-42C1-4FE6-B0AF-C054F8D7D8AA}"/>
    <cellStyle name="Note 2 2 2 7 12" xfId="40647" xr:uid="{9E099222-F6DA-42BC-8449-3B56ACC2B4DE}"/>
    <cellStyle name="Note 2 2 2 7 13" xfId="44958" xr:uid="{831484FB-0042-49EC-835F-4ACBCD84EEFE}"/>
    <cellStyle name="Note 2 2 2 7 14" xfId="48349" xr:uid="{3BCE5EB2-D6DB-4FEA-A9E7-7F8318E367C6}"/>
    <cellStyle name="Note 2 2 2 7 15" xfId="50354" xr:uid="{0CFBF61B-6D97-4451-881F-F55509A08DF6}"/>
    <cellStyle name="Note 2 2 2 7 2" xfId="7371" xr:uid="{E766FDD2-A709-4AD1-B793-AE872B4A64B8}"/>
    <cellStyle name="Note 2 2 2 7 3" xfId="10950" xr:uid="{22856C1A-2E9A-4898-BB69-FAC15006B431}"/>
    <cellStyle name="Note 2 2 2 7 4" xfId="14850" xr:uid="{0348AB59-58F4-4F1B-81ED-623DBC74D81E}"/>
    <cellStyle name="Note 2 2 2 7 5" xfId="18049" xr:uid="{85C30153-F5A3-4442-BB2B-8869475BD09D}"/>
    <cellStyle name="Note 2 2 2 7 6" xfId="22029" xr:uid="{560D8E14-84E8-4C8F-8B49-81B4DD08E023}"/>
    <cellStyle name="Note 2 2 2 7 7" xfId="24591" xr:uid="{E5A26D27-F9B6-414E-9CF0-0419851B15FB}"/>
    <cellStyle name="Note 2 2 2 7 8" xfId="28934" xr:uid="{FCDF732D-3B72-492D-AD38-234997125AD5}"/>
    <cellStyle name="Note 2 2 2 7 9" xfId="30908" xr:uid="{9FF82DE3-0813-4B4C-9B45-196C475B8677}"/>
    <cellStyle name="Note 2 2 2 8" xfId="4267" xr:uid="{701D55B4-2284-4E20-9AA9-DF39524D5229}"/>
    <cellStyle name="Note 2 2 2 8 10" xfId="41930" xr:uid="{07ACB634-39E0-4834-902F-6B9A8D883610}"/>
    <cellStyle name="Note 2 2 2 8 11" xfId="46266" xr:uid="{8B418667-F06F-4173-B2FB-0C8DF6C97380}"/>
    <cellStyle name="Note 2 2 2 8 12" xfId="49670" xr:uid="{2DDD4CBC-677C-49D3-B1A7-F5086808BFC6}"/>
    <cellStyle name="Note 2 2 2 8 13" xfId="51637" xr:uid="{27986407-1712-44B3-A344-493735B8E915}"/>
    <cellStyle name="Note 2 2 2 8 2" xfId="8700" xr:uid="{A98AE5BC-DF89-4623-8E9A-B8AEF3983DD4}"/>
    <cellStyle name="Note 2 2 2 8 3" xfId="12271" xr:uid="{BF93E1F3-6E4D-48B4-903C-C6B39F48C4C3}"/>
    <cellStyle name="Note 2 2 2 8 4" xfId="16174" xr:uid="{91071CCB-F146-41C0-92F4-33089B6A9A57}"/>
    <cellStyle name="Note 2 2 2 8 5" xfId="19355" xr:uid="{3A59CFB0-4380-4067-966F-CEBEBB7607EA}"/>
    <cellStyle name="Note 2 2 2 8 6" xfId="25874" xr:uid="{D279DBE1-78BB-4439-8427-C8A5DB39EFCA}"/>
    <cellStyle name="Note 2 2 2 8 7" xfId="32222" xr:uid="{BDEFA3A8-ACEF-43CB-A942-ADF74533A606}"/>
    <cellStyle name="Note 2 2 2 8 8" xfId="35828" xr:uid="{DB4EA9F6-5340-40D8-9E84-F6092BAF6F8E}"/>
    <cellStyle name="Note 2 2 2 8 9" xfId="39280" xr:uid="{44581179-6E5A-42BF-8135-D9EC296351F5}"/>
    <cellStyle name="Note 2 2 2 9" xfId="3826" xr:uid="{4F00B87A-A21B-432A-BBCA-867A4AE5A1FB}"/>
    <cellStyle name="Note 2 2 2 9 10" xfId="41489" xr:uid="{7A37FE5F-CB8C-4F3B-8EEA-A19C924CE4D2}"/>
    <cellStyle name="Note 2 2 2 9 11" xfId="45825" xr:uid="{74A02914-6089-481D-ACA7-0803EC41032B}"/>
    <cellStyle name="Note 2 2 2 9 12" xfId="49229" xr:uid="{36DB0B91-F984-40A5-AB56-32DEA2D9EB9D}"/>
    <cellStyle name="Note 2 2 2 9 13" xfId="51196" xr:uid="{4DF0AB4A-0ECC-4B9B-AC2D-FA85C6879F75}"/>
    <cellStyle name="Note 2 2 2 9 2" xfId="8259" xr:uid="{0EEC30B6-61C6-4A6F-88AA-236EAF677BA7}"/>
    <cellStyle name="Note 2 2 2 9 3" xfId="11830" xr:uid="{91169A1F-A6B4-4E77-8B2E-34B1D719A975}"/>
    <cellStyle name="Note 2 2 2 9 4" xfId="15733" xr:uid="{0BD64568-2FC3-4AC7-A227-E5AE6277680B}"/>
    <cellStyle name="Note 2 2 2 9 5" xfId="18914" xr:uid="{B86C589A-7574-4490-894C-8BA26C10333B}"/>
    <cellStyle name="Note 2 2 2 9 6" xfId="25433" xr:uid="{07DD528E-5CB2-41A9-8C04-CA338F542E51}"/>
    <cellStyle name="Note 2 2 2 9 7" xfId="31781" xr:uid="{4ED3C572-B1DB-4205-9522-4C1FBF475AAE}"/>
    <cellStyle name="Note 2 2 2 9 8" xfId="35387" xr:uid="{B0752698-6310-447B-9E03-91E6F3AB38F0}"/>
    <cellStyle name="Note 2 2 2 9 9" xfId="38839" xr:uid="{A8DC279B-9985-48A6-A5C1-ABB788E1244F}"/>
    <cellStyle name="Note 2 2 3" xfId="1033" xr:uid="{06506F16-8DF6-4873-8ADC-8E7B190583D9}"/>
    <cellStyle name="Note 2 2 3 10" xfId="43058" xr:uid="{EB00BD86-4CD8-4AF3-B95D-C3C59FE6786C}"/>
    <cellStyle name="Note 2 2 3 11" xfId="42291" xr:uid="{40356760-25C3-430F-814B-2F8A33E72FCC}"/>
    <cellStyle name="Note 2 2 3 2" xfId="5475" xr:uid="{5B9353E5-D731-4879-B8F2-ED930BC22358}"/>
    <cellStyle name="Note 2 2 3 3" xfId="9049" xr:uid="{20058D95-1A8E-43CB-B183-B7CD4F50CA1D}"/>
    <cellStyle name="Note 2 2 3 4" xfId="13561" xr:uid="{334E3542-007E-4BB8-9C80-D4C0D370FC25}"/>
    <cellStyle name="Note 2 2 3 5" xfId="20141" xr:uid="{B5036217-4EA7-4DD4-9476-A1EF6B759299}"/>
    <cellStyle name="Note 2 2 3 6" xfId="3678" xr:uid="{E4BEC83A-6BBF-4368-83A6-5353ADE4FE4B}"/>
    <cellStyle name="Note 2 2 3 7" xfId="26970" xr:uid="{527356B6-65C3-43F8-BE5F-6F75B3122CBE}"/>
    <cellStyle name="Note 2 2 3 8" xfId="32616" xr:uid="{41CB20BA-A3ED-4C18-812A-08E9603262F7}"/>
    <cellStyle name="Note 2 2 3 9" xfId="36632" xr:uid="{3F3C9791-3CAE-499A-A7AE-C2F063E9DF42}"/>
    <cellStyle name="Note 2 2 4" xfId="1808" xr:uid="{F5DDD9D2-F1F1-4FA4-9A5B-D3ADAE497F69}"/>
    <cellStyle name="Note 2 2 4 10" xfId="36993" xr:uid="{9772A57F-4D82-47FE-93D3-F6484C820940}"/>
    <cellStyle name="Note 2 2 4 11" xfId="43833" xr:uid="{3DF49C53-69B1-4914-9804-53D094CDA7A1}"/>
    <cellStyle name="Note 2 2 4 12" xfId="47090" xr:uid="{D8D02F98-9C01-425A-B8E6-041C9675F419}"/>
    <cellStyle name="Note 2 2 4 2" xfId="6246" xr:uid="{D739EEBA-A640-4256-81C5-DA0DF7B3E0E0}"/>
    <cellStyle name="Note 2 2 4 3" xfId="9824" xr:uid="{F9D49759-D2BB-4C02-9897-8955D10BB623}"/>
    <cellStyle name="Note 2 2 4 4" xfId="13726" xr:uid="{BC1AAE57-A745-4A14-B013-12602945DE55}"/>
    <cellStyle name="Note 2 2 4 5" xfId="16929" xr:uid="{33EBC6F1-9CF4-4D94-BA33-757CF0D08765}"/>
    <cellStyle name="Note 2 2 4 6" xfId="20916" xr:uid="{80E2CEF8-E8B2-4D66-A136-433D7CD18262}"/>
    <cellStyle name="Note 2 2 4 7" xfId="23516" xr:uid="{746FEFBB-A452-4A11-974C-B4C27C96B0E4}"/>
    <cellStyle name="Note 2 2 4 8" xfId="26992" xr:uid="{19FA5784-980D-4E2C-AE4C-C2577815B8B2}"/>
    <cellStyle name="Note 2 2 4 9" xfId="33391" xr:uid="{84AAA4D6-CEEF-4C16-9177-472586D40E3D}"/>
    <cellStyle name="Note 2 2 5" xfId="2086" xr:uid="{9DBFC020-C620-4F3A-8582-1C77E4A98082}"/>
    <cellStyle name="Note 2 2 5 10" xfId="39803" xr:uid="{B651374A-0DA3-49E3-B329-FA1CE92CF778}"/>
    <cellStyle name="Note 2 2 5 11" xfId="44109" xr:uid="{695F8687-40D8-46F7-900A-6E134ADE1E62}"/>
    <cellStyle name="Note 2 2 5 12" xfId="47325" xr:uid="{989EEDC5-51DF-4AC3-B07D-8B6579C3D8E2}"/>
    <cellStyle name="Note 2 2 5 2" xfId="6524" xr:uid="{609D1749-9AE9-4844-8886-2AE3911D534E}"/>
    <cellStyle name="Note 2 2 5 3" xfId="10102" xr:uid="{BB155A89-1252-4651-8FDA-65DA105BFA3B}"/>
    <cellStyle name="Note 2 2 5 4" xfId="14001" xr:uid="{71A0F0E5-5E15-44A3-AB22-68E5D6C9BFC9}"/>
    <cellStyle name="Note 2 2 5 5" xfId="17202" xr:uid="{0978EA14-CE7B-48DF-B093-BF47F1E6D1C9}"/>
    <cellStyle name="Note 2 2 5 6" xfId="21185" xr:uid="{F6678206-48FE-438B-8548-601D51F29A14}"/>
    <cellStyle name="Note 2 2 5 7" xfId="23772" xr:uid="{F25281C1-A1B6-4D5D-ABF8-218A38565ADA}"/>
    <cellStyle name="Note 2 2 5 8" xfId="30395" xr:uid="{A361297B-60C7-4D6D-BE17-7A35D1523791}"/>
    <cellStyle name="Note 2 2 5 9" xfId="33665" xr:uid="{60EFB088-327E-4342-A70D-4B15A6A12F40}"/>
    <cellStyle name="Note 2 2 6" xfId="2420" xr:uid="{71A5162D-7B11-4242-BF27-40B7153958E3}"/>
    <cellStyle name="Note 2 2 6 10" xfId="40137" xr:uid="{EDFFEAFD-6980-4E53-9599-BDA1D1322868}"/>
    <cellStyle name="Note 2 2 6 11" xfId="44443" xr:uid="{DE6370F7-2866-463A-BDFD-0D9A49968FEB}"/>
    <cellStyle name="Note 2 2 6 12" xfId="45692" xr:uid="{F7A3A34A-C399-416D-AF6A-2215E2D97925}"/>
    <cellStyle name="Note 2 2 6 2" xfId="6858" xr:uid="{CAF4DC40-1ACB-45DD-9C45-E0884EACD09E}"/>
    <cellStyle name="Note 2 2 6 3" xfId="10436" xr:uid="{919D8ED8-C26D-459C-BB98-54E6BA8E2A41}"/>
    <cellStyle name="Note 2 2 6 4" xfId="14335" xr:uid="{A404699E-C94D-40E2-8CBA-7260369AF6D0}"/>
    <cellStyle name="Note 2 2 6 5" xfId="17536" xr:uid="{FA74E522-3EB4-4A62-AD04-3F75E2F3972F}"/>
    <cellStyle name="Note 2 2 6 6" xfId="21519" xr:uid="{15205D53-9A43-4BAD-A9DA-E7901B0050C7}"/>
    <cellStyle name="Note 2 2 6 7" xfId="24103" xr:uid="{5340BB3A-15DE-41E3-88D9-2BC6FFA0B925}"/>
    <cellStyle name="Note 2 2 6 8" xfId="27386" xr:uid="{38659B65-6832-4AA5-8FA0-1172A130D6B9}"/>
    <cellStyle name="Note 2 2 6 9" xfId="33999" xr:uid="{2936AE82-8264-4103-B38B-188291CA98F0}"/>
    <cellStyle name="Note 2 2 7" xfId="3104" xr:uid="{8CBA92A5-B552-46AA-898B-C01E8F769708}"/>
    <cellStyle name="Note 2 2 7 10" xfId="34681" xr:uid="{B9FBE876-88B3-437E-AAFE-06191EA266BC}"/>
    <cellStyle name="Note 2 2 7 11" xfId="38126" xr:uid="{396B6277-9007-4684-82B3-BE60F5C1E20B}"/>
    <cellStyle name="Note 2 2 7 12" xfId="40815" xr:uid="{0BA18C25-BFBA-45E1-9967-E1B19B3B6F13}"/>
    <cellStyle name="Note 2 2 7 13" xfId="45126" xr:uid="{FBED0938-93F3-42F6-9EF6-3362E9DCAB24}"/>
    <cellStyle name="Note 2 2 7 14" xfId="48517" xr:uid="{0C448A2D-8C2D-4626-9005-FD86803D3CFA}"/>
    <cellStyle name="Note 2 2 7 15" xfId="50522" xr:uid="{9E08A473-7E25-4C3B-8729-B9E96B945BAD}"/>
    <cellStyle name="Note 2 2 7 2" xfId="7539" xr:uid="{2ED8864B-17E4-4098-AC51-96A4982187D4}"/>
    <cellStyle name="Note 2 2 7 3" xfId="11118" xr:uid="{B61BCEC1-782B-43BF-BA9E-F903B095175C}"/>
    <cellStyle name="Note 2 2 7 4" xfId="15018" xr:uid="{E19449A0-19E3-432F-B74A-B26F0944E825}"/>
    <cellStyle name="Note 2 2 7 5" xfId="18217" xr:uid="{EE62F266-90A0-419E-BC3F-DE9D93E9F769}"/>
    <cellStyle name="Note 2 2 7 6" xfId="22197" xr:uid="{4227ED5B-5ED8-4304-9C8B-1A3208D185A0}"/>
    <cellStyle name="Note 2 2 7 7" xfId="24759" xr:uid="{E785F156-50B6-42FC-BBEE-D901A2381EC8}"/>
    <cellStyle name="Note 2 2 7 8" xfId="29102" xr:uid="{67B0F2F2-9921-431F-BFB8-22110FF32615}"/>
    <cellStyle name="Note 2 2 7 9" xfId="31076" xr:uid="{62935BFF-565A-4DCD-9E1D-539980E9DDD6}"/>
    <cellStyle name="Note 2 2 8" xfId="3553" xr:uid="{751924CF-D1A3-415E-8074-6438C71DE852}"/>
    <cellStyle name="Note 2 2 8 10" xfId="35130" xr:uid="{67C2307B-BB35-4173-A96E-913FB7FA3016}"/>
    <cellStyle name="Note 2 2 8 11" xfId="38575" xr:uid="{63635F04-68CB-4C06-8CFD-7CC08F19225F}"/>
    <cellStyle name="Note 2 2 8 12" xfId="41264" xr:uid="{CE8DDFD4-128C-4821-A407-4296BF0B9601}"/>
    <cellStyle name="Note 2 2 8 13" xfId="45575" xr:uid="{6594CB0F-AD2E-4B37-861D-536015B6AA0B}"/>
    <cellStyle name="Note 2 2 8 14" xfId="48966" xr:uid="{D17855FF-B9E0-4351-B6AF-9E0DA299B439}"/>
    <cellStyle name="Note 2 2 8 15" xfId="50971" xr:uid="{638E1878-4F2E-4B54-A69E-11C4659C6F33}"/>
    <cellStyle name="Note 2 2 8 2" xfId="7988" xr:uid="{85D11C6D-0CAC-4B39-B9F8-110BFA4C70A1}"/>
    <cellStyle name="Note 2 2 8 3" xfId="11567" xr:uid="{021B1611-84DA-4B15-B843-8203E962745C}"/>
    <cellStyle name="Note 2 2 8 4" xfId="15467" xr:uid="{2105C87F-6FD0-4C8A-8918-6B2DC5A187A0}"/>
    <cellStyle name="Note 2 2 8 5" xfId="18666" xr:uid="{BF7B581C-383C-467F-925F-635FF099E1E8}"/>
    <cellStyle name="Note 2 2 8 6" xfId="22646" xr:uid="{5E429D71-F492-488A-92B9-289989740259}"/>
    <cellStyle name="Note 2 2 8 7" xfId="25208" xr:uid="{9B8E3342-7A73-4D34-B067-3D317AE73A4B}"/>
    <cellStyle name="Note 2 2 8 8" xfId="29551" xr:uid="{E301F661-1E86-4694-9557-96D984680A89}"/>
    <cellStyle name="Note 2 2 8 9" xfId="31525" xr:uid="{9E73F5D7-4290-450A-BCB8-ADE02A21225A}"/>
    <cellStyle name="Note 2 2 9" xfId="4058" xr:uid="{9501ED6C-246B-488C-B1CC-A2FCE9EF8FDA}"/>
    <cellStyle name="Note 2 2 9 10" xfId="41721" xr:uid="{176D35C8-7695-4A14-9F41-BDFC9CA189FA}"/>
    <cellStyle name="Note 2 2 9 11" xfId="46057" xr:uid="{6E9F3879-C21D-4E68-8EDC-4ADDEEEEA202}"/>
    <cellStyle name="Note 2 2 9 12" xfId="49461" xr:uid="{25209823-BCB7-4848-96AC-0EECD6099EB7}"/>
    <cellStyle name="Note 2 2 9 13" xfId="51428" xr:uid="{3122E4E6-BC52-48D7-844D-0E31016C7583}"/>
    <cellStyle name="Note 2 2 9 2" xfId="8491" xr:uid="{ADF4FC95-5F51-41F2-A757-46B6F8855ADE}"/>
    <cellStyle name="Note 2 2 9 3" xfId="12062" xr:uid="{91FE19A1-3CBD-468C-AF56-E080A60F0AD7}"/>
    <cellStyle name="Note 2 2 9 4" xfId="15965" xr:uid="{88CEA334-6103-4634-BCB8-2BBBF1767EB9}"/>
    <cellStyle name="Note 2 2 9 5" xfId="19146" xr:uid="{AF51BA23-A9DA-4A13-A5E9-B85101AB1A55}"/>
    <cellStyle name="Note 2 2 9 6" xfId="25665" xr:uid="{4DBF6E96-386B-426F-9AD2-2D8DD1543DAE}"/>
    <cellStyle name="Note 2 2 9 7" xfId="32013" xr:uid="{ABC6E742-A61D-4559-A796-9EBC102A5B37}"/>
    <cellStyle name="Note 2 2 9 8" xfId="35619" xr:uid="{4FDE4A94-0A1B-47BB-A14E-CC4FA9459A62}"/>
    <cellStyle name="Note 2 2 9 9" xfId="39071" xr:uid="{277DCE42-F4D0-4D42-B745-264ED1BFBD41}"/>
    <cellStyle name="Note 2 3" xfId="700" xr:uid="{B9DA4ABC-59D3-4B15-827A-83925123432D}"/>
    <cellStyle name="Note 2 3 10" xfId="4499" xr:uid="{7E4885E8-8C30-4BCC-B26C-0D30E5793915}"/>
    <cellStyle name="Note 2 3 10 10" xfId="42162" xr:uid="{5665C958-42CD-43A1-A041-C43FBD18359E}"/>
    <cellStyle name="Note 2 3 10 11" xfId="46498" xr:uid="{D7A21B3A-75EF-469B-AA06-561BD19C3CB1}"/>
    <cellStyle name="Note 2 3 10 12" xfId="49902" xr:uid="{A08BE599-E502-4FEA-9E08-1C3B6398D22E}"/>
    <cellStyle name="Note 2 3 10 13" xfId="51869" xr:uid="{AFF3AA1E-D124-4C14-88C3-9400D3EA1AB4}"/>
    <cellStyle name="Note 2 3 10 2" xfId="8932" xr:uid="{168E464C-B15E-47C2-A1EB-1D205C1CA852}"/>
    <cellStyle name="Note 2 3 10 3" xfId="12503" xr:uid="{225A8B23-444A-44F8-A495-0AEA2775202A}"/>
    <cellStyle name="Note 2 3 10 4" xfId="16406" xr:uid="{C1C8D944-158B-4E5D-B42D-D4301876AE40}"/>
    <cellStyle name="Note 2 3 10 5" xfId="19587" xr:uid="{0A3B6840-DD3A-4426-9BD5-F0386CF6FDA8}"/>
    <cellStyle name="Note 2 3 10 6" xfId="26106" xr:uid="{332BF688-4BE2-4D8F-9781-5CA4572EA3FF}"/>
    <cellStyle name="Note 2 3 10 7" xfId="32454" xr:uid="{C0398C9F-99D7-418C-A726-F97F27340825}"/>
    <cellStyle name="Note 2 3 10 8" xfId="36060" xr:uid="{37D84A65-8CC0-4138-9BFE-EC5F0B076DD5}"/>
    <cellStyle name="Note 2 3 10 9" xfId="39512" xr:uid="{3E11C1E1-514B-4C39-BEEB-5173B508398F}"/>
    <cellStyle name="Note 2 3 11" xfId="5967" xr:uid="{6D9797F6-28FA-4262-8F32-18F6E0D56BFA}"/>
    <cellStyle name="Note 2 3 12" xfId="12786" xr:uid="{21605881-39BE-4B1A-99EA-94AD70D4EEBA}"/>
    <cellStyle name="Note 2 3 13" xfId="19814" xr:uid="{50A1AA81-F681-4362-83CF-FC673BAE5A7D}"/>
    <cellStyle name="Note 2 3 14" xfId="27433" xr:uid="{605E85A8-AEAA-4586-AE2B-C7A9E90B9BA2}"/>
    <cellStyle name="Note 2 3 15" xfId="42730" xr:uid="{F3AC3982-3D6C-4EDB-92FE-E2B56AEF0B1A}"/>
    <cellStyle name="Note 2 3 16" xfId="52564" xr:uid="{B5BEA855-7FD6-4828-ACF6-A75D54346557}"/>
    <cellStyle name="Note 2 3 2" xfId="915" xr:uid="{AB10A4FE-E165-4BFF-AEA7-464D085C710C}"/>
    <cellStyle name="Note 2 3 2 10" xfId="8133" xr:uid="{88FAE6A7-C151-4B32-80C7-DA6D0E82ED80}"/>
    <cellStyle name="Note 2 3 2 11" xfId="13177" xr:uid="{39B1312C-9FB9-4488-8D8C-9BAEEDDB83EE}"/>
    <cellStyle name="Note 2 3 2 12" xfId="20024" xr:uid="{6D2ED484-F158-4DD6-9D66-98EB0343F5AA}"/>
    <cellStyle name="Note 2 3 2 13" xfId="36683" xr:uid="{91F8C834-E451-47A9-9A21-53185046E57F}"/>
    <cellStyle name="Note 2 3 2 14" xfId="42940" xr:uid="{67A11DDB-8176-4E90-A8D6-164468A9548E}"/>
    <cellStyle name="Note 2 3 2 15" xfId="52778" xr:uid="{02188A90-88EE-4C7A-B8B0-806EBF706676}"/>
    <cellStyle name="Note 2 3 2 2" xfId="1653" xr:uid="{850E4775-9618-4D59-9C69-315EA63243AD}"/>
    <cellStyle name="Note 2 3 2 2 10" xfId="43678" xr:uid="{0C92B760-8E0C-4A03-A39C-EE407B86EAAD}"/>
    <cellStyle name="Note 2 3 2 2 11" xfId="47787" xr:uid="{DACD12BE-478B-42DC-9322-66A34940FAEA}"/>
    <cellStyle name="Note 2 3 2 2 2" xfId="6092" xr:uid="{ABA697AB-FFBA-4BB1-9EB0-A3BF4F72CA70}"/>
    <cellStyle name="Note 2 3 2 2 3" xfId="9669" xr:uid="{AFF33DE5-B2B7-49A3-A83B-56110CBE1D60}"/>
    <cellStyle name="Note 2 3 2 2 4" xfId="16774" xr:uid="{40F13633-E4EC-493E-BABC-5D93D3C3AE25}"/>
    <cellStyle name="Note 2 3 2 2 5" xfId="20761" xr:uid="{C2169172-7A49-422F-97AA-5A25DA7CCEEF}"/>
    <cellStyle name="Note 2 3 2 2 6" xfId="23368" xr:uid="{83C5C456-A703-4ED2-9261-9735FBD7F7A9}"/>
    <cellStyle name="Note 2 3 2 2 7" xfId="30450" xr:uid="{35D2EF7C-7E70-46C3-8C9E-58516577F9F7}"/>
    <cellStyle name="Note 2 3 2 2 8" xfId="33236" xr:uid="{938B5D0B-EE11-470C-BC12-E0682A9C5D96}"/>
    <cellStyle name="Note 2 3 2 2 9" xfId="30023" xr:uid="{6706262F-3CCE-48FF-98C6-55D54B9E014E}"/>
    <cellStyle name="Note 2 3 2 3" xfId="972" xr:uid="{86956F6B-C861-40DC-A4B1-C11B4FED44FB}"/>
    <cellStyle name="Note 2 3 2 3 10" xfId="37386" xr:uid="{AD5F8C56-D5F7-4F75-BFCB-66A29C2DEAEE}"/>
    <cellStyle name="Note 2 3 2 3 11" xfId="42997" xr:uid="{D4B71B0A-18E4-404A-8C8D-D986B31FEDFD}"/>
    <cellStyle name="Note 2 3 2 3 12" xfId="47352" xr:uid="{1F55D506-BCEC-4907-8FEC-49655FAC590A}"/>
    <cellStyle name="Note 2 3 2 3 2" xfId="5414" xr:uid="{8DE2A4F5-5BDE-4DAF-9553-18B3BCB9CACC}"/>
    <cellStyle name="Note 2 3 2 3 3" xfId="4836" xr:uid="{98515132-D216-47BF-9FC6-876782B969DC}"/>
    <cellStyle name="Note 2 3 2 3 4" xfId="12950" xr:uid="{36FEC095-BCB3-4F23-AA6A-84A088DAC99B}"/>
    <cellStyle name="Note 2 3 2 3 5" xfId="12734" xr:uid="{5275F997-FABA-4BB6-9152-288FE334C849}"/>
    <cellStyle name="Note 2 3 2 3 6" xfId="20080" xr:uid="{DAF41647-7F09-4B32-8606-6E14579D130C}"/>
    <cellStyle name="Note 2 3 2 3 7" xfId="22852" xr:uid="{EBECD508-3C43-4CA1-BD08-F5F70EE08BA5}"/>
    <cellStyle name="Note 2 3 2 3 8" xfId="30259" xr:uid="{8F0C8046-3F97-4608-A2B5-BC6866869368}"/>
    <cellStyle name="Note 2 3 2 3 9" xfId="27461" xr:uid="{8EFF10D0-0E4D-49F6-973B-0FFBC593AF63}"/>
    <cellStyle name="Note 2 3 2 4" xfId="2324" xr:uid="{1CB20EDA-299E-4D42-9024-77E74BC95622}"/>
    <cellStyle name="Note 2 3 2 4 10" xfId="40041" xr:uid="{67234A6B-6BC7-4CFB-A676-7849CEED2E6C}"/>
    <cellStyle name="Note 2 3 2 4 11" xfId="44347" xr:uid="{4ACDECCF-6BA0-4D6C-A503-C3B84711ADB6}"/>
    <cellStyle name="Note 2 3 2 4 12" xfId="46871" xr:uid="{B53BE00E-BB29-4F28-98A8-513B7DF25D61}"/>
    <cellStyle name="Note 2 3 2 4 2" xfId="6762" xr:uid="{18D472EB-738E-4422-ADB1-E4115FC984C3}"/>
    <cellStyle name="Note 2 3 2 4 3" xfId="10340" xr:uid="{8D61550D-1214-452E-B26A-5F598790C237}"/>
    <cellStyle name="Note 2 3 2 4 4" xfId="14239" xr:uid="{F6E4F157-628A-4023-AA3A-2B1E5460F51E}"/>
    <cellStyle name="Note 2 3 2 4 5" xfId="17440" xr:uid="{B201B129-56C9-4267-9E44-5B0725FD30E9}"/>
    <cellStyle name="Note 2 3 2 4 6" xfId="21423" xr:uid="{0A52B191-4AF6-4723-A513-BB8A8B13FFF0}"/>
    <cellStyle name="Note 2 3 2 4 7" xfId="24010" xr:uid="{C44DEA74-A76D-4115-9300-D97B8159E0E1}"/>
    <cellStyle name="Note 2 3 2 4 8" xfId="26240" xr:uid="{835CA565-EB88-4834-8EEF-BDA15509D959}"/>
    <cellStyle name="Note 2 3 2 4 9" xfId="33903" xr:uid="{118DD779-F4E1-4AA7-AC20-AC7A9FE38DAD}"/>
    <cellStyle name="Note 2 3 2 5" xfId="2690" xr:uid="{15C76F17-FC35-4A9D-827E-2266617BC21A}"/>
    <cellStyle name="Note 2 3 2 5 10" xfId="40407" xr:uid="{87333FD7-A117-498A-B0E3-2C2B7FDC261F}"/>
    <cellStyle name="Note 2 3 2 5 11" xfId="44713" xr:uid="{03961FC7-AA3F-4C34-A45C-4C28698C74D3}"/>
    <cellStyle name="Note 2 3 2 5 12" xfId="50114" xr:uid="{F66EC481-88AC-4419-B52A-0EF411ED1E14}"/>
    <cellStyle name="Note 2 3 2 5 2" xfId="7126" xr:uid="{DDB886A5-0BC5-4C24-B1B5-494114912B7D}"/>
    <cellStyle name="Note 2 3 2 5 3" xfId="10706" xr:uid="{A2BE2E9F-374E-4C37-ADDC-8F4B6B712D4D}"/>
    <cellStyle name="Note 2 3 2 5 4" xfId="14605" xr:uid="{E4F65784-9674-4A1F-AE90-95C105327328}"/>
    <cellStyle name="Note 2 3 2 5 5" xfId="17806" xr:uid="{19F23E82-137A-45F7-9050-A80A640EF3FC}"/>
    <cellStyle name="Note 2 3 2 5 6" xfId="21789" xr:uid="{B665A7F0-9B89-4DE3-B532-50FF8F89DCB2}"/>
    <cellStyle name="Note 2 3 2 5 7" xfId="24355" xr:uid="{6BC6D720-C06E-4B15-B307-F116CE91CAB7}"/>
    <cellStyle name="Note 2 3 2 5 8" xfId="30662" xr:uid="{9CE6E1E6-1147-40FE-926B-56CE7D6AC7CD}"/>
    <cellStyle name="Note 2 3 2 5 9" xfId="34269" xr:uid="{264B6FE9-1D98-4E36-9545-2F2110F26EDE}"/>
    <cellStyle name="Note 2 3 2 6" xfId="3379" xr:uid="{5E1DBADD-3E51-403B-9335-3CA5CA8BE362}"/>
    <cellStyle name="Note 2 3 2 6 10" xfId="34956" xr:uid="{48F3212D-9664-4E33-83DC-2AE35B8B951D}"/>
    <cellStyle name="Note 2 3 2 6 11" xfId="38401" xr:uid="{E0E7D49A-7F51-4BDE-A37D-D37AA4822A09}"/>
    <cellStyle name="Note 2 3 2 6 12" xfId="41090" xr:uid="{8575217D-E536-4F6C-81DE-DA32CC31A857}"/>
    <cellStyle name="Note 2 3 2 6 13" xfId="45401" xr:uid="{50D095B1-7F51-47AF-B6C0-8FD9A3B130BF}"/>
    <cellStyle name="Note 2 3 2 6 14" xfId="48792" xr:uid="{9F29A636-2515-479D-A0EB-D6A022EA4090}"/>
    <cellStyle name="Note 2 3 2 6 15" xfId="50797" xr:uid="{83615AB6-5594-40E9-9568-3E9178AB5A43}"/>
    <cellStyle name="Note 2 3 2 6 2" xfId="7814" xr:uid="{18EBFD52-FD76-41C0-95BE-C98020635E35}"/>
    <cellStyle name="Note 2 3 2 6 3" xfId="11393" xr:uid="{3810F309-172A-4172-9757-B1D6BAD1B264}"/>
    <cellStyle name="Note 2 3 2 6 4" xfId="15293" xr:uid="{EBC034F3-11D6-40D2-B324-4644E9CEC917}"/>
    <cellStyle name="Note 2 3 2 6 5" xfId="18492" xr:uid="{218AB4F6-01B3-4FFC-BA58-7AD95FA417CA}"/>
    <cellStyle name="Note 2 3 2 6 6" xfId="22472" xr:uid="{18A6D782-4BB3-49F1-93B1-AB0B71FE8C35}"/>
    <cellStyle name="Note 2 3 2 6 7" xfId="25034" xr:uid="{C9DC5BD8-CC93-43A1-80BB-F0D682C83816}"/>
    <cellStyle name="Note 2 3 2 6 8" xfId="29377" xr:uid="{BDC4486E-65A6-4C15-8958-63FE0DE11D5D}"/>
    <cellStyle name="Note 2 3 2 6 9" xfId="31351" xr:uid="{CCEE3731-05D3-4F4B-AF68-2366CCEEEF17}"/>
    <cellStyle name="Note 2 3 2 7" xfId="3034" xr:uid="{BDD76610-1BFD-4ADE-A545-F2B24A6F10E9}"/>
    <cellStyle name="Note 2 3 2 7 10" xfId="34611" xr:uid="{FE78F03A-2007-4525-9FA2-1AFBAEAEA72E}"/>
    <cellStyle name="Note 2 3 2 7 11" xfId="38056" xr:uid="{8EAD7C63-1369-45A0-BFCE-FF842422C09D}"/>
    <cellStyle name="Note 2 3 2 7 12" xfId="40745" xr:uid="{02EAF98B-AFAB-46DD-A3A6-BDD0FA9C6443}"/>
    <cellStyle name="Note 2 3 2 7 13" xfId="45056" xr:uid="{05377AE7-DB0D-4AAB-BCDC-EC3E347DDC7D}"/>
    <cellStyle name="Note 2 3 2 7 14" xfId="48447" xr:uid="{4F94BC34-7D06-40E5-9059-5C194840C906}"/>
    <cellStyle name="Note 2 3 2 7 15" xfId="50452" xr:uid="{88489169-87B2-4927-8643-F04914D31BB8}"/>
    <cellStyle name="Note 2 3 2 7 2" xfId="7469" xr:uid="{8C823553-1268-4A2B-B513-DCE17ACD6C22}"/>
    <cellStyle name="Note 2 3 2 7 3" xfId="11048" xr:uid="{C55E1CDA-73D9-4E49-B7E2-C6717D202099}"/>
    <cellStyle name="Note 2 3 2 7 4" xfId="14948" xr:uid="{5D1C7D02-B2DC-4DEC-BD70-09DC5C33B7F7}"/>
    <cellStyle name="Note 2 3 2 7 5" xfId="18147" xr:uid="{C071B254-BCCE-4CEC-9179-067CDA9EEBEA}"/>
    <cellStyle name="Note 2 3 2 7 6" xfId="22127" xr:uid="{BE6F5C42-E3FC-4344-BB75-A09675571FC2}"/>
    <cellStyle name="Note 2 3 2 7 7" xfId="24689" xr:uid="{D3A84D14-F7FB-4638-9B72-7C6BAA52149A}"/>
    <cellStyle name="Note 2 3 2 7 8" xfId="29032" xr:uid="{D884659F-B7CC-40AC-99BE-05A559CAEB0B}"/>
    <cellStyle name="Note 2 3 2 7 9" xfId="31006" xr:uid="{08A5CD83-5962-46BE-A16A-EFCBEC7FF6DE}"/>
    <cellStyle name="Note 2 3 2 8" xfId="4331" xr:uid="{4E9F8364-5456-4190-BF18-1760A8814EC4}"/>
    <cellStyle name="Note 2 3 2 8 10" xfId="41994" xr:uid="{921EF863-0629-4DFA-8E61-7B024CC34808}"/>
    <cellStyle name="Note 2 3 2 8 11" xfId="46330" xr:uid="{935EBE42-44D2-45F4-ADB1-B8144E1B599A}"/>
    <cellStyle name="Note 2 3 2 8 12" xfId="49734" xr:uid="{89E37241-5A03-4FF2-AC91-2F2CDA4F0D32}"/>
    <cellStyle name="Note 2 3 2 8 13" xfId="51701" xr:uid="{68A86A01-856C-4849-89D2-B8485932B473}"/>
    <cellStyle name="Note 2 3 2 8 2" xfId="8764" xr:uid="{230BFABB-0C92-4904-AB00-D044A835CDED}"/>
    <cellStyle name="Note 2 3 2 8 3" xfId="12335" xr:uid="{FA6EC243-F7CC-40BA-B6B1-AB4F548E3925}"/>
    <cellStyle name="Note 2 3 2 8 4" xfId="16238" xr:uid="{D70629D1-4711-4EC3-81BD-0B5F91652D59}"/>
    <cellStyle name="Note 2 3 2 8 5" xfId="19419" xr:uid="{D0BCCC42-63EF-4E78-9CF3-0E8FED59E259}"/>
    <cellStyle name="Note 2 3 2 8 6" xfId="25938" xr:uid="{8A0D4A3E-EFFA-4EE2-894D-7D0E68F09225}"/>
    <cellStyle name="Note 2 3 2 8 7" xfId="32286" xr:uid="{EA1811BF-10FB-4D05-AD3B-87C12D2EA877}"/>
    <cellStyle name="Note 2 3 2 8 8" xfId="35892" xr:uid="{F57BF1ED-5453-4FF2-A221-6E53C63850F2}"/>
    <cellStyle name="Note 2 3 2 8 9" xfId="39344" xr:uid="{DBA7AF58-8716-4BCB-ADE0-F94AB088D161}"/>
    <cellStyle name="Note 2 3 2 9" xfId="3906" xr:uid="{05250ACD-C304-4A7C-B026-2BFBE3EE8C0C}"/>
    <cellStyle name="Note 2 3 2 9 10" xfId="41569" xr:uid="{241C655B-75D5-449D-9F9D-2DE340634E4B}"/>
    <cellStyle name="Note 2 3 2 9 11" xfId="45905" xr:uid="{BD7CFE1A-8D96-45F3-A09A-AAF38C5F11B3}"/>
    <cellStyle name="Note 2 3 2 9 12" xfId="49309" xr:uid="{85F6D0BB-33DD-4B3C-9D8F-A4A798AB5F09}"/>
    <cellStyle name="Note 2 3 2 9 13" xfId="51276" xr:uid="{797F9BFB-A57A-4EF4-B257-06B68C30F3C2}"/>
    <cellStyle name="Note 2 3 2 9 2" xfId="8339" xr:uid="{905B5F56-25AE-40E6-A844-9F98A71CA976}"/>
    <cellStyle name="Note 2 3 2 9 3" xfId="11910" xr:uid="{8E3FCC2D-818A-4546-9372-0105B23EDA8D}"/>
    <cellStyle name="Note 2 3 2 9 4" xfId="15813" xr:uid="{96CC10C0-0A96-46B6-85DD-BD18AC00D4BC}"/>
    <cellStyle name="Note 2 3 2 9 5" xfId="18994" xr:uid="{2A942ACC-C261-45CE-8D86-4441A5D8755D}"/>
    <cellStyle name="Note 2 3 2 9 6" xfId="25513" xr:uid="{58D922C7-194A-4D9D-AC43-FF78EF73EC32}"/>
    <cellStyle name="Note 2 3 2 9 7" xfId="31861" xr:uid="{25F48EC5-DD40-4FFC-949A-57155EF00AAD}"/>
    <cellStyle name="Note 2 3 2 9 8" xfId="35467" xr:uid="{9CA820E7-287A-41F5-938C-91C588A42494}"/>
    <cellStyle name="Note 2 3 2 9 9" xfId="38919" xr:uid="{15120E89-5194-4EE5-AFB0-DB974545E004}"/>
    <cellStyle name="Note 2 3 3" xfId="1487" xr:uid="{4167E21C-6D23-45A9-A3A6-FFFD0F287394}"/>
    <cellStyle name="Note 2 3 3 10" xfId="43512" xr:uid="{857EE231-785E-452C-AFB7-FE736EEE0168}"/>
    <cellStyle name="Note 2 3 3 11" xfId="42354" xr:uid="{FBEF0016-5171-4D0F-A1E0-CB88FB7376A3}"/>
    <cellStyle name="Note 2 3 3 2" xfId="5926" xr:uid="{1E01DD4A-C280-427A-BD55-98143637A207}"/>
    <cellStyle name="Note 2 3 3 3" xfId="9503" xr:uid="{FBB9F34F-9822-4D3A-9656-BD96F13D38F9}"/>
    <cellStyle name="Note 2 3 3 4" xfId="16608" xr:uid="{FA25753A-82F6-46E0-9199-852AD2B93E31}"/>
    <cellStyle name="Note 2 3 3 5" xfId="20595" xr:uid="{ADDAD542-A690-4330-B92D-147B66C22C35}"/>
    <cellStyle name="Note 2 3 3 6" xfId="23211" xr:uid="{EDD61B64-DB87-4027-9FF2-DAF7FB8F90BB}"/>
    <cellStyle name="Note 2 3 3 7" xfId="30467" xr:uid="{67712342-0D7D-4ECF-8568-65686D85BC0E}"/>
    <cellStyle name="Note 2 3 3 8" xfId="33070" xr:uid="{56ECC71E-015A-43B1-AA35-9DD19D8A1D83}"/>
    <cellStyle name="Note 2 3 3 9" xfId="26595" xr:uid="{EF5BAF14-65AD-4407-8EB2-EE3C3076D4A6}"/>
    <cellStyle name="Note 2 3 4" xfId="1839" xr:uid="{D6F4C999-0FB6-4760-87E0-07C7AD81DA30}"/>
    <cellStyle name="Note 2 3 4 10" xfId="38702" xr:uid="{337FCC86-BA33-40F8-9AEE-77ABF80550AC}"/>
    <cellStyle name="Note 2 3 4 11" xfId="43864" xr:uid="{1C726913-69CC-40D5-80BD-F385AA6DD6B6}"/>
    <cellStyle name="Note 2 3 4 12" xfId="47497" xr:uid="{4C0515E2-F866-4C66-A428-ABE3E67D2102}"/>
    <cellStyle name="Note 2 3 4 2" xfId="6277" xr:uid="{0856CB4B-8AC2-4245-98B8-BE11014584F8}"/>
    <cellStyle name="Note 2 3 4 3" xfId="9855" xr:uid="{E34A7B26-0C49-4D2C-ADE9-891BC39963EF}"/>
    <cellStyle name="Note 2 3 4 4" xfId="13757" xr:uid="{F981564B-005B-447C-BE83-788BF682252F}"/>
    <cellStyle name="Note 2 3 4 5" xfId="16960" xr:uid="{F2B5AF2D-EB9A-46A2-A3DB-48FA6F5FDD80}"/>
    <cellStyle name="Note 2 3 4 6" xfId="20947" xr:uid="{1CD75CAF-4C8F-4502-B7F2-0A4E82A0B74B}"/>
    <cellStyle name="Note 2 3 4 7" xfId="23544" xr:uid="{3803F17C-257D-4A1C-A316-79BE42BF88CD}"/>
    <cellStyle name="Note 2 3 4 8" xfId="26363" xr:uid="{61EB4CD4-637C-4624-9115-54D2A063F6FF}"/>
    <cellStyle name="Note 2 3 4 9" xfId="33422" xr:uid="{255EB2C1-5891-4EDA-AAAE-580CE605C3CE}"/>
    <cellStyle name="Note 2 3 5" xfId="2143" xr:uid="{F948A950-EA02-4696-BAED-734262DFF71E}"/>
    <cellStyle name="Note 2 3 5 10" xfId="39860" xr:uid="{25BDCA96-924B-46FA-915E-E2BEF13D9403}"/>
    <cellStyle name="Note 2 3 5 11" xfId="44166" xr:uid="{A63566DD-739D-4D9E-9F8B-E1382AC50094}"/>
    <cellStyle name="Note 2 3 5 12" xfId="48053" xr:uid="{E0207D92-2C29-4A3B-A164-FE9F853CFF1D}"/>
    <cellStyle name="Note 2 3 5 2" xfId="6581" xr:uid="{96C6D296-2E3C-4765-9CE1-CA4B96D0E167}"/>
    <cellStyle name="Note 2 3 5 3" xfId="10159" xr:uid="{2A22B415-B244-45D3-8554-3A6B7257E8E7}"/>
    <cellStyle name="Note 2 3 5 4" xfId="14058" xr:uid="{C3279FE2-87C4-4C2A-9CB4-23E92D4BA48C}"/>
    <cellStyle name="Note 2 3 5 5" xfId="17259" xr:uid="{5240FD86-749F-4809-B925-1FDCF07AE770}"/>
    <cellStyle name="Note 2 3 5 6" xfId="21242" xr:uid="{75B66EE0-5963-473C-AA86-6B44DE2199B1}"/>
    <cellStyle name="Note 2 3 5 7" xfId="23829" xr:uid="{B5AFB4E0-BF7F-4E4B-91CB-E374089C0C1E}"/>
    <cellStyle name="Note 2 3 5 8" xfId="30027" xr:uid="{40954819-EEA3-4B67-B470-DBA4D2979D0E}"/>
    <cellStyle name="Note 2 3 5 9" xfId="33722" xr:uid="{5D1A7B62-6777-48E1-BA84-BE5C921EB35C}"/>
    <cellStyle name="Note 2 3 6" xfId="2484" xr:uid="{3CC1D73C-591E-4114-8C3B-539DBC23EF7B}"/>
    <cellStyle name="Note 2 3 6 10" xfId="40201" xr:uid="{3E7AB0DF-CE3B-4783-831A-9D406B0318CC}"/>
    <cellStyle name="Note 2 3 6 11" xfId="44507" xr:uid="{38A23D6E-0C55-436B-B666-AEE7B02D95B5}"/>
    <cellStyle name="Note 2 3 6 12" xfId="42500" xr:uid="{AF94A015-1A93-4C0D-BCC6-0FAF1A627CD3}"/>
    <cellStyle name="Note 2 3 6 2" xfId="6922" xr:uid="{7BDB1A19-206D-4E54-A7CF-108353C8CE2B}"/>
    <cellStyle name="Note 2 3 6 3" xfId="10500" xr:uid="{6F178788-3DCB-4253-82BD-E180CFD11C13}"/>
    <cellStyle name="Note 2 3 6 4" xfId="14399" xr:uid="{DD7EFC97-D25C-4BBC-8B9F-A6C8ADA51EC0}"/>
    <cellStyle name="Note 2 3 6 5" xfId="17600" xr:uid="{CF57C105-8A6C-4D97-B7F8-288432F6BDEB}"/>
    <cellStyle name="Note 2 3 6 6" xfId="21583" xr:uid="{ADDC633E-BEC9-4FB8-8499-1C156ACB2067}"/>
    <cellStyle name="Note 2 3 6 7" xfId="24164" xr:uid="{44B1A0B4-8B24-4D03-9F0A-9A8E0E4DBE62}"/>
    <cellStyle name="Note 2 3 6 8" xfId="29805" xr:uid="{6A40C8C2-72F7-40B9-AFA7-5811F80F6D63}"/>
    <cellStyle name="Note 2 3 6 9" xfId="34063" xr:uid="{BE4A4F5A-8D11-464C-8D5A-2EBFE4C0844E}"/>
    <cellStyle name="Note 2 3 7" xfId="3168" xr:uid="{B9B9A33B-2ED6-426E-B504-1F1972A9F050}"/>
    <cellStyle name="Note 2 3 7 10" xfId="34745" xr:uid="{05F7F75E-D61D-4951-8ED4-67E55E378BC7}"/>
    <cellStyle name="Note 2 3 7 11" xfId="38190" xr:uid="{2A135558-4838-44B6-B904-835F23E7F4EE}"/>
    <cellStyle name="Note 2 3 7 12" xfId="40879" xr:uid="{7C565C96-5A39-4946-B737-349D5F9FFB36}"/>
    <cellStyle name="Note 2 3 7 13" xfId="45190" xr:uid="{D1CA22B7-0954-4CE2-842B-831AE75C75D8}"/>
    <cellStyle name="Note 2 3 7 14" xfId="48581" xr:uid="{84B585DF-AF0C-41BD-83D0-2C9A38DEFAC2}"/>
    <cellStyle name="Note 2 3 7 15" xfId="50586" xr:uid="{E77DDD6E-3650-4009-BBC7-8D217A0E87F0}"/>
    <cellStyle name="Note 2 3 7 2" xfId="7603" xr:uid="{62C444D8-18FF-4D13-BF5D-1A51C25AD69A}"/>
    <cellStyle name="Note 2 3 7 3" xfId="11182" xr:uid="{8167B924-8C1C-4E6E-87C6-201084C50430}"/>
    <cellStyle name="Note 2 3 7 4" xfId="15082" xr:uid="{51C7DF11-94F7-47F6-906D-D442882788F7}"/>
    <cellStyle name="Note 2 3 7 5" xfId="18281" xr:uid="{7B64AE80-F31E-4F79-BAFF-9BC1576A9CA6}"/>
    <cellStyle name="Note 2 3 7 6" xfId="22261" xr:uid="{0F0F5E4F-B81D-4826-A49C-D39D1538CE3E}"/>
    <cellStyle name="Note 2 3 7 7" xfId="24823" xr:uid="{89AF3630-98BD-4953-9150-469FDB0ABAAE}"/>
    <cellStyle name="Note 2 3 7 8" xfId="29166" xr:uid="{1CBF43D5-B06D-4A68-BE31-74D0D8429116}"/>
    <cellStyle name="Note 2 3 7 9" xfId="31140" xr:uid="{C567E8C4-4AA6-4F74-9F5E-09EE383006B4}"/>
    <cellStyle name="Note 2 3 8" xfId="3585" xr:uid="{4BCAAEC1-CEC5-4C43-B141-1F8F1B8A9BE6}"/>
    <cellStyle name="Note 2 3 8 10" xfId="35162" xr:uid="{A85C2527-08A5-4A34-8C80-F288FA3B3416}"/>
    <cellStyle name="Note 2 3 8 11" xfId="38607" xr:uid="{421D720E-A315-4AD8-A6B9-E7D11359F32E}"/>
    <cellStyle name="Note 2 3 8 12" xfId="41296" xr:uid="{76D71DAD-03CF-4819-AD8D-D61C1556EE15}"/>
    <cellStyle name="Note 2 3 8 13" xfId="45607" xr:uid="{3032B228-175A-4789-B512-97412BB6577A}"/>
    <cellStyle name="Note 2 3 8 14" xfId="48998" xr:uid="{F5C7D2AA-3297-4A1F-9A0C-D12EFEEB0956}"/>
    <cellStyle name="Note 2 3 8 15" xfId="51003" xr:uid="{5A9A061F-3730-4623-B47B-2A4DCBF03235}"/>
    <cellStyle name="Note 2 3 8 2" xfId="8020" xr:uid="{5E45438B-7594-494B-9D17-526405CF07B3}"/>
    <cellStyle name="Note 2 3 8 3" xfId="11599" xr:uid="{6F908D4E-8273-42B5-820F-4C7F0CA98D6C}"/>
    <cellStyle name="Note 2 3 8 4" xfId="15499" xr:uid="{34FF8F69-E9B2-4EB3-BD2C-FC845B139ED7}"/>
    <cellStyle name="Note 2 3 8 5" xfId="18698" xr:uid="{551A022A-9F93-4A31-9373-931ED5167F82}"/>
    <cellStyle name="Note 2 3 8 6" xfId="22678" xr:uid="{D14EE182-A9DA-42F1-AD17-C41D8132D125}"/>
    <cellStyle name="Note 2 3 8 7" xfId="25240" xr:uid="{4E11415C-C4CB-439B-9CDA-DA2E06DA9B33}"/>
    <cellStyle name="Note 2 3 8 8" xfId="29583" xr:uid="{DD5AC323-66E5-440C-91B3-77259DAE6AB5}"/>
    <cellStyle name="Note 2 3 8 9" xfId="31557" xr:uid="{3FCEE28D-6BCD-474F-8306-B6FFC5379753}"/>
    <cellStyle name="Note 2 3 9" xfId="4122" xr:uid="{C8193896-AEA3-402E-8A57-AF83C107D95C}"/>
    <cellStyle name="Note 2 3 9 10" xfId="41785" xr:uid="{5A316F87-3BED-45EE-880E-9D68C276B5F6}"/>
    <cellStyle name="Note 2 3 9 11" xfId="46121" xr:uid="{317FCBBB-EAA7-499F-AEE3-DC0814F55AFA}"/>
    <cellStyle name="Note 2 3 9 12" xfId="49525" xr:uid="{ECAA0836-D013-4F19-AA77-26328E7C6FC3}"/>
    <cellStyle name="Note 2 3 9 13" xfId="51492" xr:uid="{C57F4404-81C1-4EED-AA54-F39124AB55E4}"/>
    <cellStyle name="Note 2 3 9 2" xfId="8555" xr:uid="{0316E8D8-0194-4272-8898-CF4521DDD96A}"/>
    <cellStyle name="Note 2 3 9 3" xfId="12126" xr:uid="{BE7453DB-0D56-4B88-9845-C43FE2BCBA9C}"/>
    <cellStyle name="Note 2 3 9 4" xfId="16029" xr:uid="{0BB69212-0361-4950-88F0-9AC956BC664B}"/>
    <cellStyle name="Note 2 3 9 5" xfId="19210" xr:uid="{895AE569-2AD6-4F69-B6E9-021011B58D1E}"/>
    <cellStyle name="Note 2 3 9 6" xfId="25729" xr:uid="{7405218A-18B9-4B0E-92D7-25B129C2F876}"/>
    <cellStyle name="Note 2 3 9 7" xfId="32077" xr:uid="{2D7C0645-4035-4F62-82AB-56B7DC7B729E}"/>
    <cellStyle name="Note 2 3 9 8" xfId="35683" xr:uid="{AA336C7E-8954-489F-89F2-27645E9C25D3}"/>
    <cellStyle name="Note 2 3 9 9" xfId="39135" xr:uid="{A8438552-B166-4FE0-BBCD-E82D0FE72680}"/>
    <cellStyle name="Note 2 4" xfId="595" xr:uid="{C0D36931-ED28-491E-8C4B-0FAB59DB54E7}"/>
    <cellStyle name="Note 2 4 10" xfId="4583" xr:uid="{36D0ED44-6795-4858-A79D-A6E14454C816}"/>
    <cellStyle name="Note 2 4 10 10" xfId="42246" xr:uid="{23E8E1B6-BA93-4F87-A8E5-F6A3882843F9}"/>
    <cellStyle name="Note 2 4 10 11" xfId="46582" xr:uid="{FA0026D5-CC1A-4EBB-90D8-BCC7C950CBB7}"/>
    <cellStyle name="Note 2 4 10 12" xfId="49986" xr:uid="{2CF092DD-338B-466A-A41C-0BBB935882AD}"/>
    <cellStyle name="Note 2 4 10 13" xfId="51953" xr:uid="{3D52A4C2-35F4-4BEA-A600-F12E333C3897}"/>
    <cellStyle name="Note 2 4 10 2" xfId="9016" xr:uid="{708A2B2F-26DA-4785-8035-B19484D1B738}"/>
    <cellStyle name="Note 2 4 10 3" xfId="12587" xr:uid="{6A28EDF1-2B0E-4DFD-A149-0686DFA6F22E}"/>
    <cellStyle name="Note 2 4 10 4" xfId="16490" xr:uid="{A66A1C22-137D-4C45-B0BD-0CDC759282BC}"/>
    <cellStyle name="Note 2 4 10 5" xfId="19671" xr:uid="{12A840DB-A776-41C5-BF17-9487FD365303}"/>
    <cellStyle name="Note 2 4 10 6" xfId="26190" xr:uid="{20B18FF2-CAAB-4BC5-84C9-6AE1B6B1D365}"/>
    <cellStyle name="Note 2 4 10 7" xfId="32538" xr:uid="{F01F3786-F397-4B29-AE08-09DB170FBFAC}"/>
    <cellStyle name="Note 2 4 10 8" xfId="36144" xr:uid="{C8A8D43D-8A2B-4357-9786-9B925B2FA22F}"/>
    <cellStyle name="Note 2 4 10 9" xfId="39596" xr:uid="{AAA176B8-1807-4AAA-9CB9-BC1EB428AEF9}"/>
    <cellStyle name="Note 2 4 11" xfId="5316" xr:uid="{0359A534-B7E8-4588-A245-EB00785E7600}"/>
    <cellStyle name="Note 2 4 12" xfId="13374" xr:uid="{09B82AA3-0443-458F-A0C7-330EAC567A5D}"/>
    <cellStyle name="Note 2 4 13" xfId="19709" xr:uid="{85CE535F-C25A-4984-82C9-E67C2B97E7C7}"/>
    <cellStyle name="Note 2 4 14" xfId="26667" xr:uid="{53FB1732-E1E5-4330-910A-AA2D309E51A9}"/>
    <cellStyle name="Note 2 4 15" xfId="42625" xr:uid="{DCE9FACE-1927-4EE1-89A4-DC47CCDAC434}"/>
    <cellStyle name="Note 2 4 16" xfId="52459" xr:uid="{D241F65E-FD4A-4222-A0E0-775EC8908B3C}"/>
    <cellStyle name="Note 2 4 2" xfId="810" xr:uid="{9F857D40-2C16-4F44-89D9-22741F714A42}"/>
    <cellStyle name="Note 2 4 2 10" xfId="5189" xr:uid="{BB14D600-10C1-40C2-92CB-3811515E945B}"/>
    <cellStyle name="Note 2 4 2 11" xfId="13470" xr:uid="{BCD107A1-CDD3-4DCC-A3FB-D4A31C17041B}"/>
    <cellStyle name="Note 2 4 2 12" xfId="19919" xr:uid="{232C5544-6D44-4341-9712-273A03B68BAB}"/>
    <cellStyle name="Note 2 4 2 13" xfId="36322" xr:uid="{C2739118-E3B2-41C5-8A15-78B9824CC647}"/>
    <cellStyle name="Note 2 4 2 14" xfId="42835" xr:uid="{C98BE23C-2442-4ECC-8CC9-6D7CCFB8C7D2}"/>
    <cellStyle name="Note 2 4 2 15" xfId="52673" xr:uid="{ABA7DD41-9E70-4177-A355-5F2FF5C154CE}"/>
    <cellStyle name="Note 2 4 2 2" xfId="978" xr:uid="{F1281905-1BEA-4BBC-A545-45BA3F5CAA8D}"/>
    <cellStyle name="Note 2 4 2 2 10" xfId="43003" xr:uid="{576E1090-7C12-4314-955F-56B0844E9A53}"/>
    <cellStyle name="Note 2 4 2 2 11" xfId="47043" xr:uid="{7433DD77-2214-4092-8E79-B72FC9A5FCC2}"/>
    <cellStyle name="Note 2 4 2 2 2" xfId="5420" xr:uid="{C764E3E4-7565-4A61-93DD-CF5D63F8ADC0}"/>
    <cellStyle name="Note 2 4 2 2 3" xfId="4833" xr:uid="{625C0495-8E25-417B-BB77-AFE2954CD7AB}"/>
    <cellStyle name="Note 2 4 2 2 4" xfId="13591" xr:uid="{D9EE0978-0F76-4F24-A388-F7693DEC38F8}"/>
    <cellStyle name="Note 2 4 2 2 5" xfId="20086" xr:uid="{F74D6CE6-EE4E-45B7-ABC0-5376153DD129}"/>
    <cellStyle name="Note 2 4 2 2 6" xfId="13620" xr:uid="{0ABFFC4C-BA65-4981-AE95-BF8C30A793ED}"/>
    <cellStyle name="Note 2 4 2 2 7" xfId="30458" xr:uid="{AECAEE03-B92D-4BB0-B606-26971FF77395}"/>
    <cellStyle name="Note 2 4 2 2 8" xfId="28430" xr:uid="{6F283903-50D2-4964-AEDC-13ECFADEC1D2}"/>
    <cellStyle name="Note 2 4 2 2 9" xfId="31655" xr:uid="{F8E406B1-8F35-4ACA-99DB-492FE6D5D09B}"/>
    <cellStyle name="Note 2 4 2 3" xfId="1261" xr:uid="{6BEFE5BF-E94A-4DF6-97EA-42FDB70AA83E}"/>
    <cellStyle name="Note 2 4 2 3 10" xfId="37256" xr:uid="{C3A83F85-D18F-4880-9217-7F6280F1944D}"/>
    <cellStyle name="Note 2 4 2 3 11" xfId="43286" xr:uid="{BA376527-699F-4D19-AF63-E6381E8EBFD1}"/>
    <cellStyle name="Note 2 4 2 3 12" xfId="47888" xr:uid="{5957DB94-9F59-4AEC-A808-76138068FE24}"/>
    <cellStyle name="Note 2 4 2 3 2" xfId="5703" xr:uid="{439B506D-6851-40CA-A162-407B11F02A8D}"/>
    <cellStyle name="Note 2 4 2 3 3" xfId="9277" xr:uid="{16FF632B-52AE-4D81-BEEE-1EBC67FB2AA1}"/>
    <cellStyle name="Note 2 4 2 3 4" xfId="13214" xr:uid="{D3FB51EC-C70C-456C-9FCC-E753E2300390}"/>
    <cellStyle name="Note 2 4 2 3 5" xfId="3673" xr:uid="{98401D42-419B-40D6-A1E0-041E1ED115A5}"/>
    <cellStyle name="Note 2 4 2 3 6" xfId="20369" xr:uid="{7D703B49-B8E2-4F0B-B86C-367AFBEA2FC6}"/>
    <cellStyle name="Note 2 4 2 3 7" xfId="18785" xr:uid="{99074E0E-44AB-42E0-B186-6450DFC776C2}"/>
    <cellStyle name="Note 2 4 2 3 8" xfId="29814" xr:uid="{D7EE8244-3188-4693-B506-8D4B18A307F5}"/>
    <cellStyle name="Note 2 4 2 3 9" xfId="32844" xr:uid="{FF39D28E-5B65-4936-AE84-DBFFB6F415A0}"/>
    <cellStyle name="Note 2 4 2 4" xfId="2229" xr:uid="{57EF62D1-D9AF-4C85-AF86-7A3E44ED6125}"/>
    <cellStyle name="Note 2 4 2 4 10" xfId="39946" xr:uid="{1BF1EBCA-91CC-4D4A-9BB8-E7100CE09D02}"/>
    <cellStyle name="Note 2 4 2 4 11" xfId="44252" xr:uid="{9A4F7DAC-91E2-49EC-9D3C-D59257E88AEC}"/>
    <cellStyle name="Note 2 4 2 4 12" xfId="47965" xr:uid="{D555EE68-20B6-421C-BEB0-1B7229C67AE3}"/>
    <cellStyle name="Note 2 4 2 4 2" xfId="6667" xr:uid="{D653DD90-993C-4624-A5D6-C449159AB922}"/>
    <cellStyle name="Note 2 4 2 4 3" xfId="10245" xr:uid="{12A7557C-CCEA-471F-B9FB-9E41A36A6465}"/>
    <cellStyle name="Note 2 4 2 4 4" xfId="14144" xr:uid="{607D5A5B-B3F8-4C13-A570-23DDAF4EF238}"/>
    <cellStyle name="Note 2 4 2 4 5" xfId="17345" xr:uid="{5577897F-6117-4B80-BCB9-D176A077A637}"/>
    <cellStyle name="Note 2 4 2 4 6" xfId="21328" xr:uid="{45D01A6C-6D65-4637-B0B2-2E4A25544202}"/>
    <cellStyle name="Note 2 4 2 4 7" xfId="23915" xr:uid="{AB480EFF-D518-4082-8460-4D27C7AA33D3}"/>
    <cellStyle name="Note 2 4 2 4 8" xfId="30173" xr:uid="{199201BC-3236-47C1-997A-6FE2FBB20990}"/>
    <cellStyle name="Note 2 4 2 4 9" xfId="33808" xr:uid="{A771B456-9A78-4FA5-9E37-E77CECA80AB1}"/>
    <cellStyle name="Note 2 4 2 5" xfId="2585" xr:uid="{DEC57FD7-68E3-49FB-A287-2595BC35286F}"/>
    <cellStyle name="Note 2 4 2 5 10" xfId="40302" xr:uid="{1FDCA740-B55B-4883-82EE-35F3A0EA514D}"/>
    <cellStyle name="Note 2 4 2 5 11" xfId="44608" xr:uid="{C3D4307B-5B34-413E-B256-18519A671281}"/>
    <cellStyle name="Note 2 4 2 5 12" xfId="42525" xr:uid="{3FA4FA13-5ECC-43AF-862F-923E3FE76ECB}"/>
    <cellStyle name="Note 2 4 2 5 2" xfId="7022" xr:uid="{E6F8A789-D725-4BD9-AD0B-9115351BA4FC}"/>
    <cellStyle name="Note 2 4 2 5 3" xfId="10601" xr:uid="{3A1FA2FE-7EF9-406B-A5D2-7CC67EE42257}"/>
    <cellStyle name="Note 2 4 2 5 4" xfId="14500" xr:uid="{B3958ED3-BD6D-4850-B9F1-2DFA4B9343D9}"/>
    <cellStyle name="Note 2 4 2 5 5" xfId="17701" xr:uid="{56654CC4-D0C1-4A5D-8395-AAA341DC659E}"/>
    <cellStyle name="Note 2 4 2 5 6" xfId="21684" xr:uid="{7134FA3E-9A70-45C5-AF30-38175B5734A9}"/>
    <cellStyle name="Note 2 4 2 5 7" xfId="24256" xr:uid="{4D7C7523-2A57-4A89-A284-FA68E59EC813}"/>
    <cellStyle name="Note 2 4 2 5 8" xfId="30557" xr:uid="{D86FCCCD-A7A0-44F7-85BD-1F8709D10C40}"/>
    <cellStyle name="Note 2 4 2 5 9" xfId="34164" xr:uid="{6E779F89-3119-4289-8D78-53E68D4A223E}"/>
    <cellStyle name="Note 2 4 2 6" xfId="3274" xr:uid="{45C6148F-60E6-4B44-BEEB-7C2CAF1F23F3}"/>
    <cellStyle name="Note 2 4 2 6 10" xfId="34851" xr:uid="{F1403F14-4CA0-48B9-9743-9D87C21BF8FF}"/>
    <cellStyle name="Note 2 4 2 6 11" xfId="38296" xr:uid="{5E25BD48-52E5-40FB-AB54-34E6D930A056}"/>
    <cellStyle name="Note 2 4 2 6 12" xfId="40985" xr:uid="{DA16E59E-CE31-4D74-9609-D3FF90AD11B5}"/>
    <cellStyle name="Note 2 4 2 6 13" xfId="45296" xr:uid="{01C9FDC4-FD9C-4DD9-93B1-79517C26D792}"/>
    <cellStyle name="Note 2 4 2 6 14" xfId="48687" xr:uid="{40B1A30B-964C-4955-96F0-87F53111B427}"/>
    <cellStyle name="Note 2 4 2 6 15" xfId="50692" xr:uid="{45C955F3-32FF-4959-B69F-390B83473C77}"/>
    <cellStyle name="Note 2 4 2 6 2" xfId="7709" xr:uid="{D2DD6244-8CC1-4266-B787-2BF411AF575D}"/>
    <cellStyle name="Note 2 4 2 6 3" xfId="11288" xr:uid="{640F902F-6504-4504-89C1-C5E54D7FA9FF}"/>
    <cellStyle name="Note 2 4 2 6 4" xfId="15188" xr:uid="{CD9FE1C0-8FD7-4C04-88D5-14EC9FE8434A}"/>
    <cellStyle name="Note 2 4 2 6 5" xfId="18387" xr:uid="{F480E70C-D895-40F1-BBDC-20D5AA3FF255}"/>
    <cellStyle name="Note 2 4 2 6 6" xfId="22367" xr:uid="{E64F7519-C643-415B-AF70-27EE99F56D5E}"/>
    <cellStyle name="Note 2 4 2 6 7" xfId="24929" xr:uid="{82D1CAF2-32DA-4CD8-BA5C-26BF96083742}"/>
    <cellStyle name="Note 2 4 2 6 8" xfId="29272" xr:uid="{B37F6C9C-C12C-4298-91BA-D04C4C10B5F7}"/>
    <cellStyle name="Note 2 4 2 6 9" xfId="31246" xr:uid="{CC6BDCBC-BBF7-4AF1-B5CD-CEC05C5B39F9}"/>
    <cellStyle name="Note 2 4 2 7" xfId="2765" xr:uid="{EFC195A6-AC80-48EA-A604-0046D83C1C72}"/>
    <cellStyle name="Note 2 4 2 7 10" xfId="34344" xr:uid="{5DBEAC71-1ECD-4CEE-91B0-A764FA3576CE}"/>
    <cellStyle name="Note 2 4 2 7 11" xfId="37789" xr:uid="{F99FAA6D-85E9-46CE-9E9A-BE4C326A9D47}"/>
    <cellStyle name="Note 2 4 2 7 12" xfId="40482" xr:uid="{2CE9078F-59BE-4187-81AF-D8D9ABCA404B}"/>
    <cellStyle name="Note 2 4 2 7 13" xfId="44788" xr:uid="{A8E04D12-70BA-4D1A-B8C4-6D0AA02D5FFB}"/>
    <cellStyle name="Note 2 4 2 7 14" xfId="48184" xr:uid="{6CE90C09-9E15-4B57-AB4E-4DF4E1AEAA25}"/>
    <cellStyle name="Note 2 4 2 7 15" xfId="50189" xr:uid="{737FD913-997E-4CF7-A009-F3EB1CB2E799}"/>
    <cellStyle name="Note 2 4 2 7 2" xfId="7201" xr:uid="{9F678C60-1585-4938-AAD8-B4152ED89AD7}"/>
    <cellStyle name="Note 2 4 2 7 3" xfId="10781" xr:uid="{DE4AA4B8-2682-4BEA-8CCD-27F116891225}"/>
    <cellStyle name="Note 2 4 2 7 4" xfId="14680" xr:uid="{1316200D-F5B2-4051-B26E-7B1FD6245E77}"/>
    <cellStyle name="Note 2 4 2 7 5" xfId="17881" xr:uid="{632ACA48-A97C-4C4D-8D1A-69394B02375D}"/>
    <cellStyle name="Note 2 4 2 7 6" xfId="21864" xr:uid="{0F5F8CBD-9DFD-4883-B182-3D55BAD94EF5}"/>
    <cellStyle name="Note 2 4 2 7 7" xfId="24426" xr:uid="{19498D0F-F595-41EF-926A-FB3F2A73A38D}"/>
    <cellStyle name="Note 2 4 2 7 8" xfId="28764" xr:uid="{61CF2399-5126-4C34-AF6E-237BBADDF05C}"/>
    <cellStyle name="Note 2 4 2 7 9" xfId="30737" xr:uid="{FE51928F-3550-47C6-8894-CCFE8653D2CD}"/>
    <cellStyle name="Note 2 4 2 8" xfId="4226" xr:uid="{B579ADBC-0762-404B-9154-4CFD8A233D62}"/>
    <cellStyle name="Note 2 4 2 8 10" xfId="41889" xr:uid="{795439F1-2DD4-4EE4-8207-709ED6E768AA}"/>
    <cellStyle name="Note 2 4 2 8 11" xfId="46225" xr:uid="{8982ADD5-BF02-44A5-BA68-73B79BF5067C}"/>
    <cellStyle name="Note 2 4 2 8 12" xfId="49629" xr:uid="{EDACD55D-5D2D-45D1-8FCE-B4096898D9FC}"/>
    <cellStyle name="Note 2 4 2 8 13" xfId="51596" xr:uid="{E722AE3C-E642-41AA-A792-116520D704EC}"/>
    <cellStyle name="Note 2 4 2 8 2" xfId="8659" xr:uid="{45EE7558-44E5-4E5F-A9D4-F165583628E0}"/>
    <cellStyle name="Note 2 4 2 8 3" xfId="12230" xr:uid="{3D557BCF-D137-4C80-8EB6-13943E7B33CF}"/>
    <cellStyle name="Note 2 4 2 8 4" xfId="16133" xr:uid="{56CC8246-B601-4DD7-8FDD-F347444BCE17}"/>
    <cellStyle name="Note 2 4 2 8 5" xfId="19314" xr:uid="{2620A4C6-146B-4925-8222-699528B0A781}"/>
    <cellStyle name="Note 2 4 2 8 6" xfId="25833" xr:uid="{B7FB23C1-CB6C-49F3-9A5B-CCB37AA38C50}"/>
    <cellStyle name="Note 2 4 2 8 7" xfId="32181" xr:uid="{BDDB2991-EBFA-4B22-A37A-CE769506A511}"/>
    <cellStyle name="Note 2 4 2 8 8" xfId="35787" xr:uid="{01A3840F-0BFF-4BD1-8D82-E6514785E1F0}"/>
    <cellStyle name="Note 2 4 2 8 9" xfId="39239" xr:uid="{F6471B32-4EE8-4749-BD1C-3D1E0DECEDB0}"/>
    <cellStyle name="Note 2 4 2 9" xfId="3805" xr:uid="{E1EB0829-770E-47FF-8146-5204BA781E1F}"/>
    <cellStyle name="Note 2 4 2 9 10" xfId="41468" xr:uid="{44A78303-BF56-4131-8C62-CB3617B438F5}"/>
    <cellStyle name="Note 2 4 2 9 11" xfId="45804" xr:uid="{4351AB31-C44C-4A00-8912-6425DE2BBCB6}"/>
    <cellStyle name="Note 2 4 2 9 12" xfId="49208" xr:uid="{0F56CE40-C33D-4AB3-9A47-12994BE3E13B}"/>
    <cellStyle name="Note 2 4 2 9 13" xfId="51175" xr:uid="{8ABC95DD-D39A-4E6F-814D-166C9A6DDB85}"/>
    <cellStyle name="Note 2 4 2 9 2" xfId="8238" xr:uid="{753E315E-D22C-4F8B-B44D-1755E098B57C}"/>
    <cellStyle name="Note 2 4 2 9 3" xfId="11809" xr:uid="{429C68EC-E647-445A-8552-D87A86522320}"/>
    <cellStyle name="Note 2 4 2 9 4" xfId="15712" xr:uid="{B46C39D6-2464-4C9F-9D58-1E1DF0FFCA11}"/>
    <cellStyle name="Note 2 4 2 9 5" xfId="18893" xr:uid="{013C4DA5-E38B-4E83-9E76-498BCBB996AC}"/>
    <cellStyle name="Note 2 4 2 9 6" xfId="25412" xr:uid="{7FF57FE9-D1A9-4F79-BF2F-650518C3F349}"/>
    <cellStyle name="Note 2 4 2 9 7" xfId="31760" xr:uid="{D95E02ED-247A-4DFE-8B08-C4A58E2EA4E2}"/>
    <cellStyle name="Note 2 4 2 9 8" xfId="35366" xr:uid="{FC48B214-BEA8-48F3-A735-A2B87039D3A3}"/>
    <cellStyle name="Note 2 4 2 9 9" xfId="38818" xr:uid="{46BD6B9C-AF01-4FFF-B6B8-F2A5A3CAEB7A}"/>
    <cellStyle name="Note 2 4 3" xfId="1395" xr:uid="{83C3DF79-A544-4991-9ADE-F2C146F52F6C}"/>
    <cellStyle name="Note 2 4 3 10" xfId="43420" xr:uid="{1E6D8B0E-1F41-43C6-95D9-A776F0795173}"/>
    <cellStyle name="Note 2 4 3 11" xfId="47704" xr:uid="{F49DB562-18CB-44FC-85E6-F186C2E9D16B}"/>
    <cellStyle name="Note 2 4 3 2" xfId="5835" xr:uid="{1ED2818B-5683-4723-A2CB-0A68EFE3FE6A}"/>
    <cellStyle name="Note 2 4 3 3" xfId="9411" xr:uid="{BAD1E042-374A-4D44-A1F4-4EBB644617E7}"/>
    <cellStyle name="Note 2 4 3 4" xfId="4762" xr:uid="{691BA3AB-85FF-40AC-B447-1718ABEFD5C4}"/>
    <cellStyle name="Note 2 4 3 5" xfId="20503" xr:uid="{5A19FB97-888C-4617-A1D3-DCD2EC941A32}"/>
    <cellStyle name="Note 2 4 3 6" xfId="23125" xr:uid="{D48AA899-ECA6-4AB3-9210-BDB6F91D3731}"/>
    <cellStyle name="Note 2 4 3 7" xfId="28539" xr:uid="{58F2BD69-7E30-46DD-A52B-358D26DAADD5}"/>
    <cellStyle name="Note 2 4 3 8" xfId="32978" xr:uid="{EEE984D3-A30F-4809-9014-E49D17846C15}"/>
    <cellStyle name="Note 2 4 3 9" xfId="36675" xr:uid="{8C0D97FA-AB0B-44FD-B4A0-2AFFF410F36C}"/>
    <cellStyle name="Note 2 4 4" xfId="1835" xr:uid="{0FF42526-A2CE-4468-88DE-E03A89BC2A03}"/>
    <cellStyle name="Note 2 4 4 10" xfId="30804" xr:uid="{54EB5C1C-5BC6-43C4-92A3-F8865E7C76BF}"/>
    <cellStyle name="Note 2 4 4 11" xfId="43860" xr:uid="{981BC643-0475-437E-A440-D642C00B81E8}"/>
    <cellStyle name="Note 2 4 4 12" xfId="46814" xr:uid="{2F0055E2-235B-476C-A21F-151C0214551B}"/>
    <cellStyle name="Note 2 4 4 2" xfId="6273" xr:uid="{B1E848F1-180C-41C8-BFB6-2C7E18917FF3}"/>
    <cellStyle name="Note 2 4 4 3" xfId="9851" xr:uid="{4FDEEC86-E143-4CA0-984C-919ECBC5E205}"/>
    <cellStyle name="Note 2 4 4 4" xfId="13753" xr:uid="{5EF466E3-41E3-4DE6-87FD-788874158B88}"/>
    <cellStyle name="Note 2 4 4 5" xfId="16956" xr:uid="{366CD7F7-E46C-4715-9E57-BE8C3B9CD7CA}"/>
    <cellStyle name="Note 2 4 4 6" xfId="20943" xr:uid="{5F70F4F2-6408-4864-ABCE-8C63FD0040A0}"/>
    <cellStyle name="Note 2 4 4 7" xfId="23540" xr:uid="{F5F7EC38-03B0-407E-908D-BB8990A0BBE7}"/>
    <cellStyle name="Note 2 4 4 8" xfId="26367" xr:uid="{C83B2347-4E07-456C-A12F-84F117FDCB95}"/>
    <cellStyle name="Note 2 4 4 9" xfId="33418" xr:uid="{B338AA4C-5F33-45E9-916E-29B513ECDDD9}"/>
    <cellStyle name="Note 2 4 5" xfId="2049" xr:uid="{63011841-FFAC-40E2-8297-DEC3974E94BC}"/>
    <cellStyle name="Note 2 4 5 10" xfId="39766" xr:uid="{FF211129-5F87-475F-A727-62E8C1A288C4}"/>
    <cellStyle name="Note 2 4 5 11" xfId="44072" xr:uid="{DEF93070-0F67-4B62-82D6-B81CEC88E3EB}"/>
    <cellStyle name="Note 2 4 5 12" xfId="47638" xr:uid="{0347703C-B955-412D-8CAE-FEA255ADBCB1}"/>
    <cellStyle name="Note 2 4 5 2" xfId="6487" xr:uid="{64C45376-69EB-4FC2-89F4-2C4E0F3759A8}"/>
    <cellStyle name="Note 2 4 5 3" xfId="10065" xr:uid="{58418E86-26E9-4A34-9354-599D1A8EF579}"/>
    <cellStyle name="Note 2 4 5 4" xfId="13964" xr:uid="{EBDD5271-DA91-433A-9D9F-A4DE2B1C677F}"/>
    <cellStyle name="Note 2 4 5 5" xfId="17165" xr:uid="{A504E505-D0E7-4525-9DAA-8A7B472741B0}"/>
    <cellStyle name="Note 2 4 5 6" xfId="21148" xr:uid="{6475B220-43AA-4B5A-8EE9-5E4F0ADBB727}"/>
    <cellStyle name="Note 2 4 5 7" xfId="23735" xr:uid="{C6F13921-F22F-472F-A460-A7E39E01F366}"/>
    <cellStyle name="Note 2 4 5 8" xfId="28091" xr:uid="{AAAB4EFD-42B0-4D06-80DF-29A019A37E92}"/>
    <cellStyle name="Note 2 4 5 9" xfId="33628" xr:uid="{85A7B90F-709D-4C29-ACE9-7EE427DEDAF7}"/>
    <cellStyle name="Note 2 4 6" xfId="2379" xr:uid="{DC6912ED-28FA-4D61-9A7C-BCFA55B7CCB2}"/>
    <cellStyle name="Note 2 4 6 10" xfId="40096" xr:uid="{8984E0D7-8B1F-47A6-BE8D-3E3198663E59}"/>
    <cellStyle name="Note 2 4 6 11" xfId="44402" xr:uid="{07036707-86FB-49BD-A4C5-93A0E3DAADB3}"/>
    <cellStyle name="Note 2 4 6 12" xfId="42340" xr:uid="{B16D2948-FD2C-4C9C-8F94-4831749DD13B}"/>
    <cellStyle name="Note 2 4 6 2" xfId="6817" xr:uid="{DD5B4507-A619-484A-8E32-8F9824960BD4}"/>
    <cellStyle name="Note 2 4 6 3" xfId="10395" xr:uid="{87123D4B-09AB-4ACA-B38F-63EB79E26F5A}"/>
    <cellStyle name="Note 2 4 6 4" xfId="14294" xr:uid="{871D10FA-0749-4900-8DAA-47A96858B98C}"/>
    <cellStyle name="Note 2 4 6 5" xfId="17495" xr:uid="{D682839F-E43B-4C0D-8AB8-8E208579B5EE}"/>
    <cellStyle name="Note 2 4 6 6" xfId="21478" xr:uid="{DF039E89-EEFA-489C-9CCB-8E7FD095023D}"/>
    <cellStyle name="Note 2 4 6 7" xfId="24065" xr:uid="{6B3BD5B3-BCF9-4F49-8939-BD96B447DA12}"/>
    <cellStyle name="Note 2 4 6 8" xfId="26480" xr:uid="{564895DB-E277-4169-9EE6-D9C0CA54FD9B}"/>
    <cellStyle name="Note 2 4 6 9" xfId="33958" xr:uid="{2FE88597-8825-4104-B6AB-929B80D05EAB}"/>
    <cellStyle name="Note 2 4 7" xfId="3063" xr:uid="{5CD37C88-8F42-403A-B664-5A0F0A36A90C}"/>
    <cellStyle name="Note 2 4 7 10" xfId="34640" xr:uid="{1D0FDDE7-AD73-443A-AB55-92ADFDDD431D}"/>
    <cellStyle name="Note 2 4 7 11" xfId="38085" xr:uid="{7D419E1F-4A12-4532-A0FC-F99300AB7D9F}"/>
    <cellStyle name="Note 2 4 7 12" xfId="40774" xr:uid="{6EA02062-C8CC-4929-9FC6-1164F0DF538E}"/>
    <cellStyle name="Note 2 4 7 13" xfId="45085" xr:uid="{B7DDE7D5-0510-4E2B-AD8F-90C2A52BB92D}"/>
    <cellStyle name="Note 2 4 7 14" xfId="48476" xr:uid="{FA35B240-E826-4EA1-B380-218EF179068B}"/>
    <cellStyle name="Note 2 4 7 15" xfId="50481" xr:uid="{96FADD99-0FA7-4F32-AE23-3E7777C34556}"/>
    <cellStyle name="Note 2 4 7 2" xfId="7498" xr:uid="{1A35EB89-71CB-4815-B865-4623D260B28E}"/>
    <cellStyle name="Note 2 4 7 3" xfId="11077" xr:uid="{0B0C6670-975C-4485-B4B3-C1CC23FA19CE}"/>
    <cellStyle name="Note 2 4 7 4" xfId="14977" xr:uid="{8AAB3800-15A3-4C69-AA7D-DD09686F539C}"/>
    <cellStyle name="Note 2 4 7 5" xfId="18176" xr:uid="{7DCF0337-F855-4C60-AC2B-690C7743DAC3}"/>
    <cellStyle name="Note 2 4 7 6" xfId="22156" xr:uid="{7BC7171E-534F-4248-BF66-11FD2E8AC706}"/>
    <cellStyle name="Note 2 4 7 7" xfId="24718" xr:uid="{663A7ADA-0AE5-471A-9CE7-DD6956BAF7A6}"/>
    <cellStyle name="Note 2 4 7 8" xfId="29061" xr:uid="{E1D4CBB8-C220-44EF-A287-D1B3E1A76016}"/>
    <cellStyle name="Note 2 4 7 9" xfId="31035" xr:uid="{70AFD1B4-34B3-488D-B478-44B4DC5E5A55}"/>
    <cellStyle name="Note 2 4 8" xfId="3581" xr:uid="{86C2EB53-D5CB-4888-BA52-57DBEAA3626A}"/>
    <cellStyle name="Note 2 4 8 10" xfId="35158" xr:uid="{BBA2EC21-8870-43A1-B6EE-E44D591386EC}"/>
    <cellStyle name="Note 2 4 8 11" xfId="38603" xr:uid="{582C9B0B-A049-4ACF-AB21-310C45A2BCC7}"/>
    <cellStyle name="Note 2 4 8 12" xfId="41292" xr:uid="{8A599AF0-1C8F-4ACD-AC05-9910056D7ECB}"/>
    <cellStyle name="Note 2 4 8 13" xfId="45603" xr:uid="{A5B45DFE-0B24-4175-B8A3-6C3A94973DC6}"/>
    <cellStyle name="Note 2 4 8 14" xfId="48994" xr:uid="{04A1D65A-9954-4C42-ABF3-31EB5BB866E3}"/>
    <cellStyle name="Note 2 4 8 15" xfId="50999" xr:uid="{0CF86A89-38BD-44E6-A2EA-6EE07956E795}"/>
    <cellStyle name="Note 2 4 8 2" xfId="8016" xr:uid="{5CF5B07C-2487-4A99-A043-1C5BCAA855AC}"/>
    <cellStyle name="Note 2 4 8 3" xfId="11595" xr:uid="{45ABE7C7-E8D6-4E8C-9D4C-5F1569FE9E97}"/>
    <cellStyle name="Note 2 4 8 4" xfId="15495" xr:uid="{E847993A-86A2-454F-A287-90CAAC223C39}"/>
    <cellStyle name="Note 2 4 8 5" xfId="18694" xr:uid="{F46DE3A6-8A22-4C71-ACB1-28A7D6C2D8DE}"/>
    <cellStyle name="Note 2 4 8 6" xfId="22674" xr:uid="{9E0AC1F4-E176-408B-BB54-764965B9406B}"/>
    <cellStyle name="Note 2 4 8 7" xfId="25236" xr:uid="{6DDCD406-48D6-48D3-A181-713ED2BEBD8D}"/>
    <cellStyle name="Note 2 4 8 8" xfId="29579" xr:uid="{0CED88C5-FCA1-42A6-8A97-FD0E94B8A4B0}"/>
    <cellStyle name="Note 2 4 8 9" xfId="31553" xr:uid="{F5E482E2-7032-4701-B3B7-0A1022A2EF5B}"/>
    <cellStyle name="Note 2 4 9" xfId="4017" xr:uid="{94F334E3-951F-4559-8C66-B2A87BE284D0}"/>
    <cellStyle name="Note 2 4 9 10" xfId="41680" xr:uid="{B60F2881-A54C-4213-A73F-E79DD8217933}"/>
    <cellStyle name="Note 2 4 9 11" xfId="46016" xr:uid="{C8C98587-C300-4BD3-BA5B-C80B6FD8BECC}"/>
    <cellStyle name="Note 2 4 9 12" xfId="49420" xr:uid="{DA35515C-B570-4D5C-AC22-E7914CF0E28E}"/>
    <cellStyle name="Note 2 4 9 13" xfId="51387" xr:uid="{1C5B8D44-0B13-418B-B478-0DB14079DA65}"/>
    <cellStyle name="Note 2 4 9 2" xfId="8450" xr:uid="{F2CB2BE4-899D-4B74-9399-836861C96950}"/>
    <cellStyle name="Note 2 4 9 3" xfId="12021" xr:uid="{6F623469-39B5-4913-BC31-4B495D1A4DFE}"/>
    <cellStyle name="Note 2 4 9 4" xfId="15924" xr:uid="{BF88A0F5-6995-43EA-BCB0-ECBD2786370D}"/>
    <cellStyle name="Note 2 4 9 5" xfId="19105" xr:uid="{7A1CB9F2-513F-400B-B894-54310856E434}"/>
    <cellStyle name="Note 2 4 9 6" xfId="25624" xr:uid="{96BC612F-D784-4A49-A3B9-44AC182A4C94}"/>
    <cellStyle name="Note 2 4 9 7" xfId="31972" xr:uid="{BE485FA9-4EC0-403F-A41A-71A184B53F64}"/>
    <cellStyle name="Note 2 4 9 8" xfId="35578" xr:uid="{E66F6976-24E7-4188-B242-52D6778BB43F}"/>
    <cellStyle name="Note 2 4 9 9" xfId="39030" xr:uid="{63056BFA-7014-4663-ACBD-876DEF8DCB8D}"/>
    <cellStyle name="Note 2 5" xfId="759" xr:uid="{441E4CBE-07AF-4937-9F82-3A2014D9B378}"/>
    <cellStyle name="Note 2 5 10" xfId="5325" xr:uid="{375DCE6D-DBB5-4577-92D5-7B447DCDA998}"/>
    <cellStyle name="Note 2 5 11" xfId="12912" xr:uid="{6193FBD6-946F-4EB0-8DD0-9802B57EBAA5}"/>
    <cellStyle name="Note 2 5 12" xfId="19872" xr:uid="{C87CEFD8-FEB4-45BA-9118-23862CE88AEA}"/>
    <cellStyle name="Note 2 5 13" xfId="36371" xr:uid="{4795BF28-2F31-4DDD-9B5E-F99841A08EB8}"/>
    <cellStyle name="Note 2 5 14" xfId="42789" xr:uid="{AB737782-FEB0-4DB2-A297-F2BDD50A13C3}"/>
    <cellStyle name="Note 2 5 15" xfId="52622" xr:uid="{80C72ED2-D13D-4E29-BBD8-06B3EB0B130A}"/>
    <cellStyle name="Note 2 5 2" xfId="1278" xr:uid="{CA347C79-465E-45D9-8874-4D9FC9A41936}"/>
    <cellStyle name="Note 2 5 2 10" xfId="43303" xr:uid="{52F4B2E9-A5C0-4DA9-B414-E95CE388EE58}"/>
    <cellStyle name="Note 2 5 2 11" xfId="47250" xr:uid="{07CA0F5C-D7E0-44DD-B71D-CD44DAF06DA3}"/>
    <cellStyle name="Note 2 5 2 2" xfId="5720" xr:uid="{8F40411D-7890-4AA1-8A7B-FE37BF632FB1}"/>
    <cellStyle name="Note 2 5 2 3" xfId="9294" xr:uid="{88C55822-56E6-42EB-8EF5-843A39EE59EB}"/>
    <cellStyle name="Note 2 5 2 4" xfId="3692" xr:uid="{1041E110-D5C9-4A96-8A05-F745989DF923}"/>
    <cellStyle name="Note 2 5 2 5" xfId="20386" xr:uid="{9907A01D-49D4-4304-B26F-D476F8E4CA63}"/>
    <cellStyle name="Note 2 5 2 6" xfId="18782" xr:uid="{8187569E-F328-4A41-A575-2ED5F0CBB022}"/>
    <cellStyle name="Note 2 5 2 7" xfId="28297" xr:uid="{1BB06C3F-3AE7-4829-A96B-46A5F7A9D6BF}"/>
    <cellStyle name="Note 2 5 2 8" xfId="32861" xr:uid="{C9AC26D9-B31D-41BE-A112-C94C251C2A9D}"/>
    <cellStyle name="Note 2 5 2 9" xfId="29669" xr:uid="{2BDCA4C9-BB57-4564-8083-D0363B7681AC}"/>
    <cellStyle name="Note 2 5 3" xfId="1859" xr:uid="{2872100E-E25F-40F8-9A2D-EF8505B5F5EA}"/>
    <cellStyle name="Note 2 5 3 10" xfId="27769" xr:uid="{6C5598EA-1EC4-4881-B528-1AF5CDB72CFC}"/>
    <cellStyle name="Note 2 5 3 11" xfId="43884" xr:uid="{ED2C0680-7DDF-47A9-BC10-42454DDA6E37}"/>
    <cellStyle name="Note 2 5 3 12" xfId="42577" xr:uid="{468EAEA9-E3D8-4357-9DAE-E1DE24BC9597}"/>
    <cellStyle name="Note 2 5 3 2" xfId="6297" xr:uid="{0AE2AAAE-4237-4D14-8BEA-672572EED093}"/>
    <cellStyle name="Note 2 5 3 3" xfId="9875" xr:uid="{68B05C2D-1369-4668-A7A9-09B4254AEBBA}"/>
    <cellStyle name="Note 2 5 3 4" xfId="13777" xr:uid="{E0EB0A49-957B-487E-9FC9-2FC980B26BFD}"/>
    <cellStyle name="Note 2 5 3 5" xfId="16980" xr:uid="{0BC4E7C1-B96C-451F-9CF6-CC986959C593}"/>
    <cellStyle name="Note 2 5 3 6" xfId="20967" xr:uid="{7C5C217C-C270-4C83-990A-9DBE133A6649}"/>
    <cellStyle name="Note 2 5 3 7" xfId="23562" xr:uid="{75EA704B-AF6B-4952-8BC7-04CA12D30E6A}"/>
    <cellStyle name="Note 2 5 3 8" xfId="27006" xr:uid="{B24C4419-8E11-4329-8B28-A5AB96289DC7}"/>
    <cellStyle name="Note 2 5 3 9" xfId="33442" xr:uid="{ABF06A61-42E7-4106-B57B-5E96966D897C}"/>
    <cellStyle name="Note 2 5 4" xfId="2193" xr:uid="{2DD463C7-D836-4BF0-BE07-2DDA5D4436D0}"/>
    <cellStyle name="Note 2 5 4 10" xfId="39910" xr:uid="{1899CF41-3F99-4F08-A554-C229FA92ACFE}"/>
    <cellStyle name="Note 2 5 4 11" xfId="44216" xr:uid="{2EFF7ECE-638B-4A85-B2A3-2476058E8079}"/>
    <cellStyle name="Note 2 5 4 12" xfId="46757" xr:uid="{6D8C3C69-9419-4A5F-9020-B6A656ACACE2}"/>
    <cellStyle name="Note 2 5 4 2" xfId="6631" xr:uid="{3288AE88-C146-4E18-9F1C-231E0B0127E2}"/>
    <cellStyle name="Note 2 5 4 3" xfId="10209" xr:uid="{3596CD23-2723-484F-B9EE-26F6185D5838}"/>
    <cellStyle name="Note 2 5 4 4" xfId="14108" xr:uid="{6AB6DCEA-A0F0-4A67-AAB8-C9926620FF89}"/>
    <cellStyle name="Note 2 5 4 5" xfId="17309" xr:uid="{20F9EC89-8CB1-40DC-B920-91E1DC9F8BB5}"/>
    <cellStyle name="Note 2 5 4 6" xfId="21292" xr:uid="{FDA33A39-B8D6-4569-8B76-C0EB26D3033F}"/>
    <cellStyle name="Note 2 5 4 7" xfId="23879" xr:uid="{9713D562-092E-46F5-82BF-68C9CBFC85C1}"/>
    <cellStyle name="Note 2 5 4 8" xfId="26486" xr:uid="{F4A27D16-28AD-4AF7-A89B-02F3447E5E49}"/>
    <cellStyle name="Note 2 5 4 9" xfId="33772" xr:uid="{F97E3F15-637C-4915-BFA0-120AE00CADA5}"/>
    <cellStyle name="Note 2 5 5" xfId="2542" xr:uid="{E811F913-0BB0-4318-B11E-C1E451A4C619}"/>
    <cellStyle name="Note 2 5 5 10" xfId="40259" xr:uid="{C063684C-92C5-4497-8A38-982092A599D1}"/>
    <cellStyle name="Note 2 5 5 11" xfId="44565" xr:uid="{504CC13C-88B4-4AD9-9DCE-4E80E18B43E2}"/>
    <cellStyle name="Note 2 5 5 12" xfId="47157" xr:uid="{D04C0559-9183-442C-A76D-572BD69D0800}"/>
    <cellStyle name="Note 2 5 5 2" xfId="6979" xr:uid="{42E52C8E-4658-462A-B668-9851ABF5E950}"/>
    <cellStyle name="Note 2 5 5 3" xfId="10558" xr:uid="{5A01DE96-DACF-459A-A413-51FCF65A8359}"/>
    <cellStyle name="Note 2 5 5 4" xfId="14457" xr:uid="{C58A75CE-BBAF-4017-B7C6-30E6264D2128}"/>
    <cellStyle name="Note 2 5 5 5" xfId="17658" xr:uid="{6A96AFA9-68A5-4897-A69C-B206449ACD7E}"/>
    <cellStyle name="Note 2 5 5 6" xfId="21641" xr:uid="{B49ED3A1-B49E-48CA-8EDB-A6943F313F6B}"/>
    <cellStyle name="Note 2 5 5 7" xfId="24217" xr:uid="{11EDE3FD-CBC6-4F49-BE3E-9291414FB8A0}"/>
    <cellStyle name="Note 2 5 5 8" xfId="30514" xr:uid="{C4D5F62E-8AAA-4F3B-841B-B1CB8C8DDC83}"/>
    <cellStyle name="Note 2 5 5 9" xfId="34121" xr:uid="{46289743-C4E3-46D0-BE5A-CBBD66BEB89E}"/>
    <cellStyle name="Note 2 5 6" xfId="3226" xr:uid="{05E2EE74-5CA9-4DAB-B974-C194EDA35A17}"/>
    <cellStyle name="Note 2 5 6 10" xfId="34803" xr:uid="{AAB447C7-EF6F-46A9-97F8-44A58BA5437B}"/>
    <cellStyle name="Note 2 5 6 11" xfId="38248" xr:uid="{DE7455E8-2DA8-4DC2-908B-4062867AF43D}"/>
    <cellStyle name="Note 2 5 6 12" xfId="40937" xr:uid="{A2518FBD-C97A-47B0-8BAD-69ED1647050E}"/>
    <cellStyle name="Note 2 5 6 13" xfId="45248" xr:uid="{460C9BEB-5571-460A-A187-2293E27CE32F}"/>
    <cellStyle name="Note 2 5 6 14" xfId="48639" xr:uid="{3768577E-66CE-4279-8A49-64151507F642}"/>
    <cellStyle name="Note 2 5 6 15" xfId="50644" xr:uid="{0D363135-F401-4744-88FC-8B412784C1B7}"/>
    <cellStyle name="Note 2 5 6 2" xfId="7661" xr:uid="{CD946964-ECB2-4C46-B06E-7C7039AB260D}"/>
    <cellStyle name="Note 2 5 6 3" xfId="11240" xr:uid="{68E240E1-095A-4232-8019-10088ED23E32}"/>
    <cellStyle name="Note 2 5 6 4" xfId="15140" xr:uid="{3FF51492-6A69-4FCD-B837-75A418C38C61}"/>
    <cellStyle name="Note 2 5 6 5" xfId="18339" xr:uid="{7FE9AE40-3401-43A3-A52F-80A61197F692}"/>
    <cellStyle name="Note 2 5 6 6" xfId="22319" xr:uid="{D183EF0C-5615-4271-8D8E-6CBDEC942B29}"/>
    <cellStyle name="Note 2 5 6 7" xfId="24881" xr:uid="{6CD94993-47B1-4A27-B34A-338ABFF594DB}"/>
    <cellStyle name="Note 2 5 6 8" xfId="29224" xr:uid="{E1649734-2583-440A-9F96-2E96B1C8E402}"/>
    <cellStyle name="Note 2 5 6 9" xfId="31198" xr:uid="{CF9C64C9-4D89-4D74-A07F-6692E9B4B912}"/>
    <cellStyle name="Note 2 5 7" xfId="3606" xr:uid="{BFF99ACB-9266-4EBF-8E10-E95BE2390E6F}"/>
    <cellStyle name="Note 2 5 7 10" xfId="35183" xr:uid="{AC4B449A-F482-4C5C-9472-943615A121ED}"/>
    <cellStyle name="Note 2 5 7 11" xfId="38628" xr:uid="{3E8E1037-F894-4808-AEDB-7ED9D6B4F1E6}"/>
    <cellStyle name="Note 2 5 7 12" xfId="41317" xr:uid="{ECAE34AB-7D85-4F74-B0DC-973E6806F366}"/>
    <cellStyle name="Note 2 5 7 13" xfId="45628" xr:uid="{0A2FC114-5A34-433C-88AC-A5E843684653}"/>
    <cellStyle name="Note 2 5 7 14" xfId="49019" xr:uid="{0CBF4D55-272D-4E23-A644-73762AB5F0E4}"/>
    <cellStyle name="Note 2 5 7 15" xfId="51024" xr:uid="{4C87F669-B19D-444A-B829-27B8A9C99509}"/>
    <cellStyle name="Note 2 5 7 2" xfId="8041" xr:uid="{DC9B48A8-4063-44D7-B0C1-B0E37150ECED}"/>
    <cellStyle name="Note 2 5 7 3" xfId="11620" xr:uid="{5763A2CE-DA84-4A57-A4A6-E7FF34590A47}"/>
    <cellStyle name="Note 2 5 7 4" xfId="15520" xr:uid="{4613D9F8-E22C-4DC8-BC69-318B25E6BC0E}"/>
    <cellStyle name="Note 2 5 7 5" xfId="18719" xr:uid="{40953757-84C0-41D7-BA61-930B1AB174D9}"/>
    <cellStyle name="Note 2 5 7 6" xfId="22699" xr:uid="{53282285-8209-48F2-96CF-59AC65555083}"/>
    <cellStyle name="Note 2 5 7 7" xfId="25261" xr:uid="{92A669F5-76AB-4958-8B19-71BA0037F813}"/>
    <cellStyle name="Note 2 5 7 8" xfId="29604" xr:uid="{53FB8650-6098-44AE-8E08-5D5197626C3C}"/>
    <cellStyle name="Note 2 5 7 9" xfId="31578" xr:uid="{E0B22EB7-6CFC-4BC9-980A-9AF7DEF568FE}"/>
    <cellStyle name="Note 2 5 8" xfId="4180" xr:uid="{4F8C55A8-1104-4539-BF57-B5BF7F35E8ED}"/>
    <cellStyle name="Note 2 5 8 10" xfId="41843" xr:uid="{F10272DA-0343-47DE-8FBF-4861002F1A6B}"/>
    <cellStyle name="Note 2 5 8 11" xfId="46179" xr:uid="{02195694-8105-4CDF-8A94-3A95FD44676D}"/>
    <cellStyle name="Note 2 5 8 12" xfId="49583" xr:uid="{4631F0CE-C687-4663-8583-8E22C25B6271}"/>
    <cellStyle name="Note 2 5 8 13" xfId="51550" xr:uid="{1E923F1D-1D21-4F71-83E0-670231F748BB}"/>
    <cellStyle name="Note 2 5 8 2" xfId="8613" xr:uid="{744AF63A-6D23-403E-8FD1-F1603B68479B}"/>
    <cellStyle name="Note 2 5 8 3" xfId="12184" xr:uid="{A3B3C03B-8293-4D5A-B56F-81E647D6A4FE}"/>
    <cellStyle name="Note 2 5 8 4" xfId="16087" xr:uid="{2AF3D252-61D7-47BE-8979-9E508C19A22A}"/>
    <cellStyle name="Note 2 5 8 5" xfId="19268" xr:uid="{41134E75-4B0D-4A82-8655-6082F87BF273}"/>
    <cellStyle name="Note 2 5 8 6" xfId="25787" xr:uid="{B29225D4-745A-4E20-89E4-5BB1135A53BB}"/>
    <cellStyle name="Note 2 5 8 7" xfId="32135" xr:uid="{AAE47795-2894-4CBA-9A15-E8C9009CFFBA}"/>
    <cellStyle name="Note 2 5 8 8" xfId="35741" xr:uid="{A8F7E5C4-1751-4962-9FA7-1D7CCD1BDDC7}"/>
    <cellStyle name="Note 2 5 8 9" xfId="39193" xr:uid="{B92CF3D3-D6AF-4EC2-A0F9-0CFA0E0FF81A}"/>
    <cellStyle name="Note 2 5 9" xfId="4408" xr:uid="{0C85BA0D-8FC9-444D-A8E6-3E63EE6EC896}"/>
    <cellStyle name="Note 2 5 9 10" xfId="42071" xr:uid="{660DD4F1-4A16-4A91-91DA-40E9717C63FC}"/>
    <cellStyle name="Note 2 5 9 11" xfId="46407" xr:uid="{034C65D9-3157-49AC-A466-E3235A82EFF0}"/>
    <cellStyle name="Note 2 5 9 12" xfId="49811" xr:uid="{18494390-3CFB-4104-836E-91778771735E}"/>
    <cellStyle name="Note 2 5 9 13" xfId="51778" xr:uid="{8BA6B8FC-F954-4C1F-B152-C0CB6E028DBB}"/>
    <cellStyle name="Note 2 5 9 2" xfId="8841" xr:uid="{FB17DA20-2910-47B0-8446-FD7EA91B643F}"/>
    <cellStyle name="Note 2 5 9 3" xfId="12412" xr:uid="{84029F64-4E20-4EE9-AF30-BB38C9B8F729}"/>
    <cellStyle name="Note 2 5 9 4" xfId="16315" xr:uid="{F7F7C092-0441-4781-A1AB-FE077C2FCCAC}"/>
    <cellStyle name="Note 2 5 9 5" xfId="19496" xr:uid="{92D7496B-8BE4-4ED8-9329-3AD6ED4C2BB5}"/>
    <cellStyle name="Note 2 5 9 6" xfId="26015" xr:uid="{2D8E6381-B539-4073-99E0-79642A892589}"/>
    <cellStyle name="Note 2 5 9 7" xfId="32363" xr:uid="{5D04BF93-7AF9-462F-B947-F5D6247016CB}"/>
    <cellStyle name="Note 2 5 9 8" xfId="35969" xr:uid="{97FC69F4-3FBF-4ECA-8216-EC88E1E387FD}"/>
    <cellStyle name="Note 2 5 9 9" xfId="39421" xr:uid="{80F178A9-B869-4EDF-89F7-086AF094ED30}"/>
    <cellStyle name="Note 2 6" xfId="1436" xr:uid="{4ECEF2BC-43F0-4DD7-A13B-DDCFD27F4A3D}"/>
    <cellStyle name="Note 2 6 10" xfId="43461" xr:uid="{ED4148C3-2710-41A9-B183-C8AECFC6613A}"/>
    <cellStyle name="Note 2 6 11" xfId="47435" xr:uid="{181E204F-7E85-4DA6-8E1C-9ABCD2C7CF80}"/>
    <cellStyle name="Note 2 6 2" xfId="5875" xr:uid="{FAAF7FBC-7A78-4F6C-BA8A-BACD0D5C7421}"/>
    <cellStyle name="Note 2 6 3" xfId="9452" xr:uid="{6137FD26-15FB-4F4A-AD54-92AB2DA699CF}"/>
    <cellStyle name="Note 2 6 4" xfId="16557" xr:uid="{DF6FB41B-B31F-43A4-9E1B-1040EDBAEB07}"/>
    <cellStyle name="Note 2 6 5" xfId="20544" xr:uid="{1AAEECEA-B994-4D25-8FB2-06FD29803785}"/>
    <cellStyle name="Note 2 6 6" xfId="23165" xr:uid="{3C914367-1A63-4876-AC39-3840B3B3C3DD}"/>
    <cellStyle name="Note 2 6 7" xfId="27810" xr:uid="{D583AD56-F737-4F80-ACDA-D3380AE98ABF}"/>
    <cellStyle name="Note 2 6 8" xfId="33019" xr:uid="{79D0698E-6152-48FA-9571-2105FC490211}"/>
    <cellStyle name="Note 2 6 9" xfId="30225" xr:uid="{07ACA5B5-84B7-45FF-BB92-82DA597A8212}"/>
    <cellStyle name="Note 2 7" xfId="1712" xr:uid="{C8CF4676-102F-4A61-B00A-5A920C9BA2C8}"/>
    <cellStyle name="Note 2 7 10" xfId="27751" xr:uid="{993C8C4A-99AA-4C21-B4D0-64C10BDED51E}"/>
    <cellStyle name="Note 2 7 11" xfId="43737" xr:uid="{C984EA91-AB95-448D-8437-FC96950FCB47}"/>
    <cellStyle name="Note 2 7 12" xfId="47585" xr:uid="{3BBE6F31-FED1-4941-966E-B8CCAE007ABA}"/>
    <cellStyle name="Note 2 7 2" xfId="6151" xr:uid="{55EB3BAA-8734-4999-B98D-870B5A6D31B2}"/>
    <cellStyle name="Note 2 7 3" xfId="9728" xr:uid="{F401E45B-3B72-47BE-BEF9-799D02BFAFCA}"/>
    <cellStyle name="Note 2 7 4" xfId="13630" xr:uid="{CB2C079C-B6A4-4BB1-92F4-07D0ACDFC43F}"/>
    <cellStyle name="Note 2 7 5" xfId="16833" xr:uid="{2EAA1E03-9173-4A21-9045-B659E6B62007}"/>
    <cellStyle name="Note 2 7 6" xfId="20820" xr:uid="{857E80BE-D04E-4B00-8F56-7B9F5B09B021}"/>
    <cellStyle name="Note 2 7 7" xfId="23422" xr:uid="{E62DC183-9834-4818-A6F3-B5D183A7CA6B}"/>
    <cellStyle name="Note 2 7 8" xfId="26846" xr:uid="{3A47F518-86E1-4E0C-BBDE-980E0736FFDB}"/>
    <cellStyle name="Note 2 7 9" xfId="33295" xr:uid="{7E4A8A20-3140-4C33-900C-AFB8D5D48EC6}"/>
    <cellStyle name="Note 2 8" xfId="1977" xr:uid="{2373AA88-C511-4E1F-B933-7027EA2F592A}"/>
    <cellStyle name="Note 2 8 10" xfId="39694" xr:uid="{AE36A30D-7309-45AE-87D6-8FFEC18620C0}"/>
    <cellStyle name="Note 2 8 11" xfId="44000" xr:uid="{D6D02C5B-A635-4EA2-86E3-712D36D49543}"/>
    <cellStyle name="Note 2 8 12" xfId="47796" xr:uid="{1222B97B-B7A7-4A40-8F0C-71253E270332}"/>
    <cellStyle name="Note 2 8 2" xfId="6415" xr:uid="{F66BDC08-921F-4A5F-BC22-7F6BC3E39C76}"/>
    <cellStyle name="Note 2 8 3" xfId="9993" xr:uid="{84ECC5DC-C157-4115-B97E-D17CBA332262}"/>
    <cellStyle name="Note 2 8 4" xfId="13892" xr:uid="{C0BFCCC3-4E44-417D-8022-D0511E5BE275}"/>
    <cellStyle name="Note 2 8 5" xfId="17093" xr:uid="{D09CD97C-F1E3-4EFC-957D-385F9502963E}"/>
    <cellStyle name="Note 2 8 6" xfId="21076" xr:uid="{A93BF04A-4561-470D-AF8C-F7A683F8B40D}"/>
    <cellStyle name="Note 2 8 7" xfId="23665" xr:uid="{EA60E82E-B016-4665-9181-32733800B6D1}"/>
    <cellStyle name="Note 2 8 8" xfId="28104" xr:uid="{259D93CF-AF66-4151-9931-ECD3D7948F7C}"/>
    <cellStyle name="Note 2 8 9" xfId="33556" xr:uid="{8BC992CF-F17E-48C9-B179-22043EF901FB}"/>
    <cellStyle name="Note 2 9" xfId="2012" xr:uid="{6178E0B1-D9DF-4D38-92C7-118B79E16979}"/>
    <cellStyle name="Note 2 9 10" xfId="39729" xr:uid="{9881921E-AA1B-4393-8070-D2B783C6C1EF}"/>
    <cellStyle name="Note 2 9 11" xfId="44035" xr:uid="{CA92149B-C236-4D34-9245-47B4AE54B402}"/>
    <cellStyle name="Note 2 9 12" xfId="46943" xr:uid="{88BFDD6E-5184-4634-9442-4FAEAA693A4C}"/>
    <cellStyle name="Note 2 9 2" xfId="6450" xr:uid="{B102B36D-54E4-47B5-B5E8-F1EA52CFD94A}"/>
    <cellStyle name="Note 2 9 3" xfId="10028" xr:uid="{7E21F80E-925E-41F8-844E-F14AE9F826D5}"/>
    <cellStyle name="Note 2 9 4" xfId="13927" xr:uid="{BC1689E1-CFB9-49CA-A0C4-A6CFC838AC04}"/>
    <cellStyle name="Note 2 9 5" xfId="17128" xr:uid="{D8D29C15-A2C5-461C-B55A-950D7F2825FC}"/>
    <cellStyle name="Note 2 9 6" xfId="21111" xr:uid="{CFF79C72-15AF-4702-9AD4-049E86B856C2}"/>
    <cellStyle name="Note 2 9 7" xfId="23699" xr:uid="{3088E586-4045-4C65-B50D-CB2A4ADE4F19}"/>
    <cellStyle name="Note 2 9 8" xfId="28141" xr:uid="{15D1EE93-381D-4D44-835E-206ADBB16AA6}"/>
    <cellStyle name="Note 2 9 9" xfId="33591" xr:uid="{5190AA41-F48B-49F0-B2E0-A45EE4A306E2}"/>
    <cellStyle name="Note 3" xfId="311" xr:uid="{301FDEFD-D891-4A6B-86D5-885307C71434}"/>
    <cellStyle name="Note 3 10" xfId="2886" xr:uid="{5138E36A-0470-4565-8BFD-C6FC40FF62FD}"/>
    <cellStyle name="Note 3 10 10" xfId="34463" xr:uid="{06B1BDC4-E49A-45CE-8266-D92AF5360EAA}"/>
    <cellStyle name="Note 3 10 11" xfId="37908" xr:uid="{E895AF11-E213-481F-B87D-6B949ED1CB2C}"/>
    <cellStyle name="Note 3 10 12" xfId="40597" xr:uid="{1B7EDF3E-7494-4BE8-AA43-ED562B763E60}"/>
    <cellStyle name="Note 3 10 13" xfId="44908" xr:uid="{DE59BF47-1CC3-4F28-A9D5-72394E01D66D}"/>
    <cellStyle name="Note 3 10 14" xfId="48299" xr:uid="{08D0F718-69FB-4485-8CB2-2C1AA571157E}"/>
    <cellStyle name="Note 3 10 15" xfId="50304" xr:uid="{AADB6BD2-26E0-42A8-9BF9-DB9C6AEBBFC1}"/>
    <cellStyle name="Note 3 10 2" xfId="7321" xr:uid="{6657A9A5-F7F8-48E4-B8E0-9B9559C770BF}"/>
    <cellStyle name="Note 3 10 3" xfId="10900" xr:uid="{C5A0FBF3-DD25-4A10-A235-C5402092DABD}"/>
    <cellStyle name="Note 3 10 4" xfId="14800" xr:uid="{50751E48-837E-4F6A-89BB-80027D156DF3}"/>
    <cellStyle name="Note 3 10 5" xfId="17999" xr:uid="{9E17A46E-7D67-42F7-B26A-65C3B6985CE8}"/>
    <cellStyle name="Note 3 10 6" xfId="21979" xr:uid="{74FC61EB-9271-4463-9CC0-A2FD0C79EE16}"/>
    <cellStyle name="Note 3 10 7" xfId="24541" xr:uid="{0D78152C-3A21-4F0D-9DC6-72FDE4515E59}"/>
    <cellStyle name="Note 3 10 8" xfId="28884" xr:uid="{1FF3F77F-8A17-4BAA-B4A9-0F299CCD1B55}"/>
    <cellStyle name="Note 3 10 9" xfId="30858" xr:uid="{194224E9-29C2-465A-9C8C-433259B248C7}"/>
    <cellStyle name="Note 3 11" xfId="3449" xr:uid="{4FCDDF0E-E4A1-473A-9509-F770A43701D7}"/>
    <cellStyle name="Note 3 11 10" xfId="35026" xr:uid="{645E02F8-2DB1-4FF3-AAC2-2B094896D034}"/>
    <cellStyle name="Note 3 11 11" xfId="38471" xr:uid="{E1911E84-EEE3-4DA7-AB29-702A98AC2CD8}"/>
    <cellStyle name="Note 3 11 12" xfId="41160" xr:uid="{F5A945AC-9830-4938-A913-C83CC985B4BE}"/>
    <cellStyle name="Note 3 11 13" xfId="45471" xr:uid="{DF7FC067-920B-4924-AEB2-70972B98194D}"/>
    <cellStyle name="Note 3 11 14" xfId="48862" xr:uid="{22FD1308-A85B-4E5D-AC54-DD658290E06B}"/>
    <cellStyle name="Note 3 11 15" xfId="50867" xr:uid="{396DF0EC-5657-4DA9-A528-8AE84A6CD8A9}"/>
    <cellStyle name="Note 3 11 2" xfId="7884" xr:uid="{B12CB2A3-C99D-4A99-BE82-98886BA08D87}"/>
    <cellStyle name="Note 3 11 3" xfId="11463" xr:uid="{8FB8E899-B312-4729-9816-71620B3095FF}"/>
    <cellStyle name="Note 3 11 4" xfId="15363" xr:uid="{0C5A673A-5BC5-48BC-9183-786FC4F06E65}"/>
    <cellStyle name="Note 3 11 5" xfId="18562" xr:uid="{53367139-0613-4A4D-8A5D-69C967813DC8}"/>
    <cellStyle name="Note 3 11 6" xfId="22542" xr:uid="{62EFB9CE-0E64-4BC8-AE7D-FA1EC6DC0748}"/>
    <cellStyle name="Note 3 11 7" xfId="25104" xr:uid="{B952A6A1-59D9-4073-8E04-C96D53E4FA96}"/>
    <cellStyle name="Note 3 11 8" xfId="29447" xr:uid="{89A59928-CA23-4234-8F87-D67A603AFE77}"/>
    <cellStyle name="Note 3 11 9" xfId="31421" xr:uid="{FA709B8B-E75E-4F72-8888-6308854DF94A}"/>
    <cellStyle name="Note 3 12" xfId="3835" xr:uid="{1BEE1C66-1F66-49B9-8FFE-879EEAAD143B}"/>
    <cellStyle name="Note 3 12 10" xfId="41498" xr:uid="{83EBD456-1EE0-4EA1-8243-13CE1AC3E690}"/>
    <cellStyle name="Note 3 12 11" xfId="45834" xr:uid="{4FC6469D-1A99-42F2-BA0C-20505CB865CF}"/>
    <cellStyle name="Note 3 12 12" xfId="49238" xr:uid="{86591BEB-48F5-4228-96BB-AEAC2AC9055A}"/>
    <cellStyle name="Note 3 12 13" xfId="51205" xr:uid="{59D5DEBB-6A8B-44AD-8CBE-318AFFAC1879}"/>
    <cellStyle name="Note 3 12 2" xfId="8268" xr:uid="{0266395E-ACA5-46F3-A191-878EA3AD8836}"/>
    <cellStyle name="Note 3 12 3" xfId="11839" xr:uid="{34B99C0A-9272-452F-AB34-603E605B6DEA}"/>
    <cellStyle name="Note 3 12 4" xfId="15742" xr:uid="{1B8416EE-B3A7-4412-8F6F-ED9B5600E8ED}"/>
    <cellStyle name="Note 3 12 5" xfId="18923" xr:uid="{553298EA-6B55-4956-B4DC-41531C9F4728}"/>
    <cellStyle name="Note 3 12 6" xfId="25442" xr:uid="{64D6D542-5950-4C0A-812C-8C98A135CE04}"/>
    <cellStyle name="Note 3 12 7" xfId="31790" xr:uid="{3E9751DB-1E52-4613-A3C8-3290B5818D22}"/>
    <cellStyle name="Note 3 12 8" xfId="35396" xr:uid="{CAA7BB39-C50A-496B-86A0-BE06F6E511DC}"/>
    <cellStyle name="Note 3 12 9" xfId="38848" xr:uid="{878F1B6B-3A47-4443-A04E-8354FFFF4475}"/>
    <cellStyle name="Note 3 13" xfId="4398" xr:uid="{C1172914-A298-4FF2-8F4B-1E9252D48587}"/>
    <cellStyle name="Note 3 13 10" xfId="42061" xr:uid="{C4C5706C-7549-4B9A-AB89-52A2CF0367CE}"/>
    <cellStyle name="Note 3 13 11" xfId="46397" xr:uid="{95D3FE21-7855-4110-B0B5-D33999542EE5}"/>
    <cellStyle name="Note 3 13 12" xfId="49801" xr:uid="{5FAB0DA5-B947-49A0-9AA3-B7C90C2D694C}"/>
    <cellStyle name="Note 3 13 13" xfId="51768" xr:uid="{CFF5F7A0-6B76-4C24-9FC2-EC86A88EEDD0}"/>
    <cellStyle name="Note 3 13 2" xfId="8831" xr:uid="{66F268A9-3A66-4675-A077-EFC38E1DFFD7}"/>
    <cellStyle name="Note 3 13 3" xfId="12402" xr:uid="{74FDCE5F-8E6E-4B4B-954C-004096BCC2BA}"/>
    <cellStyle name="Note 3 13 4" xfId="16305" xr:uid="{31D8640A-76CE-4F41-8346-2F607B020874}"/>
    <cellStyle name="Note 3 13 5" xfId="19486" xr:uid="{E4317D7C-55A8-4F74-BB8C-5D8638E0863B}"/>
    <cellStyle name="Note 3 13 6" xfId="26005" xr:uid="{10B57872-FE00-4D15-8162-31FA1C00E2D9}"/>
    <cellStyle name="Note 3 13 7" xfId="32353" xr:uid="{41288183-9ADE-4BE9-98B4-C3B358BA0C43}"/>
    <cellStyle name="Note 3 13 8" xfId="35959" xr:uid="{7CBDF9A3-5590-46C4-B0C6-734BAA5D6F9C}"/>
    <cellStyle name="Note 3 13 9" xfId="39411" xr:uid="{0C12CEA2-F849-4524-9681-936D89223933}"/>
    <cellStyle name="Note 3 14" xfId="5037" xr:uid="{0A56998C-558C-48E3-AF99-F4B67086D834}"/>
    <cellStyle name="Note 3 15" xfId="4780" xr:uid="{70D97C30-0984-43DD-A264-2C54D86BE5E7}"/>
    <cellStyle name="Note 3 16" xfId="13259" xr:uid="{C3A2019E-7ADD-412E-A425-3B918C89617A}"/>
    <cellStyle name="Note 3 17" xfId="29985" xr:uid="{C5DEB936-146A-43F8-8829-BBD10153C97A}"/>
    <cellStyle name="Note 3 18" xfId="42433" xr:uid="{AD2A1301-40E1-43F8-ABFA-1541863F80F7}"/>
    <cellStyle name="Note 3 19" xfId="52268" xr:uid="{8F9F404E-1488-42B4-B339-CCF732DADF05}"/>
    <cellStyle name="Note 3 2" xfId="664" xr:uid="{A0888EA8-D436-44A7-889C-3279428661BC}"/>
    <cellStyle name="Note 3 2 10" xfId="3954" xr:uid="{C6F74E37-D4D2-4BE2-A6FE-E9361E7017CD}"/>
    <cellStyle name="Note 3 2 10 10" xfId="41617" xr:uid="{506F60D1-44BD-4CFE-9E12-A7AE68938EB6}"/>
    <cellStyle name="Note 3 2 10 11" xfId="45953" xr:uid="{002E5A99-B91E-4006-90B2-62B6CBC8BC92}"/>
    <cellStyle name="Note 3 2 10 12" xfId="49357" xr:uid="{E3A68427-478E-4092-B3BA-32F74AB2506C}"/>
    <cellStyle name="Note 3 2 10 13" xfId="51324" xr:uid="{302B6106-A6EA-4374-A481-689B7E051291}"/>
    <cellStyle name="Note 3 2 10 2" xfId="8387" xr:uid="{3184979A-02F9-47C3-B76D-A43447C09197}"/>
    <cellStyle name="Note 3 2 10 3" xfId="11958" xr:uid="{FD5DCC54-D4EE-44E8-A771-7007C2A85E03}"/>
    <cellStyle name="Note 3 2 10 4" xfId="15861" xr:uid="{6D6A6A99-9DBF-430F-983E-4B9337082C9A}"/>
    <cellStyle name="Note 3 2 10 5" xfId="19042" xr:uid="{39E8E439-35AA-411F-AA86-EF243FAE4086}"/>
    <cellStyle name="Note 3 2 10 6" xfId="25561" xr:uid="{6D10779C-D78E-40E1-9E00-191B7129F03B}"/>
    <cellStyle name="Note 3 2 10 7" xfId="31909" xr:uid="{0FDF8AF4-32C9-4301-8E73-25F34C7F40AB}"/>
    <cellStyle name="Note 3 2 10 8" xfId="35515" xr:uid="{D4B315D2-C79C-4FD2-9DE8-13DC26718537}"/>
    <cellStyle name="Note 3 2 10 9" xfId="38967" xr:uid="{310D832D-1D19-4AC9-846B-6B5F90F678C6}"/>
    <cellStyle name="Note 3 2 11" xfId="4935" xr:uid="{CB639ADE-D040-4BC1-A7A1-63B566068836}"/>
    <cellStyle name="Note 3 2 12" xfId="12720" xr:uid="{6B7E9E93-258E-432D-AB65-5D0B988B9F03}"/>
    <cellStyle name="Note 3 2 13" xfId="19778" xr:uid="{823B643F-C8B1-49A8-BDBE-206A737C1401}"/>
    <cellStyle name="Note 3 2 14" xfId="36907" xr:uid="{BD9CC4B4-B9B0-40EC-9748-0A7ED60D6F0B}"/>
    <cellStyle name="Note 3 2 15" xfId="42694" xr:uid="{470A0955-09DF-412D-AF33-F7FE6353A5EE}"/>
    <cellStyle name="Note 3 2 16" xfId="52528" xr:uid="{8833752C-8630-4083-AF7D-6FC74C508CC6}"/>
    <cellStyle name="Note 3 2 2" xfId="879" xr:uid="{69EE2427-CEBE-4A82-BE8D-66F59C11B83E}"/>
    <cellStyle name="Note 3 2 2 10" xfId="4777" xr:uid="{A27BB153-2F54-42BA-A6E4-D0421542C480}"/>
    <cellStyle name="Note 3 2 2 11" xfId="12762" xr:uid="{89852BE2-3997-47EB-928A-B827EFABC60A}"/>
    <cellStyle name="Note 3 2 2 12" xfId="19988" xr:uid="{9BA0A476-4C4F-4DAB-A83D-0ABA13FA86F9}"/>
    <cellStyle name="Note 3 2 2 13" xfId="37159" xr:uid="{DF913AB1-6F30-4687-9983-A87441E9D8CC}"/>
    <cellStyle name="Note 3 2 2 14" xfId="42904" xr:uid="{3DAFC01E-DF27-4251-97B9-C2DB7FD5A4AE}"/>
    <cellStyle name="Note 3 2 2 15" xfId="52742" xr:uid="{6483A626-E1F5-4D43-8B52-F8993E975D66}"/>
    <cellStyle name="Note 3 2 2 2" xfId="1016" xr:uid="{E7C5120F-077E-4620-82B5-E6DDAAF71B14}"/>
    <cellStyle name="Note 3 2 2 2 10" xfId="43041" xr:uid="{067F9585-886A-4A91-A5F0-217DBB507F83}"/>
    <cellStyle name="Note 3 2 2 2 11" xfId="47703" xr:uid="{FFE2DEBD-FD46-496E-A7EA-EC87EE946B08}"/>
    <cellStyle name="Note 3 2 2 2 2" xfId="5458" xr:uid="{4726867A-129A-4468-A11D-884FF1A90E72}"/>
    <cellStyle name="Note 3 2 2 2 3" xfId="4948" xr:uid="{8B01EEE3-75D2-4F8A-B0B8-C93523BE7789}"/>
    <cellStyle name="Note 3 2 2 2 4" xfId="13292" xr:uid="{EC72C5EB-66F8-4B64-8076-9CA2F1F4F0D5}"/>
    <cellStyle name="Note 3 2 2 2 5" xfId="20124" xr:uid="{B9A0E3D9-4ACF-4EDB-849D-4E4553D909B0}"/>
    <cellStyle name="Note 3 2 2 2 6" xfId="22850" xr:uid="{1B7AA60E-3C7E-47A3-A20D-C63F25B25D68}"/>
    <cellStyle name="Note 3 2 2 2 7" xfId="29896" xr:uid="{4389A88D-7E02-4B43-BEC2-DAFC880930CD}"/>
    <cellStyle name="Note 3 2 2 2 8" xfId="32599" xr:uid="{2E6C2B44-A9E5-4C68-8477-7373BA3D5595}"/>
    <cellStyle name="Note 3 2 2 2 9" xfId="30339" xr:uid="{37F7998A-2F6D-4378-AD9D-50916CB3FC07}"/>
    <cellStyle name="Note 3 2 2 3" xfId="1232" xr:uid="{A387B06C-A30B-44AE-A775-3988A7852593}"/>
    <cellStyle name="Note 3 2 2 3 10" xfId="37473" xr:uid="{D877F88B-C2E3-4A8F-976C-FABF77674A58}"/>
    <cellStyle name="Note 3 2 2 3 11" xfId="43257" xr:uid="{BCD980BA-4944-4900-9F22-C2956F48D255}"/>
    <cellStyle name="Note 3 2 2 3 12" xfId="47798" xr:uid="{9A425502-E2DB-4C76-95B8-2186D0CD9A8F}"/>
    <cellStyle name="Note 3 2 2 3 2" xfId="5674" xr:uid="{A6BF2405-0DAE-4F66-900F-FD1CFBA09798}"/>
    <cellStyle name="Note 3 2 2 3 3" xfId="9248" xr:uid="{7378CDBE-00C4-4DD3-AAA7-2F0BD31FB24E}"/>
    <cellStyle name="Note 3 2 2 3 4" xfId="13191" xr:uid="{31F20589-2B4C-410E-BB7C-F3B4FF7B66FE}"/>
    <cellStyle name="Note 3 2 2 3 5" xfId="5386" xr:uid="{9E0F0188-2426-43DD-9111-C241827B4913}"/>
    <cellStyle name="Note 3 2 2 3 6" xfId="20340" xr:uid="{B668D4DE-D14E-4E94-8520-56E32B081125}"/>
    <cellStyle name="Note 3 2 2 3 7" xfId="13840" xr:uid="{5C5A5AC1-EF91-4242-A8FA-7DEBF477A96A}"/>
    <cellStyle name="Note 3 2 2 3 8" xfId="28520" xr:uid="{00C543CF-7EC2-4E44-9BBC-CA59260C606B}"/>
    <cellStyle name="Note 3 2 2 3 9" xfId="32815" xr:uid="{2127E842-81E7-4879-81AB-66979E3B19EB}"/>
    <cellStyle name="Note 3 2 2 4" xfId="2292" xr:uid="{76E79F88-36D6-494D-8AEF-3D88124A671A}"/>
    <cellStyle name="Note 3 2 2 4 10" xfId="40009" xr:uid="{23305A9C-5B95-4B0A-BF97-8A3ACD91AC82}"/>
    <cellStyle name="Note 3 2 2 4 11" xfId="44315" xr:uid="{81D574D4-F27F-4BE8-8583-C20DCEF3DA5F}"/>
    <cellStyle name="Note 3 2 2 4 12" xfId="47377" xr:uid="{A1B7668F-1409-413B-B96F-DF1780B27DB7}"/>
    <cellStyle name="Note 3 2 2 4 2" xfId="6730" xr:uid="{C43F8313-2D0B-422E-B9EC-4172FBD19072}"/>
    <cellStyle name="Note 3 2 2 4 3" xfId="10308" xr:uid="{65478589-85D9-4BD9-9BE4-3BC1301002C2}"/>
    <cellStyle name="Note 3 2 2 4 4" xfId="14207" xr:uid="{4CE1053D-214E-461A-B645-D2D22FBFDB50}"/>
    <cellStyle name="Note 3 2 2 4 5" xfId="17408" xr:uid="{AB4AABA1-1E4B-4896-A2E7-27C0B32F75B8}"/>
    <cellStyle name="Note 3 2 2 4 6" xfId="21391" xr:uid="{95D226A3-3ED8-4936-AC77-BFD65EE407FC}"/>
    <cellStyle name="Note 3 2 2 4 7" xfId="23978" xr:uid="{DEF7123A-62FC-44A2-B6EE-0AB9D48DA8A9}"/>
    <cellStyle name="Note 3 2 2 4 8" xfId="30428" xr:uid="{C603E1B4-6FBD-4378-9076-8780C87F871F}"/>
    <cellStyle name="Note 3 2 2 4 9" xfId="33871" xr:uid="{D3D2E4E4-D715-4342-829B-D5EB30F78BB9}"/>
    <cellStyle name="Note 3 2 2 5" xfId="2654" xr:uid="{80F8E440-9F10-4A60-BBB4-F8791183DB53}"/>
    <cellStyle name="Note 3 2 2 5 10" xfId="40371" xr:uid="{95C30F3A-97CE-4011-A2CA-C0709E3954C9}"/>
    <cellStyle name="Note 3 2 2 5 11" xfId="44677" xr:uid="{C5581C4A-6C3E-47CA-A904-FA9D3CF153F7}"/>
    <cellStyle name="Note 3 2 2 5 12" xfId="50078" xr:uid="{97F1710B-6978-4BD7-B93A-D7E2E3DD3767}"/>
    <cellStyle name="Note 3 2 2 5 2" xfId="7091" xr:uid="{329A32F2-AD13-4BB6-B38C-F0395C23585F}"/>
    <cellStyle name="Note 3 2 2 5 3" xfId="10670" xr:uid="{994D38AA-3686-4F12-961B-21A24BDA51A7}"/>
    <cellStyle name="Note 3 2 2 5 4" xfId="14569" xr:uid="{E88BD976-2990-4BA0-A89B-04A50B14C9D6}"/>
    <cellStyle name="Note 3 2 2 5 5" xfId="17770" xr:uid="{98083B50-171E-4894-A989-87856F7BA93D}"/>
    <cellStyle name="Note 3 2 2 5 6" xfId="21753" xr:uid="{ADB67163-E490-4FEA-AFFE-923F8A46C13C}"/>
    <cellStyle name="Note 3 2 2 5 7" xfId="24321" xr:uid="{0F91BBD7-66C9-4A75-AE5B-91AF4BAA2A74}"/>
    <cellStyle name="Note 3 2 2 5 8" xfId="30626" xr:uid="{4E16EBD7-C0A4-4107-93A3-2E01C2E36616}"/>
    <cellStyle name="Note 3 2 2 5 9" xfId="34233" xr:uid="{7371A70F-4D25-4A8B-AFF1-689A1D6E84C9}"/>
    <cellStyle name="Note 3 2 2 6" xfId="3343" xr:uid="{90458D9E-1175-4CB1-BFAB-BE9384034CEA}"/>
    <cellStyle name="Note 3 2 2 6 10" xfId="34920" xr:uid="{A38DCE8A-8383-4985-94AC-555FAFC68948}"/>
    <cellStyle name="Note 3 2 2 6 11" xfId="38365" xr:uid="{A29B9837-9BA4-44D9-A13D-EFA302DD2A12}"/>
    <cellStyle name="Note 3 2 2 6 12" xfId="41054" xr:uid="{8A7F3CC0-D32A-41DA-B21C-2DB6C3B5F613}"/>
    <cellStyle name="Note 3 2 2 6 13" xfId="45365" xr:uid="{B638EF2A-D167-4C0A-A56B-B8EC4C19902A}"/>
    <cellStyle name="Note 3 2 2 6 14" xfId="48756" xr:uid="{933F95C2-43F6-46C6-9171-5E735F9F108A}"/>
    <cellStyle name="Note 3 2 2 6 15" xfId="50761" xr:uid="{83B11F38-9233-4DFC-8FDC-6A37E5937A23}"/>
    <cellStyle name="Note 3 2 2 6 2" xfId="7778" xr:uid="{36C09DC9-58FA-4A93-8CB3-5F2C1AE1A8E7}"/>
    <cellStyle name="Note 3 2 2 6 3" xfId="11357" xr:uid="{F3AFFA7F-CF0A-4484-8B81-1C342C42907F}"/>
    <cellStyle name="Note 3 2 2 6 4" xfId="15257" xr:uid="{F4AD20E0-9C3D-4D10-BF4C-3A1EAE5D94C8}"/>
    <cellStyle name="Note 3 2 2 6 5" xfId="18456" xr:uid="{4AA7B49F-E6CF-4DFA-846D-DC875E1D9635}"/>
    <cellStyle name="Note 3 2 2 6 6" xfId="22436" xr:uid="{2ACB4765-5FA2-4E30-A36F-70F0E5AAA07E}"/>
    <cellStyle name="Note 3 2 2 6 7" xfId="24998" xr:uid="{0FE2E540-9C04-4AD2-8D4B-A17A3B4239C7}"/>
    <cellStyle name="Note 3 2 2 6 8" xfId="29341" xr:uid="{9BF79221-94B9-472C-ACA2-79E38D9BDD7C}"/>
    <cellStyle name="Note 3 2 2 6 9" xfId="31315" xr:uid="{C998C632-9876-4655-A87D-8E00B1929E06}"/>
    <cellStyle name="Note 3 2 2 7" xfId="2948" xr:uid="{5F3468AE-D42A-4B29-8CC4-12159435DC4D}"/>
    <cellStyle name="Note 3 2 2 7 10" xfId="34525" xr:uid="{0221FF45-6258-41BC-9898-774F4DD09A30}"/>
    <cellStyle name="Note 3 2 2 7 11" xfId="37970" xr:uid="{A70DB796-407D-4F93-AEBD-07231967B4F8}"/>
    <cellStyle name="Note 3 2 2 7 12" xfId="40659" xr:uid="{70D34FF0-4F15-47B2-AD2D-41A00C9F953E}"/>
    <cellStyle name="Note 3 2 2 7 13" xfId="44970" xr:uid="{F8A8B3E6-84E1-45E6-AECC-1179DE4161D1}"/>
    <cellStyle name="Note 3 2 2 7 14" xfId="48361" xr:uid="{C1F65322-409C-407D-BE5C-AAEFAA19B27C}"/>
    <cellStyle name="Note 3 2 2 7 15" xfId="50366" xr:uid="{FF54A08E-7AE4-478B-8E20-58D5D413274B}"/>
    <cellStyle name="Note 3 2 2 7 2" xfId="7383" xr:uid="{4FA9E5A1-E15D-44A9-A9AD-8A866075553E}"/>
    <cellStyle name="Note 3 2 2 7 3" xfId="10962" xr:uid="{F01D306B-1475-465D-8A3F-0884625F12D6}"/>
    <cellStyle name="Note 3 2 2 7 4" xfId="14862" xr:uid="{2E12AD3E-D9CB-4E08-86F6-25AA8E27089B}"/>
    <cellStyle name="Note 3 2 2 7 5" xfId="18061" xr:uid="{FDE6670B-5843-4F31-B700-181CDA998184}"/>
    <cellStyle name="Note 3 2 2 7 6" xfId="22041" xr:uid="{C74E242C-5731-47F0-81CA-17DF9C64A664}"/>
    <cellStyle name="Note 3 2 2 7 7" xfId="24603" xr:uid="{96145F4E-94B2-4615-A830-2581F33E6C71}"/>
    <cellStyle name="Note 3 2 2 7 8" xfId="28946" xr:uid="{92A2A5D1-E8E6-43C8-84EB-48A00627D703}"/>
    <cellStyle name="Note 3 2 2 7 9" xfId="30920" xr:uid="{ADBD62DC-927F-4B85-B817-9485129805F8}"/>
    <cellStyle name="Note 3 2 2 8" xfId="4295" xr:uid="{B23CF0D5-7A74-4F21-A8C1-B4D8CF4B9EB8}"/>
    <cellStyle name="Note 3 2 2 8 10" xfId="41958" xr:uid="{0410142C-2969-47D3-8BEF-CCC9700DFA19}"/>
    <cellStyle name="Note 3 2 2 8 11" xfId="46294" xr:uid="{67C5A176-AA0B-407D-8438-5B9C38AB5310}"/>
    <cellStyle name="Note 3 2 2 8 12" xfId="49698" xr:uid="{9EA56001-8568-48A5-943D-6C5E27280771}"/>
    <cellStyle name="Note 3 2 2 8 13" xfId="51665" xr:uid="{DEE9104C-1C85-4AE6-8ECF-7EC78D59B1F2}"/>
    <cellStyle name="Note 3 2 2 8 2" xfId="8728" xr:uid="{738A9426-0144-417E-ABB5-EE46ED3F31F7}"/>
    <cellStyle name="Note 3 2 2 8 3" xfId="12299" xr:uid="{C719ABA7-B820-4135-88EC-29E0FE159F64}"/>
    <cellStyle name="Note 3 2 2 8 4" xfId="16202" xr:uid="{D854F84E-98EB-4B46-B30D-13B6FD62C9EF}"/>
    <cellStyle name="Note 3 2 2 8 5" xfId="19383" xr:uid="{A94A7886-EEA9-44C3-8D5A-2ACD6779B2A5}"/>
    <cellStyle name="Note 3 2 2 8 6" xfId="25902" xr:uid="{E5BF629D-2E03-4743-BF1E-3074FD4AAB65}"/>
    <cellStyle name="Note 3 2 2 8 7" xfId="32250" xr:uid="{7EEAA982-6449-401F-AB8C-DD511928987E}"/>
    <cellStyle name="Note 3 2 2 8 8" xfId="35856" xr:uid="{FB2ED9D2-7466-4D89-AAB9-C648A6674635}"/>
    <cellStyle name="Note 3 2 2 8 9" xfId="39308" xr:uid="{CA5B3088-EBC2-435F-A48F-BD0DC3BCE12C}"/>
    <cellStyle name="Note 3 2 2 9" xfId="3915" xr:uid="{6A5F484F-32F3-4959-B5AE-E6D745CA3659}"/>
    <cellStyle name="Note 3 2 2 9 10" xfId="41578" xr:uid="{01EF82D2-7754-4120-B9B0-D2B4D31B4C1F}"/>
    <cellStyle name="Note 3 2 2 9 11" xfId="45914" xr:uid="{FD3B9597-7D65-43BA-A000-05874FCCCAE0}"/>
    <cellStyle name="Note 3 2 2 9 12" xfId="49318" xr:uid="{AE43AA16-F901-42A1-832F-F72955484B18}"/>
    <cellStyle name="Note 3 2 2 9 13" xfId="51285" xr:uid="{2716BC0D-1074-4E49-B692-2434AAA4E040}"/>
    <cellStyle name="Note 3 2 2 9 2" xfId="8348" xr:uid="{DE562149-D6EF-407A-8962-0F4C27EA44E6}"/>
    <cellStyle name="Note 3 2 2 9 3" xfId="11919" xr:uid="{4294D44A-3318-47A0-AF57-08483E2EF7D8}"/>
    <cellStyle name="Note 3 2 2 9 4" xfId="15822" xr:uid="{EB75E134-9BA1-4ADF-A27B-503D0806A045}"/>
    <cellStyle name="Note 3 2 2 9 5" xfId="19003" xr:uid="{4F3ED868-529E-4CC2-BEB9-846DC32E6FBD}"/>
    <cellStyle name="Note 3 2 2 9 6" xfId="25522" xr:uid="{3A16B244-F4F3-4F58-9828-8353B4B7ABF8}"/>
    <cellStyle name="Note 3 2 2 9 7" xfId="31870" xr:uid="{4D4B0FC7-318F-4377-81F5-D28B3C70A002}"/>
    <cellStyle name="Note 3 2 2 9 8" xfId="35476" xr:uid="{B9143962-EE3B-46E0-BD4B-4A8865A8736A}"/>
    <cellStyle name="Note 3 2 2 9 9" xfId="38928" xr:uid="{D9CB1754-DF64-4419-A633-25C34464AA71}"/>
    <cellStyle name="Note 3 2 3" xfId="1186" xr:uid="{B6B3F764-A60F-4B79-81E1-E29B324A4FCE}"/>
    <cellStyle name="Note 3 2 3 10" xfId="43211" xr:uid="{4BBC3A99-D216-44F3-BC2A-326CD1ADD809}"/>
    <cellStyle name="Note 3 2 3 11" xfId="46642" xr:uid="{658BBAC8-D878-4C12-9691-2DB721110E3C}"/>
    <cellStyle name="Note 3 2 3 2" xfId="5628" xr:uid="{4937F839-955D-40C2-9AA2-A72E0F35D011}"/>
    <cellStyle name="Note 3 2 3 3" xfId="9202" xr:uid="{EB71D96E-434B-45AE-93B5-29D66AA451DB}"/>
    <cellStyle name="Note 3 2 3 4" xfId="12811" xr:uid="{83FF9602-11C8-48E9-A318-82B1D5B7CEA5}"/>
    <cellStyle name="Note 3 2 3 5" xfId="20294" xr:uid="{D27E0A0A-20C2-4538-8CA1-A36145B3BB2C}"/>
    <cellStyle name="Note 3 2 3 6" xfId="22965" xr:uid="{9798AD06-7309-4AE5-B8BA-C8C5746D79D1}"/>
    <cellStyle name="Note 3 2 3 7" xfId="26966" xr:uid="{3F314E46-8A6B-48EE-90AF-D2453B4B02B4}"/>
    <cellStyle name="Note 3 2 3 8" xfId="32769" xr:uid="{A539AFC6-A0BD-452B-B1E2-10A38697A9DF}"/>
    <cellStyle name="Note 3 2 3 9" xfId="37671" xr:uid="{322E2543-C07D-4209-A835-5A8001EC21E8}"/>
    <cellStyle name="Note 3 2 4" xfId="1738" xr:uid="{ACA7576B-D05B-4A27-9FDC-5379B74046A9}"/>
    <cellStyle name="Note 3 2 4 10" xfId="26533" xr:uid="{C9855E2B-FBE4-4F02-A65F-15DD1BDDE8B9}"/>
    <cellStyle name="Note 3 2 4 11" xfId="43763" xr:uid="{E8EF34D4-A29A-4F3E-88BD-919BEE3B6E50}"/>
    <cellStyle name="Note 3 2 4 12" xfId="46906" xr:uid="{9E422B9F-B2C2-4548-AA5B-C0743CEC8CE8}"/>
    <cellStyle name="Note 3 2 4 2" xfId="6176" xr:uid="{B63251D9-E303-4C09-A32C-3D847820A8C9}"/>
    <cellStyle name="Note 3 2 4 3" xfId="9754" xr:uid="{2959535B-96AB-4B2D-BF1E-C355090AD559}"/>
    <cellStyle name="Note 3 2 4 4" xfId="13656" xr:uid="{F5D3349B-EE74-4121-A09D-F0AE40999480}"/>
    <cellStyle name="Note 3 2 4 5" xfId="16859" xr:uid="{4B7D6EF9-CA3C-4DA5-B2CD-6D04EFC1A107}"/>
    <cellStyle name="Note 3 2 4 6" xfId="20846" xr:uid="{5E028496-B7D2-4937-8F7B-71D630969661}"/>
    <cellStyle name="Note 3 2 4 7" xfId="23446" xr:uid="{46E74F5D-15EE-4C36-944B-45AE667A03B3}"/>
    <cellStyle name="Note 3 2 4 8" xfId="26903" xr:uid="{2D1A1C9B-72EF-4BD9-838B-64DB0BAEF03F}"/>
    <cellStyle name="Note 3 2 4 9" xfId="33321" xr:uid="{D4363E66-A327-4167-8E0F-65A722FC2642}"/>
    <cellStyle name="Note 3 2 5" xfId="2111" xr:uid="{D82A2D86-A296-4B24-A9C7-500A7DBA1ECE}"/>
    <cellStyle name="Note 3 2 5 10" xfId="39828" xr:uid="{904E874E-1CBA-4577-A4BC-FD1C72A3B39D}"/>
    <cellStyle name="Note 3 2 5 11" xfId="44134" xr:uid="{897FD6E0-121C-4028-B65A-1E375C7EA1B1}"/>
    <cellStyle name="Note 3 2 5 12" xfId="46772" xr:uid="{E9A79408-C4CA-4122-B1F9-C5CF316544F1}"/>
    <cellStyle name="Note 3 2 5 2" xfId="6549" xr:uid="{E3B2B4EF-4DDB-4302-AE07-1AE90446C59B}"/>
    <cellStyle name="Note 3 2 5 3" xfId="10127" xr:uid="{2F5432AE-2BCE-41B3-B521-0F523FFA920C}"/>
    <cellStyle name="Note 3 2 5 4" xfId="14026" xr:uid="{861E39D0-34DA-400F-8723-0E4E3384356A}"/>
    <cellStyle name="Note 3 2 5 5" xfId="17227" xr:uid="{8F31E2CD-3742-45C8-931D-12AFF820254F}"/>
    <cellStyle name="Note 3 2 5 6" xfId="21210" xr:uid="{AD684738-8030-49AB-9E3E-7D0B7C35B3D5}"/>
    <cellStyle name="Note 3 2 5 7" xfId="23797" xr:uid="{4624F624-6743-40D9-BB61-532E2FCFD86D}"/>
    <cellStyle name="Note 3 2 5 8" xfId="26758" xr:uid="{012B6904-8771-481E-A68E-35ADEDE853E9}"/>
    <cellStyle name="Note 3 2 5 9" xfId="33690" xr:uid="{BE4826CF-73ED-4A93-B785-AB6935080C49}"/>
    <cellStyle name="Note 3 2 6" xfId="2448" xr:uid="{E8819399-711B-426A-A204-D98D0693FF25}"/>
    <cellStyle name="Note 3 2 6 10" xfId="40165" xr:uid="{6C0030E7-BE28-4E1F-89FD-50044D193969}"/>
    <cellStyle name="Note 3 2 6 11" xfId="44471" xr:uid="{EDEBC3EF-5D12-4EA1-88D4-7F46296C284D}"/>
    <cellStyle name="Note 3 2 6 12" xfId="47953" xr:uid="{452C987F-36DE-4111-86F7-F55AAD568E32}"/>
    <cellStyle name="Note 3 2 6 2" xfId="6886" xr:uid="{5AA3613C-3A9F-4056-B270-C2DBE2E28D9F}"/>
    <cellStyle name="Note 3 2 6 3" xfId="10464" xr:uid="{002E8DAC-CCAE-4FC2-A215-588394FE4B9A}"/>
    <cellStyle name="Note 3 2 6 4" xfId="14363" xr:uid="{512CDF30-D942-4AC2-A602-C5BEB891E0A1}"/>
    <cellStyle name="Note 3 2 6 5" xfId="17564" xr:uid="{0F32753D-636B-420F-9DC5-C57FB42A7A93}"/>
    <cellStyle name="Note 3 2 6 6" xfId="21547" xr:uid="{2873E90D-503B-4A76-AF14-F96485537AE6}"/>
    <cellStyle name="Note 3 2 6 7" xfId="24130" xr:uid="{360F4B08-7934-4169-A875-800C70781DC3}"/>
    <cellStyle name="Note 3 2 6 8" xfId="26335" xr:uid="{B6B8913A-ABDC-430D-8BFA-1002719F29BF}"/>
    <cellStyle name="Note 3 2 6 9" xfId="34027" xr:uid="{A936A4C1-BC90-4076-A833-34F5C7345107}"/>
    <cellStyle name="Note 3 2 7" xfId="3132" xr:uid="{D607CF2E-036E-4192-B03E-F51BE828A46A}"/>
    <cellStyle name="Note 3 2 7 10" xfId="34709" xr:uid="{4789EFFD-FD93-498D-9F07-A0658CB5334B}"/>
    <cellStyle name="Note 3 2 7 11" xfId="38154" xr:uid="{52B259F1-1FE7-4DEF-80FA-C2B94A53001B}"/>
    <cellStyle name="Note 3 2 7 12" xfId="40843" xr:uid="{CDE2CED3-214C-4326-88AA-F8BABEF2A1DA}"/>
    <cellStyle name="Note 3 2 7 13" xfId="45154" xr:uid="{134586B9-98BD-42FF-8BF6-7F88DA033C91}"/>
    <cellStyle name="Note 3 2 7 14" xfId="48545" xr:uid="{62257E75-ADD7-472C-B150-767A2BFE758F}"/>
    <cellStyle name="Note 3 2 7 15" xfId="50550" xr:uid="{9E7B12F7-91A5-4995-90BC-D6B1BE212427}"/>
    <cellStyle name="Note 3 2 7 2" xfId="7567" xr:uid="{403A9C67-9A67-4776-9363-724455C82DB7}"/>
    <cellStyle name="Note 3 2 7 3" xfId="11146" xr:uid="{0C292876-C67F-4594-88CB-67241C4D8DA7}"/>
    <cellStyle name="Note 3 2 7 4" xfId="15046" xr:uid="{7BE35E03-D600-4F45-A5AB-4172FB75BB14}"/>
    <cellStyle name="Note 3 2 7 5" xfId="18245" xr:uid="{9BD5DC69-1C0C-47DC-921F-A05C565BCE5A}"/>
    <cellStyle name="Note 3 2 7 6" xfId="22225" xr:uid="{024C6B0F-4F07-4605-84CE-40D60DAB8D3B}"/>
    <cellStyle name="Note 3 2 7 7" xfId="24787" xr:uid="{901D9698-FC15-4809-8F6E-7C994633C48E}"/>
    <cellStyle name="Note 3 2 7 8" xfId="29130" xr:uid="{733962EB-9CC2-4D77-A693-CF160EDEF039}"/>
    <cellStyle name="Note 3 2 7 9" xfId="31104" xr:uid="{C84DB511-B173-401A-B1B1-DBE4CE136128}"/>
    <cellStyle name="Note 3 2 8" xfId="3481" xr:uid="{6EFADF27-57F4-47B7-8D77-3B3BB6F6FBEF}"/>
    <cellStyle name="Note 3 2 8 10" xfId="35058" xr:uid="{131D15D1-68C9-4B49-B90D-B32D4AC1A61D}"/>
    <cellStyle name="Note 3 2 8 11" xfId="38503" xr:uid="{BE1DA508-559F-4547-A479-CF6897F1FE23}"/>
    <cellStyle name="Note 3 2 8 12" xfId="41192" xr:uid="{901E6157-F3FC-43D9-9380-4B11CDFCC896}"/>
    <cellStyle name="Note 3 2 8 13" xfId="45503" xr:uid="{F5CCF9D9-82BC-40CE-9091-81AC0A9D778A}"/>
    <cellStyle name="Note 3 2 8 14" xfId="48894" xr:uid="{23FEC684-612A-49CC-9D44-4944A1880865}"/>
    <cellStyle name="Note 3 2 8 15" xfId="50899" xr:uid="{40230AD8-560B-4B28-B91B-280EF6F2E110}"/>
    <cellStyle name="Note 3 2 8 2" xfId="7916" xr:uid="{D710BA0F-D654-476D-95E8-78180DE2BB42}"/>
    <cellStyle name="Note 3 2 8 3" xfId="11495" xr:uid="{6380C0D7-BF45-4946-AA13-2ED9E5652024}"/>
    <cellStyle name="Note 3 2 8 4" xfId="15395" xr:uid="{0548008E-86BD-4F35-A55E-87FB8AACD416}"/>
    <cellStyle name="Note 3 2 8 5" xfId="18594" xr:uid="{1AC18818-D036-4BEC-B007-9DB1C114D27A}"/>
    <cellStyle name="Note 3 2 8 6" xfId="22574" xr:uid="{39161972-030B-4340-9541-8972FAFA1C30}"/>
    <cellStyle name="Note 3 2 8 7" xfId="25136" xr:uid="{30C248F0-E446-47FB-B915-1640EBAA91F6}"/>
    <cellStyle name="Note 3 2 8 8" xfId="29479" xr:uid="{B553534E-1AE4-40C0-B6D1-4D41B95EED68}"/>
    <cellStyle name="Note 3 2 8 9" xfId="31453" xr:uid="{C73D9DFA-A24B-4FCA-B2C8-24008DA1CC53}"/>
    <cellStyle name="Note 3 2 9" xfId="4086" xr:uid="{063AC614-3D10-4455-AFF3-BE0BD244333D}"/>
    <cellStyle name="Note 3 2 9 10" xfId="41749" xr:uid="{596DB0B6-972F-4F9B-9583-7D249341C3D8}"/>
    <cellStyle name="Note 3 2 9 11" xfId="46085" xr:uid="{588C15AE-9656-4E8D-B2E1-B775E7A85200}"/>
    <cellStyle name="Note 3 2 9 12" xfId="49489" xr:uid="{B3DA7EBB-BFAA-4C17-8CE5-5E0B64EBF8D8}"/>
    <cellStyle name="Note 3 2 9 13" xfId="51456" xr:uid="{E513761F-F4EB-4580-BB80-039E88D26A57}"/>
    <cellStyle name="Note 3 2 9 2" xfId="8519" xr:uid="{466968DE-88BA-4132-BB08-5BA802CBF259}"/>
    <cellStyle name="Note 3 2 9 3" xfId="12090" xr:uid="{F534917C-F1C6-45FD-8133-6CC903E9AF6C}"/>
    <cellStyle name="Note 3 2 9 4" xfId="15993" xr:uid="{D8EC166E-0BAC-4F09-82E9-F34AFAA3E455}"/>
    <cellStyle name="Note 3 2 9 5" xfId="19174" xr:uid="{A2BC1F67-C4DD-4521-B49A-887A1B8F61A6}"/>
    <cellStyle name="Note 3 2 9 6" xfId="25693" xr:uid="{9E125449-DEB3-457C-ABF6-519FB811F218}"/>
    <cellStyle name="Note 3 2 9 7" xfId="32041" xr:uid="{066B0E2F-35A0-4FF8-BA99-811452BF4E25}"/>
    <cellStyle name="Note 3 2 9 8" xfId="35647" xr:uid="{5CAAA99F-F5D4-4C53-B4A3-7604EB187AA0}"/>
    <cellStyle name="Note 3 2 9 9" xfId="39099" xr:uid="{6724A636-86E9-45E8-85CE-EA0DA15FB4FB}"/>
    <cellStyle name="Note 3 3" xfId="630" xr:uid="{8ED75AB7-DE8E-4C4D-8E4C-3762C31C0F05}"/>
    <cellStyle name="Note 3 3 10" xfId="3756" xr:uid="{C156AEC9-898B-4606-9F13-0440F8BCDFBD}"/>
    <cellStyle name="Note 3 3 10 10" xfId="41421" xr:uid="{37FA47FA-3122-4501-940D-127C89BA3598}"/>
    <cellStyle name="Note 3 3 10 11" xfId="45755" xr:uid="{FEB2B203-4460-4F2D-A816-4035A85F9467}"/>
    <cellStyle name="Note 3 3 10 12" xfId="49159" xr:uid="{7DFD7BFD-1B12-45F7-B6FE-4B4BFD13DD51}"/>
    <cellStyle name="Note 3 3 10 13" xfId="51128" xr:uid="{9A4F8ACA-C793-4C48-9F13-D078CA1DC220}"/>
    <cellStyle name="Note 3 3 10 2" xfId="8189" xr:uid="{2220935C-6BA9-4FD9-8797-40AE6307330F}"/>
    <cellStyle name="Note 3 3 10 3" xfId="11761" xr:uid="{2853E08E-6C2C-42BB-A10E-FEAC73CF1FAC}"/>
    <cellStyle name="Note 3 3 10 4" xfId="15663" xr:uid="{7D2B442C-F3C9-4A2E-AE8B-74FD0A9C44AE}"/>
    <cellStyle name="Note 3 3 10 5" xfId="18844" xr:uid="{96600D4F-0E73-4E05-97FD-BB7A940FAD5E}"/>
    <cellStyle name="Note 3 3 10 6" xfId="25365" xr:uid="{39E48DAB-7357-4035-A1F7-D3D34A8D612D}"/>
    <cellStyle name="Note 3 3 10 7" xfId="31712" xr:uid="{FE394D1F-FCAC-47BE-9781-CF3D6558E9B2}"/>
    <cellStyle name="Note 3 3 10 8" xfId="35317" xr:uid="{3DCC01BB-AEA9-45C9-9254-B8FBFDDDCD81}"/>
    <cellStyle name="Note 3 3 10 9" xfId="38769" xr:uid="{E6EB7566-478D-4C5C-B146-60577CDC7FC7}"/>
    <cellStyle name="Note 3 3 11" xfId="4808" xr:uid="{2B3CC00B-EAFA-469F-814A-70F36D120E15}"/>
    <cellStyle name="Note 3 3 12" xfId="15583" xr:uid="{524E6EFA-ED1D-4935-AFCE-FFFC1ED22100}"/>
    <cellStyle name="Note 3 3 13" xfId="19744" xr:uid="{01CDF5B9-0F7A-487C-9478-24FC14E28122}"/>
    <cellStyle name="Note 3 3 14" xfId="36273" xr:uid="{DEBF759E-59C0-4F6F-8B98-BD46188CC541}"/>
    <cellStyle name="Note 3 3 15" xfId="42660" xr:uid="{E8F292BF-45D1-4B59-AF8D-56A4A9901A1C}"/>
    <cellStyle name="Note 3 3 16" xfId="52494" xr:uid="{7AE38216-AE84-4611-AA7D-4C727CA04AB7}"/>
    <cellStyle name="Note 3 3 2" xfId="845" xr:uid="{98AD9F06-93E1-498E-845B-073FAA7A928F}"/>
    <cellStyle name="Note 3 3 2 10" xfId="5100" xr:uid="{892356DA-F2A6-4EA6-B014-6210C07B2262}"/>
    <cellStyle name="Note 3 3 2 11" xfId="12927" xr:uid="{87D0D1B1-0688-46F3-91E4-54647D11C15E}"/>
    <cellStyle name="Note 3 3 2 12" xfId="19954" xr:uid="{2AC9584C-9F59-4CA9-BD72-84B61275E229}"/>
    <cellStyle name="Note 3 3 2 13" xfId="36180" xr:uid="{029C25E5-CFB6-4624-8D28-7204D6D8EB7A}"/>
    <cellStyle name="Note 3 3 2 14" xfId="42870" xr:uid="{F53B9565-255A-4E2A-B1C5-88877900F6FE}"/>
    <cellStyle name="Note 3 3 2 15" xfId="52708" xr:uid="{9350BAA6-062C-49CA-B4CC-D9B697A7269F}"/>
    <cellStyle name="Note 3 3 2 2" xfId="1082" xr:uid="{F3824882-FA32-47F8-8DE1-A159EB8FD230}"/>
    <cellStyle name="Note 3 3 2 2 10" xfId="43107" xr:uid="{5E3A6CD4-C497-468F-94BB-19B3DEE584C9}"/>
    <cellStyle name="Note 3 3 2 2 11" xfId="47353" xr:uid="{2387E38B-8F76-4B64-A008-EF6B6A7C3AF9}"/>
    <cellStyle name="Note 3 3 2 2 2" xfId="5524" xr:uid="{EB45B831-009E-413F-AB4B-7382692556AE}"/>
    <cellStyle name="Note 3 3 2 2 3" xfId="9098" xr:uid="{A2CA9F90-02BD-447D-BBC7-4B61EDA89A58}"/>
    <cellStyle name="Note 3 3 2 2 4" xfId="12737" xr:uid="{D5C7ABBF-2F8E-4F89-BFB8-378EAC3AEDA3}"/>
    <cellStyle name="Note 3 3 2 2 5" xfId="20190" xr:uid="{BC986F82-9C20-41A0-AEE1-F0CA01FE40D6}"/>
    <cellStyle name="Note 3 3 2 2 6" xfId="22926" xr:uid="{B7FB9122-AD6B-4D6F-B23C-2F19C19E5C71}"/>
    <cellStyle name="Note 3 3 2 2 7" xfId="26804" xr:uid="{A25DFA7C-38D6-44A3-A3AA-9F026B69109F}"/>
    <cellStyle name="Note 3 3 2 2 8" xfId="32665" xr:uid="{E093080D-54A5-478D-8424-0581B0AEA036}"/>
    <cellStyle name="Note 3 3 2 2 9" xfId="36612" xr:uid="{09D3C08E-A417-4D3E-9B71-28C184590ACF}"/>
    <cellStyle name="Note 3 3 2 3" xfId="1508" xr:uid="{8BBD80CC-0176-4078-B097-874D7CD6E6BA}"/>
    <cellStyle name="Note 3 3 2 3 10" xfId="37363" xr:uid="{8E0AED4B-B89E-4F72-9186-E42E6EFB5619}"/>
    <cellStyle name="Note 3 3 2 3 11" xfId="43533" xr:uid="{82B198EE-75CB-4D44-8A14-5EAD0E34D04A}"/>
    <cellStyle name="Note 3 3 2 3 12" xfId="46863" xr:uid="{09A40047-01A7-49B5-B77C-1F465833726F}"/>
    <cellStyle name="Note 3 3 2 3 2" xfId="5947" xr:uid="{2B6D368E-FDFA-431C-BD11-C7F6D2B3998E}"/>
    <cellStyle name="Note 3 3 2 3 3" xfId="9524" xr:uid="{536F5C9F-96EB-496F-ACF0-66633DF114E5}"/>
    <cellStyle name="Note 3 3 2 3 4" xfId="13438" xr:uid="{91C5DDFC-58A9-4062-8B04-7608C03448B8}"/>
    <cellStyle name="Note 3 3 2 3 5" xfId="16629" xr:uid="{92B0F8A0-FC24-4FEE-BA06-529A13D0ABB4}"/>
    <cellStyle name="Note 3 3 2 3 6" xfId="20616" xr:uid="{31212E7B-4D40-4D15-B7B8-F6FA3C962153}"/>
    <cellStyle name="Note 3 3 2 3 7" xfId="23231" xr:uid="{72746EFB-DD53-4A8A-8FB1-30D3834B8E70}"/>
    <cellStyle name="Note 3 3 2 3 8" xfId="30407" xr:uid="{CF9791E3-F2D4-4ACC-A77E-AC7244DB30CE}"/>
    <cellStyle name="Note 3 3 2 3 9" xfId="33091" xr:uid="{3543B117-BDE2-4961-9865-EF3B66FA79F9}"/>
    <cellStyle name="Note 3 3 2 4" xfId="2260" xr:uid="{93D54548-B6FE-421F-858E-F14AB7162A77}"/>
    <cellStyle name="Note 3 3 2 4 10" xfId="39977" xr:uid="{337733F7-23B3-4FAB-855C-4A5056C96249}"/>
    <cellStyle name="Note 3 3 2 4 11" xfId="44283" xr:uid="{E3E80CE2-7DA1-4037-B9B5-45202C6B624C}"/>
    <cellStyle name="Note 3 3 2 4 12" xfId="42487" xr:uid="{1FE766F9-4609-446C-AB33-CB9DE2D740EB}"/>
    <cellStyle name="Note 3 3 2 4 2" xfId="6698" xr:uid="{E04A4632-B1B6-4FB8-B432-3022208D33FF}"/>
    <cellStyle name="Note 3 3 2 4 3" xfId="10276" xr:uid="{5F413BB5-93FA-4F2C-A269-A26B58CB9169}"/>
    <cellStyle name="Note 3 3 2 4 4" xfId="14175" xr:uid="{4D02D0EB-7210-489D-BDDF-73BCCAB77E14}"/>
    <cellStyle name="Note 3 3 2 4 5" xfId="17376" xr:uid="{075FE461-F269-4372-A01B-EF0C27866034}"/>
    <cellStyle name="Note 3 3 2 4 6" xfId="21359" xr:uid="{AC0D2E4A-218C-4685-922F-8DAB474BF76A}"/>
    <cellStyle name="Note 3 3 2 4 7" xfId="23946" xr:uid="{12B2E4EA-0244-4550-B56C-DD8B66096AE4}"/>
    <cellStyle name="Note 3 3 2 4 8" xfId="26949" xr:uid="{B9929AE7-121C-440D-9F68-E8968B73BC8A}"/>
    <cellStyle name="Note 3 3 2 4 9" xfId="33839" xr:uid="{76868C3A-5E71-4D1B-AE9B-34C9F1DFAD0C}"/>
    <cellStyle name="Note 3 3 2 5" xfId="2620" xr:uid="{B2CFA16A-2D72-4DDF-8ED9-136238A63AD5}"/>
    <cellStyle name="Note 3 3 2 5 10" xfId="40337" xr:uid="{F0C3AC0C-622A-4C3B-A510-782555C8E92B}"/>
    <cellStyle name="Note 3 3 2 5 11" xfId="44643" xr:uid="{06C11735-A6B3-4810-AD30-33140E6BB0A9}"/>
    <cellStyle name="Note 3 3 2 5 12" xfId="50044" xr:uid="{F90121AF-276A-4AD7-A8D1-5EEB2F27EDB3}"/>
    <cellStyle name="Note 3 3 2 5 2" xfId="7057" xr:uid="{5A6CBAFF-EFC8-4B53-81FF-056A4F7FD357}"/>
    <cellStyle name="Note 3 3 2 5 3" xfId="10636" xr:uid="{70B9D4A4-0D40-4CF9-AF89-669A646B5EC6}"/>
    <cellStyle name="Note 3 3 2 5 4" xfId="14535" xr:uid="{869B93BB-3D5E-47F7-A1A5-2742667B2FA8}"/>
    <cellStyle name="Note 3 3 2 5 5" xfId="17736" xr:uid="{9D631B51-4C64-42CA-A842-B7CA411E41DD}"/>
    <cellStyle name="Note 3 3 2 5 6" xfId="21719" xr:uid="{83B91CC0-AF5B-47ED-8D97-F06D1A08CDE9}"/>
    <cellStyle name="Note 3 3 2 5 7" xfId="24288" xr:uid="{CB1A5201-DD95-4BFA-BC04-D9FF2EB25D35}"/>
    <cellStyle name="Note 3 3 2 5 8" xfId="30592" xr:uid="{6DB71627-3610-4D90-9F81-CA9CF6CA763A}"/>
    <cellStyle name="Note 3 3 2 5 9" xfId="34199" xr:uid="{1766F776-8821-4D81-9D02-94FB243DAF7A}"/>
    <cellStyle name="Note 3 3 2 6" xfId="3309" xr:uid="{547FEDB2-F2F1-4A24-A92F-2785A004A956}"/>
    <cellStyle name="Note 3 3 2 6 10" xfId="34886" xr:uid="{8D1C8CF4-7D4A-4DE0-BD53-9AFBF01DE75C}"/>
    <cellStyle name="Note 3 3 2 6 11" xfId="38331" xr:uid="{2FEE059B-A37E-4505-9BAE-CD6FBAE10D2E}"/>
    <cellStyle name="Note 3 3 2 6 12" xfId="41020" xr:uid="{A9BF0EF1-2D19-4F95-8143-819F3FB2DAC7}"/>
    <cellStyle name="Note 3 3 2 6 13" xfId="45331" xr:uid="{B9FC1F13-89BC-4481-837B-9427BE5672EC}"/>
    <cellStyle name="Note 3 3 2 6 14" xfId="48722" xr:uid="{2AF0DB99-607C-4668-A4AD-B073C262B57D}"/>
    <cellStyle name="Note 3 3 2 6 15" xfId="50727" xr:uid="{3D769938-4406-495D-8582-C93DFA5C63EC}"/>
    <cellStyle name="Note 3 3 2 6 2" xfId="7744" xr:uid="{AF8E9F98-17DE-4307-96D8-A5F7BB424E30}"/>
    <cellStyle name="Note 3 3 2 6 3" xfId="11323" xr:uid="{CA372393-68D0-4BF3-9E55-AF2EA8C29ED8}"/>
    <cellStyle name="Note 3 3 2 6 4" xfId="15223" xr:uid="{8C4E9652-3532-42F6-8ACB-314983CE869C}"/>
    <cellStyle name="Note 3 3 2 6 5" xfId="18422" xr:uid="{24FC0F6E-4C81-4B27-8713-B42297660CE3}"/>
    <cellStyle name="Note 3 3 2 6 6" xfId="22402" xr:uid="{F152462F-777C-4110-9E5F-5F3F1A66708F}"/>
    <cellStyle name="Note 3 3 2 6 7" xfId="24964" xr:uid="{8C7047D4-A806-4231-97D5-9544059059CD}"/>
    <cellStyle name="Note 3 3 2 6 8" xfId="29307" xr:uid="{4C002287-E123-4DA8-987C-6491F9BE1EC1}"/>
    <cellStyle name="Note 3 3 2 6 9" xfId="31281" xr:uid="{333B7182-C10D-492E-8E28-DB7FD11DB741}"/>
    <cellStyle name="Note 3 3 2 7" xfId="3018" xr:uid="{4F45CCA0-57C3-4783-BD93-EFCA012B7A92}"/>
    <cellStyle name="Note 3 3 2 7 10" xfId="34595" xr:uid="{81A1C847-2CBA-4033-B19C-0FA5AC3273AB}"/>
    <cellStyle name="Note 3 3 2 7 11" xfId="38040" xr:uid="{7D3C2FCD-6B70-4A26-930E-70DBC3316583}"/>
    <cellStyle name="Note 3 3 2 7 12" xfId="40729" xr:uid="{3296B726-93C4-44F7-ADA1-D96FA7D3F8A0}"/>
    <cellStyle name="Note 3 3 2 7 13" xfId="45040" xr:uid="{06A18AEB-8C21-406E-A98F-7720CB07CB54}"/>
    <cellStyle name="Note 3 3 2 7 14" xfId="48431" xr:uid="{7AF046FD-C070-471A-A95A-12FB8E2A9351}"/>
    <cellStyle name="Note 3 3 2 7 15" xfId="50436" xr:uid="{223C20BE-BF16-472D-886E-6D421B49C890}"/>
    <cellStyle name="Note 3 3 2 7 2" xfId="7453" xr:uid="{39ACF805-473D-4A6C-9A56-BBCE5A671B73}"/>
    <cellStyle name="Note 3 3 2 7 3" xfId="11032" xr:uid="{4A8BDC6E-A26D-40A0-A996-01A3A6682123}"/>
    <cellStyle name="Note 3 3 2 7 4" xfId="14932" xr:uid="{6D6EF693-2CE5-44CA-8058-4B3899456AA3}"/>
    <cellStyle name="Note 3 3 2 7 5" xfId="18131" xr:uid="{D91BBF1A-D729-4FFD-891D-A805443164AD}"/>
    <cellStyle name="Note 3 3 2 7 6" xfId="22111" xr:uid="{3B283F95-34D5-494A-A953-E81A8B11251C}"/>
    <cellStyle name="Note 3 3 2 7 7" xfId="24673" xr:uid="{1B2B7B30-EA7B-473D-901A-10AEA54115F3}"/>
    <cellStyle name="Note 3 3 2 7 8" xfId="29016" xr:uid="{7723F4E4-B766-4F18-95D9-56082AFC102C}"/>
    <cellStyle name="Note 3 3 2 7 9" xfId="30990" xr:uid="{68724AA8-C560-439F-B2DF-DA6EC46F96EB}"/>
    <cellStyle name="Note 3 3 2 8" xfId="4261" xr:uid="{BD473526-8CE0-49BA-A32B-3F9C62897B7B}"/>
    <cellStyle name="Note 3 3 2 8 10" xfId="41924" xr:uid="{31168F44-C7A9-4014-8609-D910F321598D}"/>
    <cellStyle name="Note 3 3 2 8 11" xfId="46260" xr:uid="{EC935E7F-C029-4286-A6A2-E096E983930C}"/>
    <cellStyle name="Note 3 3 2 8 12" xfId="49664" xr:uid="{84BA1009-22FF-40A8-B90C-A096DA7CF2AB}"/>
    <cellStyle name="Note 3 3 2 8 13" xfId="51631" xr:uid="{E5133E78-A2B8-4593-B3D1-3DD646F860F7}"/>
    <cellStyle name="Note 3 3 2 8 2" xfId="8694" xr:uid="{147CA9A6-C3C3-4BB6-8EEF-B31D555ACAB7}"/>
    <cellStyle name="Note 3 3 2 8 3" xfId="12265" xr:uid="{8E77BC94-2CEA-438B-8B20-9D3CDD1804AB}"/>
    <cellStyle name="Note 3 3 2 8 4" xfId="16168" xr:uid="{542F56BE-C5D9-4798-9B63-436302672357}"/>
    <cellStyle name="Note 3 3 2 8 5" xfId="19349" xr:uid="{1ABA2246-1BB8-41A1-86DF-B0A050C4F074}"/>
    <cellStyle name="Note 3 3 2 8 6" xfId="25868" xr:uid="{68837167-75BA-4B35-B3ED-F242C0AFA455}"/>
    <cellStyle name="Note 3 3 2 8 7" xfId="32216" xr:uid="{A51F5A4B-E3BD-4A1C-B588-6CE2915517EC}"/>
    <cellStyle name="Note 3 3 2 8 8" xfId="35822" xr:uid="{9492F4EA-AEFA-4A17-A64B-D494EB880072}"/>
    <cellStyle name="Note 3 3 2 8 9" xfId="39274" xr:uid="{64DC30ED-92E5-42C7-BECD-2F451562AE96}"/>
    <cellStyle name="Note 3 3 2 9" xfId="3832" xr:uid="{07EC1C79-E56C-432B-B6F4-89EA27E7A245}"/>
    <cellStyle name="Note 3 3 2 9 10" xfId="41495" xr:uid="{06DD378C-F3FA-4941-A144-B9EE12A8555C}"/>
    <cellStyle name="Note 3 3 2 9 11" xfId="45831" xr:uid="{31ECD9E0-D851-4FF0-9114-C2A594719267}"/>
    <cellStyle name="Note 3 3 2 9 12" xfId="49235" xr:uid="{B6BDC50F-E29B-44BC-9BEE-8F6CFF93FF8F}"/>
    <cellStyle name="Note 3 3 2 9 13" xfId="51202" xr:uid="{EABC05CE-08F8-4702-8EA3-21477332FB04}"/>
    <cellStyle name="Note 3 3 2 9 2" xfId="8265" xr:uid="{68A97233-B16E-4FFA-8C5D-4199A932F249}"/>
    <cellStyle name="Note 3 3 2 9 3" xfId="11836" xr:uid="{C194922D-D6D5-4571-A740-CDA268754182}"/>
    <cellStyle name="Note 3 3 2 9 4" xfId="15739" xr:uid="{7C03A62A-2D47-4C36-AA58-7A1196FDC974}"/>
    <cellStyle name="Note 3 3 2 9 5" xfId="18920" xr:uid="{CB18AC3C-B2FE-4D79-8CA1-596429937F96}"/>
    <cellStyle name="Note 3 3 2 9 6" xfId="25439" xr:uid="{E51E3B55-7D67-408A-B67B-0136448C5994}"/>
    <cellStyle name="Note 3 3 2 9 7" xfId="31787" xr:uid="{46F597BF-C8C3-4801-911D-C94ECEF381DB}"/>
    <cellStyle name="Note 3 3 2 9 8" xfId="35393" xr:uid="{027B52DE-4BB6-4DCA-9ECC-E1E685F5ECD9}"/>
    <cellStyle name="Note 3 3 2 9 9" xfId="38845" xr:uid="{54135EEA-64D4-41AE-9848-DB0C5AA287E1}"/>
    <cellStyle name="Note 3 3 3" xfId="1415" xr:uid="{22AA697E-8E69-4D8A-9372-370E3FC11AFE}"/>
    <cellStyle name="Note 3 3 3 10" xfId="43440" xr:uid="{03E979B8-4B56-4867-9C18-59D7E36BD9D1}"/>
    <cellStyle name="Note 3 3 3 11" xfId="47737" xr:uid="{468DDB39-0B44-4E36-9173-BEE63D1301A3}"/>
    <cellStyle name="Note 3 3 3 2" xfId="5854" xr:uid="{A1AD0A81-CD0C-4254-ADA1-B502A794B56A}"/>
    <cellStyle name="Note 3 3 3 3" xfId="9431" xr:uid="{3E1FE969-EEF3-4225-B142-C1577EC269D9}"/>
    <cellStyle name="Note 3 3 3 4" xfId="16536" xr:uid="{598D3721-32B5-46C0-B01E-F0E21E67418D}"/>
    <cellStyle name="Note 3 3 3 5" xfId="20523" xr:uid="{227D9C1D-F57C-41B4-AF30-A82E1F6C34BF}"/>
    <cellStyle name="Note 3 3 3 6" xfId="23144" xr:uid="{A3327654-AC2F-4184-85B9-CEB89CF98203}"/>
    <cellStyle name="Note 3 3 3 7" xfId="28018" xr:uid="{5AA32A50-0BD6-4EAB-A20B-FF75DE2B3B9C}"/>
    <cellStyle name="Note 3 3 3 8" xfId="32998" xr:uid="{8C393294-C4E1-47F1-A8F8-E62AD940A053}"/>
    <cellStyle name="Note 3 3 3 9" xfId="37460" xr:uid="{3240D5C9-A25D-44ED-893F-547B4E1486DE}"/>
    <cellStyle name="Note 3 3 4" xfId="1806" xr:uid="{8651A0A3-49F0-4D5E-9722-9DDD03E8D3A3}"/>
    <cellStyle name="Note 3 3 4 10" xfId="37549" xr:uid="{F35910E7-A366-4A29-A225-86F0286259F0}"/>
    <cellStyle name="Note 3 3 4 11" xfId="43831" xr:uid="{D647656A-0001-472C-A062-B796457F7FF3}"/>
    <cellStyle name="Note 3 3 4 12" xfId="47992" xr:uid="{F06731DD-A7A4-47F6-B8E8-DF0707EF90F3}"/>
    <cellStyle name="Note 3 3 4 2" xfId="6244" xr:uid="{E64DDE81-F9CC-480F-9401-62AA04324CD5}"/>
    <cellStyle name="Note 3 3 4 3" xfId="9822" xr:uid="{5C5EEB52-C9C4-4004-880F-BBE4966F3BDC}"/>
    <cellStyle name="Note 3 3 4 4" xfId="13724" xr:uid="{4D9AFF1B-ED45-4707-AD1A-AAF2D5A7EE0B}"/>
    <cellStyle name="Note 3 3 4 5" xfId="16927" xr:uid="{E97CBE22-C899-45A5-A50A-8E767C510333}"/>
    <cellStyle name="Note 3 3 4 6" xfId="20914" xr:uid="{E663F08E-2F39-49C0-A446-74E578881766}"/>
    <cellStyle name="Note 3 3 4 7" xfId="23514" xr:uid="{4F54BBDE-F848-4223-8058-41AF2B083F56}"/>
    <cellStyle name="Note 3 3 4 8" xfId="27322" xr:uid="{E4CA47EF-A0F4-413B-89FD-B260CA11141E}"/>
    <cellStyle name="Note 3 3 4 9" xfId="33389" xr:uid="{8BB441FB-332E-473A-ADD5-2B52AE04E17E}"/>
    <cellStyle name="Note 3 3 5" xfId="2080" xr:uid="{0CBDA1C2-5DA0-4A67-BC77-6CB338509DC8}"/>
    <cellStyle name="Note 3 3 5 10" xfId="39797" xr:uid="{2F4CD0B2-4428-4C9C-BBBC-12B1EB94939D}"/>
    <cellStyle name="Note 3 3 5 11" xfId="44103" xr:uid="{1364E2C3-E3FF-4DDC-825F-66EA6539DC5C}"/>
    <cellStyle name="Note 3 3 5 12" xfId="46826" xr:uid="{72A16BBA-6467-4FE9-9BB5-A8A4DF4B4BF8}"/>
    <cellStyle name="Note 3 3 5 2" xfId="6518" xr:uid="{52C6F67A-F279-4C2F-A94E-B150288006A8}"/>
    <cellStyle name="Note 3 3 5 3" xfId="10096" xr:uid="{3A0CF8FD-0D76-4781-96F7-99242A2813A1}"/>
    <cellStyle name="Note 3 3 5 4" xfId="13995" xr:uid="{D3E59530-2EDB-4BDD-997C-25E2D28C8B1A}"/>
    <cellStyle name="Note 3 3 5 5" xfId="17196" xr:uid="{A113D6DC-EABC-4BE5-BAA1-AEC664311B4F}"/>
    <cellStyle name="Note 3 3 5 6" xfId="21179" xr:uid="{41E67B62-74CC-4228-9ADE-568A91FDD52C}"/>
    <cellStyle name="Note 3 3 5 7" xfId="23766" xr:uid="{AE94A880-62EA-4BB5-821D-3EFB5DEBC710}"/>
    <cellStyle name="Note 3 3 5 8" xfId="26262" xr:uid="{CB99C773-29FE-431E-8C17-42D0F327B7B4}"/>
    <cellStyle name="Note 3 3 5 9" xfId="33659" xr:uid="{18F9A36D-3BA1-456B-8BF4-2C3834230C70}"/>
    <cellStyle name="Note 3 3 6" xfId="2414" xr:uid="{DFF1191D-4C74-4E49-8CF0-DF79F7550113}"/>
    <cellStyle name="Note 3 3 6 10" xfId="40131" xr:uid="{D36B92F1-8DE3-42B8-9A8F-6C1AA888478A}"/>
    <cellStyle name="Note 3 3 6 11" xfId="44437" xr:uid="{FF8C3E1B-2FE0-4391-A889-B3F27F7FB84C}"/>
    <cellStyle name="Note 3 3 6 12" xfId="45693" xr:uid="{D8D0B84C-07AF-4453-99BE-7FBA4E661285}"/>
    <cellStyle name="Note 3 3 6 2" xfId="6852" xr:uid="{ED8FF68A-CFCA-424C-8E22-0BD080608FC1}"/>
    <cellStyle name="Note 3 3 6 3" xfId="10430" xr:uid="{4F4853EF-8B46-40CC-80D6-5D8C3280FC22}"/>
    <cellStyle name="Note 3 3 6 4" xfId="14329" xr:uid="{4D95A91F-06A7-48B6-A78B-51FEC00A7FA2}"/>
    <cellStyle name="Note 3 3 6 5" xfId="17530" xr:uid="{FD6F23CB-EF40-4777-A241-47731B7385ED}"/>
    <cellStyle name="Note 3 3 6 6" xfId="21513" xr:uid="{4D656EC2-3CB6-4C2E-90A9-086717D2D6FA}"/>
    <cellStyle name="Note 3 3 6 7" xfId="24097" xr:uid="{42CDD9D2-3659-44C8-8069-A444768931DE}"/>
    <cellStyle name="Note 3 3 6 8" xfId="27903" xr:uid="{509F17EE-1896-49EC-88D5-6D25DFA57D59}"/>
    <cellStyle name="Note 3 3 6 9" xfId="33993" xr:uid="{07A7F3FE-2869-4077-9BD1-F0DB281AA27D}"/>
    <cellStyle name="Note 3 3 7" xfId="3098" xr:uid="{739211EE-2789-4DA7-9C13-F95F687E7172}"/>
    <cellStyle name="Note 3 3 7 10" xfId="34675" xr:uid="{94C8851F-2245-4EE3-83F5-FFA44C6B66B7}"/>
    <cellStyle name="Note 3 3 7 11" xfId="38120" xr:uid="{5337A8A9-6D63-49B8-8831-6B8AA63D60B4}"/>
    <cellStyle name="Note 3 3 7 12" xfId="40809" xr:uid="{2CB0F765-CB97-4A78-B10D-699856E7173A}"/>
    <cellStyle name="Note 3 3 7 13" xfId="45120" xr:uid="{79C41B47-30C9-44C1-A194-971CE980FFDB}"/>
    <cellStyle name="Note 3 3 7 14" xfId="48511" xr:uid="{AA5C18D2-D606-49F5-B2EF-42CA709D8DB6}"/>
    <cellStyle name="Note 3 3 7 15" xfId="50516" xr:uid="{23084F66-D5CB-4E74-AD84-AF8C6F2B2EBE}"/>
    <cellStyle name="Note 3 3 7 2" xfId="7533" xr:uid="{05F7CACE-42FF-4D29-AF09-AC9BBC7A0144}"/>
    <cellStyle name="Note 3 3 7 3" xfId="11112" xr:uid="{0689203E-46DD-4695-8A67-21569520B42D}"/>
    <cellStyle name="Note 3 3 7 4" xfId="15012" xr:uid="{5E3E2072-7A3E-4C47-87A1-AD0E1D6E96D7}"/>
    <cellStyle name="Note 3 3 7 5" xfId="18211" xr:uid="{7F90186A-481E-4429-93D4-53A109014941}"/>
    <cellStyle name="Note 3 3 7 6" xfId="22191" xr:uid="{CA563B75-09FB-4EB9-B3CC-A795280EAEEC}"/>
    <cellStyle name="Note 3 3 7 7" xfId="24753" xr:uid="{8FD603B2-A715-4150-8AF8-0691E3F0660C}"/>
    <cellStyle name="Note 3 3 7 8" xfId="29096" xr:uid="{255D11EF-D82A-441D-919A-5127BC05F0C4}"/>
    <cellStyle name="Note 3 3 7 9" xfId="31070" xr:uid="{CC8B69F9-9E9F-4ECD-9F19-D173D1940B1A}"/>
    <cellStyle name="Note 3 3 8" xfId="3551" xr:uid="{0B37AC1B-8369-404A-A600-7469C0F7DCE6}"/>
    <cellStyle name="Note 3 3 8 10" xfId="35128" xr:uid="{D61D6A51-0C7C-4EC3-B7A1-F2EE67CF3145}"/>
    <cellStyle name="Note 3 3 8 11" xfId="38573" xr:uid="{E9E228CE-D9D4-4762-91E6-028290D761A1}"/>
    <cellStyle name="Note 3 3 8 12" xfId="41262" xr:uid="{3E3082A7-9E74-4003-B9B2-9F504F121237}"/>
    <cellStyle name="Note 3 3 8 13" xfId="45573" xr:uid="{B826C2A6-F5B0-4866-9CD5-D0BD59179033}"/>
    <cellStyle name="Note 3 3 8 14" xfId="48964" xr:uid="{45B884BA-16CE-4A5E-9DAD-A1C03FAEC9AB}"/>
    <cellStyle name="Note 3 3 8 15" xfId="50969" xr:uid="{D6363A0A-2AA9-4902-946A-869C9F91D8C3}"/>
    <cellStyle name="Note 3 3 8 2" xfId="7986" xr:uid="{2D5BBC76-4B66-42A6-8133-F9FD6E1C1141}"/>
    <cellStyle name="Note 3 3 8 3" xfId="11565" xr:uid="{2CE8CEA6-5D2C-4730-B1B2-9093DD1B4E9F}"/>
    <cellStyle name="Note 3 3 8 4" xfId="15465" xr:uid="{4E457AA8-E506-4D7C-8C9D-EB74EC5FF281}"/>
    <cellStyle name="Note 3 3 8 5" xfId="18664" xr:uid="{2FA9ACB0-950A-446D-936D-F9E994B4C666}"/>
    <cellStyle name="Note 3 3 8 6" xfId="22644" xr:uid="{0AB7111B-291E-4DCE-B7BE-BB075A765FD7}"/>
    <cellStyle name="Note 3 3 8 7" xfId="25206" xr:uid="{23A22C76-1BBB-445F-8B40-A1FCB0536E97}"/>
    <cellStyle name="Note 3 3 8 8" xfId="29549" xr:uid="{381A94EB-CD29-467F-ACF2-2540A2A70B12}"/>
    <cellStyle name="Note 3 3 8 9" xfId="31523" xr:uid="{944B0B6C-0591-44E0-A785-6683341B4AE7}"/>
    <cellStyle name="Note 3 3 9" xfId="4052" xr:uid="{8AF8F013-7003-4739-A316-258BAFEAC070}"/>
    <cellStyle name="Note 3 3 9 10" xfId="41715" xr:uid="{AEE3CF9D-C02B-4253-8B74-49C46D07A117}"/>
    <cellStyle name="Note 3 3 9 11" xfId="46051" xr:uid="{11B11F93-2F3E-4536-A16C-14529B881AD6}"/>
    <cellStyle name="Note 3 3 9 12" xfId="49455" xr:uid="{42015D6B-C8AE-4C6D-B97B-DF91CF4C7C88}"/>
    <cellStyle name="Note 3 3 9 13" xfId="51422" xr:uid="{0F6CDCFB-B47E-4E06-8728-BCBBBEF6DEC4}"/>
    <cellStyle name="Note 3 3 9 2" xfId="8485" xr:uid="{755B7F44-9B78-40D8-AE92-5C2684EEB955}"/>
    <cellStyle name="Note 3 3 9 3" xfId="12056" xr:uid="{447E20CA-8775-476F-B3E2-36464F76943D}"/>
    <cellStyle name="Note 3 3 9 4" xfId="15959" xr:uid="{4CAF3A37-31CB-4C65-9C87-AFB6AE6B6C31}"/>
    <cellStyle name="Note 3 3 9 5" xfId="19140" xr:uid="{F47BC61B-57A6-4E65-8CB6-C3B48323F8D3}"/>
    <cellStyle name="Note 3 3 9 6" xfId="25659" xr:uid="{C21F31A9-F6F1-4879-B429-E4035CD78B3A}"/>
    <cellStyle name="Note 3 3 9 7" xfId="32007" xr:uid="{297D2EA5-6A04-44A1-B01F-5BDD1DBB6FCF}"/>
    <cellStyle name="Note 3 3 9 8" xfId="35613" xr:uid="{83868BC0-C9DE-4FEC-B181-41ABDBBF3895}"/>
    <cellStyle name="Note 3 3 9 9" xfId="39065" xr:uid="{B5086F11-2EEF-4E3E-9825-46191E016C03}"/>
    <cellStyle name="Note 3 4" xfId="648" xr:uid="{5B422741-0DC7-41B9-9A95-9A6740072EF3}"/>
    <cellStyle name="Note 3 4 10" xfId="4565" xr:uid="{E69AD111-BF2F-4589-AC65-09C4CA163BF9}"/>
    <cellStyle name="Note 3 4 10 10" xfId="42228" xr:uid="{70F7A5C0-A1C6-4900-8D49-E232A67F321F}"/>
    <cellStyle name="Note 3 4 10 11" xfId="46564" xr:uid="{0E58957F-E478-4F17-84F2-36D89DB15BBA}"/>
    <cellStyle name="Note 3 4 10 12" xfId="49968" xr:uid="{93061359-00E9-446B-AB6C-D215A84F1DCF}"/>
    <cellStyle name="Note 3 4 10 13" xfId="51935" xr:uid="{B4028FD0-A024-4CAF-BA78-4D267A521F5F}"/>
    <cellStyle name="Note 3 4 10 2" xfId="8998" xr:uid="{80F5CAAA-FA8C-43E2-A1FE-503D5ADF7456}"/>
    <cellStyle name="Note 3 4 10 3" xfId="12569" xr:uid="{70A6B455-F388-4D18-A677-CC4FA73422E0}"/>
    <cellStyle name="Note 3 4 10 4" xfId="16472" xr:uid="{CEFA5BD4-CFF2-4B0C-9633-D0273712EBAA}"/>
    <cellStyle name="Note 3 4 10 5" xfId="19653" xr:uid="{C0A7589B-E18F-439A-B081-EDBD91966C74}"/>
    <cellStyle name="Note 3 4 10 6" xfId="26172" xr:uid="{B951C629-9CB2-48CF-BB71-F6A0BCE1982B}"/>
    <cellStyle name="Note 3 4 10 7" xfId="32520" xr:uid="{129F0719-F30E-44DA-951E-D34A83F0B63B}"/>
    <cellStyle name="Note 3 4 10 8" xfId="36126" xr:uid="{9B83DDD6-453A-4CAC-962F-C7E7F4A88276}"/>
    <cellStyle name="Note 3 4 10 9" xfId="39578" xr:uid="{919D02ED-2F00-4A9A-A391-B9C28851AC0D}"/>
    <cellStyle name="Note 3 4 11" xfId="5232" xr:uid="{1AF2E36E-BC88-4746-BC1D-7DF6C084E2A7}"/>
    <cellStyle name="Note 3 4 12" xfId="12842" xr:uid="{50449605-7654-4123-A721-0222088C4033}"/>
    <cellStyle name="Note 3 4 13" xfId="19762" xr:uid="{BD7CF2DF-1E8E-4A0B-A617-9650D4719472}"/>
    <cellStyle name="Note 3 4 14" xfId="37196" xr:uid="{8E5E3C84-D025-46CF-8436-772DE908AADB}"/>
    <cellStyle name="Note 3 4 15" xfId="42678" xr:uid="{CA3C5F24-6398-4F21-AF89-A04AE8029AB5}"/>
    <cellStyle name="Note 3 4 16" xfId="52512" xr:uid="{13492927-0E68-4CE5-80BE-77D3A47236C1}"/>
    <cellStyle name="Note 3 4 2" xfId="863" xr:uid="{90FEB5AE-C08B-4D66-AC23-44752E13BBE4}"/>
    <cellStyle name="Note 3 4 2 10" xfId="5397" xr:uid="{7516381C-7604-486E-A363-E4F8C300EED3}"/>
    <cellStyle name="Note 3 4 2 11" xfId="13325" xr:uid="{30A2E96D-4CC1-4826-9E00-AA14434F6DF2}"/>
    <cellStyle name="Note 3 4 2 12" xfId="19972" xr:uid="{6DEBA018-7B26-4A90-B320-C56E1A49F15E}"/>
    <cellStyle name="Note 3 4 2 13" xfId="37597" xr:uid="{552F7F41-9E58-4A54-87FB-53BDF4FFDA71}"/>
    <cellStyle name="Note 3 4 2 14" xfId="42888" xr:uid="{55B6F0CB-D918-4DB2-ACAB-7B4DADC28251}"/>
    <cellStyle name="Note 3 4 2 15" xfId="52726" xr:uid="{7FF1A55B-563F-4DBC-8130-DF23A3594E5C}"/>
    <cellStyle name="Note 3 4 2 2" xfId="1059" xr:uid="{ABF62A3F-8A1F-4ED7-8FFC-C1880CA091BB}"/>
    <cellStyle name="Note 3 4 2 2 10" xfId="43084" xr:uid="{65B18401-AC5E-47B7-B514-9784F65DC106}"/>
    <cellStyle name="Note 3 4 2 2 11" xfId="47555" xr:uid="{3C31CCDF-B936-46F1-864C-659503E6FD44}"/>
    <cellStyle name="Note 3 4 2 2 2" xfId="5501" xr:uid="{EC1CCFA1-BFD2-4D51-B8B1-769E511364A3}"/>
    <cellStyle name="Note 3 4 2 2 3" xfId="9075" xr:uid="{38F1A997-0521-464F-98E6-ADE3E5761FF5}"/>
    <cellStyle name="Note 3 4 2 2 4" xfId="13550" xr:uid="{817074D4-507E-4FA0-8715-89D8D0A712C4}"/>
    <cellStyle name="Note 3 4 2 2 5" xfId="20167" xr:uid="{A0E6EE24-F411-415D-9D48-690880D0379B}"/>
    <cellStyle name="Note 3 4 2 2 6" xfId="23119" xr:uid="{0DEE25C6-BA0D-47F9-BE5A-45272EA45F61}"/>
    <cellStyle name="Note 3 4 2 2 7" xfId="29820" xr:uid="{A0C28871-F190-44E1-9A38-660598487A7A}"/>
    <cellStyle name="Note 3 4 2 2 8" xfId="32642" xr:uid="{518D1C90-A74F-4C0D-9842-CB3A2AF8E236}"/>
    <cellStyle name="Note 3 4 2 2 9" xfId="29668" xr:uid="{24F710BF-A345-41EA-912A-F2ABD40538A4}"/>
    <cellStyle name="Note 3 4 2 3" xfId="1470" xr:uid="{A5B6E943-9875-4C46-BC11-FC6CD56541B2}"/>
    <cellStyle name="Note 3 4 2 3 10" xfId="37381" xr:uid="{9AAD2E95-E164-425B-AE61-6EFBB7D802A3}"/>
    <cellStyle name="Note 3 4 2 3 11" xfId="43495" xr:uid="{1CB1BE7C-E86B-45D8-BAC1-34C73EB4FC06}"/>
    <cellStyle name="Note 3 4 2 3 12" xfId="42438" xr:uid="{5D85A227-313C-422D-AC66-FCCEBFD9DF3F}"/>
    <cellStyle name="Note 3 4 2 3 2" xfId="5909" xr:uid="{B46BDCF8-541A-41DD-84DD-BB86062A561A}"/>
    <cellStyle name="Note 3 4 2 3 3" xfId="9486" xr:uid="{333335A1-B0A1-456D-9174-4D35A8B45F11}"/>
    <cellStyle name="Note 3 4 2 3 4" xfId="13402" xr:uid="{568B8BAD-CDC6-4F7E-AFB2-A911187D363F}"/>
    <cellStyle name="Note 3 4 2 3 5" xfId="16591" xr:uid="{F113B23C-5EB4-447A-88D8-2EB775FDD55B}"/>
    <cellStyle name="Note 3 4 2 3 6" xfId="20578" xr:uid="{DCAF831D-64F3-4632-877C-3DAB520BB669}"/>
    <cellStyle name="Note 3 4 2 3 7" xfId="23195" xr:uid="{78CE23A7-717B-412E-B80E-42D459361AFC}"/>
    <cellStyle name="Note 3 4 2 3 8" xfId="28200" xr:uid="{A0AC7517-9314-4FFA-9857-85C8C7E1EE20}"/>
    <cellStyle name="Note 3 4 2 3 9" xfId="33053" xr:uid="{B83A1E69-805B-43A3-90F9-1CE3EAC76DB6}"/>
    <cellStyle name="Note 3 4 2 4" xfId="2276" xr:uid="{612E55BA-3277-4349-AAFE-D21FA036A81E}"/>
    <cellStyle name="Note 3 4 2 4 10" xfId="39993" xr:uid="{ACEA2D8A-9537-4D36-9982-B26CA99ECB87}"/>
    <cellStyle name="Note 3 4 2 4 11" xfId="44299" xr:uid="{00E839AC-DDAC-48FD-B129-46607BEB7C08}"/>
    <cellStyle name="Note 3 4 2 4 12" xfId="47678" xr:uid="{4B72736C-A9BB-4AAA-873C-84F2A87AB92D}"/>
    <cellStyle name="Note 3 4 2 4 2" xfId="6714" xr:uid="{6BBFF230-44EB-4992-83C1-09E8455EEEA5}"/>
    <cellStyle name="Note 3 4 2 4 3" xfId="10292" xr:uid="{27E8B9B0-AC2E-411D-BE9C-96BCD6BF6FFB}"/>
    <cellStyle name="Note 3 4 2 4 4" xfId="14191" xr:uid="{6AF6ED09-B140-442B-8899-01C956195C4A}"/>
    <cellStyle name="Note 3 4 2 4 5" xfId="17392" xr:uid="{C8CAE7B0-075D-4835-BFC0-5A6A5782DF0F}"/>
    <cellStyle name="Note 3 4 2 4 6" xfId="21375" xr:uid="{0B05A0BC-881A-42BB-8E37-AA5D9FADE731}"/>
    <cellStyle name="Note 3 4 2 4 7" xfId="23962" xr:uid="{A2027D85-A8AA-4755-B8B2-9CB6FC42E8E3}"/>
    <cellStyle name="Note 3 4 2 4 8" xfId="30053" xr:uid="{2C7C1215-B1F9-4D13-86E4-1075D6F1C66D}"/>
    <cellStyle name="Note 3 4 2 4 9" xfId="33855" xr:uid="{DC536954-F730-4333-BED5-3B08B4B691F6}"/>
    <cellStyle name="Note 3 4 2 5" xfId="2638" xr:uid="{CFD80A9A-4C3E-43CD-ADE4-A7D3E6F9521D}"/>
    <cellStyle name="Note 3 4 2 5 10" xfId="40355" xr:uid="{C845DC36-B508-4B60-B9C9-D5A8462A7B60}"/>
    <cellStyle name="Note 3 4 2 5 11" xfId="44661" xr:uid="{470D386F-F9CB-462A-BC69-D1CF3C726EE2}"/>
    <cellStyle name="Note 3 4 2 5 12" xfId="50062" xr:uid="{859F6744-7287-4AC0-A82B-2D728D3B68A5}"/>
    <cellStyle name="Note 3 4 2 5 2" xfId="7075" xr:uid="{C26307A0-1117-4DA1-B845-9EAEDA708FAA}"/>
    <cellStyle name="Note 3 4 2 5 3" xfId="10654" xr:uid="{417EF75A-901B-48E9-BADC-49DB28ECD263}"/>
    <cellStyle name="Note 3 4 2 5 4" xfId="14553" xr:uid="{F51A42C7-7B26-405A-80A6-044906AD1CF7}"/>
    <cellStyle name="Note 3 4 2 5 5" xfId="17754" xr:uid="{5E7AE191-7E25-4274-94C0-7AD288A35700}"/>
    <cellStyle name="Note 3 4 2 5 6" xfId="21737" xr:uid="{6601C92C-BDA1-49FC-8BE2-E497B5C35020}"/>
    <cellStyle name="Note 3 4 2 5 7" xfId="24305" xr:uid="{FC12B4ED-9040-4106-B1E3-A1884DDEEB69}"/>
    <cellStyle name="Note 3 4 2 5 8" xfId="30610" xr:uid="{92DECEA8-7600-4BDB-B209-840D131F5F21}"/>
    <cellStyle name="Note 3 4 2 5 9" xfId="34217" xr:uid="{957D90D1-A13C-4F54-B120-7831118A5A7B}"/>
    <cellStyle name="Note 3 4 2 6" xfId="3327" xr:uid="{BB62C317-8F5E-4D1D-ABB2-D2F5249E4959}"/>
    <cellStyle name="Note 3 4 2 6 10" xfId="34904" xr:uid="{8CB0DFE9-05F4-41D6-9FBF-EEA0C9815B68}"/>
    <cellStyle name="Note 3 4 2 6 11" xfId="38349" xr:uid="{69DFF0E9-0450-46F8-AE27-28CD876EB622}"/>
    <cellStyle name="Note 3 4 2 6 12" xfId="41038" xr:uid="{7774A56F-66EC-44F9-BC3D-BEF61553D37E}"/>
    <cellStyle name="Note 3 4 2 6 13" xfId="45349" xr:uid="{95782C6A-BD76-4CCF-ABB0-CA5806E22625}"/>
    <cellStyle name="Note 3 4 2 6 14" xfId="48740" xr:uid="{FDE2FCAA-6923-4E2D-B812-284F29623C11}"/>
    <cellStyle name="Note 3 4 2 6 15" xfId="50745" xr:uid="{F3724ABE-8DAC-49A5-A40E-FC63154ACD09}"/>
    <cellStyle name="Note 3 4 2 6 2" xfId="7762" xr:uid="{7DE1C31E-4260-4ABB-A6CF-A53AA758A620}"/>
    <cellStyle name="Note 3 4 2 6 3" xfId="11341" xr:uid="{3DE9ADD5-3BBF-4BB8-A4A9-F1819AEDC903}"/>
    <cellStyle name="Note 3 4 2 6 4" xfId="15241" xr:uid="{242083A0-39DF-4A4D-981D-BA4355EE90AD}"/>
    <cellStyle name="Note 3 4 2 6 5" xfId="18440" xr:uid="{98676090-F2EE-49B2-8E59-37B9C695ED23}"/>
    <cellStyle name="Note 3 4 2 6 6" xfId="22420" xr:uid="{9DB39346-50C6-4B34-AAFA-C7CE6829AD56}"/>
    <cellStyle name="Note 3 4 2 6 7" xfId="24982" xr:uid="{5F581F01-F32A-4208-AD53-500FC5C04CF7}"/>
    <cellStyle name="Note 3 4 2 6 8" xfId="29325" xr:uid="{1323D26D-2087-4536-950C-431174F485A0}"/>
    <cellStyle name="Note 3 4 2 6 9" xfId="31299" xr:uid="{77F4AE85-32AB-4512-A337-8D6E37E42FD9}"/>
    <cellStyle name="Note 3 4 2 7" xfId="2805" xr:uid="{9990816C-0FA2-44E6-9567-8F3F5E28583B}"/>
    <cellStyle name="Note 3 4 2 7 10" xfId="34384" xr:uid="{970522D4-3B1B-4C50-B4EE-8EA48CCBBABE}"/>
    <cellStyle name="Note 3 4 2 7 11" xfId="37829" xr:uid="{A748F780-0B16-49FD-A191-E97AF8AA5B42}"/>
    <cellStyle name="Note 3 4 2 7 12" xfId="40522" xr:uid="{65D983C6-D431-4718-8452-B73EE88FA87B}"/>
    <cellStyle name="Note 3 4 2 7 13" xfId="44828" xr:uid="{A1FBCD27-E1BC-4935-A9A8-6879A3ECC068}"/>
    <cellStyle name="Note 3 4 2 7 14" xfId="48222" xr:uid="{BEC0255F-B657-49B3-853D-1533463FB98E}"/>
    <cellStyle name="Note 3 4 2 7 15" xfId="50229" xr:uid="{23B01185-4F64-4233-9A66-3CFBC80C585F}"/>
    <cellStyle name="Note 3 4 2 7 2" xfId="7241" xr:uid="{9DC79C19-A917-4C48-90DC-EA7BB270A6FC}"/>
    <cellStyle name="Note 3 4 2 7 3" xfId="10821" xr:uid="{B0189945-DBEF-4D0B-ABFF-7F832381379F}"/>
    <cellStyle name="Note 3 4 2 7 4" xfId="14720" xr:uid="{3A43B396-D621-441E-A9A8-C6A940C0659B}"/>
    <cellStyle name="Note 3 4 2 7 5" xfId="17921" xr:uid="{1890E6E8-8AFB-4A07-BA09-B79B8C14E90D}"/>
    <cellStyle name="Note 3 4 2 7 6" xfId="21904" xr:uid="{6C151F8C-4ED8-48F4-9FC0-981A778D4796}"/>
    <cellStyle name="Note 3 4 2 7 7" xfId="24466" xr:uid="{ED988506-68D4-4B5F-BCA9-F99EECE0E34F}"/>
    <cellStyle name="Note 3 4 2 7 8" xfId="28804" xr:uid="{673B076F-9D63-4FC2-87DC-99C18E3BFDBC}"/>
    <cellStyle name="Note 3 4 2 7 9" xfId="30777" xr:uid="{17391225-08BC-482F-9F87-0A0410781193}"/>
    <cellStyle name="Note 3 4 2 8" xfId="4279" xr:uid="{AF70625E-ACA4-48B3-B445-00CA8336E9CB}"/>
    <cellStyle name="Note 3 4 2 8 10" xfId="41942" xr:uid="{AE6A3209-3C2B-48BE-964B-B22BF77528EB}"/>
    <cellStyle name="Note 3 4 2 8 11" xfId="46278" xr:uid="{2C62E983-D4A6-49C9-BBCF-A6EFF20D0DFB}"/>
    <cellStyle name="Note 3 4 2 8 12" xfId="49682" xr:uid="{666158CA-E911-435A-B2BE-90D238F0F439}"/>
    <cellStyle name="Note 3 4 2 8 13" xfId="51649" xr:uid="{2DF8D487-A244-4016-A18E-0C91164F957C}"/>
    <cellStyle name="Note 3 4 2 8 2" xfId="8712" xr:uid="{4C0095FE-CA40-4F6F-8E6A-60A005AD340B}"/>
    <cellStyle name="Note 3 4 2 8 3" xfId="12283" xr:uid="{205A792D-28EC-481E-8134-855265D28215}"/>
    <cellStyle name="Note 3 4 2 8 4" xfId="16186" xr:uid="{CCA34F52-5C19-4E95-B8BD-37030F0D1F1D}"/>
    <cellStyle name="Note 3 4 2 8 5" xfId="19367" xr:uid="{091F9705-80B4-4D45-B0FD-7ED67DBEA5D8}"/>
    <cellStyle name="Note 3 4 2 8 6" xfId="25886" xr:uid="{4DEA9A76-8B54-4B84-96D6-6769D88C98C6}"/>
    <cellStyle name="Note 3 4 2 8 7" xfId="32234" xr:uid="{285C2E69-43FD-4C66-85B4-DEC8A96058C2}"/>
    <cellStyle name="Note 3 4 2 8 8" xfId="35840" xr:uid="{D974CA1C-CC85-4239-8771-BC2CDEC2AADB}"/>
    <cellStyle name="Note 3 4 2 8 9" xfId="39292" xr:uid="{5B6751CE-D049-4E33-9F45-B0A5AD67B86C}"/>
    <cellStyle name="Note 3 4 2 9" xfId="4533" xr:uid="{235C0693-2C90-4133-A37F-C97667BF7CEF}"/>
    <cellStyle name="Note 3 4 2 9 10" xfId="42196" xr:uid="{73D03F2C-A1CB-4498-8566-9018C6765B12}"/>
    <cellStyle name="Note 3 4 2 9 11" xfId="46532" xr:uid="{EB3D3E6A-BA6B-435A-B012-032C002C6FE6}"/>
    <cellStyle name="Note 3 4 2 9 12" xfId="49936" xr:uid="{87E430BB-9471-44B6-B6CB-E565474802B9}"/>
    <cellStyle name="Note 3 4 2 9 13" xfId="51903" xr:uid="{31615EE8-0B4C-4896-85F3-39D10FF03DC6}"/>
    <cellStyle name="Note 3 4 2 9 2" xfId="8966" xr:uid="{C9DC687C-3C60-4189-8FE3-0619205665A8}"/>
    <cellStyle name="Note 3 4 2 9 3" xfId="12537" xr:uid="{A65438F4-BFE9-454C-86E5-61B4439F962E}"/>
    <cellStyle name="Note 3 4 2 9 4" xfId="16440" xr:uid="{4BF9B727-1421-43F8-91F3-83E3F5656199}"/>
    <cellStyle name="Note 3 4 2 9 5" xfId="19621" xr:uid="{0F48E68F-FBD8-4E69-8F95-6E5E9C467651}"/>
    <cellStyle name="Note 3 4 2 9 6" xfId="26140" xr:uid="{763C7F01-B8F4-464C-9FC7-EB2965298302}"/>
    <cellStyle name="Note 3 4 2 9 7" xfId="32488" xr:uid="{93D5A3A7-5B8E-4B1C-B0AF-CE289506FC6B}"/>
    <cellStyle name="Note 3 4 2 9 8" xfId="36094" xr:uid="{D215C208-5D55-4D95-91CA-F5AAA8AE9076}"/>
    <cellStyle name="Note 3 4 2 9 9" xfId="39546" xr:uid="{8728A7B0-C792-44FC-BE97-FF38F998E761}"/>
    <cellStyle name="Note 3 4 3" xfId="1419" xr:uid="{6EF91016-CA91-4F1C-83E2-1F1008491441}"/>
    <cellStyle name="Note 3 4 3 10" xfId="43444" xr:uid="{1F181283-9CA5-47A3-8F1C-1623F71A95F7}"/>
    <cellStyle name="Note 3 4 3 11" xfId="47865" xr:uid="{671EEF0F-25FE-4F54-97DA-B30486AF78EE}"/>
    <cellStyle name="Note 3 4 3 2" xfId="5858" xr:uid="{55B81568-CF75-472B-B93C-7DD305DD8EDF}"/>
    <cellStyle name="Note 3 4 3 3" xfId="9435" xr:uid="{88193BDC-A330-4F33-87F8-DE1050B9F7CE}"/>
    <cellStyle name="Note 3 4 3 4" xfId="16540" xr:uid="{CF68F7F7-EFA7-4CF7-BA3C-868E2505C6C2}"/>
    <cellStyle name="Note 3 4 3 5" xfId="20527" xr:uid="{B39B29C2-5EB6-4E71-A6C3-DBBD2649ADA9}"/>
    <cellStyle name="Note 3 4 3 6" xfId="23148" xr:uid="{531456CD-A0D6-4FFD-8F52-FFC461CEB465}"/>
    <cellStyle name="Note 3 4 3 7" xfId="30020" xr:uid="{784B6D6D-5051-4C3B-B915-C9015BB90976}"/>
    <cellStyle name="Note 3 4 3 8" xfId="33002" xr:uid="{17784ABE-640F-4D72-95C9-2690DC152CC7}"/>
    <cellStyle name="Note 3 4 3 9" xfId="36602" xr:uid="{EAFF8E56-442F-458F-8493-611BEEF1A223}"/>
    <cellStyle name="Note 3 4 4" xfId="1198" xr:uid="{FD57CD4F-504A-46CB-B299-D09C1265C291}"/>
    <cellStyle name="Note 3 4 4 10" xfId="36670" xr:uid="{05FD8A92-6BDD-419A-84AE-17DDBBB454C7}"/>
    <cellStyle name="Note 3 4 4 11" xfId="43223" xr:uid="{680DA54D-A063-47A0-9580-11162FFD8078}"/>
    <cellStyle name="Note 3 4 4 12" xfId="47543" xr:uid="{4BE4A581-988E-4130-91BB-02AFD8118BCE}"/>
    <cellStyle name="Note 3 4 4 2" xfId="5640" xr:uid="{C7D0DA93-A0EE-4CE6-8FE2-EDEE2B4AE2B3}"/>
    <cellStyle name="Note 3 4 4 3" xfId="9214" xr:uid="{E35067A0-3BC2-4BAF-B2A4-9D7E6EA9D056}"/>
    <cellStyle name="Note 3 4 4 4" xfId="13160" xr:uid="{AE4A286D-8B73-459A-8322-6DAF18E050B0}"/>
    <cellStyle name="Note 3 4 4 5" xfId="12642" xr:uid="{15F459F8-6EC3-4627-90F7-F1C9C8DC1075}"/>
    <cellStyle name="Note 3 4 4 6" xfId="20306" xr:uid="{1EC3E930-DB5A-46BB-B905-D62A989604D1}"/>
    <cellStyle name="Note 3 4 4 7" xfId="23028" xr:uid="{DFC1A5AA-41EB-4033-812C-BCB126865709}"/>
    <cellStyle name="Note 3 4 4 8" xfId="28572" xr:uid="{D33B2F7B-2BB8-47DA-B718-6730E8D95A4D}"/>
    <cellStyle name="Note 3 4 4 9" xfId="32781" xr:uid="{DD2E9C17-0B65-4E94-98AA-4EC330663057}"/>
    <cellStyle name="Note 3 4 5" xfId="2095" xr:uid="{56F97194-879B-4085-A3E5-FE005F1B94D9}"/>
    <cellStyle name="Note 3 4 5 10" xfId="39812" xr:uid="{202379FC-CC31-4D25-986B-190EDC61BE04}"/>
    <cellStyle name="Note 3 4 5 11" xfId="44118" xr:uid="{539F6DE8-DA7C-4431-B1AF-E915ECBBFBBE}"/>
    <cellStyle name="Note 3 4 5 12" xfId="47411" xr:uid="{83FD084C-4921-4676-BABE-33087548A0C8}"/>
    <cellStyle name="Note 3 4 5 2" xfId="6533" xr:uid="{28B61F84-C4F6-49B3-A79E-3500DA794A03}"/>
    <cellStyle name="Note 3 4 5 3" xfId="10111" xr:uid="{623581F4-1763-437D-8534-6DD89DF37EF3}"/>
    <cellStyle name="Note 3 4 5 4" xfId="14010" xr:uid="{1ABB165D-37BF-48F4-B8A4-57DE7DEEFF5A}"/>
    <cellStyle name="Note 3 4 5 5" xfId="17211" xr:uid="{2D6D2841-3665-4F21-9225-D0D4D917F926}"/>
    <cellStyle name="Note 3 4 5 6" xfId="21194" xr:uid="{B8E5FBE9-279A-4821-B6F2-56D5AEE53DBE}"/>
    <cellStyle name="Note 3 4 5 7" xfId="23781" xr:uid="{E9F6A1A7-F826-4FDE-96BC-46BFBE8D37CE}"/>
    <cellStyle name="Note 3 4 5 8" xfId="29818" xr:uid="{BF52121F-4EAD-4E17-86A2-5CEEE799E947}"/>
    <cellStyle name="Note 3 4 5 9" xfId="33674" xr:uid="{333F1C9E-1E92-4815-9D39-E67E6B97F0BE}"/>
    <cellStyle name="Note 3 4 6" xfId="2432" xr:uid="{5EA0960A-964D-4664-9C16-80D505361DD3}"/>
    <cellStyle name="Note 3 4 6 10" xfId="40149" xr:uid="{EB7B7680-35F3-46F6-97D5-F1C954809FF8}"/>
    <cellStyle name="Note 3 4 6 11" xfId="44455" xr:uid="{019ECF02-C493-43DC-BD55-5628E54B2BDA}"/>
    <cellStyle name="Note 3 4 6 12" xfId="42305" xr:uid="{91FB1F2E-439E-45D8-B87B-67AEBC746F3B}"/>
    <cellStyle name="Note 3 4 6 2" xfId="6870" xr:uid="{286B9583-B543-47CA-A75A-E1128C559C11}"/>
    <cellStyle name="Note 3 4 6 3" xfId="10448" xr:uid="{A9736A88-3580-43F8-8111-147D5E4893A2}"/>
    <cellStyle name="Note 3 4 6 4" xfId="14347" xr:uid="{0874DA52-E827-4C8A-B04E-3C5993C84703}"/>
    <cellStyle name="Note 3 4 6 5" xfId="17548" xr:uid="{E6A731AD-0E39-4525-95CB-AB7F31EE9B74}"/>
    <cellStyle name="Note 3 4 6 6" xfId="21531" xr:uid="{E982E081-542F-4C75-9AA4-F767059E1063}"/>
    <cellStyle name="Note 3 4 6 7" xfId="24114" xr:uid="{BA2908A4-1CCF-4373-B708-B25A24DE210C}"/>
    <cellStyle name="Note 3 4 6 8" xfId="28701" xr:uid="{12F160F8-78F9-4059-9BE1-5835E154B302}"/>
    <cellStyle name="Note 3 4 6 9" xfId="34011" xr:uid="{A4B1D401-2D58-4972-A744-AC4EE7D1585B}"/>
    <cellStyle name="Note 3 4 7" xfId="3116" xr:uid="{5CE7339D-FDAA-4DD0-AD08-F3D8689D9077}"/>
    <cellStyle name="Note 3 4 7 10" xfId="34693" xr:uid="{B4F1A2F7-7087-44C1-8B7C-C0E6E9DD423D}"/>
    <cellStyle name="Note 3 4 7 11" xfId="38138" xr:uid="{50D581E1-7BED-42B6-B445-706A6071DD10}"/>
    <cellStyle name="Note 3 4 7 12" xfId="40827" xr:uid="{3DFEAF52-1654-4E3C-BCB1-8AA8055A9972}"/>
    <cellStyle name="Note 3 4 7 13" xfId="45138" xr:uid="{90916A83-D7FF-4E8A-A264-AEFB7A52DC39}"/>
    <cellStyle name="Note 3 4 7 14" xfId="48529" xr:uid="{770076DA-1115-4026-85F2-BD0C1F2143A6}"/>
    <cellStyle name="Note 3 4 7 15" xfId="50534" xr:uid="{591A635D-B3F4-4847-873F-0B3D526BF1FF}"/>
    <cellStyle name="Note 3 4 7 2" xfId="7551" xr:uid="{C43330CB-5D6B-4059-AE95-8AB767F72050}"/>
    <cellStyle name="Note 3 4 7 3" xfId="11130" xr:uid="{7C9173C8-4267-47A5-95DE-C7C4244BCBE7}"/>
    <cellStyle name="Note 3 4 7 4" xfId="15030" xr:uid="{7214B813-F48D-4803-906B-624133097E8F}"/>
    <cellStyle name="Note 3 4 7 5" xfId="18229" xr:uid="{80F75B88-F8AC-4060-84F4-614708617CFF}"/>
    <cellStyle name="Note 3 4 7 6" xfId="22209" xr:uid="{F2D14F31-D916-41B3-8E9C-5137A9584425}"/>
    <cellStyle name="Note 3 4 7 7" xfId="24771" xr:uid="{13B6C401-2C55-4004-93D8-B44AF336F6E1}"/>
    <cellStyle name="Note 3 4 7 8" xfId="29114" xr:uid="{6B1EFC1A-9DB2-4D76-98A3-FE7B976AA6C7}"/>
    <cellStyle name="Note 3 4 7 9" xfId="31088" xr:uid="{406BABAE-E4F7-4FF5-8B62-1210C698AFD8}"/>
    <cellStyle name="Note 3 4 8" xfId="3004" xr:uid="{B898808D-124D-432E-80D9-65518D4DEBFC}"/>
    <cellStyle name="Note 3 4 8 10" xfId="34581" xr:uid="{CC1BACB1-E050-41B7-8F32-3E20D6801C2F}"/>
    <cellStyle name="Note 3 4 8 11" xfId="38026" xr:uid="{CBD09450-35AA-4EA4-9E3D-5EAAF2D3E3F2}"/>
    <cellStyle name="Note 3 4 8 12" xfId="40715" xr:uid="{805A2458-CC32-4E6E-B628-CA52EAF221E9}"/>
    <cellStyle name="Note 3 4 8 13" xfId="45026" xr:uid="{FA299B72-B515-4F46-9A25-FCEFEFF119FC}"/>
    <cellStyle name="Note 3 4 8 14" xfId="48417" xr:uid="{06E83C4D-2CC2-4075-989F-FED1B4681963}"/>
    <cellStyle name="Note 3 4 8 15" xfId="50422" xr:uid="{6F79D0D7-4770-4B60-A49B-F7B39123628B}"/>
    <cellStyle name="Note 3 4 8 2" xfId="7439" xr:uid="{9BF526BE-4832-4BEC-A7CB-8F58E39C5148}"/>
    <cellStyle name="Note 3 4 8 3" xfId="11018" xr:uid="{FDE6E3E1-6915-4AB8-B844-56453F1D8366}"/>
    <cellStyle name="Note 3 4 8 4" xfId="14918" xr:uid="{DB65E6B3-A32F-4D56-874B-21109B844E88}"/>
    <cellStyle name="Note 3 4 8 5" xfId="18117" xr:uid="{DDA4E5B3-76CA-4ADB-98DA-AB73E4165523}"/>
    <cellStyle name="Note 3 4 8 6" xfId="22097" xr:uid="{1E49936E-0CF0-49BC-9B47-A2E18AFDCE9B}"/>
    <cellStyle name="Note 3 4 8 7" xfId="24659" xr:uid="{69218E6B-0A0B-4CFE-9D3D-433FE3B75897}"/>
    <cellStyle name="Note 3 4 8 8" xfId="29002" xr:uid="{4DBBD85D-BC9F-4F7B-BCC6-1AC9964BA27F}"/>
    <cellStyle name="Note 3 4 8 9" xfId="30976" xr:uid="{C81E5924-AA76-42E7-9DCB-9D323607D4B1}"/>
    <cellStyle name="Note 3 4 9" xfId="4070" xr:uid="{472834B8-92F3-491C-83AD-06DA2261C888}"/>
    <cellStyle name="Note 3 4 9 10" xfId="41733" xr:uid="{20042513-5F43-401E-9606-79088C65D443}"/>
    <cellStyle name="Note 3 4 9 11" xfId="46069" xr:uid="{EDB4C709-4A3D-4B16-8D5C-6708ECC4286A}"/>
    <cellStyle name="Note 3 4 9 12" xfId="49473" xr:uid="{B37C1DE2-B705-42DD-B50F-38D056852083}"/>
    <cellStyle name="Note 3 4 9 13" xfId="51440" xr:uid="{2A368D67-159C-46AD-B034-B88B40D2A76E}"/>
    <cellStyle name="Note 3 4 9 2" xfId="8503" xr:uid="{EAB44338-AA3D-4B1C-B368-CDEF97B2A13D}"/>
    <cellStyle name="Note 3 4 9 3" xfId="12074" xr:uid="{63D15943-FE8B-49CF-9529-8283F277EF3B}"/>
    <cellStyle name="Note 3 4 9 4" xfId="15977" xr:uid="{D303CE61-99B9-47BC-B435-23ACEAD04B92}"/>
    <cellStyle name="Note 3 4 9 5" xfId="19158" xr:uid="{4BCEE11F-EA29-4484-A8B0-FBA3EAE65F53}"/>
    <cellStyle name="Note 3 4 9 6" xfId="25677" xr:uid="{69385F82-5129-443A-B7B5-504DC4442AEB}"/>
    <cellStyle name="Note 3 4 9 7" xfId="32025" xr:uid="{201867D9-F41D-46A0-884F-5979B759A803}"/>
    <cellStyle name="Note 3 4 9 8" xfId="35631" xr:uid="{406C3C57-BD51-4AFC-A1E8-0F021FDD13F9}"/>
    <cellStyle name="Note 3 4 9 9" xfId="39083" xr:uid="{B79D8394-B006-4F95-AB3A-262CAFA08E89}"/>
    <cellStyle name="Note 3 5" xfId="765" xr:uid="{06901834-81C7-45FE-87AF-B98E1CA42028}"/>
    <cellStyle name="Note 3 5 10" xfId="5076" xr:uid="{FDB62DCC-CFE5-42E7-B5DA-FC058FC4B425}"/>
    <cellStyle name="Note 3 5 11" xfId="5526" xr:uid="{25F362F8-EF00-49A1-AB89-64AA8D61376D}"/>
    <cellStyle name="Note 3 5 12" xfId="19878" xr:uid="{50270F79-00A4-416B-A33A-7C39A6F32A47}"/>
    <cellStyle name="Note 3 5 13" xfId="37487" xr:uid="{AF233ADA-8A5E-4E3E-BE7B-3EF504E07410}"/>
    <cellStyle name="Note 3 5 14" xfId="42795" xr:uid="{D4EC1963-3BD2-425D-A929-5254CFBE6978}"/>
    <cellStyle name="Note 3 5 15" xfId="52628" xr:uid="{799EDFAB-4AAC-465D-8233-332F13D86458}"/>
    <cellStyle name="Note 3 5 2" xfId="1497" xr:uid="{6DA3BFED-813B-4B7D-9469-927DFEFE554D}"/>
    <cellStyle name="Note 3 5 2 10" xfId="43522" xr:uid="{24909367-1AD6-44E1-B518-B5E227CCA706}"/>
    <cellStyle name="Note 3 5 2 11" xfId="47511" xr:uid="{A3207597-26BB-4D3F-90AA-66BB3E0B87DB}"/>
    <cellStyle name="Note 3 5 2 2" xfId="5936" xr:uid="{AEC633CC-BA8C-46EA-BA4E-4B255B3F0295}"/>
    <cellStyle name="Note 3 5 2 3" xfId="9513" xr:uid="{C1AF58A8-D726-408B-BD04-CF92BEAC7FF3}"/>
    <cellStyle name="Note 3 5 2 4" xfId="16618" xr:uid="{36FD8282-3AA7-4A39-8801-3C179ED3CC39}"/>
    <cellStyle name="Note 3 5 2 5" xfId="20605" xr:uid="{9C20D442-96CD-45BA-824B-3EED5C5E9EFD}"/>
    <cellStyle name="Note 3 5 2 6" xfId="23221" xr:uid="{2D3D106B-5686-4DEC-8E9C-0F728387EA01}"/>
    <cellStyle name="Note 3 5 2 7" xfId="28523" xr:uid="{5CDC9D06-7937-4A69-8A14-FD0EC60806D4}"/>
    <cellStyle name="Note 3 5 2 8" xfId="33080" xr:uid="{1B960EF6-535F-4FCD-92F5-AC8C57904987}"/>
    <cellStyle name="Note 3 5 2 9" xfId="37668" xr:uid="{90F2A905-7398-41B3-B280-B615D81AC8B8}"/>
    <cellStyle name="Note 3 5 3" xfId="1429" xr:uid="{F64B18AC-26EA-4900-8C3F-9CD83BDAB248}"/>
    <cellStyle name="Note 3 5 3 10" xfId="26267" xr:uid="{CEAB68A5-E540-44E9-8C9E-3B53777D0A9F}"/>
    <cellStyle name="Note 3 5 3 11" xfId="43454" xr:uid="{8648631B-DBCC-4FEA-8A69-9B2A86CF31FE}"/>
    <cellStyle name="Note 3 5 3 12" xfId="48018" xr:uid="{872533A0-A0BF-4D60-A204-62190B01F48B}"/>
    <cellStyle name="Note 3 5 3 2" xfId="5868" xr:uid="{4747D056-10FC-47B3-8C01-A2C75C837138}"/>
    <cellStyle name="Note 3 5 3 3" xfId="9445" xr:uid="{39107A07-77EC-487B-ADB0-8E8DF1FCDCC3}"/>
    <cellStyle name="Note 3 5 3 4" xfId="13364" xr:uid="{F9320553-48FE-40F3-B3D5-5BCC9C380C2A}"/>
    <cellStyle name="Note 3 5 3 5" xfId="16550" xr:uid="{1F8D245C-222B-4818-BFCD-7A5FE8BF5895}"/>
    <cellStyle name="Note 3 5 3 6" xfId="20537" xr:uid="{1997E8AB-0336-40B7-810D-FB4A263E58CD}"/>
    <cellStyle name="Note 3 5 3 7" xfId="23158" xr:uid="{A978AB1D-DF0E-49A1-A28A-926EDC86829B}"/>
    <cellStyle name="Note 3 5 3 8" xfId="27035" xr:uid="{003898F4-C882-4851-B25D-31381F7632BA}"/>
    <cellStyle name="Note 3 5 3 9" xfId="33012" xr:uid="{DF7DED93-2C08-4823-9D9F-16B4F219BFF8}"/>
    <cellStyle name="Note 3 5 4" xfId="2197" xr:uid="{3EA4F640-ECD1-42E9-9DCF-A79E73D2F17D}"/>
    <cellStyle name="Note 3 5 4 10" xfId="39914" xr:uid="{A3880D29-9F80-4357-8FBF-F154FB393856}"/>
    <cellStyle name="Note 3 5 4 11" xfId="44220" xr:uid="{9BD863D4-43E1-4732-9701-111B636AAEB2}"/>
    <cellStyle name="Note 3 5 4 12" xfId="47087" xr:uid="{F66A0455-2878-4810-AFB3-151CED2D19E6}"/>
    <cellStyle name="Note 3 5 4 2" xfId="6635" xr:uid="{F3166A92-9A60-46BD-A531-867BB83C5D82}"/>
    <cellStyle name="Note 3 5 4 3" xfId="10213" xr:uid="{943FB82B-07A1-48DB-A4E0-6E38C418784C}"/>
    <cellStyle name="Note 3 5 4 4" xfId="14112" xr:uid="{73B45518-09C4-4C80-ABBA-861C6962FEE7}"/>
    <cellStyle name="Note 3 5 4 5" xfId="17313" xr:uid="{B64F55A0-DBC6-448D-8F04-1403B362D2CA}"/>
    <cellStyle name="Note 3 5 4 6" xfId="21296" xr:uid="{D04AD50E-4C82-413C-87A0-6F68F3871B16}"/>
    <cellStyle name="Note 3 5 4 7" xfId="23883" xr:uid="{5D065165-6300-4332-B7BD-7DCEA9B2CD59}"/>
    <cellStyle name="Note 3 5 4 8" xfId="29990" xr:uid="{C6F9CD39-BD70-488D-A6A2-9A9EBEAE44C6}"/>
    <cellStyle name="Note 3 5 4 9" xfId="33776" xr:uid="{44627B22-D19D-45E5-BA46-6301D93123EC}"/>
    <cellStyle name="Note 3 5 5" xfId="2548" xr:uid="{6BE8AE63-9880-4A9E-85FB-E16E8872D6F8}"/>
    <cellStyle name="Note 3 5 5 10" xfId="40265" xr:uid="{457D3344-7861-4675-AFF9-9D2411C53F7D}"/>
    <cellStyle name="Note 3 5 5 11" xfId="44571" xr:uid="{A2A3F368-1607-41BE-A6E8-EAACC0B9D1F4}"/>
    <cellStyle name="Note 3 5 5 12" xfId="48056" xr:uid="{8A8416BB-89BB-428C-9625-5FDA0C6DEBED}"/>
    <cellStyle name="Note 3 5 5 2" xfId="6985" xr:uid="{9FDA41DA-856F-4E05-940B-B7730B1FA3A3}"/>
    <cellStyle name="Note 3 5 5 3" xfId="10564" xr:uid="{D6754133-5AF2-4F26-98D2-C9D23F051170}"/>
    <cellStyle name="Note 3 5 5 4" xfId="14463" xr:uid="{91BF44F2-0B24-4D01-AEDB-7D9695DBC02D}"/>
    <cellStyle name="Note 3 5 5 5" xfId="17664" xr:uid="{F7BD6C3B-FC87-4179-8E0C-598354C18DE1}"/>
    <cellStyle name="Note 3 5 5 6" xfId="21647" xr:uid="{4D57C7ED-7710-4F70-A3BB-8965AE9820A2}"/>
    <cellStyle name="Note 3 5 5 7" xfId="24222" xr:uid="{76BDDF0C-23E0-4ABE-AEE2-34D9FE4E7E50}"/>
    <cellStyle name="Note 3 5 5 8" xfId="30520" xr:uid="{7ADF9A43-1292-4A6A-A669-42217E2DA0EA}"/>
    <cellStyle name="Note 3 5 5 9" xfId="34127" xr:uid="{4B63CA59-CAE1-4FB4-A530-0DAE78B35BB0}"/>
    <cellStyle name="Note 3 5 6" xfId="3232" xr:uid="{AC9DE555-14CA-42B4-9E50-8604F5559E8F}"/>
    <cellStyle name="Note 3 5 6 10" xfId="34809" xr:uid="{3101B83B-3C08-4960-9371-955FFBE33626}"/>
    <cellStyle name="Note 3 5 6 11" xfId="38254" xr:uid="{9B31520D-69BB-4AE5-842E-0B975D723DE4}"/>
    <cellStyle name="Note 3 5 6 12" xfId="40943" xr:uid="{4CDB7115-0365-4C7C-A7F8-4927DE76580F}"/>
    <cellStyle name="Note 3 5 6 13" xfId="45254" xr:uid="{16C2028B-F260-4F5F-9148-00E2CC58CDD0}"/>
    <cellStyle name="Note 3 5 6 14" xfId="48645" xr:uid="{BC27F05D-8273-4C6A-B20D-0BAB49EA00C8}"/>
    <cellStyle name="Note 3 5 6 15" xfId="50650" xr:uid="{D5C71152-E8D3-4F48-B26F-2AB08D38F607}"/>
    <cellStyle name="Note 3 5 6 2" xfId="7667" xr:uid="{954C4564-DB80-4E9F-A8B2-9F38739B2253}"/>
    <cellStyle name="Note 3 5 6 3" xfId="11246" xr:uid="{50CA9BDC-1FCE-42D0-A918-C61C6094CED5}"/>
    <cellStyle name="Note 3 5 6 4" xfId="15146" xr:uid="{4DAC8063-2268-4DAC-8AB5-E5E5B48D7DE3}"/>
    <cellStyle name="Note 3 5 6 5" xfId="18345" xr:uid="{E5A95C14-E51D-4FE0-802E-4FF3EAB1DF1D}"/>
    <cellStyle name="Note 3 5 6 6" xfId="22325" xr:uid="{EC123CE7-1757-42CD-A7D2-ADFAE82FCCF5}"/>
    <cellStyle name="Note 3 5 6 7" xfId="24887" xr:uid="{7A9CF775-9305-45C5-816B-79608BDFA8D3}"/>
    <cellStyle name="Note 3 5 6 8" xfId="29230" xr:uid="{26C49CB6-8730-43A2-BDFC-0C1E6931D99F}"/>
    <cellStyle name="Note 3 5 6 9" xfId="31204" xr:uid="{2C14EB65-CFD8-4091-9D69-3C905F4161F5}"/>
    <cellStyle name="Note 3 5 7" xfId="2889" xr:uid="{D6AAA0DF-3AAD-4EBE-8E42-E370273DD29F}"/>
    <cellStyle name="Note 3 5 7 10" xfId="34466" xr:uid="{E8AEC47D-B2D4-45FB-A747-8C0EC9B583A1}"/>
    <cellStyle name="Note 3 5 7 11" xfId="37911" xr:uid="{CCECF57B-7CEF-4F73-9C3B-AE171ADCD80F}"/>
    <cellStyle name="Note 3 5 7 12" xfId="40600" xr:uid="{2C6C5316-9B84-4C67-B70C-E5A9DA983630}"/>
    <cellStyle name="Note 3 5 7 13" xfId="44911" xr:uid="{CB8A108B-3962-4B24-B04A-D3BD1313B925}"/>
    <cellStyle name="Note 3 5 7 14" xfId="48302" xr:uid="{47ECB92D-1692-43D2-ACEC-AF17C2BBD8B3}"/>
    <cellStyle name="Note 3 5 7 15" xfId="50307" xr:uid="{D4CCF51F-DC0A-4EDA-9BB8-4D42EAD2C9B6}"/>
    <cellStyle name="Note 3 5 7 2" xfId="7324" xr:uid="{46E56415-DD7A-4955-AEC8-AAB65F1287CA}"/>
    <cellStyle name="Note 3 5 7 3" xfId="10903" xr:uid="{1752B00C-3374-439E-BF5B-B53E98C04AD4}"/>
    <cellStyle name="Note 3 5 7 4" xfId="14803" xr:uid="{43E6509A-A6BD-4900-9ED2-05F83EA9B3DC}"/>
    <cellStyle name="Note 3 5 7 5" xfId="18002" xr:uid="{49BC8B13-48E7-482D-B516-E5AA03B58E24}"/>
    <cellStyle name="Note 3 5 7 6" xfId="21982" xr:uid="{7E252CEE-1525-4165-9867-9A6635DEC674}"/>
    <cellStyle name="Note 3 5 7 7" xfId="24544" xr:uid="{D25E41A2-8D40-4478-9FC4-1411C4488FA9}"/>
    <cellStyle name="Note 3 5 7 8" xfId="28887" xr:uid="{010D73D2-58A0-4FF6-87E0-01A525C54C9E}"/>
    <cellStyle name="Note 3 5 7 9" xfId="30861" xr:uid="{94FFB0B6-139C-4270-8BFE-0AF7BF6F2151}"/>
    <cellStyle name="Note 3 5 8" xfId="4186" xr:uid="{EA1D77A4-12E7-4846-8F3F-C899762FA62D}"/>
    <cellStyle name="Note 3 5 8 10" xfId="41849" xr:uid="{9FBC6624-00FF-4463-95FB-ACA509D246AD}"/>
    <cellStyle name="Note 3 5 8 11" xfId="46185" xr:uid="{736A78C9-AABE-4347-A792-46FC5AF81DE2}"/>
    <cellStyle name="Note 3 5 8 12" xfId="49589" xr:uid="{3FBD0DF1-34E4-43E6-AE87-8AB2663FBC8B}"/>
    <cellStyle name="Note 3 5 8 13" xfId="51556" xr:uid="{99E90BCC-7549-40DD-B2F6-52C8BE316FEE}"/>
    <cellStyle name="Note 3 5 8 2" xfId="8619" xr:uid="{CC0E2A82-99E2-4EBE-A886-A24877483B5D}"/>
    <cellStyle name="Note 3 5 8 3" xfId="12190" xr:uid="{589ABD51-2F11-4103-B8BA-FE181EE46F10}"/>
    <cellStyle name="Note 3 5 8 4" xfId="16093" xr:uid="{56F996AC-8617-42D6-A4D7-BFAE4EC62A53}"/>
    <cellStyle name="Note 3 5 8 5" xfId="19274" xr:uid="{8D69FC13-2A41-4A23-AB65-86351F523DAA}"/>
    <cellStyle name="Note 3 5 8 6" xfId="25793" xr:uid="{3ABDB369-0C6A-409C-9E2B-CD65E5B44137}"/>
    <cellStyle name="Note 3 5 8 7" xfId="32141" xr:uid="{8426FACF-E709-4F40-B18E-9BDAFD4A38EE}"/>
    <cellStyle name="Note 3 5 8 8" xfId="35747" xr:uid="{2C58FEA2-7319-4950-9EE9-B96A306D0C97}"/>
    <cellStyle name="Note 3 5 8 9" xfId="39199" xr:uid="{B7A8EC27-F32C-496E-BA13-607F613F9E58}"/>
    <cellStyle name="Note 3 5 9" xfId="4543" xr:uid="{B241C5D5-BEA9-40B0-9E5E-6DE488930B20}"/>
    <cellStyle name="Note 3 5 9 10" xfId="42206" xr:uid="{670BFD10-F548-4E6F-B83D-B3B70C3D543F}"/>
    <cellStyle name="Note 3 5 9 11" xfId="46542" xr:uid="{F5FABBC7-DBBD-4DBF-B0E4-F4E74E34B439}"/>
    <cellStyle name="Note 3 5 9 12" xfId="49946" xr:uid="{29E886D8-0074-4E02-96FE-529B087F1F9C}"/>
    <cellStyle name="Note 3 5 9 13" xfId="51913" xr:uid="{A9634E86-C09C-48EB-BC02-7D8FC4B87E60}"/>
    <cellStyle name="Note 3 5 9 2" xfId="8976" xr:uid="{D2463CDD-CB37-4470-9BBD-85AD6660E014}"/>
    <cellStyle name="Note 3 5 9 3" xfId="12547" xr:uid="{11342750-BA52-45A3-AFB4-F38EE3FD2457}"/>
    <cellStyle name="Note 3 5 9 4" xfId="16450" xr:uid="{53289890-D339-4643-A951-C6FAFEDBD95D}"/>
    <cellStyle name="Note 3 5 9 5" xfId="19631" xr:uid="{9A62A003-2976-4F13-8019-78D9D9EE0787}"/>
    <cellStyle name="Note 3 5 9 6" xfId="26150" xr:uid="{90E2D01C-20F8-4474-98BD-2B9CB20D75E0}"/>
    <cellStyle name="Note 3 5 9 7" xfId="32498" xr:uid="{477909CB-A9C5-4424-9C57-8A0F2853A196}"/>
    <cellStyle name="Note 3 5 9 8" xfId="36104" xr:uid="{A7FFCD77-C948-40FF-968A-BF418B8B20B4}"/>
    <cellStyle name="Note 3 5 9 9" xfId="39556" xr:uid="{2E4A10D1-64ED-4306-8DC9-5E11F25A868A}"/>
    <cellStyle name="Note 3 6" xfId="1350" xr:uid="{FF0CBB9B-5387-4ADF-B4CF-6A15E765D5A5}"/>
    <cellStyle name="Note 3 6 10" xfId="43375" xr:uid="{8BD75B9D-1D87-40B4-BA1E-F43B7017331E}"/>
    <cellStyle name="Note 3 6 11" xfId="47778" xr:uid="{0644DDB2-3A57-48C7-A862-1280F3C18AFD}"/>
    <cellStyle name="Note 3 6 2" xfId="5791" xr:uid="{5CC41EC1-8D30-4EF7-B144-4A8A07942C06}"/>
    <cellStyle name="Note 3 6 3" xfId="9366" xr:uid="{24FECF8E-CE6C-4C22-B7B3-E01A170E150C}"/>
    <cellStyle name="Note 3 6 4" xfId="13408" xr:uid="{064F4763-A144-4E75-A50A-72914018DF44}"/>
    <cellStyle name="Note 3 6 5" xfId="20458" xr:uid="{F6C10819-B846-48DE-BBFB-4A3D7314A3EF}"/>
    <cellStyle name="Note 3 6 6" xfId="22841" xr:uid="{7303EF90-D048-43C9-B15C-0A02DB2ED52D}"/>
    <cellStyle name="Note 3 6 7" xfId="26774" xr:uid="{7755B5DF-5AF6-4082-B11A-4FA118E905FB}"/>
    <cellStyle name="Note 3 6 8" xfId="32933" xr:uid="{01DA1B5A-4CE5-4F9F-8D94-EA94FC7EBDF2}"/>
    <cellStyle name="Note 3 6 9" xfId="37245" xr:uid="{1209F340-392E-4329-A7C1-F3F54916DA78}"/>
    <cellStyle name="Note 3 7" xfId="1709" xr:uid="{9A9B01FC-7C40-4AEC-8D9F-47C6732C4385}"/>
    <cellStyle name="Note 3 7 10" xfId="26503" xr:uid="{83B4624D-1E35-4351-8B85-260D7BC00824}"/>
    <cellStyle name="Note 3 7 11" xfId="43734" xr:uid="{B33D25A5-590D-4713-94CD-201278A925B9}"/>
    <cellStyle name="Note 3 7 12" xfId="47025" xr:uid="{CC6EA7F1-2990-45B9-9690-CA40ACB907AC}"/>
    <cellStyle name="Note 3 7 2" xfId="6148" xr:uid="{2AF85918-4994-44D0-B9D6-E5554F6D3F3B}"/>
    <cellStyle name="Note 3 7 3" xfId="9725" xr:uid="{2C8FED06-178A-484F-B5A4-B65AAB20848E}"/>
    <cellStyle name="Note 3 7 4" xfId="13627" xr:uid="{EC4FA2C8-3150-4188-B51B-28FBF60BBBF9}"/>
    <cellStyle name="Note 3 7 5" xfId="16830" xr:uid="{437C6C4C-E3DB-419A-96A5-E9A6035214AF}"/>
    <cellStyle name="Note 3 7 6" xfId="20817" xr:uid="{0558175C-AEAF-4F47-A5C3-32E7C7FC4B65}"/>
    <cellStyle name="Note 3 7 7" xfId="23420" xr:uid="{78AB8B60-BB16-4402-B5AE-5C940AAD805D}"/>
    <cellStyle name="Note 3 7 8" xfId="28209" xr:uid="{5F345907-B8B8-45B5-A10A-AE8D88C57407}"/>
    <cellStyle name="Note 3 7 9" xfId="33292" xr:uid="{EF7B69E3-B8F1-49C9-B724-C7CFAAA112E8}"/>
    <cellStyle name="Note 3 8" xfId="1985" xr:uid="{D1E07EA3-B02C-45F4-9C0C-DB779FA73CFC}"/>
    <cellStyle name="Note 3 8 10" xfId="39702" xr:uid="{7A098DE6-FBFE-42AE-8A30-7B4E7B82A9E8}"/>
    <cellStyle name="Note 3 8 11" xfId="44008" xr:uid="{7C585B7F-2CF2-4DAC-9490-C09FD22CFEB6}"/>
    <cellStyle name="Note 3 8 12" xfId="48099" xr:uid="{A2552639-5938-494E-8024-CC353A08D608}"/>
    <cellStyle name="Note 3 8 2" xfId="6423" xr:uid="{BE1765B2-9B7D-4EC6-AAB3-9AFDB34FFE5B}"/>
    <cellStyle name="Note 3 8 3" xfId="10001" xr:uid="{F878D04C-8BE0-452E-802A-4EAF2ECB6390}"/>
    <cellStyle name="Note 3 8 4" xfId="13900" xr:uid="{9EF84656-0583-4111-9E8A-E415467CFA97}"/>
    <cellStyle name="Note 3 8 5" xfId="17101" xr:uid="{37BC9AB9-5E48-496F-92E9-6C6CEBED4B96}"/>
    <cellStyle name="Note 3 8 6" xfId="21084" xr:uid="{A927336D-4F99-497E-BEBD-AC3B78D25693}"/>
    <cellStyle name="Note 3 8 7" xfId="23672" xr:uid="{813EA88B-ED44-4FE9-AD26-30C316FFB021}"/>
    <cellStyle name="Note 3 8 8" xfId="27280" xr:uid="{D72A875E-70B5-4853-B611-F5401DFC28B4}"/>
    <cellStyle name="Note 3 8 9" xfId="33564" xr:uid="{E57254D0-2E2E-4945-AB25-EF3A48365F9C}"/>
    <cellStyle name="Note 3 9" xfId="2017" xr:uid="{FC78615A-0A42-4AEF-A32F-7534F37E1AF7}"/>
    <cellStyle name="Note 3 9 10" xfId="39734" xr:uid="{222D6D45-A59A-40A4-824E-73BF8696A81E}"/>
    <cellStyle name="Note 3 9 11" xfId="44040" xr:uid="{C84D745A-A1C0-4689-91C4-4B3377A6F61E}"/>
    <cellStyle name="Note 3 9 12" xfId="47731" xr:uid="{E93C07E5-C1B2-4F62-B5CF-54D638533B8E}"/>
    <cellStyle name="Note 3 9 2" xfId="6455" xr:uid="{416F40E8-94E5-4069-94E4-B82A8DA02114}"/>
    <cellStyle name="Note 3 9 3" xfId="10033" xr:uid="{754E3CC0-80E7-46D6-BA41-D1B3AD73E743}"/>
    <cellStyle name="Note 3 9 4" xfId="13932" xr:uid="{3009557F-3E89-4560-B688-EF99CE9164D7}"/>
    <cellStyle name="Note 3 9 5" xfId="17133" xr:uid="{94885A31-93AC-4CFB-A9BA-AE89473135CF}"/>
    <cellStyle name="Note 3 9 6" xfId="21116" xr:uid="{3FF23455-AB5E-4A72-9035-FBABAC907710}"/>
    <cellStyle name="Note 3 9 7" xfId="23704" xr:uid="{812A8965-D798-46F0-BF35-E20C1D7EFF6B}"/>
    <cellStyle name="Note 3 9 8" xfId="28672" xr:uid="{7ED3A494-20CB-427B-803E-67F8326EA86F}"/>
    <cellStyle name="Note 3 9 9" xfId="33596" xr:uid="{6F909C56-295A-4659-8EBA-F58FF30C86A1}"/>
    <cellStyle name="Note 4" xfId="1922" xr:uid="{2403E3A0-F0C2-49E2-8D09-1B2884956A42}"/>
    <cellStyle name="Note 4 10" xfId="39644" xr:uid="{B0F281A1-21F9-457B-98EF-CE7DFBE6B3B5}"/>
    <cellStyle name="Note 4 11" xfId="43946" xr:uid="{1A3A81E1-7632-4D1A-8220-9FD6C4791DB3}"/>
    <cellStyle name="Note 4 12" xfId="46789" xr:uid="{991F3220-92EE-4B5C-A33F-C593393C157F}"/>
    <cellStyle name="Note 4 2" xfId="6360" xr:uid="{29BAC2C9-A59C-47CE-8493-281A83228503}"/>
    <cellStyle name="Note 4 3" xfId="9938" xr:uid="{CECE2C73-CC35-43C6-855E-D7EEA49F858D}"/>
    <cellStyle name="Note 4 4" xfId="13838" xr:uid="{DB4C5308-B446-46D6-AB26-9180EA807E4B}"/>
    <cellStyle name="Note 4 5" xfId="17040" xr:uid="{0DBAF726-A30F-46C1-90A3-6BABFB1FBD9A}"/>
    <cellStyle name="Note 4 6" xfId="21026" xr:uid="{A17D95AD-8C94-4344-BB0D-E3F9FC5EFACE}"/>
    <cellStyle name="Note 4 7" xfId="23617" xr:uid="{0AFE36C2-6DA9-4985-94A1-0461251758B0}"/>
    <cellStyle name="Note 4 8" xfId="28281" xr:uid="{518118F4-516F-4AB6-9C82-25F1637AF159}"/>
    <cellStyle name="Note 4 9" xfId="33503" xr:uid="{B6ACAF31-AF3F-4F69-BE0A-F107A63C267A}"/>
    <cellStyle name="Note 5" xfId="1925" xr:uid="{C661ACC0-1265-479D-AD08-460D5232AB5F}"/>
    <cellStyle name="Note 5 10" xfId="39645" xr:uid="{81A45428-4B4B-4D24-8F26-6439E47415A9}"/>
    <cellStyle name="Note 5 11" xfId="43949" xr:uid="{664EA4A5-E0CD-45A0-A023-87A3CA599034}"/>
    <cellStyle name="Note 5 12" xfId="47733" xr:uid="{9A37F0C8-0606-48AC-BA3D-EE7819C8C81F}"/>
    <cellStyle name="Note 5 2" xfId="6363" xr:uid="{B3EC7BC4-2C8B-436E-8C23-0B89ECA140BA}"/>
    <cellStyle name="Note 5 3" xfId="9941" xr:uid="{17C54092-0F85-4442-B3CC-C957FD88E066}"/>
    <cellStyle name="Note 5 4" xfId="13841" xr:uid="{86B54E05-2224-4478-B7B5-89BC959039C6}"/>
    <cellStyle name="Note 5 5" xfId="17042" xr:uid="{15861B19-A626-473D-8E2B-64745ADABE5F}"/>
    <cellStyle name="Note 5 6" xfId="21027" xr:uid="{DBC804F9-661B-43C3-937B-7AF2239F59C6}"/>
    <cellStyle name="Note 5 7" xfId="23618" xr:uid="{296EC854-F0DE-45F8-A516-824C0DF47EF9}"/>
    <cellStyle name="Note 5 8" xfId="26922" xr:uid="{84766E9A-1797-4DEB-8C66-3D0353F8997D}"/>
    <cellStyle name="Note 5 9" xfId="33506" xr:uid="{82FAAD9F-B528-4E73-85AE-6BB88902D7A9}"/>
    <cellStyle name="Note 6" xfId="42280" xr:uid="{AD949EC9-196D-4825-973A-68553C382F49}"/>
    <cellStyle name="Notiz" xfId="247" xr:uid="{A2BAFC1D-4D93-4C78-8B9B-D4FBC9F1E41B}"/>
    <cellStyle name="Notiz 10" xfId="2851" xr:uid="{CED0EBB5-F297-424E-A748-7BFC58EFCF4F}"/>
    <cellStyle name="Notiz 10 10" xfId="34428" xr:uid="{1424DC3C-959A-4F54-A488-E48DBBF783FC}"/>
    <cellStyle name="Notiz 10 11" xfId="37874" xr:uid="{40DAAFC1-8372-4CB2-9AEF-851BE2297DF8}"/>
    <cellStyle name="Notiz 10 12" xfId="40563" xr:uid="{4F8489E5-5BDA-44B5-8336-5E76C656D09E}"/>
    <cellStyle name="Notiz 10 13" xfId="44873" xr:uid="{3CAFF9CE-4CC9-47DA-8E6A-3A3CC55EA636}"/>
    <cellStyle name="Notiz 10 14" xfId="48265" xr:uid="{B39FEF71-1DFA-4B6A-A44B-91D8D3A4D306}"/>
    <cellStyle name="Notiz 10 15" xfId="50270" xr:uid="{BB0C8822-2988-4654-9B48-EADA919CE573}"/>
    <cellStyle name="Notiz 10 2" xfId="7286" xr:uid="{2D8F4513-9A8F-4FDC-BC14-71C8D782525F}"/>
    <cellStyle name="Notiz 10 3" xfId="10865" xr:uid="{F86E4850-018A-4844-9706-39FBB53594C4}"/>
    <cellStyle name="Notiz 10 4" xfId="14766" xr:uid="{C5A562F3-0393-48F7-B2AA-394EA6BDF2FA}"/>
    <cellStyle name="Notiz 10 5" xfId="17964" xr:uid="{F58728F6-A937-4745-95F4-F9913A9D9295}"/>
    <cellStyle name="Notiz 10 6" xfId="21945" xr:uid="{69175637-9F5B-4C81-AB7B-490953A4340B}"/>
    <cellStyle name="Notiz 10 7" xfId="24507" xr:uid="{94960B1E-CB31-493E-A7DE-3861E805691D}"/>
    <cellStyle name="Notiz 10 8" xfId="28850" xr:uid="{49F818F2-1AA9-4B06-A016-5D9CF566F1A8}"/>
    <cellStyle name="Notiz 10 9" xfId="30823" xr:uid="{4F79874F-DE82-49AA-BA4F-C1B12786104E}"/>
    <cellStyle name="Notiz 11" xfId="3452" xr:uid="{6D15BF4C-AC94-4CDE-A57F-D64D70AFFB2F}"/>
    <cellStyle name="Notiz 11 10" xfId="35029" xr:uid="{E1279E45-A563-4F91-AC1F-63B6F2EDA755}"/>
    <cellStyle name="Notiz 11 11" xfId="38474" xr:uid="{27E5A4F9-F800-42AD-BDD3-9DD52334C033}"/>
    <cellStyle name="Notiz 11 12" xfId="41163" xr:uid="{A270F9D9-EB79-4159-AC72-4D624CA1E1CA}"/>
    <cellStyle name="Notiz 11 13" xfId="45474" xr:uid="{3893C545-D677-4350-BE6C-2554A7D4D5A2}"/>
    <cellStyle name="Notiz 11 14" xfId="48865" xr:uid="{30D4B87B-689F-4AC7-AE69-02B6BD201DB2}"/>
    <cellStyle name="Notiz 11 15" xfId="50870" xr:uid="{FEAFA41B-320F-44BA-8760-2F232F188DCA}"/>
    <cellStyle name="Notiz 11 2" xfId="7887" xr:uid="{F9A15C89-9EB9-4A1D-8AD9-8A593AC33AA9}"/>
    <cellStyle name="Notiz 11 3" xfId="11466" xr:uid="{76F20E46-2768-435C-8FA8-B50FDC696A6C}"/>
    <cellStyle name="Notiz 11 4" xfId="15366" xr:uid="{2FBFE4AB-9583-434D-A971-0F013B7B9564}"/>
    <cellStyle name="Notiz 11 5" xfId="18565" xr:uid="{9E8AFEE3-F4DD-4129-A698-BB260DFDD12B}"/>
    <cellStyle name="Notiz 11 6" xfId="22545" xr:uid="{642F4239-0450-4315-81F1-701A83013883}"/>
    <cellStyle name="Notiz 11 7" xfId="25107" xr:uid="{733E7B0C-4E45-43AD-97F6-C84EBCC565E4}"/>
    <cellStyle name="Notiz 11 8" xfId="29450" xr:uid="{683BD8B8-D924-49B1-95C0-0BCDD8D650D4}"/>
    <cellStyle name="Notiz 11 9" xfId="31424" xr:uid="{BE0DC234-1640-4282-B11D-38AB6845EC1D}"/>
    <cellStyle name="Notiz 12" xfId="3807" xr:uid="{20374573-5BFB-4BE1-8813-96438F1DDD12}"/>
    <cellStyle name="Notiz 12 10" xfId="41470" xr:uid="{B017214B-F6D8-4D26-8D31-5E290E950817}"/>
    <cellStyle name="Notiz 12 11" xfId="45806" xr:uid="{3E067F3C-58C1-42B9-82E6-E3B3C308DA08}"/>
    <cellStyle name="Notiz 12 12" xfId="49210" xr:uid="{7ABD6657-F0B8-42DD-A004-4B27480A8761}"/>
    <cellStyle name="Notiz 12 13" xfId="51177" xr:uid="{EAF4DA32-4D47-48D5-B42B-C7DD56297A8B}"/>
    <cellStyle name="Notiz 12 2" xfId="8240" xr:uid="{0FAA511C-04D9-4118-92B1-2A0050B5BE11}"/>
    <cellStyle name="Notiz 12 3" xfId="11811" xr:uid="{8D172750-09D5-402A-B09A-127685ABECC6}"/>
    <cellStyle name="Notiz 12 4" xfId="15714" xr:uid="{934CDFB3-1EFE-4B1A-B1F4-0FA4655E4329}"/>
    <cellStyle name="Notiz 12 5" xfId="18895" xr:uid="{DC5FC4DB-5CF5-4D49-981D-0501AEE3873D}"/>
    <cellStyle name="Notiz 12 6" xfId="25414" xr:uid="{53823C44-7516-4314-A2C6-C52AF66FA084}"/>
    <cellStyle name="Notiz 12 7" xfId="31762" xr:uid="{45DAB3C3-82A0-4EF8-851C-981F13321456}"/>
    <cellStyle name="Notiz 12 8" xfId="35368" xr:uid="{10C7490D-08F0-424C-87F0-F24AF6FB4DC7}"/>
    <cellStyle name="Notiz 12 9" xfId="38820" xr:uid="{A2D58D46-F1EB-469D-A7F9-84C720DEE9EF}"/>
    <cellStyle name="Notiz 13" xfId="4402" xr:uid="{EE8A9B97-04FE-43C3-A5A6-C6E7096C0A9C}"/>
    <cellStyle name="Notiz 13 10" xfId="42065" xr:uid="{079E3C26-4A51-4C0E-ABF2-4DD7D21A37F9}"/>
    <cellStyle name="Notiz 13 11" xfId="46401" xr:uid="{77C3A3E1-C7D7-436F-A485-F9BC5A1715AD}"/>
    <cellStyle name="Notiz 13 12" xfId="49805" xr:uid="{AD89DB11-D675-4C9D-B87F-274E936A29F7}"/>
    <cellStyle name="Notiz 13 13" xfId="51772" xr:uid="{3D9540F0-5833-4EAF-8C40-446422C7A7E0}"/>
    <cellStyle name="Notiz 13 2" xfId="8835" xr:uid="{F46CFA31-ABD2-4058-AA14-3851DCDBE2E0}"/>
    <cellStyle name="Notiz 13 3" xfId="12406" xr:uid="{A652F7AD-E308-43B3-9E1E-4C6D1784CC3E}"/>
    <cellStyle name="Notiz 13 4" xfId="16309" xr:uid="{DA2122C8-D6D8-40A0-B6C6-D000AFBE0FA3}"/>
    <cellStyle name="Notiz 13 5" xfId="19490" xr:uid="{FA971CD6-D34C-4113-AC08-C6D69AABF2BE}"/>
    <cellStyle name="Notiz 13 6" xfId="26009" xr:uid="{6AC37FB8-C9BD-4045-96F1-DE1F4B431174}"/>
    <cellStyle name="Notiz 13 7" xfId="32357" xr:uid="{1A2F7EF5-E7D2-4D4E-BF79-C6046309BFF8}"/>
    <cellStyle name="Notiz 13 8" xfId="35963" xr:uid="{4CB293C2-0D59-432D-93E7-81A9638970F3}"/>
    <cellStyle name="Notiz 13 9" xfId="39415" xr:uid="{4B0F0609-D60A-45E7-937C-DD0029DA81A4}"/>
    <cellStyle name="Notiz 14" xfId="4917" xr:uid="{AE9E44A7-788C-4A8D-A804-D045A45568BE}"/>
    <cellStyle name="Notiz 15" xfId="12721" xr:uid="{A5ADDBF0-47C0-459D-9CA1-FB5036B52E7E}"/>
    <cellStyle name="Notiz 16" xfId="18796" xr:uid="{BF53C7B5-86B3-4C17-B32B-F7AEA9B6A12A}"/>
    <cellStyle name="Notiz 17" xfId="30289" xr:uid="{9546A027-017D-4BF8-80DF-F0DDFEA87DC7}"/>
    <cellStyle name="Notiz 18" xfId="42393" xr:uid="{E72B6C21-1D44-4456-BA9D-B3D50C02033F}"/>
    <cellStyle name="Notiz 19" xfId="52258" xr:uid="{1B397520-9BA6-4B42-81BA-2955F03E8176}"/>
    <cellStyle name="Notiz 2" xfId="637" xr:uid="{22CD7D70-95EF-4F00-AFE6-7A2F51F0EC0F}"/>
    <cellStyle name="Notiz 2 10" xfId="3960" xr:uid="{127F0A81-2039-4BE5-9806-AE9EF549A31D}"/>
    <cellStyle name="Notiz 2 10 10" xfId="41623" xr:uid="{385A45CD-B986-4077-96EC-5723496ADE52}"/>
    <cellStyle name="Notiz 2 10 11" xfId="45959" xr:uid="{D01AC9B2-E4F6-4BC0-AAB3-486E7C220771}"/>
    <cellStyle name="Notiz 2 10 12" xfId="49363" xr:uid="{1B31307B-9A20-4155-8E72-DA4F6579C951}"/>
    <cellStyle name="Notiz 2 10 13" xfId="51330" xr:uid="{3E29DF98-1470-4AD7-861F-C62911C06E65}"/>
    <cellStyle name="Notiz 2 10 2" xfId="8393" xr:uid="{9437FA7D-C985-4BA1-81EF-7B0DC689785B}"/>
    <cellStyle name="Notiz 2 10 3" xfId="11964" xr:uid="{0D6F994B-8A3E-4BBA-8F20-2154B146DDA1}"/>
    <cellStyle name="Notiz 2 10 4" xfId="15867" xr:uid="{34D9A934-146D-401E-B745-89B8E29993EB}"/>
    <cellStyle name="Notiz 2 10 5" xfId="19048" xr:uid="{B0BC8248-9889-4BA3-9F35-5073DDE00351}"/>
    <cellStyle name="Notiz 2 10 6" xfId="25567" xr:uid="{9651A418-F831-4927-86DF-4A8CEE1C8A67}"/>
    <cellStyle name="Notiz 2 10 7" xfId="31915" xr:uid="{2C192537-98F2-4C7D-B0CD-F01FFFC44491}"/>
    <cellStyle name="Notiz 2 10 8" xfId="35521" xr:uid="{A854D4EA-9DB3-4173-970E-1CF1272A0248}"/>
    <cellStyle name="Notiz 2 10 9" xfId="38973" xr:uid="{520BC695-C81A-4BD6-99B1-0549318C4645}"/>
    <cellStyle name="Notiz 2 11" xfId="5095" xr:uid="{DCEBBA8B-0432-459D-9765-F00A709E04CA}"/>
    <cellStyle name="Notiz 2 12" xfId="12770" xr:uid="{620333ED-B31D-4C01-9C1E-7166C856FD42}"/>
    <cellStyle name="Notiz 2 13" xfId="19751" xr:uid="{149393D6-7C4E-4DDE-86F4-5DC4CD7DB8A5}"/>
    <cellStyle name="Notiz 2 14" xfId="37509" xr:uid="{46F3B74C-C467-4ABE-A05C-648C56BC1C44}"/>
    <cellStyle name="Notiz 2 15" xfId="42667" xr:uid="{74191F9A-2BF3-40B2-9045-07855206FB9A}"/>
    <cellStyle name="Notiz 2 16" xfId="52501" xr:uid="{581ABE45-0A8A-4226-B6AD-97F47061BEDE}"/>
    <cellStyle name="Notiz 2 2" xfId="852" xr:uid="{CCF46721-C259-4D6E-BBC6-31941234912F}"/>
    <cellStyle name="Notiz 2 2 10" xfId="4614" xr:uid="{05F58D2F-8C66-48DE-9C92-43E3B6FAE9B7}"/>
    <cellStyle name="Notiz 2 2 11" xfId="13152" xr:uid="{B38B090C-A91D-4DEE-B931-3CC1769BCDED}"/>
    <cellStyle name="Notiz 2 2 12" xfId="19961" xr:uid="{1CD26D33-AB9F-469A-B9DF-9D413809514B}"/>
    <cellStyle name="Notiz 2 2 13" xfId="36378" xr:uid="{BD902628-746C-4476-99FE-F4F3EDE0EB2B}"/>
    <cellStyle name="Notiz 2 2 14" xfId="42877" xr:uid="{8CCC84E1-C77E-494A-AB51-925C098DF4CA}"/>
    <cellStyle name="Notiz 2 2 15" xfId="52715" xr:uid="{2B354AFE-A3B5-4F7C-91C2-707C9034C755}"/>
    <cellStyle name="Notiz 2 2 2" xfId="1128" xr:uid="{2A2005F9-A43F-4E19-9A91-F696F893B48F}"/>
    <cellStyle name="Notiz 2 2 2 10" xfId="43153" xr:uid="{A9A94455-5110-40BC-9F57-F51CC89CC34E}"/>
    <cellStyle name="Notiz 2 2 2 11" xfId="48085" xr:uid="{8D692D79-9B1E-49B5-986D-097F5B145E8F}"/>
    <cellStyle name="Notiz 2 2 2 2" xfId="5570" xr:uid="{86B6FECF-877D-4C95-8982-AC680185323F}"/>
    <cellStyle name="Notiz 2 2 2 3" xfId="9144" xr:uid="{F9A17499-1C08-4DD5-BDBB-4C4C3F7CF038}"/>
    <cellStyle name="Notiz 2 2 2 4" xfId="12640" xr:uid="{7BFDCB4D-6653-4BEA-808E-991AD69CA8BE}"/>
    <cellStyle name="Notiz 2 2 2 5" xfId="20236" xr:uid="{D80F4734-47FB-412C-8BBD-A46AF342A930}"/>
    <cellStyle name="Notiz 2 2 2 6" xfId="23025" xr:uid="{DB414E9F-C4C4-40AF-BD3F-13C272395DA1}"/>
    <cellStyle name="Notiz 2 2 2 7" xfId="30195" xr:uid="{85CA0208-64FE-470F-BA58-11D46EC740D9}"/>
    <cellStyle name="Notiz 2 2 2 8" xfId="32711" xr:uid="{F5B7FC5A-55E6-485B-8946-80CA887F752B}"/>
    <cellStyle name="Notiz 2 2 2 9" xfId="36822" xr:uid="{EB649B25-DADB-45FD-B5E7-41F89D6A3672}"/>
    <cellStyle name="Notiz 2 2 3" xfId="1704" xr:uid="{A46BD3F6-EB85-4271-8988-3D0BE685035E}"/>
    <cellStyle name="Notiz 2 2 3 10" xfId="27947" xr:uid="{2D8F2475-1AD9-4F7E-8614-32F525AD2AF2}"/>
    <cellStyle name="Notiz 2 2 3 11" xfId="43729" xr:uid="{C2A1F5D5-310B-498D-80C7-004A4E5F9AF3}"/>
    <cellStyle name="Notiz 2 2 3 12" xfId="47926" xr:uid="{F206D24B-2971-4B72-A8C9-27E4AD9E1481}"/>
    <cellStyle name="Notiz 2 2 3 2" xfId="6143" xr:uid="{DF08B486-3429-4429-815C-089330AF7DCB}"/>
    <cellStyle name="Notiz 2 2 3 3" xfId="9720" xr:uid="{24233405-9E74-4F54-B759-7081953D79F9}"/>
    <cellStyle name="Notiz 2 2 3 4" xfId="13622" xr:uid="{9A0A8CB7-1148-4E05-8DCC-5D20EA4BFD9C}"/>
    <cellStyle name="Notiz 2 2 3 5" xfId="16825" xr:uid="{8BF1F3EC-6361-4AC0-B60F-A52557B3A930}"/>
    <cellStyle name="Notiz 2 2 3 6" xfId="20812" xr:uid="{81AF3B54-E807-44C4-9646-E7BA6A4CB793}"/>
    <cellStyle name="Notiz 2 2 3 7" xfId="23415" xr:uid="{0F5E0509-CAB5-4F4D-A0FF-3CB491A3D4A5}"/>
    <cellStyle name="Notiz 2 2 3 8" xfId="27173" xr:uid="{A3F29F15-C6C6-47AF-B118-1654EF35A673}"/>
    <cellStyle name="Notiz 2 2 3 9" xfId="33287" xr:uid="{6B646ED2-D037-4A41-82C3-12B833248025}"/>
    <cellStyle name="Notiz 2 2 4" xfId="2267" xr:uid="{7C96F6B1-0175-4652-AC0B-EE425B56BA85}"/>
    <cellStyle name="Notiz 2 2 4 10" xfId="39984" xr:uid="{D1BE32B4-624A-4C19-AEAD-1223EB47B3D4}"/>
    <cellStyle name="Notiz 2 2 4 11" xfId="44290" xr:uid="{7BA78A6F-4840-44F2-90AC-AE7116CD4903}"/>
    <cellStyle name="Notiz 2 2 4 12" xfId="47466" xr:uid="{23E169D2-6A4C-431F-9632-E359DB9D3DF4}"/>
    <cellStyle name="Notiz 2 2 4 2" xfId="6705" xr:uid="{3F0ED32A-D3A7-4475-958E-C45E5C5DD9BB}"/>
    <cellStyle name="Notiz 2 2 4 3" xfId="10283" xr:uid="{A98E8715-6206-4FD6-AA31-DEA70754618D}"/>
    <cellStyle name="Notiz 2 2 4 4" xfId="14182" xr:uid="{2663A67F-69A9-4ADA-B900-099A10A56343}"/>
    <cellStyle name="Notiz 2 2 4 5" xfId="17383" xr:uid="{00189A16-0A72-42AF-A1D0-1E8F1506A32D}"/>
    <cellStyle name="Notiz 2 2 4 6" xfId="21366" xr:uid="{064CBE70-6757-45F3-A56E-AA709BA05350}"/>
    <cellStyle name="Notiz 2 2 4 7" xfId="23953" xr:uid="{33A570D5-0C29-4E62-A756-B8B96A0CC2DE}"/>
    <cellStyle name="Notiz 2 2 4 8" xfId="26978" xr:uid="{AF8250F5-DC6D-4EBF-B8C1-D0A8A53009B2}"/>
    <cellStyle name="Notiz 2 2 4 9" xfId="33846" xr:uid="{8120F9C3-E1A0-4F3F-9B69-EE1B9E121091}"/>
    <cellStyle name="Notiz 2 2 5" xfId="2627" xr:uid="{9B43F008-BE93-470C-8367-D40DD0BDA1F7}"/>
    <cellStyle name="Notiz 2 2 5 10" xfId="40344" xr:uid="{D065444C-2F9F-4B5B-BC95-2E3450CF0BE7}"/>
    <cellStyle name="Notiz 2 2 5 11" xfId="44650" xr:uid="{E76A4BB9-2BB8-454C-BC26-3BBABF64DDD3}"/>
    <cellStyle name="Notiz 2 2 5 12" xfId="50051" xr:uid="{F7B97679-F7FB-4E5D-9CAB-81D4D82EBB1F}"/>
    <cellStyle name="Notiz 2 2 5 2" xfId="7064" xr:uid="{3F3C7100-96BA-43C2-BC4F-36A4A4E111A8}"/>
    <cellStyle name="Notiz 2 2 5 3" xfId="10643" xr:uid="{457DE637-1D9A-45E8-8989-5C9C9B508274}"/>
    <cellStyle name="Notiz 2 2 5 4" xfId="14542" xr:uid="{E0096C47-7C18-4A14-B151-2129999940B4}"/>
    <cellStyle name="Notiz 2 2 5 5" xfId="17743" xr:uid="{701132FE-FBD5-43C1-8494-F720F73B22C1}"/>
    <cellStyle name="Notiz 2 2 5 6" xfId="21726" xr:uid="{9F7F11E6-1648-4F5F-A0FE-F8962EE871C7}"/>
    <cellStyle name="Notiz 2 2 5 7" xfId="24295" xr:uid="{6B0E7D96-D359-4C0E-BD07-B27C0F0C990D}"/>
    <cellStyle name="Notiz 2 2 5 8" xfId="30599" xr:uid="{A5E75491-4F43-4BA7-9D5C-67B582506FFB}"/>
    <cellStyle name="Notiz 2 2 5 9" xfId="34206" xr:uid="{CFDBAE3A-3928-46FD-99BF-D66437049954}"/>
    <cellStyle name="Notiz 2 2 6" xfId="3316" xr:uid="{2D39B255-EA7F-4FA4-9BCB-2D86BAE7FB73}"/>
    <cellStyle name="Notiz 2 2 6 10" xfId="34893" xr:uid="{1E60F70E-0D87-477C-A7A6-1B2FDE118017}"/>
    <cellStyle name="Notiz 2 2 6 11" xfId="38338" xr:uid="{9D10CF3A-C582-4082-B602-30E4B0DB0726}"/>
    <cellStyle name="Notiz 2 2 6 12" xfId="41027" xr:uid="{6A669E53-5030-4445-B8FB-04EBFC99D042}"/>
    <cellStyle name="Notiz 2 2 6 13" xfId="45338" xr:uid="{F385E428-81EF-4AD9-AFE0-A83EAF90BCE6}"/>
    <cellStyle name="Notiz 2 2 6 14" xfId="48729" xr:uid="{9079EC81-A870-4D01-A92E-6F9BDD31F762}"/>
    <cellStyle name="Notiz 2 2 6 15" xfId="50734" xr:uid="{8ACF87FC-2E79-48D9-8223-866CA34BA866}"/>
    <cellStyle name="Notiz 2 2 6 2" xfId="7751" xr:uid="{066FEF21-7D94-46F9-AFF4-4D08D848F7BB}"/>
    <cellStyle name="Notiz 2 2 6 3" xfId="11330" xr:uid="{834A8D83-61BB-429B-BED4-8B3628C21BE0}"/>
    <cellStyle name="Notiz 2 2 6 4" xfId="15230" xr:uid="{2CCD0487-4D3B-424A-A5B7-D68E9EEB185C}"/>
    <cellStyle name="Notiz 2 2 6 5" xfId="18429" xr:uid="{26F9DE63-972F-4A43-8C2D-ADC06C368E7B}"/>
    <cellStyle name="Notiz 2 2 6 6" xfId="22409" xr:uid="{E09408BB-760C-4814-9EBC-B50BBE6275DC}"/>
    <cellStyle name="Notiz 2 2 6 7" xfId="24971" xr:uid="{DBBDF840-C0AD-4BCB-BFD8-64D63E86E38D}"/>
    <cellStyle name="Notiz 2 2 6 8" xfId="29314" xr:uid="{726C2FDE-EA2F-4D1B-AAEC-A1BE8D4DA96C}"/>
    <cellStyle name="Notiz 2 2 6 9" xfId="31288" xr:uid="{9D1A1635-62C5-40A2-A7BA-45CD85DCE872}"/>
    <cellStyle name="Notiz 2 2 7" xfId="2763" xr:uid="{B874D951-2801-4A61-93D7-EC5F73E77A54}"/>
    <cellStyle name="Notiz 2 2 7 10" xfId="34342" xr:uid="{6C1E995D-F227-4493-B8ED-66B3E792DA1D}"/>
    <cellStyle name="Notiz 2 2 7 11" xfId="37787" xr:uid="{71ED9FD5-6068-448C-92A9-B4F7CBBCA010}"/>
    <cellStyle name="Notiz 2 2 7 12" xfId="40480" xr:uid="{685BC8F6-E594-4AE2-B894-517846BFDF19}"/>
    <cellStyle name="Notiz 2 2 7 13" xfId="44786" xr:uid="{6641875B-B92A-4049-B373-91EDED1AA724}"/>
    <cellStyle name="Notiz 2 2 7 14" xfId="48182" xr:uid="{978F1D73-6C1A-4B9D-B36E-E2B59B36D5F3}"/>
    <cellStyle name="Notiz 2 2 7 15" xfId="50187" xr:uid="{DF945FB3-2CC4-495A-AF4F-BB366FC6919D}"/>
    <cellStyle name="Notiz 2 2 7 2" xfId="7199" xr:uid="{15A4B965-B7E3-4991-B7EF-6EFF005FAEED}"/>
    <cellStyle name="Notiz 2 2 7 3" xfId="10779" xr:uid="{9B2F335E-44A4-4E81-85FF-5CD3C3DF80C3}"/>
    <cellStyle name="Notiz 2 2 7 4" xfId="14678" xr:uid="{B4B28607-9715-47F3-8B67-E68C9DE3F9F6}"/>
    <cellStyle name="Notiz 2 2 7 5" xfId="17879" xr:uid="{C4C434E8-D43C-4580-81A6-849DE83F53E9}"/>
    <cellStyle name="Notiz 2 2 7 6" xfId="21862" xr:uid="{3B9B05A5-AFDA-4B5E-86D5-8C77FF82A53F}"/>
    <cellStyle name="Notiz 2 2 7 7" xfId="24424" xr:uid="{13F242A0-154D-4B5F-8F75-7B83A1EF34CC}"/>
    <cellStyle name="Notiz 2 2 7 8" xfId="28762" xr:uid="{D0861FE2-DCA3-4810-B311-6901877A4FAB}"/>
    <cellStyle name="Notiz 2 2 7 9" xfId="30735" xr:uid="{814D988C-D463-49BF-8E36-BB79635114E1}"/>
    <cellStyle name="Notiz 2 2 8" xfId="4268" xr:uid="{F4197BAF-5B21-47B0-89E9-5BA566689F2A}"/>
    <cellStyle name="Notiz 2 2 8 10" xfId="41931" xr:uid="{851C7218-1A77-45C9-8D1D-B5A962FEFF78}"/>
    <cellStyle name="Notiz 2 2 8 11" xfId="46267" xr:uid="{4C64B9B0-1BD1-481A-BB7D-9C4328D212DC}"/>
    <cellStyle name="Notiz 2 2 8 12" xfId="49671" xr:uid="{18A3DC76-31F9-41CD-8C97-CA79BFFCE61B}"/>
    <cellStyle name="Notiz 2 2 8 13" xfId="51638" xr:uid="{695DA2E5-BAFD-485A-AA9B-426546B499C4}"/>
    <cellStyle name="Notiz 2 2 8 2" xfId="8701" xr:uid="{790EA4D0-EBDB-4223-9B3A-5594C27861AD}"/>
    <cellStyle name="Notiz 2 2 8 3" xfId="12272" xr:uid="{A438F5AD-B97D-45CD-8566-8827B2EBBE26}"/>
    <cellStyle name="Notiz 2 2 8 4" xfId="16175" xr:uid="{5AF9CA00-57D0-4A48-9949-C2A0CED85FF0}"/>
    <cellStyle name="Notiz 2 2 8 5" xfId="19356" xr:uid="{74A0D602-EBAD-4C5A-9862-738861E8D911}"/>
    <cellStyle name="Notiz 2 2 8 6" xfId="25875" xr:uid="{2AF55D48-CB27-4652-8632-ABC5668D3496}"/>
    <cellStyle name="Notiz 2 2 8 7" xfId="32223" xr:uid="{C27CD42B-A896-451C-BD18-2854DFEC953B}"/>
    <cellStyle name="Notiz 2 2 8 8" xfId="35829" xr:uid="{1B551161-C97F-4ACA-826D-ADF73D03F0BA}"/>
    <cellStyle name="Notiz 2 2 8 9" xfId="39281" xr:uid="{CDE52718-6D6F-45B1-A8FE-D1F8C40DCC1C}"/>
    <cellStyle name="Notiz 2 2 9" xfId="3936" xr:uid="{2C1E9D5E-65DB-4F70-9737-15FE3FC2F167}"/>
    <cellStyle name="Notiz 2 2 9 10" xfId="41599" xr:uid="{09849FD8-9BCF-49B9-BE08-A67FF66A41F6}"/>
    <cellStyle name="Notiz 2 2 9 11" xfId="45935" xr:uid="{E659C7AF-272E-4ECF-9CE2-68D274FEC137}"/>
    <cellStyle name="Notiz 2 2 9 12" xfId="49339" xr:uid="{DA351CAF-9550-4E56-9C7E-F3A81C2DBF8B}"/>
    <cellStyle name="Notiz 2 2 9 13" xfId="51306" xr:uid="{FD1E4235-622B-4A5D-8B7D-9CCFB58A341A}"/>
    <cellStyle name="Notiz 2 2 9 2" xfId="8369" xr:uid="{37C496A4-A3A4-4548-9FB7-035A8D226FBE}"/>
    <cellStyle name="Notiz 2 2 9 3" xfId="11940" xr:uid="{64AA3793-93A3-44E0-B753-47A48F3CDDE2}"/>
    <cellStyle name="Notiz 2 2 9 4" xfId="15843" xr:uid="{F9D831A5-5B4D-47FC-B67B-716F4BCDD9C0}"/>
    <cellStyle name="Notiz 2 2 9 5" xfId="19024" xr:uid="{85762CDA-3903-4FAC-9310-4AD3FC8C9A2C}"/>
    <cellStyle name="Notiz 2 2 9 6" xfId="25543" xr:uid="{9D6E6399-1B90-4CF7-A2B9-E389CBC23D0E}"/>
    <cellStyle name="Notiz 2 2 9 7" xfId="31891" xr:uid="{E8DB2FE7-1539-47F1-A9FA-07FA86EEAE9C}"/>
    <cellStyle name="Notiz 2 2 9 8" xfId="35497" xr:uid="{80737178-B3B3-4601-B896-D849B4E0E20A}"/>
    <cellStyle name="Notiz 2 2 9 9" xfId="38949" xr:uid="{EDAE5F04-B841-4E9C-A4CE-F37A86516FDD}"/>
    <cellStyle name="Notiz 2 3" xfId="1422" xr:uid="{9ED45C62-54E7-41D8-B327-C694AF612F63}"/>
    <cellStyle name="Notiz 2 3 10" xfId="43447" xr:uid="{BDE31E15-EC67-48B7-8AF0-7B9D756B64C8}"/>
    <cellStyle name="Notiz 2 3 11" xfId="46835" xr:uid="{E84FCE42-B0D9-42FB-962F-9BB53C21020D}"/>
    <cellStyle name="Notiz 2 3 2" xfId="5861" xr:uid="{EE469CD8-ACEB-4BB9-BAAE-23CD66BA2CB0}"/>
    <cellStyle name="Notiz 2 3 3" xfId="9438" xr:uid="{9A2013D0-F55F-4F6E-8CE6-97E536961AF9}"/>
    <cellStyle name="Notiz 2 3 4" xfId="16543" xr:uid="{5B68CEC6-F2DD-41CB-8FE8-B81280452F7B}"/>
    <cellStyle name="Notiz 2 3 5" xfId="20530" xr:uid="{3358F940-0DBD-4853-B14D-F0FA8CE595FC}"/>
    <cellStyle name="Notiz 2 3 6" xfId="23151" xr:uid="{932637F9-D66F-4068-81F7-383286D99C1E}"/>
    <cellStyle name="Notiz 2 3 7" xfId="27892" xr:uid="{ECD7697E-C61A-404F-B107-827F208CFD35}"/>
    <cellStyle name="Notiz 2 3 8" xfId="33005" xr:uid="{81559F60-A9EB-4C84-A8B5-B96A8D5A8CFD}"/>
    <cellStyle name="Notiz 2 3 9" xfId="30436" xr:uid="{3F9EB94E-B44A-4A2F-8474-42FF6F8B0787}"/>
    <cellStyle name="Notiz 2 4" xfId="1828" xr:uid="{8D6B7A2A-BF99-4C8C-BC52-53CFDB22F271}"/>
    <cellStyle name="Notiz 2 4 10" xfId="28429" xr:uid="{26FB1835-D726-422F-801E-3F83CBE85822}"/>
    <cellStyle name="Notiz 2 4 11" xfId="43853" xr:uid="{E8DC13F5-E896-40D5-8632-C43EAF50CB39}"/>
    <cellStyle name="Notiz 2 4 12" xfId="47719" xr:uid="{48D2592C-EC88-4F70-A74B-F39AED60C828}"/>
    <cellStyle name="Notiz 2 4 2" xfId="6266" xr:uid="{0CF65CE2-0338-4448-A162-0430C5A2C00B}"/>
    <cellStyle name="Notiz 2 4 3" xfId="9844" xr:uid="{2688389D-AD40-4721-B81F-BE3294B0ABAE}"/>
    <cellStyle name="Notiz 2 4 4" xfId="13746" xr:uid="{37E46899-F801-4BBA-A4D8-CB7A7BFEAE0F}"/>
    <cellStyle name="Notiz 2 4 5" xfId="16949" xr:uid="{265423C9-CC40-4D9E-B6DC-94C487B2428A}"/>
    <cellStyle name="Notiz 2 4 6" xfId="20936" xr:uid="{B754795E-B5C9-47B8-BD62-9EFEC1B5715F}"/>
    <cellStyle name="Notiz 2 4 7" xfId="23533" xr:uid="{2898F04F-A05A-45D0-93DD-58D4932476E3}"/>
    <cellStyle name="Notiz 2 4 8" xfId="26502" xr:uid="{C6B9A697-FC72-4513-A995-C5E102F195BA}"/>
    <cellStyle name="Notiz 2 4 9" xfId="33411" xr:uid="{9619E8A4-6F73-4D4B-8274-0D3C9239F059}"/>
    <cellStyle name="Notiz 2 5" xfId="2087" xr:uid="{E5CB8DD8-88E5-45BB-A418-AAA089F3E8F9}"/>
    <cellStyle name="Notiz 2 5 10" xfId="39804" xr:uid="{9C3EDF39-267C-4924-B8C3-2E79FF211E23}"/>
    <cellStyle name="Notiz 2 5 11" xfId="44110" xr:uid="{54B557DD-FA01-447B-BB21-75EF8A3E1808}"/>
    <cellStyle name="Notiz 2 5 12" xfId="46759" xr:uid="{271E4D6F-D7E5-4ACC-85B6-0EFB283CC3F7}"/>
    <cellStyle name="Notiz 2 5 2" xfId="6525" xr:uid="{99A9793D-19BA-46BD-9760-B533C443395E}"/>
    <cellStyle name="Notiz 2 5 3" xfId="10103" xr:uid="{8897B4F2-FDA3-4AFD-8FC8-FB5B37F93DC1}"/>
    <cellStyle name="Notiz 2 5 4" xfId="14002" xr:uid="{2D193852-72F7-43F4-A6A1-28FC818ECD56}"/>
    <cellStyle name="Notiz 2 5 5" xfId="17203" xr:uid="{2A63CCEB-6921-405F-A36D-14B163BE306E}"/>
    <cellStyle name="Notiz 2 5 6" xfId="21186" xr:uid="{4B35608C-916E-4524-8834-A256F7453932}"/>
    <cellStyle name="Notiz 2 5 7" xfId="23773" xr:uid="{FB8C2A04-FC7F-4F1B-A404-284F4533720C}"/>
    <cellStyle name="Notiz 2 5 8" xfId="26757" xr:uid="{27655410-5A5D-46A4-B81B-A4B584BF4384}"/>
    <cellStyle name="Notiz 2 5 9" xfId="33666" xr:uid="{10305936-E72E-4F9B-AEDD-31A4323E7D7B}"/>
    <cellStyle name="Notiz 2 6" xfId="2421" xr:uid="{17CB9927-6C9C-43DB-81A8-AF526AC123D8}"/>
    <cellStyle name="Notiz 2 6 10" xfId="40138" xr:uid="{EDAB61DC-725E-49DE-BE97-BB7F6E42DB86}"/>
    <cellStyle name="Notiz 2 6 11" xfId="44444" xr:uid="{DE5A31D8-03E8-42A1-950A-47CE2EABEC9C}"/>
    <cellStyle name="Notiz 2 6 12" xfId="45701" xr:uid="{55143C70-4D4E-44FA-97EB-0FC8A54DC476}"/>
    <cellStyle name="Notiz 2 6 2" xfId="6859" xr:uid="{43E58E45-DFED-4BA5-A187-EEA44E06E6EE}"/>
    <cellStyle name="Notiz 2 6 3" xfId="10437" xr:uid="{8259ADC4-6954-4E43-9710-CC3DA512C742}"/>
    <cellStyle name="Notiz 2 6 4" xfId="14336" xr:uid="{697FBA99-BDF2-4FC5-9658-5786944166FE}"/>
    <cellStyle name="Notiz 2 6 5" xfId="17537" xr:uid="{48753926-E797-4C33-922C-6AEE5AF31B3F}"/>
    <cellStyle name="Notiz 2 6 6" xfId="21520" xr:uid="{8A2AA327-FFCF-41D5-A761-33DE96A39CA2}"/>
    <cellStyle name="Notiz 2 6 7" xfId="24104" xr:uid="{DEC219DE-11DB-4E10-93AD-1267FE8F0266}"/>
    <cellStyle name="Notiz 2 6 8" xfId="27623" xr:uid="{7658626A-4404-4C00-A6AC-68371B7C34F5}"/>
    <cellStyle name="Notiz 2 6 9" xfId="34000" xr:uid="{6F909785-ED42-42E2-8F2D-B104382C413E}"/>
    <cellStyle name="Notiz 2 7" xfId="3105" xr:uid="{9F6E2E27-28B5-4D19-A87B-8389BD81C1C4}"/>
    <cellStyle name="Notiz 2 7 10" xfId="34682" xr:uid="{CDC5B353-A89C-460B-AF20-1101520F2FEE}"/>
    <cellStyle name="Notiz 2 7 11" xfId="38127" xr:uid="{451C3A06-7D31-47DA-B0BA-D85F367995C9}"/>
    <cellStyle name="Notiz 2 7 12" xfId="40816" xr:uid="{6EBC8894-A102-43ED-8DB2-6AE8582EEAAD}"/>
    <cellStyle name="Notiz 2 7 13" xfId="45127" xr:uid="{499EBA4B-53BC-4B9F-BE7A-7129450AC943}"/>
    <cellStyle name="Notiz 2 7 14" xfId="48518" xr:uid="{C1ACE8E0-42A6-4C65-9043-A15E4C7B3A34}"/>
    <cellStyle name="Notiz 2 7 15" xfId="50523" xr:uid="{2CE2705F-267F-4EB7-99CC-223802DB99F3}"/>
    <cellStyle name="Notiz 2 7 2" xfId="7540" xr:uid="{7DB31B51-764C-409F-92A9-31450CD6C20D}"/>
    <cellStyle name="Notiz 2 7 3" xfId="11119" xr:uid="{CAC5C4EE-4F91-44CC-A6FB-6B7CC0DC96B8}"/>
    <cellStyle name="Notiz 2 7 4" xfId="15019" xr:uid="{5A3E245D-29D3-4FEC-B4F0-8F1B323B9FB8}"/>
    <cellStyle name="Notiz 2 7 5" xfId="18218" xr:uid="{9D16AF52-AB97-492A-AD8D-A64B5565ED9A}"/>
    <cellStyle name="Notiz 2 7 6" xfId="22198" xr:uid="{82B10588-021C-422F-A5B4-925936D59E93}"/>
    <cellStyle name="Notiz 2 7 7" xfId="24760" xr:uid="{E610D105-B107-478F-85C8-A3E32023A0A2}"/>
    <cellStyle name="Notiz 2 7 8" xfId="29103" xr:uid="{E9151379-A1C3-4ED6-AB11-5D267FF2F77C}"/>
    <cellStyle name="Notiz 2 7 9" xfId="31077" xr:uid="{6A27E41B-A994-4DC7-9D59-8420DFA5704F}"/>
    <cellStyle name="Notiz 2 8" xfId="3574" xr:uid="{82BF2FFD-00C5-4035-A60A-B444B3DD1B8C}"/>
    <cellStyle name="Notiz 2 8 10" xfId="35151" xr:uid="{721843DE-428C-42C4-9185-DC7ECA26577E}"/>
    <cellStyle name="Notiz 2 8 11" xfId="38596" xr:uid="{A194EB10-6DFA-4E62-AC47-09BFB9390CAF}"/>
    <cellStyle name="Notiz 2 8 12" xfId="41285" xr:uid="{23393008-3E8C-4F93-A547-1026080FB02F}"/>
    <cellStyle name="Notiz 2 8 13" xfId="45596" xr:uid="{FA7A004D-1386-44D8-BFE2-EC410CE0F499}"/>
    <cellStyle name="Notiz 2 8 14" xfId="48987" xr:uid="{4AB3D8A5-DAFE-410A-8A70-E6ADD279C2B8}"/>
    <cellStyle name="Notiz 2 8 15" xfId="50992" xr:uid="{5E61FE7F-8466-4967-AB6C-917478645B0E}"/>
    <cellStyle name="Notiz 2 8 2" xfId="8009" xr:uid="{B69189CD-AD9A-4C2B-BCED-876A79E1D1DA}"/>
    <cellStyle name="Notiz 2 8 3" xfId="11588" xr:uid="{692DF5E1-2247-40BA-9624-9A8FF0F47E1E}"/>
    <cellStyle name="Notiz 2 8 4" xfId="15488" xr:uid="{752B2A18-2F59-483D-86AC-FC7078D0BAD8}"/>
    <cellStyle name="Notiz 2 8 5" xfId="18687" xr:uid="{70AA233D-1770-4B33-8CA8-B5CB12D1B0F9}"/>
    <cellStyle name="Notiz 2 8 6" xfId="22667" xr:uid="{AAA2FD0E-1780-4EDC-84ED-BFD006E8BD22}"/>
    <cellStyle name="Notiz 2 8 7" xfId="25229" xr:uid="{18760932-046B-4782-96D5-70870CFE7F7D}"/>
    <cellStyle name="Notiz 2 8 8" xfId="29572" xr:uid="{5C15EEF9-B574-4B11-B211-FE9A5AA92BBA}"/>
    <cellStyle name="Notiz 2 8 9" xfId="31546" xr:uid="{CDA0995C-EE8F-426E-9EC1-C7D08CC49A53}"/>
    <cellStyle name="Notiz 2 9" xfId="4059" xr:uid="{B1188F1B-16ED-494C-888B-0FCF8208565B}"/>
    <cellStyle name="Notiz 2 9 10" xfId="41722" xr:uid="{CDDC005A-C8AC-439A-9607-32D4CFC1B8E0}"/>
    <cellStyle name="Notiz 2 9 11" xfId="46058" xr:uid="{C75CD8B6-DD8C-4B2F-99DC-923A86E213DE}"/>
    <cellStyle name="Notiz 2 9 12" xfId="49462" xr:uid="{C8745F44-2250-48BC-A2A5-BBEF26D8F80E}"/>
    <cellStyle name="Notiz 2 9 13" xfId="51429" xr:uid="{3454ADE4-D319-495C-8B36-5CE7A2595C7F}"/>
    <cellStyle name="Notiz 2 9 2" xfId="8492" xr:uid="{AFFA3066-A953-401E-ACB0-468B349157A9}"/>
    <cellStyle name="Notiz 2 9 3" xfId="12063" xr:uid="{57E1719E-E547-4E94-A3AD-D38B3AE923CE}"/>
    <cellStyle name="Notiz 2 9 4" xfId="15966" xr:uid="{317A3827-426D-4948-B085-CB773277C327}"/>
    <cellStyle name="Notiz 2 9 5" xfId="19147" xr:uid="{C1A9C5D4-6A16-4C39-B0E1-19813B436B68}"/>
    <cellStyle name="Notiz 2 9 6" xfId="25666" xr:uid="{2616A2FE-F9CC-4677-9C7C-66B81C375793}"/>
    <cellStyle name="Notiz 2 9 7" xfId="32014" xr:uid="{30EB4B19-0BD9-4176-B1B6-F78CBE3B13BD}"/>
    <cellStyle name="Notiz 2 9 8" xfId="35620" xr:uid="{F0084381-CED4-466B-954B-9AAF6E3222B9}"/>
    <cellStyle name="Notiz 2 9 9" xfId="39072" xr:uid="{5F6AD2F7-8FC5-4DDC-A155-34BDD019C494}"/>
    <cellStyle name="Notiz 3" xfId="699" xr:uid="{066D92DA-94B7-4014-B204-75E5D3F9B558}"/>
    <cellStyle name="Notiz 3 10" xfId="3757" xr:uid="{83BD3B2C-DF5C-450F-A910-00B7EC979D35}"/>
    <cellStyle name="Notiz 3 10 10" xfId="41422" xr:uid="{C569538F-F605-4695-ACEF-2117A912008B}"/>
    <cellStyle name="Notiz 3 10 11" xfId="45756" xr:uid="{309B209A-493B-41C4-BBD0-6822788124BE}"/>
    <cellStyle name="Notiz 3 10 12" xfId="49160" xr:uid="{ED01A227-FF22-4084-BA94-70C5DE38FC2E}"/>
    <cellStyle name="Notiz 3 10 13" xfId="51129" xr:uid="{17A67F62-564E-445C-95FC-D60317610D25}"/>
    <cellStyle name="Notiz 3 10 2" xfId="8190" xr:uid="{6996805F-DA7A-40A5-8B8B-48F7DB3943EB}"/>
    <cellStyle name="Notiz 3 10 3" xfId="11762" xr:uid="{6F66F7AA-040B-4C1A-9D64-7FB1707AEEE6}"/>
    <cellStyle name="Notiz 3 10 4" xfId="15664" xr:uid="{821285EA-F1B2-4A15-9DC5-8A24EECA5746}"/>
    <cellStyle name="Notiz 3 10 5" xfId="18845" xr:uid="{20598B59-7100-4D53-A341-A5D0E67C8D67}"/>
    <cellStyle name="Notiz 3 10 6" xfId="25366" xr:uid="{C40C7629-DF90-4F57-8C62-6FA8F78F64FE}"/>
    <cellStyle name="Notiz 3 10 7" xfId="31713" xr:uid="{9C3523A6-A38E-4488-AC70-90489639FE23}"/>
    <cellStyle name="Notiz 3 10 8" xfId="35318" xr:uid="{5B39870A-1BD9-4E2E-9D7C-B815E2C9ACDA}"/>
    <cellStyle name="Notiz 3 10 9" xfId="38770" xr:uid="{BD549D31-B4CA-4A60-A57F-10634F9F1047}"/>
    <cellStyle name="Notiz 3 11" xfId="5970" xr:uid="{02E605BA-15F5-4502-95A8-7EE6F4C9E847}"/>
    <cellStyle name="Notiz 3 12" xfId="13266" xr:uid="{AAB787C5-9075-45EF-94B3-2E21645205CA}"/>
    <cellStyle name="Notiz 3 13" xfId="19813" xr:uid="{9EE1CA01-B33C-4A9E-875D-3812DE516C68}"/>
    <cellStyle name="Notiz 3 14" xfId="37026" xr:uid="{5D51CEBB-30BF-49B7-B59A-31310F54F690}"/>
    <cellStyle name="Notiz 3 15" xfId="42729" xr:uid="{9CA4CB98-B596-4806-BEB9-AAA680B3A6C1}"/>
    <cellStyle name="Notiz 3 16" xfId="52563" xr:uid="{C4B7CD73-26B5-4703-ADBF-A12B5B9F819A}"/>
    <cellStyle name="Notiz 3 2" xfId="914" xr:uid="{30A1ED02-CAFF-4A73-83A1-1789407EFDE7}"/>
    <cellStyle name="Notiz 3 2 10" xfId="4698" xr:uid="{39D18230-0AC5-4548-9E2A-390B1978D497}"/>
    <cellStyle name="Notiz 3 2 11" xfId="12629" xr:uid="{77380065-482D-4B99-8154-000803316275}"/>
    <cellStyle name="Notiz 3 2 12" xfId="20023" xr:uid="{ACCD439E-36C4-42A4-85F3-17683D51E73D}"/>
    <cellStyle name="Notiz 3 2 13" xfId="36404" xr:uid="{E09C8769-FFB8-46FC-96EF-A56BE6CC8370}"/>
    <cellStyle name="Notiz 3 2 14" xfId="42939" xr:uid="{DF4A8FD7-8412-4C59-8E24-C858A725ECBE}"/>
    <cellStyle name="Notiz 3 2 15" xfId="52777" xr:uid="{4ED87763-FF50-4BE2-8C8E-E2D2703C80A3}"/>
    <cellStyle name="Notiz 3 2 2" xfId="1652" xr:uid="{3D5EC9D3-E029-4A9C-8222-3ACEF086041B}"/>
    <cellStyle name="Notiz 3 2 2 10" xfId="43677" xr:uid="{19953C2B-1F06-4552-9DEE-E975C787926C}"/>
    <cellStyle name="Notiz 3 2 2 11" xfId="48032" xr:uid="{BF5A21B1-2D50-45DB-9CAD-1878728538EB}"/>
    <cellStyle name="Notiz 3 2 2 2" xfId="6091" xr:uid="{F0498E2D-3457-4762-BDB4-A38EEA371870}"/>
    <cellStyle name="Notiz 3 2 2 3" xfId="9668" xr:uid="{C16D38DF-AAC3-436F-9E02-D83ABD1520D8}"/>
    <cellStyle name="Notiz 3 2 2 4" xfId="16773" xr:uid="{5DA91D84-C51B-4FE8-8C1E-B081A3AF8FBF}"/>
    <cellStyle name="Notiz 3 2 2 5" xfId="20760" xr:uid="{469FD3FA-1C70-406F-8215-AC3D605F860F}"/>
    <cellStyle name="Notiz 3 2 2 6" xfId="23367" xr:uid="{6ED74F62-3033-4AC1-9991-4415B8D0AE4B}"/>
    <cellStyle name="Notiz 3 2 2 7" xfId="26369" xr:uid="{E1796251-6A42-4349-A2CC-93BD8BF9CEE2}"/>
    <cellStyle name="Notiz 3 2 2 8" xfId="33235" xr:uid="{188D233C-7DBB-4397-867F-5BCB6C3650BC}"/>
    <cellStyle name="Notiz 3 2 2 9" xfId="29973" xr:uid="{E3A330E9-C0C3-4D73-A45C-2E15D2BFC471}"/>
    <cellStyle name="Notiz 3 2 3" xfId="1049" xr:uid="{45C6531B-D3AA-4887-A76F-D5674A4A35A7}"/>
    <cellStyle name="Notiz 3 2 3 10" xfId="36852" xr:uid="{47277E7A-9762-41DA-9AA0-0E741D315213}"/>
    <cellStyle name="Notiz 3 2 3 11" xfId="43074" xr:uid="{C4826163-CCD3-4F8C-905A-207B7E057B29}"/>
    <cellStyle name="Notiz 3 2 3 12" xfId="42422" xr:uid="{D60AE141-EFDF-472D-A556-A4F88A801F6C}"/>
    <cellStyle name="Notiz 3 2 3 2" xfId="5491" xr:uid="{D0067DC5-C389-40A0-BA0F-992BC8388EA5}"/>
    <cellStyle name="Notiz 3 2 3 3" xfId="9065" xr:uid="{F793C459-3881-4F1A-AD3C-6439342DD832}"/>
    <cellStyle name="Notiz 3 2 3 4" xfId="13027" xr:uid="{5B25A99F-6BDE-46C8-BD44-C6DCA35F2286}"/>
    <cellStyle name="Notiz 3 2 3 5" xfId="12839" xr:uid="{635C7CC3-C9ED-4AA7-9332-5550976DA89E}"/>
    <cellStyle name="Notiz 3 2 3 6" xfId="20157" xr:uid="{8F594DAC-F3D7-4290-BB4E-1178C310E6E1}"/>
    <cellStyle name="Notiz 3 2 3 7" xfId="23036" xr:uid="{C602D101-1B15-4D19-B869-53525E87992B}"/>
    <cellStyle name="Notiz 3 2 3 8" xfId="28440" xr:uid="{D42D15FE-0370-456A-9F86-56F60EA04A9D}"/>
    <cellStyle name="Notiz 3 2 3 9" xfId="32632" xr:uid="{B89C5A98-32A5-4988-A52D-CA392AAECC53}"/>
    <cellStyle name="Notiz 3 2 4" xfId="2323" xr:uid="{B2969929-96AF-4C0B-BCAF-0CA086CE13B8}"/>
    <cellStyle name="Notiz 3 2 4 10" xfId="40040" xr:uid="{83EA7045-85DA-4571-8698-868CD11D82CF}"/>
    <cellStyle name="Notiz 3 2 4 11" xfId="44346" xr:uid="{49E038B0-67B2-4088-B458-56F400869762}"/>
    <cellStyle name="Notiz 3 2 4 12" xfId="47426" xr:uid="{AC94EB2B-C929-48BB-8BE7-FE4DACDBE8CC}"/>
    <cellStyle name="Notiz 3 2 4 2" xfId="6761" xr:uid="{FF7CE613-E2F2-4781-BEF9-4590F70A1822}"/>
    <cellStyle name="Notiz 3 2 4 3" xfId="10339" xr:uid="{A54547C4-A606-4778-B0D4-806BFF1A11B0}"/>
    <cellStyle name="Notiz 3 2 4 4" xfId="14238" xr:uid="{06AB5539-2D7B-4CA5-B4C2-BF9EFE857671}"/>
    <cellStyle name="Notiz 3 2 4 5" xfId="17439" xr:uid="{F2CA73BD-0ED3-42F7-8E66-48E1850743B3}"/>
    <cellStyle name="Notiz 3 2 4 6" xfId="21422" xr:uid="{DAC30DAA-F6EC-4B64-9965-CCFA60B06413}"/>
    <cellStyle name="Notiz 3 2 4 7" xfId="24009" xr:uid="{66E352B7-C1BC-47FB-92D4-E19FDCB4F0E1}"/>
    <cellStyle name="Notiz 3 2 4 8" xfId="26745" xr:uid="{4F89D450-71D9-4B25-9365-D9A474FCF16C}"/>
    <cellStyle name="Notiz 3 2 4 9" xfId="33902" xr:uid="{09E83DB9-EA41-4F97-96F7-D2557825A7C1}"/>
    <cellStyle name="Notiz 3 2 5" xfId="2689" xr:uid="{E3B6C6A3-1BC6-4988-B085-19265C157F3C}"/>
    <cellStyle name="Notiz 3 2 5 10" xfId="40406" xr:uid="{07A8C58B-448E-4F69-BDD3-BA32F443A84E}"/>
    <cellStyle name="Notiz 3 2 5 11" xfId="44712" xr:uid="{CFF26B00-4E63-460C-8CC3-550BB222FA54}"/>
    <cellStyle name="Notiz 3 2 5 12" xfId="50113" xr:uid="{B4D2AF6D-E05C-4D07-BDB7-8C004D3A2250}"/>
    <cellStyle name="Notiz 3 2 5 2" xfId="7125" xr:uid="{E3A3C184-399F-41B1-AC26-47AAB5AE9A7E}"/>
    <cellStyle name="Notiz 3 2 5 3" xfId="10705" xr:uid="{E52A021B-E4AB-497A-9A58-A5EAB3E64AEA}"/>
    <cellStyle name="Notiz 3 2 5 4" xfId="14604" xr:uid="{F6E4B84E-9927-4ADC-9F85-FB73209E2D31}"/>
    <cellStyle name="Notiz 3 2 5 5" xfId="17805" xr:uid="{BF8F7334-A352-44D7-A56C-F04713CE0205}"/>
    <cellStyle name="Notiz 3 2 5 6" xfId="21788" xr:uid="{DABC2EBC-8BF0-498E-9791-FDE5168A0AB3}"/>
    <cellStyle name="Notiz 3 2 5 7" xfId="24354" xr:uid="{ECB36F88-D718-41B9-A84C-624E5498C811}"/>
    <cellStyle name="Notiz 3 2 5 8" xfId="30661" xr:uid="{FA81CA8C-4D7D-43F5-B958-690BF016DB24}"/>
    <cellStyle name="Notiz 3 2 5 9" xfId="34268" xr:uid="{31216FE9-56B0-4205-8A18-BA38EAC7852F}"/>
    <cellStyle name="Notiz 3 2 6" xfId="3378" xr:uid="{269075FD-E3FE-419C-B202-EAA1C039D467}"/>
    <cellStyle name="Notiz 3 2 6 10" xfId="34955" xr:uid="{970A3C4D-FA02-4612-80D2-751127934513}"/>
    <cellStyle name="Notiz 3 2 6 11" xfId="38400" xr:uid="{CC25382E-4841-4006-A2D7-BA35D9395ABF}"/>
    <cellStyle name="Notiz 3 2 6 12" xfId="41089" xr:uid="{F82DC436-D65D-4BE2-92CE-59C0997A9648}"/>
    <cellStyle name="Notiz 3 2 6 13" xfId="45400" xr:uid="{3C7EBC02-2F2B-4508-85FA-C682A30C1F6C}"/>
    <cellStyle name="Notiz 3 2 6 14" xfId="48791" xr:uid="{526F6B36-9F50-4297-B101-F55A2EF08664}"/>
    <cellStyle name="Notiz 3 2 6 15" xfId="50796" xr:uid="{2B8C0A79-4A28-494D-803A-08263CDFA2EB}"/>
    <cellStyle name="Notiz 3 2 6 2" xfId="7813" xr:uid="{6863BF4E-5EB0-4233-9353-B00494B5A79F}"/>
    <cellStyle name="Notiz 3 2 6 3" xfId="11392" xr:uid="{75C34A93-E732-49DD-8562-EFB8063C8267}"/>
    <cellStyle name="Notiz 3 2 6 4" xfId="15292" xr:uid="{4F2DE3B9-A06F-45FC-932C-6FBA68CE0C57}"/>
    <cellStyle name="Notiz 3 2 6 5" xfId="18491" xr:uid="{42EDFDA7-511E-49D8-892E-5FC60E63223E}"/>
    <cellStyle name="Notiz 3 2 6 6" xfId="22471" xr:uid="{01244985-6EB9-43AB-A13D-2AA67EF18D9E}"/>
    <cellStyle name="Notiz 3 2 6 7" xfId="25033" xr:uid="{6125B7DB-3803-4E86-AF53-982ADFC5A54A}"/>
    <cellStyle name="Notiz 3 2 6 8" xfId="29376" xr:uid="{F96F9712-7F34-4C4D-8C1F-4E608250014A}"/>
    <cellStyle name="Notiz 3 2 6 9" xfId="31350" xr:uid="{95979CA1-4C1E-4E59-994A-69666A43582F}"/>
    <cellStyle name="Notiz 3 2 7" xfId="2947" xr:uid="{F8EF6226-6D1C-420E-A4B5-BE49A591413D}"/>
    <cellStyle name="Notiz 3 2 7 10" xfId="34524" xr:uid="{1D515D32-AB90-49CA-86D6-0B70256D2865}"/>
    <cellStyle name="Notiz 3 2 7 11" xfId="37969" xr:uid="{E9887DCD-8099-40F8-BA9B-A9465AA58153}"/>
    <cellStyle name="Notiz 3 2 7 12" xfId="40658" xr:uid="{0E9DD3A0-5346-4799-A0BD-8725A7CF26D8}"/>
    <cellStyle name="Notiz 3 2 7 13" xfId="44969" xr:uid="{1A572073-5029-4702-A675-1F48211CA784}"/>
    <cellStyle name="Notiz 3 2 7 14" xfId="48360" xr:uid="{59D26887-3D5E-42D9-A943-528460E793F8}"/>
    <cellStyle name="Notiz 3 2 7 15" xfId="50365" xr:uid="{00E655B9-6DBF-40DD-B8CF-4ADC004A16DA}"/>
    <cellStyle name="Notiz 3 2 7 2" xfId="7382" xr:uid="{C037CA0F-1CCD-451D-AC70-06D4CCA8744C}"/>
    <cellStyle name="Notiz 3 2 7 3" xfId="10961" xr:uid="{8B5B3934-5AAD-4DF6-923B-C7FAFDB0C70D}"/>
    <cellStyle name="Notiz 3 2 7 4" xfId="14861" xr:uid="{7A682020-9E6C-417B-BC17-A4372029F539}"/>
    <cellStyle name="Notiz 3 2 7 5" xfId="18060" xr:uid="{30006651-E775-437D-8A20-445AD5D7E673}"/>
    <cellStyle name="Notiz 3 2 7 6" xfId="22040" xr:uid="{389D8E37-26B1-4865-BEF0-E30EB093A848}"/>
    <cellStyle name="Notiz 3 2 7 7" xfId="24602" xr:uid="{933BF31E-2E7A-4016-AC35-9E942E6D8D2B}"/>
    <cellStyle name="Notiz 3 2 7 8" xfId="28945" xr:uid="{3B051EBF-64E7-4C76-813C-B9358FEA87F5}"/>
    <cellStyle name="Notiz 3 2 7 9" xfId="30919" xr:uid="{BF88713D-170A-4416-B87D-F3DB159FAFCB}"/>
    <cellStyle name="Notiz 3 2 8" xfId="4330" xr:uid="{71A668E3-22D1-4D2A-9DC7-3FD4E48D43C1}"/>
    <cellStyle name="Notiz 3 2 8 10" xfId="41993" xr:uid="{A26FEF82-CDDD-4D82-90B9-A8D89C232124}"/>
    <cellStyle name="Notiz 3 2 8 11" xfId="46329" xr:uid="{371B00E4-D622-407F-8B71-7BD8FC419F8C}"/>
    <cellStyle name="Notiz 3 2 8 12" xfId="49733" xr:uid="{0E44EF89-F53B-491C-93CA-099FBE8FDF36}"/>
    <cellStyle name="Notiz 3 2 8 13" xfId="51700" xr:uid="{B38D1693-6CCE-44CF-BD24-707B2F3C877B}"/>
    <cellStyle name="Notiz 3 2 8 2" xfId="8763" xr:uid="{4B854A80-3D68-45BD-B313-74490F4E0B3F}"/>
    <cellStyle name="Notiz 3 2 8 3" xfId="12334" xr:uid="{7A7061F9-5DD9-4A90-B7C6-7E3DD89E78BC}"/>
    <cellStyle name="Notiz 3 2 8 4" xfId="16237" xr:uid="{C737ACBD-0624-46E1-BA35-E3542E533DC0}"/>
    <cellStyle name="Notiz 3 2 8 5" xfId="19418" xr:uid="{0DF26ACB-C8CB-44D0-875B-B6A8AD038DE7}"/>
    <cellStyle name="Notiz 3 2 8 6" xfId="25937" xr:uid="{3A3EAEAE-6D70-436C-8F56-4AB2607F87E3}"/>
    <cellStyle name="Notiz 3 2 8 7" xfId="32285" xr:uid="{8AE59F30-F710-4E3F-BE14-20AA2721EB7C}"/>
    <cellStyle name="Notiz 3 2 8 8" xfId="35891" xr:uid="{6F1A2C6B-8A4F-4013-981C-18ACC132F483}"/>
    <cellStyle name="Notiz 3 2 8 9" xfId="39343" xr:uid="{0828931B-47CE-4E29-A180-BC55B001960F}"/>
    <cellStyle name="Notiz 3 2 9" xfId="3916" xr:uid="{E679101A-B8EF-4CF9-887D-3870967112FA}"/>
    <cellStyle name="Notiz 3 2 9 10" xfId="41579" xr:uid="{910BDDD8-7FB9-4467-8257-AC5748C8A067}"/>
    <cellStyle name="Notiz 3 2 9 11" xfId="45915" xr:uid="{3B6B1A03-A0F9-4EF5-9D1D-B372D9847BA1}"/>
    <cellStyle name="Notiz 3 2 9 12" xfId="49319" xr:uid="{61D95DF9-DBDD-4F57-AC0B-4B571EB97110}"/>
    <cellStyle name="Notiz 3 2 9 13" xfId="51286" xr:uid="{4E063185-66FF-4558-9ECC-85C2670D8EFE}"/>
    <cellStyle name="Notiz 3 2 9 2" xfId="8349" xr:uid="{40046C2E-FE22-4DDA-B706-0DD78BE79763}"/>
    <cellStyle name="Notiz 3 2 9 3" xfId="11920" xr:uid="{15077862-9503-42D1-8A6C-6FC36887A54D}"/>
    <cellStyle name="Notiz 3 2 9 4" xfId="15823" xr:uid="{E8823B4D-438E-4062-8DFF-5BA0283916F7}"/>
    <cellStyle name="Notiz 3 2 9 5" xfId="19004" xr:uid="{DC9DCC9D-821B-4DEF-8662-6BB0BABBBFA8}"/>
    <cellStyle name="Notiz 3 2 9 6" xfId="25523" xr:uid="{E619A426-7130-416B-BD69-D7AE5747BC56}"/>
    <cellStyle name="Notiz 3 2 9 7" xfId="31871" xr:uid="{9DFE520C-95EF-420B-B49B-55A98FE32B7D}"/>
    <cellStyle name="Notiz 3 2 9 8" xfId="35477" xr:uid="{EEF7B28B-D1AF-4448-AE6B-A7AFA3CA57DB}"/>
    <cellStyle name="Notiz 3 2 9 9" xfId="38929" xr:uid="{F0C892F2-C316-406C-A065-F57ACD5FD9B7}"/>
    <cellStyle name="Notiz 3 3" xfId="1160" xr:uid="{64B23743-19E6-4679-9C7D-F2E5F44B340F}"/>
    <cellStyle name="Notiz 3 3 10" xfId="43185" xr:uid="{6ECDB10D-2DF9-485F-9F9A-DF14C43B0CDE}"/>
    <cellStyle name="Notiz 3 3 11" xfId="46940" xr:uid="{423B715F-0A3D-4227-B692-A97135434DC4}"/>
    <cellStyle name="Notiz 3 3 2" xfId="5602" xr:uid="{6F694FE3-1483-4FE7-8D8C-AA52498BA04A}"/>
    <cellStyle name="Notiz 3 3 3" xfId="9176" xr:uid="{C39E109E-9707-49A8-BF43-47852682A069}"/>
    <cellStyle name="Notiz 3 3 4" xfId="13225" xr:uid="{98288235-FEEB-4212-9F85-65C7230863D8}"/>
    <cellStyle name="Notiz 3 3 5" xfId="20268" xr:uid="{B96EBD9C-F57E-4C1D-BFDB-02CF44DB2590}"/>
    <cellStyle name="Notiz 3 3 6" xfId="22845" xr:uid="{0C5289BC-1624-4E17-836E-9EA823814D03}"/>
    <cellStyle name="Notiz 3 3 7" xfId="26690" xr:uid="{74982F0D-4465-4F6E-8DDF-119DCA210DDA}"/>
    <cellStyle name="Notiz 3 3 8" xfId="32743" xr:uid="{C55A3AC6-D5C3-49EB-A6E3-2C07C35655B1}"/>
    <cellStyle name="Notiz 3 3 9" xfId="27565" xr:uid="{6D5EDB2A-FF09-4F82-B080-C5ED62E7CEB9}"/>
    <cellStyle name="Notiz 3 4" xfId="1753" xr:uid="{B6507194-E6D8-4DF9-8B95-EB3890B1DD31}"/>
    <cellStyle name="Notiz 3 4 10" xfId="26425" xr:uid="{17D6CA5C-EAD4-4BAF-B286-A88264067EE8}"/>
    <cellStyle name="Notiz 3 4 11" xfId="43778" xr:uid="{8EBAA474-520F-440C-BA84-25FD5067D97C}"/>
    <cellStyle name="Notiz 3 4 12" xfId="47142" xr:uid="{8BFCC87D-F3D0-4622-AF13-8826E7F8FFBB}"/>
    <cellStyle name="Notiz 3 4 2" xfId="6191" xr:uid="{9426CAF7-5869-4081-B86A-F4648C7D7B50}"/>
    <cellStyle name="Notiz 3 4 3" xfId="9769" xr:uid="{AFAA35A9-4C64-4A89-B0BF-7673A576C7B2}"/>
    <cellStyle name="Notiz 3 4 4" xfId="13671" xr:uid="{9B011D41-E14D-41EC-82CE-65EA7F8F66D8}"/>
    <cellStyle name="Notiz 3 4 5" xfId="16874" xr:uid="{CA723443-D223-4F60-89BD-5B68D0E5FA68}"/>
    <cellStyle name="Notiz 3 4 6" xfId="20861" xr:uid="{135E24E0-1A01-4DCE-9C49-9D862CEC957D}"/>
    <cellStyle name="Notiz 3 4 7" xfId="23461" xr:uid="{1C350EA8-60A1-4FB9-8181-6C5C3EE304E4}"/>
    <cellStyle name="Notiz 3 4 8" xfId="30364" xr:uid="{D2C51632-EEA9-400E-B3B4-AF9A3FA7EEE8}"/>
    <cellStyle name="Notiz 3 4 9" xfId="33336" xr:uid="{803C89EE-F129-4BEB-9B6E-87D1FCCF1338}"/>
    <cellStyle name="Notiz 3 5" xfId="2142" xr:uid="{C44C42EF-A9CD-4FC3-AA8C-A4220D9CD251}"/>
    <cellStyle name="Notiz 3 5 10" xfId="39859" xr:uid="{F058CD93-5033-45AF-9F0F-357F07690F84}"/>
    <cellStyle name="Notiz 3 5 11" xfId="44165" xr:uid="{044CF764-FE3E-4A25-AB67-57CB43839B3F}"/>
    <cellStyle name="Notiz 3 5 12" xfId="47104" xr:uid="{72B295F5-77D4-4DA4-8DAA-4D0DB3B27D7F}"/>
    <cellStyle name="Notiz 3 5 2" xfId="6580" xr:uid="{303CBB70-D761-42AC-BD7B-250CBE838C18}"/>
    <cellStyle name="Notiz 3 5 3" xfId="10158" xr:uid="{A90C41E6-9CB6-47FD-B9B2-3FB8B6A73D4E}"/>
    <cellStyle name="Notiz 3 5 4" xfId="14057" xr:uid="{B15ADA7F-D1CA-4164-9323-B28D119B86F4}"/>
    <cellStyle name="Notiz 3 5 5" xfId="17258" xr:uid="{13199AAC-1D0A-4EEF-9266-29F022379B3A}"/>
    <cellStyle name="Notiz 3 5 6" xfId="21241" xr:uid="{77065A2E-F14F-42CF-9224-19332B7DF3DF}"/>
    <cellStyle name="Notiz 3 5 7" xfId="23828" xr:uid="{95142C72-A51D-453B-A38C-C0CA20105CCD}"/>
    <cellStyle name="Notiz 3 5 8" xfId="26261" xr:uid="{5F02FC88-79BD-4728-8EBA-A6072539276A}"/>
    <cellStyle name="Notiz 3 5 9" xfId="33721" xr:uid="{FD530F9D-F534-45CE-BA12-E9252D94DDE8}"/>
    <cellStyle name="Notiz 3 6" xfId="2483" xr:uid="{CC4F4BBB-4882-4ED2-A4BF-713F437354D7}"/>
    <cellStyle name="Notiz 3 6 10" xfId="40200" xr:uid="{FD3C0815-5107-474A-8329-AA3CD50E5F87}"/>
    <cellStyle name="Notiz 3 6 11" xfId="44506" xr:uid="{183BBBFF-3C62-4C6B-9E09-FFA8A540E473}"/>
    <cellStyle name="Notiz 3 6 12" xfId="42381" xr:uid="{CD7A0117-CB15-4350-97E9-B234FF12E62C}"/>
    <cellStyle name="Notiz 3 6 2" xfId="6921" xr:uid="{B21FDBB4-F9CB-41AD-82A7-8560649D97AF}"/>
    <cellStyle name="Notiz 3 6 3" xfId="10499" xr:uid="{CF03C511-CECB-4958-BD54-56C937DD824F}"/>
    <cellStyle name="Notiz 3 6 4" xfId="14398" xr:uid="{110CF520-18E2-4439-9EEC-1B864CEAD50C}"/>
    <cellStyle name="Notiz 3 6 5" xfId="17599" xr:uid="{93831C25-1D89-4CC4-AD52-4373238C2267}"/>
    <cellStyle name="Notiz 3 6 6" xfId="21582" xr:uid="{B6AF97B6-F2CF-4BEB-B8D3-EE92A42C9F4C}"/>
    <cellStyle name="Notiz 3 6 7" xfId="24163" xr:uid="{82BC5FDE-8632-493B-A4D3-15B5A7B1634A}"/>
    <cellStyle name="Notiz 3 6 8" xfId="30084" xr:uid="{16CDEB62-F1E0-4828-9F91-E8DDD8F82590}"/>
    <cellStyle name="Notiz 3 6 9" xfId="34062" xr:uid="{D641A76D-E2B1-4F06-A4AA-3A1085EEED05}"/>
    <cellStyle name="Notiz 3 7" xfId="3167" xr:uid="{CFBBDF4C-6A78-4288-B001-C91EE44C7248}"/>
    <cellStyle name="Notiz 3 7 10" xfId="34744" xr:uid="{B28CA6D2-FD77-46BF-8BC5-F0FB37DB63CD}"/>
    <cellStyle name="Notiz 3 7 11" xfId="38189" xr:uid="{728AEDC0-10B0-4FBD-8F21-35F3CCDBF914}"/>
    <cellStyle name="Notiz 3 7 12" xfId="40878" xr:uid="{B0896FE8-E887-4EB5-9936-ED7D27D6AE2D}"/>
    <cellStyle name="Notiz 3 7 13" xfId="45189" xr:uid="{E9EAE683-EA0F-4390-A40C-45B4696252C3}"/>
    <cellStyle name="Notiz 3 7 14" xfId="48580" xr:uid="{40C62B92-436B-44F0-AFDD-60BE3C163A39}"/>
    <cellStyle name="Notiz 3 7 15" xfId="50585" xr:uid="{B1ACE756-17B9-4037-9962-83A164BEE3E5}"/>
    <cellStyle name="Notiz 3 7 2" xfId="7602" xr:uid="{DA19BF01-95DE-48E3-BB74-4D614866E353}"/>
    <cellStyle name="Notiz 3 7 3" xfId="11181" xr:uid="{1A0E7A59-036F-4429-87E9-5C5320A5C107}"/>
    <cellStyle name="Notiz 3 7 4" xfId="15081" xr:uid="{FFFBA44B-ED2B-41AC-BA6F-7CF0460A97D4}"/>
    <cellStyle name="Notiz 3 7 5" xfId="18280" xr:uid="{9652F202-90A4-4A87-8C54-67C29E061CF2}"/>
    <cellStyle name="Notiz 3 7 6" xfId="22260" xr:uid="{48C237C9-5C18-494C-BF6E-A227BF8ADCB2}"/>
    <cellStyle name="Notiz 3 7 7" xfId="24822" xr:uid="{F1960526-B888-4146-9C35-0B81D802FAE6}"/>
    <cellStyle name="Notiz 3 7 8" xfId="29165" xr:uid="{7ABC9A91-011A-469D-89BA-7E925CB2AF42}"/>
    <cellStyle name="Notiz 3 7 9" xfId="31139" xr:uid="{996AC1E4-80A7-4D25-B61E-C5D7DA9A4CA5}"/>
    <cellStyle name="Notiz 3 8" xfId="3496" xr:uid="{EFBC76C4-99AB-4E0F-86C9-23350E555B15}"/>
    <cellStyle name="Notiz 3 8 10" xfId="35073" xr:uid="{249BE0DF-AC28-4DBE-A158-9C971E2ABA27}"/>
    <cellStyle name="Notiz 3 8 11" xfId="38518" xr:uid="{1B4EC4D4-8082-4781-990B-AD4E50E9CD8F}"/>
    <cellStyle name="Notiz 3 8 12" xfId="41207" xr:uid="{D177CDCE-A359-46F7-B7ED-C4FB3CEDD7AC}"/>
    <cellStyle name="Notiz 3 8 13" xfId="45518" xr:uid="{9E8C38E1-3472-4BAC-B1D0-676D7B57448A}"/>
    <cellStyle name="Notiz 3 8 14" xfId="48909" xr:uid="{C4BCCE5D-C6FF-4B85-9BC7-89DEAB33A46A}"/>
    <cellStyle name="Notiz 3 8 15" xfId="50914" xr:uid="{E125D325-28DB-4C35-AF4D-A7626EEC23CD}"/>
    <cellStyle name="Notiz 3 8 2" xfId="7931" xr:uid="{86C64A3C-E512-4BE9-9407-02C35E5B8A8F}"/>
    <cellStyle name="Notiz 3 8 3" xfId="11510" xr:uid="{180E054E-FF2D-46A3-BA50-4C77EBC8F3CA}"/>
    <cellStyle name="Notiz 3 8 4" xfId="15410" xr:uid="{CDD5F895-18AF-4DA9-AFE0-CE2EF3FA587E}"/>
    <cellStyle name="Notiz 3 8 5" xfId="18609" xr:uid="{7FF53318-2411-488C-96C6-9462A48EA64A}"/>
    <cellStyle name="Notiz 3 8 6" xfId="22589" xr:uid="{EBCE664B-29DB-4EE9-B5D6-65F1585FFCFF}"/>
    <cellStyle name="Notiz 3 8 7" xfId="25151" xr:uid="{F37F2E8F-B5F4-44BE-8B9C-8A3D7980636F}"/>
    <cellStyle name="Notiz 3 8 8" xfId="29494" xr:uid="{D2F47E4E-C542-41F7-A267-B6179D6DC64D}"/>
    <cellStyle name="Notiz 3 8 9" xfId="31468" xr:uid="{503355D9-C336-4681-9203-E3A0FE4DC6FA}"/>
    <cellStyle name="Notiz 3 9" xfId="4121" xr:uid="{2A517AEE-925A-4C94-A937-CABE9B247568}"/>
    <cellStyle name="Notiz 3 9 10" xfId="41784" xr:uid="{A544367D-69C3-4BBE-8845-0C4BA90575EB}"/>
    <cellStyle name="Notiz 3 9 11" xfId="46120" xr:uid="{FDCABCD3-A090-49F7-9ACF-4623ED4F87C1}"/>
    <cellStyle name="Notiz 3 9 12" xfId="49524" xr:uid="{EC42D613-5766-42AA-9F23-7AEF8297D03C}"/>
    <cellStyle name="Notiz 3 9 13" xfId="51491" xr:uid="{8075EC5F-F588-41BF-BC7F-FF0B962E8026}"/>
    <cellStyle name="Notiz 3 9 2" xfId="8554" xr:uid="{FCCE250A-7D9E-46A3-8489-DDD3248EF565}"/>
    <cellStyle name="Notiz 3 9 3" xfId="12125" xr:uid="{0B65C168-3C06-4C78-8B01-F2DE4F450CB7}"/>
    <cellStyle name="Notiz 3 9 4" xfId="16028" xr:uid="{420FE92D-DA0A-40E8-9DA9-BB9ACFCA1227}"/>
    <cellStyle name="Notiz 3 9 5" xfId="19209" xr:uid="{82FE4174-8E70-4BB8-A969-123728872A2E}"/>
    <cellStyle name="Notiz 3 9 6" xfId="25728" xr:uid="{B7FE03B3-3D6E-4569-B90F-9F4D7D612C87}"/>
    <cellStyle name="Notiz 3 9 7" xfId="32076" xr:uid="{ECE75DBF-18A9-449E-AC04-8A2EA9430937}"/>
    <cellStyle name="Notiz 3 9 8" xfId="35682" xr:uid="{9AB1DAFB-2156-471C-8AC1-AAB7B6268F82}"/>
    <cellStyle name="Notiz 3 9 9" xfId="39134" xr:uid="{C8D9453B-FBC2-418B-8E6B-04A2ADC8391C}"/>
    <cellStyle name="Notiz 4" xfId="668" xr:uid="{A14100AF-6B6E-49AF-9511-6CFDE0BBC822}"/>
    <cellStyle name="Notiz 4 10" xfId="3900" xr:uid="{5F8A093C-8AF9-4F73-B9BE-F885B75928BE}"/>
    <cellStyle name="Notiz 4 10 10" xfId="41563" xr:uid="{CA3E8002-2C52-4EE6-97F6-D9FC99DEB53D}"/>
    <cellStyle name="Notiz 4 10 11" xfId="45899" xr:uid="{858F1496-83B7-48BE-BF90-ED3B327E9F4B}"/>
    <cellStyle name="Notiz 4 10 12" xfId="49303" xr:uid="{525C8738-6597-44B9-B4F6-CB4C89CD4B35}"/>
    <cellStyle name="Notiz 4 10 13" xfId="51270" xr:uid="{7A016A08-1C19-441D-A55F-A962B77E2021}"/>
    <cellStyle name="Notiz 4 10 2" xfId="8333" xr:uid="{E4B7E4B0-9177-4B85-8409-A3A763F578FD}"/>
    <cellStyle name="Notiz 4 10 3" xfId="11904" xr:uid="{B723E488-EB2C-4D72-8BE4-D4615A44B51B}"/>
    <cellStyle name="Notiz 4 10 4" xfId="15807" xr:uid="{2491DBBE-752E-4AA1-A7C3-3E8D9319205E}"/>
    <cellStyle name="Notiz 4 10 5" xfId="18988" xr:uid="{AE425D07-DCC6-4024-9027-9FC8C2117D33}"/>
    <cellStyle name="Notiz 4 10 6" xfId="25507" xr:uid="{48A257C9-B107-4B1D-A5F6-4FA704B82682}"/>
    <cellStyle name="Notiz 4 10 7" xfId="31855" xr:uid="{15DAC0D9-8EBE-4375-9AA9-328E6B02B632}"/>
    <cellStyle name="Notiz 4 10 8" xfId="35461" xr:uid="{5709863C-BB5E-48EE-AAC1-85AED207DAB0}"/>
    <cellStyle name="Notiz 4 10 9" xfId="38913" xr:uid="{A7259BDE-D4B5-45A9-8B19-6597ACF14D3D}"/>
    <cellStyle name="Notiz 4 11" xfId="6973" xr:uid="{3D71A6CB-8CDF-4DF6-A08A-4C08FBAC3D1D}"/>
    <cellStyle name="Notiz 4 12" xfId="12792" xr:uid="{0FF6AFFC-FADD-498F-ABF9-96C28F274575}"/>
    <cellStyle name="Notiz 4 13" xfId="19782" xr:uid="{92046B57-36FC-4D43-875E-CE16AA9F713E}"/>
    <cellStyle name="Notiz 4 14" xfId="37264" xr:uid="{D857EBB3-0E24-4193-B5BA-1DA64DE1C626}"/>
    <cellStyle name="Notiz 4 15" xfId="42698" xr:uid="{CCD79E8C-6841-42EC-A152-53316CF29777}"/>
    <cellStyle name="Notiz 4 16" xfId="52532" xr:uid="{0D4B99F6-C1D6-4328-A6A4-07E71A410AFB}"/>
    <cellStyle name="Notiz 4 2" xfId="883" xr:uid="{A69EB67D-33DD-4557-97B7-A9F1E482A6C3}"/>
    <cellStyle name="Notiz 4 2 10" xfId="4622" xr:uid="{7E045452-6F82-4B12-A134-7E79F02D7CA5}"/>
    <cellStyle name="Notiz 4 2 11" xfId="12752" xr:uid="{8B639C1C-3789-42A6-BF23-16694CD55307}"/>
    <cellStyle name="Notiz 4 2 12" xfId="19992" xr:uid="{78E1C1B9-8E81-4926-AF0A-C6165FC9876F}"/>
    <cellStyle name="Notiz 4 2 13" xfId="37326" xr:uid="{9F3F0E5D-377B-47A8-A21B-2DD8019153E4}"/>
    <cellStyle name="Notiz 4 2 14" xfId="42908" xr:uid="{1AD07044-70D9-40AC-ABD3-5EA9C03DE7EF}"/>
    <cellStyle name="Notiz 4 2 15" xfId="52746" xr:uid="{C3BFC6F2-5E2A-42A1-BAED-73E6991B712B}"/>
    <cellStyle name="Notiz 4 2 2" xfId="1445" xr:uid="{3E9A633E-94CC-450E-8F6D-CAB94435A021}"/>
    <cellStyle name="Notiz 4 2 2 10" xfId="43470" xr:uid="{1FB86702-EF6A-49A0-A667-DAA3D05BB368}"/>
    <cellStyle name="Notiz 4 2 2 11" xfId="47500" xr:uid="{FE836A74-3251-49E1-8F45-50E0C632EBD7}"/>
    <cellStyle name="Notiz 4 2 2 2" xfId="5884" xr:uid="{5695FD9F-C6AB-46FD-8427-381F55E8518A}"/>
    <cellStyle name="Notiz 4 2 2 3" xfId="9461" xr:uid="{C3E65881-D233-4C01-9409-277E6FE0CA7D}"/>
    <cellStyle name="Notiz 4 2 2 4" xfId="16566" xr:uid="{DE84CD30-6C4D-42E2-A15D-8B09ECDC90E3}"/>
    <cellStyle name="Notiz 4 2 2 5" xfId="20553" xr:uid="{91D68E44-B59F-4A6B-BA78-DEDA9A0D3472}"/>
    <cellStyle name="Notiz 4 2 2 6" xfId="23174" xr:uid="{13D491F7-B22F-49A5-B591-C9D69399D136}"/>
    <cellStyle name="Notiz 4 2 2 7" xfId="30392" xr:uid="{B6CD876C-194D-4632-86A9-AAF50CF0D195}"/>
    <cellStyle name="Notiz 4 2 2 8" xfId="33028" xr:uid="{2CAFFCCE-04C1-400D-8D93-C274ECBEEF72}"/>
    <cellStyle name="Notiz 4 2 2 9" xfId="37574" xr:uid="{4FAACA07-9C94-4052-A18A-1E202307E84B}"/>
    <cellStyle name="Notiz 4 2 3" xfId="1090" xr:uid="{90FB714C-6549-4547-9853-3CE0407F7C46}"/>
    <cellStyle name="Notiz 4 2 3 10" xfId="37707" xr:uid="{A0385075-ED3B-4F2B-8AAB-17C0ED495380}"/>
    <cellStyle name="Notiz 4 2 3 11" xfId="43115" xr:uid="{9F01AE8C-B959-4F89-9180-51C53685F85B}"/>
    <cellStyle name="Notiz 4 2 3 12" xfId="46999" xr:uid="{298D5FA3-E8BC-41EC-B35A-6914373B9BD5}"/>
    <cellStyle name="Notiz 4 2 3 2" xfId="5532" xr:uid="{BC10A143-77FF-4ECF-823E-1A85AD839F6C}"/>
    <cellStyle name="Notiz 4 2 3 3" xfId="9106" xr:uid="{7E38A61F-9B5A-4D47-9C82-6D099549D54A}"/>
    <cellStyle name="Notiz 4 2 3 4" xfId="13064" xr:uid="{BC55346A-70E7-400B-9C06-9D6DC3994646}"/>
    <cellStyle name="Notiz 4 2 3 5" xfId="13105" xr:uid="{1B0D3A91-A963-42E0-83C7-227CA0BD1423}"/>
    <cellStyle name="Notiz 4 2 3 6" xfId="20198" xr:uid="{74D355FE-7C5A-48CF-B9F3-AC0553F0140E}"/>
    <cellStyle name="Notiz 4 2 3 7" xfId="22941" xr:uid="{D3A2AE29-C36F-4EBF-963A-181EA5FF1439}"/>
    <cellStyle name="Notiz 4 2 3 8" xfId="28204" xr:uid="{1E87141A-0D55-4ADD-A5C0-200EC761E26A}"/>
    <cellStyle name="Notiz 4 2 3 9" xfId="32673" xr:uid="{B104F834-9D85-4334-8526-FF6EA45F19B3}"/>
    <cellStyle name="Notiz 4 2 4" xfId="2294" xr:uid="{D5A2807F-391F-412A-A3D8-AC565F3588CC}"/>
    <cellStyle name="Notiz 4 2 4 10" xfId="40011" xr:uid="{18A4F6A6-1AE9-47F2-A824-4ACA8464C8B5}"/>
    <cellStyle name="Notiz 4 2 4 11" xfId="44317" xr:uid="{88131490-B8B7-4604-A258-B4E49589689A}"/>
    <cellStyle name="Notiz 4 2 4 12" xfId="46671" xr:uid="{BE110B4F-DE23-4373-9748-050564A8784E}"/>
    <cellStyle name="Notiz 4 2 4 2" xfId="6732" xr:uid="{0481942E-5618-4A02-8BCE-9D56F705A67D}"/>
    <cellStyle name="Notiz 4 2 4 3" xfId="10310" xr:uid="{94FBC097-30E9-470E-967D-7FA60F859EC7}"/>
    <cellStyle name="Notiz 4 2 4 4" xfId="14209" xr:uid="{C042C689-EDBC-4086-93A4-6D5E760C58C4}"/>
    <cellStyle name="Notiz 4 2 4 5" xfId="17410" xr:uid="{94A92E31-B92B-465E-A4B5-9D0D6E062032}"/>
    <cellStyle name="Notiz 4 2 4 6" xfId="21393" xr:uid="{1D70850B-113A-46DB-BF13-24BE386CC1E5}"/>
    <cellStyle name="Notiz 4 2 4 7" xfId="23980" xr:uid="{C8E4D7B9-3A69-44E1-A539-6EB9C8807403}"/>
    <cellStyle name="Notiz 4 2 4 8" xfId="30110" xr:uid="{FC508DBD-4A92-4D3C-B735-B4F0C6DE3936}"/>
    <cellStyle name="Notiz 4 2 4 9" xfId="33873" xr:uid="{67E649F3-596D-4136-B6B8-DD4524FEFD46}"/>
    <cellStyle name="Notiz 4 2 5" xfId="2658" xr:uid="{0C5686C9-7A92-49D5-A97D-BB369E455820}"/>
    <cellStyle name="Notiz 4 2 5 10" xfId="40375" xr:uid="{05427EC5-0D28-4E04-958D-6D825CC18751}"/>
    <cellStyle name="Notiz 4 2 5 11" xfId="44681" xr:uid="{2D3D684F-8FEA-4725-89FA-56F9DD938E73}"/>
    <cellStyle name="Notiz 4 2 5 12" xfId="50082" xr:uid="{59732976-CCBF-401C-9700-767396BCAD6D}"/>
    <cellStyle name="Notiz 4 2 5 2" xfId="7094" xr:uid="{23CD6536-3C3F-44B0-A97F-994E03D4C62D}"/>
    <cellStyle name="Notiz 4 2 5 3" xfId="10674" xr:uid="{2FF44BCA-D69E-48F0-B0DC-015D279656A5}"/>
    <cellStyle name="Notiz 4 2 5 4" xfId="14573" xr:uid="{9FC7E4B5-039F-4F23-82B3-21BCEFE2940C}"/>
    <cellStyle name="Notiz 4 2 5 5" xfId="17774" xr:uid="{2B65CC66-9096-4709-BFA3-FBA1E92AC313}"/>
    <cellStyle name="Notiz 4 2 5 6" xfId="21757" xr:uid="{246D79F8-ACEF-4D72-AF71-AF58B6B682D4}"/>
    <cellStyle name="Notiz 4 2 5 7" xfId="24324" xr:uid="{C1FB75F9-7E02-41C0-8017-2A0080916753}"/>
    <cellStyle name="Notiz 4 2 5 8" xfId="30630" xr:uid="{0A885B7A-C638-4812-A742-EB18F1A3A0AE}"/>
    <cellStyle name="Notiz 4 2 5 9" xfId="34237" xr:uid="{B64E1396-C894-4E2C-A73F-DF6149334037}"/>
    <cellStyle name="Notiz 4 2 6" xfId="3347" xr:uid="{962CFC1A-78AC-46E9-A67C-6C98EE2E4B56}"/>
    <cellStyle name="Notiz 4 2 6 10" xfId="34924" xr:uid="{59BFBCD6-DCD5-498D-B1C7-48FE652F18B7}"/>
    <cellStyle name="Notiz 4 2 6 11" xfId="38369" xr:uid="{B0433050-C02B-415D-AE7A-576D6FA30D7C}"/>
    <cellStyle name="Notiz 4 2 6 12" xfId="41058" xr:uid="{7264CACD-DC8F-4980-9734-46FA4B2F8EC4}"/>
    <cellStyle name="Notiz 4 2 6 13" xfId="45369" xr:uid="{2AD19547-C892-4C9C-BD16-61BBC13317B3}"/>
    <cellStyle name="Notiz 4 2 6 14" xfId="48760" xr:uid="{852E53BA-7969-4119-98D9-34CE78D7065C}"/>
    <cellStyle name="Notiz 4 2 6 15" xfId="50765" xr:uid="{9A1AB23B-1296-4213-8155-92520B426A80}"/>
    <cellStyle name="Notiz 4 2 6 2" xfId="7782" xr:uid="{7CCC765C-8A30-498D-8535-92482B58FE1A}"/>
    <cellStyle name="Notiz 4 2 6 3" xfId="11361" xr:uid="{CB612F8F-7908-4FF3-8E1C-9709870E0F9D}"/>
    <cellStyle name="Notiz 4 2 6 4" xfId="15261" xr:uid="{E6653555-8C01-4279-A1D1-73CA4D4AE855}"/>
    <cellStyle name="Notiz 4 2 6 5" xfId="18460" xr:uid="{B0412049-22D2-4DA3-BC86-732C81B66BCE}"/>
    <cellStyle name="Notiz 4 2 6 6" xfId="22440" xr:uid="{BB77FE83-9DE9-4766-BF57-5747063D31D1}"/>
    <cellStyle name="Notiz 4 2 6 7" xfId="25002" xr:uid="{587B1128-BCEA-421A-A2BD-B6F700272A18}"/>
    <cellStyle name="Notiz 4 2 6 8" xfId="29345" xr:uid="{73CCE569-4181-41A7-ADAB-A96431C754DD}"/>
    <cellStyle name="Notiz 4 2 6 9" xfId="31319" xr:uid="{15148F86-7348-437C-A892-5F1B4CBCC75C}"/>
    <cellStyle name="Notiz 4 2 7" xfId="3028" xr:uid="{6C2EBD78-B6E7-415F-BF4D-124A538D905D}"/>
    <cellStyle name="Notiz 4 2 7 10" xfId="34605" xr:uid="{07F2FDE8-10B2-4803-B5D4-8E610B710F5E}"/>
    <cellStyle name="Notiz 4 2 7 11" xfId="38050" xr:uid="{141A9C19-2188-4DA9-81DF-414B1B4909A9}"/>
    <cellStyle name="Notiz 4 2 7 12" xfId="40739" xr:uid="{F5FF75B7-2A2D-4686-B99B-B9C0E0DA0D54}"/>
    <cellStyle name="Notiz 4 2 7 13" xfId="45050" xr:uid="{97215AD3-7F2A-4A90-8A45-CD7FD5864906}"/>
    <cellStyle name="Notiz 4 2 7 14" xfId="48441" xr:uid="{309025A6-CAF2-4B56-844C-01C96954B1A9}"/>
    <cellStyle name="Notiz 4 2 7 15" xfId="50446" xr:uid="{DF04C6BB-6886-44E8-A09D-26EE2B94757F}"/>
    <cellStyle name="Notiz 4 2 7 2" xfId="7463" xr:uid="{BEDED51B-A6C9-4B2C-BF72-907B8F9B5F94}"/>
    <cellStyle name="Notiz 4 2 7 3" xfId="11042" xr:uid="{81A1AF07-DC54-43F2-8733-04759E7925BF}"/>
    <cellStyle name="Notiz 4 2 7 4" xfId="14942" xr:uid="{01C5F15A-BD15-4263-89D4-C1707BF95781}"/>
    <cellStyle name="Notiz 4 2 7 5" xfId="18141" xr:uid="{C5629544-4645-4597-965B-8580BA798692}"/>
    <cellStyle name="Notiz 4 2 7 6" xfId="22121" xr:uid="{EB667C9B-A2C8-493F-9946-1EDC64C42FBA}"/>
    <cellStyle name="Notiz 4 2 7 7" xfId="24683" xr:uid="{6015C52D-E72B-4D1C-81BC-12960D40EAFB}"/>
    <cellStyle name="Notiz 4 2 7 8" xfId="29026" xr:uid="{9CDAEBCE-047A-45BB-AB9F-2089134D4235}"/>
    <cellStyle name="Notiz 4 2 7 9" xfId="31000" xr:uid="{ACEDC278-2244-4D33-ADE0-C45A1F1582A4}"/>
    <cellStyle name="Notiz 4 2 8" xfId="4299" xr:uid="{FC7C6D87-4926-4945-A926-D704DA195D9A}"/>
    <cellStyle name="Notiz 4 2 8 10" xfId="41962" xr:uid="{1D4EF2D4-FD80-46CB-980C-D6621B27A497}"/>
    <cellStyle name="Notiz 4 2 8 11" xfId="46298" xr:uid="{085B86D5-57A9-4AB0-8348-67B2CB29F9F5}"/>
    <cellStyle name="Notiz 4 2 8 12" xfId="49702" xr:uid="{080BBB03-E298-40AD-B1B6-0EEF2AB0AFFC}"/>
    <cellStyle name="Notiz 4 2 8 13" xfId="51669" xr:uid="{137A52B9-2758-4B65-8C71-FB781D48A540}"/>
    <cellStyle name="Notiz 4 2 8 2" xfId="8732" xr:uid="{FD6A41FC-E7A2-4301-A3CC-3118CDC06253}"/>
    <cellStyle name="Notiz 4 2 8 3" xfId="12303" xr:uid="{AC40306F-C226-4118-BCD2-3C4FFF388DF2}"/>
    <cellStyle name="Notiz 4 2 8 4" xfId="16206" xr:uid="{72E2F9C8-9203-4113-B4A2-A4EE0FD91991}"/>
    <cellStyle name="Notiz 4 2 8 5" xfId="19387" xr:uid="{73C0946A-6145-41E7-AB42-2B255C8DF33D}"/>
    <cellStyle name="Notiz 4 2 8 6" xfId="25906" xr:uid="{7A2109F8-A654-4252-B292-4E223A792270}"/>
    <cellStyle name="Notiz 4 2 8 7" xfId="32254" xr:uid="{9B89B342-D07E-4894-BE7E-61DB707FACE6}"/>
    <cellStyle name="Notiz 4 2 8 8" xfId="35860" xr:uid="{D1303DED-4B88-45A0-A303-1FDD9D0B8AFF}"/>
    <cellStyle name="Notiz 4 2 8 9" xfId="39312" xr:uid="{00C70D9F-1AD5-4C6E-9CA8-4086ACA98AC0}"/>
    <cellStyle name="Notiz 4 2 9" xfId="3796" xr:uid="{09ABEDBE-3A36-416F-B33A-61F19C89B1F2}"/>
    <cellStyle name="Notiz 4 2 9 10" xfId="41459" xr:uid="{5EB48AE3-76C6-44D0-8673-B056254C9DB6}"/>
    <cellStyle name="Notiz 4 2 9 11" xfId="45795" xr:uid="{149D9F7D-B790-4F90-AD7E-4370A41664A4}"/>
    <cellStyle name="Notiz 4 2 9 12" xfId="49199" xr:uid="{62548894-7D4A-4C6C-88BA-D8C36547F68A}"/>
    <cellStyle name="Notiz 4 2 9 13" xfId="51166" xr:uid="{CF13596F-7065-4798-8E8F-677F8EA52048}"/>
    <cellStyle name="Notiz 4 2 9 2" xfId="8229" xr:uid="{1A8207B8-8F4B-49C6-A3B3-79005599CF7D}"/>
    <cellStyle name="Notiz 4 2 9 3" xfId="11800" xr:uid="{5763E606-D686-4965-B145-3AF00F9BD447}"/>
    <cellStyle name="Notiz 4 2 9 4" xfId="15703" xr:uid="{7E8F78F7-A6C6-4994-B3D8-B36CF95E09D7}"/>
    <cellStyle name="Notiz 4 2 9 5" xfId="18884" xr:uid="{5A338A0C-E3AA-4163-B1AC-A8463120A22F}"/>
    <cellStyle name="Notiz 4 2 9 6" xfId="25403" xr:uid="{5AA722DB-07B7-4BDE-802B-A98FBE8412B6}"/>
    <cellStyle name="Notiz 4 2 9 7" xfId="31751" xr:uid="{4E1F8C59-B31A-4449-8E0C-579667A73240}"/>
    <cellStyle name="Notiz 4 2 9 8" xfId="35357" xr:uid="{0C44C1F1-C3B9-4AAB-8584-3B1BF1A73E06}"/>
    <cellStyle name="Notiz 4 2 9 9" xfId="38809" xr:uid="{52E66BE2-DF41-452F-A972-E7456ABA93A8}"/>
    <cellStyle name="Notiz 4 3" xfId="1454" xr:uid="{9C8E3D96-AD4D-40E9-AC64-523AF155F66A}"/>
    <cellStyle name="Notiz 4 3 10" xfId="43479" xr:uid="{05B1F53D-8FFF-4146-9082-0B1EF30A5F15}"/>
    <cellStyle name="Notiz 4 3 11" xfId="47890" xr:uid="{659191F2-BD2E-4EFB-B715-2BDDCAB79275}"/>
    <cellStyle name="Notiz 4 3 2" xfId="5893" xr:uid="{D7A1B946-7DDE-4CA1-88C7-1DA709DE1000}"/>
    <cellStyle name="Notiz 4 3 3" xfId="9470" xr:uid="{21D73861-58EF-4607-BA6B-5CF1A910A316}"/>
    <cellStyle name="Notiz 4 3 4" xfId="16575" xr:uid="{CF55B30E-0679-428E-A900-541AED84CAF8}"/>
    <cellStyle name="Notiz 4 3 5" xfId="20562" xr:uid="{081DE804-38E0-430A-B8D2-61549D1655CA}"/>
    <cellStyle name="Notiz 4 3 6" xfId="23179" xr:uid="{6AC9076C-7D0B-407C-8C62-CA58ECE6C307}"/>
    <cellStyle name="Notiz 4 3 7" xfId="28677" xr:uid="{69978499-388F-4971-8F3E-2874EA2C3C6C}"/>
    <cellStyle name="Notiz 4 3 8" xfId="33037" xr:uid="{30F61E80-67F6-499E-AA88-AC84F4852C1A}"/>
    <cellStyle name="Notiz 4 3 9" xfId="27458" xr:uid="{D66C9C6F-E9FC-4639-813C-75FFE71A5194}"/>
    <cellStyle name="Notiz 4 4" xfId="1765" xr:uid="{3381B125-5952-4D80-B3AA-BE667D6A75CD}"/>
    <cellStyle name="Notiz 4 4 10" xfId="30228" xr:uid="{22E7B165-5B49-433D-A14B-F5F0313AA7B1}"/>
    <cellStyle name="Notiz 4 4 11" xfId="43790" xr:uid="{F945B59F-F6EA-43E3-B282-62FF4E5D5A11}"/>
    <cellStyle name="Notiz 4 4 12" xfId="42490" xr:uid="{C380CC7A-F0F6-410C-A866-17FA62A8087A}"/>
    <cellStyle name="Notiz 4 4 2" xfId="6203" xr:uid="{9064440A-71FB-45B1-B53C-9593D151D7DC}"/>
    <cellStyle name="Notiz 4 4 3" xfId="9781" xr:uid="{7ACF2E33-D084-405D-9DB9-C322CBF2371E}"/>
    <cellStyle name="Notiz 4 4 4" xfId="13683" xr:uid="{801444B0-B5C6-445C-8B80-ED870990CA52}"/>
    <cellStyle name="Notiz 4 4 5" xfId="16886" xr:uid="{75FCCF6A-7660-40D8-9FB5-28E4140436F1}"/>
    <cellStyle name="Notiz 4 4 6" xfId="20873" xr:uid="{298279DE-1179-4A12-B5F2-3E421C0E5E83}"/>
    <cellStyle name="Notiz 4 4 7" xfId="23473" xr:uid="{ECE7F50B-7A75-44EA-9760-5B18E322A039}"/>
    <cellStyle name="Notiz 4 4 8" xfId="28212" xr:uid="{C5C59688-D451-4DB2-9363-3F0D72D3D5B7}"/>
    <cellStyle name="Notiz 4 4 9" xfId="33348" xr:uid="{34349DC2-B89C-4571-A4BB-DAF3178EF750}"/>
    <cellStyle name="Notiz 4 5" xfId="2113" xr:uid="{85C07863-4240-4691-B88E-424B28F361D5}"/>
    <cellStyle name="Notiz 4 5 10" xfId="39830" xr:uid="{EF671C07-3073-40C9-93DA-EDD11808F4BE}"/>
    <cellStyle name="Notiz 4 5 11" xfId="44136" xr:uid="{C76F6F1B-404D-4A48-B215-AABAEF4E9DE4}"/>
    <cellStyle name="Notiz 4 5 12" xfId="47906" xr:uid="{3329E6F2-6DAF-45B6-89B7-00ED8BF8C096}"/>
    <cellStyle name="Notiz 4 5 2" xfId="6551" xr:uid="{0B2E0D29-EE86-4A21-83A7-731CD816AD3F}"/>
    <cellStyle name="Notiz 4 5 3" xfId="10129" xr:uid="{0876CE46-8572-4604-A30F-94F3B6035119}"/>
    <cellStyle name="Notiz 4 5 4" xfId="14028" xr:uid="{DC083CBE-E358-43A0-B250-B306670BF9E8}"/>
    <cellStyle name="Notiz 4 5 5" xfId="17229" xr:uid="{05285FDA-81E9-40F7-876B-88C10F7B308B}"/>
    <cellStyle name="Notiz 4 5 6" xfId="21212" xr:uid="{0F3C28F2-D67A-487B-B025-CAB99682F0CF}"/>
    <cellStyle name="Notiz 4 5 7" xfId="23799" xr:uid="{165C7954-0B79-4AD4-B3B7-05323196EEFA}"/>
    <cellStyle name="Notiz 4 5 8" xfId="30505" xr:uid="{957CE2E3-11A1-48A9-8E7E-AEAC9AD9E6D4}"/>
    <cellStyle name="Notiz 4 5 9" xfId="33692" xr:uid="{BF84AA7A-BA53-4427-B807-2AC41FC0E5D4}"/>
    <cellStyle name="Notiz 4 6" xfId="2452" xr:uid="{91787002-84DC-4CBF-810F-D0F842B08478}"/>
    <cellStyle name="Notiz 4 6 10" xfId="40169" xr:uid="{851FD15F-A98A-41EA-9C5C-48AB1BDD2D0C}"/>
    <cellStyle name="Notiz 4 6 11" xfId="44475" xr:uid="{F6846946-DC44-47AB-83F3-E86DFDA10997}"/>
    <cellStyle name="Notiz 4 6 12" xfId="48090" xr:uid="{741E790D-C5FB-4048-B1E3-ADC0FDE176C9}"/>
    <cellStyle name="Notiz 4 6 2" xfId="6890" xr:uid="{553B3895-8EA4-47E4-9458-60EE22E65D90}"/>
    <cellStyle name="Notiz 4 6 3" xfId="10468" xr:uid="{4E3281CE-D7C7-4912-B9B2-898B78759602}"/>
    <cellStyle name="Notiz 4 6 4" xfId="14367" xr:uid="{63A56125-171B-45B2-BD28-5C2C63652A56}"/>
    <cellStyle name="Notiz 4 6 5" xfId="17568" xr:uid="{19742144-F92A-4BBF-A877-9FA9D009B27D}"/>
    <cellStyle name="Notiz 4 6 6" xfId="21551" xr:uid="{F21FC69A-4A5C-4A30-90C9-4F899F4FC25A}"/>
    <cellStyle name="Notiz 4 6 7" xfId="24133" xr:uid="{48CD6E62-82B8-4D05-A019-61BE38AA1C75}"/>
    <cellStyle name="Notiz 4 6 8" xfId="29696" xr:uid="{F21E89B7-E538-44B3-A1CA-CD72F6148613}"/>
    <cellStyle name="Notiz 4 6 9" xfId="34031" xr:uid="{A523C83D-4BB8-47A0-BAB1-0DF163A6DD74}"/>
    <cellStyle name="Notiz 4 7" xfId="3136" xr:uid="{853B1F77-F8F0-4DBE-B2FD-F0DFFE64B7A9}"/>
    <cellStyle name="Notiz 4 7 10" xfId="34713" xr:uid="{40D15365-2889-49C3-8991-AEE7E93A00CE}"/>
    <cellStyle name="Notiz 4 7 11" xfId="38158" xr:uid="{03CEEE10-50CE-4B31-B8B6-3183161C5ADB}"/>
    <cellStyle name="Notiz 4 7 12" xfId="40847" xr:uid="{B9A01311-AF55-4950-8B25-AA25A406F2A3}"/>
    <cellStyle name="Notiz 4 7 13" xfId="45158" xr:uid="{AAB538F7-5863-4219-9DA2-12F78B76C5B5}"/>
    <cellStyle name="Notiz 4 7 14" xfId="48549" xr:uid="{A8369E31-00E2-48AB-A0A5-6AF3527FF6D5}"/>
    <cellStyle name="Notiz 4 7 15" xfId="50554" xr:uid="{89F3C9F9-AC9F-4192-8486-4932DDD57CE3}"/>
    <cellStyle name="Notiz 4 7 2" xfId="7571" xr:uid="{F571DB09-14E2-462A-96B9-97C3EC06EE98}"/>
    <cellStyle name="Notiz 4 7 3" xfId="11150" xr:uid="{1AD76119-878E-4670-A9FB-18479FE16742}"/>
    <cellStyle name="Notiz 4 7 4" xfId="15050" xr:uid="{FD68DBD2-8FA6-4E9F-AB18-2BC6DD08E167}"/>
    <cellStyle name="Notiz 4 7 5" xfId="18249" xr:uid="{BD75B9DC-E7A0-4665-91BF-6D5D8955BC9B}"/>
    <cellStyle name="Notiz 4 7 6" xfId="22229" xr:uid="{C900EFB9-A047-4E60-A469-EF1A9C8C667C}"/>
    <cellStyle name="Notiz 4 7 7" xfId="24791" xr:uid="{874562DF-BA8B-4084-9643-1D7AC9834108}"/>
    <cellStyle name="Notiz 4 7 8" xfId="29134" xr:uid="{14228DD3-AD3C-430B-B7CE-6BA8073D25B2}"/>
    <cellStyle name="Notiz 4 7 9" xfId="31108" xr:uid="{A75A1E3C-FA38-4661-B80B-4AD6EEB2FE91}"/>
    <cellStyle name="Notiz 4 8" xfId="3508" xr:uid="{9A44A4B8-F294-4EF3-8246-F947A429AA65}"/>
    <cellStyle name="Notiz 4 8 10" xfId="35085" xr:uid="{B64B85FA-BBB1-45F4-BE0D-6E1549FDAC24}"/>
    <cellStyle name="Notiz 4 8 11" xfId="38530" xr:uid="{9BA2FC81-AE30-4483-A0DA-38A2A849C5F1}"/>
    <cellStyle name="Notiz 4 8 12" xfId="41219" xr:uid="{6D8BB056-125C-4837-A516-AF5242D4F3CE}"/>
    <cellStyle name="Notiz 4 8 13" xfId="45530" xr:uid="{1C7A2403-A5F2-437A-B8D7-B71D5397720A}"/>
    <cellStyle name="Notiz 4 8 14" xfId="48921" xr:uid="{D1E0620B-8EC1-4137-BCE7-9776960049F1}"/>
    <cellStyle name="Notiz 4 8 15" xfId="50926" xr:uid="{C294293D-E987-4ACB-A6C4-BEB38F4EC22C}"/>
    <cellStyle name="Notiz 4 8 2" xfId="7943" xr:uid="{D688F88F-3EAB-4C09-9D63-A7757A498245}"/>
    <cellStyle name="Notiz 4 8 3" xfId="11522" xr:uid="{E8957EF2-A86C-40C3-A655-4D62EB9E5E5A}"/>
    <cellStyle name="Notiz 4 8 4" xfId="15422" xr:uid="{D6627782-252F-45BF-A830-2277A9E3CA2F}"/>
    <cellStyle name="Notiz 4 8 5" xfId="18621" xr:uid="{771AFD53-4F4B-43F7-8347-2F80255ABA0D}"/>
    <cellStyle name="Notiz 4 8 6" xfId="22601" xr:uid="{6C81C3DC-D09D-4178-9F28-76EC289BB930}"/>
    <cellStyle name="Notiz 4 8 7" xfId="25163" xr:uid="{2B524823-4C71-4B7A-A7A7-F6326D7B9725}"/>
    <cellStyle name="Notiz 4 8 8" xfId="29506" xr:uid="{9BE300B6-1498-4D05-BE7F-936AD6B629D8}"/>
    <cellStyle name="Notiz 4 8 9" xfId="31480" xr:uid="{8EBD3572-A869-47CF-ACC3-71F7A7806C6B}"/>
    <cellStyle name="Notiz 4 9" xfId="4090" xr:uid="{C6F41590-2231-4793-A633-39A310D96DBF}"/>
    <cellStyle name="Notiz 4 9 10" xfId="41753" xr:uid="{BEDD0428-683C-4BFC-A470-4D5494C5BA6C}"/>
    <cellStyle name="Notiz 4 9 11" xfId="46089" xr:uid="{2549D94C-BC6B-421D-9A5A-87A6BD22C8E4}"/>
    <cellStyle name="Notiz 4 9 12" xfId="49493" xr:uid="{2AD144CB-D340-4315-83F7-F872B98685E6}"/>
    <cellStyle name="Notiz 4 9 13" xfId="51460" xr:uid="{B5A604C4-6BDF-4267-9548-64FA5C5C3015}"/>
    <cellStyle name="Notiz 4 9 2" xfId="8523" xr:uid="{B30B1B26-5BC5-479C-92A0-05BA9D40E0D9}"/>
    <cellStyle name="Notiz 4 9 3" xfId="12094" xr:uid="{439038B7-E75D-4337-9522-3636E6FE904C}"/>
    <cellStyle name="Notiz 4 9 4" xfId="15997" xr:uid="{09C018A0-864B-480C-B408-B093CC8D9ACE}"/>
    <cellStyle name="Notiz 4 9 5" xfId="19178" xr:uid="{EC7B1A84-11EC-4522-AC19-336471BDA8CF}"/>
    <cellStyle name="Notiz 4 9 6" xfId="25697" xr:uid="{E656715F-D342-4289-807B-D24F486C2D91}"/>
    <cellStyle name="Notiz 4 9 7" xfId="32045" xr:uid="{70282DD4-9C31-4DA3-B557-2F249C410924}"/>
    <cellStyle name="Notiz 4 9 8" xfId="35651" xr:uid="{75234907-7ADB-477D-AAC2-CE85FBD987C8}"/>
    <cellStyle name="Notiz 4 9 9" xfId="39103" xr:uid="{E1AC8098-DE05-48BD-A13D-E5C02107901F}"/>
    <cellStyle name="Notiz 5" xfId="760" xr:uid="{BC897867-FA7D-478C-A3D1-C65E35166AC6}"/>
    <cellStyle name="Notiz 5 10" xfId="5132" xr:uid="{7ED4C0A1-39EF-4DB6-8D3F-A2E8BA8ECEFA}"/>
    <cellStyle name="Notiz 5 11" xfId="12732" xr:uid="{FCF20068-82EE-44DF-96BA-265EED6F81A7}"/>
    <cellStyle name="Notiz 5 12" xfId="19873" xr:uid="{9FBECDC6-0296-442F-8B32-C873E608C282}"/>
    <cellStyle name="Notiz 5 13" xfId="36561" xr:uid="{7CE4C4C2-85B8-425B-B497-4941A8B9ED19}"/>
    <cellStyle name="Notiz 5 14" xfId="42790" xr:uid="{A589496B-1DF1-426F-99B4-C20A1D4F27D0}"/>
    <cellStyle name="Notiz 5 15" xfId="52623" xr:uid="{E7578CD2-DC29-4068-8739-1DA34F0F7BDA}"/>
    <cellStyle name="Notiz 5 2" xfId="1256" xr:uid="{DFF7560B-5AE2-47F0-86FE-3C57DEC81FCA}"/>
    <cellStyle name="Notiz 5 2 10" xfId="43281" xr:uid="{F0A0A638-34EB-4F90-97AE-89A2BACCFC23}"/>
    <cellStyle name="Notiz 5 2 11" xfId="48000" xr:uid="{54AC131A-5953-48FD-B26C-BA856E095F7F}"/>
    <cellStyle name="Notiz 5 2 2" xfId="5698" xr:uid="{4C63D6A6-07F3-404B-8608-DA9EC5197BE7}"/>
    <cellStyle name="Notiz 5 2 3" xfId="9272" xr:uid="{85ADDDFB-989A-4A5C-89A1-690431E6935C}"/>
    <cellStyle name="Notiz 5 2 4" xfId="4814" xr:uid="{A615F261-38AA-44EB-9B94-946C1A15AC22}"/>
    <cellStyle name="Notiz 5 2 5" xfId="20364" xr:uid="{F8A00460-EA81-45D7-9A08-2A01CFF489AE}"/>
    <cellStyle name="Notiz 5 2 6" xfId="12651" xr:uid="{10E6554A-25A4-42BE-9987-FCDAB84CBEAF}"/>
    <cellStyle name="Notiz 5 2 7" xfId="29980" xr:uid="{EEEF2254-8011-4A9E-8205-E48AAEDA1752}"/>
    <cellStyle name="Notiz 5 2 8" xfId="32839" xr:uid="{BD1F381A-3BAA-42AE-9090-862814C8C457}"/>
    <cellStyle name="Notiz 5 2 9" xfId="37022" xr:uid="{5454EE37-A955-4E09-B2D0-1AFF1ADABD80}"/>
    <cellStyle name="Notiz 5 3" xfId="1757" xr:uid="{0AFE29F6-8031-4D13-9076-3A59499CB315}"/>
    <cellStyle name="Notiz 5 3 10" xfId="27543" xr:uid="{34CE01B8-AEF1-4D74-A579-E1D15121AAED}"/>
    <cellStyle name="Notiz 5 3 11" xfId="43782" xr:uid="{F6A6D230-B56C-461F-9F4E-B1FB1AFE4561}"/>
    <cellStyle name="Notiz 5 3 12" xfId="46857" xr:uid="{7A5B8EA7-1147-46C0-BB85-B76E31830622}"/>
    <cellStyle name="Notiz 5 3 2" xfId="6195" xr:uid="{D4E3C367-725E-419D-A26F-DCFC4A7BA06A}"/>
    <cellStyle name="Notiz 5 3 3" xfId="9773" xr:uid="{61155294-DCD0-46C3-B9C6-442E36D3B38F}"/>
    <cellStyle name="Notiz 5 3 4" xfId="13675" xr:uid="{FBCA6111-9B32-4C44-8182-611075D7ADF4}"/>
    <cellStyle name="Notiz 5 3 5" xfId="16878" xr:uid="{BD4EC352-2A4F-45E9-9973-2DB372CB104E}"/>
    <cellStyle name="Notiz 5 3 6" xfId="20865" xr:uid="{4C2F07BA-D29A-4101-9804-34DEF6250017}"/>
    <cellStyle name="Notiz 5 3 7" xfId="23465" xr:uid="{2F1C930C-0E2E-4EBD-8C4F-73B0528AB0F7}"/>
    <cellStyle name="Notiz 5 3 8" xfId="26493" xr:uid="{879DD1DD-F52E-4419-813B-86FFF1126277}"/>
    <cellStyle name="Notiz 5 3 9" xfId="33340" xr:uid="{EF62D885-69D4-4DD3-8526-0808D1673136}"/>
    <cellStyle name="Notiz 5 4" xfId="2194" xr:uid="{666F3FF2-874F-42DB-A1C3-DCB77FAE571C}"/>
    <cellStyle name="Notiz 5 4 10" xfId="39911" xr:uid="{3EA9075C-39E0-4373-96E9-096D184CEE80}"/>
    <cellStyle name="Notiz 5 4 11" xfId="44217" xr:uid="{C90FE07F-946B-46D6-BF76-7071A8D8E264}"/>
    <cellStyle name="Notiz 5 4 12" xfId="47916" xr:uid="{55429915-4B7F-492F-971F-E66AADC19F35}"/>
    <cellStyle name="Notiz 5 4 2" xfId="6632" xr:uid="{4762DE65-5FFC-41F7-B125-82F96748A6B4}"/>
    <cellStyle name="Notiz 5 4 3" xfId="10210" xr:uid="{5ACC5C35-1140-4D78-AB98-48AC0D1DB1FC}"/>
    <cellStyle name="Notiz 5 4 4" xfId="14109" xr:uid="{4A617EC1-E620-4B84-85DD-2537BD03940C}"/>
    <cellStyle name="Notiz 5 4 5" xfId="17310" xr:uid="{F9AF9D8C-58A3-4F84-A707-1D96C9F329D2}"/>
    <cellStyle name="Notiz 5 4 6" xfId="21293" xr:uid="{FD9290CE-1B79-49D9-AFA9-16FB65F4F7ED}"/>
    <cellStyle name="Notiz 5 4 7" xfId="23880" xr:uid="{0419002D-0EBA-4382-8E51-B37A3F3C285D}"/>
    <cellStyle name="Notiz 5 4 8" xfId="30386" xr:uid="{B58FC61B-654C-4289-AB46-622906ECD046}"/>
    <cellStyle name="Notiz 5 4 9" xfId="33773" xr:uid="{B834CA7F-E083-4FDD-9629-6EC35C958AB3}"/>
    <cellStyle name="Notiz 5 5" xfId="2543" xr:uid="{E0ED0F6E-8C1B-40FF-A173-3317C2548BF8}"/>
    <cellStyle name="Notiz 5 5 10" xfId="40260" xr:uid="{BEB8CD21-F361-4A72-B01D-8F6F86E9169A}"/>
    <cellStyle name="Notiz 5 5 11" xfId="44566" xr:uid="{CB3B2A28-70CD-47CA-98B2-5D7671547EBF}"/>
    <cellStyle name="Notiz 5 5 12" xfId="46754" xr:uid="{932D8DB3-5623-46CE-B122-5FBAA6EEC436}"/>
    <cellStyle name="Notiz 5 5 2" xfId="6980" xr:uid="{FA29E1C9-D34D-4763-831E-AE0686CCB573}"/>
    <cellStyle name="Notiz 5 5 3" xfId="10559" xr:uid="{8D506971-0620-4456-81A3-126AAEB10EDB}"/>
    <cellStyle name="Notiz 5 5 4" xfId="14458" xr:uid="{C3CC5A3B-657B-43CC-9D34-BA5D13F14DD7}"/>
    <cellStyle name="Notiz 5 5 5" xfId="17659" xr:uid="{FA99A581-5FD1-4F5F-BE2E-B577CED9A9BB}"/>
    <cellStyle name="Notiz 5 5 6" xfId="21642" xr:uid="{5FFD79ED-5BC1-432A-BC95-36A72961D5C6}"/>
    <cellStyle name="Notiz 5 5 7" xfId="24218" xr:uid="{7DEC621F-5220-4D13-A084-0715CFCAEA1A}"/>
    <cellStyle name="Notiz 5 5 8" xfId="30515" xr:uid="{13509C0A-A4EE-4E29-8DD0-D56569C48802}"/>
    <cellStyle name="Notiz 5 5 9" xfId="34122" xr:uid="{2EBCED66-1BFE-4680-BF0D-0A0CC79E7FF5}"/>
    <cellStyle name="Notiz 5 6" xfId="3227" xr:uid="{965936A9-1F5D-4FC8-B70A-6BC90FE3A448}"/>
    <cellStyle name="Notiz 5 6 10" xfId="34804" xr:uid="{B8FFDC3A-E7CB-40AA-9C86-23C038ACDAF2}"/>
    <cellStyle name="Notiz 5 6 11" xfId="38249" xr:uid="{A9DBF103-FA36-46BD-867C-5039B237BF53}"/>
    <cellStyle name="Notiz 5 6 12" xfId="40938" xr:uid="{C08AF900-8E08-400C-96A9-7C6FD62143D1}"/>
    <cellStyle name="Notiz 5 6 13" xfId="45249" xr:uid="{78D7AF52-0B58-484D-B6B7-7ED8D4390E26}"/>
    <cellStyle name="Notiz 5 6 14" xfId="48640" xr:uid="{C041C9E9-733C-4751-9A7E-CCA4D39AA22A}"/>
    <cellStyle name="Notiz 5 6 15" xfId="50645" xr:uid="{5FEF3582-23A7-4DB8-B33C-DBEE288AC0C8}"/>
    <cellStyle name="Notiz 5 6 2" xfId="7662" xr:uid="{A7DBCA9A-9C0C-416D-944E-02B50F5EBC74}"/>
    <cellStyle name="Notiz 5 6 3" xfId="11241" xr:uid="{91DEBA17-0EE8-4161-9729-993FBE8F75A2}"/>
    <cellStyle name="Notiz 5 6 4" xfId="15141" xr:uid="{4BC41936-6409-4A70-8F5C-CC1597F8F8F5}"/>
    <cellStyle name="Notiz 5 6 5" xfId="18340" xr:uid="{B96C7731-D440-4427-82E6-E1EEB5678F45}"/>
    <cellStyle name="Notiz 5 6 6" xfId="22320" xr:uid="{EA1A8E13-8AEC-4D0F-A46A-FC57E0AEC0DA}"/>
    <cellStyle name="Notiz 5 6 7" xfId="24882" xr:uid="{A27D6C73-08F0-4A60-8907-B319DF005BCC}"/>
    <cellStyle name="Notiz 5 6 8" xfId="29225" xr:uid="{8457BE78-991A-4912-83DD-48C9AEFD8386}"/>
    <cellStyle name="Notiz 5 6 9" xfId="31199" xr:uid="{73B3B518-AF2D-4B34-BCD8-0F863D23DC75}"/>
    <cellStyle name="Notiz 5 7" xfId="3500" xr:uid="{B1C3F89C-20A3-47ED-A518-E5130A2BF5C1}"/>
    <cellStyle name="Notiz 5 7 10" xfId="35077" xr:uid="{3293F813-904D-4352-8A41-752C463AC406}"/>
    <cellStyle name="Notiz 5 7 11" xfId="38522" xr:uid="{8D385D2C-7F51-4E45-B4A2-B6382CCC05F9}"/>
    <cellStyle name="Notiz 5 7 12" xfId="41211" xr:uid="{CFFCE0CC-6135-40A8-AE5C-EA1BC86DA015}"/>
    <cellStyle name="Notiz 5 7 13" xfId="45522" xr:uid="{56BF032F-77F2-48CA-A6CC-BD8427FD3466}"/>
    <cellStyle name="Notiz 5 7 14" xfId="48913" xr:uid="{C60C8701-B483-43F1-81DC-E4F701E63078}"/>
    <cellStyle name="Notiz 5 7 15" xfId="50918" xr:uid="{F539029A-25F3-49A2-A0DF-4DFD7806EFB4}"/>
    <cellStyle name="Notiz 5 7 2" xfId="7935" xr:uid="{685CA930-E6FE-4347-9AF9-317AE513709F}"/>
    <cellStyle name="Notiz 5 7 3" xfId="11514" xr:uid="{469DB98D-645A-485C-9EA5-A61540DE8B0B}"/>
    <cellStyle name="Notiz 5 7 4" xfId="15414" xr:uid="{F9B6A0BF-90E2-475E-AA58-FDB62A346ED3}"/>
    <cellStyle name="Notiz 5 7 5" xfId="18613" xr:uid="{30E61D94-CF16-44C0-884E-DA41189BAC6F}"/>
    <cellStyle name="Notiz 5 7 6" xfId="22593" xr:uid="{34390C14-5526-4FC5-863D-0217F0D731E5}"/>
    <cellStyle name="Notiz 5 7 7" xfId="25155" xr:uid="{BD957715-0394-430C-81C2-334525551848}"/>
    <cellStyle name="Notiz 5 7 8" xfId="29498" xr:uid="{299A84BD-95AD-40FB-BE18-27271964313A}"/>
    <cellStyle name="Notiz 5 7 9" xfId="31472" xr:uid="{CB2ED95C-F59B-497B-8546-6CA8A71EA10D}"/>
    <cellStyle name="Notiz 5 8" xfId="4181" xr:uid="{CCDA8444-B989-49A2-83D7-16C16495D4E6}"/>
    <cellStyle name="Notiz 5 8 10" xfId="41844" xr:uid="{B17AFB7B-45BA-4E0F-B6F7-9C0B3561A19C}"/>
    <cellStyle name="Notiz 5 8 11" xfId="46180" xr:uid="{F2E8FBD5-CBC9-45C2-8EF5-EB4E91499F53}"/>
    <cellStyle name="Notiz 5 8 12" xfId="49584" xr:uid="{B0DF91FD-7206-461C-845D-F1B42756D889}"/>
    <cellStyle name="Notiz 5 8 13" xfId="51551" xr:uid="{967A0D9C-21D7-4CEA-878D-35EEB3DF8AC3}"/>
    <cellStyle name="Notiz 5 8 2" xfId="8614" xr:uid="{C442F419-0110-4986-AD92-E18C1201DEF0}"/>
    <cellStyle name="Notiz 5 8 3" xfId="12185" xr:uid="{CE27E37D-D3FF-41F2-B601-E7C5C2D7E9BF}"/>
    <cellStyle name="Notiz 5 8 4" xfId="16088" xr:uid="{B67914CC-779C-4005-AADD-A0307EEEE00B}"/>
    <cellStyle name="Notiz 5 8 5" xfId="19269" xr:uid="{64D28F4E-D052-4023-9DA9-256A9D704D92}"/>
    <cellStyle name="Notiz 5 8 6" xfId="25788" xr:uid="{07694CC4-9426-4ECB-9792-AAAFC54E1CBB}"/>
    <cellStyle name="Notiz 5 8 7" xfId="32136" xr:uid="{10AA3410-84A3-4507-AEDB-37FA710C4F63}"/>
    <cellStyle name="Notiz 5 8 8" xfId="35742" xr:uid="{C3D4354B-E55E-4805-80CB-579D232CE351}"/>
    <cellStyle name="Notiz 5 8 9" xfId="39194" xr:uid="{AF2B8CFB-89C3-43FA-9E1D-1239B0C201F9}"/>
    <cellStyle name="Notiz 5 9" xfId="3819" xr:uid="{422A1641-CC19-4E0A-A466-E8EAE78A5AF2}"/>
    <cellStyle name="Notiz 5 9 10" xfId="41482" xr:uid="{196EF6C7-415F-4563-8E53-709A81B4F4EB}"/>
    <cellStyle name="Notiz 5 9 11" xfId="45818" xr:uid="{869DFB7A-68AB-4C15-A85C-BC22F4BA716F}"/>
    <cellStyle name="Notiz 5 9 12" xfId="49222" xr:uid="{601E4C5B-71C2-42B6-81F6-B8481743CFE1}"/>
    <cellStyle name="Notiz 5 9 13" xfId="51189" xr:uid="{27DD19F5-E23C-4DE1-B3B3-31C71A213E76}"/>
    <cellStyle name="Notiz 5 9 2" xfId="8252" xr:uid="{ED1783CD-ECAA-4494-99BC-B18616FB9DB0}"/>
    <cellStyle name="Notiz 5 9 3" xfId="11823" xr:uid="{48B2BC2A-FD18-4EF6-B739-7A2176E8A887}"/>
    <cellStyle name="Notiz 5 9 4" xfId="15726" xr:uid="{99785328-DAB4-4FA1-8A3A-678495188FAB}"/>
    <cellStyle name="Notiz 5 9 5" xfId="18907" xr:uid="{2B9000B7-6852-4690-8E50-05BDD8D00C56}"/>
    <cellStyle name="Notiz 5 9 6" xfId="25426" xr:uid="{120DAFEC-04FE-4E26-B36B-C63B3D6FB7FA}"/>
    <cellStyle name="Notiz 5 9 7" xfId="31774" xr:uid="{C17F3A16-19C6-46C6-8023-80C3BE87055A}"/>
    <cellStyle name="Notiz 5 9 8" xfId="35380" xr:uid="{A1102936-DADA-450E-BF07-18A2F4C34DE4}"/>
    <cellStyle name="Notiz 5 9 9" xfId="38832" xr:uid="{A88E408B-2077-440C-9A0A-16BFAF9519ED}"/>
    <cellStyle name="Notiz 6" xfId="1095" xr:uid="{34422396-0199-44D2-8BA2-2C2457F9F791}"/>
    <cellStyle name="Notiz 6 10" xfId="43120" xr:uid="{495B81F6-F7E8-4594-8545-052BAF315EFA}"/>
    <cellStyle name="Notiz 6 11" xfId="47042" xr:uid="{CCB159A9-1850-431A-9A89-19B217D3DED5}"/>
    <cellStyle name="Notiz 6 2" xfId="5537" xr:uid="{A75D4276-A6E0-4ED3-9EAD-806080052972}"/>
    <cellStyle name="Notiz 6 3" xfId="9111" xr:uid="{0DF1B8B2-BB91-49E8-A96F-E93C2C44C356}"/>
    <cellStyle name="Notiz 6 4" xfId="12873" xr:uid="{69DB34EF-EC56-4B5D-8586-67BA036128F4}"/>
    <cellStyle name="Notiz 6 5" xfId="20203" xr:uid="{C857526F-6127-4AF1-BE56-1B329D6AA794}"/>
    <cellStyle name="Notiz 6 6" xfId="22846" xr:uid="{6B02A243-FAAA-41F2-8D08-7518BF8FA3F6}"/>
    <cellStyle name="Notiz 6 7" xfId="28536" xr:uid="{D6BE7F88-DA28-4275-9673-C93102DA7F1D}"/>
    <cellStyle name="Notiz 6 8" xfId="32678" xr:uid="{A05D0F05-5E19-445F-8137-E50B26564582}"/>
    <cellStyle name="Notiz 6 9" xfId="26225" xr:uid="{382C041F-77C2-4EBE-9F2C-C6ABF9D8F950}"/>
    <cellStyle name="Notiz 7" xfId="1713" xr:uid="{1E7DC7E0-30E0-420E-A6EF-993C61D4948B}"/>
    <cellStyle name="Notiz 7 10" xfId="26622" xr:uid="{83550B54-9956-4939-AF0E-31396DBF9E2E}"/>
    <cellStyle name="Notiz 7 11" xfId="43738" xr:uid="{AA0F0CE8-3840-4721-9F82-F454FE117173}"/>
    <cellStyle name="Notiz 7 12" xfId="46963" xr:uid="{1531C930-4606-418C-80E3-1A8610CDE385}"/>
    <cellStyle name="Notiz 7 2" xfId="6152" xr:uid="{FAF99E06-4B6E-4069-ACCE-CD760C67C903}"/>
    <cellStyle name="Notiz 7 3" xfId="9729" xr:uid="{F38DB840-B7CE-4716-8F65-51F59FB4696B}"/>
    <cellStyle name="Notiz 7 4" xfId="13631" xr:uid="{4014CA5D-C4A0-482B-B75F-E73EF7BA1E10}"/>
    <cellStyle name="Notiz 7 5" xfId="16834" xr:uid="{3FF9C286-59AF-4F55-9A4E-533E2A10A26C}"/>
    <cellStyle name="Notiz 7 6" xfId="20821" xr:uid="{5C3A66DA-30F2-4249-828E-C202297063E8}"/>
    <cellStyle name="Notiz 7 7" xfId="23423" xr:uid="{6A4E7277-726A-4B45-AB2F-70EE7B952CFA}"/>
    <cellStyle name="Notiz 7 8" xfId="30021" xr:uid="{353FED05-9669-40AC-A4E6-47BD6F5895D0}"/>
    <cellStyle name="Notiz 7 9" xfId="33296" xr:uid="{88C28FAC-FE70-4D3D-8146-E4C6DF0D270E}"/>
    <cellStyle name="Notiz 8" xfId="1978" xr:uid="{4132D540-273E-45CF-BB88-588A73A605FC}"/>
    <cellStyle name="Notiz 8 10" xfId="39695" xr:uid="{05881278-98BF-44AF-AC30-A02DA62CE304}"/>
    <cellStyle name="Notiz 8 11" xfId="44001" xr:uid="{8D5A48BF-73BC-47DE-AFE1-5BD6FEEC1753}"/>
    <cellStyle name="Notiz 8 12" xfId="47512" xr:uid="{2860E5E2-D5F1-48A8-8641-A6B9E2C39795}"/>
    <cellStyle name="Notiz 8 2" xfId="6416" xr:uid="{AE150641-87D6-4484-8BAF-61305527DC5C}"/>
    <cellStyle name="Notiz 8 3" xfId="9994" xr:uid="{B84B9DEE-A87B-47C0-98CC-6C4AA95B5C8B}"/>
    <cellStyle name="Notiz 8 4" xfId="13893" xr:uid="{2DBF7C97-FA9A-4579-8CC9-0232618A625F}"/>
    <cellStyle name="Notiz 8 5" xfId="17094" xr:uid="{46721C14-9BF5-4FEA-B32D-DF4461F2C89F}"/>
    <cellStyle name="Notiz 8 6" xfId="21077" xr:uid="{D3DF2C42-7135-424D-8AFA-AD90763C9AFF}"/>
    <cellStyle name="Notiz 8 7" xfId="23666" xr:uid="{18E7418E-D0BF-47B3-A977-173361A0352D}"/>
    <cellStyle name="Notiz 8 8" xfId="28013" xr:uid="{1226322B-739A-4EA1-B019-6EF14A39424F}"/>
    <cellStyle name="Notiz 8 9" xfId="33557" xr:uid="{B3113451-9ACD-42A9-9926-F5F6DCCC604A}"/>
    <cellStyle name="Notiz 9" xfId="2011" xr:uid="{F709BCDB-02B9-4092-9777-B3C1001F1332}"/>
    <cellStyle name="Notiz 9 10" xfId="39728" xr:uid="{58620E28-798D-4C5B-9167-8D9210786EBB}"/>
    <cellStyle name="Notiz 9 11" xfId="44034" xr:uid="{F536E493-88CB-421A-9F6B-0DF19499DE88}"/>
    <cellStyle name="Notiz 9 12" xfId="47886" xr:uid="{0C950054-66CD-428B-92BB-159DCE910795}"/>
    <cellStyle name="Notiz 9 2" xfId="6449" xr:uid="{D2507073-91C4-438C-A223-C7DD606C1ACB}"/>
    <cellStyle name="Notiz 9 3" xfId="10027" xr:uid="{A35F6131-3152-4414-8D1B-F7ADCBF6C8DB}"/>
    <cellStyle name="Notiz 9 4" xfId="13926" xr:uid="{D4999479-9728-4675-BB10-FDB707FB4ADC}"/>
    <cellStyle name="Notiz 9 5" xfId="17127" xr:uid="{1BF2811C-14EC-4B92-B929-8B40EF3475F8}"/>
    <cellStyle name="Notiz 9 6" xfId="21110" xr:uid="{3B87853A-D42A-4022-A821-BFCEF43254BF}"/>
    <cellStyle name="Notiz 9 7" xfId="23698" xr:uid="{64C00B8F-3298-4DDE-8397-2D5E93436F1C}"/>
    <cellStyle name="Notiz 9 8" xfId="28473" xr:uid="{DBD9C066-6861-4020-8D26-27E58361C660}"/>
    <cellStyle name="Notiz 9 9" xfId="33590" xr:uid="{6A5A99AF-43B6-4148-9A12-04792841FAC9}"/>
    <cellStyle name="Output 2" xfId="248" xr:uid="{25475193-BCCB-4D9C-B80A-B2C0EC04EEC8}"/>
    <cellStyle name="Output 2 10" xfId="4994" xr:uid="{2C63AD2D-F9C8-4AC5-B344-08E3969F037D}"/>
    <cellStyle name="Output 2 11" xfId="13011" xr:uid="{3AD77FA5-90B9-40BA-BEB7-24D89BEA19FD}"/>
    <cellStyle name="Output 2 12" xfId="17043" xr:uid="{AB3AAC38-4089-4A3E-9F7C-997F425B83C0}"/>
    <cellStyle name="Output 2 13" xfId="42394" xr:uid="{06407615-2BA4-4754-AF6E-B715A78FD12E}"/>
    <cellStyle name="Output 2 14" xfId="52259" xr:uid="{8AF54193-B0B9-4627-BF54-F73F8F25932F}"/>
    <cellStyle name="Output 2 2" xfId="638" xr:uid="{4F36C85D-212C-4A0E-9936-7D0C5BA51024}"/>
    <cellStyle name="Output 2 2 10" xfId="4725" xr:uid="{12C63C39-4A02-4EFB-BF9E-95A8F98B27D5}"/>
    <cellStyle name="Output 2 2 11" xfId="13422" xr:uid="{14ACD9E4-6C9F-4713-ADC8-CF07E1D99318}"/>
    <cellStyle name="Output 2 2 12" xfId="19752" xr:uid="{4FEA67E5-B0EE-4672-A2C3-DDAB93DEA92D}"/>
    <cellStyle name="Output 2 2 13" xfId="42668" xr:uid="{0E8C677C-E7C1-486B-A356-89A6FFB78668}"/>
    <cellStyle name="Output 2 2 14" xfId="52502" xr:uid="{FFEDA60B-6643-4BFE-8B16-B990A6A7DB36}"/>
    <cellStyle name="Output 2 2 2" xfId="853" xr:uid="{FA37EB6B-A07D-41FA-8A18-37680FC76FB0}"/>
    <cellStyle name="Output 2 2 2 10" xfId="12869" xr:uid="{3F5ABFB7-B968-4F73-9EB8-E68A185AE2D0}"/>
    <cellStyle name="Output 2 2 2 11" xfId="19962" xr:uid="{C70745F6-179E-41C1-89A0-985C125B934B}"/>
    <cellStyle name="Output 2 2 2 12" xfId="42878" xr:uid="{4B9A3562-266B-401D-B4AC-9E08699E7054}"/>
    <cellStyle name="Output 2 2 2 13" xfId="52716" xr:uid="{39D24DAB-328C-4CD1-ADF9-E03064B9135F}"/>
    <cellStyle name="Output 2 2 2 2" xfId="1113" xr:uid="{89DFE231-57A7-4597-BDA1-19D91D00C90E}"/>
    <cellStyle name="Output 2 2 2 2 10" xfId="47284" xr:uid="{49A694DA-A36A-4216-AD72-31F3DB9539C8}"/>
    <cellStyle name="Output 2 2 2 2 2" xfId="9129" xr:uid="{33C24698-CE35-4872-BA93-D3224B253A05}"/>
    <cellStyle name="Output 2 2 2 2 3" xfId="12639" xr:uid="{C65966B3-19C9-42B1-9078-881026D2A145}"/>
    <cellStyle name="Output 2 2 2 2 4" xfId="20221" xr:uid="{B546C6F4-2524-463D-84FD-EE7A748BE88B}"/>
    <cellStyle name="Output 2 2 2 2 5" xfId="27161" xr:uid="{A0526869-5F75-4BEB-BEDA-0FFCEBD8B925}"/>
    <cellStyle name="Output 2 2 2 2 6" xfId="29957" xr:uid="{28BCECD0-C443-4716-B7C5-99AC74E33327}"/>
    <cellStyle name="Output 2 2 2 2 7" xfId="32696" xr:uid="{5E54B243-332C-47DB-8E78-E08FA3A3D302}"/>
    <cellStyle name="Output 2 2 2 2 8" xfId="36926" xr:uid="{5B4C8C50-8E59-4010-B489-62CA5CCDB091}"/>
    <cellStyle name="Output 2 2 2 2 9" xfId="43138" xr:uid="{CCCC030A-8F44-48BA-ACCE-84E3017B8DA0}"/>
    <cellStyle name="Output 2 2 2 3" xfId="1592" xr:uid="{4443CC01-86AE-42EC-8C02-EFCCB6C5DBA8}"/>
    <cellStyle name="Output 2 2 2 3 10" xfId="43617" xr:uid="{0A61ABFC-E68B-4CD3-AC87-6183DE9A0F42}"/>
    <cellStyle name="Output 2 2 2 3 11" xfId="48146" xr:uid="{DDED0527-F1B3-4EBE-8E0F-74DF444CF0E3}"/>
    <cellStyle name="Output 2 2 2 3 2" xfId="9608" xr:uid="{C81DB349-3EC1-458C-8B07-E018F6431A24}"/>
    <cellStyle name="Output 2 2 2 3 3" xfId="13520" xr:uid="{606630C4-2353-4D2A-BB56-7A75D39625A9}"/>
    <cellStyle name="Output 2 2 2 3 4" xfId="16713" xr:uid="{6B66ED22-6CAF-4DB6-860B-DDAAAC9E409F}"/>
    <cellStyle name="Output 2 2 2 3 5" xfId="20700" xr:uid="{DB7F5827-B270-4952-A3F5-67E1E0CD7E7F}"/>
    <cellStyle name="Output 2 2 2 3 6" xfId="27626" xr:uid="{2BCEA918-0A3C-48C4-9152-C91C7FD75295}"/>
    <cellStyle name="Output 2 2 2 3 7" xfId="29751" xr:uid="{00BF6F5C-0265-4374-A478-F22D418EB1CF}"/>
    <cellStyle name="Output 2 2 2 3 8" xfId="33175" xr:uid="{9A768CAD-D8A7-40FC-B60B-B4DDC415AFA8}"/>
    <cellStyle name="Output 2 2 2 3 9" xfId="36253" xr:uid="{99FFAE5A-F43B-4AE2-A7A9-FC54200671A6}"/>
    <cellStyle name="Output 2 2 2 4" xfId="2628" xr:uid="{6D50F7E6-BE73-4D10-B390-68157C4873BE}"/>
    <cellStyle name="Output 2 2 2 4 10" xfId="44651" xr:uid="{BA1EA7B8-1EBB-4754-9F5A-774A86EDEB71}"/>
    <cellStyle name="Output 2 2 2 4 11" xfId="50052" xr:uid="{312E2998-FDE7-4470-ADA0-441BAB7A17F6}"/>
    <cellStyle name="Output 2 2 2 4 2" xfId="10644" xr:uid="{F1E34A63-85DA-42BB-85F8-0D7FD6B078EF}"/>
    <cellStyle name="Output 2 2 2 4 3" xfId="14543" xr:uid="{E2E1A492-EDD6-40FA-919B-905CAC8F78DF}"/>
    <cellStyle name="Output 2 2 2 4 4" xfId="17744" xr:uid="{1887FF96-9124-4C01-A46D-E4066FA8DFD0}"/>
    <cellStyle name="Output 2 2 2 4 5" xfId="21727" xr:uid="{D95CF3D8-7DA0-4BFB-93F3-90BF721E7B43}"/>
    <cellStyle name="Output 2 2 2 4 6" xfId="28630" xr:uid="{C65864AA-048C-4137-AA09-6EC88762DD35}"/>
    <cellStyle name="Output 2 2 2 4 7" xfId="30600" xr:uid="{B80F2598-5E84-4D1E-BEFC-14E420F43143}"/>
    <cellStyle name="Output 2 2 2 4 8" xfId="34207" xr:uid="{03593DEE-1A38-4EE7-B628-728D2E617729}"/>
    <cellStyle name="Output 2 2 2 4 9" xfId="40345" xr:uid="{49843C0E-A250-4073-87F1-F79E596A6B7C}"/>
    <cellStyle name="Output 2 2 2 5" xfId="3317" xr:uid="{99602DE9-08C1-4DA3-86E0-C1C3F413DCA6}"/>
    <cellStyle name="Output 2 2 2 5 10" xfId="34894" xr:uid="{4AB067AD-D4D6-4204-9D46-12421908B364}"/>
    <cellStyle name="Output 2 2 2 5 11" xfId="38339" xr:uid="{68B3FC6E-1097-4E06-A2C8-DE90BECC48FB}"/>
    <cellStyle name="Output 2 2 2 5 12" xfId="41028" xr:uid="{2192FB6D-1E6C-46D6-9F81-76C92F469F4E}"/>
    <cellStyle name="Output 2 2 2 5 13" xfId="45339" xr:uid="{DA7EDAAB-ECD2-43C9-8216-C621E58102AE}"/>
    <cellStyle name="Output 2 2 2 5 14" xfId="48730" xr:uid="{3D4EE6D3-51D4-4624-979A-285A56C68470}"/>
    <cellStyle name="Output 2 2 2 5 15" xfId="50735" xr:uid="{BC85C683-6D1D-4C4F-8F76-430102EB1073}"/>
    <cellStyle name="Output 2 2 2 5 2" xfId="7752" xr:uid="{A41172A9-74DA-4E24-B0A8-6F4551F8969D}"/>
    <cellStyle name="Output 2 2 2 5 3" xfId="11331" xr:uid="{02EBC691-E972-4E7A-9963-B3F9A0131F0C}"/>
    <cellStyle name="Output 2 2 2 5 4" xfId="15231" xr:uid="{5514F757-5447-46E6-8344-9979D97C2E7F}"/>
    <cellStyle name="Output 2 2 2 5 5" xfId="18430" xr:uid="{CBFC10E9-DFFA-48AD-8656-C7543BA97F82}"/>
    <cellStyle name="Output 2 2 2 5 6" xfId="22410" xr:uid="{5E1CEE61-C2BA-4B34-B72E-AEEC15A74EFE}"/>
    <cellStyle name="Output 2 2 2 5 7" xfId="24972" xr:uid="{080BB174-D01A-40B9-B9F7-F9F44450B96C}"/>
    <cellStyle name="Output 2 2 2 5 8" xfId="29315" xr:uid="{4F4D08E0-0594-416A-87AF-313AEECEAF6A}"/>
    <cellStyle name="Output 2 2 2 5 9" xfId="31289" xr:uid="{7D233A4F-3A51-4633-82BF-43B55CD0446E}"/>
    <cellStyle name="Output 2 2 2 6" xfId="2865" xr:uid="{7E2A8E56-3EF7-4901-AC12-C09E5EDECFBA}"/>
    <cellStyle name="Output 2 2 2 6 10" xfId="34442" xr:uid="{4A2992E6-621C-4513-A691-79B3368504D6}"/>
    <cellStyle name="Output 2 2 2 6 11" xfId="37887" xr:uid="{64A24AD4-F3A2-4D68-ADCA-A59BD0337B6D}"/>
    <cellStyle name="Output 2 2 2 6 12" xfId="40576" xr:uid="{0D4A80D9-FB74-4D1A-95DF-7FDFCA9AC3D3}"/>
    <cellStyle name="Output 2 2 2 6 13" xfId="44887" xr:uid="{96DC5A31-34A8-4D31-BDF4-9D26D8B0DBF4}"/>
    <cellStyle name="Output 2 2 2 6 14" xfId="48278" xr:uid="{8CBF650F-A5C6-4D53-BE3B-4E07A974256E}"/>
    <cellStyle name="Output 2 2 2 6 15" xfId="50283" xr:uid="{EF566636-C673-4440-A9D8-10EDC4D84B43}"/>
    <cellStyle name="Output 2 2 2 6 2" xfId="7300" xr:uid="{9F4AF01B-FB95-4407-B117-254240C6115E}"/>
    <cellStyle name="Output 2 2 2 6 3" xfId="10879" xr:uid="{B7DAB554-D00F-4FE6-B87D-7206856F515F}"/>
    <cellStyle name="Output 2 2 2 6 4" xfId="14779" xr:uid="{529745FB-4919-4109-A61D-AA54AAF08F90}"/>
    <cellStyle name="Output 2 2 2 6 5" xfId="17978" xr:uid="{9EDA17A2-C738-4CE6-AE4E-24E70A0218AF}"/>
    <cellStyle name="Output 2 2 2 6 6" xfId="21958" xr:uid="{222E79B4-00C1-4376-ACB9-60603E96DA84}"/>
    <cellStyle name="Output 2 2 2 6 7" xfId="24520" xr:uid="{4D82AD91-DA24-410B-A6C0-6E1449E96EFC}"/>
    <cellStyle name="Output 2 2 2 6 8" xfId="28863" xr:uid="{67D78AFE-597F-4B48-BB49-4BC25ECAFE8C}"/>
    <cellStyle name="Output 2 2 2 6 9" xfId="30837" xr:uid="{485F3D95-12BF-4A24-BD95-7DBF97062823}"/>
    <cellStyle name="Output 2 2 2 7" xfId="4269" xr:uid="{A0DC6EC6-ADE8-405C-89F5-1E16ACC27038}"/>
    <cellStyle name="Output 2 2 2 7 10" xfId="39282" xr:uid="{BFB476E4-4E89-489A-890D-B6E2A5A6271D}"/>
    <cellStyle name="Output 2 2 2 7 11" xfId="41932" xr:uid="{373E69F7-86AA-48CF-814D-AA39F341464B}"/>
    <cellStyle name="Output 2 2 2 7 12" xfId="46268" xr:uid="{084ADA8D-AAF6-4194-8602-63585BE469A0}"/>
    <cellStyle name="Output 2 2 2 7 13" xfId="49672" xr:uid="{DC8FCD51-5B33-431E-8F78-7D83E54AFA7A}"/>
    <cellStyle name="Output 2 2 2 7 14" xfId="51639" xr:uid="{598EF711-3402-468B-B089-1FE39696AE32}"/>
    <cellStyle name="Output 2 2 2 7 2" xfId="8702" xr:uid="{80B00CA2-DAF3-4EB3-9446-8DC3E84A3CC3}"/>
    <cellStyle name="Output 2 2 2 7 3" xfId="12273" xr:uid="{0C64D1D0-E70F-4009-B6B4-5CCD69685620}"/>
    <cellStyle name="Output 2 2 2 7 4" xfId="16176" xr:uid="{5CE16F5C-BB7B-45EC-90D4-64FDB6AB532F}"/>
    <cellStyle name="Output 2 2 2 7 5" xfId="19357" xr:uid="{20DB743C-C1EB-423D-A367-896316225EB4}"/>
    <cellStyle name="Output 2 2 2 7 6" xfId="25876" xr:uid="{A27B4D5D-EC70-45AE-BE73-D5E0544AC10B}"/>
    <cellStyle name="Output 2 2 2 7 7" xfId="30205" xr:uid="{2E24AA0E-7103-40EB-A688-14278224A03B}"/>
    <cellStyle name="Output 2 2 2 7 8" xfId="32224" xr:uid="{AF9B0AD9-406A-4E0E-B776-0A0D76B86D28}"/>
    <cellStyle name="Output 2 2 2 7 9" xfId="35830" xr:uid="{86F78CF0-BB57-408C-9248-AB548DB50680}"/>
    <cellStyle name="Output 2 2 2 8" xfId="3924" xr:uid="{04FC55A0-EE92-4193-805A-97D40BBC2B16}"/>
    <cellStyle name="Output 2 2 2 8 10" xfId="38937" xr:uid="{66B5EBB5-13FA-4B66-83B3-9E60B578AF75}"/>
    <cellStyle name="Output 2 2 2 8 11" xfId="41587" xr:uid="{970DE0E0-8F0F-4798-9FE4-812D2C3FF7A5}"/>
    <cellStyle name="Output 2 2 2 8 12" xfId="45923" xr:uid="{37688AFF-A381-469E-AE8E-F7D71D9E3C86}"/>
    <cellStyle name="Output 2 2 2 8 13" xfId="49327" xr:uid="{9ACA43BE-1C70-4318-A9B4-1E666CC343F1}"/>
    <cellStyle name="Output 2 2 2 8 14" xfId="51294" xr:uid="{AE069B27-E328-4669-A86B-BAED9799D02D}"/>
    <cellStyle name="Output 2 2 2 8 2" xfId="8357" xr:uid="{D52756F3-A63A-477F-B281-4B4E43F0CE34}"/>
    <cellStyle name="Output 2 2 2 8 3" xfId="11928" xr:uid="{38F51DF7-3571-4651-A57C-459F834C45EA}"/>
    <cellStyle name="Output 2 2 2 8 4" xfId="15831" xr:uid="{3B1090E2-FB4C-4BBF-8A63-0788BC2858AF}"/>
    <cellStyle name="Output 2 2 2 8 5" xfId="19012" xr:uid="{F37903ED-EC86-4F51-9387-8E1AD816056D}"/>
    <cellStyle name="Output 2 2 2 8 6" xfId="25531" xr:uid="{786935A6-A744-49CA-A5DF-F635CE6F8F4A}"/>
    <cellStyle name="Output 2 2 2 8 7" xfId="29895" xr:uid="{CC06D6B5-E400-40DC-A0F1-6712C738EED3}"/>
    <cellStyle name="Output 2 2 2 8 8" xfId="31879" xr:uid="{B21B6713-086D-45DE-936D-BEF37E2E56B8}"/>
    <cellStyle name="Output 2 2 2 8 9" xfId="35485" xr:uid="{66462E5B-557F-4637-B1BB-0AC46F03B6C5}"/>
    <cellStyle name="Output 2 2 2 9" xfId="5366" xr:uid="{ACCF257A-5808-42A3-BBD7-E3EB4334F53D}"/>
    <cellStyle name="Output 2 2 3" xfId="1502" xr:uid="{04D95C39-F9A8-4573-AA06-F0F78380246B}"/>
    <cellStyle name="Output 2 2 3 10" xfId="47523" xr:uid="{40F73506-9C62-4D16-A9E3-5C9DE3C1F85D}"/>
    <cellStyle name="Output 2 2 3 2" xfId="9518" xr:uid="{6C93FF24-469F-469A-AACB-92520D68443E}"/>
    <cellStyle name="Output 2 2 3 3" xfId="16623" xr:uid="{6E348E61-F65B-44BB-83AF-E455C9F20169}"/>
    <cellStyle name="Output 2 2 3 4" xfId="20610" xr:uid="{76E28E31-9DBB-43DE-8E2A-A5159A449633}"/>
    <cellStyle name="Output 2 2 3 5" xfId="27537" xr:uid="{1F3A408F-94D4-4A88-97F5-6C685868524B}"/>
    <cellStyle name="Output 2 2 3 6" xfId="30286" xr:uid="{79C4AAB3-0FB0-4BA7-BDBD-85D5539C3294}"/>
    <cellStyle name="Output 2 2 3 7" xfId="33085" xr:uid="{BEBF9F4D-380E-4FF9-B244-A5645E3F6139}"/>
    <cellStyle name="Output 2 2 3 8" xfId="28435" xr:uid="{BD3900D5-FC5B-4BE3-9061-EF0E84E3310E}"/>
    <cellStyle name="Output 2 2 3 9" xfId="43527" xr:uid="{66031C0F-4A15-4892-8004-961916E0AC90}"/>
    <cellStyle name="Output 2 2 4" xfId="1723" xr:uid="{ABD522C2-C557-4907-9076-6DD8F2B7F0A3}"/>
    <cellStyle name="Output 2 2 4 10" xfId="43748" xr:uid="{96302E9B-A7A1-4382-9AC1-C02C1DF67BE7}"/>
    <cellStyle name="Output 2 2 4 11" xfId="47297" xr:uid="{9A554CBC-28DD-4A3A-A0D6-7C5C2E967D9A}"/>
    <cellStyle name="Output 2 2 4 2" xfId="9739" xr:uid="{2267127A-7C2F-4A9F-98BB-BD06411F1AF2}"/>
    <cellStyle name="Output 2 2 4 3" xfId="13641" xr:uid="{77F6213C-2737-40E9-918E-307F99DE06D3}"/>
    <cellStyle name="Output 2 2 4 4" xfId="16844" xr:uid="{C7DE6A4E-41C5-452C-9558-4C31EDFB7463}"/>
    <cellStyle name="Output 2 2 4 5" xfId="20831" xr:uid="{97CEBE4D-5918-4538-98FA-99BFAA51CFD1}"/>
    <cellStyle name="Output 2 2 4 6" xfId="27754" xr:uid="{04D832EA-139E-43B7-8EB4-592E22FB789D}"/>
    <cellStyle name="Output 2 2 4 7" xfId="27200" xr:uid="{C1C2EF1D-B70D-439A-B145-05E8D3AC0D27}"/>
    <cellStyle name="Output 2 2 4 8" xfId="33306" xr:uid="{EAD7DD4F-9031-4989-9429-A4FDBC73D343}"/>
    <cellStyle name="Output 2 2 4 9" xfId="28459" xr:uid="{A16BE4AF-CAD0-45BC-B242-6E5EF4ED8953}"/>
    <cellStyle name="Output 2 2 5" xfId="2422" xr:uid="{98B1A659-0CCF-4E76-8C68-CC6DB997ABBD}"/>
    <cellStyle name="Output 2 2 5 10" xfId="44445" xr:uid="{D0D4B4C1-7768-4429-9BF3-12AA052780DC}"/>
    <cellStyle name="Output 2 2 5 11" xfId="42367" xr:uid="{84A484B1-4B60-4446-A5CD-5A89E4357AEB}"/>
    <cellStyle name="Output 2 2 5 2" xfId="10438" xr:uid="{91C5EBD5-AF12-4EDC-9634-10A664DF2E9B}"/>
    <cellStyle name="Output 2 2 5 3" xfId="14337" xr:uid="{BE4D2E30-1EEC-424A-86CF-4CAFFCD06201}"/>
    <cellStyle name="Output 2 2 5 4" xfId="17538" xr:uid="{079C2BB4-4B5A-40CD-8519-9178385337C6}"/>
    <cellStyle name="Output 2 2 5 5" xfId="21521" xr:uid="{BB347A3F-4EF6-434C-9CCC-CB793D66F714}"/>
    <cellStyle name="Output 2 2 5 6" xfId="28431" xr:uid="{242CA7E0-0A2D-4D89-90F5-3CB1D5A77FB2}"/>
    <cellStyle name="Output 2 2 5 7" xfId="26936" xr:uid="{EE6ACE49-14FF-46E7-B2AF-75F2BB307ACD}"/>
    <cellStyle name="Output 2 2 5 8" xfId="34001" xr:uid="{9C9AC15E-01C9-49D7-8E25-EC4FA234CCDB}"/>
    <cellStyle name="Output 2 2 5 9" xfId="40139" xr:uid="{35E10794-1906-44DA-AAB3-64CB318B6880}"/>
    <cellStyle name="Output 2 2 6" xfId="3106" xr:uid="{AD6838BA-A0BE-4CDB-A27A-7FAD01BB8D55}"/>
    <cellStyle name="Output 2 2 6 10" xfId="34683" xr:uid="{E42417A5-4CE6-4993-80DD-80FDF428AE17}"/>
    <cellStyle name="Output 2 2 6 11" xfId="38128" xr:uid="{D44822D0-AB72-4854-8209-6200E0784797}"/>
    <cellStyle name="Output 2 2 6 12" xfId="40817" xr:uid="{A0AD3C7F-A1C8-45C0-BEC4-246787B97266}"/>
    <cellStyle name="Output 2 2 6 13" xfId="45128" xr:uid="{A88B0B9C-D157-43E3-AD06-A3A3C484A00F}"/>
    <cellStyle name="Output 2 2 6 14" xfId="48519" xr:uid="{D5D9D7BB-B7BC-423D-9233-C64CA551E39E}"/>
    <cellStyle name="Output 2 2 6 15" xfId="50524" xr:uid="{CBA7727E-A927-4924-9BD9-66C3A473B50F}"/>
    <cellStyle name="Output 2 2 6 2" xfId="7541" xr:uid="{061F070B-A7D4-4CE1-A184-4ED7E755C7FE}"/>
    <cellStyle name="Output 2 2 6 3" xfId="11120" xr:uid="{4E4CCEA3-8D53-4FF8-BA95-F84636E3AE04}"/>
    <cellStyle name="Output 2 2 6 4" xfId="15020" xr:uid="{5B146580-5293-431B-8F73-E901FFC269FD}"/>
    <cellStyle name="Output 2 2 6 5" xfId="18219" xr:uid="{FDE206EC-7F1F-4D24-908D-A7BEB1CC17E3}"/>
    <cellStyle name="Output 2 2 6 6" xfId="22199" xr:uid="{872F8EA8-FEB0-4A0C-BA13-DE1DB3E2FAF8}"/>
    <cellStyle name="Output 2 2 6 7" xfId="24761" xr:uid="{C082A3CF-112B-442C-8E6A-5C5901F65C7F}"/>
    <cellStyle name="Output 2 2 6 8" xfId="29104" xr:uid="{90278879-32C0-4DA3-A63A-B3C18FA59B0A}"/>
    <cellStyle name="Output 2 2 6 9" xfId="31078" xr:uid="{25FED1F1-0E67-4DC9-816A-E14D01645169}"/>
    <cellStyle name="Output 2 2 7" xfId="3464" xr:uid="{3DDA2ED4-2F8F-473B-8297-21BA33032777}"/>
    <cellStyle name="Output 2 2 7 10" xfId="35041" xr:uid="{92E4C25A-AC7E-413C-86F3-883DBAC17CFC}"/>
    <cellStyle name="Output 2 2 7 11" xfId="38486" xr:uid="{59BD87E2-505C-405B-8B27-2144B65DB09F}"/>
    <cellStyle name="Output 2 2 7 12" xfId="41175" xr:uid="{AC8581B5-DEB2-48E1-8BFC-B127C3A49C0A}"/>
    <cellStyle name="Output 2 2 7 13" xfId="45486" xr:uid="{AFC46F89-49BD-441B-903E-E7FD259924D4}"/>
    <cellStyle name="Output 2 2 7 14" xfId="48877" xr:uid="{F43AAE20-A8F7-48B1-BDDC-BBA6AC0DC6F1}"/>
    <cellStyle name="Output 2 2 7 15" xfId="50882" xr:uid="{5C9BFBF9-1C20-431E-9C20-93660645E6DA}"/>
    <cellStyle name="Output 2 2 7 2" xfId="7899" xr:uid="{5FC1AA1F-7E3D-4786-95CE-F4B66FA48893}"/>
    <cellStyle name="Output 2 2 7 3" xfId="11478" xr:uid="{A8C3FC54-9944-4F2A-B8AF-F42B07AE1C68}"/>
    <cellStyle name="Output 2 2 7 4" xfId="15378" xr:uid="{371D2599-1770-4AB4-8C3E-51D9D780009C}"/>
    <cellStyle name="Output 2 2 7 5" xfId="18577" xr:uid="{55BE1769-9333-45AB-AE29-1FBEDEEF2E47}"/>
    <cellStyle name="Output 2 2 7 6" xfId="22557" xr:uid="{D63D98B1-BBD4-44D9-BC35-9CEFFC3E8069}"/>
    <cellStyle name="Output 2 2 7 7" xfId="25119" xr:uid="{6E9F04A3-F30C-4833-B59B-389E5162938A}"/>
    <cellStyle name="Output 2 2 7 8" xfId="29462" xr:uid="{5F3233EE-EB0F-4E0B-BF1F-5D93E728BA55}"/>
    <cellStyle name="Output 2 2 7 9" xfId="31436" xr:uid="{70C88847-3534-4280-8052-BE925F215E35}"/>
    <cellStyle name="Output 2 2 8" xfId="4060" xr:uid="{A91602D2-4091-4F72-AB88-656BB6743E75}"/>
    <cellStyle name="Output 2 2 8 10" xfId="39073" xr:uid="{0EFBE758-480A-4588-82B9-04BDB5212DE2}"/>
    <cellStyle name="Output 2 2 8 11" xfId="41723" xr:uid="{480A6655-7A3A-48C5-AF60-34EB7F8021C8}"/>
    <cellStyle name="Output 2 2 8 12" xfId="46059" xr:uid="{88B070BB-E381-4B01-8BE3-B182402DC7AA}"/>
    <cellStyle name="Output 2 2 8 13" xfId="49463" xr:uid="{7FF68D32-55F8-4E2D-8E3D-D007BF7C43FC}"/>
    <cellStyle name="Output 2 2 8 14" xfId="51430" xr:uid="{0724EE53-8B1E-42EE-830B-21FDCB2DC198}"/>
    <cellStyle name="Output 2 2 8 2" xfId="8493" xr:uid="{4B40388F-1A12-4DE3-A5D2-66DA0821D14F}"/>
    <cellStyle name="Output 2 2 8 3" xfId="12064" xr:uid="{59220B7B-EB3A-4F55-8F73-1FD0E865E393}"/>
    <cellStyle name="Output 2 2 8 4" xfId="15967" xr:uid="{F33281B2-EAA8-4BA8-8F62-0243368466A6}"/>
    <cellStyle name="Output 2 2 8 5" xfId="19148" xr:uid="{144A1B1C-8BB3-4EEA-910E-EA2DA54432D8}"/>
    <cellStyle name="Output 2 2 8 6" xfId="25667" xr:uid="{FABEF267-2ED1-4D8F-94B8-197BAE1E76E3}"/>
    <cellStyle name="Output 2 2 8 7" xfId="30025" xr:uid="{E3896A2C-2D9E-43C6-AE56-88BA061086E2}"/>
    <cellStyle name="Output 2 2 8 8" xfId="32015" xr:uid="{C8FB4955-C885-42AD-917F-D61A751041FE}"/>
    <cellStyle name="Output 2 2 8 9" xfId="35621" xr:uid="{E31D854A-E024-45E0-BC9A-17366BABB8EB}"/>
    <cellStyle name="Output 2 2 9" xfId="3971" xr:uid="{77BF0E1D-199B-43A7-9F60-AB447F752842}"/>
    <cellStyle name="Output 2 2 9 10" xfId="38984" xr:uid="{708475BC-D854-44AD-9EEC-8C351E80A491}"/>
    <cellStyle name="Output 2 2 9 11" xfId="41634" xr:uid="{BDFAA8CB-511E-47C2-BC82-C13B8700ECC5}"/>
    <cellStyle name="Output 2 2 9 12" xfId="45970" xr:uid="{72178933-3F77-4FDD-B50E-937677D34DBF}"/>
    <cellStyle name="Output 2 2 9 13" xfId="49374" xr:uid="{9F1CF1A1-983F-48CE-9F44-34A74C124A58}"/>
    <cellStyle name="Output 2 2 9 14" xfId="51341" xr:uid="{B8152C7B-0BED-4571-8BCC-15755625ADC6}"/>
    <cellStyle name="Output 2 2 9 2" xfId="8404" xr:uid="{6895D476-73CD-4740-9335-53F0FBFE6A06}"/>
    <cellStyle name="Output 2 2 9 3" xfId="11975" xr:uid="{C5682375-F421-403D-91A6-1BC4B8CDD095}"/>
    <cellStyle name="Output 2 2 9 4" xfId="15878" xr:uid="{F6719064-A211-4104-89B9-D24B6DC52A36}"/>
    <cellStyle name="Output 2 2 9 5" xfId="19059" xr:uid="{1D4C89DA-5BFD-4A7D-99D4-48EAAE85BA91}"/>
    <cellStyle name="Output 2 2 9 6" xfId="25578" xr:uid="{4ECC2EB6-1097-45F5-9183-47BF6708CA1B}"/>
    <cellStyle name="Output 2 2 9 7" xfId="29940" xr:uid="{CF7B5DFD-615F-4D2B-9186-8700450CAB5D}"/>
    <cellStyle name="Output 2 2 9 8" xfId="31926" xr:uid="{E6F001A0-A701-49BC-AF96-20ACCE2DB4EA}"/>
    <cellStyle name="Output 2 2 9 9" xfId="35532" xr:uid="{C1E028CB-F29B-49D5-9E75-8A7FBD52EE43}"/>
    <cellStyle name="Output 2 3" xfId="734" xr:uid="{38992846-9118-4FC8-900B-19EA12F6E045}"/>
    <cellStyle name="Output 2 3 10" xfId="5191" xr:uid="{8598C26E-BC1E-4F67-BB83-388DB14145C9}"/>
    <cellStyle name="Output 2 3 11" xfId="12785" xr:uid="{8C3E8D34-3164-439F-BF92-7D948CBC2604}"/>
    <cellStyle name="Output 2 3 12" xfId="19848" xr:uid="{55C9BF10-48FA-4B21-91BE-0EABF4AFF488}"/>
    <cellStyle name="Output 2 3 13" xfId="42764" xr:uid="{27668C7E-7C5E-4FEF-BFB4-CD507A5F1369}"/>
    <cellStyle name="Output 2 3 14" xfId="52598" xr:uid="{C95EAC0E-82F5-4908-9FFA-B00A930169C3}"/>
    <cellStyle name="Output 2 3 2" xfId="949" xr:uid="{10433023-3BDA-4773-9805-53E3D711B82A}"/>
    <cellStyle name="Output 2 3 2 10" xfId="5273" xr:uid="{32B71F01-CC9B-429B-B6CD-3D5DB5F008CB}"/>
    <cellStyle name="Output 2 3 2 11" xfId="20058" xr:uid="{99FFAFC1-6002-48BB-9369-372B5548CEE6}"/>
    <cellStyle name="Output 2 3 2 12" xfId="42974" xr:uid="{2C30F908-CB01-444F-B9AC-C44548E5A863}"/>
    <cellStyle name="Output 2 3 2 13" xfId="52812" xr:uid="{A7EF9544-4E23-40D9-8227-66BCBBD2F6C0}"/>
    <cellStyle name="Output 2 3 2 2" xfId="1687" xr:uid="{6B14E715-5A00-4DB7-89CC-69AF73239AEA}"/>
    <cellStyle name="Output 2 3 2 2 10" xfId="42347" xr:uid="{6CA17F3D-FA34-475E-9FD9-6E825F3D46F8}"/>
    <cellStyle name="Output 2 3 2 2 2" xfId="9703" xr:uid="{3B122375-1B12-4BF4-B4D5-352A368E005C}"/>
    <cellStyle name="Output 2 3 2 2 3" xfId="16808" xr:uid="{21D953FE-2323-4F5B-B240-85486F137576}"/>
    <cellStyle name="Output 2 3 2 2 4" xfId="20795" xr:uid="{1B8DDD7E-9630-49FF-884E-A85A91997053}"/>
    <cellStyle name="Output 2 3 2 2 5" xfId="27720" xr:uid="{E8A75511-A39D-4971-8A15-7EB5E54E0453}"/>
    <cellStyle name="Output 2 3 2 2 6" xfId="26815" xr:uid="{EEB874BF-0081-40DD-BF81-AEE28A06B5FB}"/>
    <cellStyle name="Output 2 3 2 2 7" xfId="33270" xr:uid="{D1242706-C04B-4639-8944-26CE864DF1A0}"/>
    <cellStyle name="Output 2 3 2 2 8" xfId="27695" xr:uid="{FA7FCC8E-31D9-440A-9F9E-202EEEBE6AF8}"/>
    <cellStyle name="Output 2 3 2 2 9" xfId="43712" xr:uid="{381F1DB1-5CD8-467C-ACDD-8E5E623E5293}"/>
    <cellStyle name="Output 2 3 2 3" xfId="1901" xr:uid="{D3BFDE20-6083-4C20-A625-BB18DDC47B84}"/>
    <cellStyle name="Output 2 3 2 3 10" xfId="43926" xr:uid="{02FD2233-0124-407A-B7DB-69BA051381C6}"/>
    <cellStyle name="Output 2 3 2 3 11" xfId="47000" xr:uid="{3C1AD6F8-B007-4C5B-8F3C-3ABEB66D5FB3}"/>
    <cellStyle name="Output 2 3 2 3 2" xfId="9917" xr:uid="{BE412752-D31D-4A64-8AD0-6D7A501500C0}"/>
    <cellStyle name="Output 2 3 2 3 3" xfId="13819" xr:uid="{EB7D5D8D-1D22-4662-9752-D27414E869D7}"/>
    <cellStyle name="Output 2 3 2 3 4" xfId="17022" xr:uid="{61AD5275-7444-42B0-AEB3-1008132D1422}"/>
    <cellStyle name="Output 2 3 2 3 5" xfId="21009" xr:uid="{26D49211-9A6A-4C7F-B9D6-2E34E50BF22E}"/>
    <cellStyle name="Output 2 3 2 3 6" xfId="27924" xr:uid="{E8C960E8-9700-4428-8C50-AF341BFE13A3}"/>
    <cellStyle name="Output 2 3 2 3 7" xfId="30090" xr:uid="{C114922D-18D1-4EFF-AE78-1F500EAEF6D2}"/>
    <cellStyle name="Output 2 3 2 3 8" xfId="33484" xr:uid="{EE4CA88F-F0F0-4664-B8E2-B4452B2DE5EE}"/>
    <cellStyle name="Output 2 3 2 3 9" xfId="39627" xr:uid="{FB81A423-6701-411E-AC6C-72B625D5D660}"/>
    <cellStyle name="Output 2 3 2 4" xfId="2724" xr:uid="{6E5B72DC-4ACA-46E9-AB8F-5EDA0F6593CF}"/>
    <cellStyle name="Output 2 3 2 4 10" xfId="44747" xr:uid="{FE808793-3485-49FF-AD3D-BB0A8F6D7061}"/>
    <cellStyle name="Output 2 3 2 4 11" xfId="50148" xr:uid="{01AE4AAF-BE63-4775-B02A-3CADD45A3BD8}"/>
    <cellStyle name="Output 2 3 2 4 2" xfId="10740" xr:uid="{3AB1E998-A48E-4FA8-AAF4-4838BF7FC5BB}"/>
    <cellStyle name="Output 2 3 2 4 3" xfId="14639" xr:uid="{FDFF26F2-94FD-446D-9EA7-81AF9809FBF2}"/>
    <cellStyle name="Output 2 3 2 4 4" xfId="17840" xr:uid="{94DA55E6-191E-46D0-96D1-8DE3CC469709}"/>
    <cellStyle name="Output 2 3 2 4 5" xfId="21823" xr:uid="{FFE55498-D1C7-4440-89B1-21B6CF45A1AF}"/>
    <cellStyle name="Output 2 3 2 4 6" xfId="28724" xr:uid="{3E58E2EE-D2B1-42A8-A182-A38F83ECCE6C}"/>
    <cellStyle name="Output 2 3 2 4 7" xfId="30696" xr:uid="{2FD1F02D-36B1-4CE3-83A0-F3C65530F833}"/>
    <cellStyle name="Output 2 3 2 4 8" xfId="34303" xr:uid="{8F707859-4695-4510-B504-B5FA030A733B}"/>
    <cellStyle name="Output 2 3 2 4 9" xfId="40441" xr:uid="{8FA18B42-3F2C-4904-AC4E-C593A3C7D7D6}"/>
    <cellStyle name="Output 2 3 2 5" xfId="3413" xr:uid="{4CAA7309-A8F7-4E4B-B3E2-8737D18B34BF}"/>
    <cellStyle name="Output 2 3 2 5 10" xfId="34990" xr:uid="{3C6D3468-7EA6-4A95-9620-27BB81A9CB9E}"/>
    <cellStyle name="Output 2 3 2 5 11" xfId="38435" xr:uid="{97EDDBBB-93C1-4FE2-837B-450F69D9E4C8}"/>
    <cellStyle name="Output 2 3 2 5 12" xfId="41124" xr:uid="{08BEBCFA-6267-4975-B1FB-70DE3150CB62}"/>
    <cellStyle name="Output 2 3 2 5 13" xfId="45435" xr:uid="{32702380-BCEA-4D2A-840F-5D79175F4483}"/>
    <cellStyle name="Output 2 3 2 5 14" xfId="48826" xr:uid="{E1BBE50B-11A5-4572-8B0D-39C2BB0F4BE6}"/>
    <cellStyle name="Output 2 3 2 5 15" xfId="50831" xr:uid="{4D31594B-0888-4D1E-BD09-846D89CB979C}"/>
    <cellStyle name="Output 2 3 2 5 2" xfId="7848" xr:uid="{E4255BBC-A864-4AB7-A787-66F0561FC46E}"/>
    <cellStyle name="Output 2 3 2 5 3" xfId="11427" xr:uid="{8970698A-9FF9-481D-8FC3-274BE033C0B5}"/>
    <cellStyle name="Output 2 3 2 5 4" xfId="15327" xr:uid="{78E82A3A-C3F0-45BA-9B7A-C953463104F3}"/>
    <cellStyle name="Output 2 3 2 5 5" xfId="18526" xr:uid="{3F1BE839-50A6-4681-939F-57FF2412215C}"/>
    <cellStyle name="Output 2 3 2 5 6" xfId="22506" xr:uid="{8538C369-CEFB-432C-B994-1D432DC51D1E}"/>
    <cellStyle name="Output 2 3 2 5 7" xfId="25068" xr:uid="{07629935-F8E5-413C-AC66-FB82F618B800}"/>
    <cellStyle name="Output 2 3 2 5 8" xfId="29411" xr:uid="{47D2AA81-681E-44B2-8060-7A008CD4D9F1}"/>
    <cellStyle name="Output 2 3 2 5 9" xfId="31385" xr:uid="{662BBC16-997F-45CD-81BC-214313D09235}"/>
    <cellStyle name="Output 2 3 2 6" xfId="3648" xr:uid="{F39DD71D-BF65-4E63-ACFF-4E2FCA330520}"/>
    <cellStyle name="Output 2 3 2 6 10" xfId="35225" xr:uid="{016414B3-BD9C-4CEA-BC9E-94B56C642F4B}"/>
    <cellStyle name="Output 2 3 2 6 11" xfId="38670" xr:uid="{F3ED9C08-8597-41D6-AA40-B190C1575B0D}"/>
    <cellStyle name="Output 2 3 2 6 12" xfId="41359" xr:uid="{7866B828-D430-4A00-A080-13C0ADF79E36}"/>
    <cellStyle name="Output 2 3 2 6 13" xfId="45670" xr:uid="{28071508-4245-4B9C-B814-8F23FCACD164}"/>
    <cellStyle name="Output 2 3 2 6 14" xfId="49061" xr:uid="{CE7957EF-A34B-46B2-9917-67ACD2E060AB}"/>
    <cellStyle name="Output 2 3 2 6 15" xfId="51066" xr:uid="{06A656FF-3D22-46D9-B185-B386D80B6B23}"/>
    <cellStyle name="Output 2 3 2 6 2" xfId="8083" xr:uid="{74EC7A25-A17C-460B-A1F7-F1DE00AA40B5}"/>
    <cellStyle name="Output 2 3 2 6 3" xfId="11662" xr:uid="{7A188E44-84A5-4758-ACCC-C7EEF7A3054E}"/>
    <cellStyle name="Output 2 3 2 6 4" xfId="15562" xr:uid="{E8407B2D-E2B6-4619-AFB9-A148D356A1F3}"/>
    <cellStyle name="Output 2 3 2 6 5" xfId="18761" xr:uid="{4A30C191-37F2-4FE9-8AE2-92F29A11B5D4}"/>
    <cellStyle name="Output 2 3 2 6 6" xfId="22741" xr:uid="{1D611DBD-3E98-4C8C-9E4A-11887CD42F5A}"/>
    <cellStyle name="Output 2 3 2 6 7" xfId="25303" xr:uid="{B21129B6-6FC4-48B9-ABE0-A719F7505A87}"/>
    <cellStyle name="Output 2 3 2 6 8" xfId="29646" xr:uid="{BF65E1AB-84C5-4333-9F35-11AA91476DAA}"/>
    <cellStyle name="Output 2 3 2 6 9" xfId="31620" xr:uid="{1D8DD80B-98B2-40BF-9BD8-D910C1F30056}"/>
    <cellStyle name="Output 2 3 2 7" xfId="4365" xr:uid="{0BB652AE-3562-4E91-97EF-335CEBB914A9}"/>
    <cellStyle name="Output 2 3 2 7 10" xfId="39378" xr:uid="{BC7ABBEF-458C-4A30-BAAC-896F05445EE8}"/>
    <cellStyle name="Output 2 3 2 7 11" xfId="42028" xr:uid="{DA139F84-2467-4FE1-8FD5-0A58E22427F5}"/>
    <cellStyle name="Output 2 3 2 7 12" xfId="46364" xr:uid="{4148608C-5FC2-459D-B58B-E50C11A92B42}"/>
    <cellStyle name="Output 2 3 2 7 13" xfId="49768" xr:uid="{32F65514-719F-4AA5-B76B-9AA7E8A46DB3}"/>
    <cellStyle name="Output 2 3 2 7 14" xfId="51735" xr:uid="{B8197D9F-F87B-4BAA-92E7-536214692DFB}"/>
    <cellStyle name="Output 2 3 2 7 2" xfId="8798" xr:uid="{5A1B4CF7-20D8-48DD-A6AB-EF218846ED2A}"/>
    <cellStyle name="Output 2 3 2 7 3" xfId="12369" xr:uid="{CBC0E0D9-4548-443E-8A34-E423A103AC00}"/>
    <cellStyle name="Output 2 3 2 7 4" xfId="16272" xr:uid="{2DE31078-12DD-4607-8927-EDE971238A7F}"/>
    <cellStyle name="Output 2 3 2 7 5" xfId="19453" xr:uid="{6CDEFCD6-9CEC-4E45-8B40-AF9E18BF1C80}"/>
    <cellStyle name="Output 2 3 2 7 6" xfId="25972" xr:uid="{6A7E0D04-A2B5-4C6B-9A9F-221162C4216C}"/>
    <cellStyle name="Output 2 3 2 7 7" xfId="30288" xr:uid="{4D954EE4-A33F-405F-8C8C-4057D584DC97}"/>
    <cellStyle name="Output 2 3 2 7 8" xfId="32320" xr:uid="{335AA126-9F11-482B-A59F-E41039FDCDD3}"/>
    <cellStyle name="Output 2 3 2 7 9" xfId="35926" xr:uid="{01C68684-0EAC-4A24-9D77-11F698B945DD}"/>
    <cellStyle name="Output 2 3 2 8" xfId="4595" xr:uid="{73196B8C-22ED-4050-B479-507A76B2BB74}"/>
    <cellStyle name="Output 2 3 2 8 10" xfId="39608" xr:uid="{376C26BC-B725-4F85-8275-451934BA4F99}"/>
    <cellStyle name="Output 2 3 2 8 11" xfId="42258" xr:uid="{FDC9E342-5308-4CDA-BC5C-178F34118AED}"/>
    <cellStyle name="Output 2 3 2 8 12" xfId="46594" xr:uid="{357FE6F6-536E-426F-BA20-E0374B4E10D8}"/>
    <cellStyle name="Output 2 3 2 8 13" xfId="49998" xr:uid="{FAB4F283-7A92-4087-B9A3-852DD3FF597B}"/>
    <cellStyle name="Output 2 3 2 8 14" xfId="51965" xr:uid="{2A4B5672-4ED3-4CF6-9D87-4028E9A33083}"/>
    <cellStyle name="Output 2 3 2 8 2" xfId="9028" xr:uid="{5E95BDDE-DE75-4307-8E68-14B3A083D950}"/>
    <cellStyle name="Output 2 3 2 8 3" xfId="12599" xr:uid="{49F84C54-8068-4A0A-BD6D-E77D27784329}"/>
    <cellStyle name="Output 2 3 2 8 4" xfId="16502" xr:uid="{28A25910-1ADB-4FCD-930D-04A25E497DA2}"/>
    <cellStyle name="Output 2 3 2 8 5" xfId="19683" xr:uid="{38975EBA-D332-47FC-9EE0-9E68B24C2481}"/>
    <cellStyle name="Output 2 3 2 8 6" xfId="26202" xr:uid="{F88B15A1-CDF9-43EA-84A4-2C1F9D742000}"/>
    <cellStyle name="Output 2 3 2 8 7" xfId="30498" xr:uid="{6EDC65E0-BBDA-4096-A162-6073BC69259B}"/>
    <cellStyle name="Output 2 3 2 8 8" xfId="32550" xr:uid="{57C52F48-DF0E-4E70-BE0D-6E7987230989}"/>
    <cellStyle name="Output 2 3 2 8 9" xfId="36156" xr:uid="{767D0693-1BCF-45D7-AEAB-D2551EDA7883}"/>
    <cellStyle name="Output 2 3 2 9" xfId="4969" xr:uid="{20BC1381-8DE0-4AE4-98B8-A880974B9E89}"/>
    <cellStyle name="Output 2 3 3" xfId="1398" xr:uid="{EBE26DDA-8945-41FB-A6A0-55A7C12FC1FD}"/>
    <cellStyle name="Output 2 3 3 10" xfId="48075" xr:uid="{E8B2505C-8B92-42F8-9789-1B7AB4B102CE}"/>
    <cellStyle name="Output 2 3 3 2" xfId="9414" xr:uid="{DCAB7801-15E5-4BCF-8F22-FA505E0F9EE7}"/>
    <cellStyle name="Output 2 3 3 3" xfId="16519" xr:uid="{7C6CACA6-D61D-4DD3-90FF-D1BFAAC9E436}"/>
    <cellStyle name="Output 2 3 3 4" xfId="20506" xr:uid="{96DE1E03-9819-455D-A912-72A77B1B49E6}"/>
    <cellStyle name="Output 2 3 3 5" xfId="27437" xr:uid="{4299FD47-FDF5-4AEC-9E95-CBA6D8E4F98B}"/>
    <cellStyle name="Output 2 3 3 6" xfId="27239" xr:uid="{C7442E8D-5A35-4E18-80DE-9D743F478104}"/>
    <cellStyle name="Output 2 3 3 7" xfId="32981" xr:uid="{6C2386A4-08B0-4AA9-90C0-44D6A6423463}"/>
    <cellStyle name="Output 2 3 3 8" xfId="27864" xr:uid="{80994828-A3F2-41FC-8158-D6FC4AB0785F}"/>
    <cellStyle name="Output 2 3 3 9" xfId="43423" xr:uid="{442223A6-D552-4D0C-8940-70CBD69426BC}"/>
    <cellStyle name="Output 2 3 4" xfId="1860" xr:uid="{C1719016-E890-468D-A997-86E6BC4F415C}"/>
    <cellStyle name="Output 2 3 4 10" xfId="43885" xr:uid="{2B549332-3E04-4F3B-9D82-B7E76B166279}"/>
    <cellStyle name="Output 2 3 4 11" xfId="42559" xr:uid="{21B9BED7-34CA-44C4-A84D-C347DA2413C5}"/>
    <cellStyle name="Output 2 3 4 2" xfId="9876" xr:uid="{8FE9503B-5AD7-4C1B-85F7-9E2DBE3953AA}"/>
    <cellStyle name="Output 2 3 4 3" xfId="13778" xr:uid="{61FFA737-D9FB-40B7-B34E-5FA9DF10A257}"/>
    <cellStyle name="Output 2 3 4 4" xfId="16981" xr:uid="{39406AD6-2685-4386-8E39-84780F220BD4}"/>
    <cellStyle name="Output 2 3 4 5" xfId="20968" xr:uid="{AC40AF94-5C20-4932-84B1-38B5DF5624F4}"/>
    <cellStyle name="Output 2 3 4 6" xfId="27884" xr:uid="{2E8193B2-D9CF-43B1-A8E0-375487104CA1}"/>
    <cellStyle name="Output 2 3 4 7" xfId="30413" xr:uid="{D728BA6F-4EA3-4EE7-972E-C212D74C6780}"/>
    <cellStyle name="Output 2 3 4 8" xfId="33443" xr:uid="{3589E6E3-A2B2-4943-A3F5-C73A5741EF29}"/>
    <cellStyle name="Output 2 3 4 9" xfId="26497" xr:uid="{330EC061-8665-4875-B42F-3E48D7F61F5C}"/>
    <cellStyle name="Output 2 3 5" xfId="2518" xr:uid="{938FDF7D-ACA4-48F0-B09F-9437645EF4FE}"/>
    <cellStyle name="Output 2 3 5 10" xfId="44541" xr:uid="{A6D996FD-F5AA-421E-A836-F6100828BEC9}"/>
    <cellStyle name="Output 2 3 5 11" xfId="47988" xr:uid="{DC3680D9-1536-4B36-B165-86B6F6A25DEA}"/>
    <cellStyle name="Output 2 3 5 2" xfId="10534" xr:uid="{3983B0DE-913F-4566-B095-1B34C7AE30DB}"/>
    <cellStyle name="Output 2 3 5 3" xfId="14433" xr:uid="{968E5E00-B946-4B5C-9D1B-123BA9F10D1E}"/>
    <cellStyle name="Output 2 3 5 4" xfId="17634" xr:uid="{886A9107-4029-4E1A-9109-AE81C8F196EC}"/>
    <cellStyle name="Output 2 3 5 5" xfId="21617" xr:uid="{420E23DD-820D-432C-914A-92DDF999F608}"/>
    <cellStyle name="Output 2 3 5 6" xfId="28525" xr:uid="{DAA67FB0-806E-4497-BF43-4ADA7733EB38}"/>
    <cellStyle name="Output 2 3 5 7" xfId="29691" xr:uid="{CC369DA1-DFD6-4101-9F56-2E6D32C8E184}"/>
    <cellStyle name="Output 2 3 5 8" xfId="34097" xr:uid="{75AE214A-DD6D-4457-BB5F-1B198526A176}"/>
    <cellStyle name="Output 2 3 5 9" xfId="40235" xr:uid="{78004274-2C56-4EB5-9C94-E19D9B8814A0}"/>
    <cellStyle name="Output 2 3 6" xfId="3202" xr:uid="{94EE125E-5B7A-4FED-9105-5C4F6731F210}"/>
    <cellStyle name="Output 2 3 6 10" xfId="34779" xr:uid="{CEC0F1FE-4475-483C-BCD7-5B513C975809}"/>
    <cellStyle name="Output 2 3 6 11" xfId="38224" xr:uid="{0FF00CA7-E134-4721-82E8-95168D9F6A60}"/>
    <cellStyle name="Output 2 3 6 12" xfId="40913" xr:uid="{AE02026A-C166-450D-AE4D-35DB2DE20646}"/>
    <cellStyle name="Output 2 3 6 13" xfId="45224" xr:uid="{9BD3575A-9B19-45B1-BD6A-45AB71E16348}"/>
    <cellStyle name="Output 2 3 6 14" xfId="48615" xr:uid="{FF745A95-46C3-48B8-855E-BD09D7A6F582}"/>
    <cellStyle name="Output 2 3 6 15" xfId="50620" xr:uid="{568D2FA8-F2E5-4DFC-98E8-C1304D564A53}"/>
    <cellStyle name="Output 2 3 6 2" xfId="7637" xr:uid="{0C2BAEAC-988B-43AC-B9AF-C52470AE0B08}"/>
    <cellStyle name="Output 2 3 6 3" xfId="11216" xr:uid="{CC66D699-3732-48A3-8FD3-BEE28B2FE77A}"/>
    <cellStyle name="Output 2 3 6 4" xfId="15116" xr:uid="{7550ECFF-AD20-48AF-808B-237E2CAE90AF}"/>
    <cellStyle name="Output 2 3 6 5" xfId="18315" xr:uid="{31E9DDE0-E3D6-4ACF-AE22-01B28D99A1DE}"/>
    <cellStyle name="Output 2 3 6 6" xfId="22295" xr:uid="{C0512A43-5297-4AFD-BF7C-A0EAB13C5A51}"/>
    <cellStyle name="Output 2 3 6 7" xfId="24857" xr:uid="{7578D8D5-6E8F-4F43-88C8-D0C5B64500A0}"/>
    <cellStyle name="Output 2 3 6 8" xfId="29200" xr:uid="{AA47D9B7-425B-42BB-8CF4-A31501B43C71}"/>
    <cellStyle name="Output 2 3 6 9" xfId="31174" xr:uid="{5ED4BC25-A0CE-4736-9689-D4B3EEF12D38}"/>
    <cellStyle name="Output 2 3 7" xfId="3607" xr:uid="{E78C0EEA-551F-4C01-9DFF-39B9A1D68EE8}"/>
    <cellStyle name="Output 2 3 7 10" xfId="35184" xr:uid="{16ACE3E5-8057-4FB6-8C6D-8F20473E5718}"/>
    <cellStyle name="Output 2 3 7 11" xfId="38629" xr:uid="{FB410822-B9A4-4235-826E-D00494E2F24C}"/>
    <cellStyle name="Output 2 3 7 12" xfId="41318" xr:uid="{C8BF6018-8699-4736-BC2F-AF8806C2B040}"/>
    <cellStyle name="Output 2 3 7 13" xfId="45629" xr:uid="{063610E6-13EC-4AE1-B2DB-BBB6AD5BFE33}"/>
    <cellStyle name="Output 2 3 7 14" xfId="49020" xr:uid="{8C9DA115-C96B-4980-9D2D-AEDD7E800A95}"/>
    <cellStyle name="Output 2 3 7 15" xfId="51025" xr:uid="{3DC85AA2-18D8-406C-8C60-6E157CD5F6A3}"/>
    <cellStyle name="Output 2 3 7 2" xfId="8042" xr:uid="{B2C4B72B-86ED-42D8-B8FF-07B93132C01E}"/>
    <cellStyle name="Output 2 3 7 3" xfId="11621" xr:uid="{0CBDC00E-9819-49EE-8565-4FB84359DE7B}"/>
    <cellStyle name="Output 2 3 7 4" xfId="15521" xr:uid="{F413B32C-339C-49E0-93C3-186133C4F7C0}"/>
    <cellStyle name="Output 2 3 7 5" xfId="18720" xr:uid="{B14704D3-3D90-40D5-9BDF-A4D7659E4ECE}"/>
    <cellStyle name="Output 2 3 7 6" xfId="22700" xr:uid="{8E3596E0-98EA-4714-8C41-FDE3053FB946}"/>
    <cellStyle name="Output 2 3 7 7" xfId="25262" xr:uid="{CB1625A0-8D12-418F-9CCF-C32849331AEF}"/>
    <cellStyle name="Output 2 3 7 8" xfId="29605" xr:uid="{695FFB63-FC28-4D27-ABF5-0592E6C35961}"/>
    <cellStyle name="Output 2 3 7 9" xfId="31579" xr:uid="{2337AED1-AF8A-4462-AC81-039BF7969BC2}"/>
    <cellStyle name="Output 2 3 8" xfId="4156" xr:uid="{F91DFAB8-F0CD-4785-8FD7-F0D27A50BB53}"/>
    <cellStyle name="Output 2 3 8 10" xfId="39169" xr:uid="{CF274F55-EEF0-4CC3-B979-C9417FA73B9E}"/>
    <cellStyle name="Output 2 3 8 11" xfId="41819" xr:uid="{A3F67FF7-29DD-415B-96C3-2025D6FA3A46}"/>
    <cellStyle name="Output 2 3 8 12" xfId="46155" xr:uid="{5E62BEF4-7399-407A-BB9D-023FC8286E8F}"/>
    <cellStyle name="Output 2 3 8 13" xfId="49559" xr:uid="{AB656A9E-CF33-4611-917C-74912C01FECB}"/>
    <cellStyle name="Output 2 3 8 14" xfId="51526" xr:uid="{A47A85AD-FA2F-462C-8D91-72F859B9EE6B}"/>
    <cellStyle name="Output 2 3 8 2" xfId="8589" xr:uid="{112D5ABC-9D2A-44C6-9611-73C48B7B64A9}"/>
    <cellStyle name="Output 2 3 8 3" xfId="12160" xr:uid="{25A08FEB-A984-4855-8EDE-74DAA47D9319}"/>
    <cellStyle name="Output 2 3 8 4" xfId="16063" xr:uid="{00F7F2FB-ADBE-48AB-A06D-1F1A6C9D7548}"/>
    <cellStyle name="Output 2 3 8 5" xfId="19244" xr:uid="{988EEA83-F6EE-4BA4-A387-14E67A1F639A}"/>
    <cellStyle name="Output 2 3 8 6" xfId="25763" xr:uid="{55454594-F5AB-4B9A-80EC-1EFA9DE303AD}"/>
    <cellStyle name="Output 2 3 8 7" xfId="30104" xr:uid="{AE0E1B5A-D7E9-45AC-8F8F-1C2CC5A20698}"/>
    <cellStyle name="Output 2 3 8 8" xfId="32111" xr:uid="{E23A3F1D-1945-4169-90CD-EA29061ADC88}"/>
    <cellStyle name="Output 2 3 8 9" xfId="35717" xr:uid="{10C7F5D4-FE8A-41D2-BB41-45A31C459D56}"/>
    <cellStyle name="Output 2 3 9" xfId="4465" xr:uid="{8DB903A1-B845-4606-821C-2EEAAFDD4311}"/>
    <cellStyle name="Output 2 3 9 10" xfId="39478" xr:uid="{28438CF3-7738-4355-9B55-BA312A21E90F}"/>
    <cellStyle name="Output 2 3 9 11" xfId="42128" xr:uid="{FA9ADAFA-D8B0-442B-94FA-34C5B9A7C12B}"/>
    <cellStyle name="Output 2 3 9 12" xfId="46464" xr:uid="{845A1157-8433-424A-8D1F-8E345770E17D}"/>
    <cellStyle name="Output 2 3 9 13" xfId="49868" xr:uid="{B0042190-6C71-49E4-A213-2F202F9CA657}"/>
    <cellStyle name="Output 2 3 9 14" xfId="51835" xr:uid="{68011981-E3F0-4995-B941-5A590A7D36F2}"/>
    <cellStyle name="Output 2 3 9 2" xfId="8898" xr:uid="{18D5B21B-7856-4E69-AE8F-957D01398B02}"/>
    <cellStyle name="Output 2 3 9 3" xfId="12469" xr:uid="{FB0EC486-DD63-4746-9922-ED72760F7CA9}"/>
    <cellStyle name="Output 2 3 9 4" xfId="16372" xr:uid="{3E4AF1CF-90E5-432B-8E57-EBB61661D8A3}"/>
    <cellStyle name="Output 2 3 9 5" xfId="19553" xr:uid="{E1A5D0D5-D189-4662-9D9F-F878D4486766}"/>
    <cellStyle name="Output 2 3 9 6" xfId="26072" xr:uid="{D22E177D-CB13-4597-98AC-39F2DAD7F678}"/>
    <cellStyle name="Output 2 3 9 7" xfId="30379" xr:uid="{D79C7825-2CA4-4EAD-BEC4-537665E70C69}"/>
    <cellStyle name="Output 2 3 9 8" xfId="32420" xr:uid="{298C459C-99A1-4C25-944F-35E62E85403B}"/>
    <cellStyle name="Output 2 3 9 9" xfId="36026" xr:uid="{553195AD-89F8-4809-B1B9-4342B2D1B5BE}"/>
    <cellStyle name="Output 2 4" xfId="761" xr:uid="{945F37DA-5CC1-4D9B-A652-9112B2007F11}"/>
    <cellStyle name="Output 2 4 10" xfId="13117" xr:uid="{13B5A1F4-E6E6-4AC8-A5FA-BD53F6E395A9}"/>
    <cellStyle name="Output 2 4 11" xfId="19874" xr:uid="{C6599836-BD4D-4C60-8952-591AA46D2973}"/>
    <cellStyle name="Output 2 4 12" xfId="42791" xr:uid="{3E0A6237-693D-40E9-B508-9BED1D739410}"/>
    <cellStyle name="Output 2 4 13" xfId="52624" xr:uid="{DCAE24DC-3FE8-41CE-88A2-9C803E01CF34}"/>
    <cellStyle name="Output 2 4 2" xfId="1325" xr:uid="{37056E62-3BAE-4F3E-AA48-7CB4917A882B}"/>
    <cellStyle name="Output 2 4 2 10" xfId="47751" xr:uid="{5A1E691D-EADB-4706-B0C6-714F49E0EAC1}"/>
    <cellStyle name="Output 2 4 2 2" xfId="9341" xr:uid="{F0DD5D2F-0FE6-4D2E-B20F-8CB996BBFCCF}"/>
    <cellStyle name="Output 2 4 2 3" xfId="15599" xr:uid="{67A6B14D-BF1D-449E-A1C8-BFE8A72A4640}"/>
    <cellStyle name="Output 2 4 2 4" xfId="20433" xr:uid="{49C9AAF7-94B4-4ABB-90D3-BA838CCEA952}"/>
    <cellStyle name="Output 2 4 2 5" xfId="27367" xr:uid="{20932ED2-6E74-4BE2-AFCA-DA480F2E4C75}"/>
    <cellStyle name="Output 2 4 2 6" xfId="28172" xr:uid="{EA125960-51AD-4472-96D9-B3BC685F7DFD}"/>
    <cellStyle name="Output 2 4 2 7" xfId="32908" xr:uid="{DDD17150-606E-409D-8CE2-4E5C7ECEF014}"/>
    <cellStyle name="Output 2 4 2 8" xfId="37280" xr:uid="{F46179C5-AB57-4B83-AB22-20F3780B23EA}"/>
    <cellStyle name="Output 2 4 2 9" xfId="43350" xr:uid="{C96DB8A8-9465-4E0F-9084-D7BB3E98727C}"/>
    <cellStyle name="Output 2 4 3" xfId="1392" xr:uid="{A83A9752-5B0C-491F-8803-C860EEEB1432}"/>
    <cellStyle name="Output 2 4 3 10" xfId="43417" xr:uid="{3775F95E-5D60-42D8-A47E-8B91081E0A44}"/>
    <cellStyle name="Output 2 4 3 11" xfId="47036" xr:uid="{490BE982-00DC-4864-8CFB-6CEB3A2D529D}"/>
    <cellStyle name="Output 2 4 3 2" xfId="9408" xr:uid="{1E239359-DF19-4B7B-A427-3B0A252F75C3}"/>
    <cellStyle name="Output 2 4 3 3" xfId="13334" xr:uid="{9968C2E3-0525-45A2-A213-1A845538CE7E}"/>
    <cellStyle name="Output 2 4 3 4" xfId="11683" xr:uid="{BE4495A5-DCFA-489F-89C8-1604351F742A}"/>
    <cellStyle name="Output 2 4 3 5" xfId="20500" xr:uid="{6737C855-C279-4EFE-9F85-2BFE7460D3F7}"/>
    <cellStyle name="Output 2 4 3 6" xfId="27432" xr:uid="{9C732E37-A89B-4E50-8861-71E4BA6436E3}"/>
    <cellStyle name="Output 2 4 3 7" xfId="30473" xr:uid="{ED056D42-B592-484B-9281-62EA68821AA4}"/>
    <cellStyle name="Output 2 4 3 8" xfId="32975" xr:uid="{0ED2D56C-8C07-4F8E-8836-5BD02B530FB0}"/>
    <cellStyle name="Output 2 4 3 9" xfId="36255" xr:uid="{4BD9C661-7DC0-47A7-B685-77F59D9CC539}"/>
    <cellStyle name="Output 2 4 4" xfId="2544" xr:uid="{BC0F09E1-9A82-4E63-BEEF-25138C98E1B7}"/>
    <cellStyle name="Output 2 4 4 10" xfId="44567" xr:uid="{2DC24EB5-16DE-43D9-A70D-7C4995D98BBF}"/>
    <cellStyle name="Output 2 4 4 11" xfId="47918" xr:uid="{10400D13-35D0-40CA-BED0-C8EC391812DF}"/>
    <cellStyle name="Output 2 4 4 2" xfId="10560" xr:uid="{378BCDFF-5A56-449C-A955-573AFD9A8CD7}"/>
    <cellStyle name="Output 2 4 4 3" xfId="14459" xr:uid="{BF92604F-5C77-42BD-B7C5-922F7CD37291}"/>
    <cellStyle name="Output 2 4 4 4" xfId="17660" xr:uid="{6198849F-CCE1-4C05-8990-864D38B81322}"/>
    <cellStyle name="Output 2 4 4 5" xfId="21643" xr:uid="{040EBEE7-8361-47CC-BE10-635FC45D0DA6}"/>
    <cellStyle name="Output 2 4 4 6" xfId="28550" xr:uid="{B6A08A93-1E71-4EC6-BEE9-EB888C23CBB9}"/>
    <cellStyle name="Output 2 4 4 7" xfId="30516" xr:uid="{6449E5C9-93DA-4C01-BFBB-C137462D9999}"/>
    <cellStyle name="Output 2 4 4 8" xfId="34123" xr:uid="{A909BD6A-725E-411B-9C8D-2D7A0E973595}"/>
    <cellStyle name="Output 2 4 4 9" xfId="40261" xr:uid="{4FD2C09D-E048-4344-A295-C8B848AE9B0E}"/>
    <cellStyle name="Output 2 4 5" xfId="3228" xr:uid="{8CF30338-80AA-45D9-96FF-240FA64AC2DC}"/>
    <cellStyle name="Output 2 4 5 10" xfId="34805" xr:uid="{7DE1E96E-DCBA-435C-A93D-4382B0061FE7}"/>
    <cellStyle name="Output 2 4 5 11" xfId="38250" xr:uid="{B018F90A-48E7-4E4B-B8EB-2FCE9D49BB14}"/>
    <cellStyle name="Output 2 4 5 12" xfId="40939" xr:uid="{6F8731B6-B742-46F5-8589-664D2AAC695D}"/>
    <cellStyle name="Output 2 4 5 13" xfId="45250" xr:uid="{B9DBE3D9-E131-4FC2-97BB-1BF660272F73}"/>
    <cellStyle name="Output 2 4 5 14" xfId="48641" xr:uid="{5D8A1E3B-53FC-41CB-AC9B-12FDBBAC7BC5}"/>
    <cellStyle name="Output 2 4 5 15" xfId="50646" xr:uid="{BBA8A448-714C-44F2-91A8-B0D157EB9CC2}"/>
    <cellStyle name="Output 2 4 5 2" xfId="7663" xr:uid="{7651680F-C2CC-40C0-842B-0449C58F0A90}"/>
    <cellStyle name="Output 2 4 5 3" xfId="11242" xr:uid="{4570263C-1AB7-4840-B8CD-CDA87298194F}"/>
    <cellStyle name="Output 2 4 5 4" xfId="15142" xr:uid="{EA87E401-A174-429E-8A29-DDBB007C83E2}"/>
    <cellStyle name="Output 2 4 5 5" xfId="18341" xr:uid="{6E734AEB-F62A-432A-B839-E6BAA3E4935B}"/>
    <cellStyle name="Output 2 4 5 6" xfId="22321" xr:uid="{94EFA844-2B54-42C2-9F93-ECA10CD86664}"/>
    <cellStyle name="Output 2 4 5 7" xfId="24883" xr:uid="{5FCF26C0-E77C-410F-ADCC-42974215A927}"/>
    <cellStyle name="Output 2 4 5 8" xfId="29226" xr:uid="{CE66B1CC-D126-497B-B88A-9843F91694DF}"/>
    <cellStyle name="Output 2 4 5 9" xfId="31200" xr:uid="{733B90A6-F904-4712-844C-A9F9694D7F29}"/>
    <cellStyle name="Output 2 4 6" xfId="2995" xr:uid="{CF0DDCD1-5778-4EF2-9369-BBE19EF743D4}"/>
    <cellStyle name="Output 2 4 6 10" xfId="34572" xr:uid="{C98BADFC-A067-46B9-AB2F-A58463D23EB1}"/>
    <cellStyle name="Output 2 4 6 11" xfId="38017" xr:uid="{3C7AD655-2DE3-44CF-A2DA-D8C95FA35CBA}"/>
    <cellStyle name="Output 2 4 6 12" xfId="40706" xr:uid="{C7721A05-BE30-4D8C-998F-D51FD5A1290E}"/>
    <cellStyle name="Output 2 4 6 13" xfId="45017" xr:uid="{6A4B9A68-E64F-45B6-885E-B5D72B03B070}"/>
    <cellStyle name="Output 2 4 6 14" xfId="48408" xr:uid="{6C155EFD-1F7B-46FB-A97F-FE07A1846968}"/>
    <cellStyle name="Output 2 4 6 15" xfId="50413" xr:uid="{23CD42A2-2D6A-4989-8F4D-546099065E02}"/>
    <cellStyle name="Output 2 4 6 2" xfId="7430" xr:uid="{5254E078-6ED1-42A7-BE28-A3C85BDE435A}"/>
    <cellStyle name="Output 2 4 6 3" xfId="11009" xr:uid="{B274F335-1902-4AF9-82A6-9E7A5A099585}"/>
    <cellStyle name="Output 2 4 6 4" xfId="14909" xr:uid="{E5A978DB-8AF8-4424-8D6C-AEE714376C7E}"/>
    <cellStyle name="Output 2 4 6 5" xfId="18108" xr:uid="{26C9679E-ED2A-4A00-A1E4-FF864215786E}"/>
    <cellStyle name="Output 2 4 6 6" xfId="22088" xr:uid="{A0EC449A-890C-44B5-BE2D-82A723497CDC}"/>
    <cellStyle name="Output 2 4 6 7" xfId="24650" xr:uid="{2F6C3EF6-7DF0-437A-930A-AF654ADA4043}"/>
    <cellStyle name="Output 2 4 6 8" xfId="28993" xr:uid="{FD60031D-8C7B-4FD3-98E1-B58298E518EB}"/>
    <cellStyle name="Output 2 4 6 9" xfId="30967" xr:uid="{E009984E-A826-47D4-821F-9001FFE8EC86}"/>
    <cellStyle name="Output 2 4 7" xfId="4182" xr:uid="{52FED81D-A379-4714-A7BA-43D535D21F14}"/>
    <cellStyle name="Output 2 4 7 10" xfId="39195" xr:uid="{E977F3E1-2511-4937-94E4-F2F80B8046ED}"/>
    <cellStyle name="Output 2 4 7 11" xfId="41845" xr:uid="{48FA8F6F-D1DB-4615-A4B7-AEA7E956B4DD}"/>
    <cellStyle name="Output 2 4 7 12" xfId="46181" xr:uid="{D4D7958E-8302-4ADC-B79A-6D7A38F34005}"/>
    <cellStyle name="Output 2 4 7 13" xfId="49585" xr:uid="{C6F78227-8311-4170-A0A0-C5690E4AFE23}"/>
    <cellStyle name="Output 2 4 7 14" xfId="51552" xr:uid="{75B53D57-91BB-4548-90B6-643CDF23091C}"/>
    <cellStyle name="Output 2 4 7 2" xfId="8615" xr:uid="{23870D44-B162-487A-8EDD-11DB65A9650E}"/>
    <cellStyle name="Output 2 4 7 3" xfId="12186" xr:uid="{A1465D33-656E-424E-A422-3F7CD0BCD488}"/>
    <cellStyle name="Output 2 4 7 4" xfId="16089" xr:uid="{D0F02AD5-54B1-4AE7-89C3-9D1576B372E5}"/>
    <cellStyle name="Output 2 4 7 5" xfId="19270" xr:uid="{DC67F152-5338-448B-AB18-CFD7AA1A1641}"/>
    <cellStyle name="Output 2 4 7 6" xfId="25789" xr:uid="{B3569BF3-7568-43BA-ACEC-E7B6926A71E7}"/>
    <cellStyle name="Output 2 4 7 7" xfId="30127" xr:uid="{31480A30-6ACA-48F5-A113-253F8CBDDE5F}"/>
    <cellStyle name="Output 2 4 7 8" xfId="32137" xr:uid="{12D4A21B-114A-4B80-9ECE-73A2F4706E0D}"/>
    <cellStyle name="Output 2 4 7 9" xfId="35743" xr:uid="{9D20D062-476C-4563-98A3-040AE87D9925}"/>
    <cellStyle name="Output 2 4 8" xfId="4558" xr:uid="{DF84340A-583B-48DB-A435-5BE880893AA6}"/>
    <cellStyle name="Output 2 4 8 10" xfId="39571" xr:uid="{810B8BA7-EECE-4576-874A-F62787411ADC}"/>
    <cellStyle name="Output 2 4 8 11" xfId="42221" xr:uid="{E7CA2744-426D-41D8-AE6A-6EDB58619F6F}"/>
    <cellStyle name="Output 2 4 8 12" xfId="46557" xr:uid="{9FE30D17-0D0F-4809-8361-F9C0B2F52D59}"/>
    <cellStyle name="Output 2 4 8 13" xfId="49961" xr:uid="{E7BC9E04-52C2-4A7E-96FE-CAE0A00D8B73}"/>
    <cellStyle name="Output 2 4 8 14" xfId="51928" xr:uid="{88AB87BD-69B4-4B68-B19E-334FC7AB1B94}"/>
    <cellStyle name="Output 2 4 8 2" xfId="8991" xr:uid="{17ACD37A-D66B-497A-ADAF-5E16D4528CE7}"/>
    <cellStyle name="Output 2 4 8 3" xfId="12562" xr:uid="{9EB3ED3D-2303-4218-8ABD-99A4996B4236}"/>
    <cellStyle name="Output 2 4 8 4" xfId="16465" xr:uid="{F133745B-EAD4-4F9A-B6BC-BCFF63DB7B33}"/>
    <cellStyle name="Output 2 4 8 5" xfId="19646" xr:uid="{D69BC5B8-4764-43BD-9BA9-657C7994E074}"/>
    <cellStyle name="Output 2 4 8 6" xfId="26165" xr:uid="{52149111-56BE-4CAE-BA03-13F3D6E6D5D9}"/>
    <cellStyle name="Output 2 4 8 7" xfId="30463" xr:uid="{2EF32B1F-08DA-4B85-85BC-454055CBCACB}"/>
    <cellStyle name="Output 2 4 8 8" xfId="32513" xr:uid="{974B5E57-2B60-42AF-A58E-0FAB45044AC2}"/>
    <cellStyle name="Output 2 4 8 9" xfId="36119" xr:uid="{AA306B16-A7BB-4A45-820E-7CFEBF7E755F}"/>
    <cellStyle name="Output 2 4 9" xfId="5347" xr:uid="{87C20BFC-C15C-4C1C-B049-E83DE1D3B0E8}"/>
    <cellStyle name="Output 2 5" xfId="1453" xr:uid="{17DE04B8-E329-4C0D-99F5-FEE124390647}"/>
    <cellStyle name="Output 2 5 10" xfId="48143" xr:uid="{8BFCA7C6-FAF5-4141-91A5-B71BA561A122}"/>
    <cellStyle name="Output 2 5 2" xfId="9469" xr:uid="{BB92F2E3-5561-4DB2-A09C-A601A148DD3C}"/>
    <cellStyle name="Output 2 5 3" xfId="16574" xr:uid="{F20CA874-270D-4B2B-AC1A-724D27988113}"/>
    <cellStyle name="Output 2 5 4" xfId="20561" xr:uid="{29251C77-09FB-4924-8BFA-82E56F15406C}"/>
    <cellStyle name="Output 2 5 5" xfId="27490" xr:uid="{71E59E69-CFEC-4315-8E41-8083162538A9}"/>
    <cellStyle name="Output 2 5 6" xfId="30247" xr:uid="{EE41B497-DEC4-4D74-9326-8F6FE13F936E}"/>
    <cellStyle name="Output 2 5 7" xfId="33036" xr:uid="{3C1D6DF9-650B-4C1A-B221-CA4B3726E76B}"/>
    <cellStyle name="Output 2 5 8" xfId="27230" xr:uid="{F8042094-6B29-4FEC-97A7-F76FE518F67D}"/>
    <cellStyle name="Output 2 5 9" xfId="43478" xr:uid="{28E95B61-DFA4-4B0C-8F49-FE641B430A35}"/>
    <cellStyle name="Output 2 6" xfId="1157" xr:uid="{AD066434-01A6-450E-832F-4C7C22FEB5A2}"/>
    <cellStyle name="Output 2 6 10" xfId="43182" xr:uid="{F0A9852B-420E-4541-A0D9-F9788E0E6DD4}"/>
    <cellStyle name="Output 2 6 11" xfId="48014" xr:uid="{8DE4E151-0A9F-4650-A224-CA50DA6ACDC4}"/>
    <cellStyle name="Output 2 6 2" xfId="9173" xr:uid="{25266572-B0D7-487A-B6E2-9AF67A66A079}"/>
    <cellStyle name="Output 2 6 3" xfId="13125" xr:uid="{C5E79C23-C55C-4CDC-82D3-19115268D5C2}"/>
    <cellStyle name="Output 2 6 4" xfId="12906" xr:uid="{40F47D1E-F171-40D0-80CB-22B3F58A27B3}"/>
    <cellStyle name="Output 2 6 5" xfId="20265" xr:uid="{1153AC55-CD10-46AB-847D-447E61E0DD1A}"/>
    <cellStyle name="Output 2 6 6" xfId="27203" xr:uid="{8E975C6F-FC58-4CFA-A3D5-C0CA1FAABD22}"/>
    <cellStyle name="Output 2 6 7" xfId="27167" xr:uid="{931EC8A4-08CF-481C-9A74-576B34D4DB8F}"/>
    <cellStyle name="Output 2 6 8" xfId="32740" xr:uid="{54A468AD-1480-476C-A819-8B0F54F2AE3B}"/>
    <cellStyle name="Output 2 6 9" xfId="26559" xr:uid="{133BBCB4-924B-49A2-8D99-DEF7E7F8BEFC}"/>
    <cellStyle name="Output 2 7" xfId="2035" xr:uid="{C7BAE8AC-0E66-4E0B-A7CF-BD646BB0C044}"/>
    <cellStyle name="Output 2 7 10" xfId="44058" xr:uid="{56AD2FBD-F76F-491A-960D-C15D60346C78}"/>
    <cellStyle name="Output 2 7 11" xfId="47278" xr:uid="{306F5A8A-A9F5-4C54-8B18-26C284F251B6}"/>
    <cellStyle name="Output 2 7 2" xfId="10051" xr:uid="{49D90BAB-8079-483E-B0A5-AC77820639C9}"/>
    <cellStyle name="Output 2 7 3" xfId="13950" xr:uid="{D8B08761-6642-45BE-A3FE-36586CE1F70D}"/>
    <cellStyle name="Output 2 7 4" xfId="17151" xr:uid="{A4F8DF2F-8CF6-47A6-9C2B-CB71809CE20F}"/>
    <cellStyle name="Output 2 7 5" xfId="21134" xr:uid="{B31D33D4-3AB6-4D5B-BFFE-50999B528FDA}"/>
    <cellStyle name="Output 2 7 6" xfId="28052" xr:uid="{52AA95AF-1560-4181-A563-53C9DDC8D9AA}"/>
    <cellStyle name="Output 2 7 7" xfId="28112" xr:uid="{DACAB47B-1259-462E-92D2-DFD03E0F569C}"/>
    <cellStyle name="Output 2 7 8" xfId="33614" xr:uid="{0BA24206-745F-4F35-AD08-339DC7EDB72A}"/>
    <cellStyle name="Output 2 7 9" xfId="39752" xr:uid="{BB585E05-DC89-4068-B4D1-367B7BC4818F}"/>
    <cellStyle name="Output 2 8" xfId="2852" xr:uid="{A2806A06-0465-4A9B-B6EA-B47E0F0DAA50}"/>
    <cellStyle name="Output 2 8 10" xfId="34429" xr:uid="{3B96B6B2-B1A1-4489-947C-4E5BA4B4F0A6}"/>
    <cellStyle name="Output 2 8 11" xfId="37875" xr:uid="{36FDA8EC-E433-47A9-A316-C4861B7CE91F}"/>
    <cellStyle name="Output 2 8 12" xfId="40564" xr:uid="{BC9881B5-6A4A-4C72-9487-989A8C3E4E9F}"/>
    <cellStyle name="Output 2 8 13" xfId="44874" xr:uid="{A5E342DF-24D9-413E-86FA-D4FE35E6C28B}"/>
    <cellStyle name="Output 2 8 14" xfId="48266" xr:uid="{77379325-414D-433D-995B-4D9502F50EFD}"/>
    <cellStyle name="Output 2 8 15" xfId="50271" xr:uid="{80F3A09C-9BCA-473B-BA0A-084E3C835F61}"/>
    <cellStyle name="Output 2 8 2" xfId="7287" xr:uid="{7C099406-3DFD-4817-B58D-64B312B4FE8A}"/>
    <cellStyle name="Output 2 8 3" xfId="10866" xr:uid="{6D20E675-990B-4FEA-8CC3-0EBEAE624D72}"/>
    <cellStyle name="Output 2 8 4" xfId="14767" xr:uid="{189D2111-65F1-40F2-BD8F-DF3EF0B8EF76}"/>
    <cellStyle name="Output 2 8 5" xfId="17965" xr:uid="{8E6FDFBE-E26B-4805-9F3F-9787BB72C353}"/>
    <cellStyle name="Output 2 8 6" xfId="21946" xr:uid="{88A321D1-D61F-4313-AD8B-0E2B20C3A795}"/>
    <cellStyle name="Output 2 8 7" xfId="24508" xr:uid="{71E60E82-0409-4029-9433-592315428B42}"/>
    <cellStyle name="Output 2 8 8" xfId="28851" xr:uid="{ECB5F74F-20EC-4BFA-A3BE-F1BE43089B48}"/>
    <cellStyle name="Output 2 8 9" xfId="30824" xr:uid="{0D95AA69-36C7-41F4-A3A7-1C5345B518A5}"/>
    <cellStyle name="Output 2 9" xfId="3808" xr:uid="{F16EE4A0-7CAB-43AF-9411-EB256F83A5D5}"/>
    <cellStyle name="Output 2 9 10" xfId="38821" xr:uid="{964183CB-1B8E-47BA-8BD2-0C04EDB877CA}"/>
    <cellStyle name="Output 2 9 11" xfId="41471" xr:uid="{BB2377FA-ECE0-445B-9A3C-4B193BAB3B85}"/>
    <cellStyle name="Output 2 9 12" xfId="45807" xr:uid="{76168ED6-C2AF-447F-97BA-45D105AEE335}"/>
    <cellStyle name="Output 2 9 13" xfId="49211" xr:uid="{203D6048-BE9A-42D7-A5A1-C5C4CEDD8D60}"/>
    <cellStyle name="Output 2 9 14" xfId="51178" xr:uid="{934C2F8A-F532-4054-B2A7-31D82FFC1A40}"/>
    <cellStyle name="Output 2 9 2" xfId="8241" xr:uid="{A3DC6546-B0EE-4124-82C4-F843E82A8D96}"/>
    <cellStyle name="Output 2 9 3" xfId="11812" xr:uid="{9119B627-0CFD-4113-BC0D-10C1E4240089}"/>
    <cellStyle name="Output 2 9 4" xfId="15715" xr:uid="{68DC027E-1E9D-4977-8681-4195BBA60464}"/>
    <cellStyle name="Output 2 9 5" xfId="18896" xr:uid="{28ED2EB3-165C-42AA-85AB-32719E4CD3E1}"/>
    <cellStyle name="Output 2 9 6" xfId="25415" xr:uid="{E172B370-A6EA-4818-A1CC-5939F87A214D}"/>
    <cellStyle name="Output 2 9 7" xfId="29793" xr:uid="{560BF8E2-4F57-4DBD-9EB3-C0648072086C}"/>
    <cellStyle name="Output 2 9 8" xfId="31763" xr:uid="{1E8982B6-8B44-410D-9D8B-B0A869AC500A}"/>
    <cellStyle name="Output 2 9 9" xfId="35369" xr:uid="{C5242CFD-AAC2-4CBF-B865-0DA8ADB0A10E}"/>
    <cellStyle name="Output 3" xfId="312" xr:uid="{943F2E4B-A834-4FB8-B660-B2C20A1B9B5D}"/>
    <cellStyle name="Output 3 10" xfId="4907" xr:uid="{462EBF95-06B5-4F1A-BFDE-066C3CF97EEB}"/>
    <cellStyle name="Output 3 11" xfId="5004" xr:uid="{5C63658E-0127-4E64-8AED-59FDD580B322}"/>
    <cellStyle name="Output 3 12" xfId="13357" xr:uid="{04EB28E8-33F5-4DD7-A33B-A6B9303AF146}"/>
    <cellStyle name="Output 3 13" xfId="42434" xr:uid="{E35D7FFC-CA35-4D78-BF68-C7968EFBECD0}"/>
    <cellStyle name="Output 3 14" xfId="52269" xr:uid="{728005BC-81A7-43B8-9895-0AA0A967BFA4}"/>
    <cellStyle name="Output 3 2" xfId="665" xr:uid="{DECD324A-7FDA-4934-981F-A9DB5F97F682}"/>
    <cellStyle name="Output 3 2 10" xfId="4807" xr:uid="{98350439-64E9-475E-9630-6BEFB0427C20}"/>
    <cellStyle name="Output 3 2 11" xfId="11791" xr:uid="{D4859BAA-721C-421B-99D5-DE7DD7BEEB38}"/>
    <cellStyle name="Output 3 2 12" xfId="19779" xr:uid="{7B78F96A-1D62-45B4-9DF9-D8DD315BA37C}"/>
    <cellStyle name="Output 3 2 13" xfId="42695" xr:uid="{BC44BF1D-D8CD-4FE1-B0E3-FE2BD6848233}"/>
    <cellStyle name="Output 3 2 14" xfId="52529" xr:uid="{BD4214B3-0D2E-4434-95B8-56E524C8AE2E}"/>
    <cellStyle name="Output 3 2 2" xfId="880" xr:uid="{0FCBF062-6A3E-4AF3-9DFB-A1D4FD365171}"/>
    <cellStyle name="Output 3 2 2 10" xfId="13540" xr:uid="{52CC996E-0D95-49A2-B250-B3887989697F}"/>
    <cellStyle name="Output 3 2 2 11" xfId="19989" xr:uid="{14DF4262-39D0-45B6-B2C5-861ABB80D578}"/>
    <cellStyle name="Output 3 2 2 12" xfId="42905" xr:uid="{3F61D14B-1882-460B-9238-AB366ECEDA46}"/>
    <cellStyle name="Output 3 2 2 13" xfId="52743" xr:uid="{5C63E1A8-4DB6-4AF4-B88C-90F3B4915DE9}"/>
    <cellStyle name="Output 3 2 2 2" xfId="1084" xr:uid="{831469F9-92B9-4AA5-89CF-A091F36F4032}"/>
    <cellStyle name="Output 3 2 2 2 10" xfId="46794" xr:uid="{484829DF-3FA4-496F-966F-69837643B486}"/>
    <cellStyle name="Output 3 2 2 2 2" xfId="9100" xr:uid="{17474EB6-0B35-447F-8160-A0C85C586C6A}"/>
    <cellStyle name="Output 3 2 2 2 3" xfId="5282" xr:uid="{206F91C8-89EF-4CA4-8D14-2E910F135D79}"/>
    <cellStyle name="Output 3 2 2 2 4" xfId="20192" xr:uid="{7415BDD3-C437-4598-A905-4206B7DCFE88}"/>
    <cellStyle name="Output 3 2 2 2 5" xfId="27133" xr:uid="{FC7960D3-5611-4290-B86B-F440FC2E6F25}"/>
    <cellStyle name="Output 3 2 2 2 6" xfId="29917" xr:uid="{1DBA543B-F9BF-4568-9961-E2EC8EF6E669}"/>
    <cellStyle name="Output 3 2 2 2 7" xfId="32667" xr:uid="{A8194B7B-9E55-42C2-8353-92FA1D92E217}"/>
    <cellStyle name="Output 3 2 2 2 8" xfId="35263" xr:uid="{2CC78BB7-8434-4B96-87F7-F2E1E6529049}"/>
    <cellStyle name="Output 3 2 2 2 9" xfId="43109" xr:uid="{855ABCBA-7BCE-4D60-889A-CAD4EEE3CE6D}"/>
    <cellStyle name="Output 3 2 2 3" xfId="1181" xr:uid="{4434EE13-8FF4-42AE-A6EA-DAAE76E4F9DF}"/>
    <cellStyle name="Output 3 2 2 3 10" xfId="43206" xr:uid="{C7C73040-A6C1-4A21-B6FA-AB64CDBEF84C}"/>
    <cellStyle name="Output 3 2 2 3 11" xfId="48072" xr:uid="{30BD53EC-54E4-4B12-85B0-B06BA7E0115A}"/>
    <cellStyle name="Output 3 2 2 3 2" xfId="9197" xr:uid="{A6F2E68F-70CC-4720-BDD4-A35296299CE4}"/>
    <cellStyle name="Output 3 2 2 3 3" xfId="13145" xr:uid="{F8F51CA4-20A9-4F66-BAE2-D288220AC396}"/>
    <cellStyle name="Output 3 2 2 3 4" xfId="13582" xr:uid="{3A8C9506-E519-4717-B5AC-11218550A485}"/>
    <cellStyle name="Output 3 2 2 3 5" xfId="20289" xr:uid="{571050FD-47DE-4CB4-A0E1-A866F43F2F72}"/>
    <cellStyle name="Output 3 2 2 3 6" xfId="27225" xr:uid="{7F63EFF7-169D-4C98-8BAA-2EB130A20394}"/>
    <cellStyle name="Output 3 2 2 3 7" xfId="30250" xr:uid="{C6298366-00B6-4337-9E04-71093AE95BAC}"/>
    <cellStyle name="Output 3 2 2 3 8" xfId="32764" xr:uid="{3032B8DC-A1DF-49C6-9D13-755B0FB67F48}"/>
    <cellStyle name="Output 3 2 2 3 9" xfId="26619" xr:uid="{59368F17-009F-486C-A355-881F77A66AA2}"/>
    <cellStyle name="Output 3 2 2 4" xfId="2655" xr:uid="{520C876C-72FA-4967-AB1F-07608C79706C}"/>
    <cellStyle name="Output 3 2 2 4 10" xfId="44678" xr:uid="{317D4322-C67B-4DE3-A76A-B9D6A493CE21}"/>
    <cellStyle name="Output 3 2 2 4 11" xfId="50079" xr:uid="{04CB0E5B-B556-4033-A4EF-B880A1E8DCD5}"/>
    <cellStyle name="Output 3 2 2 4 2" xfId="10671" xr:uid="{09351EF8-1126-4AA5-9956-2EDF27F7CF1E}"/>
    <cellStyle name="Output 3 2 2 4 3" xfId="14570" xr:uid="{07432508-37C9-4C65-A070-63D52C8524EC}"/>
    <cellStyle name="Output 3 2 2 4 4" xfId="17771" xr:uid="{42E7B0CC-5E62-40DC-9200-FD08A1B43056}"/>
    <cellStyle name="Output 3 2 2 4 5" xfId="21754" xr:uid="{8E3690E6-1CBC-494A-90A3-F9D7F8889809}"/>
    <cellStyle name="Output 3 2 2 4 6" xfId="28655" xr:uid="{900DFA72-C37B-4967-B341-052D1F670C5C}"/>
    <cellStyle name="Output 3 2 2 4 7" xfId="30627" xr:uid="{DE12D67A-1D3B-411D-BDB7-562B318FF8BD}"/>
    <cellStyle name="Output 3 2 2 4 8" xfId="34234" xr:uid="{3033ECF9-BAF4-468B-BA1A-9DDDF108BC04}"/>
    <cellStyle name="Output 3 2 2 4 9" xfId="40372" xr:uid="{173307C1-0AA1-4C1B-8CE2-E27E64B46C26}"/>
    <cellStyle name="Output 3 2 2 5" xfId="3344" xr:uid="{EDF65759-A269-49CA-AA89-7B8890B362BC}"/>
    <cellStyle name="Output 3 2 2 5 10" xfId="34921" xr:uid="{7B61E709-BA0E-44A7-A624-FE3090ED84AA}"/>
    <cellStyle name="Output 3 2 2 5 11" xfId="38366" xr:uid="{FDA3B00A-247D-4D95-A5A5-FC916238B2D3}"/>
    <cellStyle name="Output 3 2 2 5 12" xfId="41055" xr:uid="{26FDB32D-9FAE-4DFB-9CEC-3533B8AA2090}"/>
    <cellStyle name="Output 3 2 2 5 13" xfId="45366" xr:uid="{B4A9CB01-0061-410B-8A67-483FB5C7C055}"/>
    <cellStyle name="Output 3 2 2 5 14" xfId="48757" xr:uid="{71765844-5AE7-4A90-9E3E-D1E6E4AF2A6F}"/>
    <cellStyle name="Output 3 2 2 5 15" xfId="50762" xr:uid="{FD8FBEFD-3624-44EA-BC44-8E3004A6A699}"/>
    <cellStyle name="Output 3 2 2 5 2" xfId="7779" xr:uid="{3D964DCE-9BC1-4CE5-8BE4-9F61648658BD}"/>
    <cellStyle name="Output 3 2 2 5 3" xfId="11358" xr:uid="{FCFBF6A1-2121-4CDF-BA43-250BD7DC7A7D}"/>
    <cellStyle name="Output 3 2 2 5 4" xfId="15258" xr:uid="{7B2C31CC-D3E4-4B62-A4BF-668C4908B78D}"/>
    <cellStyle name="Output 3 2 2 5 5" xfId="18457" xr:uid="{3FA6A5B5-CB25-483A-A458-2923EB347B2B}"/>
    <cellStyle name="Output 3 2 2 5 6" xfId="22437" xr:uid="{DCA7E4EA-4A81-45E0-86C9-E3646F491260}"/>
    <cellStyle name="Output 3 2 2 5 7" xfId="24999" xr:uid="{7833DEB2-1903-4E01-A7BF-DF71069E3B07}"/>
    <cellStyle name="Output 3 2 2 5 8" xfId="29342" xr:uid="{29807598-9E84-4FF6-885F-DDF89942DC02}"/>
    <cellStyle name="Output 3 2 2 5 9" xfId="31316" xr:uid="{F87B8DA4-7EFF-424C-9285-4B55BD2E2472}"/>
    <cellStyle name="Output 3 2 2 6" xfId="2881" xr:uid="{F13F6BEE-4207-46E6-BF94-C3D00B7DDB89}"/>
    <cellStyle name="Output 3 2 2 6 10" xfId="34458" xr:uid="{A8BE5965-96DD-4D4C-8C38-B9048EE38FED}"/>
    <cellStyle name="Output 3 2 2 6 11" xfId="37903" xr:uid="{02BD0598-77C3-4E95-BD19-F6EC88AEE932}"/>
    <cellStyle name="Output 3 2 2 6 12" xfId="40592" xr:uid="{CCE629DD-0B39-46AB-AAC2-0D2B89CA8D15}"/>
    <cellStyle name="Output 3 2 2 6 13" xfId="44903" xr:uid="{0099875C-9305-4A6B-AC1F-736A5EAC8384}"/>
    <cellStyle name="Output 3 2 2 6 14" xfId="48294" xr:uid="{E1DD908B-D6A4-45DD-9A98-BEBD1204937B}"/>
    <cellStyle name="Output 3 2 2 6 15" xfId="50299" xr:uid="{61C4C76E-38CD-4D15-8FCA-A89CFD72527A}"/>
    <cellStyle name="Output 3 2 2 6 2" xfId="7316" xr:uid="{A394C97A-4BF4-491B-A622-16747FE8EF26}"/>
    <cellStyle name="Output 3 2 2 6 3" xfId="10895" xr:uid="{0B302A6F-7D9E-48BA-8750-0D22EF78E13C}"/>
    <cellStyle name="Output 3 2 2 6 4" xfId="14795" xr:uid="{F372AC11-799E-40EF-936C-67CE3FB580A1}"/>
    <cellStyle name="Output 3 2 2 6 5" xfId="17994" xr:uid="{3F00775E-CE02-443C-BD65-E10583703013}"/>
    <cellStyle name="Output 3 2 2 6 6" xfId="21974" xr:uid="{F42065F7-F885-4868-93A0-6AE17C84513E}"/>
    <cellStyle name="Output 3 2 2 6 7" xfId="24536" xr:uid="{9281D072-4C01-4616-AE2D-7E99E5729E87}"/>
    <cellStyle name="Output 3 2 2 6 8" xfId="28879" xr:uid="{5745002B-ADCC-49AB-9048-71171936EB69}"/>
    <cellStyle name="Output 3 2 2 6 9" xfId="30853" xr:uid="{EF4DBD0F-BAE1-4EE7-B87F-82FC9E9C38AF}"/>
    <cellStyle name="Output 3 2 2 7" xfId="4296" xr:uid="{22108114-3AF9-466C-9B44-453D25B524CE}"/>
    <cellStyle name="Output 3 2 2 7 10" xfId="39309" xr:uid="{4B02496B-7E18-44E9-826A-86501347BC0C}"/>
    <cellStyle name="Output 3 2 2 7 11" xfId="41959" xr:uid="{DE11C3A0-1757-4DE6-999A-AF45A0B5B30F}"/>
    <cellStyle name="Output 3 2 2 7 12" xfId="46295" xr:uid="{ED3D860B-229B-4FD4-A8A4-430A30693EF0}"/>
    <cellStyle name="Output 3 2 2 7 13" xfId="49699" xr:uid="{811463B4-37F1-4F09-A528-F33C9484E3F4}"/>
    <cellStyle name="Output 3 2 2 7 14" xfId="51666" xr:uid="{55F9700A-A549-4137-B7F4-0C26826927B3}"/>
    <cellStyle name="Output 3 2 2 7 2" xfId="8729" xr:uid="{E8C747E8-0860-4CCC-9C03-49663D65737E}"/>
    <cellStyle name="Output 3 2 2 7 3" xfId="12300" xr:uid="{BCB8AAD1-CBEF-4EB4-87BC-5B744D79F697}"/>
    <cellStyle name="Output 3 2 2 7 4" xfId="16203" xr:uid="{1AA81E25-27A3-4B50-8016-D7063FA2471B}"/>
    <cellStyle name="Output 3 2 2 7 5" xfId="19384" xr:uid="{B98FB07E-07EB-4C3E-AEF3-256EAE911324}"/>
    <cellStyle name="Output 3 2 2 7 6" xfId="25903" xr:uid="{C285C9BF-C27A-465F-8264-A1B469E61B6A}"/>
    <cellStyle name="Output 3 2 2 7 7" xfId="30227" xr:uid="{7938F835-E845-4B38-9A42-665097E10EF1}"/>
    <cellStyle name="Output 3 2 2 7 8" xfId="32251" xr:uid="{69826C4E-5055-4C59-B022-35DF138D0C90}"/>
    <cellStyle name="Output 3 2 2 7 9" xfId="35857" xr:uid="{503EF7D3-F293-4CB9-845B-E610B4D4F138}"/>
    <cellStyle name="Output 3 2 2 8" xfId="3988" xr:uid="{C8BD8208-5B07-45A2-8F24-E40928E74E59}"/>
    <cellStyle name="Output 3 2 2 8 10" xfId="39001" xr:uid="{FE02843D-1933-4FDA-929C-DC2E458C6903}"/>
    <cellStyle name="Output 3 2 2 8 11" xfId="41651" xr:uid="{B27D0F38-884A-43C0-B94D-E73012C3A350}"/>
    <cellStyle name="Output 3 2 2 8 12" xfId="45987" xr:uid="{D2371788-F5B7-428B-95EA-A690D9AC6DE7}"/>
    <cellStyle name="Output 3 2 2 8 13" xfId="49391" xr:uid="{551B6C12-3161-44DC-B20C-FA346A80267E}"/>
    <cellStyle name="Output 3 2 2 8 14" xfId="51358" xr:uid="{F359870E-864D-4695-8B32-C84DB72D131C}"/>
    <cellStyle name="Output 3 2 2 8 2" xfId="8421" xr:uid="{C1CA6228-7FFD-4D00-80F1-F90488329B6A}"/>
    <cellStyle name="Output 3 2 2 8 3" xfId="11992" xr:uid="{6F63CE60-8804-4A48-B6A5-D3C741C6A91A}"/>
    <cellStyle name="Output 3 2 2 8 4" xfId="15895" xr:uid="{73F9160C-641B-413B-8D2E-3D1CDC58A816}"/>
    <cellStyle name="Output 3 2 2 8 5" xfId="19076" xr:uid="{B96AE92B-9901-4E30-A54F-9BB58BCB7A41}"/>
    <cellStyle name="Output 3 2 2 8 6" xfId="25595" xr:uid="{63EDCCE8-6F8E-4AD8-BA12-07936A6A2252}"/>
    <cellStyle name="Output 3 2 2 8 7" xfId="29956" xr:uid="{63EC4E7C-EFA9-4468-8DF2-A6351D220A98}"/>
    <cellStyle name="Output 3 2 2 8 8" xfId="31943" xr:uid="{58B954EB-BED7-4FA8-97EB-D53BEB830250}"/>
    <cellStyle name="Output 3 2 2 8 9" xfId="35549" xr:uid="{02D75580-3101-4668-9C78-A0239C60FD99}"/>
    <cellStyle name="Output 3 2 2 9" xfId="4709" xr:uid="{A8C6ED7B-0357-4379-866A-ACF0CDC50C61}"/>
    <cellStyle name="Output 3 2 3" xfId="1452" xr:uid="{C87D89F6-E192-461F-A55C-D987F96951A3}"/>
    <cellStyle name="Output 3 2 3 10" xfId="47305" xr:uid="{DF4C5B39-C332-40B7-9094-3D3330E6CCE8}"/>
    <cellStyle name="Output 3 2 3 2" xfId="9468" xr:uid="{EF1EC3AF-D01E-4182-9707-EACB73477110}"/>
    <cellStyle name="Output 3 2 3 3" xfId="16573" xr:uid="{48063D28-2360-4072-905F-C1452E12B8A6}"/>
    <cellStyle name="Output 3 2 3 4" xfId="20560" xr:uid="{34115663-4167-4542-9FEB-3859CB51DF63}"/>
    <cellStyle name="Output 3 2 3 5" xfId="27489" xr:uid="{D9AC5CB2-D3B1-4D2A-9833-5E20A626522C}"/>
    <cellStyle name="Output 3 2 3 6" xfId="30372" xr:uid="{80602C28-45A8-44EF-96AA-EE4E0AFD0937}"/>
    <cellStyle name="Output 3 2 3 7" xfId="33035" xr:uid="{937D8905-6B66-41C8-9731-581CC3AA957B}"/>
    <cellStyle name="Output 3 2 3 8" xfId="36828" xr:uid="{8298E2F5-D29F-490E-A81E-6C8492A6645F}"/>
    <cellStyle name="Output 3 2 3 9" xfId="43477" xr:uid="{62D9C729-E3E1-4E35-A90B-D25BBD4828CB}"/>
    <cellStyle name="Output 3 2 4" xfId="1851" xr:uid="{F7D99AC6-F4B6-461C-8D64-F3CC209EBBAD}"/>
    <cellStyle name="Output 3 2 4 10" xfId="43876" xr:uid="{86D8A2D5-FD08-4727-8A97-1A51A31B99FC}"/>
    <cellStyle name="Output 3 2 4 11" xfId="46978" xr:uid="{591BC0E1-E622-4E23-8AD0-8BBC3979B38B}"/>
    <cellStyle name="Output 3 2 4 2" xfId="9867" xr:uid="{22CDA1B9-44A1-40D7-ABA8-96548ECCE5F6}"/>
    <cellStyle name="Output 3 2 4 3" xfId="13769" xr:uid="{30F53723-688F-4A42-B250-037A53064AA6}"/>
    <cellStyle name="Output 3 2 4 4" xfId="16972" xr:uid="{F91573D7-4187-428C-83E3-27F8A5579EC6}"/>
    <cellStyle name="Output 3 2 4 5" xfId="20959" xr:uid="{45E56123-820D-4C31-9F7D-BBEA887F7C71}"/>
    <cellStyle name="Output 3 2 4 6" xfId="27876" xr:uid="{D9E18531-DFA6-4BEB-A9A3-2697839E4EA8}"/>
    <cellStyle name="Output 3 2 4 7" xfId="27905" xr:uid="{84BF791F-C25C-43F0-B46A-A83826913AEA}"/>
    <cellStyle name="Output 3 2 4 8" xfId="33434" xr:uid="{2E370B11-4B3F-4302-9F13-9FBC1DAB5D25}"/>
    <cellStyle name="Output 3 2 4 9" xfId="26596" xr:uid="{32280504-057C-4AEB-9DC6-A6EF3691B464}"/>
    <cellStyle name="Output 3 2 5" xfId="2449" xr:uid="{F5F9EA77-5D2B-4F69-8E7A-9E854E4427D1}"/>
    <cellStyle name="Output 3 2 5 10" xfId="44472" xr:uid="{BAE8735C-1F19-41D9-A178-23B3A4F4CA00}"/>
    <cellStyle name="Output 3 2 5 11" xfId="47716" xr:uid="{2DBE2BD0-FEC1-443D-B331-326F8E4A0D4E}"/>
    <cellStyle name="Output 3 2 5 2" xfId="10465" xr:uid="{14D02BCD-904A-4B8C-BB3B-38ABCE638CFB}"/>
    <cellStyle name="Output 3 2 5 3" xfId="14364" xr:uid="{849A703D-8F7D-4B8B-8123-11C05252702D}"/>
    <cellStyle name="Output 3 2 5 4" xfId="17565" xr:uid="{58CBBBD5-9892-483B-A5CD-7D4922B21CF9}"/>
    <cellStyle name="Output 3 2 5 5" xfId="21548" xr:uid="{B6077856-2B51-4E9A-AB8D-5C9FE4A83BCA}"/>
    <cellStyle name="Output 3 2 5 6" xfId="28456" xr:uid="{BB73CB7A-F021-4BD3-8428-777B15A6D8E5}"/>
    <cellStyle name="Output 3 2 5 7" xfId="29700" xr:uid="{04532224-9628-4CEE-909C-05ED667BE7E7}"/>
    <cellStyle name="Output 3 2 5 8" xfId="34028" xr:uid="{37242302-2A37-4608-AB9A-50D4E33826AA}"/>
    <cellStyle name="Output 3 2 5 9" xfId="40166" xr:uid="{1B5F407E-1341-4941-ACF7-194021B0615B}"/>
    <cellStyle name="Output 3 2 6" xfId="3133" xr:uid="{EF338F8C-D754-4D91-BAD9-E9CE5743E462}"/>
    <cellStyle name="Output 3 2 6 10" xfId="34710" xr:uid="{C8577CCA-4275-4CD9-986B-F122696617C2}"/>
    <cellStyle name="Output 3 2 6 11" xfId="38155" xr:uid="{170C66E0-EEC6-4AFF-8DC7-3DF500FCE645}"/>
    <cellStyle name="Output 3 2 6 12" xfId="40844" xr:uid="{43A9FE5B-7DFE-4375-AB43-CAE3CF926AB5}"/>
    <cellStyle name="Output 3 2 6 13" xfId="45155" xr:uid="{FC213B93-06EA-4993-9672-D5C36D687599}"/>
    <cellStyle name="Output 3 2 6 14" xfId="48546" xr:uid="{EE9B3446-0A69-4155-9F54-5352DEAA8E55}"/>
    <cellStyle name="Output 3 2 6 15" xfId="50551" xr:uid="{ED5719E3-FEF4-4460-8A97-59B4CE25993B}"/>
    <cellStyle name="Output 3 2 6 2" xfId="7568" xr:uid="{63E93832-0415-4893-ADF6-EEC489AF9C8D}"/>
    <cellStyle name="Output 3 2 6 3" xfId="11147" xr:uid="{E5813571-30D8-41A6-800D-9829ED7DFD03}"/>
    <cellStyle name="Output 3 2 6 4" xfId="15047" xr:uid="{779BC147-61A8-4084-9951-19A0225C3701}"/>
    <cellStyle name="Output 3 2 6 5" xfId="18246" xr:uid="{4518754E-6924-41DF-9CE9-5FB40929576A}"/>
    <cellStyle name="Output 3 2 6 6" xfId="22226" xr:uid="{07CC3964-D76F-4F99-9E78-B66DEE371150}"/>
    <cellStyle name="Output 3 2 6 7" xfId="24788" xr:uid="{B7A44018-40D3-4E02-A069-D91A1EFF5F6D}"/>
    <cellStyle name="Output 3 2 6 8" xfId="29131" xr:uid="{90F6590B-0595-453A-AC7F-02CDC4FFDEBD}"/>
    <cellStyle name="Output 3 2 6 9" xfId="31105" xr:uid="{14912BD9-B50C-4D51-8A36-A3274E6FA586}"/>
    <cellStyle name="Output 3 2 7" xfId="3598" xr:uid="{79B3648F-32F8-455F-84EC-A8150B7BB887}"/>
    <cellStyle name="Output 3 2 7 10" xfId="35175" xr:uid="{6835A502-2020-475F-A085-7AA2F403669B}"/>
    <cellStyle name="Output 3 2 7 11" xfId="38620" xr:uid="{38CA9A34-8302-4A7A-AA26-B3836BA5A112}"/>
    <cellStyle name="Output 3 2 7 12" xfId="41309" xr:uid="{A89CDD0A-34DC-42A7-89CD-BD9ADAB8BFA1}"/>
    <cellStyle name="Output 3 2 7 13" xfId="45620" xr:uid="{AD4FF450-D017-4674-81ED-115C552AD31C}"/>
    <cellStyle name="Output 3 2 7 14" xfId="49011" xr:uid="{17BD1B00-196B-46FC-AAFC-6D7B50B940CD}"/>
    <cellStyle name="Output 3 2 7 15" xfId="51016" xr:uid="{E4DBA0C1-88B5-4A93-B720-AD99729BD737}"/>
    <cellStyle name="Output 3 2 7 2" xfId="8033" xr:uid="{7DA312A6-A4F1-4675-992A-AB0AD9E6D4FA}"/>
    <cellStyle name="Output 3 2 7 3" xfId="11612" xr:uid="{E557C068-8A41-45DE-BCAC-91109A2F2A7F}"/>
    <cellStyle name="Output 3 2 7 4" xfId="15512" xr:uid="{FD9E1156-75A1-40AC-9412-1107200802AE}"/>
    <cellStyle name="Output 3 2 7 5" xfId="18711" xr:uid="{72DE7131-6A9E-477A-99D5-78E38D7A2FDD}"/>
    <cellStyle name="Output 3 2 7 6" xfId="22691" xr:uid="{A9B1B913-4B13-423A-BE39-55268CED35E7}"/>
    <cellStyle name="Output 3 2 7 7" xfId="25253" xr:uid="{4B2C70CA-E7DC-4CF9-8118-5387C6B3D7DF}"/>
    <cellStyle name="Output 3 2 7 8" xfId="29596" xr:uid="{7996DC72-B7BC-4FC1-91EB-13DA681086BB}"/>
    <cellStyle name="Output 3 2 7 9" xfId="31570" xr:uid="{12CCD70E-DD2E-4E25-98A6-0B6024174FBD}"/>
    <cellStyle name="Output 3 2 8" xfId="4087" xr:uid="{FB75FD69-7C19-4C40-926D-95B9E2E4BF61}"/>
    <cellStyle name="Output 3 2 8 10" xfId="39100" xr:uid="{3A1E6BDD-6D18-4622-BC23-B404F92EDE81}"/>
    <cellStyle name="Output 3 2 8 11" xfId="41750" xr:uid="{2236F218-59EE-4747-97D8-67D8CE7F9C6B}"/>
    <cellStyle name="Output 3 2 8 12" xfId="46086" xr:uid="{DA62BD48-BC2E-4975-B9A9-BC30C972CC06}"/>
    <cellStyle name="Output 3 2 8 13" xfId="49490" xr:uid="{D51A0604-1756-410A-B6D1-C713E17429F4}"/>
    <cellStyle name="Output 3 2 8 14" xfId="51457" xr:uid="{35854B31-3FC4-4E73-AC6A-06A56217E69D}"/>
    <cellStyle name="Output 3 2 8 2" xfId="8520" xr:uid="{86EE99F3-2D89-4E68-94C2-8D2E7345128E}"/>
    <cellStyle name="Output 3 2 8 3" xfId="12091" xr:uid="{AC997225-D99A-4CD5-8E22-979392B2E41D}"/>
    <cellStyle name="Output 3 2 8 4" xfId="15994" xr:uid="{E8B3F8C7-2A4D-4E8B-8E7D-9168FB9F19B4}"/>
    <cellStyle name="Output 3 2 8 5" xfId="19175" xr:uid="{1443B458-C2F4-4B9B-8131-DD7045AAC6AE}"/>
    <cellStyle name="Output 3 2 8 6" xfId="25694" xr:uid="{2A674F10-6153-4486-9AF4-36308C2FD011}"/>
    <cellStyle name="Output 3 2 8 7" xfId="30045" xr:uid="{D6AA364E-226F-49F4-B2A4-75F983C8F7F0}"/>
    <cellStyle name="Output 3 2 8 8" xfId="32042" xr:uid="{DEB77B7B-5488-49C8-9E0B-27EEC9616860}"/>
    <cellStyle name="Output 3 2 8 9" xfId="35648" xr:uid="{CCC69A36-FD9F-45A3-8204-6899797F4ADD}"/>
    <cellStyle name="Output 3 2 9" xfId="4506" xr:uid="{B31AB504-DE16-453F-9AC1-0B597E42DD8F}"/>
    <cellStyle name="Output 3 2 9 10" xfId="39519" xr:uid="{04E9DEB9-A958-41F5-9E63-6C43A2461BD5}"/>
    <cellStyle name="Output 3 2 9 11" xfId="42169" xr:uid="{2E17F661-FC37-475C-8036-ED4D8D35780F}"/>
    <cellStyle name="Output 3 2 9 12" xfId="46505" xr:uid="{9CEFD1D5-EBA6-4270-82FC-80AB981462D4}"/>
    <cellStyle name="Output 3 2 9 13" xfId="49909" xr:uid="{27415556-4F3F-4585-921B-308785E879C6}"/>
    <cellStyle name="Output 3 2 9 14" xfId="51876" xr:uid="{F2624204-C2D6-4EE2-AA23-95852AA741F5}"/>
    <cellStyle name="Output 3 2 9 2" xfId="8939" xr:uid="{DD1C12DE-CB36-438A-AEBA-F0649AAC37BB}"/>
    <cellStyle name="Output 3 2 9 3" xfId="12510" xr:uid="{9CD92950-6CF2-41A1-BA8C-5E4C14908D68}"/>
    <cellStyle name="Output 3 2 9 4" xfId="16413" xr:uid="{78F2506D-0D80-49C2-80CF-31B802F96726}"/>
    <cellStyle name="Output 3 2 9 5" xfId="19594" xr:uid="{37C288A6-2B3D-40CB-B143-7ABB42C8FE1B}"/>
    <cellStyle name="Output 3 2 9 6" xfId="26113" xr:uid="{82775226-362B-4FA2-A520-A29EDD768E67}"/>
    <cellStyle name="Output 3 2 9 7" xfId="30416" xr:uid="{15034E32-4868-4F46-BA2D-8628EA9707D3}"/>
    <cellStyle name="Output 3 2 9 8" xfId="32461" xr:uid="{91F13D74-03A6-4305-9F6C-B8A1C95ED088}"/>
    <cellStyle name="Output 3 2 9 9" xfId="36067" xr:uid="{91DBE34B-36AE-48E0-8D72-ACA60AB76B49}"/>
    <cellStyle name="Output 3 3" xfId="716" xr:uid="{0BD7743D-1775-4092-83DB-43CAEBD96C07}"/>
    <cellStyle name="Output 3 3 10" xfId="5816" xr:uid="{DB51EED2-625D-4C2F-8CFE-8A63D41E22F0}"/>
    <cellStyle name="Output 3 3 11" xfId="12802" xr:uid="{FD2FD523-2EB6-4EF8-871D-5B17D0486F80}"/>
    <cellStyle name="Output 3 3 12" xfId="19830" xr:uid="{0E33C953-BF74-4643-83AF-46070711F190}"/>
    <cellStyle name="Output 3 3 13" xfId="42746" xr:uid="{9E6B276F-FE64-4EBE-8B7D-49B1C2551048}"/>
    <cellStyle name="Output 3 3 14" xfId="52580" xr:uid="{2F9543DD-EE7E-4521-9940-F2196A64F9B3}"/>
    <cellStyle name="Output 3 3 2" xfId="931" xr:uid="{DB3834C4-160F-4F80-B24C-5EF3A9C6556B}"/>
    <cellStyle name="Output 3 3 2 10" xfId="13121" xr:uid="{8BB96A5B-11C0-4782-9EE0-AFC3543BF222}"/>
    <cellStyle name="Output 3 3 2 11" xfId="20040" xr:uid="{6F683E9F-8E41-44B6-B5E4-BC827E8FA85F}"/>
    <cellStyle name="Output 3 3 2 12" xfId="42956" xr:uid="{49089CF6-EF46-4E31-996B-DCEAFD35458E}"/>
    <cellStyle name="Output 3 3 2 13" xfId="52794" xr:uid="{B8B08D90-06A5-474A-9646-B7579BAE5A7A}"/>
    <cellStyle name="Output 3 3 2 2" xfId="1669" xr:uid="{511BC078-1A96-4FB2-8A11-446E67DA87A1}"/>
    <cellStyle name="Output 3 3 2 2 10" xfId="47461" xr:uid="{FABBE828-AE6F-468D-A4B7-232C0FF553A4}"/>
    <cellStyle name="Output 3 3 2 2 2" xfId="9685" xr:uid="{6D7D541A-2607-4F91-B434-F3F703CEB1B9}"/>
    <cellStyle name="Output 3 3 2 2 3" xfId="16790" xr:uid="{4A4CC7BE-C5B2-46F6-9C1F-EC6331DA0BB9}"/>
    <cellStyle name="Output 3 3 2 2 4" xfId="20777" xr:uid="{D6F5F7D5-7A8D-4C16-94F3-F593EC13B53D}"/>
    <cellStyle name="Output 3 3 2 2 5" xfId="27702" xr:uid="{EE0B1172-3FE0-433E-90AF-24B77AB96ABB}"/>
    <cellStyle name="Output 3 3 2 2 6" xfId="27937" xr:uid="{30A93EFF-95FA-44D0-AD3D-00D13A027DD8}"/>
    <cellStyle name="Output 3 3 2 2 7" xfId="33252" xr:uid="{99D860B0-8430-440C-8680-07075245122F}"/>
    <cellStyle name="Output 3 3 2 2 8" xfId="26567" xr:uid="{9CAB4E6A-A3FF-425A-94BB-0CB34A95C4E2}"/>
    <cellStyle name="Output 3 3 2 2 9" xfId="43694" xr:uid="{14AE6541-41DD-4B8E-9C29-59A9A60EFF96}"/>
    <cellStyle name="Output 3 3 2 3" xfId="1238" xr:uid="{1A7CB4F6-FDE6-4932-B316-E25AC3DCD15D}"/>
    <cellStyle name="Output 3 3 2 3 10" xfId="43263" xr:uid="{DFC1427D-5E1E-4637-AF5F-D5500AE26D05}"/>
    <cellStyle name="Output 3 3 2 3 11" xfId="47518" xr:uid="{F4D87B01-A567-459D-9836-109C1F589697}"/>
    <cellStyle name="Output 3 3 2 3 2" xfId="9254" xr:uid="{C7949F31-E0EF-4AFB-8891-CDC894899B3F}"/>
    <cellStyle name="Output 3 3 2 3 3" xfId="13196" xr:uid="{BD384331-75A2-4C2A-978C-0D9E83AB314C}"/>
    <cellStyle name="Output 3 3 2 3 4" xfId="5195" xr:uid="{2AA5DC5B-5DE6-4A0C-92F9-DB0D57225914}"/>
    <cellStyle name="Output 3 3 2 3 5" xfId="20346" xr:uid="{A3FD0E5C-C8FC-4A80-9187-D4FE8EF3BF52}"/>
    <cellStyle name="Output 3 3 2 3 6" xfId="27282" xr:uid="{1F9905D5-9231-4D5A-AE52-264FB8996194}"/>
    <cellStyle name="Output 3 3 2 3 7" xfId="28719" xr:uid="{F49C1944-7A8B-4A13-A7EE-225914E0FF53}"/>
    <cellStyle name="Output 3 3 2 3 8" xfId="32821" xr:uid="{F66ABDF8-C83B-4DC2-85D2-4732EB4D31B3}"/>
    <cellStyle name="Output 3 3 2 3 9" xfId="36750" xr:uid="{2BF11EE1-AB3E-4E67-8A53-BD7D4AC8D945}"/>
    <cellStyle name="Output 3 3 2 4" xfId="2706" xr:uid="{5EAB64CE-A068-4769-B7A6-3DC59FA06DF7}"/>
    <cellStyle name="Output 3 3 2 4 10" xfId="44729" xr:uid="{B36E7FE7-F27B-4E12-9BFC-E5CFFA8E0A18}"/>
    <cellStyle name="Output 3 3 2 4 11" xfId="50130" xr:uid="{4C31D485-6440-4C1E-BE62-F6CD4A93F123}"/>
    <cellStyle name="Output 3 3 2 4 2" xfId="10722" xr:uid="{B719DDCD-2D41-4C6C-ABE9-588C0DF40700}"/>
    <cellStyle name="Output 3 3 2 4 3" xfId="14621" xr:uid="{CD40D621-0876-4C8C-994F-199D821CBCD3}"/>
    <cellStyle name="Output 3 3 2 4 4" xfId="17822" xr:uid="{9D64D52F-D0BE-4C18-981B-C3AC1B830EF7}"/>
    <cellStyle name="Output 3 3 2 4 5" xfId="21805" xr:uid="{D2D638E6-517D-4A16-99B9-57DC54FFECF9}"/>
    <cellStyle name="Output 3 3 2 4 6" xfId="28706" xr:uid="{68B272B5-E467-4C84-8972-3F10228475D9}"/>
    <cellStyle name="Output 3 3 2 4 7" xfId="30678" xr:uid="{712765A6-F80B-41A1-8C50-127B3423390E}"/>
    <cellStyle name="Output 3 3 2 4 8" xfId="34285" xr:uid="{B91277CA-3590-43F0-B2F8-852188BC4B55}"/>
    <cellStyle name="Output 3 3 2 4 9" xfId="40423" xr:uid="{D56680C8-94AE-47DD-A7FD-282A8C169947}"/>
    <cellStyle name="Output 3 3 2 5" xfId="3395" xr:uid="{93469B75-8C88-48DB-B58E-C7D35C7275CF}"/>
    <cellStyle name="Output 3 3 2 5 10" xfId="34972" xr:uid="{0EDAF1F8-2654-4FF9-B7D6-F02018064A90}"/>
    <cellStyle name="Output 3 3 2 5 11" xfId="38417" xr:uid="{0B359EF7-C755-4AF3-8E50-7D3EB873DF6F}"/>
    <cellStyle name="Output 3 3 2 5 12" xfId="41106" xr:uid="{C7B70688-6155-4033-B2B5-556E3B69CB64}"/>
    <cellStyle name="Output 3 3 2 5 13" xfId="45417" xr:uid="{3E8C9C24-6050-4788-A5E4-A0A2423CD992}"/>
    <cellStyle name="Output 3 3 2 5 14" xfId="48808" xr:uid="{BA6D0631-F514-4D93-B119-95F4FB790432}"/>
    <cellStyle name="Output 3 3 2 5 15" xfId="50813" xr:uid="{D6E757A2-8B3E-4F0C-B1B7-586689DC05C2}"/>
    <cellStyle name="Output 3 3 2 5 2" xfId="7830" xr:uid="{08058123-B21E-4936-88A2-FCE40673D31F}"/>
    <cellStyle name="Output 3 3 2 5 3" xfId="11409" xr:uid="{6AA759E2-5DEC-4719-942A-B1B6ED3F3D60}"/>
    <cellStyle name="Output 3 3 2 5 4" xfId="15309" xr:uid="{3ED5F836-CC0A-4E5D-B0CE-B29A403C449D}"/>
    <cellStyle name="Output 3 3 2 5 5" xfId="18508" xr:uid="{EF8E9336-4FFE-42E0-AD40-B9CA54BB67B0}"/>
    <cellStyle name="Output 3 3 2 5 6" xfId="22488" xr:uid="{653CCB13-167F-46E0-8678-120C358194F1}"/>
    <cellStyle name="Output 3 3 2 5 7" xfId="25050" xr:uid="{4623D6AA-295A-4405-9250-129A09F551E2}"/>
    <cellStyle name="Output 3 3 2 5 8" xfId="29393" xr:uid="{A201F055-09A6-493E-BE33-F65BA671FD4E}"/>
    <cellStyle name="Output 3 3 2 5 9" xfId="31367" xr:uid="{53D3ED07-5414-4FD3-8F69-0AE9A2D671EF}"/>
    <cellStyle name="Output 3 3 2 6" xfId="2829" xr:uid="{40AD43F2-FB79-4379-9036-FE52F0FE5D4D}"/>
    <cellStyle name="Output 3 3 2 6 10" xfId="34408" xr:uid="{54A1FEFD-104A-46A8-999A-EA0B5A5E5BFC}"/>
    <cellStyle name="Output 3 3 2 6 11" xfId="37853" xr:uid="{09CEB60E-3712-4FFE-8A09-C3BFF1CCFDDC}"/>
    <cellStyle name="Output 3 3 2 6 12" xfId="40546" xr:uid="{A0877816-9C94-47CF-A7E9-9B1C8A443C61}"/>
    <cellStyle name="Output 3 3 2 6 13" xfId="44852" xr:uid="{DD1A1623-AF03-4C22-B21D-479DDAB71EC1}"/>
    <cellStyle name="Output 3 3 2 6 14" xfId="48246" xr:uid="{9AB973DF-88EE-419E-A663-9F32424C2B37}"/>
    <cellStyle name="Output 3 3 2 6 15" xfId="50253" xr:uid="{49EF0E05-241E-4B9C-AC4A-0F15EAAAAFBB}"/>
    <cellStyle name="Output 3 3 2 6 2" xfId="7265" xr:uid="{BDF0BC0E-CF31-4A4C-A0A9-86489BE95B11}"/>
    <cellStyle name="Output 3 3 2 6 3" xfId="10845" xr:uid="{63442428-1758-410D-8AD3-9459BDCB8F7E}"/>
    <cellStyle name="Output 3 3 2 6 4" xfId="14744" xr:uid="{71EC222F-30EB-4EB3-9911-50D781A3889D}"/>
    <cellStyle name="Output 3 3 2 6 5" xfId="17945" xr:uid="{4B3AFFBD-4045-4D9E-8546-8DC153AA2E43}"/>
    <cellStyle name="Output 3 3 2 6 6" xfId="21928" xr:uid="{280B6FB7-8A7B-4929-9464-F865B79F31AC}"/>
    <cellStyle name="Output 3 3 2 6 7" xfId="24490" xr:uid="{DDCC1BC2-0BFF-440E-813F-DD3E224F0C0B}"/>
    <cellStyle name="Output 3 3 2 6 8" xfId="28828" xr:uid="{E70503BC-65CF-49F2-894A-D0778E86BA69}"/>
    <cellStyle name="Output 3 3 2 6 9" xfId="30801" xr:uid="{F89139D4-177A-44BB-9052-88EAA80C0C83}"/>
    <cellStyle name="Output 3 3 2 7" xfId="4347" xr:uid="{C8DB5D7A-072E-43EA-BD2C-7BDDAED852E3}"/>
    <cellStyle name="Output 3 3 2 7 10" xfId="39360" xr:uid="{F8E6D771-1216-4473-B612-38241E2F5B75}"/>
    <cellStyle name="Output 3 3 2 7 11" xfId="42010" xr:uid="{4F970202-B18A-42ED-9E04-F8C717EE0C36}"/>
    <cellStyle name="Output 3 3 2 7 12" xfId="46346" xr:uid="{3D07A29A-9EAC-40A7-A2EF-B11895A72998}"/>
    <cellStyle name="Output 3 3 2 7 13" xfId="49750" xr:uid="{7A8ACCB5-8223-446F-9B17-979721E41B06}"/>
    <cellStyle name="Output 3 3 2 7 14" xfId="51717" xr:uid="{38792BC4-BD6F-47FA-99CF-ACB37ACB3FB4}"/>
    <cellStyle name="Output 3 3 2 7 2" xfId="8780" xr:uid="{13B7B5C2-D78D-42A9-8937-6A3AE31EC837}"/>
    <cellStyle name="Output 3 3 2 7 3" xfId="12351" xr:uid="{9A639A84-C36F-4D53-9FD6-624516BD3724}"/>
    <cellStyle name="Output 3 3 2 7 4" xfId="16254" xr:uid="{A62DF448-7C5D-4421-A0B6-AE629942F1C1}"/>
    <cellStyle name="Output 3 3 2 7 5" xfId="19435" xr:uid="{9150A5CA-BC02-45AE-8894-1420F4AE4DAA}"/>
    <cellStyle name="Output 3 3 2 7 6" xfId="25954" xr:uid="{A640AB4A-7A81-4C8A-AC03-6A7FF3D0747C}"/>
    <cellStyle name="Output 3 3 2 7 7" xfId="30270" xr:uid="{AD8ED0D1-C13C-4349-8A9C-7632532299E7}"/>
    <cellStyle name="Output 3 3 2 7 8" xfId="32302" xr:uid="{9E9AA480-E0D5-46FB-988C-E66E99403AB9}"/>
    <cellStyle name="Output 3 3 2 7 9" xfId="35908" xr:uid="{C3FF7AF4-8CD6-466E-BE3C-F340FA7695F4}"/>
    <cellStyle name="Output 3 3 2 8" xfId="3823" xr:uid="{EBED3C5E-1EA0-40F7-B46D-1D94DF97231C}"/>
    <cellStyle name="Output 3 3 2 8 10" xfId="38836" xr:uid="{8EA46FDA-1299-4990-B70A-7BB5F7108B2D}"/>
    <cellStyle name="Output 3 3 2 8 11" xfId="41486" xr:uid="{FD720FC0-F55D-4AAC-AE5F-0C1E06B25AFF}"/>
    <cellStyle name="Output 3 3 2 8 12" xfId="45822" xr:uid="{CC245704-7758-422C-ACF5-6F117FE63E63}"/>
    <cellStyle name="Output 3 3 2 8 13" xfId="49226" xr:uid="{D41E4D60-4756-4DFB-8201-ADE54F749E6A}"/>
    <cellStyle name="Output 3 3 2 8 14" xfId="51193" xr:uid="{19924C0C-CB27-4062-A08D-C0030DF451BB}"/>
    <cellStyle name="Output 3 3 2 8 2" xfId="8256" xr:uid="{2D58A56A-F7F0-44E6-BB2E-0F5A580FF3B7}"/>
    <cellStyle name="Output 3 3 2 8 3" xfId="11827" xr:uid="{1855A2CD-4E7E-4A2C-B7A5-54CC5FE5DF5A}"/>
    <cellStyle name="Output 3 3 2 8 4" xfId="15730" xr:uid="{45AAF007-0C2A-446D-8BA0-50A7E08B327B}"/>
    <cellStyle name="Output 3 3 2 8 5" xfId="18911" xr:uid="{A4738C62-E671-4A8C-AC75-16F75A602524}"/>
    <cellStyle name="Output 3 3 2 8 6" xfId="25430" xr:uid="{ECD25DD2-9DFF-46A1-A3C4-822C8260CA60}"/>
    <cellStyle name="Output 3 3 2 8 7" xfId="29806" xr:uid="{5A3D6DED-D4CC-4DBB-9892-21A5D71046AF}"/>
    <cellStyle name="Output 3 3 2 8 8" xfId="31778" xr:uid="{4192931E-7D76-419D-AA7E-C718A364D76D}"/>
    <cellStyle name="Output 3 3 2 8 9" xfId="35384" xr:uid="{3F075DCE-0B02-40E7-BAFC-EE7C661C91C1}"/>
    <cellStyle name="Output 3 3 2 9" xfId="4959" xr:uid="{6E9036B8-5FDE-4FAA-BE3E-63A82C6564D2}"/>
    <cellStyle name="Output 3 3 3" xfId="1130" xr:uid="{5F43CA82-4682-4180-BA1C-509854A40F90}"/>
    <cellStyle name="Output 3 3 3 10" xfId="46883" xr:uid="{4A342FEC-4CE4-4588-93DD-E6F9495D0936}"/>
    <cellStyle name="Output 3 3 3 2" xfId="9146" xr:uid="{3596C640-32FC-4BE5-98A3-ED588FA3D9EB}"/>
    <cellStyle name="Output 3 3 3 3" xfId="5267" xr:uid="{7329D626-D636-44F5-88C6-4D69595CCC59}"/>
    <cellStyle name="Output 3 3 3 4" xfId="20238" xr:uid="{C5371EA9-B881-4ABB-ACD0-31D49F44C6A6}"/>
    <cellStyle name="Output 3 3 3 5" xfId="27177" xr:uid="{4EF9DA02-726F-4650-9BA7-2600880E461A}"/>
    <cellStyle name="Output 3 3 3 6" xfId="28268" xr:uid="{04430648-CBB9-4B65-A8DE-B28E760FAEB8}"/>
    <cellStyle name="Output 3 3 3 7" xfId="32713" xr:uid="{6FA49C1E-DC53-42C4-8BD9-5E4589D16547}"/>
    <cellStyle name="Output 3 3 3 8" xfId="30427" xr:uid="{A8380081-6531-4AF4-8EE3-A623FE366E2A}"/>
    <cellStyle name="Output 3 3 3 9" xfId="43155" xr:uid="{3AD13E1B-8F6F-441E-AEB8-CB61907CFA84}"/>
    <cellStyle name="Output 3 3 4" xfId="1817" xr:uid="{B2D68E79-88BD-4814-8980-B1698BC8109D}"/>
    <cellStyle name="Output 3 3 4 10" xfId="43842" xr:uid="{EFD5FE1B-7E4B-4063-9CF9-5FC9C29341E0}"/>
    <cellStyle name="Output 3 3 4 11" xfId="47944" xr:uid="{EAACDFA8-916B-492F-9C7D-5B98A3E0E66B}"/>
    <cellStyle name="Output 3 3 4 2" xfId="9833" xr:uid="{6938FCC3-9F35-45FA-8853-CB78AF354533}"/>
    <cellStyle name="Output 3 3 4 3" xfId="13735" xr:uid="{0A43BF2F-9882-47C7-B365-FB520C8C982D}"/>
    <cellStyle name="Output 3 3 4 4" xfId="16938" xr:uid="{8851A11D-CDE1-459F-A0D9-E6EDEEA9443B}"/>
    <cellStyle name="Output 3 3 4 5" xfId="20925" xr:uid="{9CCD9A07-7918-4F16-922E-8C82DDD8EDB6}"/>
    <cellStyle name="Output 3 3 4 6" xfId="27843" xr:uid="{F1B57877-472C-424D-AA2D-5254879CBD28}"/>
    <cellStyle name="Output 3 3 4 7" xfId="29667" xr:uid="{C174E725-6721-4AC9-8AE0-42F0EB5ADE78}"/>
    <cellStyle name="Output 3 3 4 8" xfId="33400" xr:uid="{CE59F8E2-994C-40FC-A4FC-9FCD2D39A1B9}"/>
    <cellStyle name="Output 3 3 4 9" xfId="30398" xr:uid="{86CDB834-B29D-4294-AEB2-9B3E95322B79}"/>
    <cellStyle name="Output 3 3 5" xfId="2500" xr:uid="{6C54115D-16B8-4279-9BD9-5CA957BA40B0}"/>
    <cellStyle name="Output 3 3 5 10" xfId="44523" xr:uid="{C5D25A09-0D02-4D14-9ED3-78382C45BC32}"/>
    <cellStyle name="Output 3 3 5 11" xfId="42370" xr:uid="{2B9A7202-3060-41B3-9975-5133DBAF8854}"/>
    <cellStyle name="Output 3 3 5 2" xfId="10516" xr:uid="{FF13647A-AE8E-43AC-B0D9-893D7571D357}"/>
    <cellStyle name="Output 3 3 5 3" xfId="14415" xr:uid="{92326EC3-6896-4A42-8605-AF49EFE09957}"/>
    <cellStyle name="Output 3 3 5 4" xfId="17616" xr:uid="{EE743821-678C-4260-9D24-B81968190DBA}"/>
    <cellStyle name="Output 3 3 5 5" xfId="21599" xr:uid="{F8F27877-8155-4835-B02A-89F30C7A288E}"/>
    <cellStyle name="Output 3 3 5 6" xfId="28507" xr:uid="{EE8DE980-5782-4FCF-B47D-99F439415DDF}"/>
    <cellStyle name="Output 3 3 5 7" xfId="26857" xr:uid="{9E72B3DA-73F9-4273-9ACA-77DC146C6B31}"/>
    <cellStyle name="Output 3 3 5 8" xfId="34079" xr:uid="{178D99C0-945C-42BE-8C39-9E91EB49B44B}"/>
    <cellStyle name="Output 3 3 5 9" xfId="40217" xr:uid="{EE6DDADD-B504-418F-B910-D0C69642F579}"/>
    <cellStyle name="Output 3 3 6" xfId="3184" xr:uid="{B8CFDAF5-1CE3-4912-8C2C-6AC28C886503}"/>
    <cellStyle name="Output 3 3 6 10" xfId="34761" xr:uid="{3621660B-8A4A-41E7-9117-DAB7C731DE91}"/>
    <cellStyle name="Output 3 3 6 11" xfId="38206" xr:uid="{B3BA059F-87F8-4A09-9979-4B6881D59E5A}"/>
    <cellStyle name="Output 3 3 6 12" xfId="40895" xr:uid="{C19F3CE8-0B1E-4A39-A247-277B66B91F9C}"/>
    <cellStyle name="Output 3 3 6 13" xfId="45206" xr:uid="{8992E087-293F-4FE9-92CF-82F4320FF447}"/>
    <cellStyle name="Output 3 3 6 14" xfId="48597" xr:uid="{E6DC9C9F-9C02-450C-8E26-CD6155BAB6F7}"/>
    <cellStyle name="Output 3 3 6 15" xfId="50602" xr:uid="{3AEB6927-B7D1-476D-8F0C-E7D22288410A}"/>
    <cellStyle name="Output 3 3 6 2" xfId="7619" xr:uid="{AD32D7D3-8180-42D6-901D-1FF7F25351AC}"/>
    <cellStyle name="Output 3 3 6 3" xfId="11198" xr:uid="{CBB4B243-54BC-4498-934B-31696A46CF97}"/>
    <cellStyle name="Output 3 3 6 4" xfId="15098" xr:uid="{51C39CAA-3818-4775-BD97-686112CEACFD}"/>
    <cellStyle name="Output 3 3 6 5" xfId="18297" xr:uid="{B99AD337-3565-4F1B-9E7B-2DC247FDCA6F}"/>
    <cellStyle name="Output 3 3 6 6" xfId="22277" xr:uid="{B139F346-EEF6-424A-91C4-9A9A070A10E3}"/>
    <cellStyle name="Output 3 3 6 7" xfId="24839" xr:uid="{609BF616-5A09-4122-AE18-1E239450C542}"/>
    <cellStyle name="Output 3 3 6 8" xfId="29182" xr:uid="{7B4932ED-C57E-4F50-94B5-451B360E2D3E}"/>
    <cellStyle name="Output 3 3 6 9" xfId="31156" xr:uid="{D7C9EB30-0FC2-48CF-ABF6-18EAF7D4B884}"/>
    <cellStyle name="Output 3 3 7" xfId="3562" xr:uid="{36F5F892-58EC-431F-A5E5-960E9B7EBBC2}"/>
    <cellStyle name="Output 3 3 7 10" xfId="35139" xr:uid="{9EB2F833-E994-410C-86FE-0A91DF66F911}"/>
    <cellStyle name="Output 3 3 7 11" xfId="38584" xr:uid="{63C67ABA-ED0E-4573-BCDF-F1BAB9042D7F}"/>
    <cellStyle name="Output 3 3 7 12" xfId="41273" xr:uid="{223D316A-503D-438F-97C8-FA9680313CB6}"/>
    <cellStyle name="Output 3 3 7 13" xfId="45584" xr:uid="{1E17BDE5-1741-437B-9946-CD4586E960C9}"/>
    <cellStyle name="Output 3 3 7 14" xfId="48975" xr:uid="{4DFC82EA-9973-4A8B-90A8-FE2222F1A91C}"/>
    <cellStyle name="Output 3 3 7 15" xfId="50980" xr:uid="{E1173227-D8BB-4E15-8C1E-6EDF7FBC2655}"/>
    <cellStyle name="Output 3 3 7 2" xfId="7997" xr:uid="{CED4C202-3812-496E-A815-A252E189B3B4}"/>
    <cellStyle name="Output 3 3 7 3" xfId="11576" xr:uid="{EA025418-AC28-46BB-8C4C-A6366CEB6F27}"/>
    <cellStyle name="Output 3 3 7 4" xfId="15476" xr:uid="{A0221597-47E2-4027-8187-FAD1DDDBBE52}"/>
    <cellStyle name="Output 3 3 7 5" xfId="18675" xr:uid="{375C0862-A88A-470D-8EB5-A70927105F25}"/>
    <cellStyle name="Output 3 3 7 6" xfId="22655" xr:uid="{31CCB3A4-C7E0-450F-92BB-AB924CA3A616}"/>
    <cellStyle name="Output 3 3 7 7" xfId="25217" xr:uid="{50DFBE16-5B97-4075-9496-91D0FD834660}"/>
    <cellStyle name="Output 3 3 7 8" xfId="29560" xr:uid="{7FC1B145-6975-4B95-BF96-33E377587D00}"/>
    <cellStyle name="Output 3 3 7 9" xfId="31534" xr:uid="{9D09339D-2368-414C-8418-AD53808B81B1}"/>
    <cellStyle name="Output 3 3 8" xfId="4138" xr:uid="{7D50034C-FD20-4AA9-BDD5-B723F283832D}"/>
    <cellStyle name="Output 3 3 8 10" xfId="39151" xr:uid="{17BD946C-B0E1-44B8-8A59-D92CC07DCB4C}"/>
    <cellStyle name="Output 3 3 8 11" xfId="41801" xr:uid="{6FEADBD0-78B0-4CA7-A2B1-19FD53ACA989}"/>
    <cellStyle name="Output 3 3 8 12" xfId="46137" xr:uid="{E49ED151-8B43-4490-A3A5-9E1BBCE04633}"/>
    <cellStyle name="Output 3 3 8 13" xfId="49541" xr:uid="{303AD45E-E6AC-4E1B-9573-6A664A3431B3}"/>
    <cellStyle name="Output 3 3 8 14" xfId="51508" xr:uid="{D8FDE40F-1941-451A-96EF-181F18726973}"/>
    <cellStyle name="Output 3 3 8 2" xfId="8571" xr:uid="{1F723D0C-F306-47D1-BBED-68A2A001C50C}"/>
    <cellStyle name="Output 3 3 8 3" xfId="12142" xr:uid="{D2704F59-7627-498B-AC54-001C20D951D6}"/>
    <cellStyle name="Output 3 3 8 4" xfId="16045" xr:uid="{9C1207D2-DA90-412A-8991-260B79654592}"/>
    <cellStyle name="Output 3 3 8 5" xfId="19226" xr:uid="{A2D0EBEE-53E9-491D-8712-35015C1F8A09}"/>
    <cellStyle name="Output 3 3 8 6" xfId="25745" xr:uid="{E21BBBF7-1C87-419B-A3E7-E470A9D04187}"/>
    <cellStyle name="Output 3 3 8 7" xfId="30087" xr:uid="{74A1D8DC-2270-48D0-B762-2C408B6F0633}"/>
    <cellStyle name="Output 3 3 8 8" xfId="32093" xr:uid="{9FDBA498-4E89-4CEF-A6C4-CF3F8BC15453}"/>
    <cellStyle name="Output 3 3 8 9" xfId="35699" xr:uid="{ABD299EB-F48E-4B09-93FA-0F37C1522EDC}"/>
    <cellStyle name="Output 3 3 9" xfId="3720" xr:uid="{8AE1D174-7C10-4FBA-93CA-667B4231438B}"/>
    <cellStyle name="Output 3 3 9 10" xfId="38733" xr:uid="{51081FD5-EF1C-459B-B045-F4EEC693304D}"/>
    <cellStyle name="Output 3 3 9 11" xfId="41385" xr:uid="{3EE113BD-3BC4-4D0C-94DE-92A8C76CC33E}"/>
    <cellStyle name="Output 3 3 9 12" xfId="45719" xr:uid="{7E353E83-0543-4B0D-9C9E-6302BB0A74FA}"/>
    <cellStyle name="Output 3 3 9 13" xfId="49123" xr:uid="{8A919594-F64D-414E-94B9-3B3093C036E1}"/>
    <cellStyle name="Output 3 3 9 14" xfId="51092" xr:uid="{4B43E1F6-EF49-4360-BC51-6827A3CF85A4}"/>
    <cellStyle name="Output 3 3 9 2" xfId="8153" xr:uid="{44A01323-9FD0-4A0C-9591-E681634AABC9}"/>
    <cellStyle name="Output 3 3 9 3" xfId="11725" xr:uid="{1368D60B-7109-4545-B56B-3F84DD780EC8}"/>
    <cellStyle name="Output 3 3 9 4" xfId="15627" xr:uid="{EA99B1BF-1A17-4D8E-B88A-9C15AEE3BC2D}"/>
    <cellStyle name="Output 3 3 9 5" xfId="18808" xr:uid="{70340483-20F2-413A-84F1-E1C3158D8133}"/>
    <cellStyle name="Output 3 3 9 6" xfId="25329" xr:uid="{3972D3D4-1F69-48F8-9F47-AF6D746DAEC0}"/>
    <cellStyle name="Output 3 3 9 7" xfId="29714" xr:uid="{8A97FD52-E73C-4E96-A849-2405D92C3B5B}"/>
    <cellStyle name="Output 3 3 9 8" xfId="31676" xr:uid="{82E0E58E-C014-4DE6-A8C9-B9E662569099}"/>
    <cellStyle name="Output 3 3 9 9" xfId="35281" xr:uid="{10E191C6-2548-43E0-B1DC-F3F960F05FE8}"/>
    <cellStyle name="Output 3 4" xfId="766" xr:uid="{851BA9CF-F241-45AD-9C61-51CFAD89B5EE}"/>
    <cellStyle name="Output 3 4 10" xfId="13479" xr:uid="{1A281913-C599-4D5F-AF37-726E7C819F2C}"/>
    <cellStyle name="Output 3 4 11" xfId="19879" xr:uid="{2826BE26-EFC0-4684-B8AD-A03C39A7342A}"/>
    <cellStyle name="Output 3 4 12" xfId="42796" xr:uid="{9EE368AB-E7D2-4D3B-91D1-0D233749AE73}"/>
    <cellStyle name="Output 3 4 13" xfId="52629" xr:uid="{ADF43292-909B-42A8-AB37-D704AAC063BE}"/>
    <cellStyle name="Output 3 4 2" xfId="1447" xr:uid="{6427DDD7-F9B1-45CA-9888-48A30EA6B3AC}"/>
    <cellStyle name="Output 3 4 2 10" xfId="46808" xr:uid="{89C8636B-286C-4CCC-9BC1-88C5F84C5C3B}"/>
    <cellStyle name="Output 3 4 2 2" xfId="9463" xr:uid="{3155AEBC-0543-4938-A7E4-31AAF36170E8}"/>
    <cellStyle name="Output 3 4 2 3" xfId="16568" xr:uid="{0D6ED44A-7D1B-4A49-966A-AB19196CB072}"/>
    <cellStyle name="Output 3 4 2 4" xfId="20555" xr:uid="{4CCBB96F-9740-45F4-961C-79176857B6B6}"/>
    <cellStyle name="Output 3 4 2 5" xfId="27484" xr:uid="{89709616-4759-4BBB-BDEB-7C18D754CA8F}"/>
    <cellStyle name="Output 3 4 2 6" xfId="30066" xr:uid="{C79F2C1C-D14F-48CB-B2C1-DF2C07B49E9B}"/>
    <cellStyle name="Output 3 4 2 7" xfId="33030" xr:uid="{074DA4C3-620D-4963-A5E0-8E73130473FA}"/>
    <cellStyle name="Output 3 4 2 8" xfId="36991" xr:uid="{D93878B3-1465-4ADB-AFBE-FD8CB2F7CA4A}"/>
    <cellStyle name="Output 3 4 2 9" xfId="43472" xr:uid="{FDD403B4-4E78-4447-A419-61883F7D5676}"/>
    <cellStyle name="Output 3 4 3" xfId="1871" xr:uid="{0E2357CF-B910-49F6-B0BB-CE9D2E500BCA}"/>
    <cellStyle name="Output 3 4 3 10" xfId="43896" xr:uid="{782A44DE-5317-40B1-B112-80871B99DE48}"/>
    <cellStyle name="Output 3 4 3 11" xfId="48083" xr:uid="{3F2CDF76-0A52-47FA-8D3B-74D1905B99F9}"/>
    <cellStyle name="Output 3 4 3 2" xfId="9887" xr:uid="{876B5F85-614B-4483-B5F6-A2559BD2A021}"/>
    <cellStyle name="Output 3 4 3 3" xfId="13789" xr:uid="{ADCA3F10-85C8-4D7C-A5F4-D2982A600812}"/>
    <cellStyle name="Output 3 4 3 4" xfId="16992" xr:uid="{D970566F-4750-4631-8238-B9DA8A43E250}"/>
    <cellStyle name="Output 3 4 3 5" xfId="20979" xr:uid="{EC5E1C00-2483-4E01-9BB0-F0BB2A40B037}"/>
    <cellStyle name="Output 3 4 3 6" xfId="27895" xr:uid="{13A4C9C7-493A-4965-BC03-50DF1523CBB0}"/>
    <cellStyle name="Output 3 4 3 7" xfId="27618" xr:uid="{BFAE91BA-3655-4DEF-898A-582132774E72}"/>
    <cellStyle name="Output 3 4 3 8" xfId="33454" xr:uid="{88D23CD5-6875-4AB2-A33A-893E6D9CFCDA}"/>
    <cellStyle name="Output 3 4 3 9" xfId="26659" xr:uid="{0742E679-AAC6-4FED-AF00-345291400783}"/>
    <cellStyle name="Output 3 4 4" xfId="2549" xr:uid="{144FF4C4-EC20-4973-A1C5-C5DBD7B164E8}"/>
    <cellStyle name="Output 3 4 4 10" xfId="44572" xr:uid="{EF012856-A5BF-46B7-858A-A87134884595}"/>
    <cellStyle name="Output 3 4 4 11" xfId="47812" xr:uid="{4740E5E1-345C-4A1D-B8CE-24AF8E781D83}"/>
    <cellStyle name="Output 3 4 4 2" xfId="10565" xr:uid="{8A18DDC4-F8D7-4AB0-9F69-1398EFD76EB2}"/>
    <cellStyle name="Output 3 4 4 3" xfId="14464" xr:uid="{3397236D-DE2E-44E7-BAD6-6C7EDFF398B3}"/>
    <cellStyle name="Output 3 4 4 4" xfId="17665" xr:uid="{9D6D4CEF-EE93-4628-AD64-0844AD2A2B12}"/>
    <cellStyle name="Output 3 4 4 5" xfId="21648" xr:uid="{ED197D57-C194-4A67-BA34-5ECB728CE201}"/>
    <cellStyle name="Output 3 4 4 6" xfId="28554" xr:uid="{A1879BD9-770D-4FFA-90F9-BFEC61E6E9D5}"/>
    <cellStyle name="Output 3 4 4 7" xfId="30521" xr:uid="{D3C74B61-6EA5-4BBF-BE51-8C6FE43A38E0}"/>
    <cellStyle name="Output 3 4 4 8" xfId="34128" xr:uid="{EEAD16FA-6425-4A5E-8E99-DACFCD08B28B}"/>
    <cellStyle name="Output 3 4 4 9" xfId="40266" xr:uid="{AEEFAA49-EEC3-4753-AF8E-21DD51EB63BE}"/>
    <cellStyle name="Output 3 4 5" xfId="3233" xr:uid="{DEECBEA5-AEAE-465C-9FD6-3A9F37CE78B5}"/>
    <cellStyle name="Output 3 4 5 10" xfId="34810" xr:uid="{A7EAAB4F-0923-42AF-977A-789432A3F041}"/>
    <cellStyle name="Output 3 4 5 11" xfId="38255" xr:uid="{237806F8-7413-4441-9B39-BFE9CA071F3C}"/>
    <cellStyle name="Output 3 4 5 12" xfId="40944" xr:uid="{E73A1438-8502-4834-B1BF-9A6E051FAC46}"/>
    <cellStyle name="Output 3 4 5 13" xfId="45255" xr:uid="{D558D087-9651-49A9-9430-ADE51117BEC3}"/>
    <cellStyle name="Output 3 4 5 14" xfId="48646" xr:uid="{AFD62F57-4BDE-4102-95F9-E10EE8211CE4}"/>
    <cellStyle name="Output 3 4 5 15" xfId="50651" xr:uid="{9B8579A3-CAD3-474C-98FF-7B792F8E8E25}"/>
    <cellStyle name="Output 3 4 5 2" xfId="7668" xr:uid="{70B73E6B-2B5C-43B6-8E36-7C88F76C1AC2}"/>
    <cellStyle name="Output 3 4 5 3" xfId="11247" xr:uid="{8A076C03-74DF-4AFE-9736-6F6B93F1DBCF}"/>
    <cellStyle name="Output 3 4 5 4" xfId="15147" xr:uid="{B51D728B-BD87-427B-9A97-4E5069829CA7}"/>
    <cellStyle name="Output 3 4 5 5" xfId="18346" xr:uid="{1B4DE6AA-4AC5-4D9F-82A4-9688D7B04F77}"/>
    <cellStyle name="Output 3 4 5 6" xfId="22326" xr:uid="{A1A57B32-442F-4DA2-9F9D-4DD27341DC64}"/>
    <cellStyle name="Output 3 4 5 7" xfId="24888" xr:uid="{BC5BE4EE-0145-4A9F-BBF2-950B0D4CE09C}"/>
    <cellStyle name="Output 3 4 5 8" xfId="29231" xr:uid="{4490DF45-C74F-41B6-817F-E5C285E76BD0}"/>
    <cellStyle name="Output 3 4 5 9" xfId="31205" xr:uid="{7427B91D-9EE1-4DE6-B76F-A763F530CE8D}"/>
    <cellStyle name="Output 3 4 6" xfId="3618" xr:uid="{932C357F-E9A5-4F17-BDEE-8B71D7564E96}"/>
    <cellStyle name="Output 3 4 6 10" xfId="35195" xr:uid="{5EA5E5A1-412F-43C3-B75D-7B6635D71241}"/>
    <cellStyle name="Output 3 4 6 11" xfId="38640" xr:uid="{F51115AB-199E-4AFD-B7DD-A5A3C6D23D0D}"/>
    <cellStyle name="Output 3 4 6 12" xfId="41329" xr:uid="{4C322560-3A3C-4CA5-B718-66D2A55D2225}"/>
    <cellStyle name="Output 3 4 6 13" xfId="45640" xr:uid="{67B89A3A-B702-4801-902A-E2F9529A8900}"/>
    <cellStyle name="Output 3 4 6 14" xfId="49031" xr:uid="{2F7A8897-6CB4-4BCF-B51A-330B5C0C4FB4}"/>
    <cellStyle name="Output 3 4 6 15" xfId="51036" xr:uid="{437B35CC-B6FE-4B59-A3B9-B4A8B5DA0D02}"/>
    <cellStyle name="Output 3 4 6 2" xfId="8053" xr:uid="{F11A09FA-025C-4E8A-83EA-F927E5175ADA}"/>
    <cellStyle name="Output 3 4 6 3" xfId="11632" xr:uid="{427FAD24-A09C-4910-B9ED-197F0E16A5EA}"/>
    <cellStyle name="Output 3 4 6 4" xfId="15532" xr:uid="{858D4EC3-10B4-4068-AC31-809E091F4285}"/>
    <cellStyle name="Output 3 4 6 5" xfId="18731" xr:uid="{AE92DD2F-87D9-4E76-9188-B85700472A20}"/>
    <cellStyle name="Output 3 4 6 6" xfId="22711" xr:uid="{27FDBB56-C456-452F-99A0-B5911912D5E4}"/>
    <cellStyle name="Output 3 4 6 7" xfId="25273" xr:uid="{00C2AFCB-228D-4F8E-A0CD-D753CCA1952D}"/>
    <cellStyle name="Output 3 4 6 8" xfId="29616" xr:uid="{58657515-7C9A-40FF-BC4B-D8820B8035C4}"/>
    <cellStyle name="Output 3 4 6 9" xfId="31590" xr:uid="{2C2F2231-4E5C-4082-A281-5976FEA11414}"/>
    <cellStyle name="Output 3 4 7" xfId="4187" xr:uid="{ACA9CB76-E017-457D-93A8-1CDF92202B10}"/>
    <cellStyle name="Output 3 4 7 10" xfId="39200" xr:uid="{338231BD-AB1E-49F7-A712-A29A8058B5E8}"/>
    <cellStyle name="Output 3 4 7 11" xfId="41850" xr:uid="{7AD0C12E-12D0-439C-A835-B048D6A2B2CF}"/>
    <cellStyle name="Output 3 4 7 12" xfId="46186" xr:uid="{C5E2A231-DAB1-4D2A-9E60-12830FF6942F}"/>
    <cellStyle name="Output 3 4 7 13" xfId="49590" xr:uid="{21036E4A-FD08-4901-884B-576E02B37C85}"/>
    <cellStyle name="Output 3 4 7 14" xfId="51557" xr:uid="{B9F41452-56E8-41FA-9764-C195E86339CC}"/>
    <cellStyle name="Output 3 4 7 2" xfId="8620" xr:uid="{B99C91CC-E83C-44EC-84B6-912B10613C18}"/>
    <cellStyle name="Output 3 4 7 3" xfId="12191" xr:uid="{12E63822-A9ED-40D0-BEE7-FE8B25A4DF95}"/>
    <cellStyle name="Output 3 4 7 4" xfId="16094" xr:uid="{A8B98191-6951-40FC-8FC2-D4DDF4CF467C}"/>
    <cellStyle name="Output 3 4 7 5" xfId="19275" xr:uid="{91B2A2D4-2B8E-4605-A86E-BBACFAB4C940}"/>
    <cellStyle name="Output 3 4 7 6" xfId="25794" xr:uid="{82ABFAD2-BFB5-4A93-9DC3-079D13F71C8F}"/>
    <cellStyle name="Output 3 4 7 7" xfId="30132" xr:uid="{2465424F-0B20-451A-9C98-2BBF33E472B6}"/>
    <cellStyle name="Output 3 4 7 8" xfId="32142" xr:uid="{ED1C1296-D053-48A0-A40D-2AA11872DBE2}"/>
    <cellStyle name="Output 3 4 7 9" xfId="35748" xr:uid="{4851C264-6F67-4F99-9231-A5EBA39A8C60}"/>
    <cellStyle name="Output 3 4 8" xfId="4442" xr:uid="{9EAA3C86-3CC5-4C4F-A8C3-B757D596C650}"/>
    <cellStyle name="Output 3 4 8 10" xfId="39455" xr:uid="{D306E915-10F2-4D05-BB9A-278C0C2F057C}"/>
    <cellStyle name="Output 3 4 8 11" xfId="42105" xr:uid="{BD982618-70EF-4D65-A821-EFDB147E012F}"/>
    <cellStyle name="Output 3 4 8 12" xfId="46441" xr:uid="{402CA2C1-997B-44B2-9B1E-9DBBA0179C8E}"/>
    <cellStyle name="Output 3 4 8 13" xfId="49845" xr:uid="{19211091-67FE-4345-A751-B50BF3FEC2A6}"/>
    <cellStyle name="Output 3 4 8 14" xfId="51812" xr:uid="{5FBF88EE-059E-4C45-80C2-29193F3FBE8E}"/>
    <cellStyle name="Output 3 4 8 2" xfId="8875" xr:uid="{8BF79E05-E9A6-4A9B-8B2D-AB68D699EB01}"/>
    <cellStyle name="Output 3 4 8 3" xfId="12446" xr:uid="{C0295B90-8B71-4EA0-8EF0-9E95ED65C2F5}"/>
    <cellStyle name="Output 3 4 8 4" xfId="16349" xr:uid="{D9F663D1-5229-4009-971E-5E39AB8A92A9}"/>
    <cellStyle name="Output 3 4 8 5" xfId="19530" xr:uid="{F3BED4DD-5759-4A9A-B7A7-9BA440030C48}"/>
    <cellStyle name="Output 3 4 8 6" xfId="26049" xr:uid="{1B2A867D-2EE7-45B1-81B4-10814E9DD58B}"/>
    <cellStyle name="Output 3 4 8 7" xfId="30359" xr:uid="{191B7C4E-05F1-4165-B178-71DDE3BE5976}"/>
    <cellStyle name="Output 3 4 8 8" xfId="32397" xr:uid="{669CDC83-F42A-4D56-8F6D-D0FA340400E4}"/>
    <cellStyle name="Output 3 4 8 9" xfId="36003" xr:uid="{0B12E2EE-EA0C-4EAE-BBF8-674374D4697F}"/>
    <cellStyle name="Output 3 4 9" xfId="4981" xr:uid="{1DC97F3B-829C-429D-B892-C82E50AFB57B}"/>
    <cellStyle name="Output 3 5" xfId="1239" xr:uid="{924ACF7F-5F01-48ED-A70C-B960932108E2}"/>
    <cellStyle name="Output 3 5 10" xfId="47341" xr:uid="{CDB4EA5C-7CBE-43EB-85A8-13FF167F6699}"/>
    <cellStyle name="Output 3 5 2" xfId="9255" xr:uid="{A8F90388-34A5-4D4C-9AF1-A0C6C433D134}"/>
    <cellStyle name="Output 3 5 3" xfId="15613" xr:uid="{A4D4E455-9A92-4978-995A-EB61DC32856B}"/>
    <cellStyle name="Output 3 5 4" xfId="20347" xr:uid="{D3FFEA6C-85F3-481B-A2D4-027B8333AB91}"/>
    <cellStyle name="Output 3 5 5" xfId="27283" xr:uid="{04B39A1A-5A8B-48EE-A143-A2D1E80B9451}"/>
    <cellStyle name="Output 3 5 6" xfId="28359" xr:uid="{01C550DC-6956-4DEB-B3A3-0CEC2AD551D3}"/>
    <cellStyle name="Output 3 5 7" xfId="32822" xr:uid="{31E3521F-EF00-4C6B-833A-6292ABEBE575}"/>
    <cellStyle name="Output 3 5 8" xfId="36381" xr:uid="{86267699-42E4-44F0-BE75-F397FE238000}"/>
    <cellStyle name="Output 3 5 9" xfId="43264" xr:uid="{CAD653BC-C31B-4805-8700-F2597075A7F4}"/>
    <cellStyle name="Output 3 6" xfId="1710" xr:uid="{89B91970-2104-4F37-8010-BD1C368859A9}"/>
    <cellStyle name="Output 3 6 10" xfId="43735" xr:uid="{C067BF17-8886-478E-9E29-00A658D37C27}"/>
    <cellStyle name="Output 3 6 11" xfId="46784" xr:uid="{E4DF644A-0ADE-4CB3-AFD2-C10FD0B02574}"/>
    <cellStyle name="Output 3 6 2" xfId="9726" xr:uid="{D90F1C50-CB5A-4AC2-9528-2B32BECEAF3F}"/>
    <cellStyle name="Output 3 6 3" xfId="13628" xr:uid="{6E7A9C3C-1E4D-4B69-93A0-2CACC48026F4}"/>
    <cellStyle name="Output 3 6 4" xfId="16831" xr:uid="{C3352CB7-9172-41BA-97BC-2D09DF63CCA5}"/>
    <cellStyle name="Output 3 6 5" xfId="20818" xr:uid="{2CB97651-20C3-4CE5-A200-2795D552D030}"/>
    <cellStyle name="Output 3 6 6" xfId="27741" xr:uid="{C5B3BC81-D1EF-44D1-A745-B6DEBB81B818}"/>
    <cellStyle name="Output 3 6 7" xfId="27245" xr:uid="{9D18CDBC-4254-42BF-9031-A5380D8D74C9}"/>
    <cellStyle name="Output 3 6 8" xfId="33293" xr:uid="{C1DF4660-29BB-401A-9919-EE61E43C7AC7}"/>
    <cellStyle name="Output 3 6 9" xfId="35246" xr:uid="{F61B6C0F-4CB6-4838-9287-74352EC92451}"/>
    <cellStyle name="Output 3 7" xfId="1936" xr:uid="{B3BCC740-471B-4575-AC82-B26EB06F75AF}"/>
    <cellStyle name="Output 3 7 10" xfId="43959" xr:uid="{9EDCE835-1612-42B9-A8FE-2393700DFB93}"/>
    <cellStyle name="Output 3 7 11" xfId="42551" xr:uid="{92DFB8B4-DCE4-4EBC-81D9-9DD149A9F1B2}"/>
    <cellStyle name="Output 3 7 2" xfId="9952" xr:uid="{CBAA9C33-9CC6-4C3A-A9D1-61978CB712EC}"/>
    <cellStyle name="Output 3 7 3" xfId="13851" xr:uid="{EA110B52-1307-4733-B5E0-D0718488AB2B}"/>
    <cellStyle name="Output 3 7 4" xfId="17053" xr:uid="{6AFCD805-04CB-490E-882C-F6E40161AC23}"/>
    <cellStyle name="Output 3 7 5" xfId="21037" xr:uid="{B0595A97-80BD-45DF-95A0-EC90724D2F6B}"/>
    <cellStyle name="Output 3 7 6" xfId="27957" xr:uid="{E53117CE-BE3D-4BD5-8E49-D6D9B3F677AE}"/>
    <cellStyle name="Output 3 7 7" xfId="28299" xr:uid="{674DB371-3383-4E52-9BF7-DF82E2350153}"/>
    <cellStyle name="Output 3 7 8" xfId="33516" xr:uid="{E6ED8E6C-B4A7-40DE-B8E1-A6756A6A47FD}"/>
    <cellStyle name="Output 3 7 9" xfId="39655" xr:uid="{038AE642-CA84-4B70-8FF3-E9B6744A1508}"/>
    <cellStyle name="Output 3 8" xfId="2887" xr:uid="{C7697C1B-6659-4FC3-A1F3-6C770E422FBC}"/>
    <cellStyle name="Output 3 8 10" xfId="34464" xr:uid="{A059C833-6173-4525-A391-9E200A66A68B}"/>
    <cellStyle name="Output 3 8 11" xfId="37909" xr:uid="{C9F8420A-1086-4A98-AF75-6F9CD11E6D43}"/>
    <cellStyle name="Output 3 8 12" xfId="40598" xr:uid="{D1B39EF3-07BB-41A6-83BD-8ECD6E0D821A}"/>
    <cellStyle name="Output 3 8 13" xfId="44909" xr:uid="{A469783D-95DE-4590-9D70-216E9BD34555}"/>
    <cellStyle name="Output 3 8 14" xfId="48300" xr:uid="{F4F4EF43-CEA1-441A-875E-8E6C22C37F61}"/>
    <cellStyle name="Output 3 8 15" xfId="50305" xr:uid="{897D4317-F42C-4E3B-9405-AB94A7A2E354}"/>
    <cellStyle name="Output 3 8 2" xfId="7322" xr:uid="{C4E6C966-8B7E-43C6-B7D6-59F04F0F12F2}"/>
    <cellStyle name="Output 3 8 3" xfId="10901" xr:uid="{DDC6D285-4F44-470C-A18C-C7B628876502}"/>
    <cellStyle name="Output 3 8 4" xfId="14801" xr:uid="{E9E8DE1B-193F-4B0F-B3A5-EA5055471F40}"/>
    <cellStyle name="Output 3 8 5" xfId="18000" xr:uid="{A01EB574-E7A5-477B-8744-9E209E1F7715}"/>
    <cellStyle name="Output 3 8 6" xfId="21980" xr:uid="{16090935-3230-4D76-8BF0-53B17771312F}"/>
    <cellStyle name="Output 3 8 7" xfId="24542" xr:uid="{DF828F1A-FD5F-431E-A724-4BC4849C1008}"/>
    <cellStyle name="Output 3 8 8" xfId="28885" xr:uid="{6177E9C8-95BE-4079-A8D2-C2DC303488CD}"/>
    <cellStyle name="Output 3 8 9" xfId="30859" xr:uid="{1B039550-54EC-47EE-8FFD-3C48D690C065}"/>
    <cellStyle name="Output 3 9" xfId="3836" xr:uid="{6417EEF7-6FD8-4728-A71C-EA0461939B7F}"/>
    <cellStyle name="Output 3 9 10" xfId="38849" xr:uid="{9B6BF3E1-0D3A-458E-B17D-0A75D476356F}"/>
    <cellStyle name="Output 3 9 11" xfId="41499" xr:uid="{6C176859-7A2C-4C2D-8060-447EC2096E26}"/>
    <cellStyle name="Output 3 9 12" xfId="45835" xr:uid="{155004FF-134F-4882-8236-57B5D22A4516}"/>
    <cellStyle name="Output 3 9 13" xfId="49239" xr:uid="{AF69124B-78DA-4AF4-86A8-387709DD1739}"/>
    <cellStyle name="Output 3 9 14" xfId="51206" xr:uid="{05D5373E-D8EF-4EE7-9F11-4EAB149C28C6}"/>
    <cellStyle name="Output 3 9 2" xfId="8269" xr:uid="{1EDDAE75-6FD5-464A-BB0A-08ECCB7AE8B9}"/>
    <cellStyle name="Output 3 9 3" xfId="11840" xr:uid="{81F9D523-8EBC-48B7-BEA3-A00B1B80FF98}"/>
    <cellStyle name="Output 3 9 4" xfId="15743" xr:uid="{62C15DE6-5D14-446B-A5B2-6A531510574C}"/>
    <cellStyle name="Output 3 9 5" xfId="18924" xr:uid="{C4A2F6DB-C7A2-42A2-B848-F417EA1350A9}"/>
    <cellStyle name="Output 3 9 6" xfId="25443" xr:uid="{B592FDC7-0EFD-4EA1-A6D3-2F28BB9B9250}"/>
    <cellStyle name="Output 3 9 7" xfId="29816" xr:uid="{4E01AF24-6324-4C05-991B-0D79067FB49D}"/>
    <cellStyle name="Output 3 9 8" xfId="31791" xr:uid="{F01E28EB-8D18-438F-B04F-8C8BB19229E0}"/>
    <cellStyle name="Output 3 9 9" xfId="35397" xr:uid="{0AA16713-2EC4-4D24-B80A-8BBAEA014CC2}"/>
    <cellStyle name="Paryškinimas 1" xfId="22" builtinId="29" customBuiltin="1"/>
    <cellStyle name="Paryškinimas 2" xfId="26" builtinId="33" customBuiltin="1"/>
    <cellStyle name="Paryškinimas 3" xfId="30" builtinId="37" customBuiltin="1"/>
    <cellStyle name="Paryškinimas 4" xfId="34" builtinId="41" customBuiltin="1"/>
    <cellStyle name="Paryškinimas 5" xfId="38" builtinId="45" customBuiltin="1"/>
    <cellStyle name="Paryškinimas 6" xfId="42" builtinId="49" customBuiltin="1"/>
    <cellStyle name="Pastaba" xfId="19" builtinId="10" customBuiltin="1"/>
    <cellStyle name="Pattern" xfId="249" xr:uid="{46605C22-A5E8-4FB8-B487-ECD08E955922}"/>
    <cellStyle name="Pattern 2" xfId="509" xr:uid="{CD9553FB-64E0-4E19-8FD5-1B58E36A8FE1}"/>
    <cellStyle name="Pattern 2 2" xfId="652" xr:uid="{60DA416B-2775-4A32-9EBF-C553ACB91AC4}"/>
    <cellStyle name="Pattern 2 2 10" xfId="4190" xr:uid="{E2771695-01E8-4E69-ACE4-83068E8E3461}"/>
    <cellStyle name="Pattern 2 2 10 10" xfId="41853" xr:uid="{4F87E35F-939C-487D-8708-3AA819D277EA}"/>
    <cellStyle name="Pattern 2 2 10 11" xfId="46189" xr:uid="{E749F1CF-E9C0-43C9-B163-EC92FBCCC521}"/>
    <cellStyle name="Pattern 2 2 10 12" xfId="49593" xr:uid="{E14B9A9F-B6BD-48BA-8042-047AD7953537}"/>
    <cellStyle name="Pattern 2 2 10 13" xfId="51560" xr:uid="{C4E23F19-FDE0-44EC-ACA7-8A522F4DB14C}"/>
    <cellStyle name="Pattern 2 2 10 2" xfId="8623" xr:uid="{EDC03BA6-2703-4259-A18D-49F2CEE73175}"/>
    <cellStyle name="Pattern 2 2 10 3" xfId="12194" xr:uid="{3227B9DA-35A9-4381-BE8B-DEC1AADF23C0}"/>
    <cellStyle name="Pattern 2 2 10 4" xfId="16097" xr:uid="{66A9EE54-E2D7-45CB-B489-B3C626CEA0F8}"/>
    <cellStyle name="Pattern 2 2 10 5" xfId="19278" xr:uid="{483609ED-7675-4DAC-AE4D-F5B90D0661CC}"/>
    <cellStyle name="Pattern 2 2 10 6" xfId="25797" xr:uid="{C9BEEC46-6F96-4CDB-A4D1-48F920C75DC0}"/>
    <cellStyle name="Pattern 2 2 10 7" xfId="32145" xr:uid="{09548BD4-74B8-4FA4-92EB-80925EC619D6}"/>
    <cellStyle name="Pattern 2 2 10 8" xfId="35751" xr:uid="{0412CF76-AE87-4AA8-BC2D-964806FC0426}"/>
    <cellStyle name="Pattern 2 2 10 9" xfId="39203" xr:uid="{3F32D5C9-987D-452F-871E-6E09E04304E2}"/>
    <cellStyle name="Pattern 2 2 11" xfId="5096" xr:uid="{8FA9935D-EB85-4BDB-9B93-937AAF64CBA8}"/>
    <cellStyle name="Pattern 2 2 12" xfId="12788" xr:uid="{ED43084F-C14F-41D2-85F0-1462F06FB666}"/>
    <cellStyle name="Pattern 2 2 13" xfId="19766" xr:uid="{8B747BB4-86BF-4AC0-A572-2082400BED0F}"/>
    <cellStyle name="Pattern 2 2 14" xfId="37365" xr:uid="{543ADB5D-2643-4D09-8A15-EBA75C4D2A4D}"/>
    <cellStyle name="Pattern 2 2 15" xfId="42682" xr:uid="{858F6DEE-6EB5-4B10-8EA2-790919D8A370}"/>
    <cellStyle name="Pattern 2 2 16" xfId="52516" xr:uid="{7C84C562-980C-4746-BA47-31AF2990E50F}"/>
    <cellStyle name="Pattern 2 2 2" xfId="867" xr:uid="{EDFFE694-4EED-4B7A-8FBE-31FE1A641050}"/>
    <cellStyle name="Pattern 2 2 2 10" xfId="5337" xr:uid="{DC209E47-CFE7-41E6-8F1E-9AC66E575A4D}"/>
    <cellStyle name="Pattern 2 2 2 11" xfId="13320" xr:uid="{9DE1D2BE-EA27-4D50-B669-9753B6A2DCCD}"/>
    <cellStyle name="Pattern 2 2 2 12" xfId="19976" xr:uid="{CB17FFD0-74E9-4ECE-9327-71547FB62ED5}"/>
    <cellStyle name="Pattern 2 2 2 13" xfId="29800" xr:uid="{0B69BEC6-D7A3-4BB8-BEF5-8D2AAF57B4F5}"/>
    <cellStyle name="Pattern 2 2 2 14" xfId="42892" xr:uid="{3837AE22-EE2D-472A-B756-694D2D27ADB1}"/>
    <cellStyle name="Pattern 2 2 2 15" xfId="52730" xr:uid="{4DDF668E-B53B-4CBE-9645-84880042FEFC}"/>
    <cellStyle name="Pattern 2 2 2 2" xfId="1207" xr:uid="{5FEDE0B1-B533-4199-A1C4-6CDBA3F771D5}"/>
    <cellStyle name="Pattern 2 2 2 2 10" xfId="36388" xr:uid="{04EC8613-DC21-4978-BF9E-8A0AA4B02FA9}"/>
    <cellStyle name="Pattern 2 2 2 2 11" xfId="37590" xr:uid="{8A556B10-B2F0-451C-A3AB-4BF18219C840}"/>
    <cellStyle name="Pattern 2 2 2 2 12" xfId="43232" xr:uid="{1527C0FC-9451-40FA-86BE-6BE98A775FCC}"/>
    <cellStyle name="Pattern 2 2 2 2 13" xfId="47692" xr:uid="{798F3F4C-E8BF-4B3B-80BF-CA62F09B4CF4}"/>
    <cellStyle name="Pattern 2 2 2 2 2" xfId="5649" xr:uid="{C03A0852-A9F8-4DEE-8C96-D5A480A76F42}"/>
    <cellStyle name="Pattern 2 2 2 2 3" xfId="9223" xr:uid="{E8FCDB68-F0F0-4945-BE7F-0C30BEF5604C}"/>
    <cellStyle name="Pattern 2 2 2 2 4" xfId="12939" xr:uid="{2DF569E8-DD10-4D79-939F-FB425935589E}"/>
    <cellStyle name="Pattern 2 2 2 2 5" xfId="20315" xr:uid="{B93FCDB0-ADA5-4B84-A11B-3643A6702EEA}"/>
    <cellStyle name="Pattern 2 2 2 2 6" xfId="22966" xr:uid="{3C290150-E309-4A26-9DE2-6B3E059BE498}"/>
    <cellStyle name="Pattern 2 2 2 2 7" xfId="27251" xr:uid="{3EBD273F-6E72-4A78-A9A3-EC67812211B9}"/>
    <cellStyle name="Pattern 2 2 2 2 8" xfId="27613" xr:uid="{AB0F6DC5-7739-4912-90E7-528C342B63A0}"/>
    <cellStyle name="Pattern 2 2 2 2 9" xfId="32790" xr:uid="{8E77E80D-4307-41EC-BC74-45A7EE565F60}"/>
    <cellStyle name="Pattern 2 2 2 3" xfId="1792" xr:uid="{A46DB3DA-DD85-4C8E-AC2A-180F1731BEBB}"/>
    <cellStyle name="Pattern 2 2 2 3 10" xfId="33375" xr:uid="{48420A1E-7C34-4D75-B121-026FCF1DF4F9}"/>
    <cellStyle name="Pattern 2 2 2 3 11" xfId="36915" xr:uid="{F608936E-9FA2-46B8-8643-910A396057F4}"/>
    <cellStyle name="Pattern 2 2 2 3 12" xfId="37017" xr:uid="{4FFFFD2B-70F5-4ECB-8CEF-81A7F5AB7A90}"/>
    <cellStyle name="Pattern 2 2 2 3 13" xfId="43817" xr:uid="{F3225BA4-EACB-4BC9-9B49-DEA0ACEAD881}"/>
    <cellStyle name="Pattern 2 2 2 3 14" xfId="47363" xr:uid="{582421D2-6CDE-45B2-8312-5E763EE68E53}"/>
    <cellStyle name="Pattern 2 2 2 3 2" xfId="6230" xr:uid="{963FF179-C60A-4548-9BE6-8DD3FC58F5FC}"/>
    <cellStyle name="Pattern 2 2 2 3 3" xfId="9808" xr:uid="{5D2903C7-796F-4E58-B4AA-F96690B82468}"/>
    <cellStyle name="Pattern 2 2 2 3 4" xfId="13710" xr:uid="{D6B5DF57-C32C-4588-ABB9-4282A6D87EB3}"/>
    <cellStyle name="Pattern 2 2 2 3 5" xfId="16913" xr:uid="{37598D2A-4C67-41E8-841E-504D9A080D08}"/>
    <cellStyle name="Pattern 2 2 2 3 6" xfId="20900" xr:uid="{89AC3083-F623-4E49-BD6F-27E9465BC226}"/>
    <cellStyle name="Pattern 2 2 2 3 7" xfId="23500" xr:uid="{EDB4D74B-24E5-4B32-AE51-96A7D64B1A57}"/>
    <cellStyle name="Pattern 2 2 2 3 8" xfId="27820" xr:uid="{833EDC30-571F-4B5C-AA51-A80F8FA344FC}"/>
    <cellStyle name="Pattern 2 2 2 3 9" xfId="27343" xr:uid="{B0A666BA-7D90-439C-A44D-FAC10F8E33D1}"/>
    <cellStyle name="Pattern 2 2 2 4" xfId="2280" xr:uid="{3887A7DC-DB2F-4063-BFD5-5A839D1A6194}"/>
    <cellStyle name="Pattern 2 2 2 4 10" xfId="33859" xr:uid="{5DA9C81A-1A45-4B6F-B6FC-7C5024C49366}"/>
    <cellStyle name="Pattern 2 2 2 4 11" xfId="37354" xr:uid="{85D6AC7A-EDB2-42FF-BA91-CAD295E9EFBF}"/>
    <cellStyle name="Pattern 2 2 2 4 12" xfId="39997" xr:uid="{B5162F68-FDDC-4C72-9BD7-971C520FDF89}"/>
    <cellStyle name="Pattern 2 2 2 4 13" xfId="44303" xr:uid="{0263C033-5F93-4C59-B5EC-6E0B292B7778}"/>
    <cellStyle name="Pattern 2 2 2 4 14" xfId="47803" xr:uid="{222A0297-4448-4F2D-931C-C875B22DE1D4}"/>
    <cellStyle name="Pattern 2 2 2 4 2" xfId="6718" xr:uid="{1AE2FCF0-BC76-466A-822D-151CF05E4E5F}"/>
    <cellStyle name="Pattern 2 2 2 4 3" xfId="10296" xr:uid="{2A553770-6286-4192-9487-CC90A046AB6A}"/>
    <cellStyle name="Pattern 2 2 2 4 4" xfId="14195" xr:uid="{FD18BE49-802C-41AC-9974-504DABBB55CC}"/>
    <cellStyle name="Pattern 2 2 2 4 5" xfId="17396" xr:uid="{E7D4C743-34DE-4A0F-9A91-973955F5BB02}"/>
    <cellStyle name="Pattern 2 2 2 4 6" xfId="21379" xr:uid="{8E4897F3-4D2E-4569-9781-AA5562787B42}"/>
    <cellStyle name="Pattern 2 2 2 4 7" xfId="23966" xr:uid="{D4934352-2966-4A7E-90C0-7114F73E549F}"/>
    <cellStyle name="Pattern 2 2 2 4 8" xfId="28290" xr:uid="{14635336-4FCA-485D-91B9-65135EB4AAC8}"/>
    <cellStyle name="Pattern 2 2 2 4 9" xfId="30430" xr:uid="{27CF4D5D-D529-4FA0-B9EA-1D0DC6E13B07}"/>
    <cellStyle name="Pattern 2 2 2 5" xfId="2642" xr:uid="{7305AABA-F88E-4936-AD51-DB33CDA39293}"/>
    <cellStyle name="Pattern 2 2 2 5 10" xfId="34221" xr:uid="{A8972206-B42F-4383-A57E-8099342EAF33}"/>
    <cellStyle name="Pattern 2 2 2 5 11" xfId="37676" xr:uid="{70E95AD2-81FE-4A15-8B0D-54CC0308CA7B}"/>
    <cellStyle name="Pattern 2 2 2 5 12" xfId="40359" xr:uid="{7ACE5238-51F8-41D4-8467-C4785B2DAE16}"/>
    <cellStyle name="Pattern 2 2 2 5 13" xfId="44665" xr:uid="{46FAE709-4544-4B24-95E6-E6D2EFE28708}"/>
    <cellStyle name="Pattern 2 2 2 5 14" xfId="50066" xr:uid="{40CB7E90-DA34-44DC-A4C8-21E9D300019E}"/>
    <cellStyle name="Pattern 2 2 2 5 2" xfId="7079" xr:uid="{ECB1B34B-0172-4DC5-8CA3-510C8431A329}"/>
    <cellStyle name="Pattern 2 2 2 5 3" xfId="10658" xr:uid="{74BAE5CB-5221-4A40-9E88-694EBBB9C356}"/>
    <cellStyle name="Pattern 2 2 2 5 4" xfId="14557" xr:uid="{F94522F3-0291-47FB-9B58-B2FA2F8C2166}"/>
    <cellStyle name="Pattern 2 2 2 5 5" xfId="17758" xr:uid="{07123018-5230-40E4-B0C8-84AFC452860B}"/>
    <cellStyle name="Pattern 2 2 2 5 6" xfId="21741" xr:uid="{B3AEF178-2B7A-42CE-A298-3A0826451FB5}"/>
    <cellStyle name="Pattern 2 2 2 5 7" xfId="24309" xr:uid="{530A5658-2E7E-4B0B-80F7-05DD054549BA}"/>
    <cellStyle name="Pattern 2 2 2 5 8" xfId="28643" xr:uid="{CE7A4387-F21D-4751-B64F-3AE999AC7DCE}"/>
    <cellStyle name="Pattern 2 2 2 5 9" xfId="30614" xr:uid="{1A3C3FB1-C814-4B8B-9077-973BFD1575CC}"/>
    <cellStyle name="Pattern 2 2 2 6" xfId="3331" xr:uid="{573023F7-DA02-4567-8BF5-10FA1A3B275C}"/>
    <cellStyle name="Pattern 2 2 2 6 10" xfId="34908" xr:uid="{3BB02E37-EC24-4F8D-B1E3-2D60753C1887}"/>
    <cellStyle name="Pattern 2 2 2 6 11" xfId="38353" xr:uid="{3219695E-3C5E-4F77-96FC-C18577E19D4A}"/>
    <cellStyle name="Pattern 2 2 2 6 12" xfId="41042" xr:uid="{FAE8E00F-4273-4747-BA0C-45B0DB30FAF8}"/>
    <cellStyle name="Pattern 2 2 2 6 13" xfId="45353" xr:uid="{F0F4B84D-A479-4570-B05D-3E6EEE0475CB}"/>
    <cellStyle name="Pattern 2 2 2 6 14" xfId="48744" xr:uid="{74107B9A-FB8C-48B2-A67B-9DED77844D4E}"/>
    <cellStyle name="Pattern 2 2 2 6 15" xfId="50749" xr:uid="{82144B2B-4B60-4345-B172-0BE72942F079}"/>
    <cellStyle name="Pattern 2 2 2 6 2" xfId="7766" xr:uid="{1437DA68-E245-4510-947D-031CDC172AC2}"/>
    <cellStyle name="Pattern 2 2 2 6 3" xfId="11345" xr:uid="{C2E91715-562F-4FDF-BBDB-B2A86F5D91E8}"/>
    <cellStyle name="Pattern 2 2 2 6 4" xfId="15245" xr:uid="{92F0E051-98C6-4380-BE49-95C79F739852}"/>
    <cellStyle name="Pattern 2 2 2 6 5" xfId="18444" xr:uid="{74F99729-46BF-4E9C-9CCD-FC4AF502489F}"/>
    <cellStyle name="Pattern 2 2 2 6 6" xfId="22424" xr:uid="{36A6417F-2CDA-4829-BE23-F2C2CB630E86}"/>
    <cellStyle name="Pattern 2 2 2 6 7" xfId="24986" xr:uid="{64AE0CF8-E320-49B9-9BEA-AD6C840043B8}"/>
    <cellStyle name="Pattern 2 2 2 6 8" xfId="29329" xr:uid="{2EDCE7BC-F6F8-4227-A7AB-55CFDC103B5C}"/>
    <cellStyle name="Pattern 2 2 2 6 9" xfId="31303" xr:uid="{F660416D-AB3E-44E0-B1B6-CB8A9F14A893}"/>
    <cellStyle name="Pattern 2 2 2 7" xfId="3536" xr:uid="{C852E023-9EE5-4078-A12D-88F097BA9F60}"/>
    <cellStyle name="Pattern 2 2 2 7 10" xfId="35113" xr:uid="{E9AB9317-332E-4B04-AD4D-26B1492632BC}"/>
    <cellStyle name="Pattern 2 2 2 7 11" xfId="38558" xr:uid="{722CBB41-CC97-45AB-8B87-6C97C4D65B39}"/>
    <cellStyle name="Pattern 2 2 2 7 12" xfId="41247" xr:uid="{963A5B51-730E-44DF-944A-469CA0150BB2}"/>
    <cellStyle name="Pattern 2 2 2 7 13" xfId="45558" xr:uid="{E315FE83-1CE0-4FE1-8104-F4347585F660}"/>
    <cellStyle name="Pattern 2 2 2 7 14" xfId="48949" xr:uid="{AA05F8B9-B5D1-438E-8054-5EDD30CE2FDD}"/>
    <cellStyle name="Pattern 2 2 2 7 15" xfId="50954" xr:uid="{C215B4E0-9A0A-4AEC-BF2A-D7F70DD38118}"/>
    <cellStyle name="Pattern 2 2 2 7 2" xfId="7971" xr:uid="{90256892-F4D2-448D-8C59-94CC0C64D245}"/>
    <cellStyle name="Pattern 2 2 2 7 3" xfId="11550" xr:uid="{F8DBD264-EA6C-4404-B1A0-CBB56E65F2BD}"/>
    <cellStyle name="Pattern 2 2 2 7 4" xfId="15450" xr:uid="{5A713821-8A84-43F3-8F48-F0532D49F1CC}"/>
    <cellStyle name="Pattern 2 2 2 7 5" xfId="18649" xr:uid="{A6D1D539-E6B9-4112-BD76-FABF5E7D88F0}"/>
    <cellStyle name="Pattern 2 2 2 7 6" xfId="22629" xr:uid="{48EC9248-FDAF-4B47-9691-88D50497E949}"/>
    <cellStyle name="Pattern 2 2 2 7 7" xfId="25191" xr:uid="{AAF9926F-E92C-4D00-B7A0-93C7EFCEE5DA}"/>
    <cellStyle name="Pattern 2 2 2 7 8" xfId="29534" xr:uid="{ACCE77B5-3D42-4F2F-BF09-708739EAA1C6}"/>
    <cellStyle name="Pattern 2 2 2 7 9" xfId="31508" xr:uid="{DE4C1160-AAD6-4F3D-B3BF-4F2B0D6D2F08}"/>
    <cellStyle name="Pattern 2 2 2 8" xfId="4283" xr:uid="{0130E8C4-8E9E-42E7-BECF-9D2A16323C1D}"/>
    <cellStyle name="Pattern 2 2 2 8 10" xfId="41946" xr:uid="{01E110B0-EE60-467E-B86C-7D2BDB06647D}"/>
    <cellStyle name="Pattern 2 2 2 8 11" xfId="46282" xr:uid="{9D13BF3E-1DBE-411A-BCE5-79109546223B}"/>
    <cellStyle name="Pattern 2 2 2 8 12" xfId="49686" xr:uid="{06829F9E-0750-43B9-AE5F-C90E5FEB00C6}"/>
    <cellStyle name="Pattern 2 2 2 8 13" xfId="51653" xr:uid="{A9AC004D-B802-489A-B4CE-6BDD66153159}"/>
    <cellStyle name="Pattern 2 2 2 8 2" xfId="8716" xr:uid="{CDD0B81F-64D5-4AC8-B6C7-CA15672A1B49}"/>
    <cellStyle name="Pattern 2 2 2 8 3" xfId="12287" xr:uid="{AADB6D63-B7BC-4787-B8FE-A6ABFF665C21}"/>
    <cellStyle name="Pattern 2 2 2 8 4" xfId="16190" xr:uid="{62E1C34A-B607-4A49-9D6F-9398C0F3C041}"/>
    <cellStyle name="Pattern 2 2 2 8 5" xfId="19371" xr:uid="{38227924-7B2B-4AC6-9FC0-E3B1F2AEE298}"/>
    <cellStyle name="Pattern 2 2 2 8 6" xfId="25890" xr:uid="{F13FB0E3-794D-45E3-B84C-B8A0C539D34D}"/>
    <cellStyle name="Pattern 2 2 2 8 7" xfId="32238" xr:uid="{0D49CA8B-EA26-4F21-8147-D35837611F41}"/>
    <cellStyle name="Pattern 2 2 2 8 8" xfId="35844" xr:uid="{1F740186-5AEA-4009-B3B1-A1FF75C37716}"/>
    <cellStyle name="Pattern 2 2 2 8 9" xfId="39296" xr:uid="{D6F6AFE1-A007-4DEC-B6AD-CCCE294111EE}"/>
    <cellStyle name="Pattern 2 2 2 9" xfId="3944" xr:uid="{B8DB9721-77C1-4E86-8D35-F7D3305827A4}"/>
    <cellStyle name="Pattern 2 2 2 9 10" xfId="41607" xr:uid="{37DA006D-D213-4FD0-AB80-55B7B3CC4973}"/>
    <cellStyle name="Pattern 2 2 2 9 11" xfId="45943" xr:uid="{BDB88EF9-AAE0-4D9B-A25F-8D2AAD105D33}"/>
    <cellStyle name="Pattern 2 2 2 9 12" xfId="49347" xr:uid="{626D04D0-1AF0-4A4D-9927-323826641448}"/>
    <cellStyle name="Pattern 2 2 2 9 13" xfId="51314" xr:uid="{CEC55DC3-C843-46EC-8940-D75FB93F598C}"/>
    <cellStyle name="Pattern 2 2 2 9 2" xfId="8377" xr:uid="{37570F95-074D-4905-B13C-A069C25487A6}"/>
    <cellStyle name="Pattern 2 2 2 9 3" xfId="11948" xr:uid="{673CDC74-1EFD-4371-994D-3C33A5C8BB11}"/>
    <cellStyle name="Pattern 2 2 2 9 4" xfId="15851" xr:uid="{58D0A44E-DF3D-4E2E-AE49-CB191ACA6DBC}"/>
    <cellStyle name="Pattern 2 2 2 9 5" xfId="19032" xr:uid="{26125C1B-BDB3-4AEC-8BDD-C2E474E8EC75}"/>
    <cellStyle name="Pattern 2 2 2 9 6" xfId="25551" xr:uid="{30763E41-C846-4734-94E0-F24B30BF5C86}"/>
    <cellStyle name="Pattern 2 2 2 9 7" xfId="31899" xr:uid="{BFAE1D8D-9D2C-4B74-8DD9-2FC406AE905D}"/>
    <cellStyle name="Pattern 2 2 2 9 8" xfId="35505" xr:uid="{FB8A69B8-A7FD-4E2A-AFA9-347ED9B1D68B}"/>
    <cellStyle name="Pattern 2 2 2 9 9" xfId="38957" xr:uid="{76A7F4C3-5415-4974-94AB-FED840864C6D}"/>
    <cellStyle name="Pattern 2 2 3" xfId="1615" xr:uid="{0FC63B42-1D90-4FBF-8FC6-C5CD87517B32}"/>
    <cellStyle name="Pattern 2 2 3 10" xfId="36755" xr:uid="{4D4F9CA4-B852-4AB1-ADF4-27A55D1E2D9E}"/>
    <cellStyle name="Pattern 2 2 3 11" xfId="30096" xr:uid="{6819A4A8-46BD-47F5-9C6C-1CCC63D279CC}"/>
    <cellStyle name="Pattern 2 2 3 12" xfId="43640" xr:uid="{4A980812-5E56-4010-B67A-6E26C5B92E11}"/>
    <cellStyle name="Pattern 2 2 3 13" xfId="47121" xr:uid="{A8BB92BA-B40B-4F91-A1C8-3E8D235F0B2A}"/>
    <cellStyle name="Pattern 2 2 3 2" xfId="6054" xr:uid="{01A1CBEB-BD29-4F10-98AD-E356E38C29E8}"/>
    <cellStyle name="Pattern 2 2 3 3" xfId="9631" xr:uid="{51D30501-3153-40CB-B90D-53C941DE08F4}"/>
    <cellStyle name="Pattern 2 2 3 4" xfId="16736" xr:uid="{F54B3641-AA1F-4855-B52F-07249434FFDD}"/>
    <cellStyle name="Pattern 2 2 3 5" xfId="20723" xr:uid="{C47BCD7F-8E77-4CBE-BE3F-637989EBF124}"/>
    <cellStyle name="Pattern 2 2 3 6" xfId="23331" xr:uid="{04A5411E-E8B8-4F31-976F-A81720D46304}"/>
    <cellStyle name="Pattern 2 2 3 7" xfId="27648" xr:uid="{42BE9F64-895A-4F99-850C-165219B0F36B}"/>
    <cellStyle name="Pattern 2 2 3 8" xfId="27192" xr:uid="{7E5AF737-99FA-43BB-A81E-CD86C2D7196A}"/>
    <cellStyle name="Pattern 2 2 3 9" xfId="33198" xr:uid="{9809FB83-AFA3-4E28-923F-557F18ED3264}"/>
    <cellStyle name="Pattern 2 2 4" xfId="1788" xr:uid="{B0A72852-334A-4D9C-ADC6-B4A1A4B4153B}"/>
    <cellStyle name="Pattern 2 2 4 10" xfId="33371" xr:uid="{B896B433-FE88-49EF-BA50-1B5EC4DCBFF0}"/>
    <cellStyle name="Pattern 2 2 4 11" xfId="36911" xr:uid="{A54125B7-0CED-430A-97E2-CC0627B9D53A}"/>
    <cellStyle name="Pattern 2 2 4 12" xfId="36851" xr:uid="{7B9DB617-E81F-4983-AF4E-F9A88DE4C7A7}"/>
    <cellStyle name="Pattern 2 2 4 13" xfId="43813" xr:uid="{751AB589-AE34-4087-8104-97C3D8A8F33B}"/>
    <cellStyle name="Pattern 2 2 4 14" xfId="46852" xr:uid="{433BD5B7-49FB-441C-A41E-90313A10B3AB}"/>
    <cellStyle name="Pattern 2 2 4 2" xfId="6226" xr:uid="{26FF29D8-F76F-4A83-947F-CB9EACF123C5}"/>
    <cellStyle name="Pattern 2 2 4 3" xfId="9804" xr:uid="{A1E129C0-A44B-49FA-AE05-F3F56765EE50}"/>
    <cellStyle name="Pattern 2 2 4 4" xfId="13706" xr:uid="{67792961-5F4F-4BF3-91D2-89D69B5F4F6C}"/>
    <cellStyle name="Pattern 2 2 4 5" xfId="16909" xr:uid="{98D23878-2617-4C27-84A6-BDA9728EB11D}"/>
    <cellStyle name="Pattern 2 2 4 6" xfId="20896" xr:uid="{F1004677-73F8-498A-86F6-34C40FF7FD02}"/>
    <cellStyle name="Pattern 2 2 4 7" xfId="23496" xr:uid="{CBC680C6-EC8A-46E1-B743-455A1F8A1AD2}"/>
    <cellStyle name="Pattern 2 2 4 8" xfId="27816" xr:uid="{326EE804-76C7-45A5-B2D9-04E6EC9EB6B2}"/>
    <cellStyle name="Pattern 2 2 4 9" xfId="29785" xr:uid="{9B6BB6F3-1201-4E7E-A842-D08E5135D273}"/>
    <cellStyle name="Pattern 2 2 5" xfId="2099" xr:uid="{8189AD1D-308B-416E-8583-7402A35E8291}"/>
    <cellStyle name="Pattern 2 2 5 10" xfId="33678" xr:uid="{94B890B7-3FAB-4B64-A71A-8E5F5BD3E8B6}"/>
    <cellStyle name="Pattern 2 2 5 11" xfId="37186" xr:uid="{4D32EF80-3C93-4BB3-AC98-73A34C53F13C}"/>
    <cellStyle name="Pattern 2 2 5 12" xfId="39816" xr:uid="{7343CC95-2226-4286-973B-D5A47CD59F5A}"/>
    <cellStyle name="Pattern 2 2 5 13" xfId="44122" xr:uid="{EC266603-C600-49EC-9B84-171F6491B947}"/>
    <cellStyle name="Pattern 2 2 5 14" xfId="47702" xr:uid="{1294300A-231F-4BE0-B14D-17F13734B1E3}"/>
    <cellStyle name="Pattern 2 2 5 2" xfId="6537" xr:uid="{981130EE-73EA-4B14-BC99-69865374DFE2}"/>
    <cellStyle name="Pattern 2 2 5 3" xfId="10115" xr:uid="{4F003671-FF14-4EE5-BAB7-912BFFA15304}"/>
    <cellStyle name="Pattern 2 2 5 4" xfId="14014" xr:uid="{70DD90EB-4502-4D6E-8341-D331119E9AA0}"/>
    <cellStyle name="Pattern 2 2 5 5" xfId="17215" xr:uid="{B5AC828E-46F0-4ABA-945D-7DBBD0729EF8}"/>
    <cellStyle name="Pattern 2 2 5 6" xfId="21198" xr:uid="{97717F98-0918-4A17-8C03-6366DBDE4BD7}"/>
    <cellStyle name="Pattern 2 2 5 7" xfId="23785" xr:uid="{B95315E1-2EAE-4CDC-AACC-046AEA90653F}"/>
    <cellStyle name="Pattern 2 2 5 8" xfId="28115" xr:uid="{B713C8F9-8F77-4B11-AB26-13A2AA43B7E0}"/>
    <cellStyle name="Pattern 2 2 5 9" xfId="26766" xr:uid="{C7C37766-1D67-4E75-B43C-DE9B2C4C6891}"/>
    <cellStyle name="Pattern 2 2 6" xfId="2436" xr:uid="{7A024915-71B1-435C-B7A2-0F8082017177}"/>
    <cellStyle name="Pattern 2 2 6 10" xfId="34015" xr:uid="{81CF2CE1-20E5-4D1B-ABA9-4D25479CC83F}"/>
    <cellStyle name="Pattern 2 2 6 11" xfId="37499" xr:uid="{4F88882A-EF4C-4ECC-A536-8549B6508376}"/>
    <cellStyle name="Pattern 2 2 6 12" xfId="40153" xr:uid="{59F44ED4-A255-48CE-8337-A8F522BE4F4C}"/>
    <cellStyle name="Pattern 2 2 6 13" xfId="44459" xr:uid="{90F9E6F6-1AE0-4764-9817-31A3D4E2AC03}"/>
    <cellStyle name="Pattern 2 2 6 14" xfId="47031" xr:uid="{F15B3EBF-E120-4FA3-8690-4ED8262E0022}"/>
    <cellStyle name="Pattern 2 2 6 2" xfId="6874" xr:uid="{626FD1B4-409A-4AFB-B26F-1D43E144DF36}"/>
    <cellStyle name="Pattern 2 2 6 3" xfId="10452" xr:uid="{D89C4666-C0F2-49EB-8631-45FBC6E78FAA}"/>
    <cellStyle name="Pattern 2 2 6 4" xfId="14351" xr:uid="{8FB96E9D-FE0C-41EF-AD30-B9842CE2979B}"/>
    <cellStyle name="Pattern 2 2 6 5" xfId="17552" xr:uid="{6C74644B-05C3-474C-864A-47B493EAC945}"/>
    <cellStyle name="Pattern 2 2 6 6" xfId="21535" xr:uid="{EAAB720F-18E0-473D-A72C-5F1854FFEEA7}"/>
    <cellStyle name="Pattern 2 2 6 7" xfId="24118" xr:uid="{9F385C08-1B0F-411D-8FBE-BC08AE3F1684}"/>
    <cellStyle name="Pattern 2 2 6 8" xfId="28444" xr:uid="{3E13A41C-CAFA-4F24-B245-CE3531B7BE98}"/>
    <cellStyle name="Pattern 2 2 6 9" xfId="26980" xr:uid="{2FEB85B3-AF31-4E16-888F-6364E2FC51E4}"/>
    <cellStyle name="Pattern 2 2 7" xfId="3120" xr:uid="{AB394BA7-667C-4249-B23D-5E20298C33B9}"/>
    <cellStyle name="Pattern 2 2 7 10" xfId="34697" xr:uid="{EE6CD674-5FBF-4BBE-AC0D-E0FBAD1DD242}"/>
    <cellStyle name="Pattern 2 2 7 11" xfId="38142" xr:uid="{8566BB33-AB64-402D-A8AC-8594DDE3265D}"/>
    <cellStyle name="Pattern 2 2 7 12" xfId="40831" xr:uid="{6F17D3EE-0BD0-4435-9B7B-DF0EFFEE70BB}"/>
    <cellStyle name="Pattern 2 2 7 13" xfId="45142" xr:uid="{1895E382-90DA-4973-8B0C-1A4387F6EE06}"/>
    <cellStyle name="Pattern 2 2 7 14" xfId="48533" xr:uid="{FF0461B8-123D-4A3C-B957-47C3E5DFA008}"/>
    <cellStyle name="Pattern 2 2 7 15" xfId="50538" xr:uid="{9E138A1E-C10C-4B43-A1A7-C68CDA84DB3F}"/>
    <cellStyle name="Pattern 2 2 7 2" xfId="7555" xr:uid="{7981F9BF-6885-455A-B4FD-36307A38B316}"/>
    <cellStyle name="Pattern 2 2 7 3" xfId="11134" xr:uid="{F77D91DB-3CCC-45EF-8BBE-08A7C6A70DDD}"/>
    <cellStyle name="Pattern 2 2 7 4" xfId="15034" xr:uid="{E84EA9E5-9E8E-46B3-B9F4-708C48CD94BC}"/>
    <cellStyle name="Pattern 2 2 7 5" xfId="18233" xr:uid="{5F55C6E4-C371-4C4F-BBC9-5352D5F72F87}"/>
    <cellStyle name="Pattern 2 2 7 6" xfId="22213" xr:uid="{081787AA-6967-4BD0-AF0F-BF801E196D01}"/>
    <cellStyle name="Pattern 2 2 7 7" xfId="24775" xr:uid="{1D5D9378-0E45-466B-B1E7-A07279691569}"/>
    <cellStyle name="Pattern 2 2 7 8" xfId="29118" xr:uid="{677E1F2A-7C5A-44AA-B7E6-4F7D9F6527B9}"/>
    <cellStyle name="Pattern 2 2 7 9" xfId="31092" xr:uid="{D87B4D93-BF15-471F-A508-6BB8E937E6D8}"/>
    <cellStyle name="Pattern 2 2 8" xfId="3532" xr:uid="{BCEA1994-2127-4993-A772-8E984B6B2A42}"/>
    <cellStyle name="Pattern 2 2 8 10" xfId="35109" xr:uid="{20862864-6EA3-4D86-9750-7ED97EEA82CA}"/>
    <cellStyle name="Pattern 2 2 8 11" xfId="38554" xr:uid="{B867C390-A380-4D30-A5D1-2709ED01B1EA}"/>
    <cellStyle name="Pattern 2 2 8 12" xfId="41243" xr:uid="{2E421492-F8CD-4B0F-8C9E-F0B67DDE6ED1}"/>
    <cellStyle name="Pattern 2 2 8 13" xfId="45554" xr:uid="{7217F865-495F-4481-B0F5-1B6F3C9904CF}"/>
    <cellStyle name="Pattern 2 2 8 14" xfId="48945" xr:uid="{DE0F63A1-5B98-4E45-A887-AD3F7EE205E5}"/>
    <cellStyle name="Pattern 2 2 8 15" xfId="50950" xr:uid="{28820A69-4F23-4AFA-A24B-A61B051EA099}"/>
    <cellStyle name="Pattern 2 2 8 2" xfId="7967" xr:uid="{674C3C3F-5C53-4157-978B-8B0D19B2E6B6}"/>
    <cellStyle name="Pattern 2 2 8 3" xfId="11546" xr:uid="{4F80774F-E540-4803-B7CD-09FCCF4C545E}"/>
    <cellStyle name="Pattern 2 2 8 4" xfId="15446" xr:uid="{68BCDCF9-FC69-4D08-BA1D-19DA1700C232}"/>
    <cellStyle name="Pattern 2 2 8 5" xfId="18645" xr:uid="{CBBDB6DD-8022-4BD2-9C64-E2B536704670}"/>
    <cellStyle name="Pattern 2 2 8 6" xfId="22625" xr:uid="{151EF22A-1EEB-4FF3-AF3A-361B8F668132}"/>
    <cellStyle name="Pattern 2 2 8 7" xfId="25187" xr:uid="{2F35D7D5-A5BC-4510-B073-05474AF282E6}"/>
    <cellStyle name="Pattern 2 2 8 8" xfId="29530" xr:uid="{73826B8B-8CA5-47BD-BE34-D78E2F5A7004}"/>
    <cellStyle name="Pattern 2 2 8 9" xfId="31504" xr:uid="{D07EA92F-7B59-412A-96FE-95719AE10450}"/>
    <cellStyle name="Pattern 2 2 9" xfId="4074" xr:uid="{85C8BCF2-2B24-491E-BAEE-58014F6F097C}"/>
    <cellStyle name="Pattern 2 2 9 10" xfId="41737" xr:uid="{CB2B843F-B752-4A10-B934-D4DCFCF4E01A}"/>
    <cellStyle name="Pattern 2 2 9 11" xfId="46073" xr:uid="{041B7635-519A-414E-AB6C-41AFAD990AFB}"/>
    <cellStyle name="Pattern 2 2 9 12" xfId="49477" xr:uid="{69621E5B-33FA-4EF3-BA4A-8FE8247B831E}"/>
    <cellStyle name="Pattern 2 2 9 13" xfId="51444" xr:uid="{E439C780-8960-470C-B7F2-AD34C0CD31B5}"/>
    <cellStyle name="Pattern 2 2 9 2" xfId="8507" xr:uid="{F458C319-7462-44D7-95A9-116B019F2DEC}"/>
    <cellStyle name="Pattern 2 2 9 3" xfId="12078" xr:uid="{C0EC577B-FD6F-40B3-B1EE-9203C6996698}"/>
    <cellStyle name="Pattern 2 2 9 4" xfId="15981" xr:uid="{B6D9712A-C5DC-452D-BFE2-E8A07BB99302}"/>
    <cellStyle name="Pattern 2 2 9 5" xfId="19162" xr:uid="{96FEB33C-97DE-46F7-8042-84773BFA6917}"/>
    <cellStyle name="Pattern 2 2 9 6" xfId="25681" xr:uid="{7FE07094-257C-478B-ABE1-D0C08A701032}"/>
    <cellStyle name="Pattern 2 2 9 7" xfId="32029" xr:uid="{D5AD8BD5-14FD-431F-B05B-9CC81A7258EA}"/>
    <cellStyle name="Pattern 2 2 9 8" xfId="35635" xr:uid="{9CCA38AD-9345-48FC-9D58-E4777E339201}"/>
    <cellStyle name="Pattern 2 2 9 9" xfId="39087" xr:uid="{0F28F8DF-DE1C-4E61-AF39-B1EAB93E13B1}"/>
    <cellStyle name="Pattern 2 3" xfId="798" xr:uid="{3D1DEF51-14B1-4D43-BC2F-6F74E4F7D4D3}"/>
    <cellStyle name="Pattern 2 3 10" xfId="5249" xr:uid="{3D30BDF4-8FAF-482A-B058-4F1E8BEB40CB}"/>
    <cellStyle name="Pattern 2 3 11" xfId="12893" xr:uid="{D1822523-D6C6-44E6-801D-4882D2409B8C}"/>
    <cellStyle name="Pattern 2 3 12" xfId="19907" xr:uid="{19D0C818-1281-465C-BD56-9CD47F18D4F1}"/>
    <cellStyle name="Pattern 2 3 13" xfId="36387" xr:uid="{0AAA77B3-ACC2-4083-ABBA-1443A38EFD54}"/>
    <cellStyle name="Pattern 2 3 14" xfId="42823" xr:uid="{72976085-FCC1-43DF-B335-02BE23EDA916}"/>
    <cellStyle name="Pattern 2 3 15" xfId="52661" xr:uid="{6CCAD3EA-54BA-4079-88F8-3F4D2BC08584}"/>
    <cellStyle name="Pattern 2 3 2" xfId="113" xr:uid="{1FC0E06D-BBA9-4DCC-9F86-66B442166197}"/>
    <cellStyle name="Pattern 2 3 2 10" xfId="28455" xr:uid="{27F3D945-5B49-4DD3-AC9C-A58CAC1104E3}"/>
    <cellStyle name="Pattern 2 3 2 11" xfId="36389" xr:uid="{8A1B653A-2390-4CA8-B49F-6C606A7C2295}"/>
    <cellStyle name="Pattern 2 3 2 12" xfId="42309" xr:uid="{5F3CC203-BE09-4D16-A432-B81FC763B84A}"/>
    <cellStyle name="Pattern 2 3 2 13" xfId="47064" xr:uid="{B2D09C31-6CB0-4ED5-B91D-32799FE5EBCE}"/>
    <cellStyle name="Pattern 2 3 2 2" xfId="4635" xr:uid="{9042B6A5-0762-4323-920F-34E09F06A4D7}"/>
    <cellStyle name="Pattern 2 3 2 3" xfId="5000" xr:uid="{21B33B84-F4BD-480D-A461-0298D931B571}"/>
    <cellStyle name="Pattern 2 3 2 4" xfId="12922" xr:uid="{CCFC3A1A-54BE-4576-BB92-2B89C746EA53}"/>
    <cellStyle name="Pattern 2 3 2 5" xfId="5050" xr:uid="{9B4C17BA-4787-4933-B968-4CECD496943D}"/>
    <cellStyle name="Pattern 2 3 2 6" xfId="22789" xr:uid="{23553683-48DC-4E08-AB19-B0673E4D1DD0}"/>
    <cellStyle name="Pattern 2 3 2 7" xfId="26280" xr:uid="{D1A2E3B9-28D7-4C06-ADC8-A05D8BC0E374}"/>
    <cellStyle name="Pattern 2 3 2 8" xfId="30128" xr:uid="{95D81FF5-2121-4727-8933-CB72C12081FA}"/>
    <cellStyle name="Pattern 2 3 2 9" xfId="26734" xr:uid="{15E9FDE9-D972-4348-BB40-B318EDF920A5}"/>
    <cellStyle name="Pattern 2 3 3" xfId="1756" xr:uid="{4B90AF13-F160-457E-B2E0-4ABE20107758}"/>
    <cellStyle name="Pattern 2 3 3 10" xfId="33339" xr:uid="{121A50BF-C97F-471A-A880-AF7E5A5DB030}"/>
    <cellStyle name="Pattern 2 3 3 11" xfId="36884" xr:uid="{2E63A201-0096-4FA6-A0C4-713CC2C1B539}"/>
    <cellStyle name="Pattern 2 3 3 12" xfId="26871" xr:uid="{4FF71223-511E-4952-A340-0DAA85B1B945}"/>
    <cellStyle name="Pattern 2 3 3 13" xfId="43781" xr:uid="{AA18B0BB-DCD4-4668-B42A-B4B31098F751}"/>
    <cellStyle name="Pattern 2 3 3 14" xfId="47412" xr:uid="{78B2E930-12B9-4D5B-A9F4-015BD5152574}"/>
    <cellStyle name="Pattern 2 3 3 2" xfId="6194" xr:uid="{89AA86FF-74F7-4164-A33E-75C3CCDDA345}"/>
    <cellStyle name="Pattern 2 3 3 3" xfId="9772" xr:uid="{614B8428-1049-4141-8321-8F4F9F6ED6F1}"/>
    <cellStyle name="Pattern 2 3 3 4" xfId="13674" xr:uid="{FA53F209-8304-4640-B2C3-CFB3E86CB028}"/>
    <cellStyle name="Pattern 2 3 3 5" xfId="16877" xr:uid="{77E856F7-B033-42F3-9BA4-27E5124B70A0}"/>
    <cellStyle name="Pattern 2 3 3 6" xfId="20864" xr:uid="{0E153412-5B73-40C0-B55E-9F0F2FF214D0}"/>
    <cellStyle name="Pattern 2 3 3 7" xfId="23464" xr:uid="{46BD09AD-5250-4BFD-9B27-22C37873872B}"/>
    <cellStyle name="Pattern 2 3 3 8" xfId="27786" xr:uid="{33A914EA-4BB2-4E50-96D0-4B8F4812F39C}"/>
    <cellStyle name="Pattern 2 3 3 9" xfId="29845" xr:uid="{660E09A1-B113-4FF4-9BEB-D33955EF496F}"/>
    <cellStyle name="Pattern 2 3 4" xfId="2218" xr:uid="{C6E5E0D0-8223-4CB8-B7A8-8383CACDD36A}"/>
    <cellStyle name="Pattern 2 3 4 10" xfId="33797" xr:uid="{B87D5827-817C-423C-B6F3-CFB2F542AF87}"/>
    <cellStyle name="Pattern 2 3 4 11" xfId="37297" xr:uid="{94E58E2E-EF2C-43C6-92D5-FEC26CF9724E}"/>
    <cellStyle name="Pattern 2 3 4 12" xfId="39935" xr:uid="{8DCB8FC2-BA11-4427-A03F-C4EB246B0E50}"/>
    <cellStyle name="Pattern 2 3 4 13" xfId="44241" xr:uid="{25A46DB5-84F2-43F9-9C6E-F514EF85D38F}"/>
    <cellStyle name="Pattern 2 3 4 14" xfId="46694" xr:uid="{84F1AA3B-5094-44FF-89EC-001092E899C1}"/>
    <cellStyle name="Pattern 2 3 4 2" xfId="6656" xr:uid="{BD9FD395-690C-4DC3-A977-4191D3A37ABB}"/>
    <cellStyle name="Pattern 2 3 4 3" xfId="10234" xr:uid="{82A57AE8-6401-46BB-A2D6-0381F40D84CA}"/>
    <cellStyle name="Pattern 2 3 4 4" xfId="14133" xr:uid="{681442E9-D442-4F81-B550-6485A2183A0C}"/>
    <cellStyle name="Pattern 2 3 4 5" xfId="17334" xr:uid="{AF94F30C-D493-4BF6-ADB8-3F4463806CEB}"/>
    <cellStyle name="Pattern 2 3 4 6" xfId="21317" xr:uid="{82033271-6950-41DA-8B2D-E7FD2A71D2F1}"/>
    <cellStyle name="Pattern 2 3 4 7" xfId="23904" xr:uid="{365A3BE7-5587-4999-8551-3F8D76676CBF}"/>
    <cellStyle name="Pattern 2 3 4 8" xfId="28229" xr:uid="{D70B03BF-0BCA-44A2-B54B-0B6DD699BE61}"/>
    <cellStyle name="Pattern 2 3 4 9" xfId="26952" xr:uid="{2E5EF74F-6004-4A1F-97A0-066BA95044C5}"/>
    <cellStyle name="Pattern 2 3 5" xfId="2573" xr:uid="{5CFD5EDE-21D2-4977-8CA6-EF627849CE1B}"/>
    <cellStyle name="Pattern 2 3 5 10" xfId="34152" xr:uid="{992CCDD3-4DC8-4E15-9230-635EA27A2E33}"/>
    <cellStyle name="Pattern 2 3 5 11" xfId="37617" xr:uid="{1BFCBE7C-FB0B-47B3-A9BF-54DDCABA4CEF}"/>
    <cellStyle name="Pattern 2 3 5 12" xfId="40290" xr:uid="{7F09BE77-3574-49D4-8AC8-12299FFF4A09}"/>
    <cellStyle name="Pattern 2 3 5 13" xfId="44596" xr:uid="{C03A8B9C-195D-4DA7-BEAE-49534962994B}"/>
    <cellStyle name="Pattern 2 3 5 14" xfId="49095" xr:uid="{F7232F2C-EB71-4DC1-AE4B-C80AF346B5CF}"/>
    <cellStyle name="Pattern 2 3 5 2" xfId="7010" xr:uid="{BCC82067-6A3E-4188-95F6-C1C7535FE95C}"/>
    <cellStyle name="Pattern 2 3 5 3" xfId="10589" xr:uid="{D6E1C65C-32B3-4274-A745-A9E1D6D9EE91}"/>
    <cellStyle name="Pattern 2 3 5 4" xfId="14488" xr:uid="{6038FB38-E2B5-45B3-B3EB-6D19EC16A04C}"/>
    <cellStyle name="Pattern 2 3 5 5" xfId="17689" xr:uid="{03ED39D1-A023-432F-BC34-115A51823615}"/>
    <cellStyle name="Pattern 2 3 5 6" xfId="21672" xr:uid="{6F913E6B-5E66-4057-AF47-AA0A6CD381A2}"/>
    <cellStyle name="Pattern 2 3 5 7" xfId="24244" xr:uid="{0CDE0A64-8743-4BF8-84B4-893056C0A818}"/>
    <cellStyle name="Pattern 2 3 5 8" xfId="28578" xr:uid="{8C5B0201-57E8-48BE-BF50-6C8692D68BC1}"/>
    <cellStyle name="Pattern 2 3 5 9" xfId="30545" xr:uid="{CD108179-637D-40E8-87DD-6F08096569A0}"/>
    <cellStyle name="Pattern 2 3 6" xfId="3262" xr:uid="{2832EFF8-F260-4E6A-9161-D098A46C11E1}"/>
    <cellStyle name="Pattern 2 3 6 10" xfId="34839" xr:uid="{69FC226C-09A1-4805-A4AB-D285AFFDAFF6}"/>
    <cellStyle name="Pattern 2 3 6 11" xfId="38284" xr:uid="{9AB445BB-C6DA-48E7-A81A-D9F9EA4000BA}"/>
    <cellStyle name="Pattern 2 3 6 12" xfId="40973" xr:uid="{DD396257-F6AD-4611-8D7C-CDC1C2739AE2}"/>
    <cellStyle name="Pattern 2 3 6 13" xfId="45284" xr:uid="{09013E12-EFE7-464F-96D2-5D58339F1CC7}"/>
    <cellStyle name="Pattern 2 3 6 14" xfId="48675" xr:uid="{7D5C8AF8-A028-4E67-9C44-12DC4FA6CFD4}"/>
    <cellStyle name="Pattern 2 3 6 15" xfId="50680" xr:uid="{150038ED-7459-4E28-BFBB-0D186A9876A5}"/>
    <cellStyle name="Pattern 2 3 6 2" xfId="7697" xr:uid="{4815BDB8-DC95-440D-A55E-98F8CA776564}"/>
    <cellStyle name="Pattern 2 3 6 3" xfId="11276" xr:uid="{4EED14D3-0B82-493C-9E5E-C2D83A33994E}"/>
    <cellStyle name="Pattern 2 3 6 4" xfId="15176" xr:uid="{48F480E0-70A1-45EF-8900-D3080C0553D7}"/>
    <cellStyle name="Pattern 2 3 6 5" xfId="18375" xr:uid="{011AAF72-73CF-4C19-A519-0404B8971C44}"/>
    <cellStyle name="Pattern 2 3 6 6" xfId="22355" xr:uid="{E220D48B-421A-410A-9E50-2E75A81E8EF1}"/>
    <cellStyle name="Pattern 2 3 6 7" xfId="24917" xr:uid="{D68EEACE-E767-44E1-8A42-E29E16C95AC4}"/>
    <cellStyle name="Pattern 2 3 6 8" xfId="29260" xr:uid="{6C89C6C6-2186-4D3F-B0DA-959C23DEDC7F}"/>
    <cellStyle name="Pattern 2 3 6 9" xfId="31234" xr:uid="{F559C4D8-A3CB-47E9-9D31-C18F2BDBF6F2}"/>
    <cellStyle name="Pattern 2 3 7" xfId="3499" xr:uid="{260BF228-3D3C-4C72-B322-51CFEF20622B}"/>
    <cellStyle name="Pattern 2 3 7 10" xfId="35076" xr:uid="{10532813-F510-4F1D-8F1F-B8F7B7FD13F4}"/>
    <cellStyle name="Pattern 2 3 7 11" xfId="38521" xr:uid="{C7EB7D24-5730-4905-9E00-5B8C4F826904}"/>
    <cellStyle name="Pattern 2 3 7 12" xfId="41210" xr:uid="{E8CFED5C-FDAC-4013-B985-F099C49175FE}"/>
    <cellStyle name="Pattern 2 3 7 13" xfId="45521" xr:uid="{2C00E416-E906-4639-8CFD-1064C5A3FC90}"/>
    <cellStyle name="Pattern 2 3 7 14" xfId="48912" xr:uid="{BADE79DD-22CA-470C-A576-0BD998FF12FB}"/>
    <cellStyle name="Pattern 2 3 7 15" xfId="50917" xr:uid="{9451AD35-3718-4690-B202-B3ED05A602DF}"/>
    <cellStyle name="Pattern 2 3 7 2" xfId="7934" xr:uid="{28A68971-6EAA-420A-B021-CA3BF68C6B37}"/>
    <cellStyle name="Pattern 2 3 7 3" xfId="11513" xr:uid="{51B153ED-BE1F-48B7-9029-15E8D6EF246B}"/>
    <cellStyle name="Pattern 2 3 7 4" xfId="15413" xr:uid="{DD2CE49B-0FB1-4346-A9E6-3B1D02F5A9C5}"/>
    <cellStyle name="Pattern 2 3 7 5" xfId="18612" xr:uid="{026BB818-753B-43A4-8415-F8D4AEA6309B}"/>
    <cellStyle name="Pattern 2 3 7 6" xfId="22592" xr:uid="{288C8802-DB93-48DF-9EDA-3378312A3271}"/>
    <cellStyle name="Pattern 2 3 7 7" xfId="25154" xr:uid="{0690F421-D33B-4A24-97AB-AEF34AEC1642}"/>
    <cellStyle name="Pattern 2 3 7 8" xfId="29497" xr:uid="{38E9527E-F133-46E6-9690-5E888CFB06C9}"/>
    <cellStyle name="Pattern 2 3 7 9" xfId="31471" xr:uid="{D86343F5-ABCA-4542-B270-BF916B0A83F7}"/>
    <cellStyle name="Pattern 2 3 8" xfId="4214" xr:uid="{C75B3F8B-4612-46BA-B3F1-5B40F230DB27}"/>
    <cellStyle name="Pattern 2 3 8 10" xfId="41877" xr:uid="{68064648-BF0C-47B0-AD33-A021869DBBCA}"/>
    <cellStyle name="Pattern 2 3 8 11" xfId="46213" xr:uid="{B96BFDDB-08AE-470A-B4F0-0B7675D37C0B}"/>
    <cellStyle name="Pattern 2 3 8 12" xfId="49617" xr:uid="{C58637FB-4516-4909-B95E-4D9583378031}"/>
    <cellStyle name="Pattern 2 3 8 13" xfId="51584" xr:uid="{EC9C7B6A-168D-42D9-B6ED-1630B5BA390E}"/>
    <cellStyle name="Pattern 2 3 8 2" xfId="8647" xr:uid="{C8DFEB35-C418-434E-A577-866C62E5CECC}"/>
    <cellStyle name="Pattern 2 3 8 3" xfId="12218" xr:uid="{103D68E0-7FB9-45A9-9246-8FE5EBB88A18}"/>
    <cellStyle name="Pattern 2 3 8 4" xfId="16121" xr:uid="{4A3B127F-E414-4069-9917-3F3D29E7690F}"/>
    <cellStyle name="Pattern 2 3 8 5" xfId="19302" xr:uid="{91DF49A0-7894-48B0-857A-959D8E7D9860}"/>
    <cellStyle name="Pattern 2 3 8 6" xfId="25821" xr:uid="{A5A84A34-D41F-42C2-9256-AB36C86B4E78}"/>
    <cellStyle name="Pattern 2 3 8 7" xfId="32169" xr:uid="{CEADCAC9-CFF1-441E-B953-A2DB32F08283}"/>
    <cellStyle name="Pattern 2 3 8 8" xfId="35775" xr:uid="{B2BA48B5-E3D7-4148-A3ED-65623ECDF528}"/>
    <cellStyle name="Pattern 2 3 8 9" xfId="39227" xr:uid="{C1B69D1F-3042-40A8-9FB4-62CA637B2F9B}"/>
    <cellStyle name="Pattern 2 3 9" xfId="3762" xr:uid="{2FF645D7-0C87-4A11-B8DB-8477162B3AD2}"/>
    <cellStyle name="Pattern 2 3 9 10" xfId="41427" xr:uid="{19773DD1-C66C-401D-8C35-457954DE60B3}"/>
    <cellStyle name="Pattern 2 3 9 11" xfId="45761" xr:uid="{17B414D8-2C1D-4993-9E72-AB9A8E3F0223}"/>
    <cellStyle name="Pattern 2 3 9 12" xfId="49165" xr:uid="{7A30F9A2-0D5F-4FF6-B7F3-A0D1F44E38B6}"/>
    <cellStyle name="Pattern 2 3 9 13" xfId="51134" xr:uid="{1FD74638-F079-4F6F-A959-7ECE8A4B6349}"/>
    <cellStyle name="Pattern 2 3 9 2" xfId="8195" xr:uid="{19A23204-3F14-4BBD-8C87-FE4F5CC685AB}"/>
    <cellStyle name="Pattern 2 3 9 3" xfId="11767" xr:uid="{2DF1E5D1-7AEB-445F-B463-397DE056014A}"/>
    <cellStyle name="Pattern 2 3 9 4" xfId="15669" xr:uid="{FE37BE64-1F54-4ADC-A1A7-A8043ABF04FC}"/>
    <cellStyle name="Pattern 2 3 9 5" xfId="18850" xr:uid="{D7DCC1E6-8073-42F6-9791-670B31DEF7E7}"/>
    <cellStyle name="Pattern 2 3 9 6" xfId="25371" xr:uid="{AE618EC6-8B3D-4E2E-ADF8-0BB43A499AA8}"/>
    <cellStyle name="Pattern 2 3 9 7" xfId="31718" xr:uid="{450AE989-1103-4194-83A8-354E596D4611}"/>
    <cellStyle name="Pattern 2 3 9 8" xfId="35323" xr:uid="{5E14070C-A55B-4151-9EF7-C251A7047E74}"/>
    <cellStyle name="Pattern 2 3 9 9" xfId="38775" xr:uid="{355E9A05-2AD5-4432-8511-1863EC2F851A}"/>
    <cellStyle name="Pattern 2 4" xfId="4999" xr:uid="{0495853D-774E-4CEF-99D3-7291499D5F0B}"/>
    <cellStyle name="Pattern 2 5" xfId="26629" xr:uid="{AC638571-0913-48B3-B3E1-FE8A7B769ED0}"/>
    <cellStyle name="Pattern 2 6" xfId="52126" xr:uid="{FCCC0D35-2094-464D-A028-4DFE37876002}"/>
    <cellStyle name="Pattern 3" xfId="358" xr:uid="{ADFEEE2B-2C60-418D-BFAF-9ADDE93DB0DB}"/>
    <cellStyle name="Pattern 3 10" xfId="3441" xr:uid="{28E12D32-EFA4-4279-BA45-9CE897DE2E32}"/>
    <cellStyle name="Pattern 3 10 10" xfId="35018" xr:uid="{CDB91EA6-F902-4875-B02D-4C7B56B77798}"/>
    <cellStyle name="Pattern 3 10 11" xfId="38463" xr:uid="{0B9A028E-E8E3-42CB-BC97-D198AB550280}"/>
    <cellStyle name="Pattern 3 10 12" xfId="41152" xr:uid="{382330C3-291F-452F-87AA-A7BE854C79A0}"/>
    <cellStyle name="Pattern 3 10 13" xfId="45463" xr:uid="{7D621B59-9BFB-4FB6-94A7-F59439A95F8E}"/>
    <cellStyle name="Pattern 3 10 14" xfId="48854" xr:uid="{B15EDE4B-6A8D-4B42-BD6E-CF0B7727ACA0}"/>
    <cellStyle name="Pattern 3 10 15" xfId="50859" xr:uid="{69CFC5B5-FE96-49FF-AD9C-85A9E8DA521C}"/>
    <cellStyle name="Pattern 3 10 2" xfId="7876" xr:uid="{8C829B00-B7A8-4979-AA2B-50DB9062E2FC}"/>
    <cellStyle name="Pattern 3 10 3" xfId="11455" xr:uid="{7FB4C527-5207-4786-9202-361ED4B6BD68}"/>
    <cellStyle name="Pattern 3 10 4" xfId="15355" xr:uid="{9B32F3DF-DE54-4A35-A521-B530852D1558}"/>
    <cellStyle name="Pattern 3 10 5" xfId="18554" xr:uid="{5F0F8CFC-E414-4E5D-8CA0-DE7722ED1B2E}"/>
    <cellStyle name="Pattern 3 10 6" xfId="22534" xr:uid="{6AC2639E-8943-4C7C-9348-8689D08032B0}"/>
    <cellStyle name="Pattern 3 10 7" xfId="25096" xr:uid="{AA1676FC-F4F2-4C3B-877E-0F2A79DC1F98}"/>
    <cellStyle name="Pattern 3 10 8" xfId="29439" xr:uid="{6B088E91-90DD-4FED-A116-A8C7427BB892}"/>
    <cellStyle name="Pattern 3 10 9" xfId="31413" xr:uid="{1C8F93E9-E03F-49A0-8EC3-FA585C0146FD}"/>
    <cellStyle name="Pattern 3 11" xfId="3875" xr:uid="{AC1ECFDF-711D-4028-A210-B851D0FC42D1}"/>
    <cellStyle name="Pattern 3 11 10" xfId="41538" xr:uid="{8B529921-08F6-49FC-A269-BDF4B989CCE3}"/>
    <cellStyle name="Pattern 3 11 11" xfId="45874" xr:uid="{E3147294-6009-410B-85B8-C5CF5E24C4BF}"/>
    <cellStyle name="Pattern 3 11 12" xfId="49278" xr:uid="{FAB362A5-21D7-4299-B455-1D4BB0DDAC0F}"/>
    <cellStyle name="Pattern 3 11 13" xfId="51245" xr:uid="{80874BF8-B706-48FF-8B7F-E553F6810085}"/>
    <cellStyle name="Pattern 3 11 2" xfId="8308" xr:uid="{CA70C562-8E5D-4954-A9C8-7D203589880C}"/>
    <cellStyle name="Pattern 3 11 3" xfId="11879" xr:uid="{2E9FBC19-79D2-45E4-A2F8-74695FCD27A3}"/>
    <cellStyle name="Pattern 3 11 4" xfId="15782" xr:uid="{96ACBB05-F008-409A-B85C-7FCBFB7C4191}"/>
    <cellStyle name="Pattern 3 11 5" xfId="18963" xr:uid="{5DE34D42-586C-42BA-9818-03C3199E000D}"/>
    <cellStyle name="Pattern 3 11 6" xfId="25482" xr:uid="{3D2CF00F-C0B1-40A3-85A1-1B159416AC59}"/>
    <cellStyle name="Pattern 3 11 7" xfId="31830" xr:uid="{9210E9C6-30B1-4166-955A-46618ED634B5}"/>
    <cellStyle name="Pattern 3 11 8" xfId="35436" xr:uid="{B10E5368-48C8-4649-B34B-A616DB07C2D2}"/>
    <cellStyle name="Pattern 3 11 9" xfId="38888" xr:uid="{6944D8C6-4357-41F4-99B4-4EECF4DF32D0}"/>
    <cellStyle name="Pattern 3 12" xfId="3896" xr:uid="{3240E187-ADB6-4D8F-A481-4DFD1FC4F728}"/>
    <cellStyle name="Pattern 3 12 10" xfId="41559" xr:uid="{93CBFDC7-8ED3-4F9C-ABE9-E3D61060B98D}"/>
    <cellStyle name="Pattern 3 12 11" xfId="45895" xr:uid="{CCAE64B4-47C7-49DD-814B-A4DC68156451}"/>
    <cellStyle name="Pattern 3 12 12" xfId="49299" xr:uid="{ECA01580-D76D-4C26-AADB-8CB8FFB53F42}"/>
    <cellStyle name="Pattern 3 12 13" xfId="51266" xr:uid="{00CAEF3E-FB64-4C54-B689-CC1383DAF1F9}"/>
    <cellStyle name="Pattern 3 12 2" xfId="8329" xr:uid="{EDBCA887-D358-44DB-AAA7-9EA33B4975E8}"/>
    <cellStyle name="Pattern 3 12 3" xfId="11900" xr:uid="{EB5688C7-BE3C-4E3F-A99C-2A0354AACDBC}"/>
    <cellStyle name="Pattern 3 12 4" xfId="15803" xr:uid="{1015A6DC-D8DA-4C26-9A53-B781AE523B08}"/>
    <cellStyle name="Pattern 3 12 5" xfId="18984" xr:uid="{81173276-068A-4CD2-9ED0-B48F3DBDA415}"/>
    <cellStyle name="Pattern 3 12 6" xfId="25503" xr:uid="{10DC102E-8B67-4418-A729-C22CB43E8922}"/>
    <cellStyle name="Pattern 3 12 7" xfId="31851" xr:uid="{0863E65B-8011-45DC-B33E-AC378E0E6B9F}"/>
    <cellStyle name="Pattern 3 12 8" xfId="35457" xr:uid="{F5DE805E-CB28-4443-905D-405C7A78A672}"/>
    <cellStyle name="Pattern 3 12 9" xfId="38909" xr:uid="{520ED18C-6D6B-4844-B848-28EB769772B2}"/>
    <cellStyle name="Pattern 3 13" xfId="5016" xr:uid="{03BA4C52-04BE-44BE-A9F6-E317F181B613}"/>
    <cellStyle name="Pattern 3 14" xfId="5170" xr:uid="{774E617A-CA78-49E9-B4D6-F811A50F4EE0}"/>
    <cellStyle name="Pattern 3 15" xfId="17083" xr:uid="{518A54A0-F3BD-4F28-BF36-FF6E2673A9D5}"/>
    <cellStyle name="Pattern 3 16" xfId="29986" xr:uid="{78F757F1-CA96-42CF-8AFB-8485210EA3FD}"/>
    <cellStyle name="Pattern 3 17" xfId="42467" xr:uid="{D760D2ED-38D2-4D69-B3D8-EB5B6B50D213}"/>
    <cellStyle name="Pattern 3 18" xfId="52293" xr:uid="{03EA8322-9D58-4D62-ABCA-7F274E00572C}"/>
    <cellStyle name="Pattern 3 2" xfId="695" xr:uid="{B76C84BA-29C1-4DF1-AB52-0D3131957254}"/>
    <cellStyle name="Pattern 3 2 10" xfId="4522" xr:uid="{41229F11-647E-4B6B-8BAC-671F75BB30CF}"/>
    <cellStyle name="Pattern 3 2 10 10" xfId="42185" xr:uid="{1CAEB32C-9D42-4A26-8F31-5134CF361943}"/>
    <cellStyle name="Pattern 3 2 10 11" xfId="46521" xr:uid="{1B5BAE74-C62A-45E6-8254-E4881E5F25AE}"/>
    <cellStyle name="Pattern 3 2 10 12" xfId="49925" xr:uid="{FC83EECE-508E-4B00-8AA0-ABCAA2A81885}"/>
    <cellStyle name="Pattern 3 2 10 13" xfId="51892" xr:uid="{2763FCEE-806E-409E-BC36-0D706CF7A11B}"/>
    <cellStyle name="Pattern 3 2 10 2" xfId="8955" xr:uid="{9DBF097A-AB47-4E81-9D64-431C33CE15B5}"/>
    <cellStyle name="Pattern 3 2 10 3" xfId="12526" xr:uid="{50195279-38D8-4527-92C3-9E83C8E9BCE7}"/>
    <cellStyle name="Pattern 3 2 10 4" xfId="16429" xr:uid="{97BA671F-D249-4D47-832F-83CC015C7560}"/>
    <cellStyle name="Pattern 3 2 10 5" xfId="19610" xr:uid="{2475C012-730B-4366-8F61-9E07329E06B1}"/>
    <cellStyle name="Pattern 3 2 10 6" xfId="26129" xr:uid="{0A7A0800-F5D0-46ED-A4BA-9ADCDA3D8DAA}"/>
    <cellStyle name="Pattern 3 2 10 7" xfId="32477" xr:uid="{EB8DB0A5-A06B-4471-943A-BD8F2E85ED9E}"/>
    <cellStyle name="Pattern 3 2 10 8" xfId="36083" xr:uid="{4C820CA7-8166-4993-8898-15FB7F8C9B81}"/>
    <cellStyle name="Pattern 3 2 10 9" xfId="39535" xr:uid="{62FC96F7-8709-4123-B38B-F19B79D65116}"/>
    <cellStyle name="Pattern 3 2 11" xfId="6835" xr:uid="{4D5625F4-A84A-4C38-A71D-2771E7A6FB04}"/>
    <cellStyle name="Pattern 3 2 12" xfId="13156" xr:uid="{99C0C056-CFEF-46D3-9A56-5FC09953F685}"/>
    <cellStyle name="Pattern 3 2 13" xfId="19809" xr:uid="{60DFABB3-50B5-42F7-81F7-EC7BFB8D779B}"/>
    <cellStyle name="Pattern 3 2 14" xfId="26790" xr:uid="{F656AF4C-1522-4668-95EA-5A86FDB2434C}"/>
    <cellStyle name="Pattern 3 2 15" xfId="42725" xr:uid="{1069CC12-0D4F-422F-880F-CBC9549A78E4}"/>
    <cellStyle name="Pattern 3 2 16" xfId="52559" xr:uid="{BFF261B8-E514-458F-90E6-CE56BEB1A279}"/>
    <cellStyle name="Pattern 3 2 2" xfId="910" xr:uid="{16D59E91-C54F-4E95-87D2-5C3D3D352DF8}"/>
    <cellStyle name="Pattern 3 2 2 10" xfId="4800" xr:uid="{09D451A3-09D5-454A-B06A-C7B4174DCB20}"/>
    <cellStyle name="Pattern 3 2 2 11" xfId="12674" xr:uid="{E6DDC1E1-0A8B-4662-A962-4BC472AB14B1}"/>
    <cellStyle name="Pattern 3 2 2 12" xfId="20019" xr:uid="{F55B5D40-8250-4CDD-9255-C16B9D69B5A9}"/>
    <cellStyle name="Pattern 3 2 2 13" xfId="36951" xr:uid="{61F2C837-35C4-4659-B5FA-66AA67F1B20F}"/>
    <cellStyle name="Pattern 3 2 2 14" xfId="42935" xr:uid="{01BFC19D-90CC-4ABB-88D5-540DF13FD9B1}"/>
    <cellStyle name="Pattern 3 2 2 15" xfId="52773" xr:uid="{58F4386C-00CB-400D-BC87-C51BF479022D}"/>
    <cellStyle name="Pattern 3 2 2 2" xfId="1648" xr:uid="{9C6A03A2-7747-4D75-AC5A-239FCC58FF62}"/>
    <cellStyle name="Pattern 3 2 2 2 10" xfId="36787" xr:uid="{4B2275CC-A95B-499C-A594-99694CC29BA7}"/>
    <cellStyle name="Pattern 3 2 2 2 11" xfId="31638" xr:uid="{80B13A86-FC67-4D29-93BD-E3B1DA197617}"/>
    <cellStyle name="Pattern 3 2 2 2 12" xfId="43673" xr:uid="{B63927E1-6A9B-4A8D-9FCF-4CB04B06A44B}"/>
    <cellStyle name="Pattern 3 2 2 2 13" xfId="47615" xr:uid="{03F02ABC-8E48-444F-B7F9-28EA3725D86D}"/>
    <cellStyle name="Pattern 3 2 2 2 2" xfId="6087" xr:uid="{859D4259-FC9D-4124-9A0C-88CFC98644A0}"/>
    <cellStyle name="Pattern 3 2 2 2 3" xfId="9664" xr:uid="{36CEFF22-1B00-47F7-A131-E0D1EB8DE8B6}"/>
    <cellStyle name="Pattern 3 2 2 2 4" xfId="16769" xr:uid="{369C5DF7-4073-462C-8225-F6492EDB1113}"/>
    <cellStyle name="Pattern 3 2 2 2 5" xfId="20756" xr:uid="{654D59F4-968A-4410-99B7-08A108BF7D2C}"/>
    <cellStyle name="Pattern 3 2 2 2 6" xfId="23363" xr:uid="{E30C2902-5033-40D8-B734-AED7D9A8B432}"/>
    <cellStyle name="Pattern 3 2 2 2 7" xfId="27681" xr:uid="{580521FB-7375-4649-98FF-6644203CE894}"/>
    <cellStyle name="Pattern 3 2 2 2 8" xfId="30415" xr:uid="{8E149084-233A-416A-9390-378466592A42}"/>
    <cellStyle name="Pattern 3 2 2 2 9" xfId="33231" xr:uid="{FA2D57E9-24F5-4A5B-9D8B-B85BCCE15F9B}"/>
    <cellStyle name="Pattern 3 2 2 3" xfId="1827" xr:uid="{F958451D-5C73-4FAA-B257-2D6B235D63DB}"/>
    <cellStyle name="Pattern 3 2 2 3 10" xfId="33410" xr:uid="{D14AA9C8-41CF-47BB-BC9C-B96BF9725A13}"/>
    <cellStyle name="Pattern 3 2 2 3 11" xfId="36945" xr:uid="{06423894-C232-4B3B-93C1-EDBDAD99EF6B}"/>
    <cellStyle name="Pattern 3 2 2 3 12" xfId="38718" xr:uid="{1CAFEEB7-0D87-4EE2-B67E-A9E02BBD8A2B}"/>
    <cellStyle name="Pattern 3 2 2 3 13" xfId="43852" xr:uid="{9C662B73-D8CD-49F8-8825-824FA59280A9}"/>
    <cellStyle name="Pattern 3 2 2 3 14" xfId="47956" xr:uid="{83D0005A-9F6B-404E-BDAF-528964F9C178}"/>
    <cellStyle name="Pattern 3 2 2 3 2" xfId="6265" xr:uid="{C724A941-D9F2-4A17-BE2B-39D1BD8D8CCC}"/>
    <cellStyle name="Pattern 3 2 2 3 3" xfId="9843" xr:uid="{7723D274-4FAD-4494-9266-CFD17F3E821C}"/>
    <cellStyle name="Pattern 3 2 2 3 4" xfId="13745" xr:uid="{AF649E72-9DC9-4A9D-86D4-36FBB79FC3FB}"/>
    <cellStyle name="Pattern 3 2 2 3 5" xfId="16948" xr:uid="{D9AFA921-9DCB-4B4A-A9F5-385F811116F0}"/>
    <cellStyle name="Pattern 3 2 2 3 6" xfId="20935" xr:uid="{18F9F7A0-4FE2-481E-B7C6-C69C87BA7E8B}"/>
    <cellStyle name="Pattern 3 2 2 3 7" xfId="23532" xr:uid="{3EC98733-E567-4BF2-8938-ED98E6FFAB19}"/>
    <cellStyle name="Pattern 3 2 2 3 8" xfId="27853" xr:uid="{FA079190-0F7D-4C6A-B7E2-7AD0F1B30B5F}"/>
    <cellStyle name="Pattern 3 2 2 3 9" xfId="26779" xr:uid="{EB0DC2C5-E739-44ED-8653-489090553983}"/>
    <cellStyle name="Pattern 3 2 2 4" xfId="2319" xr:uid="{B1626A13-5B59-4964-9F65-B012FAD63D42}"/>
    <cellStyle name="Pattern 3 2 2 4 10" xfId="33898" xr:uid="{0C7A1E8C-27FC-4E2B-A018-2FAA6A7CB793}"/>
    <cellStyle name="Pattern 3 2 2 4 11" xfId="37391" xr:uid="{B16F09A4-342A-4EF5-BAB2-51F2BC739A02}"/>
    <cellStyle name="Pattern 3 2 2 4 12" xfId="40036" xr:uid="{FA3AB419-239C-430B-8AC5-BF32604A6075}"/>
    <cellStyle name="Pattern 3 2 2 4 13" xfId="44342" xr:uid="{C3C8B21B-73BB-461F-A278-08FA50FCCB3B}"/>
    <cellStyle name="Pattern 3 2 2 4 14" xfId="47178" xr:uid="{2FBED9B7-9087-4F1B-8832-580A48E32D95}"/>
    <cellStyle name="Pattern 3 2 2 4 2" xfId="6757" xr:uid="{78595657-53DB-4880-876A-4E34B9E868C2}"/>
    <cellStyle name="Pattern 3 2 2 4 3" xfId="10335" xr:uid="{EF8D13C7-6E71-46EC-8F7E-8F01D8A5623C}"/>
    <cellStyle name="Pattern 3 2 2 4 4" xfId="14234" xr:uid="{941B1ABF-AF4E-44A7-9A34-A6470E6D46FB}"/>
    <cellStyle name="Pattern 3 2 2 4 5" xfId="17435" xr:uid="{3B7ADB65-CAB9-4CBF-9A2B-B4A8DFCD1631}"/>
    <cellStyle name="Pattern 3 2 2 4 6" xfId="21418" xr:uid="{BD28FC17-906D-4CEE-A883-42433FC48BBE}"/>
    <cellStyle name="Pattern 3 2 2 4 7" xfId="24005" xr:uid="{1416A6C0-A789-49F2-A26B-2F9D04C5F794}"/>
    <cellStyle name="Pattern 3 2 2 4 8" xfId="28328" xr:uid="{D292FFD0-8CD6-4744-820A-F863C54B08CE}"/>
    <cellStyle name="Pattern 3 2 2 4 9" xfId="29868" xr:uid="{69068CAB-A763-4EF2-9B2D-EF67AE189D19}"/>
    <cellStyle name="Pattern 3 2 2 5" xfId="2685" xr:uid="{F46A6F9E-1E98-45CC-86CE-1340243801FB}"/>
    <cellStyle name="Pattern 3 2 2 5 10" xfId="34264" xr:uid="{ED11C12F-9822-4128-A170-C7B7CB468BE0}"/>
    <cellStyle name="Pattern 3 2 2 5 11" xfId="37715" xr:uid="{2F1206CD-71AD-4759-BD30-B9092F69E8CA}"/>
    <cellStyle name="Pattern 3 2 2 5 12" xfId="40402" xr:uid="{42E59F21-F898-485A-8C2D-59CEB9C796CC}"/>
    <cellStyle name="Pattern 3 2 2 5 13" xfId="44708" xr:uid="{35E71B3B-29C7-4D1A-9831-C59BC1122AA3}"/>
    <cellStyle name="Pattern 3 2 2 5 14" xfId="50109" xr:uid="{661C0011-34E8-47CE-BF65-10DEB5516EF7}"/>
    <cellStyle name="Pattern 3 2 2 5 2" xfId="7121" xr:uid="{ED7CDB63-3582-4063-97B8-BC325FB65321}"/>
    <cellStyle name="Pattern 3 2 2 5 3" xfId="10701" xr:uid="{97237D69-E789-4368-82C0-6935996093CF}"/>
    <cellStyle name="Pattern 3 2 2 5 4" xfId="14600" xr:uid="{D0E6AE5F-AC58-4AD3-937D-FB67EFDB5A93}"/>
    <cellStyle name="Pattern 3 2 2 5 5" xfId="17801" xr:uid="{7D7720D2-48FB-4850-B1E2-A577C2C331E4}"/>
    <cellStyle name="Pattern 3 2 2 5 6" xfId="21784" xr:uid="{6733B65D-B986-4217-817F-794732ED2A02}"/>
    <cellStyle name="Pattern 3 2 2 5 7" xfId="24350" xr:uid="{5410F68C-8FC0-43B5-A59F-98D49488FB4A}"/>
    <cellStyle name="Pattern 3 2 2 5 8" xfId="28685" xr:uid="{AB70A252-DFCF-4EF2-B0FB-F223E8792E51}"/>
    <cellStyle name="Pattern 3 2 2 5 9" xfId="30657" xr:uid="{61A4D5CF-006F-40B7-A46A-78F67263785A}"/>
    <cellStyle name="Pattern 3 2 2 6" xfId="3374" xr:uid="{C9CA64DE-585C-48AA-BB55-B13B0F0395B2}"/>
    <cellStyle name="Pattern 3 2 2 6 10" xfId="34951" xr:uid="{A0A807BE-31CF-4C95-8379-12AFA872A4E3}"/>
    <cellStyle name="Pattern 3 2 2 6 11" xfId="38396" xr:uid="{CB63800F-737C-4472-A09F-5FBF4ECB9871}"/>
    <cellStyle name="Pattern 3 2 2 6 12" xfId="41085" xr:uid="{75329BCF-AE7A-4BC2-8D6B-4DD09B2521E4}"/>
    <cellStyle name="Pattern 3 2 2 6 13" xfId="45396" xr:uid="{86EF0465-6BE8-4B3A-8454-8D2A43CC3F24}"/>
    <cellStyle name="Pattern 3 2 2 6 14" xfId="48787" xr:uid="{3C8A1800-E959-4991-BD92-8A440DD73024}"/>
    <cellStyle name="Pattern 3 2 2 6 15" xfId="50792" xr:uid="{9CDCB13E-2DE8-495E-A842-4E5126C6DB5B}"/>
    <cellStyle name="Pattern 3 2 2 6 2" xfId="7809" xr:uid="{0906D93A-627F-4E45-B1C5-23A4033134FE}"/>
    <cellStyle name="Pattern 3 2 2 6 3" xfId="11388" xr:uid="{928F6AF4-28BE-4D34-B466-000F48BF2A43}"/>
    <cellStyle name="Pattern 3 2 2 6 4" xfId="15288" xr:uid="{1F9219AD-A3DD-427E-8D50-0F15E7E2E3F1}"/>
    <cellStyle name="Pattern 3 2 2 6 5" xfId="18487" xr:uid="{3FC38D37-F364-4B22-A9E4-08D9937F28AC}"/>
    <cellStyle name="Pattern 3 2 2 6 6" xfId="22467" xr:uid="{B7ED5C03-1598-42A6-BD83-3A889582039F}"/>
    <cellStyle name="Pattern 3 2 2 6 7" xfId="25029" xr:uid="{FED3FDCE-BEC8-4500-951E-1DBDA3E992C5}"/>
    <cellStyle name="Pattern 3 2 2 6 8" xfId="29372" xr:uid="{A9F12066-B6E5-4FC1-960C-B206D17A8DAB}"/>
    <cellStyle name="Pattern 3 2 2 6 9" xfId="31346" xr:uid="{DB6D823A-2906-4769-ADAA-DC4300C8ED63}"/>
    <cellStyle name="Pattern 3 2 2 7" xfId="3573" xr:uid="{27451A26-C36A-4469-827C-1E78183E8A08}"/>
    <cellStyle name="Pattern 3 2 2 7 10" xfId="35150" xr:uid="{4D57A493-27E5-4D72-816C-0D5682B640FB}"/>
    <cellStyle name="Pattern 3 2 2 7 11" xfId="38595" xr:uid="{82C72770-E476-4625-BD8C-1C2676A54C02}"/>
    <cellStyle name="Pattern 3 2 2 7 12" xfId="41284" xr:uid="{BBCE1DC7-DF88-4582-8C3E-5FB156A59C77}"/>
    <cellStyle name="Pattern 3 2 2 7 13" xfId="45595" xr:uid="{DE4A935B-584B-4099-8B97-06668A18F91A}"/>
    <cellStyle name="Pattern 3 2 2 7 14" xfId="48986" xr:uid="{FA4F8453-C37B-44DA-A3B9-379E0259D9A6}"/>
    <cellStyle name="Pattern 3 2 2 7 15" xfId="50991" xr:uid="{72C693B3-2834-4D04-8F7F-A81B2EBF961E}"/>
    <cellStyle name="Pattern 3 2 2 7 2" xfId="8008" xr:uid="{0FB31221-B25F-4943-A8AD-67ED4056A7D8}"/>
    <cellStyle name="Pattern 3 2 2 7 3" xfId="11587" xr:uid="{69F5691F-B785-4A1C-9A58-FC12FC68966C}"/>
    <cellStyle name="Pattern 3 2 2 7 4" xfId="15487" xr:uid="{1C8C1BC5-48C6-4F8C-8C78-96A3BD045D01}"/>
    <cellStyle name="Pattern 3 2 2 7 5" xfId="18686" xr:uid="{49BA4158-DFE5-4BF0-9A6D-82E7A550CBAD}"/>
    <cellStyle name="Pattern 3 2 2 7 6" xfId="22666" xr:uid="{EBC4BDD9-F4B1-41D3-BD04-0B70D32A220D}"/>
    <cellStyle name="Pattern 3 2 2 7 7" xfId="25228" xr:uid="{E91067AC-DF61-4B37-944F-982A93245962}"/>
    <cellStyle name="Pattern 3 2 2 7 8" xfId="29571" xr:uid="{DA28984E-129D-4BB4-AB05-771C72C60463}"/>
    <cellStyle name="Pattern 3 2 2 7 9" xfId="31545" xr:uid="{91E0F6FD-9178-4C9D-8A56-91696E362933}"/>
    <cellStyle name="Pattern 3 2 2 8" xfId="4326" xr:uid="{F09FAA2E-4ABA-44C9-8035-4BE98255D7A8}"/>
    <cellStyle name="Pattern 3 2 2 8 10" xfId="41989" xr:uid="{7CD1AFB7-F452-4BDF-BC3D-C57B40A1A978}"/>
    <cellStyle name="Pattern 3 2 2 8 11" xfId="46325" xr:uid="{3FB6BEFE-9A91-4C85-A973-22CB1799E1E7}"/>
    <cellStyle name="Pattern 3 2 2 8 12" xfId="49729" xr:uid="{7E86CF23-90B1-4972-81C0-538AFFB76BE1}"/>
    <cellStyle name="Pattern 3 2 2 8 13" xfId="51696" xr:uid="{7F8525C6-7542-4FF7-99A3-9FF9300A36F2}"/>
    <cellStyle name="Pattern 3 2 2 8 2" xfId="8759" xr:uid="{514CD71E-69C2-4AB9-9F34-06C448D994E8}"/>
    <cellStyle name="Pattern 3 2 2 8 3" xfId="12330" xr:uid="{1A4C5238-E5AE-4BEC-AE4D-4F0D97472008}"/>
    <cellStyle name="Pattern 3 2 2 8 4" xfId="16233" xr:uid="{40094E51-EEAC-44D0-AD44-E99D8A2A6808}"/>
    <cellStyle name="Pattern 3 2 2 8 5" xfId="19414" xr:uid="{ECECCC3A-6ACA-4274-B2FE-986E0E52BFA3}"/>
    <cellStyle name="Pattern 3 2 2 8 6" xfId="25933" xr:uid="{BB592439-696F-42E7-AD13-3E320B60B9CB}"/>
    <cellStyle name="Pattern 3 2 2 8 7" xfId="32281" xr:uid="{DD192CA0-7CF8-4457-808B-E6D031D19D05}"/>
    <cellStyle name="Pattern 3 2 2 8 8" xfId="35887" xr:uid="{45D0344D-2A83-4DEF-A400-5880E0731A63}"/>
    <cellStyle name="Pattern 3 2 2 8 9" xfId="39339" xr:uid="{D41C2169-F90A-44C9-82E2-5D419509E624}"/>
    <cellStyle name="Pattern 3 2 2 9" xfId="3991" xr:uid="{02359391-E9AF-4B60-8A5D-B9206375AF09}"/>
    <cellStyle name="Pattern 3 2 2 9 10" xfId="41654" xr:uid="{2BC9ED13-CE5C-42FB-B1B3-5D7438CBB70C}"/>
    <cellStyle name="Pattern 3 2 2 9 11" xfId="45990" xr:uid="{3F63E7AB-F500-4A12-9122-62DAF967047C}"/>
    <cellStyle name="Pattern 3 2 2 9 12" xfId="49394" xr:uid="{5643D2BC-EBD4-4041-AD0F-2CB2363D6DCB}"/>
    <cellStyle name="Pattern 3 2 2 9 13" xfId="51361" xr:uid="{AB940D8D-BD8A-40B1-9B9C-37BFA122DC61}"/>
    <cellStyle name="Pattern 3 2 2 9 2" xfId="8424" xr:uid="{E0420BE8-C0ED-4FAD-B711-F4B901A77E1E}"/>
    <cellStyle name="Pattern 3 2 2 9 3" xfId="11995" xr:uid="{0853F4C9-78C6-4038-B164-EA1B04924EBF}"/>
    <cellStyle name="Pattern 3 2 2 9 4" xfId="15898" xr:uid="{744D227B-68A2-4A80-802C-701E002510AB}"/>
    <cellStyle name="Pattern 3 2 2 9 5" xfId="19079" xr:uid="{DF1CB2B4-96AE-4CBE-952B-9AE2B56064A4}"/>
    <cellStyle name="Pattern 3 2 2 9 6" xfId="25598" xr:uid="{CDC6F55E-9C25-47B5-9739-7BCB4A160F2E}"/>
    <cellStyle name="Pattern 3 2 2 9 7" xfId="31946" xr:uid="{A658AD60-9F14-4FA4-B8B8-5ED4EB018246}"/>
    <cellStyle name="Pattern 3 2 2 9 8" xfId="35552" xr:uid="{5F7000F6-DB6F-4D7D-BBFA-EF2B21261578}"/>
    <cellStyle name="Pattern 3 2 2 9 9" xfId="39004" xr:uid="{CEDB49D1-4BC5-4709-B413-A58AF606DF36}"/>
    <cellStyle name="Pattern 3 2 3" xfId="1228" xr:uid="{DA12C217-83C9-4FD1-85C9-85CB6BDC9D60}"/>
    <cellStyle name="Pattern 3 2 3 10" xfId="36409" xr:uid="{0CDBB5B3-A54E-4D47-9CC4-118793F511CE}"/>
    <cellStyle name="Pattern 3 2 3 11" xfId="36350" xr:uid="{1C975E4E-ECFB-47B5-BE40-C32BC87DB3F6}"/>
    <cellStyle name="Pattern 3 2 3 12" xfId="43253" xr:uid="{971140F6-D790-4327-A7D9-F26F22AD5AA9}"/>
    <cellStyle name="Pattern 3 2 3 13" xfId="47664" xr:uid="{796FF130-FC29-4DF8-A570-90193FB3C120}"/>
    <cellStyle name="Pattern 3 2 3 2" xfId="5670" xr:uid="{19FAB722-CC2A-4CB7-AA67-D2159A21B95C}"/>
    <cellStyle name="Pattern 3 2 3 3" xfId="9244" xr:uid="{178C0DDA-9951-4D10-9BFC-5B906859E5A7}"/>
    <cellStyle name="Pattern 3 2 3 4" xfId="8102" xr:uid="{D1CB804D-E638-4258-B2AB-BB03117FCFAD}"/>
    <cellStyle name="Pattern 3 2 3 5" xfId="20336" xr:uid="{9489F321-4DE7-4E39-A426-56FEB123EBB5}"/>
    <cellStyle name="Pattern 3 2 3 6" xfId="12913" xr:uid="{6461020B-D74F-42AB-B48A-B458673FEB1C}"/>
    <cellStyle name="Pattern 3 2 3 7" xfId="27272" xr:uid="{686BE615-308F-452B-BDDC-DC4AA1FCB7B8}"/>
    <cellStyle name="Pattern 3 2 3 8" xfId="26987" xr:uid="{F0E9AA78-BCEB-4B96-9BE1-C8F23E52B7F0}"/>
    <cellStyle name="Pattern 3 2 3 9" xfId="32811" xr:uid="{08B8B8BD-2B0B-4033-ACCB-76ADD665516C}"/>
    <cellStyle name="Pattern 3 2 4" xfId="1086" xr:uid="{F9567EC0-E2EA-4E32-848D-8F7EDD31A335}"/>
    <cellStyle name="Pattern 3 2 4 10" xfId="32669" xr:uid="{745CAEF9-381B-418C-B810-FBF0F8563057}"/>
    <cellStyle name="Pattern 3 2 4 11" xfId="36280" xr:uid="{901A41C3-BCA8-42AE-92D2-7CFA64D5A8FA}"/>
    <cellStyle name="Pattern 3 2 4 12" xfId="37529" xr:uid="{5FA15667-D1DA-4068-946C-7839CAF3DF02}"/>
    <cellStyle name="Pattern 3 2 4 13" xfId="43111" xr:uid="{7388D103-1721-4E48-B6CA-B909B9AE35E1}"/>
    <cellStyle name="Pattern 3 2 4 14" xfId="47587" xr:uid="{A5CFFB9B-6F6A-415B-AE0C-4D749D83A792}"/>
    <cellStyle name="Pattern 3 2 4 2" xfId="5528" xr:uid="{CA04690C-4DDF-4187-86E9-4C81896C0ADE}"/>
    <cellStyle name="Pattern 3 2 4 3" xfId="9102" xr:uid="{1A86C43F-9C5A-4A81-ACD8-A2197EB95493}"/>
    <cellStyle name="Pattern 3 2 4 4" xfId="13061" xr:uid="{897AD3EA-20E4-4C04-A5E0-6E9CD7B9788C}"/>
    <cellStyle name="Pattern 3 2 4 5" xfId="5300" xr:uid="{0651766F-4F43-460D-9231-3B889A226DC1}"/>
    <cellStyle name="Pattern 3 2 4 6" xfId="20194" xr:uid="{97DF0699-A6E9-4735-9821-44BA8DCBC270}"/>
    <cellStyle name="Pattern 3 2 4 7" xfId="22933" xr:uid="{3B8DEEDC-6390-4B8B-AE49-31A6EEFC09B3}"/>
    <cellStyle name="Pattern 3 2 4 8" xfId="27135" xr:uid="{EC2E1A73-5560-4A2D-A053-7F3C59AAFE85}"/>
    <cellStyle name="Pattern 3 2 4 9" xfId="26228" xr:uid="{546F26D7-F35A-4B9B-8896-A09427A72F2C}"/>
    <cellStyle name="Pattern 3 2 5" xfId="2138" xr:uid="{FE8F3C04-DBEA-422E-97BC-84F07F8297A1}"/>
    <cellStyle name="Pattern 3 2 5 10" xfId="33717" xr:uid="{9B6CE55D-5932-47CE-89AB-E52B800829C2}"/>
    <cellStyle name="Pattern 3 2 5 11" xfId="37222" xr:uid="{24F56CA4-05D8-4543-9FA9-C2A59D9EB55A}"/>
    <cellStyle name="Pattern 3 2 5 12" xfId="39855" xr:uid="{A1C45531-AEAC-4844-B5C7-64ED0021BB48}"/>
    <cellStyle name="Pattern 3 2 5 13" xfId="44161" xr:uid="{5F7B7179-D02C-4847-850B-01B3545FFD47}"/>
    <cellStyle name="Pattern 3 2 5 14" xfId="46760" xr:uid="{22C72819-9F11-4A73-9BFA-3FF0B8F774CC}"/>
    <cellStyle name="Pattern 3 2 5 2" xfId="6576" xr:uid="{1E803FB7-35BD-4624-9209-D746047903EA}"/>
    <cellStyle name="Pattern 3 2 5 3" xfId="10154" xr:uid="{45A56F02-0A96-4DA7-B94D-E52B4ECF2EC4}"/>
    <cellStyle name="Pattern 3 2 5 4" xfId="14053" xr:uid="{E3F971E7-D0DA-47BF-96DE-99B436B0619C}"/>
    <cellStyle name="Pattern 3 2 5 5" xfId="17254" xr:uid="{C08B2FF2-5B4C-4972-BE51-5BB8BA71EDFE}"/>
    <cellStyle name="Pattern 3 2 5 6" xfId="21237" xr:uid="{15ECF058-1989-46E1-BC67-FA6A1618DBF5}"/>
    <cellStyle name="Pattern 3 2 5 7" xfId="23824" xr:uid="{C2EEC5C1-8363-4AE8-9414-00EA44CB3934}"/>
    <cellStyle name="Pattern 3 2 5 8" xfId="28153" xr:uid="{B27C43D1-6722-450D-8B58-6E6CFAB3DB86}"/>
    <cellStyle name="Pattern 3 2 5 9" xfId="30274" xr:uid="{692A19E8-FA7A-4089-B1B5-79FA6A38A405}"/>
    <cellStyle name="Pattern 3 2 6" xfId="2479" xr:uid="{93AF973C-791B-4012-ADD2-91169FAC430B}"/>
    <cellStyle name="Pattern 3 2 6 10" xfId="34058" xr:uid="{952E3002-C3C7-4F14-884D-53E972A47EBE}"/>
    <cellStyle name="Pattern 3 2 6 11" xfId="37537" xr:uid="{3B22EF88-1FE9-47EB-8A20-C4C64B1BE205}"/>
    <cellStyle name="Pattern 3 2 6 12" xfId="40196" xr:uid="{BDD051DA-481B-407C-BE06-5754BFFA2641}"/>
    <cellStyle name="Pattern 3 2 6 13" xfId="44502" xr:uid="{EB30D091-7D64-4E3F-99F2-2F611BBB88FC}"/>
    <cellStyle name="Pattern 3 2 6 14" xfId="49108" xr:uid="{2B71BA6C-7657-4744-90B4-35D6DA8A730E}"/>
    <cellStyle name="Pattern 3 2 6 2" xfId="6917" xr:uid="{F8C46564-B54B-45AD-93FB-F065CF4FECA3}"/>
    <cellStyle name="Pattern 3 2 6 3" xfId="10495" xr:uid="{E036D31E-42F9-4EA0-B70A-7844D2E0B796}"/>
    <cellStyle name="Pattern 3 2 6 4" xfId="14394" xr:uid="{AE7BBDEA-29FA-4475-9D83-789406D96EFE}"/>
    <cellStyle name="Pattern 3 2 6 5" xfId="17595" xr:uid="{EC738897-AAF2-450E-82DA-8D4B4D199F47}"/>
    <cellStyle name="Pattern 3 2 6 6" xfId="21578" xr:uid="{DB7AE6A3-11F2-4236-AFF3-3FDB374EA716}"/>
    <cellStyle name="Pattern 3 2 6 7" xfId="24159" xr:uid="{0A148D00-34AD-4223-A9B0-3A5741522C1B}"/>
    <cellStyle name="Pattern 3 2 6 8" xfId="28486" xr:uid="{C0E19993-E51B-4261-9F9A-95E36E8B56C2}"/>
    <cellStyle name="Pattern 3 2 6 9" xfId="30177" xr:uid="{C653EB7D-F062-4C6E-9E7B-F620F0C5778E}"/>
    <cellStyle name="Pattern 3 2 7" xfId="3163" xr:uid="{79A55265-16F6-42A8-94AE-879813A57DAE}"/>
    <cellStyle name="Pattern 3 2 7 10" xfId="34740" xr:uid="{11D3D42F-6BA0-44E2-A0C1-BA9D94AB7180}"/>
    <cellStyle name="Pattern 3 2 7 11" xfId="38185" xr:uid="{E428B13D-A7C4-4F1C-B72A-C38F1ED9A743}"/>
    <cellStyle name="Pattern 3 2 7 12" xfId="40874" xr:uid="{775DCAB4-F96E-4767-93BD-3E6FE0BC2370}"/>
    <cellStyle name="Pattern 3 2 7 13" xfId="45185" xr:uid="{DFFFA3B1-29FF-439A-A1AC-ABABC6558847}"/>
    <cellStyle name="Pattern 3 2 7 14" xfId="48576" xr:uid="{AEB3B9EE-44B5-48A4-886F-654445B6FCEC}"/>
    <cellStyle name="Pattern 3 2 7 15" xfId="50581" xr:uid="{A266E7BB-E3B4-4D7D-84FE-2F299030D7DF}"/>
    <cellStyle name="Pattern 3 2 7 2" xfId="7598" xr:uid="{D51B1B36-0AC5-4A2F-8A1E-063D15CE4010}"/>
    <cellStyle name="Pattern 3 2 7 3" xfId="11177" xr:uid="{90A70044-95E2-4165-810D-9CD5166B5BBA}"/>
    <cellStyle name="Pattern 3 2 7 4" xfId="15077" xr:uid="{DC305B84-4166-4321-8958-BEC97CCAAAC8}"/>
    <cellStyle name="Pattern 3 2 7 5" xfId="18276" xr:uid="{7A606F80-CB57-428E-8DB4-B4D2EC493767}"/>
    <cellStyle name="Pattern 3 2 7 6" xfId="22256" xr:uid="{FEEEC069-39E0-41AB-A7DE-749D676BF8DA}"/>
    <cellStyle name="Pattern 3 2 7 7" xfId="24818" xr:uid="{9E6C7E67-2803-4C57-A868-3A4A9818B3E9}"/>
    <cellStyle name="Pattern 3 2 7 8" xfId="29161" xr:uid="{CAC503E4-190F-41DB-8CAB-6FE43E1AA882}"/>
    <cellStyle name="Pattern 3 2 7 9" xfId="31135" xr:uid="{2320B00C-120B-42ED-9C0A-00FAC3AF6158}"/>
    <cellStyle name="Pattern 3 2 8" xfId="2762" xr:uid="{1A4728DD-20FA-42D3-877B-9E8FB8D5DB50}"/>
    <cellStyle name="Pattern 3 2 8 10" xfId="34341" xr:uid="{4FB5B770-8708-4605-8A2A-474D448043D0}"/>
    <cellStyle name="Pattern 3 2 8 11" xfId="37786" xr:uid="{7ABF63FF-4E4D-44C2-B47A-ACE2E07C698F}"/>
    <cellStyle name="Pattern 3 2 8 12" xfId="40479" xr:uid="{91725830-3585-4548-B5AA-207FC0FBF0BF}"/>
    <cellStyle name="Pattern 3 2 8 13" xfId="44785" xr:uid="{0A94DBAE-2F2C-41F9-B55F-A66EDE489455}"/>
    <cellStyle name="Pattern 3 2 8 14" xfId="48181" xr:uid="{B0D8359D-1BE4-4E63-AD35-62D5C127F618}"/>
    <cellStyle name="Pattern 3 2 8 15" xfId="50186" xr:uid="{E0792649-54F0-44F7-99D7-872C028998A6}"/>
    <cellStyle name="Pattern 3 2 8 2" xfId="7198" xr:uid="{CA86CAB8-4B4A-4E8E-A56C-5E007DF69651}"/>
    <cellStyle name="Pattern 3 2 8 3" xfId="10778" xr:uid="{EED78ED5-6D4D-4B74-A737-93BADC7CADC5}"/>
    <cellStyle name="Pattern 3 2 8 4" xfId="14677" xr:uid="{4985169B-5538-4ACC-BE53-9DC7233121DE}"/>
    <cellStyle name="Pattern 3 2 8 5" xfId="17878" xr:uid="{E2C3BE1C-F721-493B-B03D-5FD5443995AB}"/>
    <cellStyle name="Pattern 3 2 8 6" xfId="21861" xr:uid="{271AA9F6-0867-4601-A3A2-A7522E8FB4C9}"/>
    <cellStyle name="Pattern 3 2 8 7" xfId="24423" xr:uid="{4ED5F28E-3DC3-47EF-9320-79BC7B873034}"/>
    <cellStyle name="Pattern 3 2 8 8" xfId="28761" xr:uid="{3192581E-D458-4B69-B291-A3C6AF2D026E}"/>
    <cellStyle name="Pattern 3 2 8 9" xfId="30734" xr:uid="{2EA74E1B-4CAD-4764-9A2A-893AA98B3A2C}"/>
    <cellStyle name="Pattern 3 2 9" xfId="4117" xr:uid="{7B71E7FC-DF73-4127-A3C8-DBE27AD48EF8}"/>
    <cellStyle name="Pattern 3 2 9 10" xfId="41780" xr:uid="{7970F49C-AEC7-48A7-9211-A051A817375B}"/>
    <cellStyle name="Pattern 3 2 9 11" xfId="46116" xr:uid="{D365B694-1880-4B0C-9E16-F348189A6926}"/>
    <cellStyle name="Pattern 3 2 9 12" xfId="49520" xr:uid="{6B1E67DC-7359-4986-A6AF-B03C412A9C49}"/>
    <cellStyle name="Pattern 3 2 9 13" xfId="51487" xr:uid="{2FCD39A3-B0DB-45B7-89CC-4F728C544009}"/>
    <cellStyle name="Pattern 3 2 9 2" xfId="8550" xr:uid="{B4AA3EEE-0A62-4B91-868E-3436B9004B25}"/>
    <cellStyle name="Pattern 3 2 9 3" xfId="12121" xr:uid="{1DB62FD8-209D-40AA-81A8-F801903DAB93}"/>
    <cellStyle name="Pattern 3 2 9 4" xfId="16024" xr:uid="{600A04CF-17AD-4906-99B0-C0FE12EA0980}"/>
    <cellStyle name="Pattern 3 2 9 5" xfId="19205" xr:uid="{61546928-F02E-42E8-889F-FFEFB90341DF}"/>
    <cellStyle name="Pattern 3 2 9 6" xfId="25724" xr:uid="{B9BA9C22-A814-4018-86F9-A11C1CDFE22A}"/>
    <cellStyle name="Pattern 3 2 9 7" xfId="32072" xr:uid="{27572892-A97E-4573-9F56-FA817FE4FE9A}"/>
    <cellStyle name="Pattern 3 2 9 8" xfId="35678" xr:uid="{73BBE000-989A-42EB-8DE9-AB069C86213D}"/>
    <cellStyle name="Pattern 3 2 9 9" xfId="39130" xr:uid="{6F8F7EC4-031F-4A5B-9A8F-675071ECBC22}"/>
    <cellStyle name="Pattern 3 3" xfId="594" xr:uid="{E3E6CB85-35D1-46DB-9056-913075653892}"/>
    <cellStyle name="Pattern 3 3 10" xfId="4481" xr:uid="{09C6BD7A-7460-4BFD-992A-EEF1CB61F61A}"/>
    <cellStyle name="Pattern 3 3 10 10" xfId="42144" xr:uid="{2EED2323-C117-40F3-863B-2C0E15F84C2C}"/>
    <cellStyle name="Pattern 3 3 10 11" xfId="46480" xr:uid="{9DB3974C-E261-4F16-AFD5-903393682D10}"/>
    <cellStyle name="Pattern 3 3 10 12" xfId="49884" xr:uid="{46C21BE8-67ED-4243-BDA5-C0F6E23BB47F}"/>
    <cellStyle name="Pattern 3 3 10 13" xfId="51851" xr:uid="{A79B455A-9058-4564-AB39-AE68135D5CA9}"/>
    <cellStyle name="Pattern 3 3 10 2" xfId="8914" xr:uid="{E255F544-7D51-45FD-99D4-DFB76A437468}"/>
    <cellStyle name="Pattern 3 3 10 3" xfId="12485" xr:uid="{7958EDB4-CFFE-4A3F-BAA0-C156C71624BD}"/>
    <cellStyle name="Pattern 3 3 10 4" xfId="16388" xr:uid="{193B016A-87B0-46C3-BCAB-C886AEC50DAE}"/>
    <cellStyle name="Pattern 3 3 10 5" xfId="19569" xr:uid="{4381C715-6F06-4263-8E1D-D254FF9CA780}"/>
    <cellStyle name="Pattern 3 3 10 6" xfId="26088" xr:uid="{C66384F2-F468-484B-B150-95E6F0345721}"/>
    <cellStyle name="Pattern 3 3 10 7" xfId="32436" xr:uid="{EDF07818-E765-44FA-801D-D2DBA6623A1D}"/>
    <cellStyle name="Pattern 3 3 10 8" xfId="36042" xr:uid="{16CB4BD6-54E2-4512-89D8-198C75A1EC80}"/>
    <cellStyle name="Pattern 3 3 10 9" xfId="39494" xr:uid="{38F472AA-DEFD-491A-8B3B-1A8E5DFCE0C2}"/>
    <cellStyle name="Pattern 3 3 11" xfId="5215" xr:uid="{BA5DEA4B-573A-4E10-868A-7E8DE523729F}"/>
    <cellStyle name="Pattern 3 3 12" xfId="12760" xr:uid="{6A1AD0FF-1C81-49FA-B78C-A967F041EE50}"/>
    <cellStyle name="Pattern 3 3 13" xfId="19708" xr:uid="{F8558B42-5B61-4790-8E55-B9077EF88709}"/>
    <cellStyle name="Pattern 3 3 14" xfId="27832" xr:uid="{7B334A7A-43B1-441D-98C3-200FDAA4E8FE}"/>
    <cellStyle name="Pattern 3 3 15" xfId="42624" xr:uid="{36544CEF-E04E-4ED2-9AF7-B82F93C27582}"/>
    <cellStyle name="Pattern 3 3 16" xfId="52458" xr:uid="{DDBC8708-E078-44D5-9431-BF5E08874DE6}"/>
    <cellStyle name="Pattern 3 3 2" xfId="809" xr:uid="{E4D5F4E8-AB52-4E8B-94EB-76BFE53BAC7D}"/>
    <cellStyle name="Pattern 3 3 2 10" xfId="5378" xr:uid="{F55A33F9-C40D-4816-AC5E-D127B1327E64}"/>
    <cellStyle name="Pattern 3 3 2 11" xfId="12680" xr:uid="{D184108F-6FCC-4941-B4FD-5197AAB2CE87}"/>
    <cellStyle name="Pattern 3 3 2 12" xfId="19918" xr:uid="{4433A454-D054-43CC-BA4F-4B46A6E35D74}"/>
    <cellStyle name="Pattern 3 3 2 13" xfId="36897" xr:uid="{3231093A-CAC8-4620-9CB0-A7B53BAE5789}"/>
    <cellStyle name="Pattern 3 3 2 14" xfId="42834" xr:uid="{6B34B13F-DDD1-4E69-9C63-7642476F2FC8}"/>
    <cellStyle name="Pattern 3 3 2 15" xfId="52672" xr:uid="{A3F9269B-5E79-431B-9931-DBB233C175E2}"/>
    <cellStyle name="Pattern 3 3 2 2" xfId="1616" xr:uid="{B86BD707-56BF-4E5C-A13F-1F0A47E907FF}"/>
    <cellStyle name="Pattern 3 3 2 2 10" xfId="36756" xr:uid="{B299E513-BE8F-445A-864F-7BA35820997E}"/>
    <cellStyle name="Pattern 3 3 2 2 11" xfId="26650" xr:uid="{63B5385D-F769-44F9-BC4D-7C531C95DAE3}"/>
    <cellStyle name="Pattern 3 3 2 2 12" xfId="43641" xr:uid="{CEB82287-8840-40E5-A0D2-B2B18D751B8B}"/>
    <cellStyle name="Pattern 3 3 2 2 13" xfId="46743" xr:uid="{1F91093F-4C21-40E2-8755-1DBD0D845631}"/>
    <cellStyle name="Pattern 3 3 2 2 2" xfId="6055" xr:uid="{D4C43419-A87B-46A8-88EB-3C96E479CD56}"/>
    <cellStyle name="Pattern 3 3 2 2 3" xfId="9632" xr:uid="{7098BCB8-DDB5-4D81-8D9F-BE3CC44D7C7D}"/>
    <cellStyle name="Pattern 3 3 2 2 4" xfId="16737" xr:uid="{7AC8E58D-1832-4614-AB61-A1835CDFBDC0}"/>
    <cellStyle name="Pattern 3 3 2 2 5" xfId="20724" xr:uid="{FB7DFAFD-3C3F-42FF-AADA-00BA496E976E}"/>
    <cellStyle name="Pattern 3 3 2 2 6" xfId="23332" xr:uid="{AA369DCF-AA9D-4B04-A045-2C0055460AEC}"/>
    <cellStyle name="Pattern 3 3 2 2 7" xfId="27649" xr:uid="{30448940-A068-47D7-943B-19C74DB3F5DA}"/>
    <cellStyle name="Pattern 3 3 2 2 8" xfId="27470" xr:uid="{40E5F2E8-834B-43D0-BF12-7F4800666A37}"/>
    <cellStyle name="Pattern 3 3 2 2 9" xfId="33199" xr:uid="{ED01CA1A-B8C0-4662-B75C-EB9E4B7CB86B}"/>
    <cellStyle name="Pattern 3 3 2 3" xfId="1333" xr:uid="{C6E437C9-B2C5-45A9-A74D-AB39D70C96E9}"/>
    <cellStyle name="Pattern 3 3 2 3 10" xfId="32916" xr:uid="{5F9B6444-6932-4283-8DBB-61012BC61B39}"/>
    <cellStyle name="Pattern 3 3 2 3 11" xfId="36502" xr:uid="{050A1661-9A2A-4A94-B003-75E5F0AC5B6A}"/>
    <cellStyle name="Pattern 3 3 2 3 12" xfId="37669" xr:uid="{1A553CB5-1806-4CB9-B502-D8052FB2504B}"/>
    <cellStyle name="Pattern 3 3 2 3 13" xfId="43358" xr:uid="{48E2E408-FFFE-4E1C-9667-43C7DAA07CB5}"/>
    <cellStyle name="Pattern 3 3 2 3 14" xfId="46700" xr:uid="{7B62A589-CAB8-4506-BBE9-B70705A72987}"/>
    <cellStyle name="Pattern 3 3 2 3 2" xfId="5774" xr:uid="{3769C00A-75FF-4590-90F1-CE5A892D066C}"/>
    <cellStyle name="Pattern 3 3 2 3 3" xfId="9349" xr:uid="{42627F26-46F9-40AC-B9A7-8453E72F4AE5}"/>
    <cellStyle name="Pattern 3 3 2 3 4" xfId="13276" xr:uid="{C16C6E9F-440E-4168-A44A-BCF4EC06BBE8}"/>
    <cellStyle name="Pattern 3 3 2 3 5" xfId="11681" xr:uid="{B6FDD248-C9DC-4C1B-A492-2F8F7904FEFF}"/>
    <cellStyle name="Pattern 3 3 2 3 6" xfId="20441" xr:uid="{2AE59EB2-1BA4-4C37-87CF-19C49E36D5C3}"/>
    <cellStyle name="Pattern 3 3 2 3 7" xfId="22920" xr:uid="{E7CAD0EF-053B-4666-B5B2-873A6742C9EB}"/>
    <cellStyle name="Pattern 3 3 2 3 8" xfId="27374" xr:uid="{2B8E4F78-351D-44C2-90FD-CEF1600AAFCA}"/>
    <cellStyle name="Pattern 3 3 2 3 9" xfId="27701" xr:uid="{BBD977AF-CFF7-4D51-8A65-F7AF681FA4EB}"/>
    <cellStyle name="Pattern 3 3 2 4" xfId="2228" xr:uid="{98F8D3F2-C5C0-41B4-B0FE-42FF7C161BA4}"/>
    <cellStyle name="Pattern 3 3 2 4 10" xfId="33807" xr:uid="{B643205B-018D-4A57-9332-54AA081DAE93}"/>
    <cellStyle name="Pattern 3 3 2 4 11" xfId="37306" xr:uid="{826D75F1-1319-47A0-A06B-3819E271208C}"/>
    <cellStyle name="Pattern 3 3 2 4 12" xfId="39945" xr:uid="{6126DAA8-FEB6-4E6F-A8FC-0E89D36FF1FD}"/>
    <cellStyle name="Pattern 3 3 2 4 13" xfId="44251" xr:uid="{1F860B08-C170-4F46-A865-A7A0D12F0170}"/>
    <cellStyle name="Pattern 3 3 2 4 14" xfId="46641" xr:uid="{906A7627-871F-43A9-8CD5-B3E19CF0E049}"/>
    <cellStyle name="Pattern 3 3 2 4 2" xfId="6666" xr:uid="{F61016CF-FBD9-4654-B4BA-97D726D83CFE}"/>
    <cellStyle name="Pattern 3 3 2 4 3" xfId="10244" xr:uid="{994811F6-D6BF-4E98-922D-180307F0DC1C}"/>
    <cellStyle name="Pattern 3 3 2 4 4" xfId="14143" xr:uid="{2325715F-C3B3-466F-B212-965F87B8E01F}"/>
    <cellStyle name="Pattern 3 3 2 4 5" xfId="17344" xr:uid="{9F9D73B1-A67C-4BDE-8FA6-745F59491C26}"/>
    <cellStyle name="Pattern 3 3 2 4 6" xfId="21327" xr:uid="{C93D7162-9991-4606-8695-80CB5B4B33DA}"/>
    <cellStyle name="Pattern 3 3 2 4 7" xfId="23914" xr:uid="{0D550E02-E655-4655-9386-F1CB7AC3BCE9}"/>
    <cellStyle name="Pattern 3 3 2 4 8" xfId="28239" xr:uid="{C917660F-9136-4651-AC57-618C5C5BA02D}"/>
    <cellStyle name="Pattern 3 3 2 4 9" xfId="29777" xr:uid="{3B726C0A-E3BB-4F1C-88AE-A565AE41387A}"/>
    <cellStyle name="Pattern 3 3 2 5" xfId="2584" xr:uid="{9F7DD30B-8C82-4DB8-99E0-3F2E623E12E8}"/>
    <cellStyle name="Pattern 3 3 2 5 10" xfId="34163" xr:uid="{82107ABB-383E-404B-88AB-18C48D9BF4D4}"/>
    <cellStyle name="Pattern 3 3 2 5 11" xfId="37627" xr:uid="{541D8C70-D886-460B-8B3F-3AF64779F4BB}"/>
    <cellStyle name="Pattern 3 3 2 5 12" xfId="40301" xr:uid="{11D57BDB-16AD-4BFA-A5E2-20807A3BDC6C}"/>
    <cellStyle name="Pattern 3 3 2 5 13" xfId="44607" xr:uid="{F1409168-C833-43EA-A8E2-336397F2DB9E}"/>
    <cellStyle name="Pattern 3 3 2 5 14" xfId="42513" xr:uid="{C17B7A45-3DE8-4CFD-81A2-5E18BAA79E9A}"/>
    <cellStyle name="Pattern 3 3 2 5 2" xfId="7021" xr:uid="{8BEE93FB-06BD-4362-B278-A13A32F9D473}"/>
    <cellStyle name="Pattern 3 3 2 5 3" xfId="10600" xr:uid="{73D2174A-FF97-423A-B3CD-57D51FBEEA1A}"/>
    <cellStyle name="Pattern 3 3 2 5 4" xfId="14499" xr:uid="{3408E445-ED04-4937-8BE7-B7967A969FE2}"/>
    <cellStyle name="Pattern 3 3 2 5 5" xfId="17700" xr:uid="{D28C8720-5A3B-443F-9DE1-2C2A413D5BB2}"/>
    <cellStyle name="Pattern 3 3 2 5 6" xfId="21683" xr:uid="{616E5789-29E5-454A-89A6-719C1A56BFB2}"/>
    <cellStyle name="Pattern 3 3 2 5 7" xfId="24255" xr:uid="{3AB434F4-FEA0-4401-B881-D5481A90D316}"/>
    <cellStyle name="Pattern 3 3 2 5 8" xfId="28589" xr:uid="{263D7D84-56A1-4C31-AEE0-939ECF25383F}"/>
    <cellStyle name="Pattern 3 3 2 5 9" xfId="30556" xr:uid="{EB12D7F3-0F7B-418D-B1F3-D52CED7FD181}"/>
    <cellStyle name="Pattern 3 3 2 6" xfId="3273" xr:uid="{D12E6FB5-4D45-4246-B58C-E3C23A39CD0A}"/>
    <cellStyle name="Pattern 3 3 2 6 10" xfId="34850" xr:uid="{76907738-FC84-47BA-B2F7-35904644F1C4}"/>
    <cellStyle name="Pattern 3 3 2 6 11" xfId="38295" xr:uid="{89AC4CDD-B98A-4FC3-888A-1025E2970D75}"/>
    <cellStyle name="Pattern 3 3 2 6 12" xfId="40984" xr:uid="{AB6367BE-F414-43B1-A165-1F0394312C0B}"/>
    <cellStyle name="Pattern 3 3 2 6 13" xfId="45295" xr:uid="{BE095D10-9645-42F5-9C97-7F245CBC9D2A}"/>
    <cellStyle name="Pattern 3 3 2 6 14" xfId="48686" xr:uid="{337D9F45-DBBE-4B6E-A912-FC41AE26F8F6}"/>
    <cellStyle name="Pattern 3 3 2 6 15" xfId="50691" xr:uid="{F64EC0F5-B0D7-4FBF-8858-1F9DAF562264}"/>
    <cellStyle name="Pattern 3 3 2 6 2" xfId="7708" xr:uid="{26E5E1F1-AE65-4638-8B03-26F1961E7DFD}"/>
    <cellStyle name="Pattern 3 3 2 6 3" xfId="11287" xr:uid="{016AEF3F-814B-4DF0-B4D3-3A6D2DF2AEEB}"/>
    <cellStyle name="Pattern 3 3 2 6 4" xfId="15187" xr:uid="{81BB706F-752C-4565-87A4-1153E07CC886}"/>
    <cellStyle name="Pattern 3 3 2 6 5" xfId="18386" xr:uid="{A93B1CC9-FE49-47E7-B667-707CC9E00129}"/>
    <cellStyle name="Pattern 3 3 2 6 6" xfId="22366" xr:uid="{C2A98C18-4F61-4F6A-8889-5CEECAEE97CA}"/>
    <cellStyle name="Pattern 3 3 2 6 7" xfId="24928" xr:uid="{7773467E-7E3A-42EC-8763-ECD8232D5F7D}"/>
    <cellStyle name="Pattern 3 3 2 6 8" xfId="29271" xr:uid="{5FD06405-FEDD-4807-B0DC-E703334AA008}"/>
    <cellStyle name="Pattern 3 3 2 6 9" xfId="31245" xr:uid="{F0AFAF73-2AF5-4FCC-BD1D-5F4C0B35F683}"/>
    <cellStyle name="Pattern 3 3 2 7" xfId="3021" xr:uid="{2976C5F7-657F-4A1D-9C36-82B1FDCE75B8}"/>
    <cellStyle name="Pattern 3 3 2 7 10" xfId="34598" xr:uid="{6B645B02-54BD-4A88-AEE8-9A078FACAA44}"/>
    <cellStyle name="Pattern 3 3 2 7 11" xfId="38043" xr:uid="{8F180E0A-0203-4C80-A458-A603C9C8B072}"/>
    <cellStyle name="Pattern 3 3 2 7 12" xfId="40732" xr:uid="{8DB8B56D-279E-4247-A1AF-C7959B249F8E}"/>
    <cellStyle name="Pattern 3 3 2 7 13" xfId="45043" xr:uid="{A8DC1945-31DE-421A-AA82-B2601FB2B358}"/>
    <cellStyle name="Pattern 3 3 2 7 14" xfId="48434" xr:uid="{C82370AA-DE44-4E75-9FFB-05BCC9143980}"/>
    <cellStyle name="Pattern 3 3 2 7 15" xfId="50439" xr:uid="{BE2B5CE0-14B3-4840-B803-8A9F684652A0}"/>
    <cellStyle name="Pattern 3 3 2 7 2" xfId="7456" xr:uid="{6F6FF11E-49CC-4F2A-B7CB-0AFCD925E14D}"/>
    <cellStyle name="Pattern 3 3 2 7 3" xfId="11035" xr:uid="{4CD38125-4A59-4E60-AC2A-31E9B29059CB}"/>
    <cellStyle name="Pattern 3 3 2 7 4" xfId="14935" xr:uid="{5DFEE512-CEE0-4131-ACA3-EF20D708B311}"/>
    <cellStyle name="Pattern 3 3 2 7 5" xfId="18134" xr:uid="{D6B092A2-5F1C-4525-A55C-E19F061644D1}"/>
    <cellStyle name="Pattern 3 3 2 7 6" xfId="22114" xr:uid="{E155A53D-92A8-43FD-8BF7-07A3C58ADDD4}"/>
    <cellStyle name="Pattern 3 3 2 7 7" xfId="24676" xr:uid="{A2EC02E2-CB83-40BC-AF8E-C14FC950D2E7}"/>
    <cellStyle name="Pattern 3 3 2 7 8" xfId="29019" xr:uid="{725FAD1A-94ED-4A83-8104-0E9055CB3E38}"/>
    <cellStyle name="Pattern 3 3 2 7 9" xfId="30993" xr:uid="{1B462CDE-6E49-45F6-B2A6-C1EBFB4C22AF}"/>
    <cellStyle name="Pattern 3 3 2 8" xfId="4225" xr:uid="{C6CF6FCD-3ED8-49D9-8158-508D409AF78B}"/>
    <cellStyle name="Pattern 3 3 2 8 10" xfId="41888" xr:uid="{B7A184FC-7D7B-43F5-AEDE-05AD80FFA324}"/>
    <cellStyle name="Pattern 3 3 2 8 11" xfId="46224" xr:uid="{54464F52-5ABF-4E01-A645-2539A85E46AF}"/>
    <cellStyle name="Pattern 3 3 2 8 12" xfId="49628" xr:uid="{FDB31827-461F-487C-AF42-8C53CB74B13E}"/>
    <cellStyle name="Pattern 3 3 2 8 13" xfId="51595" xr:uid="{1E5FDE11-D335-4B6A-905E-A3385F23C191}"/>
    <cellStyle name="Pattern 3 3 2 8 2" xfId="8658" xr:uid="{4FC23BDB-2617-411A-A960-C69A26A9C63C}"/>
    <cellStyle name="Pattern 3 3 2 8 3" xfId="12229" xr:uid="{B60821B2-2FE0-44F2-A303-AD3B559169D2}"/>
    <cellStyle name="Pattern 3 3 2 8 4" xfId="16132" xr:uid="{C3AF10EA-27A4-49F8-AC93-395F53DA3C86}"/>
    <cellStyle name="Pattern 3 3 2 8 5" xfId="19313" xr:uid="{001F45F1-7F9F-4DFA-98E5-165F69317817}"/>
    <cellStyle name="Pattern 3 3 2 8 6" xfId="25832" xr:uid="{511A946B-B917-416A-85A5-8D6FEB970116}"/>
    <cellStyle name="Pattern 3 3 2 8 7" xfId="32180" xr:uid="{CCABC1A7-E9E9-4755-BAD1-D80E6B4D8E65}"/>
    <cellStyle name="Pattern 3 3 2 8 8" xfId="35786" xr:uid="{5261D639-4CC9-47B6-9C35-78F251588C0F}"/>
    <cellStyle name="Pattern 3 3 2 8 9" xfId="39238" xr:uid="{28E707DE-64F8-48DF-857B-3C813F422245}"/>
    <cellStyle name="Pattern 3 3 2 9" xfId="3735" xr:uid="{0F7E01C1-5B6C-4A97-A48D-6919140601A5}"/>
    <cellStyle name="Pattern 3 3 2 9 10" xfId="41400" xr:uid="{37DF023E-FC14-4770-B06A-6A5E84BB57DB}"/>
    <cellStyle name="Pattern 3 3 2 9 11" xfId="45734" xr:uid="{D8DAA113-7630-413B-A7C1-49AD66BEDD30}"/>
    <cellStyle name="Pattern 3 3 2 9 12" xfId="49138" xr:uid="{DBDC4258-5456-4C81-AF1B-09D4A5346E5F}"/>
    <cellStyle name="Pattern 3 3 2 9 13" xfId="51107" xr:uid="{E1F0CAF6-6504-4272-9701-66E7EF833139}"/>
    <cellStyle name="Pattern 3 3 2 9 2" xfId="8168" xr:uid="{DCDB04FE-209A-4A83-8BC7-37083D370612}"/>
    <cellStyle name="Pattern 3 3 2 9 3" xfId="11740" xr:uid="{118391E5-1907-441B-A948-DA44A2F06B5B}"/>
    <cellStyle name="Pattern 3 3 2 9 4" xfId="15642" xr:uid="{705322C9-FED6-47F8-AE08-3191A5840086}"/>
    <cellStyle name="Pattern 3 3 2 9 5" xfId="18823" xr:uid="{71B36E59-7D7E-4645-98CF-49514307D55E}"/>
    <cellStyle name="Pattern 3 3 2 9 6" xfId="25344" xr:uid="{9378993D-5070-4A18-81C8-65059A6AD6C2}"/>
    <cellStyle name="Pattern 3 3 2 9 7" xfId="31691" xr:uid="{10BE97E4-EBA7-4218-AFA0-BC70B7B9F6A3}"/>
    <cellStyle name="Pattern 3 3 2 9 8" xfId="35296" xr:uid="{44D94265-C08A-4EC6-9820-418F2B48AE55}"/>
    <cellStyle name="Pattern 3 3 2 9 9" xfId="38748" xr:uid="{456CFF89-9486-4DFC-941E-8519177C1B55}"/>
    <cellStyle name="Pattern 3 3 3" xfId="1612" xr:uid="{904F9AB3-3DAA-4105-89D8-6CC68CDF5212}"/>
    <cellStyle name="Pattern 3 3 3 10" xfId="36752" xr:uid="{E8C6ECE7-3AD5-4D30-A17F-56F5B1276863}"/>
    <cellStyle name="Pattern 3 3 3 11" xfId="26389" xr:uid="{2F09164B-4357-46F6-BF3C-3CAED679C761}"/>
    <cellStyle name="Pattern 3 3 3 12" xfId="43637" xr:uid="{F69617E1-4504-4D77-B094-BB7ABDD327BD}"/>
    <cellStyle name="Pattern 3 3 3 13" xfId="48027" xr:uid="{55500819-8D72-4BF8-8481-13DC801F8223}"/>
    <cellStyle name="Pattern 3 3 3 2" xfId="6051" xr:uid="{8424569D-F746-4326-A813-CF3EE416AD38}"/>
    <cellStyle name="Pattern 3 3 3 3" xfId="9628" xr:uid="{7658FFBE-25D9-4345-B4A1-037452F39C37}"/>
    <cellStyle name="Pattern 3 3 3 4" xfId="16733" xr:uid="{5C368C71-8CCC-4598-B86A-F85784602BC0}"/>
    <cellStyle name="Pattern 3 3 3 5" xfId="20720" xr:uid="{18E73232-A9DA-49BC-9C35-8C33E676EA83}"/>
    <cellStyle name="Pattern 3 3 3 6" xfId="23328" xr:uid="{74A81C26-A725-4B8D-8E54-8B7B2C0E7EF8}"/>
    <cellStyle name="Pattern 3 3 3 7" xfId="27645" xr:uid="{DF3F2CE2-0D12-4049-A5AC-970EAC2B39FD}"/>
    <cellStyle name="Pattern 3 3 3 8" xfId="30179" xr:uid="{72CF4439-1342-4678-BCBA-B79F0F163642}"/>
    <cellStyle name="Pattern 3 3 3 9" xfId="33195" xr:uid="{41C5FAE8-14EF-47DB-9D47-6376EC46A397}"/>
    <cellStyle name="Pattern 3 3 4" xfId="1769" xr:uid="{2AB519F3-F494-4ECC-9443-549CDBE9AB70}"/>
    <cellStyle name="Pattern 3 3 4 10" xfId="33352" xr:uid="{448E4066-C738-41D4-B13A-ED7C8D946559}"/>
    <cellStyle name="Pattern 3 3 4 11" xfId="36893" xr:uid="{27A0F55E-ABDD-4945-B907-897307B96114}"/>
    <cellStyle name="Pattern 3 3 4 12" xfId="35244" xr:uid="{47E5B225-FAB0-4BEE-9750-A38CA0136A90}"/>
    <cellStyle name="Pattern 3 3 4 13" xfId="43794" xr:uid="{0FC81CA7-C920-423C-9443-7A5CE053E4EF}"/>
    <cellStyle name="Pattern 3 3 4 14" xfId="47324" xr:uid="{5B555352-AF9D-4CF3-A6DF-92E8E74DD54A}"/>
    <cellStyle name="Pattern 3 3 4 2" xfId="6207" xr:uid="{790E275B-D63B-41B4-8341-84AFEE256800}"/>
    <cellStyle name="Pattern 3 3 4 3" xfId="9785" xr:uid="{AED73E6D-B77B-4C63-9334-51135FAFB712}"/>
    <cellStyle name="Pattern 3 3 4 4" xfId="13687" xr:uid="{7797AB83-D978-4230-9A6E-32A89287CAE5}"/>
    <cellStyle name="Pattern 3 3 4 5" xfId="16890" xr:uid="{6CB2A55F-44F6-43B2-9DB2-1D15B32757BD}"/>
    <cellStyle name="Pattern 3 3 4 6" xfId="20877" xr:uid="{4329C176-4458-4491-997F-9C066FC6CF6B}"/>
    <cellStyle name="Pattern 3 3 4 7" xfId="23477" xr:uid="{3B42ED1B-EDB3-48DE-8452-D6792793FEC7}"/>
    <cellStyle name="Pattern 3 3 4 8" xfId="27797" xr:uid="{570D91A2-596D-4064-A7A9-02ED4CC5AEB4}"/>
    <cellStyle name="Pattern 3 3 4 9" xfId="30030" xr:uid="{8124AB92-187A-49EE-8068-A1BC2D5584BF}"/>
    <cellStyle name="Pattern 3 3 5" xfId="2048" xr:uid="{E3A78865-41B6-4EDF-B116-ABE146A910CC}"/>
    <cellStyle name="Pattern 3 3 5 10" xfId="33627" xr:uid="{3CFE3604-0EBA-4942-9E35-5F2D1CAFFB9D}"/>
    <cellStyle name="Pattern 3 3 5 11" xfId="37140" xr:uid="{37F2C3E7-9328-4E3A-A1EB-030B85F46AD1}"/>
    <cellStyle name="Pattern 3 3 5 12" xfId="39765" xr:uid="{4E47CF4B-4391-4AAB-8B6B-AD4870FB7D2A}"/>
    <cellStyle name="Pattern 3 3 5 13" xfId="44071" xr:uid="{B134DC49-51D2-4992-B096-076172471357}"/>
    <cellStyle name="Pattern 3 3 5 14" xfId="47826" xr:uid="{D48615DB-AA8C-4439-8DC6-00740495120A}"/>
    <cellStyle name="Pattern 3 3 5 2" xfId="6486" xr:uid="{40E10F34-F6CA-4A37-8C8B-B1449C5B2FBC}"/>
    <cellStyle name="Pattern 3 3 5 3" xfId="10064" xr:uid="{CED6EEAA-42F0-4E22-9ACE-EF755369EC90}"/>
    <cellStyle name="Pattern 3 3 5 4" xfId="13963" xr:uid="{C39007CA-9E1A-4FB7-8AF7-C1ED55E3A45F}"/>
    <cellStyle name="Pattern 3 3 5 5" xfId="17164" xr:uid="{DE5B171A-B840-4994-9B38-BBAE10D6F23D}"/>
    <cellStyle name="Pattern 3 3 5 6" xfId="21147" xr:uid="{B361DC8F-6A2D-421E-A05F-4DE9F57AA41B}"/>
    <cellStyle name="Pattern 3 3 5 7" xfId="23734" xr:uid="{02C9BD28-1B90-4E71-96D7-CAA2C85F143D}"/>
    <cellStyle name="Pattern 3 3 5 8" xfId="28065" xr:uid="{A6FF97F0-0FBE-4EAC-BD6C-6143E5D893CF}"/>
    <cellStyle name="Pattern 3 3 5 9" xfId="28416" xr:uid="{2B1B6CC1-55C9-44B7-817B-7A12C59E386F}"/>
    <cellStyle name="Pattern 3 3 6" xfId="2378" xr:uid="{11A1BD10-25CB-4D28-A323-3AF23F10761D}"/>
    <cellStyle name="Pattern 3 3 6 10" xfId="33957" xr:uid="{228C4339-7C66-4944-A709-15848F6BD2E3}"/>
    <cellStyle name="Pattern 3 3 6 11" xfId="37448" xr:uid="{681C8A42-D0F0-44F9-8227-21BB52B515C5}"/>
    <cellStyle name="Pattern 3 3 6 12" xfId="40095" xr:uid="{E71E88A0-9831-4821-AEAA-CA4B32B0F2DC}"/>
    <cellStyle name="Pattern 3 3 6 13" xfId="44401" xr:uid="{75474E93-601E-4902-BF99-5ED7A69B065E}"/>
    <cellStyle name="Pattern 3 3 6 14" xfId="42516" xr:uid="{D8B3E240-B293-4CE3-BEDF-4C68A5CAAE52}"/>
    <cellStyle name="Pattern 3 3 6 2" xfId="6816" xr:uid="{2A761FC3-7183-441C-A245-6721A4B3D2EE}"/>
    <cellStyle name="Pattern 3 3 6 3" xfId="10394" xr:uid="{DFD8B629-31C4-4E1B-A1B3-1A161CCC8910}"/>
    <cellStyle name="Pattern 3 3 6 4" xfId="14293" xr:uid="{DC58088E-71FF-4360-A2A6-61BA4A1075A7}"/>
    <cellStyle name="Pattern 3 3 6 5" xfId="17494" xr:uid="{30067130-6B9C-4051-BA2F-C5909EEA9DB1}"/>
    <cellStyle name="Pattern 3 3 6 6" xfId="21477" xr:uid="{7A102DF9-0E59-4C2A-BA6D-0F8949CDA910}"/>
    <cellStyle name="Pattern 3 3 6 7" xfId="24064" xr:uid="{0833AD77-18A6-404D-A440-FA7B357478F2}"/>
    <cellStyle name="Pattern 3 3 6 8" xfId="28387" xr:uid="{811473A0-219E-4359-8ADB-093BFD844B48}"/>
    <cellStyle name="Pattern 3 3 6 9" xfId="29681" xr:uid="{3A69CF73-24E5-48B4-9296-CA716B30E3F6}"/>
    <cellStyle name="Pattern 3 3 7" xfId="3062" xr:uid="{8F214C53-B18C-4CC3-9083-73031EC774DD}"/>
    <cellStyle name="Pattern 3 3 7 10" xfId="34639" xr:uid="{B18E7AD3-D161-4C45-8C0D-1DE41F2CC988}"/>
    <cellStyle name="Pattern 3 3 7 11" xfId="38084" xr:uid="{D9BA6543-FCC5-4EFD-A813-971C4550AFA9}"/>
    <cellStyle name="Pattern 3 3 7 12" xfId="40773" xr:uid="{13B0B02A-270D-41A5-8B66-226030F3941D}"/>
    <cellStyle name="Pattern 3 3 7 13" xfId="45084" xr:uid="{7601DB19-8343-41C9-8A44-BCBA9E5AAC7D}"/>
    <cellStyle name="Pattern 3 3 7 14" xfId="48475" xr:uid="{6B35325C-B83D-430C-91AA-ED603BEB2FCA}"/>
    <cellStyle name="Pattern 3 3 7 15" xfId="50480" xr:uid="{34785839-5D57-4DA4-A561-E8A7DDAB7D33}"/>
    <cellStyle name="Pattern 3 3 7 2" xfId="7497" xr:uid="{E26068D2-133D-4E53-A41F-9915513847AF}"/>
    <cellStyle name="Pattern 3 3 7 3" xfId="11076" xr:uid="{CD450F76-D9C2-4E68-B827-B76A694C9910}"/>
    <cellStyle name="Pattern 3 3 7 4" xfId="14976" xr:uid="{5DC5EAEE-2645-43AC-9DD0-6F9FE2051CAA}"/>
    <cellStyle name="Pattern 3 3 7 5" xfId="18175" xr:uid="{8AE5A638-4928-4E6D-B869-2E91FCDCFACC}"/>
    <cellStyle name="Pattern 3 3 7 6" xfId="22155" xr:uid="{60BC7996-CFC8-42B4-AE62-5E10A8045657}"/>
    <cellStyle name="Pattern 3 3 7 7" xfId="24717" xr:uid="{E3387424-7642-4DE2-BED3-DC0454655800}"/>
    <cellStyle name="Pattern 3 3 7 8" xfId="29060" xr:uid="{424EA35E-F0CA-47A8-A91A-0D769742843E}"/>
    <cellStyle name="Pattern 3 3 7 9" xfId="31034" xr:uid="{D1297E60-F1FB-474E-8C5F-B30CBF7E4CC3}"/>
    <cellStyle name="Pattern 3 3 8" xfId="3512" xr:uid="{7B24A6B4-563A-404D-B7B5-2BA4D3AFDC89}"/>
    <cellStyle name="Pattern 3 3 8 10" xfId="35089" xr:uid="{6A8348CE-8F24-4923-80A2-4233E7ED49F1}"/>
    <cellStyle name="Pattern 3 3 8 11" xfId="38534" xr:uid="{2F7F24B4-1D0F-4A35-8C74-F58F37252F73}"/>
    <cellStyle name="Pattern 3 3 8 12" xfId="41223" xr:uid="{718EC788-FCB0-48B6-9FE8-E496E3A39A70}"/>
    <cellStyle name="Pattern 3 3 8 13" xfId="45534" xr:uid="{FC13783E-B7C7-4DC7-B230-D1021F312B46}"/>
    <cellStyle name="Pattern 3 3 8 14" xfId="48925" xr:uid="{3B6AB13F-99BA-4F72-83C1-1AB9D35C5DDE}"/>
    <cellStyle name="Pattern 3 3 8 15" xfId="50930" xr:uid="{B6B9E123-B9A4-494A-A2E7-4341BAFB8D80}"/>
    <cellStyle name="Pattern 3 3 8 2" xfId="7947" xr:uid="{C2766304-99B7-43C2-8F84-C5699F132F7D}"/>
    <cellStyle name="Pattern 3 3 8 3" xfId="11526" xr:uid="{00520C28-88FB-46CC-BF43-02C390D660D5}"/>
    <cellStyle name="Pattern 3 3 8 4" xfId="15426" xr:uid="{32A94591-59EE-46EF-97DD-FBB8844ED428}"/>
    <cellStyle name="Pattern 3 3 8 5" xfId="18625" xr:uid="{0083EAF2-6C6D-4FDC-87CA-CDC22D818FB6}"/>
    <cellStyle name="Pattern 3 3 8 6" xfId="22605" xr:uid="{3525FA15-70B9-4559-BDDA-C3011776AC4E}"/>
    <cellStyle name="Pattern 3 3 8 7" xfId="25167" xr:uid="{EC6F4920-B8BB-47E3-BBC6-A4B981C91C6F}"/>
    <cellStyle name="Pattern 3 3 8 8" xfId="29510" xr:uid="{77A6CF8C-FB67-45DD-8F42-E8BB944C864D}"/>
    <cellStyle name="Pattern 3 3 8 9" xfId="31484" xr:uid="{29B10635-89A6-4AE0-848B-DC4F523531BF}"/>
    <cellStyle name="Pattern 3 3 9" xfId="4016" xr:uid="{4F421268-1A13-4221-964E-FC42CB147A89}"/>
    <cellStyle name="Pattern 3 3 9 10" xfId="41679" xr:uid="{66064AA1-337B-4373-96EE-27C7CA7E1AA0}"/>
    <cellStyle name="Pattern 3 3 9 11" xfId="46015" xr:uid="{33F23053-4052-497D-9A82-E5C35461D803}"/>
    <cellStyle name="Pattern 3 3 9 12" xfId="49419" xr:uid="{3C8C5B22-D5F8-4D84-A18E-B5D1F136DBD7}"/>
    <cellStyle name="Pattern 3 3 9 13" xfId="51386" xr:uid="{71C78D60-B353-435D-8EEE-34CC38D7D4E9}"/>
    <cellStyle name="Pattern 3 3 9 2" xfId="8449" xr:uid="{D7708461-23FF-446A-8B1D-501F592363BC}"/>
    <cellStyle name="Pattern 3 3 9 3" xfId="12020" xr:uid="{9B95636F-11CB-42F3-A801-420AB933A6BF}"/>
    <cellStyle name="Pattern 3 3 9 4" xfId="15923" xr:uid="{C1B02902-C2CA-4061-BDC1-9E7D333F2DE1}"/>
    <cellStyle name="Pattern 3 3 9 5" xfId="19104" xr:uid="{86C8E8AC-A66F-4E15-A4FE-6F9C77BA2E48}"/>
    <cellStyle name="Pattern 3 3 9 6" xfId="25623" xr:uid="{7BDE6234-AAC9-43E0-87EB-2FE13F19EE8C}"/>
    <cellStyle name="Pattern 3 3 9 7" xfId="31971" xr:uid="{C2097840-21F3-4F9E-9084-EF998C888379}"/>
    <cellStyle name="Pattern 3 3 9 8" xfId="35577" xr:uid="{0CAE506D-2A9B-4CF7-9C7C-AA2054F4782E}"/>
    <cellStyle name="Pattern 3 3 9 9" xfId="39029" xr:uid="{7FDAD7A9-0BAF-4273-8E45-61DF8855E9EB}"/>
    <cellStyle name="Pattern 3 4" xfId="708" xr:uid="{DA7A4AD7-12BD-46B4-A27A-B2814C6D84EE}"/>
    <cellStyle name="Pattern 3 4 10" xfId="4547" xr:uid="{9B7A1FAE-1899-4583-9ED8-4D5DBD3DD24C}"/>
    <cellStyle name="Pattern 3 4 10 10" xfId="42210" xr:uid="{E64EC535-4E43-4B73-AA2D-C34C77C6ECAC}"/>
    <cellStyle name="Pattern 3 4 10 11" xfId="46546" xr:uid="{2BE44D96-CB9C-4829-908B-A97BBB651A8D}"/>
    <cellStyle name="Pattern 3 4 10 12" xfId="49950" xr:uid="{1E728906-D9B9-4CE4-A2DB-25FBD1126F31}"/>
    <cellStyle name="Pattern 3 4 10 13" xfId="51917" xr:uid="{721C6C49-5898-4853-AC8B-3B49823FB275}"/>
    <cellStyle name="Pattern 3 4 10 2" xfId="8980" xr:uid="{4F0B31F0-9107-45A9-87A5-4AA0CC776F62}"/>
    <cellStyle name="Pattern 3 4 10 3" xfId="12551" xr:uid="{1CC293A6-BF3F-4401-B154-54BC8679FA81}"/>
    <cellStyle name="Pattern 3 4 10 4" xfId="16454" xr:uid="{F7C50377-ED8B-43A3-9BD3-C5F08452A04A}"/>
    <cellStyle name="Pattern 3 4 10 5" xfId="19635" xr:uid="{6A54207E-CDA3-4990-A75E-689771E33112}"/>
    <cellStyle name="Pattern 3 4 10 6" xfId="26154" xr:uid="{8E4CAF01-A0DC-46B4-A7B5-6C08AD464AB5}"/>
    <cellStyle name="Pattern 3 4 10 7" xfId="32502" xr:uid="{DF1FCA0A-E24C-455C-A164-2F1C2D09192A}"/>
    <cellStyle name="Pattern 3 4 10 8" xfId="36108" xr:uid="{05A8BE45-AFFA-43EE-AE7A-EA3A3C34EF7D}"/>
    <cellStyle name="Pattern 3 4 10 9" xfId="39560" xr:uid="{7E3BBD78-94F4-4587-BF8A-C0E1689BFA21}"/>
    <cellStyle name="Pattern 3 4 11" xfId="6086" xr:uid="{7AAB5CD0-6284-4846-B6D2-92882CD79784}"/>
    <cellStyle name="Pattern 3 4 12" xfId="12652" xr:uid="{899FC34F-FEE9-47B6-91C5-C57A30765813}"/>
    <cellStyle name="Pattern 3 4 13" xfId="19822" xr:uid="{006D7532-95EA-4245-AFD6-D739605FB14C}"/>
    <cellStyle name="Pattern 3 4 14" xfId="27787" xr:uid="{50CEE20A-B9F4-4BAC-A068-E777AFA6F4B0}"/>
    <cellStyle name="Pattern 3 4 15" xfId="42738" xr:uid="{79740C3C-96AE-4288-96DD-83F7A6DC5532}"/>
    <cellStyle name="Pattern 3 4 16" xfId="52572" xr:uid="{BFC2E51E-39ED-4A2B-8E25-8AD30E458812}"/>
    <cellStyle name="Pattern 3 4 2" xfId="923" xr:uid="{2CB481A6-E34C-46C4-93A3-FB491392D0B2}"/>
    <cellStyle name="Pattern 3 4 2 10" xfId="4695" xr:uid="{003A71FE-58C3-498C-9656-B2875B4CD430}"/>
    <cellStyle name="Pattern 3 4 2 11" xfId="15584" xr:uid="{4FD9DEF7-A666-4EDA-BEF0-F4963A111378}"/>
    <cellStyle name="Pattern 3 4 2 12" xfId="20032" xr:uid="{1A8B6707-EC11-4B26-84FD-AAC9E138A0E9}"/>
    <cellStyle name="Pattern 3 4 2 13" xfId="37411" xr:uid="{27F467B2-7A20-4187-8DF9-C9E8E2AB8D9A}"/>
    <cellStyle name="Pattern 3 4 2 14" xfId="42948" xr:uid="{256A286D-76BF-42AB-AE94-49CE47A0AAF7}"/>
    <cellStyle name="Pattern 3 4 2 15" xfId="52786" xr:uid="{55B7AA45-30C3-40AF-A228-36BD065018AE}"/>
    <cellStyle name="Pattern 3 4 2 2" xfId="1661" xr:uid="{A520BFD2-2E60-40BC-9D1D-117C42328EAF}"/>
    <cellStyle name="Pattern 3 4 2 2 10" xfId="36799" xr:uid="{7B8EA2B1-4509-4E3A-ACAC-BECBD1D8911D}"/>
    <cellStyle name="Pattern 3 4 2 2 11" xfId="26458" xr:uid="{4B11F29F-CF1F-4206-AA25-B66067E024D3}"/>
    <cellStyle name="Pattern 3 4 2 2 12" xfId="43686" xr:uid="{A09884BC-C113-4E7F-A5E6-B6F63E1774D0}"/>
    <cellStyle name="Pattern 3 4 2 2 13" xfId="48082" xr:uid="{5F96E47A-2FA3-4B12-A0EA-F67E7881F7E2}"/>
    <cellStyle name="Pattern 3 4 2 2 2" xfId="6100" xr:uid="{8E3C5B44-782F-41A0-9421-FF10A862B8E6}"/>
    <cellStyle name="Pattern 3 4 2 2 3" xfId="9677" xr:uid="{065ECA69-F6BC-4FD8-81A4-A317C17BC1F0}"/>
    <cellStyle name="Pattern 3 4 2 2 4" xfId="16782" xr:uid="{99B01618-197E-4FBA-99F5-00D60E1389A7}"/>
    <cellStyle name="Pattern 3 4 2 2 5" xfId="20769" xr:uid="{2E4C4EAF-5877-4399-BC50-63138F1C703D}"/>
    <cellStyle name="Pattern 3 4 2 2 6" xfId="23376" xr:uid="{1AA3EFA2-FDF6-4A00-82FE-1013D0B1370A}"/>
    <cellStyle name="Pattern 3 4 2 2 7" xfId="27694" xr:uid="{DAD4943B-5C70-4E7F-8BC5-F6BFFD1480B8}"/>
    <cellStyle name="Pattern 3 4 2 2 8" xfId="28537" xr:uid="{CB260077-991D-4615-AEE4-2D98D36FB278}"/>
    <cellStyle name="Pattern 3 4 2 2 9" xfId="33244" xr:uid="{3F9840A2-13D3-4874-BCD5-08C11902C129}"/>
    <cellStyle name="Pattern 3 4 2 3" xfId="1396" xr:uid="{D7362A96-27D8-4035-A2FE-B407E7A821FB}"/>
    <cellStyle name="Pattern 3 4 2 3 10" xfId="32979" xr:uid="{6A596208-C490-45A9-9F15-2EE2B6A173EA}"/>
    <cellStyle name="Pattern 3 4 2 3 11" xfId="36559" xr:uid="{422BAA62-3A5E-47DF-B64E-3FBE35410734}"/>
    <cellStyle name="Pattern 3 4 2 3 12" xfId="36673" xr:uid="{9B089B45-36E1-4372-9059-8B557B8992B5}"/>
    <cellStyle name="Pattern 3 4 2 3 13" xfId="43421" xr:uid="{CBFC9032-736C-48CE-AA2B-A98D3F2130CC}"/>
    <cellStyle name="Pattern 3 4 2 3 14" xfId="47541" xr:uid="{5E2C2401-5C65-45E0-95E9-D19659D15C19}"/>
    <cellStyle name="Pattern 3 4 2 3 2" xfId="5836" xr:uid="{1833F623-7FAD-49F7-9A1C-339711A94DF1}"/>
    <cellStyle name="Pattern 3 4 2 3 3" xfId="9412" xr:uid="{ADE2DA3F-BA16-483C-9B9D-9DCB60537457}"/>
    <cellStyle name="Pattern 3 4 2 3 4" xfId="13336" xr:uid="{48A16689-9630-4298-8F08-AB1AED4D0FD1}"/>
    <cellStyle name="Pattern 3 4 2 3 5" xfId="8113" xr:uid="{88D09080-396B-4406-94F7-D8F0A17D7BBA}"/>
    <cellStyle name="Pattern 3 4 2 3 6" xfId="20504" xr:uid="{5DDE6A3E-1F25-4A69-BA07-ADCD358124D6}"/>
    <cellStyle name="Pattern 3 4 2 3 7" xfId="23126" xr:uid="{9797E29D-301F-4993-976B-E2218A12302A}"/>
    <cellStyle name="Pattern 3 4 2 3 8" xfId="27435" xr:uid="{1F591AB6-FA4B-4179-83D7-B47FC6CA1446}"/>
    <cellStyle name="Pattern 3 4 2 3 9" xfId="28199" xr:uid="{344A38EC-4B6A-4031-912F-7CF182C2CA8A}"/>
    <cellStyle name="Pattern 3 4 2 4" xfId="2331" xr:uid="{F3AAF1B5-448A-47CC-9FEA-8F888ACB4F11}"/>
    <cellStyle name="Pattern 3 4 2 4 10" xfId="33910" xr:uid="{B01FFEB1-5C8D-46BE-A705-275C5723827D}"/>
    <cellStyle name="Pattern 3 4 2 4 11" xfId="37402" xr:uid="{70A5706F-C69D-4424-AE2E-490240E906F5}"/>
    <cellStyle name="Pattern 3 4 2 4 12" xfId="40048" xr:uid="{3C289E8C-5115-4BAC-9C06-50A46422A15C}"/>
    <cellStyle name="Pattern 3 4 2 4 13" xfId="44354" xr:uid="{DB91A665-E465-4C0C-AB92-ED8012B258C8}"/>
    <cellStyle name="Pattern 3 4 2 4 14" xfId="47899" xr:uid="{CDB56A7E-088E-443E-9D16-201F29865F7C}"/>
    <cellStyle name="Pattern 3 4 2 4 2" xfId="6769" xr:uid="{94063CCB-79D8-41DE-BFD8-3FD323D8C426}"/>
    <cellStyle name="Pattern 3 4 2 4 3" xfId="10347" xr:uid="{269F3827-27A6-4660-B98A-0F22775EFC9A}"/>
    <cellStyle name="Pattern 3 4 2 4 4" xfId="14246" xr:uid="{3C24FFB2-470D-471B-9E0E-29A512F468FE}"/>
    <cellStyle name="Pattern 3 4 2 4 5" xfId="17447" xr:uid="{4016437B-CE52-4201-8A49-E8799278279B}"/>
    <cellStyle name="Pattern 3 4 2 4 6" xfId="21430" xr:uid="{4EDA1CD9-F787-4DFD-8211-9A43E56CF8DC}"/>
    <cellStyle name="Pattern 3 4 2 4 7" xfId="24017" xr:uid="{5480EF29-D6AA-4E84-9105-4B2DCCE35DB5}"/>
    <cellStyle name="Pattern 3 4 2 4 8" xfId="28340" xr:uid="{435DE555-3286-4B00-80C4-FAD7C9EDBC51}"/>
    <cellStyle name="Pattern 3 4 2 4 9" xfId="26354" xr:uid="{1A0A6259-7036-4C0D-BDB5-63250770BE15}"/>
    <cellStyle name="Pattern 3 4 2 5" xfId="2698" xr:uid="{9E055924-D765-4364-85F3-2704418BA64F}"/>
    <cellStyle name="Pattern 3 4 2 5 10" xfId="34277" xr:uid="{F15ABF7C-7516-4342-ADE5-F6F6D91A6D71}"/>
    <cellStyle name="Pattern 3 4 2 5 11" xfId="37726" xr:uid="{F8B8D80D-1401-4D3B-883F-63314ABE43B1}"/>
    <cellStyle name="Pattern 3 4 2 5 12" xfId="40415" xr:uid="{E474FF1B-E974-4F58-BBFE-65A55BEA0130}"/>
    <cellStyle name="Pattern 3 4 2 5 13" xfId="44721" xr:uid="{47267CD8-317B-4785-9D01-F03035B9E294}"/>
    <cellStyle name="Pattern 3 4 2 5 14" xfId="50122" xr:uid="{BB7DBAC4-8B54-401F-9D50-1564D57AF378}"/>
    <cellStyle name="Pattern 3 4 2 5 2" xfId="7134" xr:uid="{8D330F4C-C1F7-493C-9A5E-046EBD2BBC68}"/>
    <cellStyle name="Pattern 3 4 2 5 3" xfId="10714" xr:uid="{95C3F074-F833-45E2-B9C7-4A30AA86BE87}"/>
    <cellStyle name="Pattern 3 4 2 5 4" xfId="14613" xr:uid="{AD4DB6A5-F6E1-48F4-AF07-C3736704D409}"/>
    <cellStyle name="Pattern 3 4 2 5 5" xfId="17814" xr:uid="{6FD28651-4845-4B2A-BD51-47848900E3B2}"/>
    <cellStyle name="Pattern 3 4 2 5 6" xfId="21797" xr:uid="{2DDB2B0D-78F6-45B2-B0FE-0FAB1673FACE}"/>
    <cellStyle name="Pattern 3 4 2 5 7" xfId="24363" xr:uid="{4A42DC3F-BACA-47AE-ABE2-65A2A6C985B5}"/>
    <cellStyle name="Pattern 3 4 2 5 8" xfId="28698" xr:uid="{3C4BA440-A4AE-4BEA-BD79-D70E19CFB18D}"/>
    <cellStyle name="Pattern 3 4 2 5 9" xfId="30670" xr:uid="{1F56E53B-EF8A-4491-A02B-302C0EFB18A4}"/>
    <cellStyle name="Pattern 3 4 2 6" xfId="3387" xr:uid="{C7E9ACCA-C8F2-4F76-B75D-26B1AEFC58BF}"/>
    <cellStyle name="Pattern 3 4 2 6 10" xfId="34964" xr:uid="{0121D92C-F492-4CDB-AB44-9E48A91BB4DF}"/>
    <cellStyle name="Pattern 3 4 2 6 11" xfId="38409" xr:uid="{78904C9E-D00E-4D88-A5FA-BDD63FE8DE68}"/>
    <cellStyle name="Pattern 3 4 2 6 12" xfId="41098" xr:uid="{AEFC8C96-D821-4247-89C5-7478F960EE1F}"/>
    <cellStyle name="Pattern 3 4 2 6 13" xfId="45409" xr:uid="{09B2F2F3-B762-4580-B04F-26241F983D0B}"/>
    <cellStyle name="Pattern 3 4 2 6 14" xfId="48800" xr:uid="{468053DA-3BE9-4432-8253-DA27E8DAA9B9}"/>
    <cellStyle name="Pattern 3 4 2 6 15" xfId="50805" xr:uid="{29541F15-1B2F-4CB3-8F13-C0504F3A102E}"/>
    <cellStyle name="Pattern 3 4 2 6 2" xfId="7822" xr:uid="{DD19A516-B4F7-4A4D-96AC-AB7B9BA8A396}"/>
    <cellStyle name="Pattern 3 4 2 6 3" xfId="11401" xr:uid="{33319B5B-DDB9-4A8D-A406-E4C40B2AD1B7}"/>
    <cellStyle name="Pattern 3 4 2 6 4" xfId="15301" xr:uid="{FE8D47B2-A93A-4F6F-8476-45FC79CD2741}"/>
    <cellStyle name="Pattern 3 4 2 6 5" xfId="18500" xr:uid="{C269C31E-A1E4-45AA-96E5-6B2F77265823}"/>
    <cellStyle name="Pattern 3 4 2 6 6" xfId="22480" xr:uid="{EFBF7DD6-C0F7-40AF-9D7B-36F1C3FD2F6A}"/>
    <cellStyle name="Pattern 3 4 2 6 7" xfId="25042" xr:uid="{71FD92E6-05BB-4F95-B990-5189C3705524}"/>
    <cellStyle name="Pattern 3 4 2 6 8" xfId="29385" xr:uid="{5CC418D2-DA11-4DAC-BBDE-4525B5A8D529}"/>
    <cellStyle name="Pattern 3 4 2 6 9" xfId="31359" xr:uid="{553C3096-7EB2-493B-B69E-F28D289A5D36}"/>
    <cellStyle name="Pattern 3 4 2 7" xfId="2742" xr:uid="{D5E62C92-910F-4896-A0AB-93C60D49DDDC}"/>
    <cellStyle name="Pattern 3 4 2 7 10" xfId="34321" xr:uid="{280A1E12-3E09-4AFB-80F9-5F659820CA21}"/>
    <cellStyle name="Pattern 3 4 2 7 11" xfId="37766" xr:uid="{BC31234D-D8F5-4A2E-985A-FEE653A79012}"/>
    <cellStyle name="Pattern 3 4 2 7 12" xfId="40459" xr:uid="{6770A4F0-E85B-4437-BD71-80AE3EAE4AD7}"/>
    <cellStyle name="Pattern 3 4 2 7 13" xfId="44765" xr:uid="{5BFBA9B0-0E7B-4EF4-AAF6-6829B7C32267}"/>
    <cellStyle name="Pattern 3 4 2 7 14" xfId="48161" xr:uid="{787F26A2-286C-4B6B-A12F-8CCD803A4451}"/>
    <cellStyle name="Pattern 3 4 2 7 15" xfId="50166" xr:uid="{AB63F034-D145-4906-AA39-F1E8567B6B20}"/>
    <cellStyle name="Pattern 3 4 2 7 2" xfId="7178" xr:uid="{32161D4C-18A5-4499-A8FF-C79F006B3577}"/>
    <cellStyle name="Pattern 3 4 2 7 3" xfId="10758" xr:uid="{1EC81C53-FFA1-47AB-AF95-607C3DD3B7FE}"/>
    <cellStyle name="Pattern 3 4 2 7 4" xfId="14657" xr:uid="{50F1DB4D-AC14-403D-999E-A53AB7A5A726}"/>
    <cellStyle name="Pattern 3 4 2 7 5" xfId="17858" xr:uid="{453CC8E1-EEE7-43DE-B746-04EBF0D9CC4E}"/>
    <cellStyle name="Pattern 3 4 2 7 6" xfId="21841" xr:uid="{6513EBDB-0161-403A-9F80-30FFA2C2FEC8}"/>
    <cellStyle name="Pattern 3 4 2 7 7" xfId="24403" xr:uid="{07A6F6CB-0974-4246-9ED9-72187E85324A}"/>
    <cellStyle name="Pattern 3 4 2 7 8" xfId="28741" xr:uid="{CAB40B28-708E-4A28-9EC3-10E12E45EC33}"/>
    <cellStyle name="Pattern 3 4 2 7 9" xfId="30714" xr:uid="{4A51F012-D66E-496C-A5F9-FC0095A908C8}"/>
    <cellStyle name="Pattern 3 4 2 8" xfId="4339" xr:uid="{F89C9FE2-B5A0-4E31-8A86-84411E3EE980}"/>
    <cellStyle name="Pattern 3 4 2 8 10" xfId="42002" xr:uid="{4B9D238D-B201-4222-A5AD-2E3EB4D6E638}"/>
    <cellStyle name="Pattern 3 4 2 8 11" xfId="46338" xr:uid="{A2F36799-18C2-44EC-8EFB-197650839F21}"/>
    <cellStyle name="Pattern 3 4 2 8 12" xfId="49742" xr:uid="{0536A676-A938-41E8-A317-25A0EF10CD12}"/>
    <cellStyle name="Pattern 3 4 2 8 13" xfId="51709" xr:uid="{BD210B1E-0937-4578-9ECB-8F350CE56F50}"/>
    <cellStyle name="Pattern 3 4 2 8 2" xfId="8772" xr:uid="{411849C1-235A-4A97-A2DD-CD5BA6A9033A}"/>
    <cellStyle name="Pattern 3 4 2 8 3" xfId="12343" xr:uid="{A6FAD66C-E0CC-4C0B-BD26-7234041E3796}"/>
    <cellStyle name="Pattern 3 4 2 8 4" xfId="16246" xr:uid="{CC002CFB-B6C8-46D5-92EC-522C840F3616}"/>
    <cellStyle name="Pattern 3 4 2 8 5" xfId="19427" xr:uid="{BBF81D1D-8CB8-4415-B4BC-F3EC5EB0C39C}"/>
    <cellStyle name="Pattern 3 4 2 8 6" xfId="25946" xr:uid="{9D5C5BA2-95DF-49FD-9812-BDAB9DFB396A}"/>
    <cellStyle name="Pattern 3 4 2 8 7" xfId="32294" xr:uid="{6D3F4627-4E32-4982-AE47-F5E276BB5737}"/>
    <cellStyle name="Pattern 3 4 2 8 8" xfId="35900" xr:uid="{F0C496CA-007C-4055-94FE-12D7A6164C9F}"/>
    <cellStyle name="Pattern 3 4 2 8 9" xfId="39352" xr:uid="{F96010A8-893E-4791-96EA-47F504C201CE}"/>
    <cellStyle name="Pattern 3 4 2 9" xfId="3908" xr:uid="{56AE160D-F625-4107-9D7F-163C7F3A8483}"/>
    <cellStyle name="Pattern 3 4 2 9 10" xfId="41571" xr:uid="{CA362806-5D3B-4E2A-B702-614D40953E44}"/>
    <cellStyle name="Pattern 3 4 2 9 11" xfId="45907" xr:uid="{C83549F8-5DD4-4965-972B-25BA2F7AF165}"/>
    <cellStyle name="Pattern 3 4 2 9 12" xfId="49311" xr:uid="{C00CFDF3-E31D-4E3A-BE0D-F089672AAD12}"/>
    <cellStyle name="Pattern 3 4 2 9 13" xfId="51278" xr:uid="{06D933A1-CE94-454C-B5CF-D23CFD48DA98}"/>
    <cellStyle name="Pattern 3 4 2 9 2" xfId="8341" xr:uid="{D5993AAA-771C-41D0-B982-8AC877829F29}"/>
    <cellStyle name="Pattern 3 4 2 9 3" xfId="11912" xr:uid="{8035108A-F92C-41FB-8E65-AE1733CA6B03}"/>
    <cellStyle name="Pattern 3 4 2 9 4" xfId="15815" xr:uid="{ED3A499B-687B-4867-93A2-8ECD1A32F16C}"/>
    <cellStyle name="Pattern 3 4 2 9 5" xfId="18996" xr:uid="{7AECCB85-CBCC-4197-A979-9E010924B6F5}"/>
    <cellStyle name="Pattern 3 4 2 9 6" xfId="25515" xr:uid="{71AEA1A4-8241-4390-9AC3-B022CA7B60FD}"/>
    <cellStyle name="Pattern 3 4 2 9 7" xfId="31863" xr:uid="{F42A3252-4405-449F-87F1-4AFA790F673D}"/>
    <cellStyle name="Pattern 3 4 2 9 8" xfId="35469" xr:uid="{7658C98F-6B0F-49DE-867D-291FFA6A95BB}"/>
    <cellStyle name="Pattern 3 4 2 9 9" xfId="38921" xr:uid="{761C262C-3800-460F-8442-7FD62D5BC17F}"/>
    <cellStyle name="Pattern 3 4 3" xfId="1255" xr:uid="{5DEBE5FE-7CB4-48E6-ABEA-654F00625FF2}"/>
    <cellStyle name="Pattern 3 4 3 10" xfId="36433" xr:uid="{865C066E-4497-4D1B-AF6D-8CC6BCEE50D7}"/>
    <cellStyle name="Pattern 3 4 3 11" xfId="37437" xr:uid="{D26CC2AC-8FF8-432A-AC62-32C0032BA9CE}"/>
    <cellStyle name="Pattern 3 4 3 12" xfId="43280" xr:uid="{55757380-5064-4CE8-BA2C-062A439F1D77}"/>
    <cellStyle name="Pattern 3 4 3 13" xfId="46702" xr:uid="{7249EDC4-1F31-469F-A43E-A03247C01936}"/>
    <cellStyle name="Pattern 3 4 3 2" xfId="5697" xr:uid="{E9119D54-FB75-4E0B-9084-D106C1F5BCCB}"/>
    <cellStyle name="Pattern 3 4 3 3" xfId="9271" xr:uid="{9409195D-7956-4D7E-B17E-F9A82CDC3EF3}"/>
    <cellStyle name="Pattern 3 4 3 4" xfId="15597" xr:uid="{41C7AD49-21F0-4149-A6C6-6DC981BF6E9B}"/>
    <cellStyle name="Pattern 3 4 3 5" xfId="20363" xr:uid="{2B86EA86-D92D-49E0-8D9A-23318144CAA6}"/>
    <cellStyle name="Pattern 3 4 3 6" xfId="18798" xr:uid="{E6289DDD-9930-4D78-BA63-4A6690A43B80}"/>
    <cellStyle name="Pattern 3 4 3 7" xfId="27299" xr:uid="{05000375-58D9-4752-8B0C-E01A2AF0BD88}"/>
    <cellStyle name="Pattern 3 4 3 8" xfId="26849" xr:uid="{6F3C8BCD-8164-4D64-97C7-1004DF193D85}"/>
    <cellStyle name="Pattern 3 4 3 9" xfId="32838" xr:uid="{981F090D-C70B-4358-BDCF-37616F281628}"/>
    <cellStyle name="Pattern 3 4 4" xfId="973" xr:uid="{F17F45FC-B7F7-4CE1-92A9-88807D034989}"/>
    <cellStyle name="Pattern 3 4 4 10" xfId="26405" xr:uid="{38A77BE0-8D1D-4EE7-819E-ED256DD2957F}"/>
    <cellStyle name="Pattern 3 4 4 11" xfId="36173" xr:uid="{3071DFA1-CCCA-4290-AC9D-D9B46C2F3A20}"/>
    <cellStyle name="Pattern 3 4 4 12" xfId="36985" xr:uid="{E672CFCC-B352-4E39-8149-A32D424CFED1}"/>
    <cellStyle name="Pattern 3 4 4 13" xfId="42998" xr:uid="{AACB719C-16D9-475F-9741-775257FC4FB8}"/>
    <cellStyle name="Pattern 3 4 4 14" xfId="46815" xr:uid="{2FB6526B-6876-45F4-89BF-ACBF50953542}"/>
    <cellStyle name="Pattern 3 4 4 2" xfId="5415" xr:uid="{B8B36EBE-CC39-4165-87D2-5B5CEF6D5188}"/>
    <cellStyle name="Pattern 3 4 4 3" xfId="4954" xr:uid="{4CF76A7F-DCB6-41E2-AAC7-8C0151A79BB7}"/>
    <cellStyle name="Pattern 3 4 4 4" xfId="12951" xr:uid="{1AF12FC3-FC7E-40E3-9CAF-3A838774EBC2}"/>
    <cellStyle name="Pattern 3 4 4 5" xfId="13273" xr:uid="{DED80ADE-D2AD-4657-9C62-EE6D1083F929}"/>
    <cellStyle name="Pattern 3 4 4 6" xfId="20081" xr:uid="{EDE2C2EA-E69A-4B4A-A49C-E830E7F81420}"/>
    <cellStyle name="Pattern 3 4 4 7" xfId="22889" xr:uid="{F4989551-F59A-48D0-BFD8-96487A9C8575}"/>
    <cellStyle name="Pattern 3 4 4 8" xfId="27024" xr:uid="{8700588C-E2B3-413C-96EF-E8EF1F08094F}"/>
    <cellStyle name="Pattern 3 4 4 9" xfId="28692" xr:uid="{62446D0D-AC49-47C0-AD9D-76F03F1052FC}"/>
    <cellStyle name="Pattern 3 4 5" xfId="2150" xr:uid="{21572494-4595-4798-9262-8C6AACD5C389}"/>
    <cellStyle name="Pattern 3 4 5 10" xfId="33729" xr:uid="{0063BE8E-19E8-467D-A30B-0F4D6B46A258}"/>
    <cellStyle name="Pattern 3 4 5 11" xfId="37232" xr:uid="{9AAF4A12-DA13-41BC-B651-B272D2EA45AC}"/>
    <cellStyle name="Pattern 3 4 5 12" xfId="39867" xr:uid="{50EFA201-E1B6-4AAC-B3FA-B0C97F0831A8}"/>
    <cellStyle name="Pattern 3 4 5 13" xfId="44173" xr:uid="{25CA91F0-F653-4425-B275-7B4DFB22083D}"/>
    <cellStyle name="Pattern 3 4 5 14" xfId="42570" xr:uid="{52AC8B92-5164-42AD-B953-2E558E86061D}"/>
    <cellStyle name="Pattern 3 4 5 2" xfId="6588" xr:uid="{8D14CFFD-92C6-42C8-A394-C7D4A80D8006}"/>
    <cellStyle name="Pattern 3 4 5 3" xfId="10166" xr:uid="{0CD1962D-4AAD-4E54-9FEC-30780BE1D0BF}"/>
    <cellStyle name="Pattern 3 4 5 4" xfId="14065" xr:uid="{B3F24635-0E2F-4032-B014-665737F61A42}"/>
    <cellStyle name="Pattern 3 4 5 5" xfId="17266" xr:uid="{82665AAE-DF8F-4E72-8274-8273E2B8B689}"/>
    <cellStyle name="Pattern 3 4 5 6" xfId="21249" xr:uid="{14FC2161-8D20-4529-B86F-9C672A81DB67}"/>
    <cellStyle name="Pattern 3 4 5 7" xfId="23836" xr:uid="{22B042FB-28FA-4861-BF35-86AACBAF44E5}"/>
    <cellStyle name="Pattern 3 4 5 8" xfId="28165" xr:uid="{8169B77F-4A3B-409C-B657-6FBB1CD2D711}"/>
    <cellStyle name="Pattern 3 4 5 9" xfId="29949" xr:uid="{C6059602-EA5E-4CBD-BC89-2112DC7251BF}"/>
    <cellStyle name="Pattern 3 4 6" xfId="2492" xr:uid="{26241E48-D786-4ABA-96CB-818A5BCAB6BC}"/>
    <cellStyle name="Pattern 3 4 6 10" xfId="34071" xr:uid="{4CC6C996-40F0-48A5-A9BC-D15DC5D6E611}"/>
    <cellStyle name="Pattern 3 4 6 11" xfId="37547" xr:uid="{6459ABBA-A480-45B0-A73F-ED813C5D91D7}"/>
    <cellStyle name="Pattern 3 4 6 12" xfId="40209" xr:uid="{91509364-0EC6-49B5-A135-F52E83EDB222}"/>
    <cellStyle name="Pattern 3 4 6 13" xfId="44515" xr:uid="{DD8254CC-85A6-40FC-BF54-08672BCF56D7}"/>
    <cellStyle name="Pattern 3 4 6 14" xfId="42369" xr:uid="{82A8AED3-B90E-4143-BD8B-6F04513CB476}"/>
    <cellStyle name="Pattern 3 4 6 2" xfId="6930" xr:uid="{21A9C79D-5B66-427F-A8BE-6352FEC537BF}"/>
    <cellStyle name="Pattern 3 4 6 3" xfId="10508" xr:uid="{37147746-A570-4DE5-B538-EF66D527E1BA}"/>
    <cellStyle name="Pattern 3 4 6 4" xfId="14407" xr:uid="{A575702B-16A2-49C8-B223-870C35EFDAF9}"/>
    <cellStyle name="Pattern 3 4 6 5" xfId="17608" xr:uid="{03DFB6AD-6B70-4715-8AF9-FF4D6B18D7AC}"/>
    <cellStyle name="Pattern 3 4 6 6" xfId="21591" xr:uid="{CE99C643-AAB7-4A92-8DC8-CF4286D4B398}"/>
    <cellStyle name="Pattern 3 4 6 7" xfId="24172" xr:uid="{B4073DB9-EF9F-4CAF-9724-2D4FADA89030}"/>
    <cellStyle name="Pattern 3 4 6 8" xfId="28499" xr:uid="{E9875884-BE78-4419-8D31-98A0A4A06C8B}"/>
    <cellStyle name="Pattern 3 4 6 9" xfId="26979" xr:uid="{EDF5217A-895C-4DCB-8478-36FB3FE37228}"/>
    <cellStyle name="Pattern 3 4 7" xfId="3176" xr:uid="{BA8779A5-E0CA-4529-B286-E000803CBD25}"/>
    <cellStyle name="Pattern 3 4 7 10" xfId="34753" xr:uid="{497F0860-0468-40EB-A4D7-2974A1BA0B92}"/>
    <cellStyle name="Pattern 3 4 7 11" xfId="38198" xr:uid="{2F1B7FBF-B7CA-4B27-8BB1-66F20CB1DA83}"/>
    <cellStyle name="Pattern 3 4 7 12" xfId="40887" xr:uid="{FD09AA07-DABA-485A-93A4-7EB818BACF35}"/>
    <cellStyle name="Pattern 3 4 7 13" xfId="45198" xr:uid="{0F46C650-905B-4E48-A367-31B5D2F40D02}"/>
    <cellStyle name="Pattern 3 4 7 14" xfId="48589" xr:uid="{C801CBCD-2C4A-42BB-B38D-13728A356B49}"/>
    <cellStyle name="Pattern 3 4 7 15" xfId="50594" xr:uid="{18B052E8-AD9B-4074-A0DD-7F9E74A8AA69}"/>
    <cellStyle name="Pattern 3 4 7 2" xfId="7611" xr:uid="{8EF5FC68-2845-4E1B-ACF6-1266E2768961}"/>
    <cellStyle name="Pattern 3 4 7 3" xfId="11190" xr:uid="{DDF09749-9B44-4BAB-BE98-EF2AFC46051F}"/>
    <cellStyle name="Pattern 3 4 7 4" xfId="15090" xr:uid="{F6C4BE58-97B0-4E0B-86AD-A6B1B3B029FF}"/>
    <cellStyle name="Pattern 3 4 7 5" xfId="18289" xr:uid="{763443F0-9EB0-423A-A1BB-3DFDF62CC6B1}"/>
    <cellStyle name="Pattern 3 4 7 6" xfId="22269" xr:uid="{04DCEB43-0EB3-4C5C-B7DD-806F8E9B665A}"/>
    <cellStyle name="Pattern 3 4 7 7" xfId="24831" xr:uid="{BAEC4C29-A323-4E49-9310-BED48C175AAD}"/>
    <cellStyle name="Pattern 3 4 7 8" xfId="29174" xr:uid="{A6C64A1E-C166-4E01-A676-1CD16D7A74F5}"/>
    <cellStyle name="Pattern 3 4 7 9" xfId="31148" xr:uid="{2CD9E99F-44FD-4630-A79B-6EDEE1F5FD14}"/>
    <cellStyle name="Pattern 3 4 8" xfId="3430" xr:uid="{D18DADB0-9D79-46B4-9EE1-A775DB319525}"/>
    <cellStyle name="Pattern 3 4 8 10" xfId="35007" xr:uid="{3AC9D032-B23F-4815-8AF6-9AB3335DFA33}"/>
    <cellStyle name="Pattern 3 4 8 11" xfId="38452" xr:uid="{F2B36770-1EBC-42C3-A902-2BFFDCEC708B}"/>
    <cellStyle name="Pattern 3 4 8 12" xfId="41141" xr:uid="{8F334870-A58C-4B32-AD87-A4A71B8F8B52}"/>
    <cellStyle name="Pattern 3 4 8 13" xfId="45452" xr:uid="{9DD0EAE4-F317-4EDF-97B1-083E15926B47}"/>
    <cellStyle name="Pattern 3 4 8 14" xfId="48843" xr:uid="{06F2A93A-8EBF-4C04-BFD6-3FA92C345F3A}"/>
    <cellStyle name="Pattern 3 4 8 15" xfId="50848" xr:uid="{3343E80B-6610-4F70-9C03-381FC10CD7BC}"/>
    <cellStyle name="Pattern 3 4 8 2" xfId="7865" xr:uid="{C4643EB8-48A6-471A-B9ED-B62437540815}"/>
    <cellStyle name="Pattern 3 4 8 3" xfId="11444" xr:uid="{AFED4342-EBB7-44D5-BE1A-51A3512A17BB}"/>
    <cellStyle name="Pattern 3 4 8 4" xfId="15344" xr:uid="{E5B9379E-CF6D-4323-B8B3-FFD01BCDF97E}"/>
    <cellStyle name="Pattern 3 4 8 5" xfId="18543" xr:uid="{28FE5386-516F-4C96-97C3-5205AD3AB0D8}"/>
    <cellStyle name="Pattern 3 4 8 6" xfId="22523" xr:uid="{766EBCAF-1A89-48A7-A852-64CCB44802BE}"/>
    <cellStyle name="Pattern 3 4 8 7" xfId="25085" xr:uid="{984C01C2-82C1-4B55-8094-49C48BA243E1}"/>
    <cellStyle name="Pattern 3 4 8 8" xfId="29428" xr:uid="{8301B3A6-547E-41C8-9D65-3A8BA2E579A6}"/>
    <cellStyle name="Pattern 3 4 8 9" xfId="31402" xr:uid="{C1FBEE27-35F6-4192-9058-8338D94C598A}"/>
    <cellStyle name="Pattern 3 4 9" xfId="4130" xr:uid="{D935E2DF-2AC4-44F6-B003-2A74B5FA6C0B}"/>
    <cellStyle name="Pattern 3 4 9 10" xfId="41793" xr:uid="{3B38A86C-52E9-4109-9399-0CB6336B27DB}"/>
    <cellStyle name="Pattern 3 4 9 11" xfId="46129" xr:uid="{4E715D6B-5AFD-41F8-8139-77EB7423C5A2}"/>
    <cellStyle name="Pattern 3 4 9 12" xfId="49533" xr:uid="{395E5606-31DD-4652-B8A1-CDB1EB65F929}"/>
    <cellStyle name="Pattern 3 4 9 13" xfId="51500" xr:uid="{106A13B6-6A0D-4FA2-AE73-7F6CCC71005B}"/>
    <cellStyle name="Pattern 3 4 9 2" xfId="8563" xr:uid="{6F98F329-C134-4713-BBFE-E05397DBDEA7}"/>
    <cellStyle name="Pattern 3 4 9 3" xfId="12134" xr:uid="{178D384C-9EC9-461D-8301-40F3BD89F691}"/>
    <cellStyle name="Pattern 3 4 9 4" xfId="16037" xr:uid="{3D24A45C-2ED0-4C9C-8E81-240004C38838}"/>
    <cellStyle name="Pattern 3 4 9 5" xfId="19218" xr:uid="{A6AB4B7A-DDD3-4453-94D7-EA39562E0C65}"/>
    <cellStyle name="Pattern 3 4 9 6" xfId="25737" xr:uid="{26AAEF74-729D-40AB-9693-D07CD5AEAA5F}"/>
    <cellStyle name="Pattern 3 4 9 7" xfId="32085" xr:uid="{8CA6BE96-F4EF-4902-AF94-89393538B132}"/>
    <cellStyle name="Pattern 3 4 9 8" xfId="35691" xr:uid="{6EA6F47A-988E-42F6-8825-A6729B39929C}"/>
    <cellStyle name="Pattern 3 4 9 9" xfId="39143" xr:uid="{63A89533-598A-4D2B-A343-C5B01DF4C293}"/>
    <cellStyle name="Pattern 3 5" xfId="1307" xr:uid="{C0B92844-B639-4854-B6A1-A3642BE01EDB}"/>
    <cellStyle name="Pattern 3 5 10" xfId="36481" xr:uid="{EFEA0704-0EDE-4C92-9FF1-AE70D761E282}"/>
    <cellStyle name="Pattern 3 5 11" xfId="29950" xr:uid="{7BBB774B-5BEF-46DB-A9EA-76CA1EAE3584}"/>
    <cellStyle name="Pattern 3 5 12" xfId="43332" xr:uid="{C06DB73A-433A-4D3F-A06C-301A8FE10524}"/>
    <cellStyle name="Pattern 3 5 13" xfId="45709" xr:uid="{9812AF68-E322-4B6F-9B22-FC0D3ABEF0C6}"/>
    <cellStyle name="Pattern 3 5 2" xfId="5749" xr:uid="{AD756319-38B8-4E06-A659-6FA903B00D66}"/>
    <cellStyle name="Pattern 3 5 3" xfId="9323" xr:uid="{8BF4D671-9C65-4D71-9E37-173B50701967}"/>
    <cellStyle name="Pattern 3 5 4" xfId="5266" xr:uid="{39CB7A34-0895-4BDB-97D0-CC28B3A6C6B9}"/>
    <cellStyle name="Pattern 3 5 5" xfId="20415" xr:uid="{2E60CDEA-F3E9-42AA-A38B-759BB5D20774}"/>
    <cellStyle name="Pattern 3 5 6" xfId="12896" xr:uid="{563E842F-6A86-4A57-93BD-E7A71B3114E3}"/>
    <cellStyle name="Pattern 3 5 7" xfId="27349" xr:uid="{AA994D61-7568-444E-A873-0C69E8D34EF6}"/>
    <cellStyle name="Pattern 3 5 8" xfId="27614" xr:uid="{539457EE-056C-4428-B324-CDA9FE09AD35}"/>
    <cellStyle name="Pattern 3 5 9" xfId="32890" xr:uid="{3A277640-5BCD-4FAF-91C5-A7A151D02B2E}"/>
    <cellStyle name="Pattern 3 6" xfId="971" xr:uid="{3E01AD8C-7DB3-4DAF-B617-71DE5300DAAD}"/>
    <cellStyle name="Pattern 3 6 10" xfId="26404" xr:uid="{80656F99-10BF-4931-90B3-8A1773C50AFD}"/>
    <cellStyle name="Pattern 3 6 11" xfId="26395" xr:uid="{11683559-1342-41A4-A634-F588E815B6A4}"/>
    <cellStyle name="Pattern 3 6 12" xfId="37709" xr:uid="{29371013-659A-4472-B1C5-D19DA4B4BD1B}"/>
    <cellStyle name="Pattern 3 6 13" xfId="42996" xr:uid="{05F20618-0AC3-4EF7-9C0D-849F79081D2C}"/>
    <cellStyle name="Pattern 3 6 14" xfId="46965" xr:uid="{C2D31072-D55C-4CDA-8697-8CB101A0193C}"/>
    <cellStyle name="Pattern 3 6 2" xfId="5413" xr:uid="{C4B92B9D-FBD8-4D5F-BDA5-CBA34B7C5E91}"/>
    <cellStyle name="Pattern 3 6 3" xfId="8116" xr:uid="{CC7CC198-6C00-4454-ABDE-5226663A1A8C}"/>
    <cellStyle name="Pattern 3 6 4" xfId="12949" xr:uid="{5901711E-43EE-40B0-B0B8-A94D77F9FC05}"/>
    <cellStyle name="Pattern 3 6 5" xfId="12914" xr:uid="{4EF166DE-8DC4-4E39-82BC-5B9E3B43C053}"/>
    <cellStyle name="Pattern 3 6 6" xfId="20079" xr:uid="{EE42F124-CA53-4FFC-B53C-3FA0C2AAFA2A}"/>
    <cellStyle name="Pattern 3 6 7" xfId="23033" xr:uid="{D8115D1E-3EF6-4C8D-B99D-51710CD6D9E9}"/>
    <cellStyle name="Pattern 3 6 8" xfId="27023" xr:uid="{AB3FAACD-CDB7-4883-8709-EA6DA14956B3}"/>
    <cellStyle name="Pattern 3 6 9" xfId="29960" xr:uid="{D19F71DB-8B15-45C5-A9F5-08D371931EB1}"/>
    <cellStyle name="Pattern 3 7" xfId="2006" xr:uid="{B5637BB3-94F2-4836-B21E-5071201FAC0F}"/>
    <cellStyle name="Pattern 3 7 10" xfId="33585" xr:uid="{082F8432-C1B8-42AD-9A6B-92FBABC27435}"/>
    <cellStyle name="Pattern 3 7 11" xfId="37104" xr:uid="{8EE6F081-EEDB-4C4D-8A2C-5589D6550711}"/>
    <cellStyle name="Pattern 3 7 12" xfId="39723" xr:uid="{3C336C07-2199-458E-AC5B-18E68890F515}"/>
    <cellStyle name="Pattern 3 7 13" xfId="44029" xr:uid="{55AD18D9-0995-4905-AE78-D32A4CD63618}"/>
    <cellStyle name="Pattern 3 7 14" xfId="47998" xr:uid="{2B9D89D2-5F3F-4919-9581-1991A0512CC3}"/>
    <cellStyle name="Pattern 3 7 2" xfId="6444" xr:uid="{0B440F05-6FF8-4EF7-BA51-2AB71531C308}"/>
    <cellStyle name="Pattern 3 7 3" xfId="10022" xr:uid="{3F4E1B72-7BE2-4B98-8457-1970672CE560}"/>
    <cellStyle name="Pattern 3 7 4" xfId="13921" xr:uid="{255ACC42-3910-410B-9D6A-AEB53B275AE7}"/>
    <cellStyle name="Pattern 3 7 5" xfId="17122" xr:uid="{8B8159EE-1380-42C2-8647-24CC0A418D44}"/>
    <cellStyle name="Pattern 3 7 6" xfId="21105" xr:uid="{92B3930D-A268-4DE4-A599-86A8388F4B4E}"/>
    <cellStyle name="Pattern 3 7 7" xfId="23693" xr:uid="{0E6CE47A-A056-4273-9360-104B02290B86}"/>
    <cellStyle name="Pattern 3 7 8" xfId="28025" xr:uid="{B4849418-8EEA-4A95-B351-4264743EB89D}"/>
    <cellStyle name="Pattern 3 7 9" xfId="27504" xr:uid="{3FF4F2A7-4163-4CD8-940C-18A00FCFFCA9}"/>
    <cellStyle name="Pattern 3 8" xfId="1933" xr:uid="{6724B248-D299-47E8-8049-7C778EA3D131}"/>
    <cellStyle name="Pattern 3 8 10" xfId="33513" xr:uid="{9D4F2EDC-122D-434B-8D2D-05D7BE72CB01}"/>
    <cellStyle name="Pattern 3 8 11" xfId="37035" xr:uid="{EE902DAA-F9BE-4A5F-AECF-BAE21EAAE718}"/>
    <cellStyle name="Pattern 3 8 12" xfId="39652" xr:uid="{B9217861-6BA1-48B7-8FBA-D9605C6F0413}"/>
    <cellStyle name="Pattern 3 8 13" xfId="43956" xr:uid="{60C93AB6-F999-49B7-918C-896412AE47DA}"/>
    <cellStyle name="Pattern 3 8 14" xfId="46680" xr:uid="{128533A0-8754-4AF4-A72B-F3468A55CB43}"/>
    <cellStyle name="Pattern 3 8 2" xfId="6371" xr:uid="{8D09712C-DD33-4447-9675-CDA342F60F6B}"/>
    <cellStyle name="Pattern 3 8 3" xfId="9949" xr:uid="{14C0325F-FF0A-4AC6-8FD8-A02E18E49B89}"/>
    <cellStyle name="Pattern 3 8 4" xfId="13848" xr:uid="{D9D54ECC-DAA3-493C-A052-DABA467C95EA}"/>
    <cellStyle name="Pattern 3 8 5" xfId="17050" xr:uid="{DC9FD870-FB6E-48F2-A20B-7A1B4194C0DF}"/>
    <cellStyle name="Pattern 3 8 6" xfId="21034" xr:uid="{F139B380-36EA-4C12-9736-D45794415238}"/>
    <cellStyle name="Pattern 3 8 7" xfId="23624" xr:uid="{10EF77CA-617D-4C2C-8644-0428D9B38A51}"/>
    <cellStyle name="Pattern 3 8 8" xfId="27954" xr:uid="{EA394D26-BEFC-4519-85E6-8D230DF82E8F}"/>
    <cellStyle name="Pattern 3 8 9" xfId="29954" xr:uid="{D0189791-C290-4982-BDB5-35180899A45F}"/>
    <cellStyle name="Pattern 3 9" xfId="2920" xr:uid="{890139F4-29DC-448C-A522-59685B7B843B}"/>
    <cellStyle name="Pattern 3 9 10" xfId="34497" xr:uid="{DABBA6E9-FE71-4A94-9120-1C01E669CF47}"/>
    <cellStyle name="Pattern 3 9 11" xfId="37942" xr:uid="{639E3CCA-90C5-42CF-9D6D-E40B025D9415}"/>
    <cellStyle name="Pattern 3 9 12" xfId="40631" xr:uid="{9B4ECDBD-D806-4E4D-B833-78E8A2557D51}"/>
    <cellStyle name="Pattern 3 9 13" xfId="44942" xr:uid="{E613E43F-10C1-4795-861A-75CCBB398DC3}"/>
    <cellStyle name="Pattern 3 9 14" xfId="48333" xr:uid="{9C60961B-1C69-465D-8AA8-BD389F25E454}"/>
    <cellStyle name="Pattern 3 9 15" xfId="50338" xr:uid="{306323A8-AB70-4210-A8C6-DB427CF6F560}"/>
    <cellStyle name="Pattern 3 9 2" xfId="7355" xr:uid="{E5962525-AC84-4F96-85B0-DA38A840F2EC}"/>
    <cellStyle name="Pattern 3 9 3" xfId="10934" xr:uid="{9E248AAC-5C4E-4195-9614-BDB831AE78EF}"/>
    <cellStyle name="Pattern 3 9 4" xfId="14834" xr:uid="{25BF5B81-763E-473D-A354-2781D8D2236A}"/>
    <cellStyle name="Pattern 3 9 5" xfId="18033" xr:uid="{4CECE810-921A-4268-8743-7DC966999645}"/>
    <cellStyle name="Pattern 3 9 6" xfId="22013" xr:uid="{B151A493-18FD-43AD-9D01-5A17A7B64122}"/>
    <cellStyle name="Pattern 3 9 7" xfId="24575" xr:uid="{D3460ABD-E0FA-4906-92A4-1F23E2F5E9F0}"/>
    <cellStyle name="Pattern 3 9 8" xfId="28918" xr:uid="{DA064EAB-3664-44E8-9E3F-B5C994D9FB2E}"/>
    <cellStyle name="Pattern 3 9 9" xfId="30892" xr:uid="{3E586B93-E094-4DCF-B5CA-CF62C607B35D}"/>
    <cellStyle name="Pattern 4" xfId="4764" xr:uid="{E7962F0E-2DD3-47C0-8701-3F0B3421FD55}"/>
    <cellStyle name="Pattern 5" xfId="26408" xr:uid="{6A8E5C2D-E701-4596-91C9-457A857D3681}"/>
    <cellStyle name="Pattern 6" xfId="52041" xr:uid="{F26C04F7-9C3C-4BA0-A5D2-1049C2CE264A}"/>
    <cellStyle name="Pavadinimas" xfId="5" builtinId="15" customBuiltin="1"/>
    <cellStyle name="Percent 2" xfId="250" xr:uid="{FAE0BB2E-C54A-4C58-A9E0-CF19D6EE6214}"/>
    <cellStyle name="Percent 2 2" xfId="510" xr:uid="{41767EC9-CFA3-43D6-932E-3B1FCADD567F}"/>
    <cellStyle name="Percent 2 3" xfId="1919" xr:uid="{877DEFF1-365A-450B-A9D6-12DA39CDAF82}"/>
    <cellStyle name="Percent 2 4" xfId="2853" xr:uid="{DC9B8CE3-CA90-4223-83F9-9E9F42CD5C46}"/>
    <cellStyle name="Percent 3" xfId="47" xr:uid="{A51E9CC6-223E-40C7-9E86-C0E09A48BF60}"/>
    <cellStyle name="Procentai" xfId="51982" builtinId="5"/>
    <cellStyle name="RowLevel_1 2" xfId="153" xr:uid="{EE4C3FCD-7DAE-452B-AA72-2128573AF90A}"/>
    <cellStyle name="Schlecht" xfId="251" xr:uid="{5889FB09-667D-4B5F-9536-837C5851B670}"/>
    <cellStyle name="Shade" xfId="63" xr:uid="{AC8DDD4B-42C8-408D-BE4D-AF9BCEDC2A26}"/>
    <cellStyle name="Shade 2" xfId="252" xr:uid="{6663D1FC-CF56-46D8-A7C7-531A655ACD06}"/>
    <cellStyle name="Shade 2 2" xfId="512" xr:uid="{3A648E0E-BF78-45F9-BB55-C3285A0B28F7}"/>
    <cellStyle name="Shade 2 2 2" xfId="597" xr:uid="{8077A797-569E-47FB-8B16-C87694CD155C}"/>
    <cellStyle name="Shade 2 2 2 10" xfId="4574" xr:uid="{AC57B52B-224E-4729-95B7-E9ED68F1E742}"/>
    <cellStyle name="Shade 2 2 2 10 10" xfId="42237" xr:uid="{AADE4CD2-9A66-4DB8-B6F2-32034A3BF708}"/>
    <cellStyle name="Shade 2 2 2 10 11" xfId="46573" xr:uid="{6833CF89-A2B7-485E-9586-6621E204A2E2}"/>
    <cellStyle name="Shade 2 2 2 10 12" xfId="49977" xr:uid="{EA6D4539-6252-440D-B0D2-0E8C5F9A7CEB}"/>
    <cellStyle name="Shade 2 2 2 10 13" xfId="51944" xr:uid="{44597778-BE28-48FF-937C-5A68ACA27E02}"/>
    <cellStyle name="Shade 2 2 2 10 2" xfId="9007" xr:uid="{0076C922-A04F-47D6-B7CD-09631DE40A03}"/>
    <cellStyle name="Shade 2 2 2 10 3" xfId="12578" xr:uid="{5241161D-51FD-42B0-B980-EE80DB484364}"/>
    <cellStyle name="Shade 2 2 2 10 4" xfId="16481" xr:uid="{C4E6F3AB-5BD7-49C0-B541-79DCEF46B97E}"/>
    <cellStyle name="Shade 2 2 2 10 5" xfId="19662" xr:uid="{FDC4330A-0C27-4A59-93B7-FF2A9CCDC6F3}"/>
    <cellStyle name="Shade 2 2 2 10 6" xfId="26181" xr:uid="{44EFC048-1BD1-4BF7-9BAB-94957D689E39}"/>
    <cellStyle name="Shade 2 2 2 10 7" xfId="32529" xr:uid="{E8CB7732-8319-4704-B9D0-E3F59F61BCDD}"/>
    <cellStyle name="Shade 2 2 2 10 8" xfId="36135" xr:uid="{42C91EB3-5A15-4FEB-8A0D-744A16E5DC23}"/>
    <cellStyle name="Shade 2 2 2 10 9" xfId="39587" xr:uid="{1ED9FB3D-EB39-4BE5-8751-DBD4FD621E01}"/>
    <cellStyle name="Shade 2 2 2 11" xfId="5389" xr:uid="{46833CC0-9C7B-45F0-B0BB-035E145B631B}"/>
    <cellStyle name="Shade 2 2 2 12" xfId="12931" xr:uid="{627AE855-0F50-4A0B-B6D8-3E2DA0EE402D}"/>
    <cellStyle name="Shade 2 2 2 13" xfId="19711" xr:uid="{65A79FDA-DF16-418B-896C-29FC2E0A3CEB}"/>
    <cellStyle name="Shade 2 2 2 14" xfId="28423" xr:uid="{BA923319-ADDD-4752-BB8A-D186E905986E}"/>
    <cellStyle name="Shade 2 2 2 15" xfId="42627" xr:uid="{4B3BC98B-6CC7-4CB5-A79D-C45CC1AC9437}"/>
    <cellStyle name="Shade 2 2 2 16" xfId="52461" xr:uid="{F08038F9-C812-456A-A180-2FCC5A31BAE6}"/>
    <cellStyle name="Shade 2 2 2 2" xfId="812" xr:uid="{DA6DDAD6-FD66-4D62-852C-9E0377299DA4}"/>
    <cellStyle name="Shade 2 2 2 2 10" xfId="5309" xr:uid="{706E8175-C979-45E3-BCAD-A99952E36DCF}"/>
    <cellStyle name="Shade 2 2 2 2 11" xfId="12929" xr:uid="{88F306A5-BF8D-454C-BA3D-0C5FD4CA96A9}"/>
    <cellStyle name="Shade 2 2 2 2 12" xfId="19921" xr:uid="{8D40728A-ED14-4290-97D0-3B82E7C17CDD}"/>
    <cellStyle name="Shade 2 2 2 2 13" xfId="27482" xr:uid="{D9FA2248-2627-4210-A5A4-863F91C35B23}"/>
    <cellStyle name="Shade 2 2 2 2 14" xfId="42837" xr:uid="{7DA20063-3B48-4FD1-BC28-1F9692462D13}"/>
    <cellStyle name="Shade 2 2 2 2 15" xfId="52675" xr:uid="{ED0F873E-E8BD-426B-B338-B0F71D4E5A78}"/>
    <cellStyle name="Shade 2 2 2 2 2" xfId="1191" xr:uid="{7732FBBA-39FF-41C8-8555-CB5149E9163D}"/>
    <cellStyle name="Shade 2 2 2 2 2 10" xfId="36373" xr:uid="{BD58A704-DD7A-4D05-84ED-97C9E593ED88}"/>
    <cellStyle name="Shade 2 2 2 2 2 11" xfId="26725" xr:uid="{152C16F9-1BA4-460D-9171-953D92B54FE7}"/>
    <cellStyle name="Shade 2 2 2 2 2 12" xfId="43216" xr:uid="{5C6D3BB8-E69B-42FB-9C3B-69641089EBC1}"/>
    <cellStyle name="Shade 2 2 2 2 2 13" xfId="48028" xr:uid="{37B7A382-86F7-4083-9C47-AC6EE3A9E7E5}"/>
    <cellStyle name="Shade 2 2 2 2 2 2" xfId="5633" xr:uid="{C6E9E637-C42A-4B23-80C6-91DC9BE21512}"/>
    <cellStyle name="Shade 2 2 2 2 2 3" xfId="9207" xr:uid="{A83F2140-1769-44B8-B0EB-C05A6698A521}"/>
    <cellStyle name="Shade 2 2 2 2 2 4" xfId="12699" xr:uid="{15EA8D88-634D-49C3-8E07-BDD327219E45}"/>
    <cellStyle name="Shade 2 2 2 2 2 5" xfId="20299" xr:uid="{D8C41A12-2EA6-42B4-8315-245BC0F708D1}"/>
    <cellStyle name="Shade 2 2 2 2 2 6" xfId="5391" xr:uid="{D8806F6B-955E-4AB5-87AF-B34C21B44AA0}"/>
    <cellStyle name="Shade 2 2 2 2 2 7" xfId="27235" xr:uid="{5A8D3C07-DAFA-4AAE-ADB5-D8E6B3C3499E}"/>
    <cellStyle name="Shade 2 2 2 2 2 8" xfId="26498" xr:uid="{26DB5F39-7D57-4E06-8861-84E140DE0EA2}"/>
    <cellStyle name="Shade 2 2 2 2 2 9" xfId="32774" xr:uid="{D8B49309-EEF2-4AC6-B318-4A4F137C9AE3}"/>
    <cellStyle name="Shade 2 2 2 2 3" xfId="1523" xr:uid="{9FE0354C-4E05-49FC-A3A5-B5C063956AA0}"/>
    <cellStyle name="Shade 2 2 2 2 3 10" xfId="33106" xr:uid="{92DE9D55-DA3E-40BE-895F-B493726A07D1}"/>
    <cellStyle name="Shade 2 2 2 2 3 11" xfId="36668" xr:uid="{F70EF93D-1B90-4568-A7DD-B59BFAD57F01}"/>
    <cellStyle name="Shade 2 2 2 2 3 12" xfId="26397" xr:uid="{7FBCBFBE-9499-4035-BB25-757E49958975}"/>
    <cellStyle name="Shade 2 2 2 2 3 13" xfId="43548" xr:uid="{B4783E88-FB2C-4A76-8A83-749EBEEBB4BD}"/>
    <cellStyle name="Shade 2 2 2 2 3 14" xfId="47085" xr:uid="{A0B1A6CF-447F-40BC-A48C-F10C3179827B}"/>
    <cellStyle name="Shade 2 2 2 2 3 2" xfId="5962" xr:uid="{094296DD-0005-47F4-AF90-072C06E84131}"/>
    <cellStyle name="Shade 2 2 2 2 3 3" xfId="9539" xr:uid="{8B1C4B8A-879A-4F52-ACD2-27DE23B07BEB}"/>
    <cellStyle name="Shade 2 2 2 2 3 4" xfId="13451" xr:uid="{9624D758-F7F8-4B95-AFC4-F3A6BD694B8E}"/>
    <cellStyle name="Shade 2 2 2 2 3 5" xfId="16644" xr:uid="{B70F4081-B1AC-4804-A305-D185FDFD2E4F}"/>
    <cellStyle name="Shade 2 2 2 2 3 6" xfId="20631" xr:uid="{3DD0BFAE-8BE8-4CB9-B771-E6771CFD6F0F}"/>
    <cellStyle name="Shade 2 2 2 2 3 7" xfId="23246" xr:uid="{DE419720-A47D-4015-9A2D-9E701BE8D627}"/>
    <cellStyle name="Shade 2 2 2 2 3 8" xfId="27558" xr:uid="{4887C071-1F8E-474C-B905-888AD3DDE19A}"/>
    <cellStyle name="Shade 2 2 2 2 3 9" xfId="26827" xr:uid="{AD884149-3954-4B4E-BEE3-A3CB96A68858}"/>
    <cellStyle name="Shade 2 2 2 2 4" xfId="2231" xr:uid="{AD8EFB2A-30A8-4745-A79C-61764C74BA0F}"/>
    <cellStyle name="Shade 2 2 2 2 4 10" xfId="33810" xr:uid="{7A2A401E-BCD5-49EB-99B1-A4F58BBABACD}"/>
    <cellStyle name="Shade 2 2 2 2 4 11" xfId="37308" xr:uid="{9D851C0D-1AE9-44CB-9B14-83B99F290D09}"/>
    <cellStyle name="Shade 2 2 2 2 4 12" xfId="39948" xr:uid="{7CB0CE24-DE47-427D-89F5-E98B1A6EA8E0}"/>
    <cellStyle name="Shade 2 2 2 2 4 13" xfId="44254" xr:uid="{7568613E-84C4-4EE8-AED0-4977C6C0C73E}"/>
    <cellStyle name="Shade 2 2 2 2 4 14" xfId="47525" xr:uid="{57FF0913-B6F9-46D6-8537-EF717914F7F9}"/>
    <cellStyle name="Shade 2 2 2 2 4 2" xfId="6669" xr:uid="{539A7738-2CD6-484A-82A3-4A0FDB6C1A59}"/>
    <cellStyle name="Shade 2 2 2 2 4 3" xfId="10247" xr:uid="{6B8B5394-8003-4ABB-921B-7B92EEF42710}"/>
    <cellStyle name="Shade 2 2 2 2 4 4" xfId="14146" xr:uid="{BDB4199E-0104-4492-8FF4-0DF949C5768D}"/>
    <cellStyle name="Shade 2 2 2 2 4 5" xfId="17347" xr:uid="{AF24B8F0-7463-4A50-978D-FB4FD6B34194}"/>
    <cellStyle name="Shade 2 2 2 2 4 6" xfId="21330" xr:uid="{62F71202-580A-4562-83C1-511635191C29}"/>
    <cellStyle name="Shade 2 2 2 2 4 7" xfId="23917" xr:uid="{8DDF88CF-1D8D-46D2-A78A-441AACF4340C}"/>
    <cellStyle name="Shade 2 2 2 2 4 8" xfId="28242" xr:uid="{6C9D19C1-1C51-4442-BF9B-060D73BC6933}"/>
    <cellStyle name="Shade 2 2 2 2 4 9" xfId="30340" xr:uid="{8020D5FE-37FE-4B51-A7EA-9AF70CD5077D}"/>
    <cellStyle name="Shade 2 2 2 2 5" xfId="2587" xr:uid="{018C7404-3E56-463D-9031-BA18D520F16E}"/>
    <cellStyle name="Shade 2 2 2 2 5 10" xfId="34166" xr:uid="{35474169-170A-4D4C-8320-DEA73CB3867F}"/>
    <cellStyle name="Shade 2 2 2 2 5 11" xfId="37629" xr:uid="{5D8AA933-4AA6-4840-956B-7C808FD40A17}"/>
    <cellStyle name="Shade 2 2 2 2 5 12" xfId="40304" xr:uid="{D1CC2A46-499C-45B2-899B-3D9BB1D5E4FF}"/>
    <cellStyle name="Shade 2 2 2 2 5 13" xfId="44610" xr:uid="{84F5F8F5-5689-4B5B-9B7B-5DB105A670EE}"/>
    <cellStyle name="Shade 2 2 2 2 5 14" xfId="45691" xr:uid="{2B46E43A-1097-44F2-8F94-D16BCB43C618}"/>
    <cellStyle name="Shade 2 2 2 2 5 2" xfId="7024" xr:uid="{34413B91-2A84-4216-9943-EB96562E2E6E}"/>
    <cellStyle name="Shade 2 2 2 2 5 3" xfId="10603" xr:uid="{E9A3E128-0D90-4D3F-B7EA-10C86A25D32C}"/>
    <cellStyle name="Shade 2 2 2 2 5 4" xfId="14502" xr:uid="{E56B635A-7ED2-41B8-A7B6-4FE658602765}"/>
    <cellStyle name="Shade 2 2 2 2 5 5" xfId="17703" xr:uid="{FFDE7494-8A28-4DAE-9BE5-ADE2CBB07CCA}"/>
    <cellStyle name="Shade 2 2 2 2 5 6" xfId="21686" xr:uid="{79C1BB09-E24B-4515-AD20-1AC5003858E3}"/>
    <cellStyle name="Shade 2 2 2 2 5 7" xfId="24258" xr:uid="{386170E6-5060-4692-986C-517BEEC61F58}"/>
    <cellStyle name="Shade 2 2 2 2 5 8" xfId="28592" xr:uid="{13087ADE-E2A1-4490-BB80-27EF5E6E95D0}"/>
    <cellStyle name="Shade 2 2 2 2 5 9" xfId="30559" xr:uid="{BD926E54-4794-493A-A4C1-8B203A633E74}"/>
    <cellStyle name="Shade 2 2 2 2 6" xfId="3276" xr:uid="{72994D63-595F-4F62-882A-7FCFB186EBDE}"/>
    <cellStyle name="Shade 2 2 2 2 6 10" xfId="34853" xr:uid="{A4803567-67A4-4E59-AFDB-7A412892B7E1}"/>
    <cellStyle name="Shade 2 2 2 2 6 11" xfId="38298" xr:uid="{882E05E7-211D-42D1-AB7F-A52BB84488C5}"/>
    <cellStyle name="Shade 2 2 2 2 6 12" xfId="40987" xr:uid="{4F92FE3B-677D-4876-B370-77FA372F6E07}"/>
    <cellStyle name="Shade 2 2 2 2 6 13" xfId="45298" xr:uid="{705238C7-96A4-40C2-94C8-48182549FE2D}"/>
    <cellStyle name="Shade 2 2 2 2 6 14" xfId="48689" xr:uid="{8F399A6F-CF57-4324-980C-D9BC9C334EED}"/>
    <cellStyle name="Shade 2 2 2 2 6 15" xfId="50694" xr:uid="{8E0453FC-B5D7-490B-9871-D70BECD56E35}"/>
    <cellStyle name="Shade 2 2 2 2 6 2" xfId="7711" xr:uid="{81042DF7-2528-4FF6-9A84-9F5798AB9C8B}"/>
    <cellStyle name="Shade 2 2 2 2 6 3" xfId="11290" xr:uid="{E6A13AB3-9A8C-4603-8845-A7A7E180E5A1}"/>
    <cellStyle name="Shade 2 2 2 2 6 4" xfId="15190" xr:uid="{F9033541-FF82-4760-9F1E-63813334CCA2}"/>
    <cellStyle name="Shade 2 2 2 2 6 5" xfId="18389" xr:uid="{37E30FBA-FCFD-4706-A63C-A2201B1104D1}"/>
    <cellStyle name="Shade 2 2 2 2 6 6" xfId="22369" xr:uid="{CA289AC0-2DD2-402B-943D-B5B8A1578792}"/>
    <cellStyle name="Shade 2 2 2 2 6 7" xfId="24931" xr:uid="{24AC71AF-EEE3-4244-AE51-F165972015F8}"/>
    <cellStyle name="Shade 2 2 2 2 6 8" xfId="29274" xr:uid="{9A130868-02E8-4AD0-8CFF-BA583BBC7687}"/>
    <cellStyle name="Shade 2 2 2 2 6 9" xfId="31248" xr:uid="{1E2712DA-7515-40F4-8B5C-E018E0233E4B}"/>
    <cellStyle name="Shade 2 2 2 2 7" xfId="2843" xr:uid="{2F3D9E41-DB01-49BC-82C0-5F9971C8E356}"/>
    <cellStyle name="Shade 2 2 2 2 7 10" xfId="34421" xr:uid="{416788AD-AEC8-43FC-951C-0679442FAAE1}"/>
    <cellStyle name="Shade 2 2 2 2 7 11" xfId="37867" xr:uid="{3077DE25-25D0-4E00-83B4-03842EB14626}"/>
    <cellStyle name="Shade 2 2 2 2 7 12" xfId="40557" xr:uid="{5882C165-62A1-41A9-B60B-0CF8D7AF5B95}"/>
    <cellStyle name="Shade 2 2 2 2 7 13" xfId="44865" xr:uid="{E481B068-88D6-4DBF-85DF-A1B6A86D2B5D}"/>
    <cellStyle name="Shade 2 2 2 2 7 14" xfId="48260" xr:uid="{EB7540C0-0B97-466D-821C-E75614FAA4EC}"/>
    <cellStyle name="Shade 2 2 2 2 7 15" xfId="50264" xr:uid="{9BC68CD8-89B7-43A0-8C81-DF5CDD164FA4}"/>
    <cellStyle name="Shade 2 2 2 2 7 2" xfId="7279" xr:uid="{68F090E7-BC1B-44AF-82F9-B64E8A8E3590}"/>
    <cellStyle name="Shade 2 2 2 2 7 3" xfId="10857" xr:uid="{53C170AB-8077-4478-956F-BD82284BF054}"/>
    <cellStyle name="Shade 2 2 2 2 7 4" xfId="14758" xr:uid="{AAC44095-E0BC-4F9A-B6B7-674F5DABEC2F}"/>
    <cellStyle name="Shade 2 2 2 2 7 5" xfId="17958" xr:uid="{E9E11796-1D7C-458A-AB2C-F04E5EDA8C93}"/>
    <cellStyle name="Shade 2 2 2 2 7 6" xfId="21939" xr:uid="{DABA60CB-5F71-48F7-8727-9E866DEF364C}"/>
    <cellStyle name="Shade 2 2 2 2 7 7" xfId="24501" xr:uid="{A39B5CC0-5D74-4643-8A4B-857893525EFF}"/>
    <cellStyle name="Shade 2 2 2 2 7 8" xfId="28842" xr:uid="{71A586C0-41CD-4016-BF05-0C080755944E}"/>
    <cellStyle name="Shade 2 2 2 2 7 9" xfId="30815" xr:uid="{EAD5985A-7FFE-44E2-A153-E623E318D701}"/>
    <cellStyle name="Shade 2 2 2 2 8" xfId="4228" xr:uid="{7CC1AB26-0045-4D75-AC3C-C4CAA2E5E27C}"/>
    <cellStyle name="Shade 2 2 2 2 8 10" xfId="41891" xr:uid="{00B2DFE3-67D1-42D3-A4F9-E2912E9BB780}"/>
    <cellStyle name="Shade 2 2 2 2 8 11" xfId="46227" xr:uid="{A1970FE5-1FE1-4A14-AC83-C953869AF610}"/>
    <cellStyle name="Shade 2 2 2 2 8 12" xfId="49631" xr:uid="{BC059D2D-64EC-45FC-8138-350B2B751B3B}"/>
    <cellStyle name="Shade 2 2 2 2 8 13" xfId="51598" xr:uid="{E6AB0B71-1D12-43A9-8D2E-A9347CA7A549}"/>
    <cellStyle name="Shade 2 2 2 2 8 2" xfId="8661" xr:uid="{6B4811FC-F00C-4132-A9D5-C3E9436587E8}"/>
    <cellStyle name="Shade 2 2 2 2 8 3" xfId="12232" xr:uid="{623F09FC-4B76-4418-8552-480681AEB60B}"/>
    <cellStyle name="Shade 2 2 2 2 8 4" xfId="16135" xr:uid="{EBAC0B03-FBA5-4BDB-B368-0A0B193AAA27}"/>
    <cellStyle name="Shade 2 2 2 2 8 5" xfId="19316" xr:uid="{1EDB7683-3FDC-4F88-AB0A-4BE8ECD539BC}"/>
    <cellStyle name="Shade 2 2 2 2 8 6" xfId="25835" xr:uid="{A810C2EF-E6F9-43E8-A3B0-592DE256F705}"/>
    <cellStyle name="Shade 2 2 2 2 8 7" xfId="32183" xr:uid="{5794A70E-7889-4672-BF5B-7B637F975B55}"/>
    <cellStyle name="Shade 2 2 2 2 8 8" xfId="35789" xr:uid="{A35CC8DF-AE65-46AE-82B7-8039601E1EB3}"/>
    <cellStyle name="Shade 2 2 2 2 8 9" xfId="39241" xr:uid="{825A75EF-4D9F-45BD-904E-621E1BB5CB93}"/>
    <cellStyle name="Shade 2 2 2 2 9" xfId="3963" xr:uid="{98474C80-C9A9-44CD-9C78-35FF31721F44}"/>
    <cellStyle name="Shade 2 2 2 2 9 10" xfId="41626" xr:uid="{B713BD3B-3BA9-4BC8-8ADD-E304564EF457}"/>
    <cellStyle name="Shade 2 2 2 2 9 11" xfId="45962" xr:uid="{749DCC4A-8677-4F3C-A991-76B94FBF9AC2}"/>
    <cellStyle name="Shade 2 2 2 2 9 12" xfId="49366" xr:uid="{00229333-209B-4B9E-AB2B-89D5F9BBFCD0}"/>
    <cellStyle name="Shade 2 2 2 2 9 13" xfId="51333" xr:uid="{4CF481B6-DC6C-4524-B524-9A3766531B38}"/>
    <cellStyle name="Shade 2 2 2 2 9 2" xfId="8396" xr:uid="{5F08E62E-8184-4F6E-9A6F-1063B1DBC25B}"/>
    <cellStyle name="Shade 2 2 2 2 9 3" xfId="11967" xr:uid="{A8F0B85A-F56C-4107-9490-9A77268400D1}"/>
    <cellStyle name="Shade 2 2 2 2 9 4" xfId="15870" xr:uid="{AD2B7E10-A354-4D90-A0E6-24CD4CFBB7B1}"/>
    <cellStyle name="Shade 2 2 2 2 9 5" xfId="19051" xr:uid="{F8174123-CDC9-4945-AE82-85058E7744AD}"/>
    <cellStyle name="Shade 2 2 2 2 9 6" xfId="25570" xr:uid="{EB04F35E-399F-4E29-8F21-5B479403FF61}"/>
    <cellStyle name="Shade 2 2 2 2 9 7" xfId="31918" xr:uid="{F386D6E5-14B5-4605-908D-046A2968F58D}"/>
    <cellStyle name="Shade 2 2 2 2 9 8" xfId="35524" xr:uid="{77F92320-BF43-4C02-8FEF-AE2B03456651}"/>
    <cellStyle name="Shade 2 2 2 2 9 9" xfId="38976" xr:uid="{8FD1D2E9-855C-47C6-8DBB-AFA7F1E7ABE7}"/>
    <cellStyle name="Shade 2 2 2 3" xfId="1493" xr:uid="{F5F2ADED-45EF-4333-81ED-766FE004213A}"/>
    <cellStyle name="Shade 2 2 2 3 10" xfId="36642" xr:uid="{97E80B10-A27D-4628-9728-DA637C32CEB7}"/>
    <cellStyle name="Shade 2 2 2 3 11" xfId="37491" xr:uid="{8491BBD9-8599-460F-8580-1F06A49A90DE}"/>
    <cellStyle name="Shade 2 2 2 3 12" xfId="43518" xr:uid="{2F9888EA-F542-4BAE-92FD-42CB35EC284E}"/>
    <cellStyle name="Shade 2 2 2 3 13" xfId="46893" xr:uid="{E0D7B277-CA05-492D-B5FA-D09F3E6650B4}"/>
    <cellStyle name="Shade 2 2 2 3 2" xfId="5932" xr:uid="{5B5E3715-58D5-45B2-8A45-13FD38C025AF}"/>
    <cellStyle name="Shade 2 2 2 3 3" xfId="9509" xr:uid="{7F6F6304-C6DC-4B16-A968-BD0F04DA0120}"/>
    <cellStyle name="Shade 2 2 2 3 4" xfId="16614" xr:uid="{875EBA7C-253B-42DA-9A6E-B3D86E1266CC}"/>
    <cellStyle name="Shade 2 2 2 3 5" xfId="20601" xr:uid="{CB37D99C-2BD7-49AB-9C4B-975AD251192F}"/>
    <cellStyle name="Shade 2 2 2 3 6" xfId="23217" xr:uid="{819B1AF8-2017-43A6-AC2C-7A35448A450D}"/>
    <cellStyle name="Shade 2 2 2 3 7" xfId="27528" xr:uid="{45C0D623-08F1-46D7-898D-530D8A91B72D}"/>
    <cellStyle name="Shade 2 2 2 3 8" xfId="26929" xr:uid="{A6D6A177-F7BE-45EA-8775-E5AE7B67DDE3}"/>
    <cellStyle name="Shade 2 2 2 3 9" xfId="33076" xr:uid="{469884E2-767E-45E6-99C8-3A104607524A}"/>
    <cellStyle name="Shade 2 2 2 4" xfId="993" xr:uid="{E8733A79-F105-470C-B9C8-803283381884}"/>
    <cellStyle name="Shade 2 2 2 4 10" xfId="32576" xr:uid="{8C188B6E-4F47-4C0C-B0EC-9EFAA48B81D5}"/>
    <cellStyle name="Shade 2 2 2 4 11" xfId="36192" xr:uid="{EF5B8111-1317-49F3-9626-ADF6D7F905F9}"/>
    <cellStyle name="Shade 2 2 2 4 12" xfId="36743" xr:uid="{76695A32-4385-4251-873E-2397B77F5FEB}"/>
    <cellStyle name="Shade 2 2 2 4 13" xfId="43018" xr:uid="{CEA8F9CE-446D-487F-859A-7959C822B3C2}"/>
    <cellStyle name="Shade 2 2 2 4 14" xfId="47018" xr:uid="{0C300BB2-B8D0-4CFD-B308-A5D90E60D095}"/>
    <cellStyle name="Shade 2 2 2 4 2" xfId="5435" xr:uid="{E8E72BF8-A628-4191-9EFA-A3EB69A609C3}"/>
    <cellStyle name="Shade 2 2 2 4 3" xfId="5081" xr:uid="{DB2F8F30-7557-421B-93A6-7BB2C1856633}"/>
    <cellStyle name="Shade 2 2 2 4 4" xfId="12971" xr:uid="{E89FE71C-AFCB-43BF-B1E9-EC8647248BFB}"/>
    <cellStyle name="Shade 2 2 2 4 5" xfId="13534" xr:uid="{934621C4-189F-4FC2-8C6F-09A239920C04}"/>
    <cellStyle name="Shade 2 2 2 4 6" xfId="20101" xr:uid="{A6D7AEDD-5F75-41A2-8B68-9BE88C2E14B3}"/>
    <cellStyle name="Shade 2 2 2 4 7" xfId="22853" xr:uid="{08E48AE8-3595-4B4D-9D52-1B9BB4F56663}"/>
    <cellStyle name="Shade 2 2 2 4 8" xfId="27044" xr:uid="{0C13AF82-18E0-49AF-99E7-AF09343F8428}"/>
    <cellStyle name="Shade 2 2 2 4 9" xfId="30369" xr:uid="{FED42CAC-07B6-48EB-BEFF-E680DB1CD02C}"/>
    <cellStyle name="Shade 2 2 2 5" xfId="2051" xr:uid="{0131C260-735F-4849-83DE-2EAB0AFD39E1}"/>
    <cellStyle name="Shade 2 2 2 5 10" xfId="33630" xr:uid="{829012D4-06BC-40D8-97AB-1B202538D7CB}"/>
    <cellStyle name="Shade 2 2 2 5 11" xfId="37142" xr:uid="{93DF0851-F4C2-4878-82DE-848099C2DBFF}"/>
    <cellStyle name="Shade 2 2 2 5 12" xfId="39768" xr:uid="{FA2232DC-B247-4351-8B9B-7246AEB23D1A}"/>
    <cellStyle name="Shade 2 2 2 5 13" xfId="44074" xr:uid="{3073CDA3-69A4-4F40-B86B-9557174870B5}"/>
    <cellStyle name="Shade 2 2 2 5 14" xfId="47328" xr:uid="{1424D858-9948-4BE8-8652-73723C06F038}"/>
    <cellStyle name="Shade 2 2 2 5 2" xfId="6489" xr:uid="{F3319BED-1255-4221-BA4A-A70DC6B666D6}"/>
    <cellStyle name="Shade 2 2 2 5 3" xfId="10067" xr:uid="{5B556E28-C8AA-4057-BD8C-F8E935EA5594}"/>
    <cellStyle name="Shade 2 2 2 5 4" xfId="13966" xr:uid="{B0F1980C-9AAC-49F4-8004-D3B0FC52DE7A}"/>
    <cellStyle name="Shade 2 2 2 5 5" xfId="17167" xr:uid="{6965732B-4B43-4CDD-A235-45CB7248948E}"/>
    <cellStyle name="Shade 2 2 2 5 6" xfId="21150" xr:uid="{00B3F918-A3E6-4B0B-B90D-7CBB81A8256F}"/>
    <cellStyle name="Shade 2 2 2 5 7" xfId="23737" xr:uid="{E9AEADAB-97C8-4646-AA71-1F4DBA52C1D9}"/>
    <cellStyle name="Shade 2 2 2 5 8" xfId="28068" xr:uid="{3A1C172B-1617-4E32-8AF9-FA013A062C78}"/>
    <cellStyle name="Shade 2 2 2 5 9" xfId="27345" xr:uid="{4A50F8DA-E62D-40CB-AA00-C4CB2EBE0704}"/>
    <cellStyle name="Shade 2 2 2 6" xfId="2381" xr:uid="{8FE09A96-3A3C-42C9-8E2E-0D3C533050D9}"/>
    <cellStyle name="Shade 2 2 2 6 10" xfId="33960" xr:uid="{2B7F677A-D620-4893-98D1-6FCA511D14A7}"/>
    <cellStyle name="Shade 2 2 2 6 11" xfId="37450" xr:uid="{C747A998-E225-48D2-988C-0787728A3D92}"/>
    <cellStyle name="Shade 2 2 2 6 12" xfId="40098" xr:uid="{29498E96-E8A6-49C7-9247-207065A6820E}"/>
    <cellStyle name="Shade 2 2 2 6 13" xfId="44404" xr:uid="{9D8C03D4-A4BE-4DED-833B-B006D391C8AE}"/>
    <cellStyle name="Shade 2 2 2 6 14" xfId="49110" xr:uid="{55FAF7F9-E861-456B-831E-2AB42CFADB62}"/>
    <cellStyle name="Shade 2 2 2 6 2" xfId="6819" xr:uid="{51C6DECB-0646-4C54-8DBD-106555987957}"/>
    <cellStyle name="Shade 2 2 2 6 3" xfId="10397" xr:uid="{BBF1992D-9339-418F-881F-4D92719E2DEE}"/>
    <cellStyle name="Shade 2 2 2 6 4" xfId="14296" xr:uid="{0DD5751B-D1A4-4B35-997B-103C3D1FA659}"/>
    <cellStyle name="Shade 2 2 2 6 5" xfId="17497" xr:uid="{532A7FF7-6579-48EF-ABF6-4A285967CA3B}"/>
    <cellStyle name="Shade 2 2 2 6 6" xfId="21480" xr:uid="{A80DF029-5C23-4F4E-8445-3B4EEF6E6644}"/>
    <cellStyle name="Shade 2 2 2 6 7" xfId="24067" xr:uid="{0AE10DB1-B0DF-4C65-A895-8BDCF8A21982}"/>
    <cellStyle name="Shade 2 2 2 6 8" xfId="28390" xr:uid="{A51D7013-1B38-4314-8CBB-BFCA6A290FF2}"/>
    <cellStyle name="Shade 2 2 2 6 9" xfId="26479" xr:uid="{2D0DF9ED-7647-4EFB-A395-37FAA801EF9C}"/>
    <cellStyle name="Shade 2 2 2 7" xfId="3065" xr:uid="{71CD4AB8-C6C2-4E2A-BEFA-AB649976914A}"/>
    <cellStyle name="Shade 2 2 2 7 10" xfId="34642" xr:uid="{F50E26B9-E691-461D-9984-143FFD6CD470}"/>
    <cellStyle name="Shade 2 2 2 7 11" xfId="38087" xr:uid="{037734A6-69AD-4EE4-A689-758077C68C52}"/>
    <cellStyle name="Shade 2 2 2 7 12" xfId="40776" xr:uid="{6BBEFB79-107D-4C10-AC75-D62FFFD9FC42}"/>
    <cellStyle name="Shade 2 2 2 7 13" xfId="45087" xr:uid="{3C6AB6FA-B960-414B-BF0A-B19D19C9E1C0}"/>
    <cellStyle name="Shade 2 2 2 7 14" xfId="48478" xr:uid="{09405175-24A6-4571-8C0C-F99B896066EF}"/>
    <cellStyle name="Shade 2 2 2 7 15" xfId="50483" xr:uid="{4D42F406-C440-4FB5-A6E5-9A238493277D}"/>
    <cellStyle name="Shade 2 2 2 7 2" xfId="7500" xr:uid="{0C495002-2594-4525-A1E5-A4914CE02478}"/>
    <cellStyle name="Shade 2 2 2 7 3" xfId="11079" xr:uid="{6FABE558-B60B-4BD1-A3A3-D2D913C6C050}"/>
    <cellStyle name="Shade 2 2 2 7 4" xfId="14979" xr:uid="{B03B8DCD-13C1-46A1-B192-5B978CE14438}"/>
    <cellStyle name="Shade 2 2 2 7 5" xfId="18178" xr:uid="{CEEF5511-2538-498B-9C68-84FCA0A3A80C}"/>
    <cellStyle name="Shade 2 2 2 7 6" xfId="22158" xr:uid="{44EA4377-FF46-44F9-BE06-A12DDA1345C6}"/>
    <cellStyle name="Shade 2 2 2 7 7" xfId="24720" xr:uid="{5A0DB98A-A405-48C0-A3B7-D30125B2BA0B}"/>
    <cellStyle name="Shade 2 2 2 7 8" xfId="29063" xr:uid="{229868CD-F73C-4921-938E-D30E81BE3B46}"/>
    <cellStyle name="Shade 2 2 2 7 9" xfId="31037" xr:uid="{50554A99-CBEE-4B7B-8EAC-B276944596C3}"/>
    <cellStyle name="Shade 2 2 2 8" xfId="3014" xr:uid="{78E09214-8A38-47FD-9BAA-270B938F0D19}"/>
    <cellStyle name="Shade 2 2 2 8 10" xfId="34591" xr:uid="{86C54748-EB85-471E-86F7-9E5D73FD3B75}"/>
    <cellStyle name="Shade 2 2 2 8 11" xfId="38036" xr:uid="{E651DB46-D627-4C9E-B8AE-9C41103F1959}"/>
    <cellStyle name="Shade 2 2 2 8 12" xfId="40725" xr:uid="{81AFACDF-9977-42F1-AAC9-EBEFDF88DDA1}"/>
    <cellStyle name="Shade 2 2 2 8 13" xfId="45036" xr:uid="{7A44A1F1-EDF7-45A2-833D-1CA3DC4BB3A0}"/>
    <cellStyle name="Shade 2 2 2 8 14" xfId="48427" xr:uid="{084E6D66-2A8D-4F23-946B-E96098477163}"/>
    <cellStyle name="Shade 2 2 2 8 15" xfId="50432" xr:uid="{76373A4D-BE68-41A4-80CA-0AD512DCFE73}"/>
    <cellStyle name="Shade 2 2 2 8 2" xfId="7449" xr:uid="{A98417EA-05A6-4E72-A495-0D54B59922B6}"/>
    <cellStyle name="Shade 2 2 2 8 3" xfId="11028" xr:uid="{D86A21A1-F2BC-4882-8985-03DDD5757749}"/>
    <cellStyle name="Shade 2 2 2 8 4" xfId="14928" xr:uid="{BCE03F91-147D-4260-81E8-84CF9943DE74}"/>
    <cellStyle name="Shade 2 2 2 8 5" xfId="18127" xr:uid="{EDF6EAAA-8A94-4605-B1D3-F0E685AA8C64}"/>
    <cellStyle name="Shade 2 2 2 8 6" xfId="22107" xr:uid="{5AAD9F0C-0366-4559-B21E-3071D23C7763}"/>
    <cellStyle name="Shade 2 2 2 8 7" xfId="24669" xr:uid="{5AADD4E8-CFF9-4976-9F59-7E6A65E6F2E0}"/>
    <cellStyle name="Shade 2 2 2 8 8" xfId="29012" xr:uid="{BE902752-375A-4987-A216-F37C7606092B}"/>
    <cellStyle name="Shade 2 2 2 8 9" xfId="30986" xr:uid="{DBA7ED76-C81D-48CF-928B-9CFA93B5C4EB}"/>
    <cellStyle name="Shade 2 2 2 9" xfId="4019" xr:uid="{F0FAC643-1C43-4973-97E3-9D7137D9DF3B}"/>
    <cellStyle name="Shade 2 2 2 9 10" xfId="41682" xr:uid="{A31A1523-C649-4447-895C-D3B438348FC5}"/>
    <cellStyle name="Shade 2 2 2 9 11" xfId="46018" xr:uid="{9C1B330C-4E5B-417F-860A-E21ADAE4A91F}"/>
    <cellStyle name="Shade 2 2 2 9 12" xfId="49422" xr:uid="{AB8782E3-6ADF-4103-BF9F-7935C1043E67}"/>
    <cellStyle name="Shade 2 2 2 9 13" xfId="51389" xr:uid="{C5457B39-49CE-4EDF-A0CF-DFA3BE4724F4}"/>
    <cellStyle name="Shade 2 2 2 9 2" xfId="8452" xr:uid="{DBF4AD43-F1D1-498F-958C-22DEC2B48CAE}"/>
    <cellStyle name="Shade 2 2 2 9 3" xfId="12023" xr:uid="{BAFBDC4D-07D7-4909-BAE9-1950381B3E63}"/>
    <cellStyle name="Shade 2 2 2 9 4" xfId="15926" xr:uid="{5D3FBA98-D872-4C62-8126-A26CC2B60319}"/>
    <cellStyle name="Shade 2 2 2 9 5" xfId="19107" xr:uid="{D34A133C-02D0-42FA-B6A1-1CB20CDD9FE7}"/>
    <cellStyle name="Shade 2 2 2 9 6" xfId="25626" xr:uid="{1C0E5526-813E-401F-A807-ABA8A0ED928A}"/>
    <cellStyle name="Shade 2 2 2 9 7" xfId="31974" xr:uid="{56A022A5-B485-4A5F-9579-64E2DFFC7D23}"/>
    <cellStyle name="Shade 2 2 2 9 8" xfId="35580" xr:uid="{33D72871-611B-4065-91BE-D0F702534F37}"/>
    <cellStyle name="Shade 2 2 2 9 9" xfId="39032" xr:uid="{5E5835DF-DBBC-4613-A07E-0EA1E50B7FE8}"/>
    <cellStyle name="Shade 2 2 3" xfId="800" xr:uid="{91ABBDDD-1904-4465-B77D-F9944C605117}"/>
    <cellStyle name="Shade 2 2 3 10" xfId="5143" xr:uid="{341E8493-F718-4CC5-8B0C-C99A38C8630C}"/>
    <cellStyle name="Shade 2 2 3 11" xfId="4758" xr:uid="{78AD06FA-07AD-4CA7-B0DC-16FE492311CB}"/>
    <cellStyle name="Shade 2 2 3 12" xfId="19909" xr:uid="{93378762-D2D3-4D2F-8E72-708C7650F03A}"/>
    <cellStyle name="Shade 2 2 3 13" xfId="37672" xr:uid="{D2455E45-4239-400E-8D09-BE866C376935}"/>
    <cellStyle name="Shade 2 2 3 14" xfId="42825" xr:uid="{417385A2-C2B9-4174-8713-09C9E514F5D1}"/>
    <cellStyle name="Shade 2 2 3 15" xfId="52663" xr:uid="{41EAD26F-CEF8-42BB-9EA6-5198C61EFA9A}"/>
    <cellStyle name="Shade 2 2 3 2" xfId="1099" xr:uid="{97E0D5CB-38BF-4270-8580-5CE8FC7FEAE5}"/>
    <cellStyle name="Shade 2 2 3 2 10" xfId="36291" xr:uid="{DA9DE8CC-E14D-4675-98F2-F8070B220FA8}"/>
    <cellStyle name="Shade 2 2 3 2 11" xfId="36857" xr:uid="{638911A8-3F7E-48D9-9887-B7D328C88E78}"/>
    <cellStyle name="Shade 2 2 3 2 12" xfId="43124" xr:uid="{99941793-2A8F-4237-A24D-4F07545B2B85}"/>
    <cellStyle name="Shade 2 2 3 2 13" xfId="46799" xr:uid="{C2B2DEA7-41B0-4560-A4F8-151F9E1C55AF}"/>
    <cellStyle name="Shade 2 2 3 2 2" xfId="5541" xr:uid="{ED3348FF-EB62-4738-AE8B-1CE38BBE535C}"/>
    <cellStyle name="Shade 2 2 3 2 3" xfId="9115" xr:uid="{6AE9C802-0DEB-4EEE-92DD-8A75BD89E1DE}"/>
    <cellStyle name="Shade 2 2 3 2 4" xfId="12884" xr:uid="{5218367D-69E4-4FB0-903B-12709DDB5F17}"/>
    <cellStyle name="Shade 2 2 3 2 5" xfId="20207" xr:uid="{692590B3-3EEC-4058-856B-1B44BFA1116F}"/>
    <cellStyle name="Shade 2 2 3 2 6" xfId="22826" xr:uid="{22273F42-3541-40F8-9464-0F30782E3ED8}"/>
    <cellStyle name="Shade 2 2 3 2 7" xfId="27147" xr:uid="{4BC314E2-2E35-4004-902F-CC83AEB466EC}"/>
    <cellStyle name="Shade 2 2 3 2 8" xfId="30509" xr:uid="{04D560C3-6973-4E9B-BF35-285E9E9C1E28}"/>
    <cellStyle name="Shade 2 2 3 2 9" xfId="32682" xr:uid="{0B3FA00F-1773-4B2D-9AF6-2138EB7F7B7A}"/>
    <cellStyle name="Shade 2 2 3 3" xfId="1812" xr:uid="{A9A16E29-E9E6-4C24-83CB-0A4EAEF4B3A3}"/>
    <cellStyle name="Shade 2 2 3 3 10" xfId="33395" xr:uid="{FC9E3E08-C4F8-4327-B8B9-A593B43CEA33}"/>
    <cellStyle name="Shade 2 2 3 3 11" xfId="36934" xr:uid="{22ACCD3D-6D92-4F45-BEDC-A23DADA302EC}"/>
    <cellStyle name="Shade 2 2 3 3 12" xfId="36349" xr:uid="{91DBDDDE-1D59-4030-B1A8-856A2306D0E4}"/>
    <cellStyle name="Shade 2 2 3 3 13" xfId="43837" xr:uid="{DF430F3A-03A6-4163-AE28-D6AEAF5C69DD}"/>
    <cellStyle name="Shade 2 2 3 3 14" xfId="42346" xr:uid="{13ACF939-E6E0-427E-A8FD-A096D14EB2D1}"/>
    <cellStyle name="Shade 2 2 3 3 2" xfId="6250" xr:uid="{F0C8BC15-C929-4B7E-B914-A3FE6FDACDDE}"/>
    <cellStyle name="Shade 2 2 3 3 3" xfId="9828" xr:uid="{477B66FD-93DE-4900-A394-F82BC80B28BF}"/>
    <cellStyle name="Shade 2 2 3 3 4" xfId="13730" xr:uid="{1B9C45C0-FC15-449F-ADA9-5DA5D57A5944}"/>
    <cellStyle name="Shade 2 2 3 3 5" xfId="16933" xr:uid="{B0211843-8018-49E4-81E8-668E6AF99CA1}"/>
    <cellStyle name="Shade 2 2 3 3 6" xfId="20920" xr:uid="{4656EB6D-B923-4357-962F-3AFD38A6FDD7}"/>
    <cellStyle name="Shade 2 2 3 3 7" xfId="23519" xr:uid="{08C50CB3-08E5-45B7-92C3-4FB2C2A14800}"/>
    <cellStyle name="Shade 2 2 3 3 8" xfId="27838" xr:uid="{C481446B-2A4D-4C58-B1E3-A905E9DB748B}"/>
    <cellStyle name="Shade 2 2 3 3 9" xfId="29916" xr:uid="{9E9E5EA5-E159-417C-B727-6ACE20284E02}"/>
    <cellStyle name="Shade 2 2 3 4" xfId="2220" xr:uid="{CB9B946E-A1C2-4F9F-A34D-3F3291B25244}"/>
    <cellStyle name="Shade 2 2 3 4 10" xfId="33799" xr:uid="{F3C683EA-201E-41EB-88DD-670AB62842F2}"/>
    <cellStyle name="Shade 2 2 3 4 11" xfId="37299" xr:uid="{15B1C3D2-84B3-41AA-873C-913B2E32D8C9}"/>
    <cellStyle name="Shade 2 2 3 4 12" xfId="39937" xr:uid="{F8890FCB-C14B-4B8F-BDA0-656B41CD10C1}"/>
    <cellStyle name="Shade 2 2 3 4 13" xfId="44243" xr:uid="{E61F0F13-F641-4601-B9C7-B2CC62FA57C6}"/>
    <cellStyle name="Shade 2 2 3 4 14" xfId="47700" xr:uid="{CC264063-ECDF-4B83-A972-FE8FB8B396AC}"/>
    <cellStyle name="Shade 2 2 3 4 2" xfId="6658" xr:uid="{EE5E4ECC-D320-426F-BB70-9EE50086AD56}"/>
    <cellStyle name="Shade 2 2 3 4 3" xfId="10236" xr:uid="{C1DCF5E3-B9F2-4460-9D19-DE77AE4737A5}"/>
    <cellStyle name="Shade 2 2 3 4 4" xfId="14135" xr:uid="{10E0781F-350F-4D7D-9FC1-2E14526A9D8A}"/>
    <cellStyle name="Shade 2 2 3 4 5" xfId="17336" xr:uid="{B7379F83-50C5-48A7-964A-13DC69564FC1}"/>
    <cellStyle name="Shade 2 2 3 4 6" xfId="21319" xr:uid="{C34930A7-D45B-4F45-A817-90A83CA20028}"/>
    <cellStyle name="Shade 2 2 3 4 7" xfId="23906" xr:uid="{228010A7-51E5-4916-A4B9-99305C96FAE3}"/>
    <cellStyle name="Shade 2 2 3 4 8" xfId="28231" xr:uid="{6F14E314-5984-4E62-BF1D-1CA4B9BAF029}"/>
    <cellStyle name="Shade 2 2 3 4 9" xfId="26762" xr:uid="{8287E065-1F6D-4FA9-94AB-831478DDC883}"/>
    <cellStyle name="Shade 2 2 3 5" xfId="2575" xr:uid="{7CEBB0F2-EDF9-411D-92D3-3BF14E1B0C8C}"/>
    <cellStyle name="Shade 2 2 3 5 10" xfId="34154" xr:uid="{92F242B9-2428-4D68-A081-DB6A3AC0E63B}"/>
    <cellStyle name="Shade 2 2 3 5 11" xfId="37619" xr:uid="{55CCB115-BC8C-457C-A70E-0DFC4AC6F451}"/>
    <cellStyle name="Shade 2 2 3 5 12" xfId="40292" xr:uid="{5892BBD0-8832-48DE-8B97-D9BFB0097097}"/>
    <cellStyle name="Shade 2 2 3 5 13" xfId="44598" xr:uid="{0CA94A70-DB34-45DF-8544-462FEBED8E47}"/>
    <cellStyle name="Shade 2 2 3 5 14" xfId="42304" xr:uid="{24AF83CC-A441-4A68-8BA6-A0F1B1464981}"/>
    <cellStyle name="Shade 2 2 3 5 2" xfId="7012" xr:uid="{7B56B825-64E3-45DD-AB30-811072BB24DC}"/>
    <cellStyle name="Shade 2 2 3 5 3" xfId="10591" xr:uid="{0202E80E-CCAC-41F5-A98C-73838A7BACE4}"/>
    <cellStyle name="Shade 2 2 3 5 4" xfId="14490" xr:uid="{52407D07-0E05-416C-B952-4A1411CC895E}"/>
    <cellStyle name="Shade 2 2 3 5 5" xfId="17691" xr:uid="{AC62C90E-5CFB-4CE7-9871-ADBF1EBDF734}"/>
    <cellStyle name="Shade 2 2 3 5 6" xfId="21674" xr:uid="{2FFB0C81-5A03-4E65-9804-B45FEB1062E1}"/>
    <cellStyle name="Shade 2 2 3 5 7" xfId="24246" xr:uid="{276F6613-9100-45C7-AD48-0F7074132285}"/>
    <cellStyle name="Shade 2 2 3 5 8" xfId="28580" xr:uid="{2E1D8068-3B5C-4BA0-9FB9-CD8FDE9F52AD}"/>
    <cellStyle name="Shade 2 2 3 5 9" xfId="30547" xr:uid="{6EBE7397-DF1E-4E32-8D71-AC9BFEF16471}"/>
    <cellStyle name="Shade 2 2 3 6" xfId="3264" xr:uid="{4D965D97-50E8-47D3-B0D9-AFD94C1BF245}"/>
    <cellStyle name="Shade 2 2 3 6 10" xfId="34841" xr:uid="{75ACA4AF-D0C3-4E30-AA82-F0E8BA49EF41}"/>
    <cellStyle name="Shade 2 2 3 6 11" xfId="38286" xr:uid="{4F6F531D-859A-4667-9AC3-7B0F7D068364}"/>
    <cellStyle name="Shade 2 2 3 6 12" xfId="40975" xr:uid="{0A129644-F914-41A9-AD83-CCAAFC8D229F}"/>
    <cellStyle name="Shade 2 2 3 6 13" xfId="45286" xr:uid="{3BFC73BF-F9B5-4A27-9072-E63750D44B51}"/>
    <cellStyle name="Shade 2 2 3 6 14" xfId="48677" xr:uid="{9C30B701-B88E-4FE8-B219-9DC5AB8710F8}"/>
    <cellStyle name="Shade 2 2 3 6 15" xfId="50682" xr:uid="{8B4B7A4A-1CED-48CA-A94B-3B90FB122E38}"/>
    <cellStyle name="Shade 2 2 3 6 2" xfId="7699" xr:uid="{9F248B57-626A-4E34-B7A8-D92598339CC9}"/>
    <cellStyle name="Shade 2 2 3 6 3" xfId="11278" xr:uid="{9F94EBE1-BF56-4B9A-A56C-6EAB1754D71F}"/>
    <cellStyle name="Shade 2 2 3 6 4" xfId="15178" xr:uid="{8E8E8A5D-16A7-46DB-BEC7-27EF71582BBB}"/>
    <cellStyle name="Shade 2 2 3 6 5" xfId="18377" xr:uid="{30B6758A-DA40-4C0F-8CB1-71A9F0CC07B9}"/>
    <cellStyle name="Shade 2 2 3 6 6" xfId="22357" xr:uid="{010ADDCA-9A07-4186-8485-00528144B7C6}"/>
    <cellStyle name="Shade 2 2 3 6 7" xfId="24919" xr:uid="{A0FD4AD3-C30C-41E5-899C-E569D94DDD8C}"/>
    <cellStyle name="Shade 2 2 3 6 8" xfId="29262" xr:uid="{C0598ECE-DF0E-4E3F-8CC0-6D98FDE163C0}"/>
    <cellStyle name="Shade 2 2 3 6 9" xfId="31236" xr:uid="{48CCC970-11E5-43BD-A438-164D72C54E1F}"/>
    <cellStyle name="Shade 2 2 3 7" xfId="3557" xr:uid="{1268D24D-82CB-49FC-A423-B20C88D3BD9A}"/>
    <cellStyle name="Shade 2 2 3 7 10" xfId="35134" xr:uid="{CACD2EEB-F090-4562-B9B5-8AA00BACAD5E}"/>
    <cellStyle name="Shade 2 2 3 7 11" xfId="38579" xr:uid="{B55F415D-E869-470C-8E5A-6BF97FB29918}"/>
    <cellStyle name="Shade 2 2 3 7 12" xfId="41268" xr:uid="{2C5C4C58-025A-4E4D-9C15-F35C1B4D21EC}"/>
    <cellStyle name="Shade 2 2 3 7 13" xfId="45579" xr:uid="{E54922FE-FDD9-4731-B51E-BB0033DAFAA8}"/>
    <cellStyle name="Shade 2 2 3 7 14" xfId="48970" xr:uid="{8E32A5C6-28DF-4B93-B3F8-9067F3EC935D}"/>
    <cellStyle name="Shade 2 2 3 7 15" xfId="50975" xr:uid="{B2913085-96C1-4D40-8FA7-7B4EAEB47D8A}"/>
    <cellStyle name="Shade 2 2 3 7 2" xfId="7992" xr:uid="{0098B1FC-1210-4017-AC36-6BB85EC08E22}"/>
    <cellStyle name="Shade 2 2 3 7 3" xfId="11571" xr:uid="{BF416C5F-1C5E-4A46-8262-614F54C6BD7D}"/>
    <cellStyle name="Shade 2 2 3 7 4" xfId="15471" xr:uid="{A3CCE5C2-ED86-4CE7-BE7E-70389E3A49E5}"/>
    <cellStyle name="Shade 2 2 3 7 5" xfId="18670" xr:uid="{6688F06A-7DF0-4A56-9B17-DBB6DF6140C2}"/>
    <cellStyle name="Shade 2 2 3 7 6" xfId="22650" xr:uid="{B7DAF56E-CFC0-4BA0-BEF3-29ADFC2AE624}"/>
    <cellStyle name="Shade 2 2 3 7 7" xfId="25212" xr:uid="{44688529-87AF-4109-8FD9-DD17ED92AF48}"/>
    <cellStyle name="Shade 2 2 3 7 8" xfId="29555" xr:uid="{AF6C9C09-AE98-472A-9ADF-E79E003AA547}"/>
    <cellStyle name="Shade 2 2 3 7 9" xfId="31529" xr:uid="{F9880B6F-4105-4A68-B0B1-C678395B6BE2}"/>
    <cellStyle name="Shade 2 2 3 8" xfId="4216" xr:uid="{71E648F5-0DC4-42CC-A1C1-6403FD9B4935}"/>
    <cellStyle name="Shade 2 2 3 8 10" xfId="41879" xr:uid="{35AAD069-3B93-4875-9ED0-1EEFB75B090B}"/>
    <cellStyle name="Shade 2 2 3 8 11" xfId="46215" xr:uid="{EE3C5A59-51D6-4E63-94A6-FE6E4CFB414F}"/>
    <cellStyle name="Shade 2 2 3 8 12" xfId="49619" xr:uid="{425BD152-C01E-4F9E-9312-24F1DDFE53B7}"/>
    <cellStyle name="Shade 2 2 3 8 13" xfId="51586" xr:uid="{E6F225DB-D923-407D-825D-23EB92754878}"/>
    <cellStyle name="Shade 2 2 3 8 2" xfId="8649" xr:uid="{1D442EFA-EA34-4517-AAC1-97095E2715AF}"/>
    <cellStyle name="Shade 2 2 3 8 3" xfId="12220" xr:uid="{66538FE2-27EB-4102-8A31-5E437D6A8AC0}"/>
    <cellStyle name="Shade 2 2 3 8 4" xfId="16123" xr:uid="{5C698B0E-E5D4-4D27-A744-230D5890DE43}"/>
    <cellStyle name="Shade 2 2 3 8 5" xfId="19304" xr:uid="{ECE99F90-7348-4010-96E7-B122DEEA0E4E}"/>
    <cellStyle name="Shade 2 2 3 8 6" xfId="25823" xr:uid="{3AEC16EB-0963-4617-B779-8A70A0CBEFB3}"/>
    <cellStyle name="Shade 2 2 3 8 7" xfId="32171" xr:uid="{FBF9B592-CCCC-4F00-B368-61BC5E517FCD}"/>
    <cellStyle name="Shade 2 2 3 8 8" xfId="35777" xr:uid="{710FE0F8-1574-4F23-96B0-C0C509335959}"/>
    <cellStyle name="Shade 2 2 3 8 9" xfId="39229" xr:uid="{570E4C71-3DA8-4665-A28A-BC8D1F64CB14}"/>
    <cellStyle name="Shade 2 2 3 9" xfId="3813" xr:uid="{87E9AA61-6FDD-4683-A74E-D4A7D46F6DD4}"/>
    <cellStyle name="Shade 2 2 3 9 10" xfId="41476" xr:uid="{74EE8C11-3E73-472E-B11F-03FDE4524337}"/>
    <cellStyle name="Shade 2 2 3 9 11" xfId="45812" xr:uid="{E402E78A-CBC1-4D5C-AF2D-E79DD547D9B1}"/>
    <cellStyle name="Shade 2 2 3 9 12" xfId="49216" xr:uid="{3C7DC2B9-FDD3-45CA-A776-CD693EDC5A9A}"/>
    <cellStyle name="Shade 2 2 3 9 13" xfId="51183" xr:uid="{2572BCE0-075A-4163-9E00-144021A88138}"/>
    <cellStyle name="Shade 2 2 3 9 2" xfId="8246" xr:uid="{442064E2-51FD-49E3-A506-D126EBCE8F15}"/>
    <cellStyle name="Shade 2 2 3 9 3" xfId="11817" xr:uid="{0138985E-42A9-4ABF-BA0E-387EE50BBD46}"/>
    <cellStyle name="Shade 2 2 3 9 4" xfId="15720" xr:uid="{A0A1BB64-B6A1-418B-8596-8DCA915B9540}"/>
    <cellStyle name="Shade 2 2 3 9 5" xfId="18901" xr:uid="{01A3350C-3755-4889-B3E9-D0DAE35E919F}"/>
    <cellStyle name="Shade 2 2 3 9 6" xfId="25420" xr:uid="{FA372AC2-040B-4D5D-AFE6-F22FCFC610A3}"/>
    <cellStyle name="Shade 2 2 3 9 7" xfId="31768" xr:uid="{CA571787-CDAB-43FF-9FF9-C0E8E3E2FBE8}"/>
    <cellStyle name="Shade 2 2 3 9 8" xfId="35374" xr:uid="{C61D71ED-E3E6-4757-A898-27E05F0C9C66}"/>
    <cellStyle name="Shade 2 2 3 9 9" xfId="38826" xr:uid="{F5280268-0E43-4CCB-9AD2-0C84446A5DF7}"/>
    <cellStyle name="Shade 2 2 4" xfId="5002" xr:uid="{81FACF5B-0894-44FF-826D-8C7BC303BD13}"/>
    <cellStyle name="Shade 2 2 5" xfId="26632" xr:uid="{1ADA641F-938B-4A7B-83C9-CCAC56C71DA0}"/>
    <cellStyle name="Shade 2 2 6" xfId="52128" xr:uid="{21082F87-30C6-4899-A0BA-AA443B8246D1}"/>
    <cellStyle name="Shade 2 3" xfId="360" xr:uid="{C4141320-0E8E-4FD5-9C5B-459A2125596E}"/>
    <cellStyle name="Shade 2 3 10" xfId="2818" xr:uid="{8EB8DE14-BBE6-4BAF-8D47-D3C471A03BEB}"/>
    <cellStyle name="Shade 2 3 10 10" xfId="34397" xr:uid="{56A864D6-F227-4A66-8391-0AA0E5CC8F6C}"/>
    <cellStyle name="Shade 2 3 10 11" xfId="37842" xr:uid="{4BBDFFDE-6147-4CD0-8628-C7E8711248C0}"/>
    <cellStyle name="Shade 2 3 10 12" xfId="40535" xr:uid="{1F3E4056-2AB8-49CD-80DB-76D73ABD56F4}"/>
    <cellStyle name="Shade 2 3 10 13" xfId="44841" xr:uid="{AD14CF4B-E989-4D3E-BC47-DF9FA994A7DF}"/>
    <cellStyle name="Shade 2 3 10 14" xfId="48235" xr:uid="{4FCD1AC1-544C-4282-970D-86A4FAFAAD15}"/>
    <cellStyle name="Shade 2 3 10 15" xfId="50242" xr:uid="{8A271874-075A-40CD-BF2E-C44A98FDC122}"/>
    <cellStyle name="Shade 2 3 10 2" xfId="7254" xr:uid="{C44B9141-410E-40F5-86C7-D5384AAA1076}"/>
    <cellStyle name="Shade 2 3 10 3" xfId="10834" xr:uid="{69E631B3-0498-4857-BF19-70A4DF9C8ED5}"/>
    <cellStyle name="Shade 2 3 10 4" xfId="14733" xr:uid="{2A2BD9C5-1F70-4A85-B575-57E2675DDEB9}"/>
    <cellStyle name="Shade 2 3 10 5" xfId="17934" xr:uid="{A32B219F-4B4E-4D53-B445-F56C64E1A43A}"/>
    <cellStyle name="Shade 2 3 10 6" xfId="21917" xr:uid="{BDF78E24-B941-4FBB-AE60-AB81BED18885}"/>
    <cellStyle name="Shade 2 3 10 7" xfId="24479" xr:uid="{A1B64025-A189-49DB-BC49-B8D6B218D56B}"/>
    <cellStyle name="Shade 2 3 10 8" xfId="28817" xr:uid="{77F4AF45-331B-4DFB-8F28-5B9069C33972}"/>
    <cellStyle name="Shade 2 3 10 9" xfId="30790" xr:uid="{5611327E-A303-40CF-AF7F-AE9BB8F58D6B}"/>
    <cellStyle name="Shade 2 3 11" xfId="3877" xr:uid="{BA20B408-FD04-4345-9A6F-6EA30B090A8E}"/>
    <cellStyle name="Shade 2 3 11 10" xfId="41540" xr:uid="{38A6643D-837B-4859-8DA3-D1DED20248A6}"/>
    <cellStyle name="Shade 2 3 11 11" xfId="45876" xr:uid="{AD0F9EDB-E32E-490A-8B53-FC315674C02F}"/>
    <cellStyle name="Shade 2 3 11 12" xfId="49280" xr:uid="{339870CF-2CE4-4B3C-80AA-B3D97C842FF7}"/>
    <cellStyle name="Shade 2 3 11 13" xfId="51247" xr:uid="{F7DAC949-258F-4AB2-94F5-A7705807031C}"/>
    <cellStyle name="Shade 2 3 11 2" xfId="8310" xr:uid="{0E76E080-DC7A-47F9-A23B-6CB6B6829498}"/>
    <cellStyle name="Shade 2 3 11 3" xfId="11881" xr:uid="{11153A68-D987-458F-82A9-54816CA48A65}"/>
    <cellStyle name="Shade 2 3 11 4" xfId="15784" xr:uid="{B77AFAC5-1FB3-4AE5-9643-6C5B85C7F299}"/>
    <cellStyle name="Shade 2 3 11 5" xfId="18965" xr:uid="{D4D1A310-CF9B-4B5C-AB59-9A3BF62E36A8}"/>
    <cellStyle name="Shade 2 3 11 6" xfId="25484" xr:uid="{BAD7E5EE-B156-4E9E-A86C-402B434361FA}"/>
    <cellStyle name="Shade 2 3 11 7" xfId="31832" xr:uid="{139C11AA-9562-480D-856D-267218481A6C}"/>
    <cellStyle name="Shade 2 3 11 8" xfId="35438" xr:uid="{C751BBB1-7C1B-4B87-AE3F-36F120A40F04}"/>
    <cellStyle name="Shade 2 3 11 9" xfId="38890" xr:uid="{310B8C58-26E1-419E-8D8A-2F7C8A239C88}"/>
    <cellStyle name="Shade 2 3 12" xfId="3718" xr:uid="{8D99AA2B-0774-48D1-95B6-EC47A59CAD45}"/>
    <cellStyle name="Shade 2 3 12 10" xfId="41383" xr:uid="{76716583-D840-4D24-A8B1-6DB99AF16D4D}"/>
    <cellStyle name="Shade 2 3 12 11" xfId="45717" xr:uid="{D96ECC0C-93A9-4BE1-B40F-8B1284C2ACE5}"/>
    <cellStyle name="Shade 2 3 12 12" xfId="49121" xr:uid="{C335B0C2-5A8C-4290-902B-9340B0E107B5}"/>
    <cellStyle name="Shade 2 3 12 13" xfId="51090" xr:uid="{9B5CD8EB-CB3C-49D0-9BB0-CF1C579FC520}"/>
    <cellStyle name="Shade 2 3 12 2" xfId="8151" xr:uid="{415338AA-57B2-43EA-B30D-C23836CD6E79}"/>
    <cellStyle name="Shade 2 3 12 3" xfId="11723" xr:uid="{D5F138A7-6CC8-4928-943C-B645EDED7DDD}"/>
    <cellStyle name="Shade 2 3 12 4" xfId="15625" xr:uid="{9B29D4ED-B266-4A79-9D4B-F146954D65F5}"/>
    <cellStyle name="Shade 2 3 12 5" xfId="18806" xr:uid="{D5DE717C-163F-4196-9642-8C7B85D93B01}"/>
    <cellStyle name="Shade 2 3 12 6" xfId="25327" xr:uid="{34773F4C-5C70-49D8-AD6F-581F8A8C9ADE}"/>
    <cellStyle name="Shade 2 3 12 7" xfId="31674" xr:uid="{FF5BBDD4-CD11-439E-9410-18DC0F232A34}"/>
    <cellStyle name="Shade 2 3 12 8" xfId="35279" xr:uid="{6108CFAD-3010-4F3A-8277-D9CD890A3D11}"/>
    <cellStyle name="Shade 2 3 12 9" xfId="38731" xr:uid="{9E4C55F1-B4BD-4B16-A435-5381E88E25BC}"/>
    <cellStyle name="Shade 2 3 13" xfId="4897" xr:uid="{003165B0-A07B-400D-A47C-D04835F9DD10}"/>
    <cellStyle name="Shade 2 3 14" xfId="5034" xr:uid="{20D43F82-CF20-4BB7-A8F1-5A25370ADEE8}"/>
    <cellStyle name="Shade 2 3 15" xfId="18873" xr:uid="{95E9E059-AEC9-4822-9AB7-E06C5522A61F}"/>
    <cellStyle name="Shade 2 3 16" xfId="30251" xr:uid="{61C4323F-E943-4F28-B7A6-B60C93D8E140}"/>
    <cellStyle name="Shade 2 3 17" xfId="42469" xr:uid="{24348BEB-BD1F-4C73-962A-81CF32340073}"/>
    <cellStyle name="Shade 2 3 18" xfId="52295" xr:uid="{3CBCD7C8-F983-439F-9C04-C588BF8714FF}"/>
    <cellStyle name="Shade 2 3 2" xfId="697" xr:uid="{760A6943-0EF4-4997-8A17-17BC79817E5A}"/>
    <cellStyle name="Shade 2 3 2 10" xfId="4546" xr:uid="{2ED8DDF6-9CC7-4FE8-9B6C-8D1452CD4A2B}"/>
    <cellStyle name="Shade 2 3 2 10 10" xfId="42209" xr:uid="{4DCE3868-3E19-4E13-95A5-372E0FD8B9DC}"/>
    <cellStyle name="Shade 2 3 2 10 11" xfId="46545" xr:uid="{1C451ED9-7536-447B-935C-8CE0C5B6C767}"/>
    <cellStyle name="Shade 2 3 2 10 12" xfId="49949" xr:uid="{38047D34-1B91-4052-9953-49B130DCBD86}"/>
    <cellStyle name="Shade 2 3 2 10 13" xfId="51916" xr:uid="{14107798-6627-4E14-B560-F66144BD7C86}"/>
    <cellStyle name="Shade 2 3 2 10 2" xfId="8979" xr:uid="{7F0C2604-AB64-4569-9401-07877B18F3C4}"/>
    <cellStyle name="Shade 2 3 2 10 3" xfId="12550" xr:uid="{4C1CB8F8-7365-496C-9130-E589D814B9C6}"/>
    <cellStyle name="Shade 2 3 2 10 4" xfId="16453" xr:uid="{CC031D23-DC17-45EC-BA81-C8B0058EA810}"/>
    <cellStyle name="Shade 2 3 2 10 5" xfId="19634" xr:uid="{B59B2D08-46E5-4E40-BC7D-308D1ED6CD89}"/>
    <cellStyle name="Shade 2 3 2 10 6" xfId="26153" xr:uid="{7D528235-A5AE-4BDC-B82E-38149999E9FF}"/>
    <cellStyle name="Shade 2 3 2 10 7" xfId="32501" xr:uid="{238A150E-1259-4403-84F5-5D765FDA181D}"/>
    <cellStyle name="Shade 2 3 2 10 8" xfId="36107" xr:uid="{9C42CFC7-6230-456E-8589-AD18B840E5EE}"/>
    <cellStyle name="Shade 2 3 2 10 9" xfId="39559" xr:uid="{0A5BBE66-39E2-463B-943B-65DE269B3A14}"/>
    <cellStyle name="Shade 2 3 2 11" xfId="5445" xr:uid="{0BCE8DC4-EDF6-48C3-B4C9-406FAE5ADD61}"/>
    <cellStyle name="Shade 2 3 2 12" xfId="12662" xr:uid="{A3616840-9E97-4036-950F-EC131FE8FA35}"/>
    <cellStyle name="Shade 2 3 2 13" xfId="19811" xr:uid="{A7B8B2F5-3E72-48B0-93BF-EE94B5C284C7}"/>
    <cellStyle name="Shade 2 3 2 14" xfId="30047" xr:uid="{3DBD9211-A257-4DEB-A5D6-8309F29AB8F8}"/>
    <cellStyle name="Shade 2 3 2 15" xfId="42727" xr:uid="{1F8F34B2-D741-4253-ABE8-CF7FB7664462}"/>
    <cellStyle name="Shade 2 3 2 16" xfId="52561" xr:uid="{E263A490-D797-48FB-98F1-C109D93A98CA}"/>
    <cellStyle name="Shade 2 3 2 2" xfId="912" xr:uid="{4709264E-AC35-4955-84CB-70A3F20A8DD2}"/>
    <cellStyle name="Shade 2 3 2 2 10" xfId="8137" xr:uid="{70336789-FF29-4468-ABC3-068267F3D34D}"/>
    <cellStyle name="Shade 2 3 2 2 11" xfId="13509" xr:uid="{D70597F4-8173-4EC5-AEA2-D25B4971D8C0}"/>
    <cellStyle name="Shade 2 3 2 2 12" xfId="20021" xr:uid="{FA509609-6925-4663-858D-66823EF9FA2F}"/>
    <cellStyle name="Shade 2 3 2 2 13" xfId="37641" xr:uid="{6AC1773A-D092-4B9C-9D47-438AB58B07F5}"/>
    <cellStyle name="Shade 2 3 2 2 14" xfId="42937" xr:uid="{42D59BCB-1658-4873-A3E8-893810D531B7}"/>
    <cellStyle name="Shade 2 3 2 2 15" xfId="52775" xr:uid="{9588224F-5107-4ECA-A9EC-9F7448D6BCF5}"/>
    <cellStyle name="Shade 2 3 2 2 2" xfId="1650" xr:uid="{3CFD5312-AFD5-4363-8C2F-74F3145D995F}"/>
    <cellStyle name="Shade 2 3 2 2 2 10" xfId="36789" xr:uid="{84A2C5B0-01AA-4F15-A396-0A1529250A8C}"/>
    <cellStyle name="Shade 2 3 2 2 2 11" xfId="35253" xr:uid="{C78AECEE-551C-4259-9D77-0B79E5187883}"/>
    <cellStyle name="Shade 2 3 2 2 2 12" xfId="43675" xr:uid="{18338AA8-D576-44A3-AE3E-7B18927CAA4B}"/>
    <cellStyle name="Shade 2 3 2 2 2 13" xfId="47309" xr:uid="{7D827835-CAE8-40B1-AE13-67EF99B3A2CA}"/>
    <cellStyle name="Shade 2 3 2 2 2 2" xfId="6089" xr:uid="{4DE79064-2323-44AF-A43C-F96224D63567}"/>
    <cellStyle name="Shade 2 3 2 2 2 3" xfId="9666" xr:uid="{B5597D50-CD36-4CCF-BE8B-368DAEA88A73}"/>
    <cellStyle name="Shade 2 3 2 2 2 4" xfId="16771" xr:uid="{1F8874AA-765D-4183-8828-9277CDC93439}"/>
    <cellStyle name="Shade 2 3 2 2 2 5" xfId="20758" xr:uid="{434FB82B-6BFE-44BB-8293-CB7F0E4628F4}"/>
    <cellStyle name="Shade 2 3 2 2 2 6" xfId="23365" xr:uid="{E3A1E06E-E54D-45E3-9429-B1673D47706D}"/>
    <cellStyle name="Shade 2 3 2 2 2 7" xfId="27683" xr:uid="{EE93C85E-7732-49FC-8A2B-A467429E952C}"/>
    <cellStyle name="Shade 2 3 2 2 2 8" xfId="26370" xr:uid="{BED90D22-B5D2-48BB-AA63-9547893566A8}"/>
    <cellStyle name="Shade 2 3 2 2 2 9" xfId="33233" xr:uid="{D770AF1F-578C-497F-8D08-2DDA62567FCE}"/>
    <cellStyle name="Shade 2 3 2 2 3" xfId="1162" xr:uid="{360737FD-A9AF-45A7-9042-B7B9078F7CC4}"/>
    <cellStyle name="Shade 2 3 2 2 3 10" xfId="32745" xr:uid="{DF57ABB3-C1BC-41CA-B156-795998C28DBD}"/>
    <cellStyle name="Shade 2 3 2 2 3 11" xfId="36346" xr:uid="{F9BEB9D0-F5A1-40BA-AFF2-8B80C74BA06C}"/>
    <cellStyle name="Shade 2 3 2 2 3 12" xfId="38696" xr:uid="{388CEF82-056E-4553-97BD-469EA1369ACD}"/>
    <cellStyle name="Shade 2 3 2 2 3 13" xfId="43187" xr:uid="{4587AD43-586F-42B9-82D6-716EBC03E562}"/>
    <cellStyle name="Shade 2 3 2 2 3 14" xfId="47901" xr:uid="{1BBB8CA4-5530-4752-AACB-C6C5151E90FC}"/>
    <cellStyle name="Shade 2 3 2 2 3 2" xfId="5604" xr:uid="{A0A929F9-D5B4-48B3-BE51-A793FBB8C376}"/>
    <cellStyle name="Shade 2 3 2 2 3 3" xfId="9178" xr:uid="{F7E72C5A-2D04-4C11-A2F6-7EF42651581C}"/>
    <cellStyle name="Shade 2 3 2 2 3 4" xfId="13129" xr:uid="{407ADB7C-70A7-45EE-9A30-B19958FFB787}"/>
    <cellStyle name="Shade 2 3 2 2 3 5" xfId="12661" xr:uid="{6E5125E8-78B3-4FD5-9EF5-175EF2916C2C}"/>
    <cellStyle name="Shade 2 3 2 2 3 6" xfId="20270" xr:uid="{50E3CB31-70CC-4719-9D80-31B7BDBE9D10}"/>
    <cellStyle name="Shade 2 3 2 2 3 7" xfId="22968" xr:uid="{EAD15C66-9B7D-4E55-8C50-15103735D54C}"/>
    <cellStyle name="Shade 2 3 2 2 3 8" xfId="27207" xr:uid="{FF19BFDD-B6A9-4E23-80AC-C68BA92D2AAB}"/>
    <cellStyle name="Shade 2 3 2 2 3 9" xfId="28410" xr:uid="{58D3C413-6572-474B-9497-C03757FC465E}"/>
    <cellStyle name="Shade 2 3 2 2 4" xfId="2321" xr:uid="{F9FF6EB0-829F-4996-A4CC-429B6707FC41}"/>
    <cellStyle name="Shade 2 3 2 2 4 10" xfId="33900" xr:uid="{4D612B4E-73A7-4F51-865E-8EE7035CAD76}"/>
    <cellStyle name="Shade 2 3 2 2 4 11" xfId="37393" xr:uid="{888B4A77-FA84-4A04-AB1B-A8B4A0CD7CDA}"/>
    <cellStyle name="Shade 2 3 2 2 4 12" xfId="40038" xr:uid="{49EED11E-8618-4C01-B8A5-BA533D938805}"/>
    <cellStyle name="Shade 2 3 2 2 4 13" xfId="44344" xr:uid="{46DBCD0A-A3B3-4C5C-B83B-DD6DA6449A19}"/>
    <cellStyle name="Shade 2 3 2 2 4 14" xfId="47896" xr:uid="{CBD1753D-3289-46E6-A7FD-C6D0DDBCACE3}"/>
    <cellStyle name="Shade 2 3 2 2 4 2" xfId="6759" xr:uid="{DA62CDB5-7454-4AAB-B64B-5FA4C9FADE72}"/>
    <cellStyle name="Shade 2 3 2 2 4 3" xfId="10337" xr:uid="{DA4EA63B-6932-4038-AA7C-81AA1046C8B6}"/>
    <cellStyle name="Shade 2 3 2 2 4 4" xfId="14236" xr:uid="{A3818B8B-42B6-44A4-A95D-7027EB999310}"/>
    <cellStyle name="Shade 2 3 2 2 4 5" xfId="17437" xr:uid="{96D38BCA-42BF-493D-A4B4-5F75A886A53A}"/>
    <cellStyle name="Shade 2 3 2 2 4 6" xfId="21420" xr:uid="{3C278250-C80A-4A0C-AF2E-EF1BEE006D23}"/>
    <cellStyle name="Shade 2 3 2 2 4 7" xfId="24007" xr:uid="{90FAEA94-E5F5-42B2-8FAF-7B307F4D7951}"/>
    <cellStyle name="Shade 2 3 2 2 4 8" xfId="28330" xr:uid="{C6CA6A6C-DF59-4F6A-85DA-132FBB268335}"/>
    <cellStyle name="Shade 2 3 2 2 4 9" xfId="26933" xr:uid="{F78D9ED1-C466-4842-9FB3-84E9E652AD34}"/>
    <cellStyle name="Shade 2 3 2 2 5" xfId="2687" xr:uid="{F17C95FD-C404-4776-AC83-7E0493409AC3}"/>
    <cellStyle name="Shade 2 3 2 2 5 10" xfId="34266" xr:uid="{F83F9A41-43D2-486A-ACC7-FA47848D691E}"/>
    <cellStyle name="Shade 2 3 2 2 5 11" xfId="37717" xr:uid="{2C5A7E5C-99A9-401F-9FCF-1480A9825053}"/>
    <cellStyle name="Shade 2 3 2 2 5 12" xfId="40404" xr:uid="{00450554-752C-4B4D-B517-6FF3377FBB35}"/>
    <cellStyle name="Shade 2 3 2 2 5 13" xfId="44710" xr:uid="{6ED5D614-F4C6-4A26-BE08-84A89A18AC68}"/>
    <cellStyle name="Shade 2 3 2 2 5 14" xfId="50111" xr:uid="{B9EB81CA-7602-40F3-82F4-224C911881BF}"/>
    <cellStyle name="Shade 2 3 2 2 5 2" xfId="7123" xr:uid="{1D53F92A-6421-4D28-BBD8-5BBCB55482F9}"/>
    <cellStyle name="Shade 2 3 2 2 5 3" xfId="10703" xr:uid="{6E9266D9-B02A-40C8-BB19-52E13F5267DA}"/>
    <cellStyle name="Shade 2 3 2 2 5 4" xfId="14602" xr:uid="{5D1377A4-AF7D-4D42-829D-1FA6827EBA18}"/>
    <cellStyle name="Shade 2 3 2 2 5 5" xfId="17803" xr:uid="{4D05323B-63DF-49B1-B58A-DDE4AEC0F2E5}"/>
    <cellStyle name="Shade 2 3 2 2 5 6" xfId="21786" xr:uid="{B4757605-F1FB-46DF-87B0-D12B33844A6A}"/>
    <cellStyle name="Shade 2 3 2 2 5 7" xfId="24352" xr:uid="{66DE1605-FD17-442A-B7E8-A0AF56179140}"/>
    <cellStyle name="Shade 2 3 2 2 5 8" xfId="28687" xr:uid="{734B366D-A7BA-4A3C-AEE6-12093CD0D280}"/>
    <cellStyle name="Shade 2 3 2 2 5 9" xfId="30659" xr:uid="{E487F15F-94C0-42DB-BC23-9A49D6C22F4F}"/>
    <cellStyle name="Shade 2 3 2 2 6" xfId="3376" xr:uid="{0B406324-98F2-4B21-9F24-D2821945CE86}"/>
    <cellStyle name="Shade 2 3 2 2 6 10" xfId="34953" xr:uid="{C104E317-D768-4206-8BFE-B7C98E8FF349}"/>
    <cellStyle name="Shade 2 3 2 2 6 11" xfId="38398" xr:uid="{D7D83847-16C4-426E-93E3-6C0CE7927656}"/>
    <cellStyle name="Shade 2 3 2 2 6 12" xfId="41087" xr:uid="{39C5A92A-54AD-43E3-B380-9865421B6202}"/>
    <cellStyle name="Shade 2 3 2 2 6 13" xfId="45398" xr:uid="{9705BF7D-9706-4DB7-8304-F2F294CC2083}"/>
    <cellStyle name="Shade 2 3 2 2 6 14" xfId="48789" xr:uid="{230765FA-9772-4099-9DAF-0DE675BFEEC1}"/>
    <cellStyle name="Shade 2 3 2 2 6 15" xfId="50794" xr:uid="{C2F29AB4-CE6E-46FF-87FB-226B583045A2}"/>
    <cellStyle name="Shade 2 3 2 2 6 2" xfId="7811" xr:uid="{7E4CDDBA-E79A-4592-8EB2-907BD7B902F3}"/>
    <cellStyle name="Shade 2 3 2 2 6 3" xfId="11390" xr:uid="{90C1011D-95E4-4FAE-9333-FBE4E421223E}"/>
    <cellStyle name="Shade 2 3 2 2 6 4" xfId="15290" xr:uid="{C18F5A2B-4A1F-49AA-9192-C5E18BC40A13}"/>
    <cellStyle name="Shade 2 3 2 2 6 5" xfId="18489" xr:uid="{977FC34E-B37B-464F-9342-709A5831D3D0}"/>
    <cellStyle name="Shade 2 3 2 2 6 6" xfId="22469" xr:uid="{F047FAAA-6457-41D8-B689-4CC67DC7B121}"/>
    <cellStyle name="Shade 2 3 2 2 6 7" xfId="25031" xr:uid="{90B5BA14-54AF-4FEE-B9B4-64D7B5D8A37B}"/>
    <cellStyle name="Shade 2 3 2 2 6 8" xfId="29374" xr:uid="{DD98BC8B-F175-42B2-89F8-7AA494B33C7B}"/>
    <cellStyle name="Shade 2 3 2 2 6 9" xfId="31348" xr:uid="{6900D25E-13FC-490C-9DC4-786B5393ACFD}"/>
    <cellStyle name="Shade 2 3 2 2 7" xfId="2891" xr:uid="{B27CA941-C072-4B63-B6DE-329EFDD26563}"/>
    <cellStyle name="Shade 2 3 2 2 7 10" xfId="34468" xr:uid="{BFB8F624-A85A-4710-AA42-65B38D7DAFA5}"/>
    <cellStyle name="Shade 2 3 2 2 7 11" xfId="37913" xr:uid="{13F22E24-4753-470A-A5F5-A06634AA6C34}"/>
    <cellStyle name="Shade 2 3 2 2 7 12" xfId="40602" xr:uid="{54970A13-5973-4AE8-99D0-CAB81F3D340A}"/>
    <cellStyle name="Shade 2 3 2 2 7 13" xfId="44913" xr:uid="{63ECCACC-7158-4328-9E1E-5750CAF25AE8}"/>
    <cellStyle name="Shade 2 3 2 2 7 14" xfId="48304" xr:uid="{2FFD6EA3-19D7-4A25-84AD-7284C58325BD}"/>
    <cellStyle name="Shade 2 3 2 2 7 15" xfId="50309" xr:uid="{B0532704-20BD-4D60-97C2-8323EC0902B6}"/>
    <cellStyle name="Shade 2 3 2 2 7 2" xfId="7326" xr:uid="{4A3A6951-DD19-45CF-BD68-D88B47E788F8}"/>
    <cellStyle name="Shade 2 3 2 2 7 3" xfId="10905" xr:uid="{D3F71E8F-84BE-42D7-8388-0A256C32C092}"/>
    <cellStyle name="Shade 2 3 2 2 7 4" xfId="14805" xr:uid="{B03FD0BA-2666-4695-8F06-C8DD50455446}"/>
    <cellStyle name="Shade 2 3 2 2 7 5" xfId="18004" xr:uid="{87E4750A-087A-48BA-A331-99B025045A23}"/>
    <cellStyle name="Shade 2 3 2 2 7 6" xfId="21984" xr:uid="{A4C60714-4EC1-4D2D-8A10-282A10DD5875}"/>
    <cellStyle name="Shade 2 3 2 2 7 7" xfId="24546" xr:uid="{D610F98C-AFCF-48AC-A7B5-37C69016889C}"/>
    <cellStyle name="Shade 2 3 2 2 7 8" xfId="28889" xr:uid="{4CFCE951-E69E-4753-AA49-938A81CEA50B}"/>
    <cellStyle name="Shade 2 3 2 2 7 9" xfId="30863" xr:uid="{6C68C341-CBBC-428C-B5D0-62F7C890DFEE}"/>
    <cellStyle name="Shade 2 3 2 2 8" xfId="4328" xr:uid="{A513D083-088E-47F4-85CF-55FFD4202269}"/>
    <cellStyle name="Shade 2 3 2 2 8 10" xfId="41991" xr:uid="{BAB82025-C8D9-4B65-83CF-A3872AE63DC7}"/>
    <cellStyle name="Shade 2 3 2 2 8 11" xfId="46327" xr:uid="{F98B584B-DFE0-4258-AE45-69AA75CCEBCF}"/>
    <cellStyle name="Shade 2 3 2 2 8 12" xfId="49731" xr:uid="{9B666DA4-F48E-4E04-855B-7D231891E8FB}"/>
    <cellStyle name="Shade 2 3 2 2 8 13" xfId="51698" xr:uid="{7E7C673E-3268-40E8-ADF8-5AA7E0CA907A}"/>
    <cellStyle name="Shade 2 3 2 2 8 2" xfId="8761" xr:uid="{1692C838-8FE8-4DD3-B875-EE257A46A46F}"/>
    <cellStyle name="Shade 2 3 2 2 8 3" xfId="12332" xr:uid="{E94CEC1D-5A56-4C0A-B6CD-F5AC73AE1796}"/>
    <cellStyle name="Shade 2 3 2 2 8 4" xfId="16235" xr:uid="{E6D7B4A1-B317-49AB-BFD0-C52069759ED8}"/>
    <cellStyle name="Shade 2 3 2 2 8 5" xfId="19416" xr:uid="{B5219163-9D9C-4148-921F-CDFDB374DF42}"/>
    <cellStyle name="Shade 2 3 2 2 8 6" xfId="25935" xr:uid="{C44ECB17-E359-4FDD-8827-87985955FAD5}"/>
    <cellStyle name="Shade 2 3 2 2 8 7" xfId="32283" xr:uid="{C82AFE2B-BC9E-46EB-8977-C37C7E9BBE74}"/>
    <cellStyle name="Shade 2 3 2 2 8 8" xfId="35889" xr:uid="{E8F167DE-1F8A-4223-818C-300745CA775F}"/>
    <cellStyle name="Shade 2 3 2 2 8 9" xfId="39341" xr:uid="{03216A68-5DCF-457C-88E0-323BF9AF9928}"/>
    <cellStyle name="Shade 2 3 2 2 9" xfId="3817" xr:uid="{D90572F9-D9CC-4872-9123-D842D1802C22}"/>
    <cellStyle name="Shade 2 3 2 2 9 10" xfId="41480" xr:uid="{5AA9A1E5-4485-4AE2-95F8-0289BA4F48DF}"/>
    <cellStyle name="Shade 2 3 2 2 9 11" xfId="45816" xr:uid="{B533CE2B-9E9F-4192-AE7B-764606A69D23}"/>
    <cellStyle name="Shade 2 3 2 2 9 12" xfId="49220" xr:uid="{0A7A1DD7-5EC9-4589-B30B-077236EAFDCC}"/>
    <cellStyle name="Shade 2 3 2 2 9 13" xfId="51187" xr:uid="{2DE64630-49BC-4265-BCC7-FD54B3147F88}"/>
    <cellStyle name="Shade 2 3 2 2 9 2" xfId="8250" xr:uid="{E01D5A95-C01A-4024-B5A3-EB44DE59916D}"/>
    <cellStyle name="Shade 2 3 2 2 9 3" xfId="11821" xr:uid="{EDF38326-B56B-4906-8C72-386BCC1DB4A2}"/>
    <cellStyle name="Shade 2 3 2 2 9 4" xfId="15724" xr:uid="{640CF817-1C4D-42F1-B915-8799DF77D508}"/>
    <cellStyle name="Shade 2 3 2 2 9 5" xfId="18905" xr:uid="{05677B2D-3EF3-4D1D-AC33-9299A9DF6157}"/>
    <cellStyle name="Shade 2 3 2 2 9 6" xfId="25424" xr:uid="{93A4C71E-F8BD-455D-922F-91173531951A}"/>
    <cellStyle name="Shade 2 3 2 2 9 7" xfId="31772" xr:uid="{2B46D4E5-7B31-4E42-97B0-F3676D4A6CBE}"/>
    <cellStyle name="Shade 2 3 2 2 9 8" xfId="35378" xr:uid="{C88C8A25-FC1F-40D5-9CA2-BD91DDD2B156}"/>
    <cellStyle name="Shade 2 3 2 2 9 9" xfId="38830" xr:uid="{09E6B920-DBF7-4E43-A399-D5A3266556BD}"/>
    <cellStyle name="Shade 2 3 2 3" xfId="1341" xr:uid="{A48178FE-DC1B-4D29-9998-E35CEC0DF648}"/>
    <cellStyle name="Shade 2 3 2 3 10" xfId="36510" xr:uid="{20261F7B-AFCA-4E59-BF3A-28CD30329F81}"/>
    <cellStyle name="Shade 2 3 2 3 11" xfId="36876" xr:uid="{803BCAFA-D154-4409-8F77-A46D2B2486B0}"/>
    <cellStyle name="Shade 2 3 2 3 12" xfId="43366" xr:uid="{E2617B2A-F1E6-461E-94A3-B3DA51CCF7C7}"/>
    <cellStyle name="Shade 2 3 2 3 13" xfId="47391" xr:uid="{A4C439FB-66E4-459E-99CF-8A37171EA255}"/>
    <cellStyle name="Shade 2 3 2 3 2" xfId="5782" xr:uid="{04CDC85B-AF99-4E26-9585-305B6E0F8D14}"/>
    <cellStyle name="Shade 2 3 2 3 3" xfId="9357" xr:uid="{38DE5D8B-9283-41A7-A9CD-AE89BAF6AF13}"/>
    <cellStyle name="Shade 2 3 2 3 4" xfId="13172" xr:uid="{A2CA21A9-8519-4B7E-A758-A03D18141546}"/>
    <cellStyle name="Shade 2 3 2 3 5" xfId="20449" xr:uid="{77C64136-0C52-4ACA-A9C1-36F228F5FF71}"/>
    <cellStyle name="Shade 2 3 2 3 6" xfId="22952" xr:uid="{6ABE9190-70C8-428D-9114-CFF3283B13BF}"/>
    <cellStyle name="Shade 2 3 2 3 7" xfId="27382" xr:uid="{63156A51-C687-4A3E-9768-92A2EFCBF3E5}"/>
    <cellStyle name="Shade 2 3 2 3 8" xfId="27194" xr:uid="{FA499FD1-739D-49F2-AFA6-CFAE0E945694}"/>
    <cellStyle name="Shade 2 3 2 3 9" xfId="32924" xr:uid="{076EDAFA-7579-40F3-AD5F-8E9200D26C83}"/>
    <cellStyle name="Shade 2 3 2 4" xfId="1071" xr:uid="{BA58D465-7D23-4B65-B612-EF52595CF3F2}"/>
    <cellStyle name="Shade 2 3 2 4 10" xfId="32654" xr:uid="{A4D73619-F021-48E3-AEA5-5985C2358996}"/>
    <cellStyle name="Shade 2 3 2 4 11" xfId="36267" xr:uid="{D5F1FDAC-C0FD-4E43-89A0-E06343253396}"/>
    <cellStyle name="Shade 2 3 2 4 12" xfId="37339" xr:uid="{67008651-B607-46D6-BC3B-593506044272}"/>
    <cellStyle name="Shade 2 3 2 4 13" xfId="43096" xr:uid="{90C9AC68-B7FE-4DDF-B12A-0B5EEFE61EBB}"/>
    <cellStyle name="Shade 2 3 2 4 14" xfId="47535" xr:uid="{81EC45CE-65C1-40A9-8B9E-1A33E71EE93E}"/>
    <cellStyle name="Shade 2 3 2 4 2" xfId="5513" xr:uid="{BB64A221-F1BC-4364-B39D-4A627D8D5DB7}"/>
    <cellStyle name="Shade 2 3 2 4 3" xfId="9087" xr:uid="{BE51422F-9397-413D-9051-FAC5B269F299}"/>
    <cellStyle name="Shade 2 3 2 4 4" xfId="13049" xr:uid="{18E45C21-542A-467B-A40F-6B545F6E033B}"/>
    <cellStyle name="Shade 2 3 2 4 5" xfId="12744" xr:uid="{86F7788A-5CC5-4BFE-8C1A-D6D101F2D820}"/>
    <cellStyle name="Shade 2 3 2 4 6" xfId="20179" xr:uid="{2E3A7680-EECC-476E-97D0-D1B7556CE3D2}"/>
    <cellStyle name="Shade 2 3 2 4 7" xfId="22849" xr:uid="{E4B09AB6-B9F8-48D4-98D2-9F84C69471CD}"/>
    <cellStyle name="Shade 2 3 2 4 8" xfId="27120" xr:uid="{9EBDA20C-F1C2-401D-87F0-0532F6C06026}"/>
    <cellStyle name="Shade 2 3 2 4 9" xfId="29919" xr:uid="{12C0C257-65C9-43BA-9106-34EAF55FD86C}"/>
    <cellStyle name="Shade 2 3 2 5" xfId="2140" xr:uid="{07E78D30-5F9E-4E8F-A8D1-F4256EEA20E1}"/>
    <cellStyle name="Shade 2 3 2 5 10" xfId="33719" xr:uid="{E7F3B53D-7E73-496D-8325-AD45E4FD6CE9}"/>
    <cellStyle name="Shade 2 3 2 5 11" xfId="37224" xr:uid="{FC4E6008-428F-4B06-8060-658C80114377}"/>
    <cellStyle name="Shade 2 3 2 5 12" xfId="39857" xr:uid="{565E0A9C-6813-421B-A349-A740F91DC937}"/>
    <cellStyle name="Shade 2 3 2 5 13" xfId="44163" xr:uid="{D10C2793-C711-482A-A86F-95D403EB3B2D}"/>
    <cellStyle name="Shade 2 3 2 5 14" xfId="47684" xr:uid="{9DBF11E8-178C-44C9-B031-6D50B8A4A1EF}"/>
    <cellStyle name="Shade 2 3 2 5 2" xfId="6578" xr:uid="{FC382010-8F2B-4B87-B63F-A6BFA8754E2D}"/>
    <cellStyle name="Shade 2 3 2 5 3" xfId="10156" xr:uid="{9B4D3162-BF5A-49AC-9B6E-DD606905DD36}"/>
    <cellStyle name="Shade 2 3 2 5 4" xfId="14055" xr:uid="{1BC77CFC-FB95-461D-B93E-9C1F35B7BE52}"/>
    <cellStyle name="Shade 2 3 2 5 5" xfId="17256" xr:uid="{2D729860-1D23-4D2E-8131-1DA9F33A5C09}"/>
    <cellStyle name="Shade 2 3 2 5 6" xfId="21239" xr:uid="{70816577-DDFA-4303-9154-3F8B133452D3}"/>
    <cellStyle name="Shade 2 3 2 5 7" xfId="23826" xr:uid="{775CF063-4B48-49D1-901E-FD44B8A38E65}"/>
    <cellStyle name="Shade 2 3 2 5 8" xfId="28155" xr:uid="{8D65135C-EDE5-4E84-8266-BBA0A07998BC}"/>
    <cellStyle name="Shade 2 3 2 5 9" xfId="29797" xr:uid="{EA30E240-B5F7-46AE-B547-059E0935A001}"/>
    <cellStyle name="Shade 2 3 2 6" xfId="2481" xr:uid="{FC7B7A9F-846D-40BA-A81D-2D276ABAE222}"/>
    <cellStyle name="Shade 2 3 2 6 10" xfId="34060" xr:uid="{C27BE726-C78E-4915-A710-62749C522D88}"/>
    <cellStyle name="Shade 2 3 2 6 11" xfId="37539" xr:uid="{A961ABA7-6291-40F4-B19D-56C0BB4CCF02}"/>
    <cellStyle name="Shade 2 3 2 6 12" xfId="40198" xr:uid="{FC140E0D-AEA0-4645-B9BB-827D46DDB2B6}"/>
    <cellStyle name="Shade 2 3 2 6 13" xfId="44504" xr:uid="{BAB12F53-F055-4499-A1E5-57F9C9BEE926}"/>
    <cellStyle name="Shade 2 3 2 6 14" xfId="42479" xr:uid="{1FF47D4E-FC9A-433C-85EB-81BEE7EB25F5}"/>
    <cellStyle name="Shade 2 3 2 6 2" xfId="6919" xr:uid="{F80DF120-BCE2-4B10-ABD7-33250BC11D5D}"/>
    <cellStyle name="Shade 2 3 2 6 3" xfId="10497" xr:uid="{F9365280-9059-468F-8A92-419AE74D8431}"/>
    <cellStyle name="Shade 2 3 2 6 4" xfId="14396" xr:uid="{529FB570-51A4-4572-93D8-F0E4913FA2B6}"/>
    <cellStyle name="Shade 2 3 2 6 5" xfId="17597" xr:uid="{1D4A5BB9-AF91-4C9B-B209-6E53E2D230CB}"/>
    <cellStyle name="Shade 2 3 2 6 6" xfId="21580" xr:uid="{BCEC0797-0A48-4057-8A1D-73BAC0BC3422}"/>
    <cellStyle name="Shade 2 3 2 6 7" xfId="24161" xr:uid="{8F9A4D8E-378C-4189-BDF3-231BC328F149}"/>
    <cellStyle name="Shade 2 3 2 6 8" xfId="28488" xr:uid="{D2637AB2-66EB-4706-A23C-CF499311FCC8}"/>
    <cellStyle name="Shade 2 3 2 6 9" xfId="29762" xr:uid="{03B28A15-FADB-4445-BCF3-3884EB98FD04}"/>
    <cellStyle name="Shade 2 3 2 7" xfId="3165" xr:uid="{5D788BFE-6476-46F5-8022-62750169F574}"/>
    <cellStyle name="Shade 2 3 2 7 10" xfId="34742" xr:uid="{E08FC7D0-E216-45FE-AED4-EBFB52FF4263}"/>
    <cellStyle name="Shade 2 3 2 7 11" xfId="38187" xr:uid="{793089EA-7116-426D-9FBB-A25D98CF5C76}"/>
    <cellStyle name="Shade 2 3 2 7 12" xfId="40876" xr:uid="{A9686CFD-6F52-4EAC-A51C-CA325CC77AF5}"/>
    <cellStyle name="Shade 2 3 2 7 13" xfId="45187" xr:uid="{B8ADEDE6-CBEE-46D4-A524-79574B67FFA7}"/>
    <cellStyle name="Shade 2 3 2 7 14" xfId="48578" xr:uid="{6FAB1139-C032-48BF-80DE-820C98FB7EBD}"/>
    <cellStyle name="Shade 2 3 2 7 15" xfId="50583" xr:uid="{88BDD4D1-7993-4C02-B9C9-E333EAFC5E89}"/>
    <cellStyle name="Shade 2 3 2 7 2" xfId="7600" xr:uid="{79ECFDE5-3552-4F1F-A9E4-A540C8DDF55A}"/>
    <cellStyle name="Shade 2 3 2 7 3" xfId="11179" xr:uid="{27FCECE3-74E2-4F10-9422-1BBE34DD0143}"/>
    <cellStyle name="Shade 2 3 2 7 4" xfId="15079" xr:uid="{E0DBF816-BBAB-4E92-9FEF-52DC34AB434E}"/>
    <cellStyle name="Shade 2 3 2 7 5" xfId="18278" xr:uid="{9F22C46F-D5D0-43FB-81E7-63C21A37FAC3}"/>
    <cellStyle name="Shade 2 3 2 7 6" xfId="22258" xr:uid="{BC618E47-8466-4FB5-BDA4-7684719CD8C5}"/>
    <cellStyle name="Shade 2 3 2 7 7" xfId="24820" xr:uid="{4CDF9B08-BA07-49E1-8FDC-DBD31B81B628}"/>
    <cellStyle name="Shade 2 3 2 7 8" xfId="29163" xr:uid="{526BE3A4-B23A-4C51-8F89-6692045665C0}"/>
    <cellStyle name="Shade 2 3 2 7 9" xfId="31137" xr:uid="{6D0C1263-BBB3-4273-841B-B2EB7835FFC2}"/>
    <cellStyle name="Shade 2 3 2 8" xfId="2963" xr:uid="{19FC0FD9-1AEC-4C42-AF90-C1A66243A58D}"/>
    <cellStyle name="Shade 2 3 2 8 10" xfId="34540" xr:uid="{AA169760-766B-4435-8F2B-D441E4B01599}"/>
    <cellStyle name="Shade 2 3 2 8 11" xfId="37985" xr:uid="{79701820-354D-42F1-BDEA-B3951CA849F9}"/>
    <cellStyle name="Shade 2 3 2 8 12" xfId="40674" xr:uid="{606491C1-CA9B-467B-80E9-3D90FD102F76}"/>
    <cellStyle name="Shade 2 3 2 8 13" xfId="44985" xr:uid="{B6BFA695-B64B-439F-B028-B0576693F5BA}"/>
    <cellStyle name="Shade 2 3 2 8 14" xfId="48376" xr:uid="{1FF0F40F-37FF-4619-B46E-8B86695BBD47}"/>
    <cellStyle name="Shade 2 3 2 8 15" xfId="50381" xr:uid="{4D98C5A2-065F-42EC-B4EA-2C03C27EC5D5}"/>
    <cellStyle name="Shade 2 3 2 8 2" xfId="7398" xr:uid="{B2B12C86-AD04-4932-AA2D-9CD14A95BDF0}"/>
    <cellStyle name="Shade 2 3 2 8 3" xfId="10977" xr:uid="{3ADB8BA0-69FD-4233-B054-4C9C5C7AF443}"/>
    <cellStyle name="Shade 2 3 2 8 4" xfId="14877" xr:uid="{46922E88-0D35-4A64-82AD-935521EC4396}"/>
    <cellStyle name="Shade 2 3 2 8 5" xfId="18076" xr:uid="{6A344E51-B904-427F-A7F3-D3135E8BB487}"/>
    <cellStyle name="Shade 2 3 2 8 6" xfId="22056" xr:uid="{65AF5AB7-D4A1-4413-9D21-D7D8947C2FD7}"/>
    <cellStyle name="Shade 2 3 2 8 7" xfId="24618" xr:uid="{AD767105-0AE2-4796-9707-DB2D9B13E612}"/>
    <cellStyle name="Shade 2 3 2 8 8" xfId="28961" xr:uid="{3FC0CD27-F527-4D8F-AC77-6C1F773A66F7}"/>
    <cellStyle name="Shade 2 3 2 8 9" xfId="30935" xr:uid="{84B01F6C-EFA5-4502-A8FC-D778B83547FD}"/>
    <cellStyle name="Shade 2 3 2 9" xfId="4119" xr:uid="{977FFEBF-C141-4329-918F-59ED465802B8}"/>
    <cellStyle name="Shade 2 3 2 9 10" xfId="41782" xr:uid="{AADC7341-EC31-43A0-BDBF-8EE6505A025B}"/>
    <cellStyle name="Shade 2 3 2 9 11" xfId="46118" xr:uid="{E1AE40F5-0748-464F-9C4F-1E9D8A5BC849}"/>
    <cellStyle name="Shade 2 3 2 9 12" xfId="49522" xr:uid="{F876111B-E6F3-40DA-A128-5E099D26AF55}"/>
    <cellStyle name="Shade 2 3 2 9 13" xfId="51489" xr:uid="{A41A0066-575E-4458-8927-E7822224B892}"/>
    <cellStyle name="Shade 2 3 2 9 2" xfId="8552" xr:uid="{A022487B-9375-473F-AC2B-33B1A710F589}"/>
    <cellStyle name="Shade 2 3 2 9 3" xfId="12123" xr:uid="{CB219BFA-2C3D-4F19-A5A2-CE03A87F1D76}"/>
    <cellStyle name="Shade 2 3 2 9 4" xfId="16026" xr:uid="{AE704187-F90C-40CF-900D-1B06F79FACFB}"/>
    <cellStyle name="Shade 2 3 2 9 5" xfId="19207" xr:uid="{3906B358-DAB8-42AE-BB23-F437926DAC51}"/>
    <cellStyle name="Shade 2 3 2 9 6" xfId="25726" xr:uid="{7961E479-7ED8-4BD7-B61E-702FE6499642}"/>
    <cellStyle name="Shade 2 3 2 9 7" xfId="32074" xr:uid="{86F87E8D-F02C-4570-AB5B-7BD9D8C73809}"/>
    <cellStyle name="Shade 2 3 2 9 8" xfId="35680" xr:uid="{5582BF93-26F9-48E8-957A-F43F7ABAA58A}"/>
    <cellStyle name="Shade 2 3 2 9 9" xfId="39132" xr:uid="{AD852A74-1BC9-4705-9106-00CCC27F562A}"/>
    <cellStyle name="Shade 2 3 3" xfId="726" xr:uid="{695A3C2F-62B8-4EF6-976F-775A4CFB81EB}"/>
    <cellStyle name="Shade 2 3 3 10" xfId="4426" xr:uid="{EF3C34BC-C2B8-49CC-842D-1EDCBE855064}"/>
    <cellStyle name="Shade 2 3 3 10 10" xfId="42089" xr:uid="{3D6D720A-0102-42A2-B31B-151D13A6D114}"/>
    <cellStyle name="Shade 2 3 3 10 11" xfId="46425" xr:uid="{79877976-680B-46ED-8D81-C4FAEF469D5C}"/>
    <cellStyle name="Shade 2 3 3 10 12" xfId="49829" xr:uid="{FFADC8DB-707A-445E-B954-F8A543A25F58}"/>
    <cellStyle name="Shade 2 3 3 10 13" xfId="51796" xr:uid="{0398E414-CB7E-4630-9232-601F381D0BFA}"/>
    <cellStyle name="Shade 2 3 3 10 2" xfId="8859" xr:uid="{3C97A3D3-39F4-4DE9-B1E1-FD08B2028985}"/>
    <cellStyle name="Shade 2 3 3 10 3" xfId="12430" xr:uid="{A884CAD1-5D85-4962-B32C-0814114E574C}"/>
    <cellStyle name="Shade 2 3 3 10 4" xfId="16333" xr:uid="{FD8709AF-72CB-4010-8D6E-B35E374BBFE8}"/>
    <cellStyle name="Shade 2 3 3 10 5" xfId="19514" xr:uid="{34964477-92E6-4556-B96D-D2CE7BC89A48}"/>
    <cellStyle name="Shade 2 3 3 10 6" xfId="26033" xr:uid="{C8BACA59-2264-4D21-86D0-518203CF3D7D}"/>
    <cellStyle name="Shade 2 3 3 10 7" xfId="32381" xr:uid="{26690179-2B75-4010-80B8-93277E46B0FE}"/>
    <cellStyle name="Shade 2 3 3 10 8" xfId="35987" xr:uid="{B08487DE-A85D-4BCB-82D4-1CBE61D808D7}"/>
    <cellStyle name="Shade 2 3 3 10 9" xfId="39439" xr:uid="{3C316E90-0AD7-4524-BB2F-43D93C12EE2E}"/>
    <cellStyle name="Shade 2 3 3 11" xfId="5082" xr:uid="{93FF800F-EFF1-48F3-B777-8D8191F390FF}"/>
    <cellStyle name="Shade 2 3 3 12" xfId="13601" xr:uid="{C72EB4E9-1490-481E-8A75-648DDADD4581}"/>
    <cellStyle name="Shade 2 3 3 13" xfId="19840" xr:uid="{1CB0D144-D243-42C2-8E3C-DFC413343D63}"/>
    <cellStyle name="Shade 2 3 3 14" xfId="26453" xr:uid="{6AAEA337-F6E5-4A1E-8C14-9AE85411CC3C}"/>
    <cellStyle name="Shade 2 3 3 15" xfId="42756" xr:uid="{61C4BA01-BF8B-474F-9B1F-0BD3648DCFD9}"/>
    <cellStyle name="Shade 2 3 3 16" xfId="52590" xr:uid="{C78398A0-34F1-487C-9FB8-B79958055A17}"/>
    <cellStyle name="Shade 2 3 3 2" xfId="941" xr:uid="{EFC88252-F8BB-400C-985B-051DC5672131}"/>
    <cellStyle name="Shade 2 3 3 2 10" xfId="5239" xr:uid="{6E456011-CBED-4A95-8908-DC3647EB18D5}"/>
    <cellStyle name="Shade 2 3 3 2 11" xfId="13481" xr:uid="{C9251B84-338A-46DC-B34F-9FA630B79D99}"/>
    <cellStyle name="Shade 2 3 3 2 12" xfId="20050" xr:uid="{AED13C41-6D4E-4C0B-9FA9-FED077C00ED6}"/>
    <cellStyle name="Shade 2 3 3 2 13" xfId="30378" xr:uid="{31B37677-048B-4993-888D-E3485A88EF37}"/>
    <cellStyle name="Shade 2 3 3 2 14" xfId="42966" xr:uid="{7998AF50-F6DD-4179-BC93-A7DF8D742BE5}"/>
    <cellStyle name="Shade 2 3 3 2 15" xfId="52804" xr:uid="{2A2C89BC-3E94-445C-A24B-19D0C79F96F7}"/>
    <cellStyle name="Shade 2 3 3 2 2" xfId="1679" xr:uid="{08941F75-FC80-4714-898A-F341FC4E7D16}"/>
    <cellStyle name="Shade 2 3 3 2 2 10" xfId="36816" xr:uid="{BD3185C5-3C9C-4452-B245-C545A231DE53}"/>
    <cellStyle name="Shade 2 3 3 2 2 11" xfId="26795" xr:uid="{62F783EC-31F1-495A-B8D8-BB3C572AA555}"/>
    <cellStyle name="Shade 2 3 3 2 2 12" xfId="43704" xr:uid="{AE531461-E99C-456C-A8A2-80CBC5A53CF5}"/>
    <cellStyle name="Shade 2 3 3 2 2 13" xfId="47100" xr:uid="{68847423-16B9-4CA4-8A2B-3B80D5ABBD78}"/>
    <cellStyle name="Shade 2 3 3 2 2 2" xfId="6118" xr:uid="{DC64F2F9-D557-42AD-BC07-B22FEEFD702C}"/>
    <cellStyle name="Shade 2 3 3 2 2 3" xfId="9695" xr:uid="{6EAE750D-73FB-40BE-A55D-D56345BD5DC5}"/>
    <cellStyle name="Shade 2 3 3 2 2 4" xfId="16800" xr:uid="{FAA38F28-3602-45FE-97AD-8D7F1AF70334}"/>
    <cellStyle name="Shade 2 3 3 2 2 5" xfId="20787" xr:uid="{AFC05FB8-B7DB-4181-ADED-DE319D344AD2}"/>
    <cellStyle name="Shade 2 3 3 2 2 6" xfId="23392" xr:uid="{BA49F378-6302-4E5D-A67A-2FF8C87EAC78}"/>
    <cellStyle name="Shade 2 3 3 2 2 7" xfId="27712" xr:uid="{128CFE48-9146-4FD4-89A3-82C1828447C6}"/>
    <cellStyle name="Shade 2 3 3 2 2 8" xfId="30500" xr:uid="{BF1436A7-5BE5-4D97-B099-9E67BC20874C}"/>
    <cellStyle name="Shade 2 3 3 2 2 9" xfId="33262" xr:uid="{05B45E6E-C2DB-4214-AD70-BB0F02E68529}"/>
    <cellStyle name="Shade 2 3 3 2 3" xfId="979" xr:uid="{26C2B168-AAFA-4862-B670-E4A9071CE727}"/>
    <cellStyle name="Shade 2 3 3 2 3 10" xfId="26259" xr:uid="{F03E8CFD-7069-44CB-B455-56FC4190CE4E}"/>
    <cellStyle name="Shade 2 3 3 2 3 11" xfId="36178" xr:uid="{6AE35B61-CC43-4001-8A94-B43CC385F750}"/>
    <cellStyle name="Shade 2 3 3 2 3 12" xfId="29670" xr:uid="{EB88B9EE-5303-4B90-B1EC-81EC3345C3DB}"/>
    <cellStyle name="Shade 2 3 3 2 3 13" xfId="43004" xr:uid="{6529A29B-924A-46FF-8A12-AD6AAC9023F5}"/>
    <cellStyle name="Shade 2 3 3 2 3 14" xfId="48095" xr:uid="{13801541-8BA1-4FC0-95B6-158680BBBD5C}"/>
    <cellStyle name="Shade 2 3 3 2 3 2" xfId="5421" xr:uid="{1F1470F0-A71D-438A-B6C4-6B37A80879D0}"/>
    <cellStyle name="Shade 2 3 3 2 3 3" xfId="4951" xr:uid="{E77A8D91-2CB3-4E44-A87D-D08249DC9332}"/>
    <cellStyle name="Shade 2 3 3 2 3 4" xfId="12957" xr:uid="{7F8E694B-6C05-44E2-B141-3070BA7A5724}"/>
    <cellStyle name="Shade 2 3 3 2 3 5" xfId="12916" xr:uid="{CE0B59B8-E8BD-4E9A-899C-0804FE3D1BE1}"/>
    <cellStyle name="Shade 2 3 3 2 3 6" xfId="20087" xr:uid="{40329953-3413-4632-9AB3-8CEF8DE9038C}"/>
    <cellStyle name="Shade 2 3 3 2 3 7" xfId="19883" xr:uid="{A072C670-C0A4-466B-A89C-9948E5530194}"/>
    <cellStyle name="Shade 2 3 3 2 3 8" xfId="27030" xr:uid="{9D800D1A-53E3-40AD-AA41-534F385DD9DC}"/>
    <cellStyle name="Shade 2 3 3 2 3 9" xfId="30016" xr:uid="{9AC9E88E-E598-4A4B-A82E-AEDDBCB26877}"/>
    <cellStyle name="Shade 2 3 3 2 4" xfId="2347" xr:uid="{8B3C1A12-155C-4881-B47F-BD5621E5189E}"/>
    <cellStyle name="Shade 2 3 3 2 4 10" xfId="33926" xr:uid="{79748E9D-90B1-45CA-A5EB-F8734D6FAE14}"/>
    <cellStyle name="Shade 2 3 3 2 4 11" xfId="37418" xr:uid="{D0DCFCD6-E105-4B27-8C41-C6C311C5A3CE}"/>
    <cellStyle name="Shade 2 3 3 2 4 12" xfId="40064" xr:uid="{6F853E28-8F85-4AC3-9D33-E0314ED8516E}"/>
    <cellStyle name="Shade 2 3 3 2 4 13" xfId="44370" xr:uid="{AC02F55D-F833-41FA-9DD1-B754826FD909}"/>
    <cellStyle name="Shade 2 3 3 2 4 14" xfId="48036" xr:uid="{7D43312D-4322-4412-AB31-70A373001BA2}"/>
    <cellStyle name="Shade 2 3 3 2 4 2" xfId="6785" xr:uid="{06EA25EA-6C6A-4FFE-ABCF-46B6B9D74428}"/>
    <cellStyle name="Shade 2 3 3 2 4 3" xfId="10363" xr:uid="{CFE8B486-D781-4889-8DC1-5840928EF863}"/>
    <cellStyle name="Shade 2 3 3 2 4 4" xfId="14262" xr:uid="{B07CA7D5-9455-4A35-A4CB-B2C5DF7089FC}"/>
    <cellStyle name="Shade 2 3 3 2 4 5" xfId="17463" xr:uid="{EB05D8E3-9AD3-4D2D-9534-26DDAB4F5443}"/>
    <cellStyle name="Shade 2 3 3 2 4 6" xfId="21446" xr:uid="{B920225E-F1BF-4814-960B-1CC014A89EB7}"/>
    <cellStyle name="Shade 2 3 3 2 4 7" xfId="24033" xr:uid="{1BBC3C71-4393-4ED7-BDEC-1E2D099A57D3}"/>
    <cellStyle name="Shade 2 3 3 2 4 8" xfId="28356" xr:uid="{248668EB-44E6-42D3-A3B3-96E3964DFFF5}"/>
    <cellStyle name="Shade 2 3 3 2 4 9" xfId="26348" xr:uid="{305C1FDF-47D4-49D3-A40E-54097602B178}"/>
    <cellStyle name="Shade 2 3 3 2 5" xfId="2716" xr:uid="{BB7C7C78-4DA4-4273-926F-731567464229}"/>
    <cellStyle name="Shade 2 3 3 2 5 10" xfId="34295" xr:uid="{662F08D9-3FA5-4980-9DD6-D65359CD171F}"/>
    <cellStyle name="Shade 2 3 3 2 5 11" xfId="37742" xr:uid="{AB91E7A2-2031-44F6-9761-B1FAB5A38650}"/>
    <cellStyle name="Shade 2 3 3 2 5 12" xfId="40433" xr:uid="{1999A4B9-8542-4F56-89C9-FF37BD5E6500}"/>
    <cellStyle name="Shade 2 3 3 2 5 13" xfId="44739" xr:uid="{6EA82327-7D5D-4D94-BD6A-83A664F36FB1}"/>
    <cellStyle name="Shade 2 3 3 2 5 14" xfId="50140" xr:uid="{893267DA-BEE7-4DE5-967C-D05EE97028A7}"/>
    <cellStyle name="Shade 2 3 3 2 5 2" xfId="7152" xr:uid="{E06B775A-4769-4939-A594-4E9376857C7B}"/>
    <cellStyle name="Shade 2 3 3 2 5 3" xfId="10732" xr:uid="{5798CF31-D4B3-4D39-BDED-45DB8312695D}"/>
    <cellStyle name="Shade 2 3 3 2 5 4" xfId="14631" xr:uid="{48B05530-1FA6-46E1-B60D-9F2375CFA929}"/>
    <cellStyle name="Shade 2 3 3 2 5 5" xfId="17832" xr:uid="{D96AFF83-6895-4296-85B8-099CBF54CD15}"/>
    <cellStyle name="Shade 2 3 3 2 5 6" xfId="21815" xr:uid="{11ED4DD4-7381-4EB8-ACEE-F5272B3E4D71}"/>
    <cellStyle name="Shade 2 3 3 2 5 7" xfId="24379" xr:uid="{1349E3F3-0828-48FB-97E9-86F9A58F3182}"/>
    <cellStyle name="Shade 2 3 3 2 5 8" xfId="28716" xr:uid="{9935E864-2B25-4F33-95EC-17B851C76198}"/>
    <cellStyle name="Shade 2 3 3 2 5 9" xfId="30688" xr:uid="{56DF23D8-8A32-4811-909C-F1ECF3FA235D}"/>
    <cellStyle name="Shade 2 3 3 2 6" xfId="3405" xr:uid="{B83A8750-1A19-4002-B1DA-97AF2678EA72}"/>
    <cellStyle name="Shade 2 3 3 2 6 10" xfId="34982" xr:uid="{735E7131-0D1A-4CD9-9AD7-568C72F4BB35}"/>
    <cellStyle name="Shade 2 3 3 2 6 11" xfId="38427" xr:uid="{92360E1D-A170-402E-BB73-4ED075A45B07}"/>
    <cellStyle name="Shade 2 3 3 2 6 12" xfId="41116" xr:uid="{EBB74C22-87A2-4F4C-9DD5-E74B5430AB15}"/>
    <cellStyle name="Shade 2 3 3 2 6 13" xfId="45427" xr:uid="{C5BA2C36-95AC-4218-AE3E-9EC00407C665}"/>
    <cellStyle name="Shade 2 3 3 2 6 14" xfId="48818" xr:uid="{CE2CD2BB-CB83-4595-BA60-6635915C7CD5}"/>
    <cellStyle name="Shade 2 3 3 2 6 15" xfId="50823" xr:uid="{02B1644A-DB91-44CD-8646-C0854E71E04B}"/>
    <cellStyle name="Shade 2 3 3 2 6 2" xfId="7840" xr:uid="{E8C32EBC-1E33-4983-AA15-271B0CFBA9A4}"/>
    <cellStyle name="Shade 2 3 3 2 6 3" xfId="11419" xr:uid="{1AC3CC9D-D41B-4DF3-80E4-8A4B3B077F8C}"/>
    <cellStyle name="Shade 2 3 3 2 6 4" xfId="15319" xr:uid="{BD146060-6468-46CF-B928-24AD9CCB9084}"/>
    <cellStyle name="Shade 2 3 3 2 6 5" xfId="18518" xr:uid="{CE921156-DD27-4197-A859-7D94AA536FAA}"/>
    <cellStyle name="Shade 2 3 3 2 6 6" xfId="22498" xr:uid="{16B477E0-B51D-422A-B71A-87034728FBA7}"/>
    <cellStyle name="Shade 2 3 3 2 6 7" xfId="25060" xr:uid="{B00778B8-EC21-49AC-82E9-608513DA215E}"/>
    <cellStyle name="Shade 2 3 3 2 6 8" xfId="29403" xr:uid="{B9FB4E45-4387-4AF4-B345-E6A256DE5FDD}"/>
    <cellStyle name="Shade 2 3 3 2 6 9" xfId="31377" xr:uid="{396C0FE0-4F01-465C-B676-E54FB6AD0588}"/>
    <cellStyle name="Shade 2 3 3 2 7" xfId="2747" xr:uid="{B536EC0E-7AC9-413B-A45C-F0181C67CE68}"/>
    <cellStyle name="Shade 2 3 3 2 7 10" xfId="34326" xr:uid="{CB426432-DBDE-4512-B457-6128B3F6E252}"/>
    <cellStyle name="Shade 2 3 3 2 7 11" xfId="37771" xr:uid="{1FDE4431-547E-446F-BEEB-176772CB5AC0}"/>
    <cellStyle name="Shade 2 3 3 2 7 12" xfId="40464" xr:uid="{CFB4A3EA-8141-49AB-A25A-4881BC29CC9B}"/>
    <cellStyle name="Shade 2 3 3 2 7 13" xfId="44770" xr:uid="{B3315B8B-8D50-400A-96A3-2046CF032726}"/>
    <cellStyle name="Shade 2 3 3 2 7 14" xfId="48166" xr:uid="{4B9B34F4-5048-4BD6-8914-9F414DC95BC9}"/>
    <cellStyle name="Shade 2 3 3 2 7 15" xfId="50171" xr:uid="{577A5091-892A-4FB0-905E-26D864C35299}"/>
    <cellStyle name="Shade 2 3 3 2 7 2" xfId="7183" xr:uid="{B9C6FEC3-D052-4514-8E80-825485E5E926}"/>
    <cellStyle name="Shade 2 3 3 2 7 3" xfId="10763" xr:uid="{1C78A0A0-04AF-400A-BEA1-5E03FF82001B}"/>
    <cellStyle name="Shade 2 3 3 2 7 4" xfId="14662" xr:uid="{13337795-6FF3-4A89-B881-82916E0728F8}"/>
    <cellStyle name="Shade 2 3 3 2 7 5" xfId="17863" xr:uid="{AE6CAADF-F511-4ABA-9415-5CDC95B2285A}"/>
    <cellStyle name="Shade 2 3 3 2 7 6" xfId="21846" xr:uid="{275EE2EF-1372-4E48-A90B-142ED7D34555}"/>
    <cellStyle name="Shade 2 3 3 2 7 7" xfId="24408" xr:uid="{3E57C953-C11F-47BD-B69A-EA37AC984630}"/>
    <cellStyle name="Shade 2 3 3 2 7 8" xfId="28746" xr:uid="{6C463553-DB08-4DF4-8A2E-6F73A9C8FACA}"/>
    <cellStyle name="Shade 2 3 3 2 7 9" xfId="30719" xr:uid="{0DB35F3C-495B-444D-9B3B-ED74083F8F27}"/>
    <cellStyle name="Shade 2 3 3 2 8" xfId="4357" xr:uid="{6CC3AC62-7CF3-4833-A0F2-96B0D9AD6A29}"/>
    <cellStyle name="Shade 2 3 3 2 8 10" xfId="42020" xr:uid="{67FF17EF-6049-42A5-A2AC-B610519901BF}"/>
    <cellStyle name="Shade 2 3 3 2 8 11" xfId="46356" xr:uid="{547DB0AF-6AEE-4234-AB74-51A36179C433}"/>
    <cellStyle name="Shade 2 3 3 2 8 12" xfId="49760" xr:uid="{9C778603-EF90-4847-A9CC-778769E7885F}"/>
    <cellStyle name="Shade 2 3 3 2 8 13" xfId="51727" xr:uid="{48DE5D71-D2DA-43C1-B8EB-83254612B6AE}"/>
    <cellStyle name="Shade 2 3 3 2 8 2" xfId="8790" xr:uid="{BE1226A7-5D2C-431A-B86E-AF28E368B24D}"/>
    <cellStyle name="Shade 2 3 3 2 8 3" xfId="12361" xr:uid="{CAA94550-781E-4F49-B23B-5FF2DEA99202}"/>
    <cellStyle name="Shade 2 3 3 2 8 4" xfId="16264" xr:uid="{110D8253-404E-406E-AE59-D7680393A186}"/>
    <cellStyle name="Shade 2 3 3 2 8 5" xfId="19445" xr:uid="{8B066292-6228-4563-AE8F-487356B48306}"/>
    <cellStyle name="Shade 2 3 3 2 8 6" xfId="25964" xr:uid="{F073C864-7998-4E6A-ACB8-954D40A10DE6}"/>
    <cellStyle name="Shade 2 3 3 2 8 7" xfId="32312" xr:uid="{E765BACB-EBEF-472D-A2AE-F31BD00A695B}"/>
    <cellStyle name="Shade 2 3 3 2 8 8" xfId="35918" xr:uid="{590DB4C7-390C-4B5D-B8B5-185071826E15}"/>
    <cellStyle name="Shade 2 3 3 2 8 9" xfId="39370" xr:uid="{32BAE22C-44EA-4BA4-9ECA-521AB09B9B16}"/>
    <cellStyle name="Shade 2 3 3 2 9" xfId="4587" xr:uid="{77B17198-90E4-4A56-A08D-BF1F57AA17C6}"/>
    <cellStyle name="Shade 2 3 3 2 9 10" xfId="42250" xr:uid="{FB3DE5C6-5A56-48B3-9760-15ABA9CE43B0}"/>
    <cellStyle name="Shade 2 3 3 2 9 11" xfId="46586" xr:uid="{B2FEDBDF-FF6E-4E8E-B9DD-B4CCB7D96A80}"/>
    <cellStyle name="Shade 2 3 3 2 9 12" xfId="49990" xr:uid="{704FD1E0-0729-476C-B223-BECE7BCF85BB}"/>
    <cellStyle name="Shade 2 3 3 2 9 13" xfId="51957" xr:uid="{7EA56A43-6C83-4122-9FD1-BD24A47A4B06}"/>
    <cellStyle name="Shade 2 3 3 2 9 2" xfId="9020" xr:uid="{8AA6DA66-6C59-48C6-B4B4-2FDE11401A02}"/>
    <cellStyle name="Shade 2 3 3 2 9 3" xfId="12591" xr:uid="{88D38DFC-9A11-4381-A930-E7B47DC81F2B}"/>
    <cellStyle name="Shade 2 3 3 2 9 4" xfId="16494" xr:uid="{5309BF5A-D984-4ECB-B22E-783B8246FD6C}"/>
    <cellStyle name="Shade 2 3 3 2 9 5" xfId="19675" xr:uid="{059E643D-4236-439C-A613-0D04F241CA5D}"/>
    <cellStyle name="Shade 2 3 3 2 9 6" xfId="26194" xr:uid="{7287C3CD-76AE-46FD-B3E8-4D03A571A139}"/>
    <cellStyle name="Shade 2 3 3 2 9 7" xfId="32542" xr:uid="{802FE288-E845-4419-A639-A28A298C2790}"/>
    <cellStyle name="Shade 2 3 3 2 9 8" xfId="36148" xr:uid="{3688A309-FA22-4A46-B07B-1B63379C7C4C}"/>
    <cellStyle name="Shade 2 3 3 2 9 9" xfId="39600" xr:uid="{7A99D19B-1688-4A96-93D2-A17B01654E24}"/>
    <cellStyle name="Shade 2 3 3 3" xfId="1131" xr:uid="{75BD5213-68C8-4E08-9C5A-4914C2F5926C}"/>
    <cellStyle name="Shade 2 3 3 3 10" xfId="36319" xr:uid="{394A7A64-206C-4813-892C-140D8EB15655}"/>
    <cellStyle name="Shade 2 3 3 3 11" xfId="37584" xr:uid="{00F1FE1F-55A5-4486-8F38-740D1E1865BE}"/>
    <cellStyle name="Shade 2 3 3 3 12" xfId="43156" xr:uid="{B3D7AF1D-0C5A-4F7E-A367-85871DB95DC6}"/>
    <cellStyle name="Shade 2 3 3 3 13" xfId="46806" xr:uid="{E247CA3B-D05D-452A-921E-8564F7E8AD8E}"/>
    <cellStyle name="Shade 2 3 3 3 2" xfId="5573" xr:uid="{6AC83118-8431-4B97-BF5B-ED756F5DF1B8}"/>
    <cellStyle name="Shade 2 3 3 3 3" xfId="9147" xr:uid="{DA1DC9A6-F1E8-47E4-A5EB-9E1465EFC529}"/>
    <cellStyle name="Shade 2 3 3 3 4" xfId="5057" xr:uid="{7787DAE6-64EF-4FF8-884B-626A43A9B472}"/>
    <cellStyle name="Shade 2 3 3 3 5" xfId="20239" xr:uid="{004526C1-53ED-4BA2-AAB0-E6D611B86277}"/>
    <cellStyle name="Shade 2 3 3 3 6" xfId="23116" xr:uid="{99E1F5AE-3086-44AB-8735-A2C93C85159E}"/>
    <cellStyle name="Shade 2 3 3 3 7" xfId="27178" xr:uid="{F83B9C76-EC52-4DDB-A8B4-AA8C5D0DF7C1}"/>
    <cellStyle name="Shade 2 3 3 3 8" xfId="27293" xr:uid="{2B9D48A5-A79B-4C29-8D67-5883C8FDD91C}"/>
    <cellStyle name="Shade 2 3 3 3 9" xfId="32714" xr:uid="{DF755963-7203-4578-8911-8323526BB171}"/>
    <cellStyle name="Shade 2 3 3 4" xfId="1170" xr:uid="{0650A522-4142-4338-BC9A-EAB6BFDEEBCF}"/>
    <cellStyle name="Shade 2 3 3 4 10" xfId="32753" xr:uid="{38499CC6-D1D0-47FE-9FEE-443A202FA7E3}"/>
    <cellStyle name="Shade 2 3 3 4 11" xfId="36354" xr:uid="{1D4D9A13-5C3A-42FD-8851-A29DE61AAAC5}"/>
    <cellStyle name="Shade 2 3 3 4 12" xfId="36496" xr:uid="{D515A890-9AD9-4CA6-B506-38261F0481C2}"/>
    <cellStyle name="Shade 2 3 3 4 13" xfId="43195" xr:uid="{D6E9147E-4100-4ECD-840A-FC9F1DCCF4C7}"/>
    <cellStyle name="Shade 2 3 3 4 14" xfId="46888" xr:uid="{878DF8F1-8360-4568-B0DB-C605C8D91FDA}"/>
    <cellStyle name="Shade 2 3 3 4 2" xfId="5612" xr:uid="{A907CF00-DBE4-4BF8-8738-08ED71BB83B9}"/>
    <cellStyle name="Shade 2 3 3 4 3" xfId="9186" xr:uid="{2240B5AC-7583-4CC6-B5BF-5D1BA85BA8F1}"/>
    <cellStyle name="Shade 2 3 3 4 4" xfId="13137" xr:uid="{A4CF67E3-3969-47FB-B5FA-5FD443C87DEF}"/>
    <cellStyle name="Shade 2 3 3 4 5" xfId="13190" xr:uid="{08C23A8B-9BBB-4FBA-B155-A8DF026E2AB8}"/>
    <cellStyle name="Shade 2 3 3 4 6" xfId="20278" xr:uid="{8FB51404-FC94-47CA-A1DB-9E8C3EC3140D}"/>
    <cellStyle name="Shade 2 3 3 4 7" xfId="18786" xr:uid="{7BC55C24-4F2A-4C58-B2F7-8D7D56D999CA}"/>
    <cellStyle name="Shade 2 3 3 4 8" xfId="27215" xr:uid="{71C7D9C4-8A02-4150-A274-91F0C7075DE8}"/>
    <cellStyle name="Shade 2 3 3 4 9" xfId="27446" xr:uid="{126F5C9E-6231-4573-87ED-6BA3E67B2A88}"/>
    <cellStyle name="Shade 2 3 3 5" xfId="2165" xr:uid="{79F68040-AB35-45A1-8A9D-122371DFCFF5}"/>
    <cellStyle name="Shade 2 3 3 5 10" xfId="33744" xr:uid="{75A964A5-E2AC-42A5-8E37-00EA41F99A50}"/>
    <cellStyle name="Shade 2 3 3 5 11" xfId="37247" xr:uid="{04DC81FD-D91D-4BEE-B300-CD69BEEAD49E}"/>
    <cellStyle name="Shade 2 3 3 5 12" xfId="39882" xr:uid="{11B2CF2D-33F7-4E0A-BB22-FEBA9B15C06A}"/>
    <cellStyle name="Shade 2 3 3 5 13" xfId="44188" xr:uid="{C5DF5C02-013E-445C-8199-4F7B83765843}"/>
    <cellStyle name="Shade 2 3 3 5 14" xfId="47425" xr:uid="{F4BD7821-6B28-4083-ACF9-E44A8E205C86}"/>
    <cellStyle name="Shade 2 3 3 5 2" xfId="6603" xr:uid="{FD2DDA33-32E6-4A1C-A6DD-144B93C61299}"/>
    <cellStyle name="Shade 2 3 3 5 3" xfId="10181" xr:uid="{9154EFB9-0C6C-49AD-941A-4882FD32BCA8}"/>
    <cellStyle name="Shade 2 3 3 5 4" xfId="14080" xr:uid="{A930E0F5-E828-4A8A-B7B2-01D1B1A1A9BC}"/>
    <cellStyle name="Shade 2 3 3 5 5" xfId="17281" xr:uid="{243ED006-F1D9-4970-B0C2-F9321C04AEC7}"/>
    <cellStyle name="Shade 2 3 3 5 6" xfId="21264" xr:uid="{F5C22646-3118-4372-9C07-8F70D3F3075F}"/>
    <cellStyle name="Shade 2 3 3 5 7" xfId="23851" xr:uid="{37158613-BE20-444E-90D9-EA408720F23B}"/>
    <cellStyle name="Shade 2 3 3 5 8" xfId="28180" xr:uid="{1C0D2DAC-4C68-46E3-8B31-BBB731C81117}"/>
    <cellStyle name="Shade 2 3 3 5 9" xfId="30147" xr:uid="{027688B9-11C4-4F20-BC78-6705D60EAA36}"/>
    <cellStyle name="Shade 2 3 3 6" xfId="2510" xr:uid="{3A1948A2-A7F4-4EB9-B7C1-9F564ACE7340}"/>
    <cellStyle name="Shade 2 3 3 6 10" xfId="34089" xr:uid="{37AD9D48-A7D6-4FC7-987F-B52A3348563C}"/>
    <cellStyle name="Shade 2 3 3 6 11" xfId="37563" xr:uid="{5F0A76DD-E25A-4904-830D-268E55288E11}"/>
    <cellStyle name="Shade 2 3 3 6 12" xfId="40227" xr:uid="{E8E50388-F329-4F44-A907-8F042A94DEB8}"/>
    <cellStyle name="Shade 2 3 3 6 13" xfId="44533" xr:uid="{09A6584B-F2F5-4AB9-9D92-95A119F5EF1A}"/>
    <cellStyle name="Shade 2 3 3 6 14" xfId="47453" xr:uid="{27ED1B26-AC4C-4FDA-B384-7B1AA55F39BF}"/>
    <cellStyle name="Shade 2 3 3 6 2" xfId="6948" xr:uid="{66F3ADBE-7A1F-4E15-BBC0-1979DE64CDB1}"/>
    <cellStyle name="Shade 2 3 3 6 3" xfId="10526" xr:uid="{673D4451-CBE8-4CB4-833A-B0234DB8B141}"/>
    <cellStyle name="Shade 2 3 3 6 4" xfId="14425" xr:uid="{997697B9-CB74-4FA3-8D83-2FBF710B24D3}"/>
    <cellStyle name="Shade 2 3 3 6 5" xfId="17626" xr:uid="{7F469EA1-654F-4F5B-B51A-A55839EF7B5D}"/>
    <cellStyle name="Shade 2 3 3 6 6" xfId="21609" xr:uid="{3B580913-C6F9-47D4-9A78-2B8E6F517D94}"/>
    <cellStyle name="Shade 2 3 3 6 7" xfId="24188" xr:uid="{80AC3F80-0CC5-446B-85B7-C4F354D4F43F}"/>
    <cellStyle name="Shade 2 3 3 6 8" xfId="28517" xr:uid="{30BF15AE-B071-492F-AC7D-1A5ADFE902B8}"/>
    <cellStyle name="Shade 2 3 3 6 9" xfId="26431" xr:uid="{C6FC8BC0-7C89-4CC4-BC6C-00E990C1E021}"/>
    <cellStyle name="Shade 2 3 3 7" xfId="3194" xr:uid="{7C0E3120-ACC9-4E80-B9D0-B73620F54E56}"/>
    <cellStyle name="Shade 2 3 3 7 10" xfId="34771" xr:uid="{3EED4F8B-B399-4679-9365-8AB1DFC7A3A4}"/>
    <cellStyle name="Shade 2 3 3 7 11" xfId="38216" xr:uid="{C1BC72CB-016E-4DC7-A29C-04CE560DEF5B}"/>
    <cellStyle name="Shade 2 3 3 7 12" xfId="40905" xr:uid="{F50EC9AE-0009-40AE-B875-9F10CDBEE921}"/>
    <cellStyle name="Shade 2 3 3 7 13" xfId="45216" xr:uid="{B4347A99-0ECC-4A42-BF48-E4227744CAB3}"/>
    <cellStyle name="Shade 2 3 3 7 14" xfId="48607" xr:uid="{1187657C-19F1-4954-868D-7A94E79CCB02}"/>
    <cellStyle name="Shade 2 3 3 7 15" xfId="50612" xr:uid="{A1E1AE67-2DCD-4267-9477-18AE7EAD91CF}"/>
    <cellStyle name="Shade 2 3 3 7 2" xfId="7629" xr:uid="{4FC8941B-2A62-4A30-B073-0E4282654061}"/>
    <cellStyle name="Shade 2 3 3 7 3" xfId="11208" xr:uid="{0FFB8D1D-AA74-49CC-9A8D-A2F824EBDF09}"/>
    <cellStyle name="Shade 2 3 3 7 4" xfId="15108" xr:uid="{F018A8F9-A723-455F-B065-C6BD4C4BFE4C}"/>
    <cellStyle name="Shade 2 3 3 7 5" xfId="18307" xr:uid="{8B97F8DD-6D5C-4389-A2D5-411ABCAA3A62}"/>
    <cellStyle name="Shade 2 3 3 7 6" xfId="22287" xr:uid="{F28EF835-23A9-4C61-AF20-DE20B7A18090}"/>
    <cellStyle name="Shade 2 3 3 7 7" xfId="24849" xr:uid="{F284F14F-AA64-441C-8634-71317EBE3B4B}"/>
    <cellStyle name="Shade 2 3 3 7 8" xfId="29192" xr:uid="{1C55433B-5EA5-47F1-B113-FC3F484752EE}"/>
    <cellStyle name="Shade 2 3 3 7 9" xfId="31166" xr:uid="{E96E0B7A-9178-43F5-81FC-3D3D64147135}"/>
    <cellStyle name="Shade 2 3 3 8" xfId="2854" xr:uid="{C3C3E21C-6248-4425-A7A8-DC6DFBAC6A25}"/>
    <cellStyle name="Shade 2 3 3 8 10" xfId="34431" xr:uid="{C26C5CF6-33F4-44E6-B3BC-1DE2879C5078}"/>
    <cellStyle name="Shade 2 3 3 8 11" xfId="37876" xr:uid="{3813B64C-032A-4BFC-95BE-907D5B71C2CF}"/>
    <cellStyle name="Shade 2 3 3 8 12" xfId="40565" xr:uid="{5C112975-F579-472B-9F34-6A20324EA6E8}"/>
    <cellStyle name="Shade 2 3 3 8 13" xfId="44876" xr:uid="{3688CBA3-1D6D-47F6-A89E-7ADE210C1267}"/>
    <cellStyle name="Shade 2 3 3 8 14" xfId="48267" xr:uid="{93B06CEF-ACCC-48CB-973A-40DBCFBDB9F9}"/>
    <cellStyle name="Shade 2 3 3 8 15" xfId="50272" xr:uid="{21F52B08-1D71-40B2-AE1B-57A532CDB954}"/>
    <cellStyle name="Shade 2 3 3 8 2" xfId="7289" xr:uid="{7F7238B4-2A2A-4372-875B-5D175E200142}"/>
    <cellStyle name="Shade 2 3 3 8 3" xfId="10868" xr:uid="{27FC1AF8-6195-4649-8B94-B07F50575F49}"/>
    <cellStyle name="Shade 2 3 3 8 4" xfId="14768" xr:uid="{3B17697B-40BE-4355-BB0C-377987772AF4}"/>
    <cellStyle name="Shade 2 3 3 8 5" xfId="17967" xr:uid="{26FB3A92-5748-4F1C-8FFD-C7E5F35997FB}"/>
    <cellStyle name="Shade 2 3 3 8 6" xfId="21947" xr:uid="{AF13A996-DD96-4DA5-99D7-4AB343F797F6}"/>
    <cellStyle name="Shade 2 3 3 8 7" xfId="24509" xr:uid="{2D177A0C-2CFD-418A-A379-C4405A34E0F3}"/>
    <cellStyle name="Shade 2 3 3 8 8" xfId="28852" xr:uid="{59617EDC-10CD-4FFB-9B29-1854D2747E3F}"/>
    <cellStyle name="Shade 2 3 3 8 9" xfId="30826" xr:uid="{72AB60FF-F7B8-40BD-89E7-DE1ACE4A0017}"/>
    <cellStyle name="Shade 2 3 3 9" xfId="4148" xr:uid="{BF60CB8F-A732-47C1-9896-7EF1AAEDB23F}"/>
    <cellStyle name="Shade 2 3 3 9 10" xfId="41811" xr:uid="{F07FA85C-D78E-4F56-9D08-B6EA9E69FDE8}"/>
    <cellStyle name="Shade 2 3 3 9 11" xfId="46147" xr:uid="{5EB22F8C-45AF-433D-9DD9-0597F6CE4575}"/>
    <cellStyle name="Shade 2 3 3 9 12" xfId="49551" xr:uid="{AF8A3943-5F5B-4E62-BE3A-1483D6553B6E}"/>
    <cellStyle name="Shade 2 3 3 9 13" xfId="51518" xr:uid="{EC1D90A2-5A31-45C1-B6D9-D28807D38A28}"/>
    <cellStyle name="Shade 2 3 3 9 2" xfId="8581" xr:uid="{1361E306-61E6-479B-B088-598A20F38313}"/>
    <cellStyle name="Shade 2 3 3 9 3" xfId="12152" xr:uid="{726675B5-E173-48D3-B2EC-632567EB365F}"/>
    <cellStyle name="Shade 2 3 3 9 4" xfId="16055" xr:uid="{A8037619-F32E-4541-93FA-BBB2CC638D9C}"/>
    <cellStyle name="Shade 2 3 3 9 5" xfId="19236" xr:uid="{41E2A600-690C-451E-94A9-23F635AFA301}"/>
    <cellStyle name="Shade 2 3 3 9 6" xfId="25755" xr:uid="{59C885C7-289D-48CE-9F09-94E5ABD85466}"/>
    <cellStyle name="Shade 2 3 3 9 7" xfId="32103" xr:uid="{D730D47A-BE9B-44A6-9DAF-F00F32389A3F}"/>
    <cellStyle name="Shade 2 3 3 9 8" xfId="35709" xr:uid="{114CD8EB-64F3-4EB4-93D7-252BCCFC00A7}"/>
    <cellStyle name="Shade 2 3 3 9 9" xfId="39161" xr:uid="{095D8268-8B20-498B-B180-432716885DAE}"/>
    <cellStyle name="Shade 2 3 4" xfId="640" xr:uid="{322D311E-D6C1-4A74-A3FD-A8B487683CBC}"/>
    <cellStyle name="Shade 2 3 4 10" xfId="3879" xr:uid="{92AE5EB1-F584-43EE-A4FC-F742F9DF9042}"/>
    <cellStyle name="Shade 2 3 4 10 10" xfId="41542" xr:uid="{00C663A5-A413-4C95-8E78-DA2F4AC24158}"/>
    <cellStyle name="Shade 2 3 4 10 11" xfId="45878" xr:uid="{2634C896-65D6-499D-9C98-3F4ADF1B5E20}"/>
    <cellStyle name="Shade 2 3 4 10 12" xfId="49282" xr:uid="{866CE9E7-511D-4BD7-A3CB-90D0E8EA17E2}"/>
    <cellStyle name="Shade 2 3 4 10 13" xfId="51249" xr:uid="{A2497A28-084D-4512-9873-5AC6120C97F0}"/>
    <cellStyle name="Shade 2 3 4 10 2" xfId="8312" xr:uid="{0F89CDD5-A4EE-425C-9929-31482883E0D3}"/>
    <cellStyle name="Shade 2 3 4 10 3" xfId="11883" xr:uid="{93E82636-DD4C-4895-9EB3-FC823B1499F1}"/>
    <cellStyle name="Shade 2 3 4 10 4" xfId="15786" xr:uid="{1820EE12-3A27-44D3-906F-6B779BEBB79D}"/>
    <cellStyle name="Shade 2 3 4 10 5" xfId="18967" xr:uid="{6655BA38-189F-4E4B-BF90-D1AE4B032A6A}"/>
    <cellStyle name="Shade 2 3 4 10 6" xfId="25486" xr:uid="{A5B343AF-FDF7-41E8-8E90-C014B68C89A3}"/>
    <cellStyle name="Shade 2 3 4 10 7" xfId="31834" xr:uid="{A339D0A9-9EC4-48E2-9E8A-60C641A4E31B}"/>
    <cellStyle name="Shade 2 3 4 10 8" xfId="35440" xr:uid="{40C3AB08-48DA-4FE3-A5BB-C3B9E7AF65FE}"/>
    <cellStyle name="Shade 2 3 4 10 9" xfId="38892" xr:uid="{D31A5E3F-C01A-4B9C-82B6-C511FADF1D7A}"/>
    <cellStyle name="Shade 2 3 4 11" xfId="4724" xr:uid="{495AED65-E82B-4FF9-A0AA-A3D578082F71}"/>
    <cellStyle name="Shade 2 3 4 12" xfId="12908" xr:uid="{75947501-40E6-4D7F-8E22-99A9AA09F547}"/>
    <cellStyle name="Shade 2 3 4 13" xfId="19754" xr:uid="{8F11B72D-733D-4CC5-A495-67B19C654550}"/>
    <cellStyle name="Shade 2 3 4 14" xfId="36226" xr:uid="{FF63E752-FFA9-4F5B-B11C-EC5516031008}"/>
    <cellStyle name="Shade 2 3 4 15" xfId="42670" xr:uid="{CEC0D5E7-EAE1-43DF-9DFF-FC9B3C2A0BC1}"/>
    <cellStyle name="Shade 2 3 4 16" xfId="52504" xr:uid="{1BE3BCF7-9FBB-4F74-BBD5-029520793CB9}"/>
    <cellStyle name="Shade 2 3 4 2" xfId="855" xr:uid="{1CCA2E0A-BD85-4882-8013-7FE0E991D7B8}"/>
    <cellStyle name="Shade 2 3 4 2 10" xfId="5263" xr:uid="{7DE9B23F-D5E8-45AE-8B03-97561DEB96E5}"/>
    <cellStyle name="Shade 2 3 4 2 11" xfId="4930" xr:uid="{58D765E8-A6EB-4B18-BE28-0F8F0AD1CFDF}"/>
    <cellStyle name="Shade 2 3 4 2 12" xfId="19964" xr:uid="{F53B1661-5324-4928-86F1-E10A8FA5B7A1}"/>
    <cellStyle name="Shade 2 3 4 2 13" xfId="36427" xr:uid="{AB6B7340-5F92-4F26-B422-1F92488A8927}"/>
    <cellStyle name="Shade 2 3 4 2 14" xfId="42880" xr:uid="{226FE78E-A01C-4C7C-AB69-653A044FFCE4}"/>
    <cellStyle name="Shade 2 3 4 2 15" xfId="52718" xr:uid="{2BE53363-C51E-4BD8-B40A-68C529E18906}"/>
    <cellStyle name="Shade 2 3 4 2 2" xfId="1356" xr:uid="{C2EAAD19-515B-4A6E-929A-4988FA8B70C8}"/>
    <cellStyle name="Shade 2 3 4 2 2 10" xfId="36523" xr:uid="{59A47A2F-7994-4964-8E18-9C921A0CF026}"/>
    <cellStyle name="Shade 2 3 4 2 2 11" xfId="36813" xr:uid="{566EEF39-821E-42C1-A280-37F18CDB0166}"/>
    <cellStyle name="Shade 2 3 4 2 2 12" xfId="43381" xr:uid="{4CF3F210-A58D-44D4-BED8-DA0ECC1E127F}"/>
    <cellStyle name="Shade 2 3 4 2 2 13" xfId="47681" xr:uid="{360F7E58-B33E-4B97-AC1D-7AE28C04977E}"/>
    <cellStyle name="Shade 2 3 4 2 2 2" xfId="5797" xr:uid="{1EBCF426-4737-4788-98C3-5B95B30A5CD5}"/>
    <cellStyle name="Shade 2 3 4 2 2 3" xfId="9372" xr:uid="{726F149B-2012-4F7B-A99B-FC26AA36C725}"/>
    <cellStyle name="Shade 2 3 4 2 2 4" xfId="12793" xr:uid="{78DE3C98-86E0-4E5B-A78B-E34D20AD38C8}"/>
    <cellStyle name="Shade 2 3 4 2 2 5" xfId="20464" xr:uid="{21E4F5FD-1AE1-434D-823D-70D668E4A9B0}"/>
    <cellStyle name="Shade 2 3 4 2 2 6" xfId="12969" xr:uid="{FD07D22D-3C22-42DD-A023-8A19F59D2AA5}"/>
    <cellStyle name="Shade 2 3 4 2 2 7" xfId="27396" xr:uid="{D655E8B1-8B37-4EB8-9C73-FF3ED898F07E}"/>
    <cellStyle name="Shade 2 3 4 2 2 8" xfId="27902" xr:uid="{22E90744-8F5D-4ACD-8E4B-86334DA44737}"/>
    <cellStyle name="Shade 2 3 4 2 2 9" xfId="32939" xr:uid="{627BF66E-FFC6-401D-AE55-022C18858A04}"/>
    <cellStyle name="Shade 2 3 4 2 3" xfId="1510" xr:uid="{D554984B-A624-457A-AFED-FBAB28264B14}"/>
    <cellStyle name="Shade 2 3 4 2 3 10" xfId="33093" xr:uid="{834F2B7E-A48A-4EFD-AA87-E96C4756D1D7}"/>
    <cellStyle name="Shade 2 3 4 2 3 11" xfId="36656" xr:uid="{2E825BD1-A72D-4FFB-88DD-713FA04348D7}"/>
    <cellStyle name="Shade 2 3 4 2 3 12" xfId="36697" xr:uid="{1F37C937-DBA2-45E3-A37F-99E6409CCB0E}"/>
    <cellStyle name="Shade 2 3 4 2 3 13" xfId="43535" xr:uid="{2411EB06-A67E-4683-A2E0-C0F7C461149C}"/>
    <cellStyle name="Shade 2 3 4 2 3 14" xfId="47947" xr:uid="{8C707F87-15D7-4F62-ABBC-2853025F9397}"/>
    <cellStyle name="Shade 2 3 4 2 3 2" xfId="5949" xr:uid="{CA265C1C-B5F6-4B4C-918B-F5F0044851A7}"/>
    <cellStyle name="Shade 2 3 4 2 3 3" xfId="9526" xr:uid="{80B9674F-FD5B-4439-A58F-71D559A0EC77}"/>
    <cellStyle name="Shade 2 3 4 2 3 4" xfId="13440" xr:uid="{4A1D3BBB-D1FD-48AB-BBE6-0B5691A2890A}"/>
    <cellStyle name="Shade 2 3 4 2 3 5" xfId="16631" xr:uid="{74C0420C-3BA7-4679-8DF2-61C8E0F01EE8}"/>
    <cellStyle name="Shade 2 3 4 2 3 6" xfId="20618" xr:uid="{2CFC00E5-204C-4147-A723-EBA356DCDCAE}"/>
    <cellStyle name="Shade 2 3 4 2 3 7" xfId="23233" xr:uid="{FC9329F4-3FC8-4FFB-B8B2-F0918074A5DD}"/>
    <cellStyle name="Shade 2 3 4 2 3 8" xfId="27545" xr:uid="{4D3E4168-AD78-4D39-9654-4CF6C8862A9D}"/>
    <cellStyle name="Shade 2 3 4 2 3 9" xfId="30118" xr:uid="{C3E84D68-640C-4085-8D1E-10629498BA71}"/>
    <cellStyle name="Shade 2 3 4 2 4" xfId="2269" xr:uid="{375FA22E-6AD5-4765-A2EF-C1E7D55C7DC1}"/>
    <cellStyle name="Shade 2 3 4 2 4 10" xfId="33848" xr:uid="{52551376-E50D-4FC3-A775-999115697C06}"/>
    <cellStyle name="Shade 2 3 4 2 4 11" xfId="37344" xr:uid="{FF6D3757-853A-4757-A4E8-A50393D5D3CC}"/>
    <cellStyle name="Shade 2 3 4 2 4 12" xfId="39986" xr:uid="{3DA5337C-1285-430B-AE72-3715EA8128B5}"/>
    <cellStyle name="Shade 2 3 4 2 4 13" xfId="44292" xr:uid="{D7E588C3-061A-494B-AFFE-6772C5C98D68}"/>
    <cellStyle name="Shade 2 3 4 2 4 14" xfId="48125" xr:uid="{C85E5EF9-8A6A-4B80-99AC-35481321E509}"/>
    <cellStyle name="Shade 2 3 4 2 4 2" xfId="6707" xr:uid="{17104827-C83C-419C-837F-46EFE9ED8694}"/>
    <cellStyle name="Shade 2 3 4 2 4 3" xfId="10285" xr:uid="{EFB0FFD1-E0E8-4E54-9EEB-AA78EED3537A}"/>
    <cellStyle name="Shade 2 3 4 2 4 4" xfId="14184" xr:uid="{5C4F346F-0EDC-412A-8734-7A4E56CC0BD6}"/>
    <cellStyle name="Shade 2 3 4 2 4 5" xfId="17385" xr:uid="{D2121462-87EE-4EF5-8CF7-73FCA33BAD27}"/>
    <cellStyle name="Shade 2 3 4 2 4 6" xfId="21368" xr:uid="{275687E6-9DFE-44C8-AE5B-140CDD7738E0}"/>
    <cellStyle name="Shade 2 3 4 2 4 7" xfId="23955" xr:uid="{2714BE66-BA61-4DAA-9CBA-80BF8AB49B45}"/>
    <cellStyle name="Shade 2 3 4 2 4 8" xfId="28279" xr:uid="{B0A12A98-9456-4FC0-A56F-F3279BE64A60}"/>
    <cellStyle name="Shade 2 3 4 2 4 9" xfId="26789" xr:uid="{D2423C74-45A4-4609-9BA6-496B8ACD098E}"/>
    <cellStyle name="Shade 2 3 4 2 5" xfId="2630" xr:uid="{50ECECF3-BCB6-49C6-BA5C-99D20295A4DC}"/>
    <cellStyle name="Shade 2 3 4 2 5 10" xfId="34209" xr:uid="{7F9DA806-DC24-43AC-B1A9-0500BCB7453E}"/>
    <cellStyle name="Shade 2 3 4 2 5 11" xfId="37665" xr:uid="{4EEDCE26-477B-47B6-97C1-97F2864B179E}"/>
    <cellStyle name="Shade 2 3 4 2 5 12" xfId="40347" xr:uid="{9D027C86-1455-4EB2-8126-86407C4B9BD7}"/>
    <cellStyle name="Shade 2 3 4 2 5 13" xfId="44653" xr:uid="{102B313D-9352-41CE-BA79-894CEB7691D3}"/>
    <cellStyle name="Shade 2 3 4 2 5 14" xfId="50054" xr:uid="{98244E07-C4E1-47D8-A461-2B9A20B5F581}"/>
    <cellStyle name="Shade 2 3 4 2 5 2" xfId="7067" xr:uid="{B4EC96FC-0949-480A-BB3B-CA9DB6F2E05A}"/>
    <cellStyle name="Shade 2 3 4 2 5 3" xfId="10646" xr:uid="{B5056642-3323-48A8-A8D3-938E42E3D1CB}"/>
    <cellStyle name="Shade 2 3 4 2 5 4" xfId="14545" xr:uid="{236B766B-98CD-4B3C-8F54-693083EA8F56}"/>
    <cellStyle name="Shade 2 3 4 2 5 5" xfId="17746" xr:uid="{82B2A7C7-F575-4A5B-99F1-96E3257B2DF2}"/>
    <cellStyle name="Shade 2 3 4 2 5 6" xfId="21729" xr:uid="{377CE7B1-BECA-41CB-A99E-64F6CFDFCA10}"/>
    <cellStyle name="Shade 2 3 4 2 5 7" xfId="24297" xr:uid="{4967AC9E-A3DE-4828-B1FD-16596DB973E6}"/>
    <cellStyle name="Shade 2 3 4 2 5 8" xfId="28632" xr:uid="{632F468A-FA76-424F-9AF3-80EC5D65536A}"/>
    <cellStyle name="Shade 2 3 4 2 5 9" xfId="30602" xr:uid="{E372BDA1-8362-423B-9B55-47D9326ACB09}"/>
    <cellStyle name="Shade 2 3 4 2 6" xfId="3319" xr:uid="{22791AD0-3EE5-4E52-AD12-EA111B578CC8}"/>
    <cellStyle name="Shade 2 3 4 2 6 10" xfId="34896" xr:uid="{04932AA2-F167-4971-BC06-288A720B41A2}"/>
    <cellStyle name="Shade 2 3 4 2 6 11" xfId="38341" xr:uid="{62E22B18-3400-4408-87E8-A23942DE26DA}"/>
    <cellStyle name="Shade 2 3 4 2 6 12" xfId="41030" xr:uid="{BF5EDBF5-9277-4643-8CF8-0EE82EFBA6AA}"/>
    <cellStyle name="Shade 2 3 4 2 6 13" xfId="45341" xr:uid="{6B8FEE5E-0663-418E-B398-AD58173A9EA9}"/>
    <cellStyle name="Shade 2 3 4 2 6 14" xfId="48732" xr:uid="{3FF28E78-587F-44AA-B22B-0A4554942E3D}"/>
    <cellStyle name="Shade 2 3 4 2 6 15" xfId="50737" xr:uid="{66D9ED51-35C6-4A21-AF4E-7EB7099C4138}"/>
    <cellStyle name="Shade 2 3 4 2 6 2" xfId="7754" xr:uid="{823116DB-C863-410D-A467-1998236ACBBC}"/>
    <cellStyle name="Shade 2 3 4 2 6 3" xfId="11333" xr:uid="{6A91AA3E-8FC0-457B-87B3-DC202279BCDE}"/>
    <cellStyle name="Shade 2 3 4 2 6 4" xfId="15233" xr:uid="{528C6A2A-8221-4286-934C-95244AC5EF50}"/>
    <cellStyle name="Shade 2 3 4 2 6 5" xfId="18432" xr:uid="{980AC6CB-CE63-4B03-AF31-A52EEED41664}"/>
    <cellStyle name="Shade 2 3 4 2 6 6" xfId="22412" xr:uid="{630DC780-EB12-43F2-A269-77043F721C14}"/>
    <cellStyle name="Shade 2 3 4 2 6 7" xfId="24974" xr:uid="{BD0F6DEA-0C73-49E4-898B-2AF32EA53985}"/>
    <cellStyle name="Shade 2 3 4 2 6 8" xfId="29317" xr:uid="{C76E8C70-25BA-4FF9-A2FC-2CAC72AFB367}"/>
    <cellStyle name="Shade 2 3 4 2 6 9" xfId="31291" xr:uid="{1315F5FA-693D-4A11-AFDD-48E2C4A2E19B}"/>
    <cellStyle name="Shade 2 3 4 2 7" xfId="2803" xr:uid="{7B7749EA-2E2C-4FA7-AA00-1CFAB273F634}"/>
    <cellStyle name="Shade 2 3 4 2 7 10" xfId="34382" xr:uid="{DFCAB167-0A6F-4654-8F63-BD943DA026E0}"/>
    <cellStyle name="Shade 2 3 4 2 7 11" xfId="37827" xr:uid="{B681AD16-CD35-4082-982C-C86DAA58ADB0}"/>
    <cellStyle name="Shade 2 3 4 2 7 12" xfId="40520" xr:uid="{03475312-9684-4E15-A091-BA9C58496182}"/>
    <cellStyle name="Shade 2 3 4 2 7 13" xfId="44826" xr:uid="{E2D9336A-7C07-4CD6-A417-56E90AE99D5D}"/>
    <cellStyle name="Shade 2 3 4 2 7 14" xfId="48220" xr:uid="{8E4F1B53-20FF-465C-A0D4-BB24820115DF}"/>
    <cellStyle name="Shade 2 3 4 2 7 15" xfId="50227" xr:uid="{6260990D-E1F8-49DE-950C-706A740BBB67}"/>
    <cellStyle name="Shade 2 3 4 2 7 2" xfId="7239" xr:uid="{CC6F9DE9-7C0A-4D6F-9FD5-EDD95E1A93B7}"/>
    <cellStyle name="Shade 2 3 4 2 7 3" xfId="10819" xr:uid="{2EDDD2EB-E7CE-4642-B3C3-CC912158FB70}"/>
    <cellStyle name="Shade 2 3 4 2 7 4" xfId="14718" xr:uid="{CB82F8F3-AAB8-4B76-97EA-EA086C975C49}"/>
    <cellStyle name="Shade 2 3 4 2 7 5" xfId="17919" xr:uid="{DD1EB09F-C2EE-447E-B6C0-C72B5715BDD6}"/>
    <cellStyle name="Shade 2 3 4 2 7 6" xfId="21902" xr:uid="{1DEDD999-1BBA-4DF3-AF67-931D2AD00A30}"/>
    <cellStyle name="Shade 2 3 4 2 7 7" xfId="24464" xr:uid="{ECD94C2B-77CF-4D77-9B02-F38A72C7FEDA}"/>
    <cellStyle name="Shade 2 3 4 2 7 8" xfId="28802" xr:uid="{DBDC1308-F9D2-4505-9CF8-3C26F692A1D0}"/>
    <cellStyle name="Shade 2 3 4 2 7 9" xfId="30775" xr:uid="{A731D9D2-F1CB-40F2-B597-8BFF31941BC6}"/>
    <cellStyle name="Shade 2 3 4 2 8" xfId="4271" xr:uid="{AE33103B-6DB6-4157-BC78-F6BE36347635}"/>
    <cellStyle name="Shade 2 3 4 2 8 10" xfId="41934" xr:uid="{7F556FDF-B834-43E5-95B3-E056D8DA14EE}"/>
    <cellStyle name="Shade 2 3 4 2 8 11" xfId="46270" xr:uid="{F5A92DDF-A9A3-4516-9B46-6D6A6726C2D7}"/>
    <cellStyle name="Shade 2 3 4 2 8 12" xfId="49674" xr:uid="{21A37345-BAE0-4089-B040-E36EE459299B}"/>
    <cellStyle name="Shade 2 3 4 2 8 13" xfId="51641" xr:uid="{9BA56F29-1D5A-46FD-891D-AF3E2950CC15}"/>
    <cellStyle name="Shade 2 3 4 2 8 2" xfId="8704" xr:uid="{2F3A9CDF-6EAB-4540-9CA6-E62F447F9205}"/>
    <cellStyle name="Shade 2 3 4 2 8 3" xfId="12275" xr:uid="{24F56838-0A56-4CD4-9064-42FF5CD9A1CB}"/>
    <cellStyle name="Shade 2 3 4 2 8 4" xfId="16178" xr:uid="{AA96E685-08DF-4742-8E97-6C1216C75015}"/>
    <cellStyle name="Shade 2 3 4 2 8 5" xfId="19359" xr:uid="{82F84110-8613-4F11-B4F3-3E91CB4A821E}"/>
    <cellStyle name="Shade 2 3 4 2 8 6" xfId="25878" xr:uid="{D725A0ED-EACF-4158-AC3E-F6F245354747}"/>
    <cellStyle name="Shade 2 3 4 2 8 7" xfId="32226" xr:uid="{530B4180-EBAE-42E4-8AB0-6826ACDA06AC}"/>
    <cellStyle name="Shade 2 3 4 2 8 8" xfId="35832" xr:uid="{02922804-A0D6-419D-88C8-0BFE9C373042}"/>
    <cellStyle name="Shade 2 3 4 2 8 9" xfId="39284" xr:uid="{9444366B-0DF2-4C50-B2C4-58E7873649C4}"/>
    <cellStyle name="Shade 2 3 4 2 9" xfId="3782" xr:uid="{A0B4B9EB-E7E1-4443-8E49-00BDF680ECDC}"/>
    <cellStyle name="Shade 2 3 4 2 9 10" xfId="41447" xr:uid="{80B92195-BB56-4756-8158-954CD37AFAF9}"/>
    <cellStyle name="Shade 2 3 4 2 9 11" xfId="45781" xr:uid="{BB705FFF-E3EF-4E7F-8C75-83DFA9727A0C}"/>
    <cellStyle name="Shade 2 3 4 2 9 12" xfId="49185" xr:uid="{2B7E49CE-D738-478F-B6EA-BD9A0D9AF7FD}"/>
    <cellStyle name="Shade 2 3 4 2 9 13" xfId="51154" xr:uid="{0FE743E0-39B7-45A8-BF1D-539999532CDF}"/>
    <cellStyle name="Shade 2 3 4 2 9 2" xfId="8215" xr:uid="{53911BF0-8D3D-4772-A869-999AB048F45E}"/>
    <cellStyle name="Shade 2 3 4 2 9 3" xfId="11787" xr:uid="{312BE8D2-C09A-4952-BB44-32111B8FDD1F}"/>
    <cellStyle name="Shade 2 3 4 2 9 4" xfId="15689" xr:uid="{1C69CBCF-F80F-4E78-8215-20EC303F0780}"/>
    <cellStyle name="Shade 2 3 4 2 9 5" xfId="18870" xr:uid="{88360BA3-C208-4E9C-8E32-E929CC58CC83}"/>
    <cellStyle name="Shade 2 3 4 2 9 6" xfId="25391" xr:uid="{8B60056A-DE66-4255-BDDB-B2A1D79A9B3A}"/>
    <cellStyle name="Shade 2 3 4 2 9 7" xfId="31738" xr:uid="{C2127A0E-0C07-4DA7-BECD-7C44F7B4DACC}"/>
    <cellStyle name="Shade 2 3 4 2 9 8" xfId="35343" xr:uid="{6BA7421B-CB44-4AF0-A534-A4D445604D1B}"/>
    <cellStyle name="Shade 2 3 4 2 9 9" xfId="38795" xr:uid="{8D4CA9FA-0D47-4A12-8C0E-A90C97E2594F}"/>
    <cellStyle name="Shade 2 3 4 3" xfId="1042" xr:uid="{8C001770-FF4E-457E-A679-3013592D022D}"/>
    <cellStyle name="Shade 2 3 4 3 10" xfId="36240" xr:uid="{298C125D-2D95-4138-9943-2FE0CF9FA862}"/>
    <cellStyle name="Shade 2 3 4 3 11" xfId="37425" xr:uid="{8F20572A-F20A-420C-81BB-F5281AE9CE0C}"/>
    <cellStyle name="Shade 2 3 4 3 12" xfId="43067" xr:uid="{272E4637-1EF0-4588-94C8-1AF3D632089D}"/>
    <cellStyle name="Shade 2 3 4 3 13" xfId="42464" xr:uid="{CDF5D1AB-6310-4B94-B2A7-569BCE8D7FDE}"/>
    <cellStyle name="Shade 2 3 4 3 2" xfId="5484" xr:uid="{396A4DC3-6FCE-4FF7-A2F4-A99E26C335A1}"/>
    <cellStyle name="Shade 2 3 4 3 3" xfId="9058" xr:uid="{F9200613-ED79-47D7-9D47-9505F8125002}"/>
    <cellStyle name="Shade 2 3 4 3 4" xfId="13368" xr:uid="{4303B9A0-10B8-439E-8F0A-B83AC67BA277}"/>
    <cellStyle name="Shade 2 3 4 3 5" xfId="20150" xr:uid="{E941582E-F674-49EC-808C-CB743372C291}"/>
    <cellStyle name="Shade 2 3 4 3 6" xfId="22897" xr:uid="{67F70D05-2D59-44F5-AA69-9C2070005F52}"/>
    <cellStyle name="Shade 2 3 4 3 7" xfId="27092" xr:uid="{DEFE02D0-5B9E-4988-9CA7-F326E2F521CD}"/>
    <cellStyle name="Shade 2 3 4 3 8" xfId="30141" xr:uid="{7AC90FC4-C080-44AC-A900-95F3A393050B}"/>
    <cellStyle name="Shade 2 3 4 3 9" xfId="32625" xr:uid="{A4C35A3E-871F-40CB-AACE-8A81B11046D8}"/>
    <cellStyle name="Shade 2 3 4 4" xfId="1781" xr:uid="{A9FCBF6E-CF20-48D0-BB20-FDB7C90207F3}"/>
    <cellStyle name="Shade 2 3 4 4 10" xfId="33364" xr:uid="{49544113-C22B-47DF-B8B9-1EB930E9DF9F}"/>
    <cellStyle name="Shade 2 3 4 4 11" xfId="36904" xr:uid="{4CA74366-8B9C-47BA-9A63-6CF8C0BC1228}"/>
    <cellStyle name="Shade 2 3 4 4 12" xfId="37036" xr:uid="{DA84BFB4-550E-4F32-BDBA-0B2D4A62FAE1}"/>
    <cellStyle name="Shade 2 3 4 4 13" xfId="43806" xr:uid="{12620466-B157-445A-93BF-D8E86B72AE61}"/>
    <cellStyle name="Shade 2 3 4 4 14" xfId="47752" xr:uid="{073F65BE-1623-4778-935A-A4ADFDBE12A1}"/>
    <cellStyle name="Shade 2 3 4 4 2" xfId="6219" xr:uid="{C8BD1E56-AB32-440D-A806-BA6F659859F5}"/>
    <cellStyle name="Shade 2 3 4 4 3" xfId="9797" xr:uid="{84E66061-8AFA-4A8D-A0FA-5DF668EF49B9}"/>
    <cellStyle name="Shade 2 3 4 4 4" xfId="13699" xr:uid="{016823BE-8432-42AF-BE85-D8781CBAB140}"/>
    <cellStyle name="Shade 2 3 4 4 5" xfId="16902" xr:uid="{274FC21E-D782-4FDF-B160-CA96122D9EBC}"/>
    <cellStyle name="Shade 2 3 4 4 6" xfId="20889" xr:uid="{570AEB16-F479-4DD9-A017-2D4E6E4DDC44}"/>
    <cellStyle name="Shade 2 3 4 4 7" xfId="23489" xr:uid="{E013A241-698B-4E0F-AD21-719B3311E016}"/>
    <cellStyle name="Shade 2 3 4 4 8" xfId="27809" xr:uid="{CD111DDF-FEDA-4FC5-A0DE-6B3CA1E2DE6F}"/>
    <cellStyle name="Shade 2 3 4 4 9" xfId="29918" xr:uid="{50BC8C6D-D73E-4722-A34F-E0C8B4CDAA09}"/>
    <cellStyle name="Shade 2 3 4 5" xfId="2089" xr:uid="{A3C9B3A4-8D7F-4C07-98E2-C1AC3F55AE4A}"/>
    <cellStyle name="Shade 2 3 4 5 10" xfId="33668" xr:uid="{7F4F3FE4-72E4-4668-8A2F-5A9D8039E9A3}"/>
    <cellStyle name="Shade 2 3 4 5 11" xfId="37177" xr:uid="{458CC96A-4FCB-471F-BE86-E5CEBECE6C17}"/>
    <cellStyle name="Shade 2 3 4 5 12" xfId="39806" xr:uid="{4704BA2C-465F-42C4-9C44-B523FF7EA903}"/>
    <cellStyle name="Shade 2 3 4 5 13" xfId="44112" xr:uid="{864DB740-B8D6-4243-AF37-638D63A073C2}"/>
    <cellStyle name="Shade 2 3 4 5 14" xfId="47756" xr:uid="{F25061BB-60CA-49AB-9F04-7D32EBED5197}"/>
    <cellStyle name="Shade 2 3 4 5 2" xfId="6527" xr:uid="{6613F6A1-6542-44D9-8754-6E024DE33DBE}"/>
    <cellStyle name="Shade 2 3 4 5 3" xfId="10105" xr:uid="{EA94C87F-6646-4C31-B850-60367E6A6318}"/>
    <cellStyle name="Shade 2 3 4 5 4" xfId="14004" xr:uid="{11F7CD8A-1F71-41D3-A142-534462A6E5F7}"/>
    <cellStyle name="Shade 2 3 4 5 5" xfId="17205" xr:uid="{7D976336-3AC4-4D07-8CB1-C6C2D9C35BF6}"/>
    <cellStyle name="Shade 2 3 4 5 6" xfId="21188" xr:uid="{6262D09B-A5B7-4399-986F-534E899FC288}"/>
    <cellStyle name="Shade 2 3 4 5 7" xfId="23775" xr:uid="{41F74EB4-994C-4D74-8C5E-F3469E05F37E}"/>
    <cellStyle name="Shade 2 3 4 5 8" xfId="28105" xr:uid="{4FA7B496-DC6B-4EBD-BC81-AAECA962126B}"/>
    <cellStyle name="Shade 2 3 4 5 9" xfId="29952" xr:uid="{5E9FC205-B1EB-4BE8-A409-479FFB62A827}"/>
    <cellStyle name="Shade 2 3 4 6" xfId="2424" xr:uid="{E4AB9999-5A36-4BEA-B982-2F72D2298A56}"/>
    <cellStyle name="Shade 2 3 4 6 10" xfId="34003" xr:uid="{B4CDAF8B-F9D4-4F2F-AB16-01DD75857919}"/>
    <cellStyle name="Shade 2 3 4 6 11" xfId="37488" xr:uid="{205A7CFB-6EA1-4D30-BB85-9BD38F1C231E}"/>
    <cellStyle name="Shade 2 3 4 6 12" xfId="40141" xr:uid="{516B3121-5960-42D5-84F1-53C431AF5354}"/>
    <cellStyle name="Shade 2 3 4 6 13" xfId="44447" xr:uid="{FCA2C7FE-2250-43C5-9E2F-76A361480F75}"/>
    <cellStyle name="Shade 2 3 4 6 14" xfId="42425" xr:uid="{22380FC6-18DB-4ADD-9111-1D08EF28098E}"/>
    <cellStyle name="Shade 2 3 4 6 2" xfId="6862" xr:uid="{943611B9-CD7D-443A-ABF6-471BFB5255C6}"/>
    <cellStyle name="Shade 2 3 4 6 3" xfId="10440" xr:uid="{B225A8F4-FD72-4FB1-99FA-E60833AA6908}"/>
    <cellStyle name="Shade 2 3 4 6 4" xfId="14339" xr:uid="{818BAC15-78DC-4EC4-BB59-BEEE2FA63399}"/>
    <cellStyle name="Shade 2 3 4 6 5" xfId="17540" xr:uid="{C9682473-9685-4D29-87D5-2DA7569D5C0E}"/>
    <cellStyle name="Shade 2 3 4 6 6" xfId="21523" xr:uid="{C69FFF68-3851-4A93-A21A-309E67EC2A52}"/>
    <cellStyle name="Shade 2 3 4 6 7" xfId="24106" xr:uid="{157CA061-382D-48FE-8BCF-6991095320CF}"/>
    <cellStyle name="Shade 2 3 4 6 8" xfId="28433" xr:uid="{6DC23B7D-BCDA-4238-8087-D8E8A46B7E85}"/>
    <cellStyle name="Shade 2 3 4 6 9" xfId="26747" xr:uid="{09C0C7D7-4D45-48EF-B31C-CBE5325084AD}"/>
    <cellStyle name="Shade 2 3 4 7" xfId="3108" xr:uid="{7263CB28-BC3C-4360-9B53-ADF6BAC45B33}"/>
    <cellStyle name="Shade 2 3 4 7 10" xfId="34685" xr:uid="{AB1C9CEA-92E7-43DA-84E7-A135BBC071A1}"/>
    <cellStyle name="Shade 2 3 4 7 11" xfId="38130" xr:uid="{C908D63A-7DFF-4000-AD8E-B4505F2A8554}"/>
    <cellStyle name="Shade 2 3 4 7 12" xfId="40819" xr:uid="{C491F3EC-4049-498E-9806-DBC7C2663844}"/>
    <cellStyle name="Shade 2 3 4 7 13" xfId="45130" xr:uid="{C10B925D-2C00-4524-A304-5AF3FAEE5E6F}"/>
    <cellStyle name="Shade 2 3 4 7 14" xfId="48521" xr:uid="{A4CA86D4-BF6E-4639-95CA-44BDD3DA6960}"/>
    <cellStyle name="Shade 2 3 4 7 15" xfId="50526" xr:uid="{0A94CC0A-FF9D-4134-B883-7169FE76D2A8}"/>
    <cellStyle name="Shade 2 3 4 7 2" xfId="7543" xr:uid="{46C7CE94-BCEE-4499-99ED-5D4BC703A78D}"/>
    <cellStyle name="Shade 2 3 4 7 3" xfId="11122" xr:uid="{0A366DA5-AF54-43B7-BE28-60D37D0567FF}"/>
    <cellStyle name="Shade 2 3 4 7 4" xfId="15022" xr:uid="{1E5573BF-9468-4772-AB77-32F947AC8958}"/>
    <cellStyle name="Shade 2 3 4 7 5" xfId="18221" xr:uid="{808A50A6-AC56-4EF9-8B1D-E4CF8A52A4B6}"/>
    <cellStyle name="Shade 2 3 4 7 6" xfId="22201" xr:uid="{7BD2E972-5FE0-42CA-945B-C7DEAC14C547}"/>
    <cellStyle name="Shade 2 3 4 7 7" xfId="24763" xr:uid="{EAF5B03F-0D28-4AFB-886A-F53C956A544B}"/>
    <cellStyle name="Shade 2 3 4 7 8" xfId="29106" xr:uid="{244635B7-0044-47C5-AB4E-D6D5E85D6F2E}"/>
    <cellStyle name="Shade 2 3 4 7 9" xfId="31080" xr:uid="{C553926D-5BFF-4C34-AD85-045B9D141350}"/>
    <cellStyle name="Shade 2 3 4 8" xfId="3524" xr:uid="{7607CAE2-D00B-43E5-B63A-B24B6F4DC22F}"/>
    <cellStyle name="Shade 2 3 4 8 10" xfId="35101" xr:uid="{6FD5E908-9FE5-4F24-8A6D-0CC6A8B1BEE8}"/>
    <cellStyle name="Shade 2 3 4 8 11" xfId="38546" xr:uid="{6CCF5F07-5323-443E-A7AA-2FFAD5686521}"/>
    <cellStyle name="Shade 2 3 4 8 12" xfId="41235" xr:uid="{83F6318C-99A0-4545-B7D2-B59FF2A8F82A}"/>
    <cellStyle name="Shade 2 3 4 8 13" xfId="45546" xr:uid="{5641A6AF-AB46-450D-A558-10FD9E7AD2E0}"/>
    <cellStyle name="Shade 2 3 4 8 14" xfId="48937" xr:uid="{E2BBE88A-CB83-4E73-9A0C-81CE8FA82CB6}"/>
    <cellStyle name="Shade 2 3 4 8 15" xfId="50942" xr:uid="{52CC0855-BB93-4C7A-AC87-2612AF0A29BB}"/>
    <cellStyle name="Shade 2 3 4 8 2" xfId="7959" xr:uid="{51D6AE5F-F50F-421D-B264-0181D77D238C}"/>
    <cellStyle name="Shade 2 3 4 8 3" xfId="11538" xr:uid="{3CC0F20E-7A35-4CB4-AFCD-1A1099526ED9}"/>
    <cellStyle name="Shade 2 3 4 8 4" xfId="15438" xr:uid="{8651FFB1-8EA2-40C4-81EC-A17908D888D2}"/>
    <cellStyle name="Shade 2 3 4 8 5" xfId="18637" xr:uid="{E7218E61-593A-4C6F-8889-40AA61979B3F}"/>
    <cellStyle name="Shade 2 3 4 8 6" xfId="22617" xr:uid="{7FA11FD4-4B0F-42CF-94E3-435635770133}"/>
    <cellStyle name="Shade 2 3 4 8 7" xfId="25179" xr:uid="{56AC887F-2124-42BC-8A37-0DC919D730A2}"/>
    <cellStyle name="Shade 2 3 4 8 8" xfId="29522" xr:uid="{6CBAFE0D-F884-4343-98FA-B7D4CCBF7C4E}"/>
    <cellStyle name="Shade 2 3 4 8 9" xfId="31496" xr:uid="{CF88E0BC-1A2C-4E0B-A0B8-A3D49CF095C8}"/>
    <cellStyle name="Shade 2 3 4 9" xfId="4062" xr:uid="{B99C9F15-6208-431D-93E5-C1D4080C13F6}"/>
    <cellStyle name="Shade 2 3 4 9 10" xfId="41725" xr:uid="{67E46D2C-E9D0-4C73-9863-7C8166199ADD}"/>
    <cellStyle name="Shade 2 3 4 9 11" xfId="46061" xr:uid="{7FAE102C-462D-49AA-AF1C-E3B78D5F1ED3}"/>
    <cellStyle name="Shade 2 3 4 9 12" xfId="49465" xr:uid="{A46FEC4E-55C5-40FA-A6AD-9867414F34DE}"/>
    <cellStyle name="Shade 2 3 4 9 13" xfId="51432" xr:uid="{04058833-5CBA-4469-981D-14E53E4A0B93}"/>
    <cellStyle name="Shade 2 3 4 9 2" xfId="8495" xr:uid="{8FD43A11-40FA-4D02-B2B7-5176BA0B43D3}"/>
    <cellStyle name="Shade 2 3 4 9 3" xfId="12066" xr:uid="{A12BB052-E5F8-4A68-ACE1-0B93AFE898E7}"/>
    <cellStyle name="Shade 2 3 4 9 4" xfId="15969" xr:uid="{030C29E6-1630-4C9C-BA26-F7B849CBE8E0}"/>
    <cellStyle name="Shade 2 3 4 9 5" xfId="19150" xr:uid="{7DC3D15A-7EC9-4131-9BBE-B95D44D04E29}"/>
    <cellStyle name="Shade 2 3 4 9 6" xfId="25669" xr:uid="{6368FB7E-72DF-480C-90D7-38E3276ADACC}"/>
    <cellStyle name="Shade 2 3 4 9 7" xfId="32017" xr:uid="{7E5B2E18-4BCD-41D9-965E-66DD470B4662}"/>
    <cellStyle name="Shade 2 3 4 9 8" xfId="35623" xr:uid="{953367A0-7F3C-49FF-AE71-10302D8A6FF5}"/>
    <cellStyle name="Shade 2 3 4 9 9" xfId="39075" xr:uid="{22EDA56F-4843-4F44-BE47-BDD25AEA47F5}"/>
    <cellStyle name="Shade 2 3 5" xfId="1037" xr:uid="{18103FA8-DF4E-44E8-8892-E190C7D4CCBE}"/>
    <cellStyle name="Shade 2 3 5 10" xfId="36235" xr:uid="{C40D8A8D-1A0D-40F8-B592-FF4ABEB43E83}"/>
    <cellStyle name="Shade 2 3 5 11" xfId="37570" xr:uid="{09626CFF-4096-4069-8965-2A4D40F53767}"/>
    <cellStyle name="Shade 2 3 5 12" xfId="43062" xr:uid="{ECDCCDA6-F8FB-4673-BC73-E6095B45FF5A}"/>
    <cellStyle name="Shade 2 3 5 13" xfId="42374" xr:uid="{87CE1393-2FB2-42F8-828B-CBFC21E1F668}"/>
    <cellStyle name="Shade 2 3 5 2" xfId="5479" xr:uid="{E20CCBB7-19C8-40CE-AF89-A51962C7BC0E}"/>
    <cellStyle name="Shade 2 3 5 3" xfId="9053" xr:uid="{F4CC1CED-B206-46BE-BB54-59A3AB2A4AE9}"/>
    <cellStyle name="Shade 2 3 5 4" xfId="5028" xr:uid="{145DFEEE-CF76-4476-B43E-475F4DD8DCE6}"/>
    <cellStyle name="Shade 2 3 5 5" xfId="20145" xr:uid="{4A75DD92-2FF8-48DD-9870-727802ECB55D}"/>
    <cellStyle name="Shade 2 3 5 6" xfId="22934" xr:uid="{FB9ABF1A-8673-4ACA-A63B-8C2D3ED002C8}"/>
    <cellStyle name="Shade 2 3 5 7" xfId="27088" xr:uid="{0EF2C667-8F55-41CE-BD9D-0849C10168AB}"/>
    <cellStyle name="Shade 2 3 5 8" xfId="26505" xr:uid="{08E2CEBE-006C-472C-A0FD-70BFFC15D4DC}"/>
    <cellStyle name="Shade 2 3 5 9" xfId="32620" xr:uid="{63F36AE8-4EB3-4993-ACE4-288112FA60CC}"/>
    <cellStyle name="Shade 2 3 6" xfId="1043" xr:uid="{C5C3CD67-D866-408B-974E-9B368F267A3D}"/>
    <cellStyle name="Shade 2 3 6 10" xfId="32626" xr:uid="{B56E1227-E7B7-4B13-8119-8055A90429DE}"/>
    <cellStyle name="Shade 2 3 6 11" xfId="36241" xr:uid="{4A9EE05D-C4F3-4FBD-97E7-0025A612CE1B}"/>
    <cellStyle name="Shade 2 3 6 12" xfId="37009" xr:uid="{36480D4D-4005-494C-9059-F2910BDB0EAC}"/>
    <cellStyle name="Shade 2 3 6 13" xfId="43068" xr:uid="{C0654DE2-9635-4DD6-9FAE-1FDDAEDB6E43}"/>
    <cellStyle name="Shade 2 3 6 14" xfId="49080" xr:uid="{B4BF15A7-54CB-4628-A455-6EFD35EF2D68}"/>
    <cellStyle name="Shade 2 3 6 2" xfId="5485" xr:uid="{3F3969A6-8312-4DED-BCD3-560F7896B296}"/>
    <cellStyle name="Shade 2 3 6 3" xfId="9059" xr:uid="{6E908983-9663-4AA6-A5BA-EB0A6B4AF7A1}"/>
    <cellStyle name="Shade 2 3 6 4" xfId="13021" xr:uid="{F587BA65-A03E-4981-B0EF-D8C71C1BC195}"/>
    <cellStyle name="Shade 2 3 6 5" xfId="13029" xr:uid="{3BFB4FD1-A029-40AC-9E1E-DA3167A9A3C4}"/>
    <cellStyle name="Shade 2 3 6 6" xfId="20151" xr:uid="{0FCEF7EC-A5C3-4E9E-8BF8-0E3FB0D37FE1}"/>
    <cellStyle name="Shade 2 3 6 7" xfId="22986" xr:uid="{7C32AC72-6CF6-44A1-BC29-B9BFBB15DA62}"/>
    <cellStyle name="Shade 2 3 6 8" xfId="27093" xr:uid="{6C1A5675-C188-4BCB-AA3F-ED37814A3C6C}"/>
    <cellStyle name="Shade 2 3 6 9" xfId="28562" xr:uid="{1B27CACC-85BB-407D-BEDF-060A235ABE3D}"/>
    <cellStyle name="Shade 2 3 7" xfId="2008" xr:uid="{79F31E62-9AC6-4855-AADF-2A643245472C}"/>
    <cellStyle name="Shade 2 3 7 10" xfId="33587" xr:uid="{ACA6D5A4-713F-475B-9213-0F1873392E28}"/>
    <cellStyle name="Shade 2 3 7 11" xfId="37106" xr:uid="{56316902-6183-444E-A4F6-6B6CAADFEBE2}"/>
    <cellStyle name="Shade 2 3 7 12" xfId="39725" xr:uid="{4422F8F7-21AB-4F3B-81F9-60CE0E1BDC57}"/>
    <cellStyle name="Shade 2 3 7 13" xfId="44031" xr:uid="{EE52DD3B-8CF4-4F86-B4B0-2DF2B0718274}"/>
    <cellStyle name="Shade 2 3 7 14" xfId="47357" xr:uid="{68D17689-033C-4C5C-BF60-A15CA18836FF}"/>
    <cellStyle name="Shade 2 3 7 2" xfId="6446" xr:uid="{C77C976A-1B13-4710-9C3D-1D0413CB3BA1}"/>
    <cellStyle name="Shade 2 3 7 3" xfId="10024" xr:uid="{369C5CF5-EE4C-4C67-A05D-0115BBA62685}"/>
    <cellStyle name="Shade 2 3 7 4" xfId="13923" xr:uid="{A14B5C3D-8CDC-472D-8978-17286F6899BE}"/>
    <cellStyle name="Shade 2 3 7 5" xfId="17124" xr:uid="{0BDA630A-86E3-4F4F-856A-AAE5EA7A782E}"/>
    <cellStyle name="Shade 2 3 7 6" xfId="21107" xr:uid="{70D18CF8-7388-4EB9-BF73-8E2B38A3395A}"/>
    <cellStyle name="Shade 2 3 7 7" xfId="23695" xr:uid="{0BA12939-6CA6-4501-9CF8-96EFD3EDA4E4}"/>
    <cellStyle name="Shade 2 3 7 8" xfId="28027" xr:uid="{ED436452-43EF-421E-9D8A-1C255E5845A2}"/>
    <cellStyle name="Shade 2 3 7 9" xfId="30332" xr:uid="{1A0AE5BA-A984-4C3F-AD67-9C8422464362}"/>
    <cellStyle name="Shade 2 3 8" xfId="1927" xr:uid="{F6D4CE19-883E-4FB2-9238-A1E6934878FF}"/>
    <cellStyle name="Shade 2 3 8 10" xfId="33507" xr:uid="{4E1017A4-F245-4988-9B80-31469D272D96}"/>
    <cellStyle name="Shade 2 3 8 11" xfId="37029" xr:uid="{BD2C31C7-228C-4FC4-8407-906E1E0FDB43}"/>
    <cellStyle name="Shade 2 3 8 12" xfId="39646" xr:uid="{FF48133D-310E-4D50-BAE9-F174EDA2DA66}"/>
    <cellStyle name="Shade 2 3 8 13" xfId="43950" xr:uid="{0EA9383C-9B2D-4D8E-A37A-306F3A9BFC4A}"/>
    <cellStyle name="Shade 2 3 8 14" xfId="47016" xr:uid="{243D851E-C7F9-4C3B-B048-B523A3253C4B}"/>
    <cellStyle name="Shade 2 3 8 2" xfId="6365" xr:uid="{20D34957-8AD1-42CC-8700-20018D41F585}"/>
    <cellStyle name="Shade 2 3 8 3" xfId="9943" xr:uid="{A18E1D9A-1E07-4C0E-9984-E40E416D445B}"/>
    <cellStyle name="Shade 2 3 8 4" xfId="13842" xr:uid="{B054B830-6633-45FD-AAFC-69359FF6326B}"/>
    <cellStyle name="Shade 2 3 8 5" xfId="17044" xr:uid="{2CBC0DD3-6BBC-4C8C-B9DF-6913A67956D9}"/>
    <cellStyle name="Shade 2 3 8 6" xfId="21028" xr:uid="{813A1510-EFE3-4CA0-9273-F0465808B887}"/>
    <cellStyle name="Shade 2 3 8 7" xfId="23619" xr:uid="{98FE7B9C-5C3B-44F2-BFDC-F5A110E54AFA}"/>
    <cellStyle name="Shade 2 3 8 8" xfId="27948" xr:uid="{35BA58C0-22D3-4E91-92CA-37105D6B5D71}"/>
    <cellStyle name="Shade 2 3 8 9" xfId="26735" xr:uid="{94654BD7-5EFD-4EA2-9734-CD65D613DC78}"/>
    <cellStyle name="Shade 2 3 9" xfId="2922" xr:uid="{0BF03140-3F75-453C-B459-FA40C700A383}"/>
    <cellStyle name="Shade 2 3 9 10" xfId="34499" xr:uid="{5047F950-DDCC-4E0B-9301-A05CB8A8C76B}"/>
    <cellStyle name="Shade 2 3 9 11" xfId="37944" xr:uid="{0D7C44E1-5E0D-48F4-89CD-981262BBE0A4}"/>
    <cellStyle name="Shade 2 3 9 12" xfId="40633" xr:uid="{338607F2-6A48-4401-B3D0-7D5355E758BA}"/>
    <cellStyle name="Shade 2 3 9 13" xfId="44944" xr:uid="{751F1539-387C-426D-8240-8DA5E5327305}"/>
    <cellStyle name="Shade 2 3 9 14" xfId="48335" xr:uid="{4080DE1C-1BFB-40E8-A10C-5377EF0BA6A3}"/>
    <cellStyle name="Shade 2 3 9 15" xfId="50340" xr:uid="{3B6FBF37-44E4-4FBC-B82D-C437A3A9F40C}"/>
    <cellStyle name="Shade 2 3 9 2" xfId="7357" xr:uid="{3368D8AD-0621-4EEB-98FB-09AD6BFF5FF4}"/>
    <cellStyle name="Shade 2 3 9 3" xfId="10936" xr:uid="{5A6F8C5E-7CF9-4588-83EC-43B8AC9E54A5}"/>
    <cellStyle name="Shade 2 3 9 4" xfId="14836" xr:uid="{3F3B7980-0EDF-437E-870E-1149C2C077FE}"/>
    <cellStyle name="Shade 2 3 9 5" xfId="18035" xr:uid="{C5DC9C0A-F63F-48C5-8746-FB7413DBFAFE}"/>
    <cellStyle name="Shade 2 3 9 6" xfId="22015" xr:uid="{290ECEA5-8C0F-455E-AE2B-A5914F5EF022}"/>
    <cellStyle name="Shade 2 3 9 7" xfId="24577" xr:uid="{F399D0C0-F1C6-4965-A375-46D76EAEE511}"/>
    <cellStyle name="Shade 2 3 9 8" xfId="28920" xr:uid="{E0A74482-9C24-4552-A0A6-E4BB08AC3D18}"/>
    <cellStyle name="Shade 2 3 9 9" xfId="30894" xr:uid="{ECE84F3B-2F6E-493C-BDD9-C72749F60E21}"/>
    <cellStyle name="Shade 2 4" xfId="4767" xr:uid="{C5C60869-7007-48F4-8A04-6F8BE0AA382D}"/>
    <cellStyle name="Shade 2 5" xfId="26410" xr:uid="{C1F5283C-231D-49ED-A337-E01E92DC7629}"/>
    <cellStyle name="Shade 2 6" xfId="52042" xr:uid="{D8E911F9-A47E-4F5D-90E8-8BFE86F206A1}"/>
    <cellStyle name="Shade 3" xfId="511" xr:uid="{449DCC97-0C17-4DD0-A3A4-B0317276F3F1}"/>
    <cellStyle name="Shade 3 2" xfId="651" xr:uid="{D410B7BC-CA25-4AEE-A436-2861EDB7426F}"/>
    <cellStyle name="Shade 3 2 10" xfId="4449" xr:uid="{3F54F820-C273-46C2-97D7-C9BBAE4911B7}"/>
    <cellStyle name="Shade 3 2 10 10" xfId="42112" xr:uid="{D7CA258A-274C-44D0-9CE9-023BC1F25A17}"/>
    <cellStyle name="Shade 3 2 10 11" xfId="46448" xr:uid="{C6DBCED5-BF61-4E2E-BEA1-F8623C9C13C2}"/>
    <cellStyle name="Shade 3 2 10 12" xfId="49852" xr:uid="{81DE30B3-E1D2-4375-A6C3-53B41AFD5676}"/>
    <cellStyle name="Shade 3 2 10 13" xfId="51819" xr:uid="{1D4E696F-C840-4964-937A-B55704B1E9FC}"/>
    <cellStyle name="Shade 3 2 10 2" xfId="8882" xr:uid="{B16A27A3-EAAA-4C2C-A5D1-7D76A3B6FCE3}"/>
    <cellStyle name="Shade 3 2 10 3" xfId="12453" xr:uid="{0E130E9A-E32E-4FBA-BB24-E082412DCDDC}"/>
    <cellStyle name="Shade 3 2 10 4" xfId="16356" xr:uid="{1618B2E5-A613-483F-AAAE-1F9B5B0824C8}"/>
    <cellStyle name="Shade 3 2 10 5" xfId="19537" xr:uid="{68762562-5E11-4ACE-B091-8542EC539EC1}"/>
    <cellStyle name="Shade 3 2 10 6" xfId="26056" xr:uid="{A1D510A3-72A4-48BA-BEF2-A2B0D6E0F8CE}"/>
    <cellStyle name="Shade 3 2 10 7" xfId="32404" xr:uid="{A206E1BA-221C-41D0-ABAA-B2FFCA50372E}"/>
    <cellStyle name="Shade 3 2 10 8" xfId="36010" xr:uid="{0A455BA2-A177-4CAC-BDC0-219050624FD6}"/>
    <cellStyle name="Shade 3 2 10 9" xfId="39462" xr:uid="{FBD87A4C-777F-4D67-90DB-B7CF9637E181}"/>
    <cellStyle name="Shade 3 2 11" xfId="5295" xr:uid="{0BD7B381-9943-45B6-BAD1-F410385CE5A7}"/>
    <cellStyle name="Shade 3 2 12" xfId="13009" xr:uid="{1CBCDD0A-89ED-43A8-A968-A7C3E072CB13}"/>
    <cellStyle name="Shade 3 2 13" xfId="19765" xr:uid="{B663F0A9-9995-45C3-8D02-9C936C894E69}"/>
    <cellStyle name="Shade 3 2 14" xfId="37687" xr:uid="{751291D3-9588-4B20-87F1-0F0B186EC3AD}"/>
    <cellStyle name="Shade 3 2 15" xfId="42681" xr:uid="{83D6FBB5-A399-4C61-B8C1-809CC334F9DC}"/>
    <cellStyle name="Shade 3 2 16" xfId="52515" xr:uid="{6883AA29-D2B2-43F8-9175-7CB992D744F6}"/>
    <cellStyle name="Shade 3 2 2" xfId="866" xr:uid="{76AE1E1F-0E33-40E2-9C34-62FEEE62CB95}"/>
    <cellStyle name="Shade 3 2 2 10" xfId="5209" xr:uid="{B3F31E9A-3AAB-449C-BEBB-FA28551D3854}"/>
    <cellStyle name="Shade 3 2 2 11" xfId="12724" xr:uid="{F98FA588-03A2-4182-8AB5-A67FCA2A234A}"/>
    <cellStyle name="Shade 3 2 2 12" xfId="19975" xr:uid="{0D6AF571-F5BC-4F7D-A61A-2DBF105CDC19}"/>
    <cellStyle name="Shade 3 2 2 13" xfId="36492" xr:uid="{852459FA-10B6-46DC-B74F-4FE6AA8034EB}"/>
    <cellStyle name="Shade 3 2 2 14" xfId="42891" xr:uid="{98DE8F5E-E4D8-4BCD-B712-38D4ABF6F3D0}"/>
    <cellStyle name="Shade 3 2 2 15" xfId="52729" xr:uid="{239A0767-9CA6-4A9E-84B2-027E55BB4333}"/>
    <cellStyle name="Shade 3 2 2 2" xfId="1495" xr:uid="{B969307F-53E3-4B31-9B5E-2B33AF6F313F}"/>
    <cellStyle name="Shade 3 2 2 2 10" xfId="36644" xr:uid="{71D736BA-C1EF-46A6-9ABA-18BE57791836}"/>
    <cellStyle name="Shade 3 2 2 2 11" xfId="36403" xr:uid="{B62BDCEE-4207-4808-AABE-D8D09E0D09CE}"/>
    <cellStyle name="Shade 3 2 2 2 12" xfId="43520" xr:uid="{A5F3A712-8030-4B55-81EE-256E5A0E2821}"/>
    <cellStyle name="Shade 3 2 2 2 13" xfId="48026" xr:uid="{FC6E0993-8D99-4244-A03F-509D75B58683}"/>
    <cellStyle name="Shade 3 2 2 2 2" xfId="5934" xr:uid="{74940BC3-A56E-49BD-8982-EDC54A150218}"/>
    <cellStyle name="Shade 3 2 2 2 3" xfId="9511" xr:uid="{4CAD8D0E-6D99-49B4-B3C8-DF432AA61C23}"/>
    <cellStyle name="Shade 3 2 2 2 4" xfId="16616" xr:uid="{E681398E-E885-4F36-9D9F-5CFFE32DA07B}"/>
    <cellStyle name="Shade 3 2 2 2 5" xfId="20603" xr:uid="{8EDFF804-7C45-477A-ADC1-82452F65E9C5}"/>
    <cellStyle name="Shade 3 2 2 2 6" xfId="23219" xr:uid="{9785D0DA-2A98-40C2-B1EE-0A74901EAC2E}"/>
    <cellStyle name="Shade 3 2 2 2 7" xfId="27530" xr:uid="{3D6BF124-7EA7-43C4-8512-BEBE0EEEF282}"/>
    <cellStyle name="Shade 3 2 2 2 8" xfId="26742" xr:uid="{F3BEF675-3843-4347-A859-A8D3C4293173}"/>
    <cellStyle name="Shade 3 2 2 2 9" xfId="33078" xr:uid="{0049D2FF-0476-4A28-AAFF-DE9B5B9F4A51}"/>
    <cellStyle name="Shade 3 2 2 3" xfId="1892" xr:uid="{3E7C7564-9749-46E7-B959-CF76682EECA8}"/>
    <cellStyle name="Shade 3 2 2 3 10" xfId="33475" xr:uid="{8356964B-70EF-43E0-BE0C-46BCC195DCB4}"/>
    <cellStyle name="Shade 3 2 2 3 11" xfId="37001" xr:uid="{EECCE8F4-B331-4BD8-8951-507900345F14}"/>
    <cellStyle name="Shade 3 2 2 3 12" xfId="29763" xr:uid="{EEC0EBEC-02D1-4623-B6C2-7B93B2B4B337}"/>
    <cellStyle name="Shade 3 2 2 3 13" xfId="43917" xr:uid="{2C11DD5E-2459-4AA2-A1B6-7BD88427F1A6}"/>
    <cellStyle name="Shade 3 2 2 3 14" xfId="47860" xr:uid="{ACD4D389-1534-4F67-BFB0-6D6518577498}"/>
    <cellStyle name="Shade 3 2 2 3 2" xfId="6330" xr:uid="{E6096C26-77EF-4E57-9A76-B4475EF07FF2}"/>
    <cellStyle name="Shade 3 2 2 3 3" xfId="9908" xr:uid="{1FE86664-3914-423B-8943-88F444B121BC}"/>
    <cellStyle name="Shade 3 2 2 3 4" xfId="13810" xr:uid="{0D583EE1-1DB2-4959-8E97-37505362F767}"/>
    <cellStyle name="Shade 3 2 2 3 5" xfId="17013" xr:uid="{CF6CBCDB-F04C-4C40-A9AB-3E9A3268CFB2}"/>
    <cellStyle name="Shade 3 2 2 3 6" xfId="21000" xr:uid="{A1B8AD46-5B0F-433C-8369-AEC4CEB043C7}"/>
    <cellStyle name="Shade 3 2 2 3 7" xfId="23593" xr:uid="{086A2400-BB38-44ED-806C-30899A6A13DB}"/>
    <cellStyle name="Shade 3 2 2 3 8" xfId="27915" xr:uid="{63A54995-99FB-4A36-9CB8-C0A6B8A394CF}"/>
    <cellStyle name="Shade 3 2 2 3 9" xfId="26491" xr:uid="{76F5202E-8691-4332-8A61-1367DEDB633D}"/>
    <cellStyle name="Shade 3 2 2 4" xfId="2279" xr:uid="{2F4D7B58-E39E-42CE-ACAA-181AFB724F09}"/>
    <cellStyle name="Shade 3 2 2 4 10" xfId="33858" xr:uid="{FDDE263C-272B-4B74-BC86-C7876D51DD4B}"/>
    <cellStyle name="Shade 3 2 2 4 11" xfId="37353" xr:uid="{05D971A8-D909-4FB7-ABB2-F0E0A9BA8AE1}"/>
    <cellStyle name="Shade 3 2 2 4 12" xfId="39996" xr:uid="{5AAE556C-F69A-4DFB-8D0D-0396993B59CA}"/>
    <cellStyle name="Shade 3 2 2 4 13" xfId="44302" xr:uid="{8EE3CD56-4D97-4147-B56F-B9A9C2E68409}"/>
    <cellStyle name="Shade 3 2 2 4 14" xfId="48047" xr:uid="{7DF6B486-3ADF-4371-BEEA-58B011EEC0DD}"/>
    <cellStyle name="Shade 3 2 2 4 2" xfId="6717" xr:uid="{4769A30B-12E5-43BB-9CB0-748E239935BE}"/>
    <cellStyle name="Shade 3 2 2 4 3" xfId="10295" xr:uid="{6C0E6B49-04A8-469F-AFE0-6891BF4F80A0}"/>
    <cellStyle name="Shade 3 2 2 4 4" xfId="14194" xr:uid="{5F6C117E-0C07-4DF5-8FC4-8463627D9D3E}"/>
    <cellStyle name="Shade 3 2 2 4 5" xfId="17395" xr:uid="{37570686-E09E-494C-AB35-D6BD0DE321B7}"/>
    <cellStyle name="Shade 3 2 2 4 6" xfId="21378" xr:uid="{4263EFC5-B2AA-423F-999E-07B16234D84C}"/>
    <cellStyle name="Shade 3 2 2 4 7" xfId="23965" xr:uid="{F0E2DAE7-F11A-49C0-9BEF-E39C6420E495}"/>
    <cellStyle name="Shade 3 2 2 4 8" xfId="28289" xr:uid="{1B3191EA-DFF5-49DE-ABC9-2CED772EFD06}"/>
    <cellStyle name="Shade 3 2 2 4 9" xfId="26950" xr:uid="{8335258B-1E54-4294-98E8-942CE49E06FF}"/>
    <cellStyle name="Shade 3 2 2 5" xfId="2641" xr:uid="{EC12F0E6-56F2-4CEB-9A1C-887FEEEA7A5C}"/>
    <cellStyle name="Shade 3 2 2 5 10" xfId="34220" xr:uid="{73918F08-3B3A-4DE9-A8F7-D6C25351D3AB}"/>
    <cellStyle name="Shade 3 2 2 5 11" xfId="37675" xr:uid="{857D0135-4E60-4E14-9913-F5DC9632A443}"/>
    <cellStyle name="Shade 3 2 2 5 12" xfId="40358" xr:uid="{8B3D4958-B6AE-40ED-BC65-603273DC0C1F}"/>
    <cellStyle name="Shade 3 2 2 5 13" xfId="44664" xr:uid="{72FA8D3A-9B0D-42FF-9B7D-29ACA9E0D70F}"/>
    <cellStyle name="Shade 3 2 2 5 14" xfId="50065" xr:uid="{E06D4F87-C78B-409C-B8DC-DA211D66E14B}"/>
    <cellStyle name="Shade 3 2 2 5 2" xfId="7078" xr:uid="{1D71993C-2AD0-43D7-BBD1-F5A64CC8CE3B}"/>
    <cellStyle name="Shade 3 2 2 5 3" xfId="10657" xr:uid="{652ADC49-6D2C-4EAD-8276-B7FD2BC596D1}"/>
    <cellStyle name="Shade 3 2 2 5 4" xfId="14556" xr:uid="{0836EDA7-BFEA-4F4D-878F-146612D08E66}"/>
    <cellStyle name="Shade 3 2 2 5 5" xfId="17757" xr:uid="{9E15B913-9464-4695-991C-4DCA5F8F05EA}"/>
    <cellStyle name="Shade 3 2 2 5 6" xfId="21740" xr:uid="{96AC5977-434B-4B35-B55F-497A73624F11}"/>
    <cellStyle name="Shade 3 2 2 5 7" xfId="24308" xr:uid="{43575E85-37E8-46DE-94CB-A21ECDBCDF55}"/>
    <cellStyle name="Shade 3 2 2 5 8" xfId="28642" xr:uid="{0AE6940F-2311-4001-9F93-409BDEA88B58}"/>
    <cellStyle name="Shade 3 2 2 5 9" xfId="30613" xr:uid="{C788F96D-2EA4-4B9D-B6FB-B91DF5DFBDEB}"/>
    <cellStyle name="Shade 3 2 2 6" xfId="3330" xr:uid="{F3DADFA7-549D-41F8-BD2A-44587C4E455D}"/>
    <cellStyle name="Shade 3 2 2 6 10" xfId="34907" xr:uid="{BC263D55-8AE7-47B3-AED8-FC69977C6944}"/>
    <cellStyle name="Shade 3 2 2 6 11" xfId="38352" xr:uid="{2D993662-F5A2-4076-B09E-C32913DD6B45}"/>
    <cellStyle name="Shade 3 2 2 6 12" xfId="41041" xr:uid="{713BC93D-E31A-45B3-AC26-279001A47DAA}"/>
    <cellStyle name="Shade 3 2 2 6 13" xfId="45352" xr:uid="{14635FC7-7397-4FA7-AA90-56B8C2BAE935}"/>
    <cellStyle name="Shade 3 2 2 6 14" xfId="48743" xr:uid="{05B2E315-F22C-4F17-BBDF-FA1220D1A1CA}"/>
    <cellStyle name="Shade 3 2 2 6 15" xfId="50748" xr:uid="{FC80EA95-FE72-4CDD-8E9C-965C31BE2C82}"/>
    <cellStyle name="Shade 3 2 2 6 2" xfId="7765" xr:uid="{E8EEED0E-2963-4BAF-BFDA-41500D7D2E04}"/>
    <cellStyle name="Shade 3 2 2 6 3" xfId="11344" xr:uid="{9099D24C-6202-4853-A5EC-48500CD447BE}"/>
    <cellStyle name="Shade 3 2 2 6 4" xfId="15244" xr:uid="{94870C7A-F8B9-493E-B910-CC5FE7E4DE47}"/>
    <cellStyle name="Shade 3 2 2 6 5" xfId="18443" xr:uid="{005FD6E3-09A0-489F-8323-0609D97924F8}"/>
    <cellStyle name="Shade 3 2 2 6 6" xfId="22423" xr:uid="{BCB5254C-4C18-4A26-9DCB-B89FDE98C221}"/>
    <cellStyle name="Shade 3 2 2 6 7" xfId="24985" xr:uid="{6C30DFDE-B7C8-4F9E-BF4B-F5CEA187770E}"/>
    <cellStyle name="Shade 3 2 2 6 8" xfId="29328" xr:uid="{B82D6101-8CDE-4757-8861-694EBC96D951}"/>
    <cellStyle name="Shade 3 2 2 6 9" xfId="31302" xr:uid="{62DC8B53-18FB-4E1B-98FB-63DFE45D7E5B}"/>
    <cellStyle name="Shade 3 2 2 7" xfId="3639" xr:uid="{A3D31AC0-7C50-4E6C-9F70-0877F7EF1C97}"/>
    <cellStyle name="Shade 3 2 2 7 10" xfId="35216" xr:uid="{1FAAF213-260A-4CC0-9FDD-92C8467CF3ED}"/>
    <cellStyle name="Shade 3 2 2 7 11" xfId="38661" xr:uid="{B12C6226-D5B2-443C-8E6A-EC20244B5657}"/>
    <cellStyle name="Shade 3 2 2 7 12" xfId="41350" xr:uid="{62010AC8-B155-47B0-B5B9-18385ED8BCEB}"/>
    <cellStyle name="Shade 3 2 2 7 13" xfId="45661" xr:uid="{8509DBD0-16E5-40A9-987D-24A2E9A4D9B2}"/>
    <cellStyle name="Shade 3 2 2 7 14" xfId="49052" xr:uid="{432B2585-2C75-4B06-844B-7C80EB31D3E9}"/>
    <cellStyle name="Shade 3 2 2 7 15" xfId="51057" xr:uid="{442684D0-72B7-474A-8BD2-44DFEF5C2A80}"/>
    <cellStyle name="Shade 3 2 2 7 2" xfId="8074" xr:uid="{B0533F08-9DD2-4F16-A7D7-E31A02C3B717}"/>
    <cellStyle name="Shade 3 2 2 7 3" xfId="11653" xr:uid="{DF92EF4F-0DBF-44A6-85B8-51BA74EF8F8D}"/>
    <cellStyle name="Shade 3 2 2 7 4" xfId="15553" xr:uid="{FF0ACAD5-821B-43C6-888C-9EA4F3A23C3A}"/>
    <cellStyle name="Shade 3 2 2 7 5" xfId="18752" xr:uid="{CCCC0D8A-1CF9-43DE-8ADF-1344621436E8}"/>
    <cellStyle name="Shade 3 2 2 7 6" xfId="22732" xr:uid="{997C6D6D-A5B0-4757-93B7-623A049B7A21}"/>
    <cellStyle name="Shade 3 2 2 7 7" xfId="25294" xr:uid="{16069B01-1C3A-47C8-80AE-23BBEB8AE134}"/>
    <cellStyle name="Shade 3 2 2 7 8" xfId="29637" xr:uid="{A7FAD834-F1DA-40CC-A3E1-4BDE28821C66}"/>
    <cellStyle name="Shade 3 2 2 7 9" xfId="31611" xr:uid="{D9A37E46-0208-405B-B920-B8863F504CB1}"/>
    <cellStyle name="Shade 3 2 2 8" xfId="4282" xr:uid="{6717E147-F878-4E09-ABCF-7CB9E2C2776E}"/>
    <cellStyle name="Shade 3 2 2 8 10" xfId="41945" xr:uid="{47B6821F-A32D-4C5B-B360-D505B952275A}"/>
    <cellStyle name="Shade 3 2 2 8 11" xfId="46281" xr:uid="{30893240-D86F-4C97-AE86-55AAEF59F2EE}"/>
    <cellStyle name="Shade 3 2 2 8 12" xfId="49685" xr:uid="{74C57E58-F3FF-465C-B123-6707A54DAD91}"/>
    <cellStyle name="Shade 3 2 2 8 13" xfId="51652" xr:uid="{70E62BE7-E49F-4FB6-AE0F-82DAF9AD5AEA}"/>
    <cellStyle name="Shade 3 2 2 8 2" xfId="8715" xr:uid="{357DAFFE-2A2B-44C8-9134-B2CFA9D2359A}"/>
    <cellStyle name="Shade 3 2 2 8 3" xfId="12286" xr:uid="{550A1984-D7F9-43A3-9F4A-84167B1D1ED2}"/>
    <cellStyle name="Shade 3 2 2 8 4" xfId="16189" xr:uid="{670CDD1E-F951-449C-AA42-54C5A91E1152}"/>
    <cellStyle name="Shade 3 2 2 8 5" xfId="19370" xr:uid="{A3F1F9AD-91DF-4A43-8E69-22997C9DF023}"/>
    <cellStyle name="Shade 3 2 2 8 6" xfId="25889" xr:uid="{7D039CFD-2AD6-434A-B9CE-FAF6DD2AB7EC}"/>
    <cellStyle name="Shade 3 2 2 8 7" xfId="32237" xr:uid="{27DB2CAB-BFF0-4AE1-9C25-A083E9A41767}"/>
    <cellStyle name="Shade 3 2 2 8 8" xfId="35843" xr:uid="{D0D68F51-4B28-4483-BA21-8AA303938D79}"/>
    <cellStyle name="Shade 3 2 2 8 9" xfId="39295" xr:uid="{F01E105A-02A7-430B-9440-F8335D994913}"/>
    <cellStyle name="Shade 3 2 2 9" xfId="4459" xr:uid="{D9F05022-B1E4-4015-BADE-F3FBACD058EC}"/>
    <cellStyle name="Shade 3 2 2 9 10" xfId="42122" xr:uid="{9EB5681F-AFB8-443B-9C5A-EA1A5382B16D}"/>
    <cellStyle name="Shade 3 2 2 9 11" xfId="46458" xr:uid="{4CD7B411-0765-446A-8600-D28D30AFA3F8}"/>
    <cellStyle name="Shade 3 2 2 9 12" xfId="49862" xr:uid="{7C241F4B-4D10-46E3-B233-FA94A7C19BC1}"/>
    <cellStyle name="Shade 3 2 2 9 13" xfId="51829" xr:uid="{65CB3A0D-2304-4B9C-A86F-7402F15B7889}"/>
    <cellStyle name="Shade 3 2 2 9 2" xfId="8892" xr:uid="{AD70D4EE-105E-4879-BD4F-AA100E4C643C}"/>
    <cellStyle name="Shade 3 2 2 9 3" xfId="12463" xr:uid="{186616A5-548D-46C3-98D9-2179C2D02D48}"/>
    <cellStyle name="Shade 3 2 2 9 4" xfId="16366" xr:uid="{9255F839-A317-472F-A866-466CFA9183D9}"/>
    <cellStyle name="Shade 3 2 2 9 5" xfId="19547" xr:uid="{7B7F649B-F6E7-464D-AB1A-0D1E81AD1936}"/>
    <cellStyle name="Shade 3 2 2 9 6" xfId="26066" xr:uid="{1B9A4F98-8C9F-441C-8A08-05B635043988}"/>
    <cellStyle name="Shade 3 2 2 9 7" xfId="32414" xr:uid="{69A15946-C036-4772-99AD-3D2692B374F6}"/>
    <cellStyle name="Shade 3 2 2 9 8" xfId="36020" xr:uid="{E2DD8EC0-05BD-4324-A9A4-A8AF794B323D}"/>
    <cellStyle name="Shade 3 2 2 9 9" xfId="39472" xr:uid="{A63FC86D-C926-4EDB-BA31-BD69D04EC62A}"/>
    <cellStyle name="Shade 3 2 3" xfId="1262" xr:uid="{F0C08081-6084-485D-B35E-101792CFDCA0}"/>
    <cellStyle name="Shade 3 2 3 10" xfId="36438" xr:uid="{C2042993-5994-4427-91FB-6B5BC06827A5}"/>
    <cellStyle name="Shade 3 2 3 11" xfId="35242" xr:uid="{BB9E40EB-B482-4827-A0C1-EB65A93026D9}"/>
    <cellStyle name="Shade 3 2 3 12" xfId="43287" xr:uid="{3F3F18CF-6CEE-47D5-A50B-83E70AA08E2C}"/>
    <cellStyle name="Shade 3 2 3 13" xfId="47562" xr:uid="{AC899F97-BFD7-4F47-B21C-96A740210C54}"/>
    <cellStyle name="Shade 3 2 3 2" xfId="5704" xr:uid="{1E7B085B-3BC0-4D4C-835D-C5A78D254929}"/>
    <cellStyle name="Shade 3 2 3 3" xfId="9278" xr:uid="{0CBCCA70-DC80-434E-AD4A-A3DCD7DE23C5}"/>
    <cellStyle name="Shade 3 2 3 4" xfId="15616" xr:uid="{89745EFB-BDE6-4B69-B850-0A9335BADCDD}"/>
    <cellStyle name="Shade 3 2 3 5" xfId="20370" xr:uid="{6A9D22E8-44DB-4814-BE0E-A053FA981322}"/>
    <cellStyle name="Shade 3 2 3 6" xfId="4913" xr:uid="{21EF9E5A-F763-4937-9ED0-EC8D7C6F11E5}"/>
    <cellStyle name="Shade 3 2 3 7" xfId="27306" xr:uid="{2FF58B79-F334-417B-819F-25E3C18570A8}"/>
    <cellStyle name="Shade 3 2 3 8" xfId="30163" xr:uid="{DC360BAF-4AE4-46E9-9962-B6480038A266}"/>
    <cellStyle name="Shade 3 2 3 9" xfId="32845" xr:uid="{42A47061-9521-4452-B395-52AB256A544E}"/>
    <cellStyle name="Shade 3 2 4" xfId="1888" xr:uid="{E9B454A7-3723-43F3-BE37-C96E822DCA14}"/>
    <cellStyle name="Shade 3 2 4 10" xfId="33471" xr:uid="{0DC045AA-4D3F-4A5C-B4BD-55FF17CC3305}"/>
    <cellStyle name="Shade 3 2 4 11" xfId="36997" xr:uid="{DF1F54F0-BA33-44B2-929C-9A412DF898BE}"/>
    <cellStyle name="Shade 3 2 4 12" xfId="35247" xr:uid="{370275A7-3C6E-4C95-90C6-3857E6887D4D}"/>
    <cellStyle name="Shade 3 2 4 13" xfId="43913" xr:uid="{DFA868CB-7CEF-49F0-B709-10178DDB0B7E}"/>
    <cellStyle name="Shade 3 2 4 14" xfId="47732" xr:uid="{9732E691-3DE0-41CD-AC91-77B96177E946}"/>
    <cellStyle name="Shade 3 2 4 2" xfId="6326" xr:uid="{B9D7FD09-7F60-4E96-87DD-E63D86B5FBF1}"/>
    <cellStyle name="Shade 3 2 4 3" xfId="9904" xr:uid="{2023F03C-F395-4DCB-BA62-B7AFACF84237}"/>
    <cellStyle name="Shade 3 2 4 4" xfId="13806" xr:uid="{C99E8772-98DB-4985-9D18-1F1F4923E016}"/>
    <cellStyle name="Shade 3 2 4 5" xfId="17009" xr:uid="{12647905-D421-4338-98BF-5C6E1CD8ACE8}"/>
    <cellStyle name="Shade 3 2 4 6" xfId="20996" xr:uid="{952441F7-DEB7-4A3A-828A-4351F054B57A}"/>
    <cellStyle name="Shade 3 2 4 7" xfId="23589" xr:uid="{56C191DF-4EB4-482A-962F-A248C067193E}"/>
    <cellStyle name="Shade 3 2 4 8" xfId="27911" xr:uid="{464ADD5F-8DCD-481B-AE89-878D38EE550D}"/>
    <cellStyle name="Shade 3 2 4 9" xfId="30336" xr:uid="{F97F801B-8712-45E6-BB95-C5C223485113}"/>
    <cellStyle name="Shade 3 2 5" xfId="2098" xr:uid="{7AEAA637-147D-4B8C-8F12-71FBE5345AC5}"/>
    <cellStyle name="Shade 3 2 5 10" xfId="33677" xr:uid="{D11F95DE-5262-412D-80F6-2903DBC2883A}"/>
    <cellStyle name="Shade 3 2 5 11" xfId="37185" xr:uid="{F40883BB-EBA2-4B90-8828-2D6354D70B9B}"/>
    <cellStyle name="Shade 3 2 5 12" xfId="39815" xr:uid="{81CA6815-7F30-4D04-ACD5-DB5BAFEAB0CA}"/>
    <cellStyle name="Shade 3 2 5 13" xfId="44121" xr:uid="{FD1E747A-1B25-4A9C-99F0-E73B25B4B7F1}"/>
    <cellStyle name="Shade 3 2 5 14" xfId="42531" xr:uid="{99D0FBBD-E53E-49DE-9F9C-63CA60EA7C4E}"/>
    <cellStyle name="Shade 3 2 5 2" xfId="6536" xr:uid="{52CB59E4-F946-4434-BB81-99CE6D670864}"/>
    <cellStyle name="Shade 3 2 5 3" xfId="10114" xr:uid="{1FC86231-6BC2-469E-A11F-FC510A9C4162}"/>
    <cellStyle name="Shade 3 2 5 4" xfId="14013" xr:uid="{733298A2-2606-4D2D-8AD0-AA2A91A54730}"/>
    <cellStyle name="Shade 3 2 5 5" xfId="17214" xr:uid="{6B11A750-B56B-41A5-82F0-2D2486EB7E46}"/>
    <cellStyle name="Shade 3 2 5 6" xfId="21197" xr:uid="{261E2D4B-7C82-4F4B-81E7-FA26EC098343}"/>
    <cellStyle name="Shade 3 2 5 7" xfId="23784" xr:uid="{BC5B7C74-0D1B-4BF7-B4F0-C0F7FB3E254E}"/>
    <cellStyle name="Shade 3 2 5 8" xfId="28114" xr:uid="{6EEEDD70-7058-4721-A54D-3CBF86197DD2}"/>
    <cellStyle name="Shade 3 2 5 9" xfId="30396" xr:uid="{425039A4-1BE4-4C41-BF2F-0E53E017452E}"/>
    <cellStyle name="Shade 3 2 6" xfId="2435" xr:uid="{908811B1-4AA7-4EA1-AADA-D6BB39EE8ECB}"/>
    <cellStyle name="Shade 3 2 6 10" xfId="34014" xr:uid="{8C3FA6CB-2DB1-4737-82C3-2B67B29885B7}"/>
    <cellStyle name="Shade 3 2 6 11" xfId="37498" xr:uid="{2AACFAB4-F6C4-4CA1-B261-3409A46CEDE3}"/>
    <cellStyle name="Shade 3 2 6 12" xfId="40152" xr:uid="{9E71651D-CBDC-490A-85B2-5423A1ED6E28}"/>
    <cellStyle name="Shade 3 2 6 13" xfId="44458" xr:uid="{1A5F4F58-793D-4717-8401-4AA4B5FF9BAD}"/>
    <cellStyle name="Shade 3 2 6 14" xfId="47242" xr:uid="{4F757AF9-69A6-4C58-9E59-7DC51D30FAB0}"/>
    <cellStyle name="Shade 3 2 6 2" xfId="6873" xr:uid="{89FA9202-80AD-4F2A-9471-0C9EC19394FA}"/>
    <cellStyle name="Shade 3 2 6 3" xfId="10451" xr:uid="{345A6559-0454-440A-BBAE-5CF9116EC758}"/>
    <cellStyle name="Shade 3 2 6 4" xfId="14350" xr:uid="{62F122DF-B03B-4259-9E09-66DBE084172F}"/>
    <cellStyle name="Shade 3 2 6 5" xfId="17551" xr:uid="{493A94BA-7C5B-4AEB-B738-46C9CC7A30A9}"/>
    <cellStyle name="Shade 3 2 6 6" xfId="21534" xr:uid="{3689DAA8-18E2-4D95-8F30-E0AB96D0CF7E}"/>
    <cellStyle name="Shade 3 2 6 7" xfId="24117" xr:uid="{4F5DED54-35D6-4B12-88D2-B0994A3C3170}"/>
    <cellStyle name="Shade 3 2 6 8" xfId="28443" xr:uid="{A3BD4E9D-6AF8-4AF6-ACAA-3F1D66489E5A}"/>
    <cellStyle name="Shade 3 2 6 9" xfId="27697" xr:uid="{4AA38FFD-0556-4D28-B716-5D770D57047F}"/>
    <cellStyle name="Shade 3 2 7" xfId="3119" xr:uid="{3C1AFF05-16C7-4AB9-AA32-4A1F0C0A2850}"/>
    <cellStyle name="Shade 3 2 7 10" xfId="34696" xr:uid="{9BD55E7B-8718-44CC-BECF-46F974550FF2}"/>
    <cellStyle name="Shade 3 2 7 11" xfId="38141" xr:uid="{A20ADAA8-2DA9-4CE0-81A0-A1CF41228ED6}"/>
    <cellStyle name="Shade 3 2 7 12" xfId="40830" xr:uid="{AD501F81-DE93-4855-89DA-F57763A08A8F}"/>
    <cellStyle name="Shade 3 2 7 13" xfId="45141" xr:uid="{37BFA764-5D40-4080-A79B-860AB990540C}"/>
    <cellStyle name="Shade 3 2 7 14" xfId="48532" xr:uid="{17550D71-2D6C-4547-848F-C79AC8D0478D}"/>
    <cellStyle name="Shade 3 2 7 15" xfId="50537" xr:uid="{14099716-0AF1-4454-B51B-963DF2136F96}"/>
    <cellStyle name="Shade 3 2 7 2" xfId="7554" xr:uid="{E2045D2D-59ED-4107-AF9F-1EBF5E21FF98}"/>
    <cellStyle name="Shade 3 2 7 3" xfId="11133" xr:uid="{A1D80CF2-C5FB-4A8E-9983-23B41AA3687B}"/>
    <cellStyle name="Shade 3 2 7 4" xfId="15033" xr:uid="{537D0EF8-BD1A-4799-B154-C54CCC5AAD45}"/>
    <cellStyle name="Shade 3 2 7 5" xfId="18232" xr:uid="{E16893A1-2804-43C2-BC16-0B622D417C55}"/>
    <cellStyle name="Shade 3 2 7 6" xfId="22212" xr:uid="{AFCAD932-D0CB-478A-BF70-B823FCEA9A61}"/>
    <cellStyle name="Shade 3 2 7 7" xfId="24774" xr:uid="{6989D958-4E98-4CDF-95AA-AAC706A41329}"/>
    <cellStyle name="Shade 3 2 7 8" xfId="29117" xr:uid="{406C5F76-CC3F-4BB1-A57F-A47B8704344F}"/>
    <cellStyle name="Shade 3 2 7 9" xfId="31091" xr:uid="{BAD4E25F-C735-4158-98D7-9257F47DF859}"/>
    <cellStyle name="Shade 3 2 8" xfId="3635" xr:uid="{D5B4742F-79B4-4D72-9FE2-595CDBBF5FD7}"/>
    <cellStyle name="Shade 3 2 8 10" xfId="35212" xr:uid="{DC0FE707-4B7A-4DF0-8C28-AA96882E0319}"/>
    <cellStyle name="Shade 3 2 8 11" xfId="38657" xr:uid="{1ECC134D-2B76-40A6-BE8F-7CB71273AF76}"/>
    <cellStyle name="Shade 3 2 8 12" xfId="41346" xr:uid="{990DE0C1-8D38-465D-91C3-D4D453B03AB5}"/>
    <cellStyle name="Shade 3 2 8 13" xfId="45657" xr:uid="{C499E2FD-E83F-41A6-B12C-3666C457B67C}"/>
    <cellStyle name="Shade 3 2 8 14" xfId="49048" xr:uid="{FA487231-F47E-4563-95E5-614AAC2A1592}"/>
    <cellStyle name="Shade 3 2 8 15" xfId="51053" xr:uid="{5BD4D6D0-700A-4D9F-A8A0-663AF6CCAB16}"/>
    <cellStyle name="Shade 3 2 8 2" xfId="8070" xr:uid="{BA9033AF-BFA6-4AF8-8CD1-6E6E50160B85}"/>
    <cellStyle name="Shade 3 2 8 3" xfId="11649" xr:uid="{E2A21F2A-0DB5-4649-B570-37A4772E65A1}"/>
    <cellStyle name="Shade 3 2 8 4" xfId="15549" xr:uid="{AF2C78D8-8198-44D5-B50B-80DD8308B0E8}"/>
    <cellStyle name="Shade 3 2 8 5" xfId="18748" xr:uid="{72522A80-6053-409C-85B3-95C67714EB33}"/>
    <cellStyle name="Shade 3 2 8 6" xfId="22728" xr:uid="{9099C278-FAB1-4125-8472-8DF23BF4475E}"/>
    <cellStyle name="Shade 3 2 8 7" xfId="25290" xr:uid="{D0116A5A-6201-45DD-8BB2-01259D18D1C8}"/>
    <cellStyle name="Shade 3 2 8 8" xfId="29633" xr:uid="{B031BA00-F469-4335-BAF7-2986D583CA5A}"/>
    <cellStyle name="Shade 3 2 8 9" xfId="31607" xr:uid="{AF71FED1-B5BB-4EEB-9EF4-48B13C18119C}"/>
    <cellStyle name="Shade 3 2 9" xfId="4073" xr:uid="{5A0AE79D-E7C5-46CC-9E72-5F7BF59A2429}"/>
    <cellStyle name="Shade 3 2 9 10" xfId="41736" xr:uid="{CAA4C32B-1A1C-460A-AF21-CAEDE298F2D2}"/>
    <cellStyle name="Shade 3 2 9 11" xfId="46072" xr:uid="{1AF715E0-9064-402D-8A2E-41C34ED82C7B}"/>
    <cellStyle name="Shade 3 2 9 12" xfId="49476" xr:uid="{3AD70786-B157-4D2B-882F-27502CD15940}"/>
    <cellStyle name="Shade 3 2 9 13" xfId="51443" xr:uid="{3E68E21C-A0A3-4AB4-8F90-F18AE630E4C8}"/>
    <cellStyle name="Shade 3 2 9 2" xfId="8506" xr:uid="{F23EE20E-E6B5-4A50-8AE0-3090C54DD783}"/>
    <cellStyle name="Shade 3 2 9 3" xfId="12077" xr:uid="{24D463FE-A7AB-4F34-85D0-0E980158B05E}"/>
    <cellStyle name="Shade 3 2 9 4" xfId="15980" xr:uid="{04AB8BC0-BDC9-4EB3-986A-D9B05FCEC595}"/>
    <cellStyle name="Shade 3 2 9 5" xfId="19161" xr:uid="{A75BAF4E-0F34-448E-8E4C-FE9911A2EF2A}"/>
    <cellStyle name="Shade 3 2 9 6" xfId="25680" xr:uid="{1BC5A078-0292-4DD4-84E1-C2F2A7E3C900}"/>
    <cellStyle name="Shade 3 2 9 7" xfId="32028" xr:uid="{E1D5EFC3-6C91-48EF-921A-8332AA4A4531}"/>
    <cellStyle name="Shade 3 2 9 8" xfId="35634" xr:uid="{19E27CEE-BB2A-4D3A-B9CE-E40C2AFC612C}"/>
    <cellStyle name="Shade 3 2 9 9" xfId="39086" xr:uid="{3DBB7643-5E6F-46EC-A2F0-8D50A87C8A07}"/>
    <cellStyle name="Shade 3 3" xfId="799" xr:uid="{E454A5CD-3D2B-4E33-A206-D6A42BAE51C1}"/>
    <cellStyle name="Shade 3 3 10" xfId="5334" xr:uid="{DEE84671-4C29-4FCC-9427-F353400378EF}"/>
    <cellStyle name="Shade 3 3 11" xfId="12712" xr:uid="{F6664E6F-0F3F-4E66-A63C-2168CECCF138}"/>
    <cellStyle name="Shade 3 3 12" xfId="19908" xr:uid="{B61EE7C1-B59B-4D0B-92BE-D598062F4B21}"/>
    <cellStyle name="Shade 3 3 13" xfId="36698" xr:uid="{EE17F57E-D6EA-4E6C-83D7-556421CA9080}"/>
    <cellStyle name="Shade 3 3 14" xfId="42824" xr:uid="{A42B31BA-4D67-4786-80B3-EFB11C754785}"/>
    <cellStyle name="Shade 3 3 15" xfId="52662" xr:uid="{87C958D0-BC3F-4DFF-B31D-8F055B52B736}"/>
    <cellStyle name="Shade 3 3 2" xfId="1029" xr:uid="{499EB8A4-B155-40A6-A31F-C71DA1B051D9}"/>
    <cellStyle name="Shade 3 3 2 10" xfId="36227" xr:uid="{1D5F9043-9D09-4FA2-9F77-079A814F4445}"/>
    <cellStyle name="Shade 3 3 2 11" xfId="36860" xr:uid="{743928A8-3D76-468B-8D83-98F9BCC6B43D}"/>
    <cellStyle name="Shade 3 3 2 12" xfId="43054" xr:uid="{219324BE-FB17-47B0-B9CA-43C31913727C}"/>
    <cellStyle name="Shade 3 3 2 13" xfId="45696" xr:uid="{71F9FD1A-9342-466A-86AA-5BF393AA7617}"/>
    <cellStyle name="Shade 3 3 2 2" xfId="5471" xr:uid="{FB4FF1A2-2F0D-48A9-B185-182E816DFEF3}"/>
    <cellStyle name="Shade 3 3 2 3" xfId="9045" xr:uid="{7BC3390A-28AF-4E9A-9010-D591E5A2BC1B}"/>
    <cellStyle name="Shade 3 3 2 4" xfId="13118" xr:uid="{E41178C4-E21C-4827-878C-633CFFD7FBF6}"/>
    <cellStyle name="Shade 3 3 2 5" xfId="20137" xr:uid="{0095E65F-5DBF-4322-AB34-807B2AE0D954}"/>
    <cellStyle name="Shade 3 3 2 6" xfId="23008" xr:uid="{4AF9B184-253A-42B5-B030-BC64385BFF5E}"/>
    <cellStyle name="Shade 3 3 2 7" xfId="27080" xr:uid="{2AFF939E-BD98-484A-B71C-806FE0F74621}"/>
    <cellStyle name="Shade 3 3 2 8" xfId="30255" xr:uid="{81851EF4-02D9-4F6D-BB6A-369ECBA0AD26}"/>
    <cellStyle name="Shade 3 3 2 9" xfId="32612" xr:uid="{0F97B899-BEA7-4E3F-BEF6-8A247194389B}"/>
    <cellStyle name="Shade 3 3 3" xfId="977" xr:uid="{B7A04DBB-0B74-4A49-86B2-4650D73D5002}"/>
    <cellStyle name="Shade 3 3 3 10" xfId="28848" xr:uid="{FAFEF070-7458-4CC1-B562-A818264BB13B}"/>
    <cellStyle name="Shade 3 3 3 11" xfId="36177" xr:uid="{02356172-F61D-4DBE-BF64-E7ED042243FD}"/>
    <cellStyle name="Shade 3 3 3 12" xfId="26660" xr:uid="{45BAA76E-18B3-4FF5-8A40-34B196298E87}"/>
    <cellStyle name="Shade 3 3 3 13" xfId="43002" xr:uid="{B99F20AF-E30F-41D9-952E-4FE0055EAEDE}"/>
    <cellStyle name="Shade 3 3 3 14" xfId="47524" xr:uid="{70BA2454-0977-42BA-B4F3-919C7576CF49}"/>
    <cellStyle name="Shade 3 3 3 2" xfId="5419" xr:uid="{C8149456-0D60-4C75-A598-1CC0D72ADFEF}"/>
    <cellStyle name="Shade 3 3 3 3" xfId="4952" xr:uid="{FBF3A680-DE7E-44F5-A319-48D16041AE6C}"/>
    <cellStyle name="Shade 3 3 3 4" xfId="12955" xr:uid="{63D5A09C-F3FF-437D-AA1A-6F2DB559CA37}"/>
    <cellStyle name="Shade 3 3 3 5" xfId="4821" xr:uid="{18DFA465-C080-4886-B118-C58915B31E45}"/>
    <cellStyle name="Shade 3 3 3 6" xfId="20085" xr:uid="{572602D8-60F9-4601-8543-9AB5DCD26908}"/>
    <cellStyle name="Shade 3 3 3 7" xfId="12691" xr:uid="{1537D8F2-89F9-42E5-B469-43E616F8B1D7}"/>
    <cellStyle name="Shade 3 3 3 8" xfId="27028" xr:uid="{BD235A28-F281-4C9E-A87E-42B2EA8B6D45}"/>
    <cellStyle name="Shade 3 3 3 9" xfId="26784" xr:uid="{93BE6BF8-923D-4679-8D4C-DA97D0B7DED2}"/>
    <cellStyle name="Shade 3 3 4" xfId="2219" xr:uid="{74763FBE-E5E2-43FA-8553-4AA6594B6A12}"/>
    <cellStyle name="Shade 3 3 4 10" xfId="33798" xr:uid="{090E40D5-BDFF-42AB-AAA9-EAAF2F98A1FF}"/>
    <cellStyle name="Shade 3 3 4 11" xfId="37298" xr:uid="{B1B9D201-7EB9-4768-82B7-EC39FF7CF142}"/>
    <cellStyle name="Shade 3 3 4 12" xfId="39936" xr:uid="{74163608-E232-4B5E-AF86-B9693A208F81}"/>
    <cellStyle name="Shade 3 3 4 13" xfId="44242" xr:uid="{41C9A0A0-4A27-4E3A-88DC-B65D8214121D}"/>
    <cellStyle name="Shade 3 3 4 14" xfId="47934" xr:uid="{CE2677F0-A213-45B2-B960-2534B14E50B2}"/>
    <cellStyle name="Shade 3 3 4 2" xfId="6657" xr:uid="{EF9D42C3-82EC-492A-8081-F118DBEE0AA5}"/>
    <cellStyle name="Shade 3 3 4 3" xfId="10235" xr:uid="{F861E09D-E740-439F-BB83-5189A181A34B}"/>
    <cellStyle name="Shade 3 3 4 4" xfId="14134" xr:uid="{24D96CD3-DCFE-466C-B163-B20DEAFD4C23}"/>
    <cellStyle name="Shade 3 3 4 5" xfId="17335" xr:uid="{F8529AA9-CC10-4894-BA76-81C7449B49E0}"/>
    <cellStyle name="Shade 3 3 4 6" xfId="21318" xr:uid="{A8B3E345-36BF-4369-8D27-6A91158E62FE}"/>
    <cellStyle name="Shade 3 3 4 7" xfId="23905" xr:uid="{9239787C-547F-46A3-AF00-8C53724BA74C}"/>
    <cellStyle name="Shade 3 3 4 8" xfId="28230" xr:uid="{9123391C-989B-4364-8592-AD21BFFCE489}"/>
    <cellStyle name="Shade 3 3 4 9" xfId="30454" xr:uid="{552712CD-5BD8-445B-B2FB-73840C48594C}"/>
    <cellStyle name="Shade 3 3 5" xfId="2574" xr:uid="{A1A83AB7-D138-4C32-9519-7E5F455FB2CD}"/>
    <cellStyle name="Shade 3 3 5 10" xfId="34153" xr:uid="{8ED33612-0235-4279-9FDE-26F5A779272E}"/>
    <cellStyle name="Shade 3 3 5 11" xfId="37618" xr:uid="{BC010392-B1D5-4FC5-874B-7D5EAFB00BFC}"/>
    <cellStyle name="Shade 3 3 5 12" xfId="40291" xr:uid="{7379EC22-999B-434C-84DF-94E274889B54}"/>
    <cellStyle name="Shade 3 3 5 13" xfId="44597" xr:uid="{4F4B7A45-E8DF-4A1F-A418-F3F45CFA9A76}"/>
    <cellStyle name="Shade 3 3 5 14" xfId="43943" xr:uid="{3E66486F-25AE-471A-B7CC-EE28AE8E33C8}"/>
    <cellStyle name="Shade 3 3 5 2" xfId="7011" xr:uid="{DCF7E8DE-1FFB-434E-B3FC-5BB00816FF87}"/>
    <cellStyle name="Shade 3 3 5 3" xfId="10590" xr:uid="{3EBFDFC8-F39D-4171-BD68-A0743F1F4466}"/>
    <cellStyle name="Shade 3 3 5 4" xfId="14489" xr:uid="{A5989BA7-CE37-4360-B793-EEC9580BE986}"/>
    <cellStyle name="Shade 3 3 5 5" xfId="17690" xr:uid="{53DC37D3-4C5A-49F8-8701-35AD5FEFD3D9}"/>
    <cellStyle name="Shade 3 3 5 6" xfId="21673" xr:uid="{271EAD3C-07D8-44B9-B69F-2CD0C3F10060}"/>
    <cellStyle name="Shade 3 3 5 7" xfId="24245" xr:uid="{32D73A08-4E51-4735-A2E8-B6994448FA4D}"/>
    <cellStyle name="Shade 3 3 5 8" xfId="28579" xr:uid="{E733FAB8-AC0A-410F-9D8F-E860C0735364}"/>
    <cellStyle name="Shade 3 3 5 9" xfId="30546" xr:uid="{BCBDD6E8-AB03-4896-8CA6-54BBDAAB85AC}"/>
    <cellStyle name="Shade 3 3 6" xfId="3263" xr:uid="{7EEBDDCD-1B92-4AF3-8BC6-01E744D3AC5A}"/>
    <cellStyle name="Shade 3 3 6 10" xfId="34840" xr:uid="{4DD17DF5-D1A7-4948-BAC7-1FAB57D6DF77}"/>
    <cellStyle name="Shade 3 3 6 11" xfId="38285" xr:uid="{B0F7B4A0-8F31-4D0E-A1CC-46BB3AD438DD}"/>
    <cellStyle name="Shade 3 3 6 12" xfId="40974" xr:uid="{7C8D9949-F79F-49F0-BD2F-0623024299DB}"/>
    <cellStyle name="Shade 3 3 6 13" xfId="45285" xr:uid="{D8B66C1A-6AA2-47CF-83F3-6D1FD640DA04}"/>
    <cellStyle name="Shade 3 3 6 14" xfId="48676" xr:uid="{A53B5DAE-E1BE-40B3-8768-EAD943722BB4}"/>
    <cellStyle name="Shade 3 3 6 15" xfId="50681" xr:uid="{4CFDAD6F-A3CD-4A29-9F16-0FA496D6EE67}"/>
    <cellStyle name="Shade 3 3 6 2" xfId="7698" xr:uid="{190CCBFC-9A7F-45BD-9E99-D5CE1D8000D4}"/>
    <cellStyle name="Shade 3 3 6 3" xfId="11277" xr:uid="{4594F128-BC8E-46ED-9D44-B722534C993F}"/>
    <cellStyle name="Shade 3 3 6 4" xfId="15177" xr:uid="{370B5791-4BF1-4F01-92BB-033134916B6C}"/>
    <cellStyle name="Shade 3 3 6 5" xfId="18376" xr:uid="{6070068D-7564-4D73-95D9-2F42D07C8E25}"/>
    <cellStyle name="Shade 3 3 6 6" xfId="22356" xr:uid="{C8893392-FBFB-4CAF-8F83-1DA98AFE3B68}"/>
    <cellStyle name="Shade 3 3 6 7" xfId="24918" xr:uid="{038D5BC4-7303-4F5E-B54B-D4FF3C2423CD}"/>
    <cellStyle name="Shade 3 3 6 8" xfId="29261" xr:uid="{77147E72-4CA5-4174-94D8-07F09B68690E}"/>
    <cellStyle name="Shade 3 3 6 9" xfId="31235" xr:uid="{9CB174CF-386D-4507-9528-143F16A1D906}"/>
    <cellStyle name="Shade 3 3 7" xfId="3238" xr:uid="{2484B3C6-ADE7-4697-BD35-773244D4C45E}"/>
    <cellStyle name="Shade 3 3 7 10" xfId="34815" xr:uid="{D212586F-0BE5-4E68-A8D6-951B555C9638}"/>
    <cellStyle name="Shade 3 3 7 11" xfId="38260" xr:uid="{DE16C998-F609-4A3D-B2F1-84AC0BCE1328}"/>
    <cellStyle name="Shade 3 3 7 12" xfId="40949" xr:uid="{566A926F-B50E-45CA-A326-01E0E72AA6CF}"/>
    <cellStyle name="Shade 3 3 7 13" xfId="45260" xr:uid="{C6991D06-714D-438E-AB80-367AD71F6317}"/>
    <cellStyle name="Shade 3 3 7 14" xfId="48651" xr:uid="{F93D97AE-0F11-4CF8-82E7-CE869EECF192}"/>
    <cellStyle name="Shade 3 3 7 15" xfId="50656" xr:uid="{EC1A9754-7F6B-4656-8239-87EB30E3AF40}"/>
    <cellStyle name="Shade 3 3 7 2" xfId="7673" xr:uid="{6C0F6E14-3E13-4461-89B0-24A82D81872D}"/>
    <cellStyle name="Shade 3 3 7 3" xfId="11252" xr:uid="{BE0103C6-2967-488A-9D25-DE65205CFFCF}"/>
    <cellStyle name="Shade 3 3 7 4" xfId="15152" xr:uid="{4C3E30B7-22DF-4554-BF30-15DCEC97CAB5}"/>
    <cellStyle name="Shade 3 3 7 5" xfId="18351" xr:uid="{568487BE-CA01-44FF-9495-8F3DFAEF693B}"/>
    <cellStyle name="Shade 3 3 7 6" xfId="22331" xr:uid="{86201917-4A56-4642-8AB1-A8E66905404B}"/>
    <cellStyle name="Shade 3 3 7 7" xfId="24893" xr:uid="{18EAD5F5-490F-4443-9D9A-FCAB53646B9F}"/>
    <cellStyle name="Shade 3 3 7 8" xfId="29236" xr:uid="{C9E7DCAC-9DB1-49BB-A7D0-9D4683D8F300}"/>
    <cellStyle name="Shade 3 3 7 9" xfId="31210" xr:uid="{59DB289A-BB67-4FA0-A012-D073CE35CA56}"/>
    <cellStyle name="Shade 3 3 8" xfId="4215" xr:uid="{C64A6F08-D4A4-4B21-81F5-4FE6AD7ED386}"/>
    <cellStyle name="Shade 3 3 8 10" xfId="41878" xr:uid="{72519220-53FA-4140-9965-75B1733BDE87}"/>
    <cellStyle name="Shade 3 3 8 11" xfId="46214" xr:uid="{66935445-C14F-47A3-A8B3-A994FA747D0B}"/>
    <cellStyle name="Shade 3 3 8 12" xfId="49618" xr:uid="{29F50399-3DA0-4ECD-9D37-C8CC4E5B5D13}"/>
    <cellStyle name="Shade 3 3 8 13" xfId="51585" xr:uid="{F085D753-6055-4D14-A36F-635CC9519B99}"/>
    <cellStyle name="Shade 3 3 8 2" xfId="8648" xr:uid="{3D303ACA-CCA7-4D9B-BBAE-F10780849D5E}"/>
    <cellStyle name="Shade 3 3 8 3" xfId="12219" xr:uid="{7EEDC700-CA7F-406D-8A4E-CAE803EE1D94}"/>
    <cellStyle name="Shade 3 3 8 4" xfId="16122" xr:uid="{87C6F6A4-E7B2-4E83-B22E-63F7698DC71E}"/>
    <cellStyle name="Shade 3 3 8 5" xfId="19303" xr:uid="{00D37D59-0EAD-477A-B80E-FB93A901BEEB}"/>
    <cellStyle name="Shade 3 3 8 6" xfId="25822" xr:uid="{FD285394-02CF-4461-A8CF-A74266C7CACA}"/>
    <cellStyle name="Shade 3 3 8 7" xfId="32170" xr:uid="{3D947052-C8F6-46B4-AFE7-EF4C5B3E9C46}"/>
    <cellStyle name="Shade 3 3 8 8" xfId="35776" xr:uid="{7E4CE0C4-62A0-4EDD-87FD-A7693B8DA0E8}"/>
    <cellStyle name="Shade 3 3 8 9" xfId="39228" xr:uid="{AF19B8A4-94E9-4C9B-81A2-C8822427F30D}"/>
    <cellStyle name="Shade 3 3 9" xfId="3973" xr:uid="{3A225686-7303-4EA5-9C7D-6909ACA89E3E}"/>
    <cellStyle name="Shade 3 3 9 10" xfId="41636" xr:uid="{50EFB545-73BE-47B3-A599-699CBBCE63A1}"/>
    <cellStyle name="Shade 3 3 9 11" xfId="45972" xr:uid="{0135201E-FC87-4399-93CE-2333D80DEF5D}"/>
    <cellStyle name="Shade 3 3 9 12" xfId="49376" xr:uid="{245B8E67-8932-4D71-BB9F-183CC8AF167E}"/>
    <cellStyle name="Shade 3 3 9 13" xfId="51343" xr:uid="{A56ADB1D-7094-46B7-866C-7381D5C15BD9}"/>
    <cellStyle name="Shade 3 3 9 2" xfId="8406" xr:uid="{F01D1EBF-DE0C-410D-B543-D92282EB8424}"/>
    <cellStyle name="Shade 3 3 9 3" xfId="11977" xr:uid="{A87B8DA9-3A28-4468-BC90-8ED5A7ED2B5F}"/>
    <cellStyle name="Shade 3 3 9 4" xfId="15880" xr:uid="{D2851A0B-34B8-4AD8-9F81-B7936C4E0ED4}"/>
    <cellStyle name="Shade 3 3 9 5" xfId="19061" xr:uid="{589C09CF-EB86-491B-AEC1-B89759856A8C}"/>
    <cellStyle name="Shade 3 3 9 6" xfId="25580" xr:uid="{F568F7CC-8B0C-4237-B09D-144C171B590B}"/>
    <cellStyle name="Shade 3 3 9 7" xfId="31928" xr:uid="{3DCF721D-9C9D-4A0C-979A-FAEB8443DE0B}"/>
    <cellStyle name="Shade 3 3 9 8" xfId="35534" xr:uid="{8AD8C735-A041-4F22-888C-BEFB8F170003}"/>
    <cellStyle name="Shade 3 3 9 9" xfId="38986" xr:uid="{348C3FA0-271E-4BF3-8080-DD79534A2FA6}"/>
    <cellStyle name="Shade 3 4" xfId="5001" xr:uid="{F1AAE555-37BD-4302-9DCD-BF3286B1C3AA}"/>
    <cellStyle name="Shade 3 5" xfId="26631" xr:uid="{327C4655-D4E4-4D58-9A79-97EFBFDDDBE9}"/>
    <cellStyle name="Shade 3 6" xfId="52127" xr:uid="{D0A712F5-92CF-413E-ABA1-49938C6E6256}"/>
    <cellStyle name="Shade 4" xfId="359" xr:uid="{C1496C7C-25EF-48BB-8793-99331FE6C4A9}"/>
    <cellStyle name="Shade 4 10" xfId="2874" xr:uid="{80103D5D-88C9-4EAD-8AB9-F67E7713562A}"/>
    <cellStyle name="Shade 4 10 10" xfId="34451" xr:uid="{596C1460-59B3-4AD4-B33B-F5F315FF2F23}"/>
    <cellStyle name="Shade 4 10 11" xfId="37896" xr:uid="{A1F0E0B6-D884-412D-966D-AC86EA71D13F}"/>
    <cellStyle name="Shade 4 10 12" xfId="40585" xr:uid="{9AC59DB4-EB03-4938-9F63-997DCC2C8783}"/>
    <cellStyle name="Shade 4 10 13" xfId="44896" xr:uid="{592F7693-F76D-4577-BB0E-B1CBA76C6425}"/>
    <cellStyle name="Shade 4 10 14" xfId="48287" xr:uid="{A0C007A5-CE60-457C-8191-D7465F939F3A}"/>
    <cellStyle name="Shade 4 10 15" xfId="50292" xr:uid="{BDCFD804-9F9C-41BA-85EF-F86937EE8859}"/>
    <cellStyle name="Shade 4 10 2" xfId="7309" xr:uid="{E427E4A0-7A18-4A67-AFE9-31F9FF37F8AC}"/>
    <cellStyle name="Shade 4 10 3" xfId="10888" xr:uid="{8D0655C1-D2BF-4B12-9475-5454082FAB76}"/>
    <cellStyle name="Shade 4 10 4" xfId="14788" xr:uid="{30E630DC-3260-4BD1-BD5E-9EFE98283A1E}"/>
    <cellStyle name="Shade 4 10 5" xfId="17987" xr:uid="{5F8997A4-8E1D-4BC5-A873-BD3C0FCC2CCD}"/>
    <cellStyle name="Shade 4 10 6" xfId="21967" xr:uid="{C81F1EA4-6E9D-4C9F-A575-3AADB112E9E0}"/>
    <cellStyle name="Shade 4 10 7" xfId="24529" xr:uid="{2FB626D7-7BA1-43D5-B8AE-5AE7798CF450}"/>
    <cellStyle name="Shade 4 10 8" xfId="28872" xr:uid="{A4A0368F-3AFE-4BE9-ADA5-57B81FF1AAD4}"/>
    <cellStyle name="Shade 4 10 9" xfId="30846" xr:uid="{64BCD991-04CF-4061-ABB4-083302043201}"/>
    <cellStyle name="Shade 4 11" xfId="3876" xr:uid="{C512F69A-0126-4778-A05F-B2AFA70C8DAE}"/>
    <cellStyle name="Shade 4 11 10" xfId="41539" xr:uid="{A583DA92-5E89-44C8-A19D-5FFC648ABB50}"/>
    <cellStyle name="Shade 4 11 11" xfId="45875" xr:uid="{3C8C5C08-424D-4AF7-8DE4-5F8FE7BEF2A9}"/>
    <cellStyle name="Shade 4 11 12" xfId="49279" xr:uid="{87F80DA7-D601-4A54-84D3-256B75242625}"/>
    <cellStyle name="Shade 4 11 13" xfId="51246" xr:uid="{22380E17-93C0-4DC7-8C0C-3BAE382A5F2F}"/>
    <cellStyle name="Shade 4 11 2" xfId="8309" xr:uid="{3792A8ED-C736-49ED-8EC6-13B1EB709087}"/>
    <cellStyle name="Shade 4 11 3" xfId="11880" xr:uid="{A825D0CB-96F4-4D21-8405-F5DD71B24676}"/>
    <cellStyle name="Shade 4 11 4" xfId="15783" xr:uid="{B878AFAE-5BE1-4539-A7BC-117A1D4BB61D}"/>
    <cellStyle name="Shade 4 11 5" xfId="18964" xr:uid="{5AC9DB47-4538-4D25-84E2-8D8CC48AA5A0}"/>
    <cellStyle name="Shade 4 11 6" xfId="25483" xr:uid="{3B240944-D1F0-46ED-8287-CA98124F907D}"/>
    <cellStyle name="Shade 4 11 7" xfId="31831" xr:uid="{89751334-6ED4-4466-8C64-C38B583F25FA}"/>
    <cellStyle name="Shade 4 11 8" xfId="35437" xr:uid="{561ADB1E-C537-46A9-AFB4-DD52D4684137}"/>
    <cellStyle name="Shade 4 11 9" xfId="38889" xr:uid="{A19E7FB6-8BBA-42A0-8A3B-01726C83B663}"/>
    <cellStyle name="Shade 4 12" xfId="4383" xr:uid="{9137BD33-0D69-4C4E-A979-0294A7B6D29E}"/>
    <cellStyle name="Shade 4 12 10" xfId="42046" xr:uid="{31A2B679-FADC-4BF2-B132-8F30795BBD01}"/>
    <cellStyle name="Shade 4 12 11" xfId="46382" xr:uid="{7085D6E6-3DA9-4E3D-987E-ECA6E293EDB4}"/>
    <cellStyle name="Shade 4 12 12" xfId="49786" xr:uid="{90FEA138-FD40-4EDD-8800-44E9BB5ABDA2}"/>
    <cellStyle name="Shade 4 12 13" xfId="51753" xr:uid="{D373056D-5D3B-4E98-AC2A-8BE362012732}"/>
    <cellStyle name="Shade 4 12 2" xfId="8816" xr:uid="{93655D58-BB99-4154-B8AE-355E10D0FD64}"/>
    <cellStyle name="Shade 4 12 3" xfId="12387" xr:uid="{3D58424B-8434-48FE-AE66-A26277ED89FE}"/>
    <cellStyle name="Shade 4 12 4" xfId="16290" xr:uid="{4E261991-8A61-42E3-A643-736171B621DB}"/>
    <cellStyle name="Shade 4 12 5" xfId="19471" xr:uid="{49694BEA-C0B4-4314-AC6B-87AAF4FFAD79}"/>
    <cellStyle name="Shade 4 12 6" xfId="25990" xr:uid="{C50C6F6C-6B67-4F75-BB1F-34BF7269E818}"/>
    <cellStyle name="Shade 4 12 7" xfId="32338" xr:uid="{6FF5DDD4-09F0-4832-B471-26A1526171D2}"/>
    <cellStyle name="Shade 4 12 8" xfId="35944" xr:uid="{2BA47EBD-A30B-472B-A62D-72C3D56DCBEB}"/>
    <cellStyle name="Shade 4 12 9" xfId="39396" xr:uid="{BE2D193D-C521-4408-9895-5D1262608D2B}"/>
    <cellStyle name="Shade 4 13" xfId="5017" xr:uid="{EC4DDA73-B190-4854-BA27-9768DA8E056F}"/>
    <cellStyle name="Shade 4 14" xfId="4934" xr:uid="{40E7E16D-2C2B-4945-9702-B2A484202F16}"/>
    <cellStyle name="Shade 4 15" xfId="12773" xr:uid="{5832BE90-D9A9-4371-9848-5696CF8BB60B}"/>
    <cellStyle name="Shade 4 16" xfId="26500" xr:uid="{DE5E49AD-1CE5-4798-B5CD-CD156BB4E3CD}"/>
    <cellStyle name="Shade 4 17" xfId="42468" xr:uid="{7D7EDDFB-C28C-44F2-9766-E0A39CD15EA4}"/>
    <cellStyle name="Shade 4 18" xfId="52294" xr:uid="{C7FA37EC-150B-4D53-BDD8-779CC6B79E6D}"/>
    <cellStyle name="Shade 4 2" xfId="109" xr:uid="{25558174-8EAC-4FA6-AD5E-53C8A441A180}"/>
    <cellStyle name="Shade 4 2 2" xfId="696" xr:uid="{E4FEEE59-37A6-4E2A-9426-BF40AE6D8DEA}"/>
    <cellStyle name="Shade 4 2 2 10" xfId="5500" xr:uid="{871D614D-5ABF-44B6-BD8A-3230A64DF437}"/>
    <cellStyle name="Shade 4 2 2 11" xfId="12841" xr:uid="{5AE2560D-3D59-4732-9DFF-477D1D57D6E5}"/>
    <cellStyle name="Shade 4 2 2 12" xfId="19810" xr:uid="{C87FC097-9769-451C-BE8E-3E678E629AE7}"/>
    <cellStyle name="Shade 4 2 2 13" xfId="28300" xr:uid="{C9C06198-9B56-4E37-AA3A-08958FFC8CBC}"/>
    <cellStyle name="Shade 4 2 2 14" xfId="42726" xr:uid="{E8F7D45F-17B7-41C4-AFA7-EF82F2F1AD4B}"/>
    <cellStyle name="Shade 4 2 2 15" xfId="52560" xr:uid="{C3F617A7-4143-4347-AB70-536E25CCAC56}"/>
    <cellStyle name="Shade 4 2 2 2" xfId="1118" xr:uid="{7F46A27C-A1D1-46AF-BA06-07710D41A877}"/>
    <cellStyle name="Shade 4 2 2 2 10" xfId="36308" xr:uid="{1BC05BB9-33D8-4D24-9C06-F9434EDE9315}"/>
    <cellStyle name="Shade 4 2 2 2 11" xfId="36592" xr:uid="{73E68EA4-BA30-40D2-B93D-B63D38B83538}"/>
    <cellStyle name="Shade 4 2 2 2 12" xfId="43143" xr:uid="{F7AC3E1A-3E95-40E1-BDB8-E55572532845}"/>
    <cellStyle name="Shade 4 2 2 2 13" xfId="47660" xr:uid="{A3B6D18F-488D-4FA4-B5E4-B3CB154595BC}"/>
    <cellStyle name="Shade 4 2 2 2 2" xfId="5560" xr:uid="{4F62396E-9E31-4A04-AD64-1CBBF582F24F}"/>
    <cellStyle name="Shade 4 2 2 2 3" xfId="9134" xr:uid="{471B0A2D-9BC7-49A0-BA0D-299F95DB22ED}"/>
    <cellStyle name="Shade 4 2 2 2 4" xfId="13143" xr:uid="{5342E634-FAB5-4E79-9C39-A18D0E8CCA9A}"/>
    <cellStyle name="Shade 4 2 2 2 5" xfId="20226" xr:uid="{8BFB83C4-86A4-4D0A-A6C1-E3F7CAEDA72E}"/>
    <cellStyle name="Shade 4 2 2 2 6" xfId="22970" xr:uid="{60C33673-DE1D-48B8-90F5-31262C4DE697}"/>
    <cellStyle name="Shade 4 2 2 2 7" xfId="27166" xr:uid="{18069E02-1443-4D59-86BE-EDD2C5023BF9}"/>
    <cellStyle name="Shade 4 2 2 2 8" xfId="27690" xr:uid="{CC79A6FF-0C16-4C30-8D1F-02B7DF11341E}"/>
    <cellStyle name="Shade 4 2 2 2 9" xfId="32701" xr:uid="{CDCC1AFB-8B05-4944-9540-6C7199A45E0C}"/>
    <cellStyle name="Shade 4 2 2 3" xfId="1397" xr:uid="{D7C6A50F-3DB7-4304-AA1F-4A895D1C91B8}"/>
    <cellStyle name="Shade 4 2 2 3 10" xfId="32980" xr:uid="{12273742-047C-4B7C-BF66-70F297422F7F}"/>
    <cellStyle name="Shade 4 2 2 3 11" xfId="36560" xr:uid="{1E0C37C6-87C0-40CB-8EC8-61B20CE962C8}"/>
    <cellStyle name="Shade 4 2 2 3 12" xfId="30157" xr:uid="{D03D13DF-EEB1-44CE-B6C3-042B094B3D64}"/>
    <cellStyle name="Shade 4 2 2 3 13" xfId="43422" xr:uid="{81289D74-C669-4B2C-806B-8708F6418000}"/>
    <cellStyle name="Shade 4 2 2 3 14" xfId="46970" xr:uid="{662A5708-5F7D-4180-A737-554A214D077C}"/>
    <cellStyle name="Shade 4 2 2 3 2" xfId="5837" xr:uid="{0F49A665-76AE-48BB-B21E-549D96184C65}"/>
    <cellStyle name="Shade 4 2 2 3 3" xfId="9413" xr:uid="{85955476-1C18-458D-9D20-BC458115900C}"/>
    <cellStyle name="Shade 4 2 2 3 4" xfId="13337" xr:uid="{D2F7F923-4B88-4ADD-923A-5DA26E59DC44}"/>
    <cellStyle name="Shade 4 2 2 3 5" xfId="5172" xr:uid="{8090012D-C97F-4864-B2FB-91F1384C615E}"/>
    <cellStyle name="Shade 4 2 2 3 6" xfId="20505" xr:uid="{972B762D-D5F6-4FCC-B42B-3FF41952328C}"/>
    <cellStyle name="Shade 4 2 2 3 7" xfId="23127" xr:uid="{B645744A-5E22-4696-B9CB-99E718A1D10C}"/>
    <cellStyle name="Shade 4 2 2 3 8" xfId="27436" xr:uid="{EEEE2605-159B-414D-A5BE-1C3A904FCB8E}"/>
    <cellStyle name="Shade 4 2 2 3 9" xfId="27750" xr:uid="{7504A6D6-E074-462E-A3C6-2D2EC6F84797}"/>
    <cellStyle name="Shade 4 2 2 4" xfId="2139" xr:uid="{FE2040B8-C56C-4D0C-9340-BC355C5B64C3}"/>
    <cellStyle name="Shade 4 2 2 4 10" xfId="33718" xr:uid="{C965633A-CDE0-4181-AF8D-56C843353462}"/>
    <cellStyle name="Shade 4 2 2 4 11" xfId="37223" xr:uid="{D114885F-1214-45C3-8CFA-9F5AA3DA1D18}"/>
    <cellStyle name="Shade 4 2 2 4 12" xfId="39856" xr:uid="{9338DDB5-FCF6-40D8-A01F-9AD79DCC5401}"/>
    <cellStyle name="Shade 4 2 2 4 13" xfId="44162" xr:uid="{2636C128-105D-4DF1-A13D-C01ACB738825}"/>
    <cellStyle name="Shade 4 2 2 4 14" xfId="47915" xr:uid="{F70A09CF-6FCA-47A1-8DA5-2A5D1B2CE129}"/>
    <cellStyle name="Shade 4 2 2 4 2" xfId="6577" xr:uid="{D6BDE190-48F2-42FD-BCBF-4CF556C3A080}"/>
    <cellStyle name="Shade 4 2 2 4 3" xfId="10155" xr:uid="{4ACB17BC-0197-43A1-8CE7-9E8561753FF1}"/>
    <cellStyle name="Shade 4 2 2 4 4" xfId="14054" xr:uid="{3058FC09-753A-466C-82FC-4AFD5FB499A2}"/>
    <cellStyle name="Shade 4 2 2 4 5" xfId="17255" xr:uid="{5CA0DA52-1A17-40D6-8AFB-D9E627639668}"/>
    <cellStyle name="Shade 4 2 2 4 6" xfId="21238" xr:uid="{8B0B4C04-F8B8-49F2-8945-E0F7E7BF0793}"/>
    <cellStyle name="Shade 4 2 2 4 7" xfId="23825" xr:uid="{0919AB51-E535-4240-AD7D-BC48A84B79A9}"/>
    <cellStyle name="Shade 4 2 2 4 8" xfId="28154" xr:uid="{817462DD-9B44-4368-84FB-386951B18024}"/>
    <cellStyle name="Shade 4 2 2 4 9" xfId="26989" xr:uid="{42C3A7E0-79F9-4D2A-8D1C-8D0E104AD8AB}"/>
    <cellStyle name="Shade 4 2 2 5" xfId="2480" xr:uid="{6922A122-D136-4BA6-A713-D34C1381E06E}"/>
    <cellStyle name="Shade 4 2 2 5 10" xfId="34059" xr:uid="{3035418D-29F3-4616-86F3-DAB9E108894D}"/>
    <cellStyle name="Shade 4 2 2 5 11" xfId="37538" xr:uid="{747AF78B-1CF7-46F7-97E7-286E56E4E5D0}"/>
    <cellStyle name="Shade 4 2 2 5 12" xfId="40197" xr:uid="{A885BCE7-D94F-4DF1-8446-D1892DEB55D5}"/>
    <cellStyle name="Shade 4 2 2 5 13" xfId="44503" xr:uid="{73D45B10-3B6A-495B-BF2F-08E905BFC36F}"/>
    <cellStyle name="Shade 4 2 2 5 14" xfId="42380" xr:uid="{50280193-2A4D-482A-BEFE-C16AEB3359E1}"/>
    <cellStyle name="Shade 4 2 2 5 2" xfId="6918" xr:uid="{0AE12E7B-B9AD-4784-BA9E-3E883ADB1882}"/>
    <cellStyle name="Shade 4 2 2 5 3" xfId="10496" xr:uid="{C1F33BD2-E98A-40DE-8917-D01E44BF9865}"/>
    <cellStyle name="Shade 4 2 2 5 4" xfId="14395" xr:uid="{86D86E01-CD70-461F-A202-DF0914429467}"/>
    <cellStyle name="Shade 4 2 2 5 5" xfId="17596" xr:uid="{04773268-4968-412B-A4BA-C36DB9A51AAB}"/>
    <cellStyle name="Shade 4 2 2 5 6" xfId="21579" xr:uid="{BA7BD192-325F-4F5F-B113-9BBF9D2D4E6B}"/>
    <cellStyle name="Shade 4 2 2 5 7" xfId="24160" xr:uid="{1AF2BDDF-5E0E-4073-A34B-89296AF1F032}"/>
    <cellStyle name="Shade 4 2 2 5 8" xfId="28487" xr:uid="{BE61F9E8-B734-441F-AD78-8B2B866D43D0}"/>
    <cellStyle name="Shade 4 2 2 5 9" xfId="26891" xr:uid="{4261FD23-E7C4-4E4A-8A49-C8684198AD0E}"/>
    <cellStyle name="Shade 4 2 2 6" xfId="3164" xr:uid="{A324398E-583B-4568-8F92-95688405D802}"/>
    <cellStyle name="Shade 4 2 2 6 10" xfId="34741" xr:uid="{2CC1CE30-41F4-443A-9770-77AA5CF1C723}"/>
    <cellStyle name="Shade 4 2 2 6 11" xfId="38186" xr:uid="{EF7DE103-DE9C-4E9D-8A95-92B2637F323D}"/>
    <cellStyle name="Shade 4 2 2 6 12" xfId="40875" xr:uid="{0F6519FC-F6E9-4CC4-9FFE-19D381CEB309}"/>
    <cellStyle name="Shade 4 2 2 6 13" xfId="45186" xr:uid="{E5F6BF41-469B-4B53-B982-2280A5039176}"/>
    <cellStyle name="Shade 4 2 2 6 14" xfId="48577" xr:uid="{D0693DBC-FBEC-4553-8F41-A498671E7F0A}"/>
    <cellStyle name="Shade 4 2 2 6 15" xfId="50582" xr:uid="{1C9FBE13-0DDC-4CBE-8CEE-5156939DE21A}"/>
    <cellStyle name="Shade 4 2 2 6 2" xfId="7599" xr:uid="{F1D1D0F2-5A80-4E8A-B895-58DD8C913D3C}"/>
    <cellStyle name="Shade 4 2 2 6 3" xfId="11178" xr:uid="{927DCD09-8035-4C13-A219-7DABC4AFF152}"/>
    <cellStyle name="Shade 4 2 2 6 4" xfId="15078" xr:uid="{876D80E8-EF4F-4476-B00C-57816323957B}"/>
    <cellStyle name="Shade 4 2 2 6 5" xfId="18277" xr:uid="{31060FA7-ADB8-4DE9-AF73-A6AEEF840585}"/>
    <cellStyle name="Shade 4 2 2 6 6" xfId="22257" xr:uid="{F815A7E6-739C-4E50-B9F4-1577AD9D0FDD}"/>
    <cellStyle name="Shade 4 2 2 6 7" xfId="24819" xr:uid="{F6E91480-6623-41F1-9694-C6803096ACFA}"/>
    <cellStyle name="Shade 4 2 2 6 8" xfId="29162" xr:uid="{D71DDFF5-E721-4B46-B76B-44D53E4DCBF2}"/>
    <cellStyle name="Shade 4 2 2 6 9" xfId="31136" xr:uid="{5BC06618-6794-4562-9F8F-1093004B9165}"/>
    <cellStyle name="Shade 4 2 2 7" xfId="2760" xr:uid="{E2449DC9-81FC-462A-BD0E-AC83AF047E7A}"/>
    <cellStyle name="Shade 4 2 2 7 10" xfId="34339" xr:uid="{B2564D45-61B5-432F-AA66-98236C33DD3F}"/>
    <cellStyle name="Shade 4 2 2 7 11" xfId="37784" xr:uid="{B3E840E0-44BC-40F7-922B-7D7BD1E60952}"/>
    <cellStyle name="Shade 4 2 2 7 12" xfId="40477" xr:uid="{EA6C1505-318A-4F45-AFFC-C20AB91DFE9F}"/>
    <cellStyle name="Shade 4 2 2 7 13" xfId="44783" xr:uid="{595A2E2D-CBA7-48E8-88F3-DED877708C96}"/>
    <cellStyle name="Shade 4 2 2 7 14" xfId="48179" xr:uid="{B937A1EA-0A24-4932-AA1E-02C241700D96}"/>
    <cellStyle name="Shade 4 2 2 7 15" xfId="50184" xr:uid="{48D728B2-A602-48EA-9D96-BB91EDD5CE63}"/>
    <cellStyle name="Shade 4 2 2 7 2" xfId="7196" xr:uid="{ED042B03-3380-4CF8-AF4C-4907EC097CB7}"/>
    <cellStyle name="Shade 4 2 2 7 3" xfId="10776" xr:uid="{7E5D9687-8967-4DA6-9D62-49DD4CA960E3}"/>
    <cellStyle name="Shade 4 2 2 7 4" xfId="14675" xr:uid="{FBD24148-CA24-4BC1-8D13-84C2F94A1ED6}"/>
    <cellStyle name="Shade 4 2 2 7 5" xfId="17876" xr:uid="{F8560153-600A-4D38-B266-A550AB8BC19E}"/>
    <cellStyle name="Shade 4 2 2 7 6" xfId="21859" xr:uid="{DADC4EC3-F3DD-427C-8602-E7EA950BC67A}"/>
    <cellStyle name="Shade 4 2 2 7 7" xfId="24421" xr:uid="{EF921B6F-EEDD-4BF3-AA45-C6E497748779}"/>
    <cellStyle name="Shade 4 2 2 7 8" xfId="28759" xr:uid="{8C0C0564-56A1-4B30-94BC-46E7814F43A3}"/>
    <cellStyle name="Shade 4 2 2 7 9" xfId="30732" xr:uid="{92628695-A663-4F5B-BAB1-3AB685CA4815}"/>
    <cellStyle name="Shade 4 2 2 8" xfId="4118" xr:uid="{DBBC059A-7ECD-4A62-85C5-6078F5AA7184}"/>
    <cellStyle name="Shade 4 2 2 8 10" xfId="41781" xr:uid="{0B42AB42-4A81-4BE1-A4CE-40BA4E85E9C5}"/>
    <cellStyle name="Shade 4 2 2 8 11" xfId="46117" xr:uid="{AEF722BE-C536-4143-B578-32935AFD88CC}"/>
    <cellStyle name="Shade 4 2 2 8 12" xfId="49521" xr:uid="{23127CFE-7ED2-48D4-AE32-0AAA1BAA0C79}"/>
    <cellStyle name="Shade 4 2 2 8 13" xfId="51488" xr:uid="{9AF07CCD-BC5C-4623-BB92-CD5F07EFE23A}"/>
    <cellStyle name="Shade 4 2 2 8 2" xfId="8551" xr:uid="{52806042-3C25-46BE-B80A-8DE7AD110FE5}"/>
    <cellStyle name="Shade 4 2 2 8 3" xfId="12122" xr:uid="{9B9F6589-ED19-4A01-9E5E-6C5D06AC3447}"/>
    <cellStyle name="Shade 4 2 2 8 4" xfId="16025" xr:uid="{A6734171-6FD7-4F92-95AE-3DE870C66612}"/>
    <cellStyle name="Shade 4 2 2 8 5" xfId="19206" xr:uid="{710945D6-14C6-4453-9DFD-2F9FD381AB53}"/>
    <cellStyle name="Shade 4 2 2 8 6" xfId="25725" xr:uid="{92CACC80-561A-4F7F-9DD4-97A600DD4F05}"/>
    <cellStyle name="Shade 4 2 2 8 7" xfId="32073" xr:uid="{D879C931-FFF7-4C9C-81AE-3474F1A2F481}"/>
    <cellStyle name="Shade 4 2 2 8 8" xfId="35679" xr:uid="{79196F10-E4A6-4183-A59A-7197EE628FB6}"/>
    <cellStyle name="Shade 4 2 2 8 9" xfId="39131" xr:uid="{776696E5-0D83-4F34-B83A-64007CEF8C9C}"/>
    <cellStyle name="Shade 4 2 2 9" xfId="4421" xr:uid="{9EDCF1C7-94E5-4D11-88FE-553276A3545E}"/>
    <cellStyle name="Shade 4 2 2 9 10" xfId="42084" xr:uid="{BE19F023-E83D-4D2E-8C63-87FBD7BF5415}"/>
    <cellStyle name="Shade 4 2 2 9 11" xfId="46420" xr:uid="{15307AE7-A4B0-4D5E-80DB-BAEC7019B2E8}"/>
    <cellStyle name="Shade 4 2 2 9 12" xfId="49824" xr:uid="{91A2F550-6F5B-4A0D-B14D-0E0F20FD4DA1}"/>
    <cellStyle name="Shade 4 2 2 9 13" xfId="51791" xr:uid="{963A4E3B-3CBE-41DE-A05B-3D99FD1AA02E}"/>
    <cellStyle name="Shade 4 2 2 9 2" xfId="8854" xr:uid="{E1FEB10F-8A1D-48C3-BBB0-B031CBE4173D}"/>
    <cellStyle name="Shade 4 2 2 9 3" xfId="12425" xr:uid="{1C1DE557-CE71-4214-9529-D71EC3678724}"/>
    <cellStyle name="Shade 4 2 2 9 4" xfId="16328" xr:uid="{3A38A2E3-094D-46CA-8BFC-8CAE94FACC8E}"/>
    <cellStyle name="Shade 4 2 2 9 5" xfId="19509" xr:uid="{D9753A6F-0509-4331-BF5A-E7502831D583}"/>
    <cellStyle name="Shade 4 2 2 9 6" xfId="26028" xr:uid="{ED08A8D7-BE8D-4358-BF26-90F659151E72}"/>
    <cellStyle name="Shade 4 2 2 9 7" xfId="32376" xr:uid="{8B6508CF-2598-4114-8592-8F690538FBAA}"/>
    <cellStyle name="Shade 4 2 2 9 8" xfId="35982" xr:uid="{2B59E1F4-858E-42E3-83E8-A2D571BADE6F}"/>
    <cellStyle name="Shade 4 2 2 9 9" xfId="39434" xr:uid="{C2133C13-02E4-4A11-99AE-F10D69504867}"/>
    <cellStyle name="Shade 4 2 3" xfId="911" xr:uid="{2B6F346A-51B7-400E-B2F6-2B0E9CAFA2F2}"/>
    <cellStyle name="Shade 4 2 3 10" xfId="4699" xr:uid="{61AF7BE0-994C-4662-8EC2-AF936A2FCEDF}"/>
    <cellStyle name="Shade 4 2 3 11" xfId="13378" xr:uid="{BFF0CB2F-9C27-46C8-86BE-6AB1CFF8FF9A}"/>
    <cellStyle name="Shade 4 2 3 12" xfId="20020" xr:uid="{F55254A2-7481-4B5F-89CE-F6DFEDEAE642}"/>
    <cellStyle name="Shade 4 2 3 13" xfId="36721" xr:uid="{0290A150-5624-4B2B-8843-1283DB653153}"/>
    <cellStyle name="Shade 4 2 3 14" xfId="42936" xr:uid="{803BA4E3-9151-4F41-B382-9D31EE7D3795}"/>
    <cellStyle name="Shade 4 2 3 15" xfId="52774" xr:uid="{B04E00D9-338A-4A62-AD06-86E41FB828A9}"/>
    <cellStyle name="Shade 4 2 3 2" xfId="1649" xr:uid="{2E7A9CF5-7423-4A2D-BB1E-5DFF714FEF4F}"/>
    <cellStyle name="Shade 4 2 3 2 10" xfId="36788" xr:uid="{7E4FD8CA-C025-4AB7-8044-70F188B22B68}"/>
    <cellStyle name="Shade 4 2 3 2 11" xfId="27914" xr:uid="{09D2B47C-E6DD-4012-A47B-29A39D329EB5}"/>
    <cellStyle name="Shade 4 2 3 2 12" xfId="43674" xr:uid="{19DEAD93-5FDC-451A-BDD8-10038D41DB66}"/>
    <cellStyle name="Shade 4 2 3 2 13" xfId="47663" xr:uid="{32C98883-1412-4A1E-932E-17909658B358}"/>
    <cellStyle name="Shade 4 2 3 2 2" xfId="6088" xr:uid="{1919725D-F1C1-4FA6-86DF-7C06B29A38D7}"/>
    <cellStyle name="Shade 4 2 3 2 3" xfId="9665" xr:uid="{1DF5DC18-0884-47F0-A73A-C56D9977DE3B}"/>
    <cellStyle name="Shade 4 2 3 2 4" xfId="16770" xr:uid="{DCAE37DB-A850-446C-9947-40066E5EC372}"/>
    <cellStyle name="Shade 4 2 3 2 5" xfId="20757" xr:uid="{D99FE34B-3E82-4397-AE6B-CAF556CFCC49}"/>
    <cellStyle name="Shade 4 2 3 2 6" xfId="23364" xr:uid="{F6067A03-4008-46A0-95A0-1064FFFF2AF8}"/>
    <cellStyle name="Shade 4 2 3 2 7" xfId="27682" xr:uid="{B9583CE3-6FC6-42E9-BB85-694827B180A9}"/>
    <cellStyle name="Shade 4 2 3 2 8" xfId="29771" xr:uid="{21E2737B-4B3E-40F0-AE62-922B9CE8C16B}"/>
    <cellStyle name="Shade 4 2 3 2 9" xfId="33232" xr:uid="{20F19305-373E-4B9B-93D4-6E2B33712EA1}"/>
    <cellStyle name="Shade 4 2 3 3" xfId="1722" xr:uid="{770841DA-A00C-4D7B-A182-F8A49856CB1F}"/>
    <cellStyle name="Shade 4 2 3 3 10" xfId="33305" xr:uid="{C0C241AA-0FA5-41B1-98E4-827C9FA0C28F}"/>
    <cellStyle name="Shade 4 2 3 3 11" xfId="36855" xr:uid="{5332FF7B-8D2F-47E5-91A5-D2175702B7D6}"/>
    <cellStyle name="Shade 4 2 3 3 12" xfId="26777" xr:uid="{C73EBFAC-4B23-427F-A861-F631FD0DFD95}"/>
    <cellStyle name="Shade 4 2 3 3 13" xfId="43747" xr:uid="{6BD0AAB8-932B-4299-AE8F-8832AFD773E8}"/>
    <cellStyle name="Shade 4 2 3 3 14" xfId="48062" xr:uid="{6D8102AA-CC5E-4B9C-99E2-EA52405BE5EE}"/>
    <cellStyle name="Shade 4 2 3 3 2" xfId="6161" xr:uid="{90E04AE2-D406-4ACF-AE3F-A37C58F00133}"/>
    <cellStyle name="Shade 4 2 3 3 3" xfId="9738" xr:uid="{85F7DD68-87C6-4065-AF69-B86D06B23C6A}"/>
    <cellStyle name="Shade 4 2 3 3 4" xfId="13640" xr:uid="{B127441A-F364-43AE-B020-EEE9EBC5E087}"/>
    <cellStyle name="Shade 4 2 3 3 5" xfId="16843" xr:uid="{24AF9C55-6351-414A-BC8A-85FC3680BFE1}"/>
    <cellStyle name="Shade 4 2 3 3 6" xfId="20830" xr:uid="{FA2482A8-EE3C-46D4-8E76-6AAA5DA2AA5B}"/>
    <cellStyle name="Shade 4 2 3 3 7" xfId="23431" xr:uid="{0AE8D7F6-B89E-4103-B62A-3BB483731C87}"/>
    <cellStyle name="Shade 4 2 3 3 8" xfId="27753" xr:uid="{B4F2DFC7-102D-4DB8-B4AE-CA27D81C1A4C}"/>
    <cellStyle name="Shade 4 2 3 3 9" xfId="27047" xr:uid="{ACCD8ACC-6487-4AB1-A1DB-7027A41E5DA5}"/>
    <cellStyle name="Shade 4 2 3 4" xfId="2320" xr:uid="{17D61AAA-6316-4E95-B9E2-D81B4B505BB3}"/>
    <cellStyle name="Shade 4 2 3 4 10" xfId="33899" xr:uid="{67424851-8ABE-4432-908B-0EA1AE7E3AD2}"/>
    <cellStyle name="Shade 4 2 3 4 11" xfId="37392" xr:uid="{A9739DBA-AB5C-43A6-8741-55A1D594CCB0}"/>
    <cellStyle name="Shade 4 2 3 4 12" xfId="40037" xr:uid="{38B38126-BED8-4B43-8A44-60B7EF9C9AA9}"/>
    <cellStyle name="Shade 4 2 3 4 13" xfId="44343" xr:uid="{8CB5A8CA-74B8-4D38-81E3-F7800C733800}"/>
    <cellStyle name="Shade 4 2 3 4 14" xfId="48150" xr:uid="{1B45AB32-FC9A-4213-A125-484AF00AF3F0}"/>
    <cellStyle name="Shade 4 2 3 4 2" xfId="6758" xr:uid="{734E1BF1-F95A-4C8E-897F-DBC6ED08ACA4}"/>
    <cellStyle name="Shade 4 2 3 4 3" xfId="10336" xr:uid="{A193C780-C88A-45A1-831D-2E5C782F0190}"/>
    <cellStyle name="Shade 4 2 3 4 4" xfId="14235" xr:uid="{239C384B-DF5F-4EA6-8FD4-AAA03B1B10D8}"/>
    <cellStyle name="Shade 4 2 3 4 5" xfId="17436" xr:uid="{475CA62B-0D01-4D53-A7FB-CD33039B663B}"/>
    <cellStyle name="Shade 4 2 3 4 6" xfId="21419" xr:uid="{74D3EF83-A355-483B-8BAE-482DAD82C5DB}"/>
    <cellStyle name="Shade 4 2 3 4 7" xfId="24006" xr:uid="{F5D8253B-5FC4-474B-99A6-7E3102A0C457}"/>
    <cellStyle name="Shade 4 2 3 4 8" xfId="28329" xr:uid="{2795DFBC-4565-4E14-95F9-ABD5BB394144}"/>
    <cellStyle name="Shade 4 2 3 4 9" xfId="30219" xr:uid="{CE487266-4BDE-4CAE-A0AE-BFEE09D39175}"/>
    <cellStyle name="Shade 4 2 3 5" xfId="2686" xr:uid="{1AB389DA-47FE-45D9-BB3D-50E2830006BA}"/>
    <cellStyle name="Shade 4 2 3 5 10" xfId="34265" xr:uid="{B0592B3F-B529-4E44-90F0-F80084A81727}"/>
    <cellStyle name="Shade 4 2 3 5 11" xfId="37716" xr:uid="{6FAAB4E7-5006-4230-986D-26E67AA7F95E}"/>
    <cellStyle name="Shade 4 2 3 5 12" xfId="40403" xr:uid="{57CE2C2A-9B77-4160-A22F-F650C53ADC93}"/>
    <cellStyle name="Shade 4 2 3 5 13" xfId="44709" xr:uid="{8BD03C7E-827F-4619-8053-CF3727C1BA6B}"/>
    <cellStyle name="Shade 4 2 3 5 14" xfId="50110" xr:uid="{D5BEDA36-94B4-43E1-A344-D9588A46F6FD}"/>
    <cellStyle name="Shade 4 2 3 5 2" xfId="7122" xr:uid="{8BD885FB-703D-4F3E-A674-F25A5BE3218D}"/>
    <cellStyle name="Shade 4 2 3 5 3" xfId="10702" xr:uid="{E210AB15-E2AD-407A-BD67-1ADA8170FFA9}"/>
    <cellStyle name="Shade 4 2 3 5 4" xfId="14601" xr:uid="{DE94B007-1867-458A-A6E6-0FD0E42F51D8}"/>
    <cellStyle name="Shade 4 2 3 5 5" xfId="17802" xr:uid="{86BBDBB6-F28B-4B73-9AA3-BEFE2C259DC0}"/>
    <cellStyle name="Shade 4 2 3 5 6" xfId="21785" xr:uid="{81A51835-47AC-441B-AD23-0B0828E10D84}"/>
    <cellStyle name="Shade 4 2 3 5 7" xfId="24351" xr:uid="{1DC24371-97BD-49B1-9748-2E7DDBB694B4}"/>
    <cellStyle name="Shade 4 2 3 5 8" xfId="28686" xr:uid="{BE9E220A-6D34-485F-A7DF-71D166411474}"/>
    <cellStyle name="Shade 4 2 3 5 9" xfId="30658" xr:uid="{90C78185-B1A4-4BF0-A0E6-A5B3B763602A}"/>
    <cellStyle name="Shade 4 2 3 6" xfId="3375" xr:uid="{BC60AE9A-2C20-498C-A150-EBA08A5491CA}"/>
    <cellStyle name="Shade 4 2 3 6 10" xfId="34952" xr:uid="{27A85E37-5509-4971-83AB-D305742DA12E}"/>
    <cellStyle name="Shade 4 2 3 6 11" xfId="38397" xr:uid="{3F57BDEB-10FA-4A54-96B2-855A7E714DFE}"/>
    <cellStyle name="Shade 4 2 3 6 12" xfId="41086" xr:uid="{3A2E9651-6DD4-425B-A57D-563CF1B87B61}"/>
    <cellStyle name="Shade 4 2 3 6 13" xfId="45397" xr:uid="{6DCB6B78-7C7E-4A43-9020-BDED952BBA7E}"/>
    <cellStyle name="Shade 4 2 3 6 14" xfId="48788" xr:uid="{2F229949-1798-4B1E-B793-379724D38ACB}"/>
    <cellStyle name="Shade 4 2 3 6 15" xfId="50793" xr:uid="{4424F168-5979-4053-A8C0-E43739CFC57D}"/>
    <cellStyle name="Shade 4 2 3 6 2" xfId="7810" xr:uid="{07493EE0-F6ED-4826-8B31-3EA0567171AF}"/>
    <cellStyle name="Shade 4 2 3 6 3" xfId="11389" xr:uid="{87DAC9F8-7993-416F-AA5C-C60E1C7B451E}"/>
    <cellStyle name="Shade 4 2 3 6 4" xfId="15289" xr:uid="{091034BB-5AD7-408A-B271-E2121C1092F0}"/>
    <cellStyle name="Shade 4 2 3 6 5" xfId="18488" xr:uid="{6107FEEA-CADB-4FA0-93AD-C86E817FB763}"/>
    <cellStyle name="Shade 4 2 3 6 6" xfId="22468" xr:uid="{AB738369-2EAF-4C86-9DD2-01C61CAB9F85}"/>
    <cellStyle name="Shade 4 2 3 6 7" xfId="25030" xr:uid="{AA72F106-D7A8-409C-AE59-348650814800}"/>
    <cellStyle name="Shade 4 2 3 6 8" xfId="29373" xr:uid="{32DF21A3-7126-4386-B3CA-1E9F31A786A0}"/>
    <cellStyle name="Shade 4 2 3 6 9" xfId="31347" xr:uid="{B56F5CB0-ECC2-41A9-9433-CDABE552B0A5}"/>
    <cellStyle name="Shade 4 2 3 7" xfId="3463" xr:uid="{1BF2F98C-9649-4881-92DE-44E37817A760}"/>
    <cellStyle name="Shade 4 2 3 7 10" xfId="35040" xr:uid="{440782AC-EF74-4E0C-882C-2315006FD038}"/>
    <cellStyle name="Shade 4 2 3 7 11" xfId="38485" xr:uid="{985F344C-DA74-47CA-91A4-674FB19E8C21}"/>
    <cellStyle name="Shade 4 2 3 7 12" xfId="41174" xr:uid="{9C73C39E-78AC-4A2A-ACFE-926F4DFE7F33}"/>
    <cellStyle name="Shade 4 2 3 7 13" xfId="45485" xr:uid="{0C0C2B96-9D9F-4F34-BD18-AE9DF6DD9D72}"/>
    <cellStyle name="Shade 4 2 3 7 14" xfId="48876" xr:uid="{C01394B7-D69B-4691-A2A2-34EDA8EA9CD9}"/>
    <cellStyle name="Shade 4 2 3 7 15" xfId="50881" xr:uid="{C0EDC0E3-F23F-4B7E-9984-5564AFF7F7AE}"/>
    <cellStyle name="Shade 4 2 3 7 2" xfId="7898" xr:uid="{65E9DFC2-9FA4-4279-B31F-58D858CBF85D}"/>
    <cellStyle name="Shade 4 2 3 7 3" xfId="11477" xr:uid="{E321C0B8-BE25-42B8-99B4-A0306A1409CE}"/>
    <cellStyle name="Shade 4 2 3 7 4" xfId="15377" xr:uid="{2672CF32-4675-4056-8990-8EA9DE5F9BAD}"/>
    <cellStyle name="Shade 4 2 3 7 5" xfId="18576" xr:uid="{4E03EECC-F30F-461C-ABD0-A5D323B1DC61}"/>
    <cellStyle name="Shade 4 2 3 7 6" xfId="22556" xr:uid="{EFEDC9B4-188C-413D-BF43-0BC725E0BF9A}"/>
    <cellStyle name="Shade 4 2 3 7 7" xfId="25118" xr:uid="{065F7A26-7079-459A-82C3-1F51EE26FEDD}"/>
    <cellStyle name="Shade 4 2 3 7 8" xfId="29461" xr:uid="{3752A1A2-25A1-44FC-B27F-8B8329BA8353}"/>
    <cellStyle name="Shade 4 2 3 7 9" xfId="31435" xr:uid="{2B4DC5F0-84E6-46B7-82DC-06A5D5EBD837}"/>
    <cellStyle name="Shade 4 2 3 8" xfId="4327" xr:uid="{94B5B068-3827-4CED-9E74-91E474FD2DAD}"/>
    <cellStyle name="Shade 4 2 3 8 10" xfId="41990" xr:uid="{EC460335-F32C-43F5-8DC1-7E925DC5BF9C}"/>
    <cellStyle name="Shade 4 2 3 8 11" xfId="46326" xr:uid="{216C638F-F9EC-487C-B399-C44FA057C4AC}"/>
    <cellStyle name="Shade 4 2 3 8 12" xfId="49730" xr:uid="{D5BDC161-4687-418A-B95F-9BA3CED17BC3}"/>
    <cellStyle name="Shade 4 2 3 8 13" xfId="51697" xr:uid="{CB9E5592-27B1-4C04-8D6A-DF3A80CDCC5B}"/>
    <cellStyle name="Shade 4 2 3 8 2" xfId="8760" xr:uid="{28894794-987B-45A7-894C-0094B0E15E75}"/>
    <cellStyle name="Shade 4 2 3 8 3" xfId="12331" xr:uid="{A52230B5-3BB5-4826-BA52-2AFE219CEC32}"/>
    <cellStyle name="Shade 4 2 3 8 4" xfId="16234" xr:uid="{D5C681D5-D37B-4313-9D63-056A438A076F}"/>
    <cellStyle name="Shade 4 2 3 8 5" xfId="19415" xr:uid="{A1BC4EF2-B44B-4435-96A1-7A58FF04D9D6}"/>
    <cellStyle name="Shade 4 2 3 8 6" xfId="25934" xr:uid="{A54BCED3-9981-43A1-A28A-D094ED780110}"/>
    <cellStyle name="Shade 4 2 3 8 7" xfId="32282" xr:uid="{1DD0F90E-A61F-47B1-AB20-117AF8F71782}"/>
    <cellStyle name="Shade 4 2 3 8 8" xfId="35888" xr:uid="{CC4A42EF-4E9A-4B1C-BA6C-728D8CFFEEFC}"/>
    <cellStyle name="Shade 4 2 3 8 9" xfId="39340" xr:uid="{110282E8-7FD1-42E1-9674-52ACA327B120}"/>
    <cellStyle name="Shade 4 2 3 9" xfId="3730" xr:uid="{00ADB0E6-0B4D-46B4-8B8D-DAD7B4F8A800}"/>
    <cellStyle name="Shade 4 2 3 9 10" xfId="41395" xr:uid="{225AF194-2D36-4D81-A864-83BDE8EA9785}"/>
    <cellStyle name="Shade 4 2 3 9 11" xfId="45729" xr:uid="{3A9A6425-422E-44A9-8B82-6BA681A5EF0B}"/>
    <cellStyle name="Shade 4 2 3 9 12" xfId="49133" xr:uid="{A5E40F85-664B-4663-906B-9E05CE038FE8}"/>
    <cellStyle name="Shade 4 2 3 9 13" xfId="51102" xr:uid="{20F027AA-AFF0-4215-A416-FB2F04016ED8}"/>
    <cellStyle name="Shade 4 2 3 9 2" xfId="8163" xr:uid="{E2069312-883C-4B25-B376-3B0608A8CE7F}"/>
    <cellStyle name="Shade 4 2 3 9 3" xfId="11735" xr:uid="{5F1501F8-9710-45F7-ACDB-948513324481}"/>
    <cellStyle name="Shade 4 2 3 9 4" xfId="15637" xr:uid="{3C8F5FF7-6851-4ED0-9A6F-D879C244F43E}"/>
    <cellStyle name="Shade 4 2 3 9 5" xfId="18818" xr:uid="{0648F469-FD53-4A92-98B4-86AD6391FF22}"/>
    <cellStyle name="Shade 4 2 3 9 6" xfId="25339" xr:uid="{FF714C1F-F548-480D-8EF3-3FA25CBC4356}"/>
    <cellStyle name="Shade 4 2 3 9 7" xfId="31686" xr:uid="{CD2E24C8-7D20-4BE9-87C5-160148EF74B3}"/>
    <cellStyle name="Shade 4 2 3 9 8" xfId="35291" xr:uid="{024D01BC-5E80-4891-B962-7F925C138A29}"/>
    <cellStyle name="Shade 4 2 3 9 9" xfId="38743" xr:uid="{F2EB0E7E-28C0-4EC2-AC61-4B0CA35BA847}"/>
    <cellStyle name="Shade 4 2 4" xfId="4631" xr:uid="{79F8A3A3-B680-4A02-9A52-758B7855CA27}"/>
    <cellStyle name="Shade 4 2 5" xfId="26276" xr:uid="{E15ADBB2-6CE7-4960-88B1-9D5AD4A0E8EE}"/>
    <cellStyle name="Shade 4 2 6" xfId="51994" xr:uid="{D277B64F-6015-417F-8141-C6A27CBE52CC}"/>
    <cellStyle name="Shade 4 3" xfId="725" xr:uid="{8CF62698-3BCE-4E56-AF53-D8810A78A3BA}"/>
    <cellStyle name="Shade 4 3 10" xfId="4527" xr:uid="{5A6D5006-C264-4205-9A06-01E46D4276D9}"/>
    <cellStyle name="Shade 4 3 10 10" xfId="42190" xr:uid="{1ADFB28F-3F92-4807-8576-EF9B2262ACD9}"/>
    <cellStyle name="Shade 4 3 10 11" xfId="46526" xr:uid="{B5730E5B-9FB1-4C00-A671-B21E9B7A3D83}"/>
    <cellStyle name="Shade 4 3 10 12" xfId="49930" xr:uid="{726562EB-8514-4F9F-B611-5AECDDA0748D}"/>
    <cellStyle name="Shade 4 3 10 13" xfId="51897" xr:uid="{29885FFB-2EBE-4DEA-9B54-7F37553CBA21}"/>
    <cellStyle name="Shade 4 3 10 2" xfId="8960" xr:uid="{C1C0017B-AA2A-4B8B-B9AA-87F319188147}"/>
    <cellStyle name="Shade 4 3 10 3" xfId="12531" xr:uid="{3525807C-B736-4CD3-B3DA-02F4104E8ADA}"/>
    <cellStyle name="Shade 4 3 10 4" xfId="16434" xr:uid="{69A9B0D2-63E1-4D5A-80AC-B24ABD9E9B9F}"/>
    <cellStyle name="Shade 4 3 10 5" xfId="19615" xr:uid="{4A341CF4-6C8D-4A3A-A413-BE6B503D3BB0}"/>
    <cellStyle name="Shade 4 3 10 6" xfId="26134" xr:uid="{59835C7A-3D1E-474B-BD2E-28BC3FD4AB2F}"/>
    <cellStyle name="Shade 4 3 10 7" xfId="32482" xr:uid="{A02B9E0E-D8C5-4DA8-A73E-042F79834395}"/>
    <cellStyle name="Shade 4 3 10 8" xfId="36088" xr:uid="{E4C3D546-3D3C-4236-8F27-160B49F2CFDE}"/>
    <cellStyle name="Shade 4 3 10 9" xfId="39540" xr:uid="{BB693D95-A7FD-4F2D-950A-0888FD32A0ED}"/>
    <cellStyle name="Shade 4 3 11" xfId="5280" xr:uid="{10907221-0756-47B3-84E2-FDDF035C9134}"/>
    <cellStyle name="Shade 4 3 12" xfId="13257" xr:uid="{DB3C0465-7131-4446-8FBF-2B570794E11A}"/>
    <cellStyle name="Shade 4 3 13" xfId="19839" xr:uid="{4B9E158D-1244-4C0A-927E-957DFC51F4BE}"/>
    <cellStyle name="Shade 4 3 14" xfId="27242" xr:uid="{9D50EE53-6E0B-49DC-A4BD-E068A029C533}"/>
    <cellStyle name="Shade 4 3 15" xfId="42755" xr:uid="{884A4E7F-3E35-4E16-A350-28DA01C7E49C}"/>
    <cellStyle name="Shade 4 3 16" xfId="52589" xr:uid="{CCB6FFE5-ADA6-46DF-82A9-F1352210034D}"/>
    <cellStyle name="Shade 4 3 2" xfId="940" xr:uid="{DEE6E6BA-6388-4E01-A852-3DFA69BEB9F5}"/>
    <cellStyle name="Shade 4 3 2 10" xfId="4776" xr:uid="{9B407752-60BF-4CC7-ABB3-6A06C8D03970}"/>
    <cellStyle name="Shade 4 3 2 11" xfId="12650" xr:uid="{7DC435C1-06D4-4104-8601-5F069F666907}"/>
    <cellStyle name="Shade 4 3 2 12" xfId="20049" xr:uid="{8C06DAEC-3002-4DF0-95C0-90B3A2E98477}"/>
    <cellStyle name="Shade 4 3 2 13" xfId="29720" xr:uid="{F1B4FE08-3D1A-4221-A8E4-D5879E61717F}"/>
    <cellStyle name="Shade 4 3 2 14" xfId="42965" xr:uid="{C12E4898-4D01-407C-A33B-C449FC1C788F}"/>
    <cellStyle name="Shade 4 3 2 15" xfId="52803" xr:uid="{D9B82807-0D22-4FB4-8DFC-B14455F7AE37}"/>
    <cellStyle name="Shade 4 3 2 2" xfId="1678" xr:uid="{8D0705F5-E793-4E76-99D7-C4E995EBC149}"/>
    <cellStyle name="Shade 4 3 2 2 10" xfId="36815" xr:uid="{348F059D-240D-4C17-8350-8F1B4ADD43A2}"/>
    <cellStyle name="Shade 4 3 2 2 11" xfId="26875" xr:uid="{8F941A72-93D6-4B92-989A-34A500864C80}"/>
    <cellStyle name="Shade 4 3 2 2 12" xfId="43703" xr:uid="{61605B4E-FA77-4185-ABD0-2BD39FD86FE5}"/>
    <cellStyle name="Shade 4 3 2 2 13" xfId="47757" xr:uid="{F1E388A1-2BA0-4B38-9CF7-064192CED1F4}"/>
    <cellStyle name="Shade 4 3 2 2 2" xfId="6117" xr:uid="{49F2C7A8-225D-4292-A5E5-4E9460B45E5A}"/>
    <cellStyle name="Shade 4 3 2 2 3" xfId="9694" xr:uid="{AAF868D1-BD8C-40B7-A8E7-813555D23448}"/>
    <cellStyle name="Shade 4 3 2 2 4" xfId="16799" xr:uid="{278E9E04-C831-48C0-BC16-1ED92757431C}"/>
    <cellStyle name="Shade 4 3 2 2 5" xfId="20786" xr:uid="{95DBDAE7-75F4-4230-A48F-13398EE75495}"/>
    <cellStyle name="Shade 4 3 2 2 6" xfId="23391" xr:uid="{DF91F166-E4AC-46C2-8859-BF4617904654}"/>
    <cellStyle name="Shade 4 3 2 2 7" xfId="27711" xr:uid="{1D3223BD-C46E-4896-8070-D9C30033F2C4}"/>
    <cellStyle name="Shade 4 3 2 2 8" xfId="27647" xr:uid="{408FD6EC-A78E-4E98-9CB1-B62C0934EE24}"/>
    <cellStyle name="Shade 4 3 2 2 9" xfId="33261" xr:uid="{DF4197EE-3563-4BB9-9CF6-C4766621530E}"/>
    <cellStyle name="Shade 4 3 2 3" xfId="1585" xr:uid="{CD82C48B-45EC-4499-A50D-4420D796A3E7}"/>
    <cellStyle name="Shade 4 3 2 3 10" xfId="33168" xr:uid="{E28F659E-DD19-4D85-8558-CE1E29DEBAF9}"/>
    <cellStyle name="Shade 4 3 2 3 11" xfId="36727" xr:uid="{C9AE699A-9872-42E2-BC6C-48FB22440975}"/>
    <cellStyle name="Shade 4 3 2 3 12" xfId="37351" xr:uid="{29998810-FF98-4C96-8131-DA6EA15133FA}"/>
    <cellStyle name="Shade 4 3 2 3 13" xfId="43610" xr:uid="{E438F616-C526-4C8A-9300-7BFABBB9A86A}"/>
    <cellStyle name="Shade 4 3 2 3 14" xfId="47432" xr:uid="{2CBC0716-FDA8-448C-9389-F4A76B0CB08A}"/>
    <cellStyle name="Shade 4 3 2 3 2" xfId="6024" xr:uid="{9E35C33A-96DD-4603-9E09-34C217E449C3}"/>
    <cellStyle name="Shade 4 3 2 3 3" xfId="9601" xr:uid="{1C110EB9-8796-4DC0-85D7-94DA545CC854}"/>
    <cellStyle name="Shade 4 3 2 3 4" xfId="13513" xr:uid="{58381882-7448-49B9-880B-904BA489CAEE}"/>
    <cellStyle name="Shade 4 3 2 3 5" xfId="16706" xr:uid="{A0092BC0-FCD2-4707-9183-0E4C10BFD4C7}"/>
    <cellStyle name="Shade 4 3 2 3 6" xfId="20693" xr:uid="{C741954C-A4A4-49A7-91DC-63AF33B9A78E}"/>
    <cellStyle name="Shade 4 3 2 3 7" xfId="23302" xr:uid="{88BF8247-3476-48B9-BD79-913ACFC99D1D}"/>
    <cellStyle name="Shade 4 3 2 3 8" xfId="27619" xr:uid="{829E5BE9-DEDE-4F16-AFE7-229EFB4F7999}"/>
    <cellStyle name="Shade 4 3 2 3 9" xfId="28651" xr:uid="{3F7D21B4-12B6-4D64-8599-C1EC1F150F01}"/>
    <cellStyle name="Shade 4 3 2 4" xfId="2346" xr:uid="{ADF2F00E-1AAD-4F9E-942A-A0CF56E4241E}"/>
    <cellStyle name="Shade 4 3 2 4 10" xfId="33925" xr:uid="{27ED2CAE-FEA9-44F0-93EF-E15D927320C4}"/>
    <cellStyle name="Shade 4 3 2 4 11" xfId="37417" xr:uid="{1DFB8C2D-7552-4C5A-B30C-E34A7CA0C601}"/>
    <cellStyle name="Shade 4 3 2 4 12" xfId="40063" xr:uid="{6BBC2943-63EE-40D0-BAEF-77E450596DA8}"/>
    <cellStyle name="Shade 4 3 2 4 13" xfId="44369" xr:uid="{231BE75E-729A-44FE-A3B3-9A06AB188682}"/>
    <cellStyle name="Shade 4 3 2 4 14" xfId="42366" xr:uid="{FC678204-E0BD-47BA-9B1B-014AFCAF6006}"/>
    <cellStyle name="Shade 4 3 2 4 2" xfId="6784" xr:uid="{EFAD91F0-8C76-4ABB-B802-468AFCF6372A}"/>
    <cellStyle name="Shade 4 3 2 4 3" xfId="10362" xr:uid="{63584728-7136-4613-A5F5-AB13A07C2B43}"/>
    <cellStyle name="Shade 4 3 2 4 4" xfId="14261" xr:uid="{E9C0FF60-6BDD-4277-90C5-2C6EDFDFD9CB}"/>
    <cellStyle name="Shade 4 3 2 4 5" xfId="17462" xr:uid="{1BF8475E-30D5-48A7-9CCD-2ECE06EE79FE}"/>
    <cellStyle name="Shade 4 3 2 4 6" xfId="21445" xr:uid="{413C33A2-E10A-4EB4-8D9D-46644C25A798}"/>
    <cellStyle name="Shade 4 3 2 4 7" xfId="24032" xr:uid="{18F6A811-6709-4DC5-B784-49327DFE33D6}"/>
    <cellStyle name="Shade 4 3 2 4 8" xfId="28355" xr:uid="{24FF9E5B-BD8F-4FC8-8245-2B2D0E47E844}"/>
    <cellStyle name="Shade 4 3 2 4 9" xfId="26447" xr:uid="{5A2EC9F0-BBF2-4721-89E8-7FD63B0C061F}"/>
    <cellStyle name="Shade 4 3 2 5" xfId="2715" xr:uid="{E21626D0-BA53-4106-A7B6-DB26A2D54077}"/>
    <cellStyle name="Shade 4 3 2 5 10" xfId="34294" xr:uid="{83EBC7EE-906B-4D69-84DE-298B8799D80F}"/>
    <cellStyle name="Shade 4 3 2 5 11" xfId="37741" xr:uid="{7551F021-83F8-40E0-A1B2-A1B124DABA24}"/>
    <cellStyle name="Shade 4 3 2 5 12" xfId="40432" xr:uid="{6A49525C-2AAE-4193-A4D6-355D23DBDE61}"/>
    <cellStyle name="Shade 4 3 2 5 13" xfId="44738" xr:uid="{FFFAF6CA-A75A-4ECB-B548-7E11EE3CB8ED}"/>
    <cellStyle name="Shade 4 3 2 5 14" xfId="50139" xr:uid="{7C407DAA-59E9-47E6-9C05-562C8A512364}"/>
    <cellStyle name="Shade 4 3 2 5 2" xfId="7151" xr:uid="{97F22623-0053-4FF0-8150-2B6788B8ABE5}"/>
    <cellStyle name="Shade 4 3 2 5 3" xfId="10731" xr:uid="{F9E0DD39-8C7F-422D-A8E5-59807A146849}"/>
    <cellStyle name="Shade 4 3 2 5 4" xfId="14630" xr:uid="{BF1FBCC6-E2A8-4B9B-AF0D-5F7C5C9C04A6}"/>
    <cellStyle name="Shade 4 3 2 5 5" xfId="17831" xr:uid="{62D02CDB-9BAE-40A2-8431-006E3E7E7C39}"/>
    <cellStyle name="Shade 4 3 2 5 6" xfId="21814" xr:uid="{47F168F2-79BB-4643-9A7E-219B5E80769C}"/>
    <cellStyle name="Shade 4 3 2 5 7" xfId="24378" xr:uid="{266A049E-AB40-4EA1-ACC9-4957F94E8690}"/>
    <cellStyle name="Shade 4 3 2 5 8" xfId="28715" xr:uid="{FA207C0A-CB55-4847-8E30-1BA1415E9951}"/>
    <cellStyle name="Shade 4 3 2 5 9" xfId="30687" xr:uid="{79AAA121-ED71-433E-9CC8-211998364C4D}"/>
    <cellStyle name="Shade 4 3 2 6" xfId="3404" xr:uid="{EEC3E995-5351-4117-993C-936C71832C44}"/>
    <cellStyle name="Shade 4 3 2 6 10" xfId="34981" xr:uid="{01EF79E8-1526-4E4B-B967-2897C5E9A415}"/>
    <cellStyle name="Shade 4 3 2 6 11" xfId="38426" xr:uid="{F6ECA92A-3157-45B2-B93F-2C2BF6A8F376}"/>
    <cellStyle name="Shade 4 3 2 6 12" xfId="41115" xr:uid="{35E4C7DF-2567-4716-8E6F-A965DBE2F52B}"/>
    <cellStyle name="Shade 4 3 2 6 13" xfId="45426" xr:uid="{BCABE020-850E-4669-842F-2F5E415C38DB}"/>
    <cellStyle name="Shade 4 3 2 6 14" xfId="48817" xr:uid="{07E8D23F-1CC1-4256-A243-1096C79AA515}"/>
    <cellStyle name="Shade 4 3 2 6 15" xfId="50822" xr:uid="{67AB00BE-3E6D-4DA1-A72E-F9DC299A0780}"/>
    <cellStyle name="Shade 4 3 2 6 2" xfId="7839" xr:uid="{B7180140-CE73-4B97-9410-3948F29885F8}"/>
    <cellStyle name="Shade 4 3 2 6 3" xfId="11418" xr:uid="{5B4295F4-FB9D-48B2-A2D1-84878AE279B2}"/>
    <cellStyle name="Shade 4 3 2 6 4" xfId="15318" xr:uid="{28B40CA3-6A30-4823-8983-D05098BC3B6E}"/>
    <cellStyle name="Shade 4 3 2 6 5" xfId="18517" xr:uid="{35E5EBB8-455A-4972-B9E3-2C62B7DF66D9}"/>
    <cellStyle name="Shade 4 3 2 6 6" xfId="22497" xr:uid="{758CD68B-D93C-49F3-98D9-06BC815896C5}"/>
    <cellStyle name="Shade 4 3 2 6 7" xfId="25059" xr:uid="{8796AF44-0E09-4C79-9D4E-323C3F9AE435}"/>
    <cellStyle name="Shade 4 3 2 6 8" xfId="29402" xr:uid="{E54A9F34-2C2D-407A-A8A0-08E4596FB3DA}"/>
    <cellStyle name="Shade 4 3 2 6 9" xfId="31376" xr:uid="{5FD5FFEC-386D-4C18-851A-22DB3569F301}"/>
    <cellStyle name="Shade 4 3 2 7" xfId="2893" xr:uid="{A2628E86-E5AC-48D5-8638-5AB615080554}"/>
    <cellStyle name="Shade 4 3 2 7 10" xfId="34470" xr:uid="{4FC8CA0E-54F1-4FF0-AB64-939479E80A0D}"/>
    <cellStyle name="Shade 4 3 2 7 11" xfId="37915" xr:uid="{F6BFC074-ACFC-4725-8AE6-25326025CC59}"/>
    <cellStyle name="Shade 4 3 2 7 12" xfId="40604" xr:uid="{5EAC8B35-8C39-4F0D-967A-774A38EBCF2C}"/>
    <cellStyle name="Shade 4 3 2 7 13" xfId="44915" xr:uid="{AEF16E99-4C49-4510-A49E-FDFD6879096F}"/>
    <cellStyle name="Shade 4 3 2 7 14" xfId="48306" xr:uid="{A98657A6-F6A0-48E4-93F3-D8FB425A58B4}"/>
    <cellStyle name="Shade 4 3 2 7 15" xfId="50311" xr:uid="{575A0A6D-A85C-4D5A-9775-A522C17D3C34}"/>
    <cellStyle name="Shade 4 3 2 7 2" xfId="7328" xr:uid="{37F03CF9-06C4-4621-B0BA-68498F5354DD}"/>
    <cellStyle name="Shade 4 3 2 7 3" xfId="10907" xr:uid="{3CF5E1EB-8969-46C3-BFF2-9099998F2E46}"/>
    <cellStyle name="Shade 4 3 2 7 4" xfId="14807" xr:uid="{389FBE02-E04F-468E-A355-8F9687D9F751}"/>
    <cellStyle name="Shade 4 3 2 7 5" xfId="18006" xr:uid="{0C9A59FE-8F41-44EE-A1D3-9D11B163013E}"/>
    <cellStyle name="Shade 4 3 2 7 6" xfId="21986" xr:uid="{A74D4205-161F-4B0A-9029-4D0BD53A1955}"/>
    <cellStyle name="Shade 4 3 2 7 7" xfId="24548" xr:uid="{0E82BB05-8D86-4F78-97AC-BD44AE09EF58}"/>
    <cellStyle name="Shade 4 3 2 7 8" xfId="28891" xr:uid="{45F374C2-1015-43A8-9E49-A5653B3B6A42}"/>
    <cellStyle name="Shade 4 3 2 7 9" xfId="30865" xr:uid="{97846932-CEDC-45EA-907E-569ABB1EF8E7}"/>
    <cellStyle name="Shade 4 3 2 8" xfId="4356" xr:uid="{C5CA4350-3DEB-478B-ACEF-291FA4CF4041}"/>
    <cellStyle name="Shade 4 3 2 8 10" xfId="42019" xr:uid="{42DDDB5A-A352-4C90-908F-5D9F606A9901}"/>
    <cellStyle name="Shade 4 3 2 8 11" xfId="46355" xr:uid="{B95A2CB5-AF67-4037-8DE5-4EA13CB72EB8}"/>
    <cellStyle name="Shade 4 3 2 8 12" xfId="49759" xr:uid="{8619C7CE-EDB4-4C0B-BB2E-896DECB1DAA5}"/>
    <cellStyle name="Shade 4 3 2 8 13" xfId="51726" xr:uid="{BD9CEB6F-C059-4213-8F48-7B24DFEA9CCE}"/>
    <cellStyle name="Shade 4 3 2 8 2" xfId="8789" xr:uid="{FAE83DBD-E655-493E-94EA-3B840758E8CF}"/>
    <cellStyle name="Shade 4 3 2 8 3" xfId="12360" xr:uid="{32239550-8E38-4023-8793-CD0352C4E4B3}"/>
    <cellStyle name="Shade 4 3 2 8 4" xfId="16263" xr:uid="{5C355823-263B-44B4-A3EE-5FF657C1EB50}"/>
    <cellStyle name="Shade 4 3 2 8 5" xfId="19444" xr:uid="{C8B33754-AD47-4347-BBBA-2A7F0D685BA7}"/>
    <cellStyle name="Shade 4 3 2 8 6" xfId="25963" xr:uid="{9453687F-718C-4560-ACFA-D0BBFEE5D964}"/>
    <cellStyle name="Shade 4 3 2 8 7" xfId="32311" xr:uid="{D2EB5344-51B2-48EF-B747-68137BC00C76}"/>
    <cellStyle name="Shade 4 3 2 8 8" xfId="35917" xr:uid="{F9D48F77-4445-4288-827A-945B7A5F3D83}"/>
    <cellStyle name="Shade 4 3 2 8 9" xfId="39369" xr:uid="{B9646B24-5F7A-455C-9D95-A2B7209E2401}"/>
    <cellStyle name="Shade 4 3 2 9" xfId="4586" xr:uid="{1DA06834-D1B2-4A2D-B36A-F6E6A15BBBE2}"/>
    <cellStyle name="Shade 4 3 2 9 10" xfId="42249" xr:uid="{96AF7704-9D7B-44EC-959C-6151C6FF2BB5}"/>
    <cellStyle name="Shade 4 3 2 9 11" xfId="46585" xr:uid="{06364BE3-A07F-45AF-83BC-EA83718466D7}"/>
    <cellStyle name="Shade 4 3 2 9 12" xfId="49989" xr:uid="{CD500EB4-1F5B-444A-81A9-7264F323BE48}"/>
    <cellStyle name="Shade 4 3 2 9 13" xfId="51956" xr:uid="{B70EBA14-F1B9-428D-B23C-AC67F83283BD}"/>
    <cellStyle name="Shade 4 3 2 9 2" xfId="9019" xr:uid="{0CD35758-95D9-4E22-B712-50D26A1DED58}"/>
    <cellStyle name="Shade 4 3 2 9 3" xfId="12590" xr:uid="{0D6D90C2-B3C1-488F-9704-64040F7B15C5}"/>
    <cellStyle name="Shade 4 3 2 9 4" xfId="16493" xr:uid="{00738E48-0EEC-4697-9A27-22C41519B963}"/>
    <cellStyle name="Shade 4 3 2 9 5" xfId="19674" xr:uid="{EF55CFA1-A266-46A1-A56D-56EA34542AE2}"/>
    <cellStyle name="Shade 4 3 2 9 6" xfId="26193" xr:uid="{A702BFC8-3B0F-40A6-8FF2-55DFE2D7F57C}"/>
    <cellStyle name="Shade 4 3 2 9 7" xfId="32541" xr:uid="{E6D0D8B1-649C-43CF-8E68-3201176814E5}"/>
    <cellStyle name="Shade 4 3 2 9 8" xfId="36147" xr:uid="{7CFC905B-4298-471C-B43D-0B201B51C6A2}"/>
    <cellStyle name="Shade 4 3 2 9 9" xfId="39599" xr:uid="{C51D6680-B3C1-4F45-AFBD-DC84EB134D02}"/>
    <cellStyle name="Shade 4 3 3" xfId="1313" xr:uid="{02CBACBA-11DC-41DA-BC14-049ADCBC42DB}"/>
    <cellStyle name="Shade 4 3 3 10" xfId="36485" xr:uid="{C2122AB0-EE6A-454C-B378-A3F4C808A247}"/>
    <cellStyle name="Shade 4 3 3 11" xfId="37706" xr:uid="{3868DCDE-61F5-4B0E-85F8-5BF35D30C8A1}"/>
    <cellStyle name="Shade 4 3 3 12" xfId="43338" xr:uid="{71388536-CA46-4557-B7CE-BA3803F47A6E}"/>
    <cellStyle name="Shade 4 3 3 13" xfId="46745" xr:uid="{CFBCDA1D-83EA-44AD-9259-F84839ED86B9}"/>
    <cellStyle name="Shade 4 3 3 2" xfId="5755" xr:uid="{9AB85D7E-8536-4AF1-8636-A65BF65AD564}"/>
    <cellStyle name="Shade 4 3 3 3" xfId="9329" xr:uid="{83AFE862-9527-48B1-927F-6AA35B270DEB}"/>
    <cellStyle name="Shade 4 3 3 4" xfId="15615" xr:uid="{97D27724-46C9-4B52-AF93-61B226452071}"/>
    <cellStyle name="Shade 4 3 3 5" xfId="20421" xr:uid="{43246FA4-2D32-4B6E-BAEB-71DC966D4745}"/>
    <cellStyle name="Shade 4 3 3 6" xfId="4770" xr:uid="{748F39EA-AE45-49C7-9604-049E8A585139}"/>
    <cellStyle name="Shade 4 3 3 7" xfId="27355" xr:uid="{B2E8B89C-67B8-4F87-9919-C661334480C4}"/>
    <cellStyle name="Shade 4 3 3 8" xfId="27138" xr:uid="{5DA15685-BAA4-4C76-978D-ABDD2C1E0974}"/>
    <cellStyle name="Shade 4 3 3 9" xfId="32896" xr:uid="{782837D2-EBB1-44DF-B4AA-84B6DC9EFF7B}"/>
    <cellStyle name="Shade 4 3 4" xfId="1225" xr:uid="{E3FE89B7-971C-42BC-8FFA-716C25D93111}"/>
    <cellStyle name="Shade 4 3 4 10" xfId="32808" xr:uid="{2101C182-CF29-4D2E-BB35-0A89F466FABA}"/>
    <cellStyle name="Shade 4 3 4 11" xfId="36406" xr:uid="{9770BF8B-44FA-4D5E-B3C1-086EFC166648}"/>
    <cellStyle name="Shade 4 3 4 12" xfId="36549" xr:uid="{FB242F4C-70DB-4316-A382-64405D97FB68}"/>
    <cellStyle name="Shade 4 3 4 13" xfId="43250" xr:uid="{6D5BF622-3452-4605-8D8A-078757DF4C57}"/>
    <cellStyle name="Shade 4 3 4 14" xfId="46687" xr:uid="{3F8F71A0-35AF-44EA-A4B8-2F47346C1B73}"/>
    <cellStyle name="Shade 4 3 4 2" xfId="5667" xr:uid="{920AB21D-345A-4A32-8E0D-3AE9F384AC97}"/>
    <cellStyle name="Shade 4 3 4 3" xfId="9241" xr:uid="{3653CA0D-4795-4A89-81FF-36E011334158}"/>
    <cellStyle name="Shade 4 3 4 4" xfId="13185" xr:uid="{7CAE6A2D-1D40-40D4-A789-099131C1F077}"/>
    <cellStyle name="Shade 4 3 4 5" xfId="4933" xr:uid="{0CACAE53-C953-4FB9-88EF-4BFD7FB36451}"/>
    <cellStyle name="Shade 4 3 4 6" xfId="20333" xr:uid="{EA6D3841-9F25-430E-BB6D-4DD7B1E7B230}"/>
    <cellStyle name="Shade 4 3 4 7" xfId="12956" xr:uid="{72E10BD7-CDBE-4CDE-8484-7A33B4640749}"/>
    <cellStyle name="Shade 4 3 4 8" xfId="27269" xr:uid="{0D4E0E0E-E352-428A-98A0-54CA06B75346}"/>
    <cellStyle name="Shade 4 3 4 9" xfId="28349" xr:uid="{A6E29FA2-ABDC-4A47-ACBB-B29E5758FEAF}"/>
    <cellStyle name="Shade 4 3 5" xfId="2164" xr:uid="{6BBC00F2-7BCD-4242-A169-7071560291AD}"/>
    <cellStyle name="Shade 4 3 5 10" xfId="33743" xr:uid="{85DF225C-1D71-4982-98C5-D96522AA1BF4}"/>
    <cellStyle name="Shade 4 3 5 11" xfId="37246" xr:uid="{453F5146-7956-4374-823C-F80EF65F7174}"/>
    <cellStyle name="Shade 4 3 5 12" xfId="39881" xr:uid="{973AF7BA-288A-4B12-91D8-1E037C6B97C6}"/>
    <cellStyle name="Shade 4 3 5 13" xfId="44187" xr:uid="{91966313-9C5F-4C15-9075-661A6A365F78}"/>
    <cellStyle name="Shade 4 3 5 14" xfId="47570" xr:uid="{D8CBCD5D-E58E-4DB9-9376-4A7A0E34B8AE}"/>
    <cellStyle name="Shade 4 3 5 2" xfId="6602" xr:uid="{16B52707-082B-4D28-8349-65CC613E5177}"/>
    <cellStyle name="Shade 4 3 5 3" xfId="10180" xr:uid="{E58B4D11-DFEE-4FF6-B422-E5369B4893E0}"/>
    <cellStyle name="Shade 4 3 5 4" xfId="14079" xr:uid="{EFC4AF64-A786-4F8B-A582-5C46F6DD4E55}"/>
    <cellStyle name="Shade 4 3 5 5" xfId="17280" xr:uid="{93018C1D-7237-4FD0-BB0F-838E59385522}"/>
    <cellStyle name="Shade 4 3 5 6" xfId="21263" xr:uid="{5B954499-5D50-4B34-AC02-864D5B221F7B}"/>
    <cellStyle name="Shade 4 3 5 7" xfId="23850" xr:uid="{9D76AC9E-ACD5-4D18-8F2B-02E7A5001CB8}"/>
    <cellStyle name="Shade 4 3 5 8" xfId="28179" xr:uid="{E2D85E8D-AC67-4717-BB5E-7F13A1149C76}"/>
    <cellStyle name="Shade 4 3 5 9" xfId="30482" xr:uid="{2E769897-BCDA-4A22-BC4B-B21AED58ADC7}"/>
    <cellStyle name="Shade 4 3 6" xfId="2509" xr:uid="{E632B95A-68FD-4A05-817E-814A3C8788EA}"/>
    <cellStyle name="Shade 4 3 6 10" xfId="34088" xr:uid="{43F39560-89A6-4A40-B0E3-388F94EDE2F5}"/>
    <cellStyle name="Shade 4 3 6 11" xfId="37562" xr:uid="{83D804A6-FC1F-4780-B5B2-9B934F4151FE}"/>
    <cellStyle name="Shade 4 3 6 12" xfId="40226" xr:uid="{982E91BE-C23C-4147-97C0-62532C4A0CC1}"/>
    <cellStyle name="Shade 4 3 6 13" xfId="44532" xr:uid="{7A121E02-7052-4AED-8E3F-D2D07B74BEED}"/>
    <cellStyle name="Shade 4 3 6 14" xfId="47688" xr:uid="{991D734B-8818-42D9-B1A7-5A630F527770}"/>
    <cellStyle name="Shade 4 3 6 2" xfId="6947" xr:uid="{763DC81B-D332-487D-B21C-7E9DF9AE7273}"/>
    <cellStyle name="Shade 4 3 6 3" xfId="10525" xr:uid="{1EC73C33-60A4-4995-ABBF-1BC6985241EC}"/>
    <cellStyle name="Shade 4 3 6 4" xfId="14424" xr:uid="{3F78670C-F0D0-4467-A7F6-7DD8459D672F}"/>
    <cellStyle name="Shade 4 3 6 5" xfId="17625" xr:uid="{2C7B889B-F1BA-46BE-93F0-CF48E5EF4E03}"/>
    <cellStyle name="Shade 4 3 6 6" xfId="21608" xr:uid="{602577E3-9E78-43D5-A621-6617EF23515A}"/>
    <cellStyle name="Shade 4 3 6 7" xfId="24187" xr:uid="{E6987275-4108-4166-86CC-9E33959B8F23}"/>
    <cellStyle name="Shade 4 3 6 8" xfId="28516" xr:uid="{7C8A4D8C-04D8-4057-9900-E8CCCE08B6C1}"/>
    <cellStyle name="Shade 4 3 6 9" xfId="26227" xr:uid="{E11B482F-54B7-44E7-BF4F-F6A9649CE3F8}"/>
    <cellStyle name="Shade 4 3 7" xfId="3193" xr:uid="{737C52C2-EA94-485C-88B3-D3FCB4A96C3E}"/>
    <cellStyle name="Shade 4 3 7 10" xfId="34770" xr:uid="{0CDB08D0-6C9B-447A-A1CE-3F466DA5FA3E}"/>
    <cellStyle name="Shade 4 3 7 11" xfId="38215" xr:uid="{3A29DBF6-CDF5-4F5B-9745-040926419074}"/>
    <cellStyle name="Shade 4 3 7 12" xfId="40904" xr:uid="{EFC4160F-FCFA-4F9A-8D04-4D944300D191}"/>
    <cellStyle name="Shade 4 3 7 13" xfId="45215" xr:uid="{841152BB-68C5-4E5D-AACE-ADD950FF83F2}"/>
    <cellStyle name="Shade 4 3 7 14" xfId="48606" xr:uid="{0251583F-1B40-4D77-B0B9-80ABABCC3636}"/>
    <cellStyle name="Shade 4 3 7 15" xfId="50611" xr:uid="{15375B45-8684-495C-9F57-395601B4956B}"/>
    <cellStyle name="Shade 4 3 7 2" xfId="7628" xr:uid="{C78F951B-FFE0-4035-931E-6075E52A1AD8}"/>
    <cellStyle name="Shade 4 3 7 3" xfId="11207" xr:uid="{5B9ED139-D991-4A3E-AD2D-9B7BC2AF0471}"/>
    <cellStyle name="Shade 4 3 7 4" xfId="15107" xr:uid="{E3DDB344-83B7-4636-91ED-73EB9387AEA2}"/>
    <cellStyle name="Shade 4 3 7 5" xfId="18306" xr:uid="{FAAF1747-C860-43C4-9E72-E75CF7A896F1}"/>
    <cellStyle name="Shade 4 3 7 6" xfId="22286" xr:uid="{635E5E4C-0EEB-4269-8052-54A2F33182D2}"/>
    <cellStyle name="Shade 4 3 7 7" xfId="24848" xr:uid="{0F3A9E49-18F5-46F2-9803-9BA7499BCEC6}"/>
    <cellStyle name="Shade 4 3 7 8" xfId="29191" xr:uid="{9A7AE1E5-1935-45F2-A3BD-A5B79C449F23}"/>
    <cellStyle name="Shade 4 3 7 9" xfId="31165" xr:uid="{A91BB1F6-001F-4464-9BC0-F44A98E9D0A6}"/>
    <cellStyle name="Shade 4 3 8" xfId="2860" xr:uid="{4F8E8FAA-1A1C-4A7C-BE3B-C8DDBB51D4E2}"/>
    <cellStyle name="Shade 4 3 8 10" xfId="34437" xr:uid="{2AB67AE0-BC00-433B-9227-44B5AC2171AA}"/>
    <cellStyle name="Shade 4 3 8 11" xfId="37882" xr:uid="{528E6A28-4CDA-42DA-947E-8802CC913377}"/>
    <cellStyle name="Shade 4 3 8 12" xfId="40571" xr:uid="{715B14CC-0AA2-4D55-8E6A-956D76ECCEB0}"/>
    <cellStyle name="Shade 4 3 8 13" xfId="44882" xr:uid="{CADAA5D8-057B-4CBE-9FCF-4723A0244863}"/>
    <cellStyle name="Shade 4 3 8 14" xfId="48273" xr:uid="{BB73D483-9CBD-4F8B-97C1-4619A02556F8}"/>
    <cellStyle name="Shade 4 3 8 15" xfId="50278" xr:uid="{932F87BE-4924-4993-BA9E-B37F723CD391}"/>
    <cellStyle name="Shade 4 3 8 2" xfId="7295" xr:uid="{A5F450A0-4E19-4CFD-AB07-7D9ACD60FC52}"/>
    <cellStyle name="Shade 4 3 8 3" xfId="10874" xr:uid="{84167BCE-CDAA-4C9E-956D-0C41C90B2D90}"/>
    <cellStyle name="Shade 4 3 8 4" xfId="14774" xr:uid="{DEBE7FE5-A25B-47D5-AD72-CF542F52B7A4}"/>
    <cellStyle name="Shade 4 3 8 5" xfId="17973" xr:uid="{3C7CDADC-91CE-484A-BA00-C0D146DB38D3}"/>
    <cellStyle name="Shade 4 3 8 6" xfId="21953" xr:uid="{4336CB1E-18AC-40F0-9D44-3B6C11F07B1B}"/>
    <cellStyle name="Shade 4 3 8 7" xfId="24515" xr:uid="{49B40DC0-651C-4D96-BAC3-C3FCD902F68B}"/>
    <cellStyle name="Shade 4 3 8 8" xfId="28858" xr:uid="{FF6AD53E-5994-4956-973A-8539642C3235}"/>
    <cellStyle name="Shade 4 3 8 9" xfId="30832" xr:uid="{CF6C6DDD-7AF0-4A4D-A2BE-4BCDA96BD9CE}"/>
    <cellStyle name="Shade 4 3 9" xfId="4147" xr:uid="{13479E94-2364-4280-A193-A0C50F45A55D}"/>
    <cellStyle name="Shade 4 3 9 10" xfId="41810" xr:uid="{CE7EF9DF-CE6F-4869-AE72-6CF47ABA51D8}"/>
    <cellStyle name="Shade 4 3 9 11" xfId="46146" xr:uid="{8AD0930B-DC87-4155-9CEB-134565469B04}"/>
    <cellStyle name="Shade 4 3 9 12" xfId="49550" xr:uid="{080F734E-A3C2-452F-9494-A65F066C00ED}"/>
    <cellStyle name="Shade 4 3 9 13" xfId="51517" xr:uid="{77476103-FF6E-4CD4-A0CF-AF69F26B42DC}"/>
    <cellStyle name="Shade 4 3 9 2" xfId="8580" xr:uid="{4484E79D-7395-430D-B20A-E4B6D8ADCCD7}"/>
    <cellStyle name="Shade 4 3 9 3" xfId="12151" xr:uid="{FE226B16-731C-4843-A048-A56799CB61FF}"/>
    <cellStyle name="Shade 4 3 9 4" xfId="16054" xr:uid="{C620CC82-75F2-460C-BA57-7911A317EFB7}"/>
    <cellStyle name="Shade 4 3 9 5" xfId="19235" xr:uid="{41417510-0165-4763-B87F-A6639F50635C}"/>
    <cellStyle name="Shade 4 3 9 6" xfId="25754" xr:uid="{72FEED0C-86DD-474C-B3D1-3B52DE9DFED7}"/>
    <cellStyle name="Shade 4 3 9 7" xfId="32102" xr:uid="{D3609AED-06DB-4353-8647-FE38CA5E52E4}"/>
    <cellStyle name="Shade 4 3 9 8" xfId="35708" xr:uid="{3FACA7D2-CC49-42CE-8128-287942054949}"/>
    <cellStyle name="Shade 4 3 9 9" xfId="39160" xr:uid="{684D62B3-B6BE-4D25-967B-DB43ACF661A5}"/>
    <cellStyle name="Shade 4 4" xfId="587" xr:uid="{3C40356B-E894-4018-B09C-4CE5DA8B9CF0}"/>
    <cellStyle name="Shade 4 4 10" xfId="4413" xr:uid="{9D665432-22F6-4134-9961-3C3DB3768CB4}"/>
    <cellStyle name="Shade 4 4 10 10" xfId="42076" xr:uid="{BD236214-584A-495F-95F5-52F7E9F7E394}"/>
    <cellStyle name="Shade 4 4 10 11" xfId="46412" xr:uid="{62CCF5B7-6C9C-4703-A977-B827DA7CD771}"/>
    <cellStyle name="Shade 4 4 10 12" xfId="49816" xr:uid="{F768A50D-ABA5-49F7-A3B5-4648C904423D}"/>
    <cellStyle name="Shade 4 4 10 13" xfId="51783" xr:uid="{5D54B0D0-787E-4A4C-B54C-D7ABE2AB06A3}"/>
    <cellStyle name="Shade 4 4 10 2" xfId="8846" xr:uid="{70410332-0B3D-4C6E-832F-F8DD07FC7E3A}"/>
    <cellStyle name="Shade 4 4 10 3" xfId="12417" xr:uid="{B1BDA909-2524-47D5-A763-F0A762437465}"/>
    <cellStyle name="Shade 4 4 10 4" xfId="16320" xr:uid="{CD7FCD21-347F-4037-9E46-4E5C3CB5E418}"/>
    <cellStyle name="Shade 4 4 10 5" xfId="19501" xr:uid="{C043E806-09D9-4582-900A-9FD69D1661E9}"/>
    <cellStyle name="Shade 4 4 10 6" xfId="26020" xr:uid="{9252EC93-CCE3-49E8-8CA4-AEC59867CB56}"/>
    <cellStyle name="Shade 4 4 10 7" xfId="32368" xr:uid="{BC265D8D-381F-40E3-A792-D0FCEED18CB9}"/>
    <cellStyle name="Shade 4 4 10 8" xfId="35974" xr:uid="{6766FB20-0BB6-4744-BCB1-017C63BB3EA0}"/>
    <cellStyle name="Shade 4 4 10 9" xfId="39426" xr:uid="{12C19BE4-AD8D-4551-9B1D-F0F4472FBF34}"/>
    <cellStyle name="Shade 4 4 11" xfId="5107" xr:uid="{23FB61B0-3B12-489A-B166-AA906B14DB99}"/>
    <cellStyle name="Shade 4 4 12" xfId="5173" xr:uid="{36A84850-35EF-4424-87AE-2D454D00F998}"/>
    <cellStyle name="Shade 4 4 13" xfId="19701" xr:uid="{9A579FAD-ED88-43A1-B938-69876897EB6E}"/>
    <cellStyle name="Shade 4 4 14" xfId="26272" xr:uid="{DD1A7CE1-E268-4E00-981A-8DF2B0787447}"/>
    <cellStyle name="Shade 4 4 15" xfId="42617" xr:uid="{1FEC44A3-7BD5-43FA-A43F-2927DA1888F2}"/>
    <cellStyle name="Shade 4 4 16" xfId="52451" xr:uid="{B7D4EB1C-99A5-4284-AB27-07A6456EBCA5}"/>
    <cellStyle name="Shade 4 4 2" xfId="802" xr:uid="{75455359-B899-4B99-B294-D6C08CD97409}"/>
    <cellStyle name="Shade 4 4 2 10" xfId="5207" xr:uid="{64627DA2-C006-40F6-8EC0-FF8E38ECFB10}"/>
    <cellStyle name="Shade 4 4 2 11" xfId="12967" xr:uid="{328B0E99-193F-463E-BD7C-212A27D90FC1}"/>
    <cellStyle name="Shade 4 4 2 12" xfId="19911" xr:uid="{F189BCE3-5A3A-4CF9-B202-395260A18EC3}"/>
    <cellStyle name="Shade 4 4 2 13" xfId="27454" xr:uid="{ECD5BAC2-2A15-4164-A6C6-C8CDDB0B1057}"/>
    <cellStyle name="Shade 4 4 2 14" xfId="42827" xr:uid="{7922C81A-30AE-455A-B299-5B58E7D5CD13}"/>
    <cellStyle name="Shade 4 4 2 15" xfId="52665" xr:uid="{6D865D49-78BC-4C38-97F5-F521C8AF0C94}"/>
    <cellStyle name="Shade 4 4 2 2" xfId="1098" xr:uid="{1320B003-F99E-4BA9-841A-3FB778D9EE9A}"/>
    <cellStyle name="Shade 4 4 2 2 10" xfId="36290" xr:uid="{74F04909-150B-4E4B-AF1E-B25D2743217D}"/>
    <cellStyle name="Shade 4 4 2 2 11" xfId="37126" xr:uid="{AE85C476-9B54-48D7-887A-419B3BC84970}"/>
    <cellStyle name="Shade 4 4 2 2 12" xfId="43123" xr:uid="{FB5C25D3-994C-4E4F-98A3-9079CD635699}"/>
    <cellStyle name="Shade 4 4 2 2 13" xfId="46949" xr:uid="{7663F80C-28C1-49CA-94D0-75664C12AB66}"/>
    <cellStyle name="Shade 4 4 2 2 2" xfId="5540" xr:uid="{5F11343B-3C80-439E-AA7C-F3225C36D0BB}"/>
    <cellStyle name="Shade 4 4 2 2 3" xfId="9114" xr:uid="{36F75B8A-3BF5-4FBD-B051-929B9FD8CF0F}"/>
    <cellStyle name="Shade 4 4 2 2 4" xfId="13556" xr:uid="{C569340C-B7E5-42F4-8EE3-F3A8196855D3}"/>
    <cellStyle name="Shade 4 4 2 2 5" xfId="20206" xr:uid="{AF65DBF7-D7C3-4F12-AFFE-66D91AD12185}"/>
    <cellStyle name="Shade 4 4 2 2 6" xfId="22957" xr:uid="{9185B6BC-BE1D-4753-BFB2-1AA5B24BC943}"/>
    <cellStyle name="Shade 4 4 2 2 7" xfId="27146" xr:uid="{55C872FD-6747-4765-9727-31B9656CFF2C}"/>
    <cellStyle name="Shade 4 4 2 2 8" xfId="27091" xr:uid="{243B9205-CDB2-409B-BCC5-467CFC9C0B7A}"/>
    <cellStyle name="Shade 4 4 2 2 9" xfId="32681" xr:uid="{15CC1A4C-9E64-4E3F-AA1A-41129A5BA27F}"/>
    <cellStyle name="Shade 4 4 2 3" xfId="1744" xr:uid="{19C3C83F-7862-453D-8460-7608A197D82B}"/>
    <cellStyle name="Shade 4 4 2 3 10" xfId="33327" xr:uid="{955A87C6-DFC4-49CB-BEA3-78D37BFBA492}"/>
    <cellStyle name="Shade 4 4 2 3 11" xfId="36873" xr:uid="{DEC82497-8763-421A-B4E5-3DE0FB924FF6}"/>
    <cellStyle name="Shade 4 4 2 3 12" xfId="30487" xr:uid="{0B6BC096-C2D3-4B45-B5E9-A50C53649C8B}"/>
    <cellStyle name="Shade 4 4 2 3 13" xfId="43769" xr:uid="{E71CE3DC-D3B6-4A3C-9D6F-64CD9451F77E}"/>
    <cellStyle name="Shade 4 4 2 3 14" xfId="47521" xr:uid="{2FDA7248-A1B3-4735-99E7-6E0593AE2917}"/>
    <cellStyle name="Shade 4 4 2 3 2" xfId="6182" xr:uid="{EEAE8A2E-A178-4C90-BF4B-884FDBC2338C}"/>
    <cellStyle name="Shade 4 4 2 3 3" xfId="9760" xr:uid="{F754AAC7-F4ED-4871-936F-72CE509FFEBB}"/>
    <cellStyle name="Shade 4 4 2 3 4" xfId="13662" xr:uid="{786C37F5-6807-43B2-B427-6B32326A47BE}"/>
    <cellStyle name="Shade 4 4 2 3 5" xfId="16865" xr:uid="{BA1E7AEB-90D6-4095-B966-92C4C4585341}"/>
    <cellStyle name="Shade 4 4 2 3 6" xfId="20852" xr:uid="{712669C6-0E51-4D4E-AE76-6103CFF9FAD1}"/>
    <cellStyle name="Shade 4 4 2 3 7" xfId="23452" xr:uid="{3825434D-C776-4BB0-B608-7FB456F6E940}"/>
    <cellStyle name="Shade 4 4 2 3 8" xfId="27775" xr:uid="{721B150E-ABCD-4794-A21A-C14E75C8F039}"/>
    <cellStyle name="Shade 4 4 2 3 9" xfId="27871" xr:uid="{CCCFBF89-E426-4FDB-9D56-5F081FEB1613}"/>
    <cellStyle name="Shade 4 4 2 4" xfId="2222" xr:uid="{5E02981B-F309-42EB-A04A-2D7795E42F5A}"/>
    <cellStyle name="Shade 4 4 2 4 10" xfId="33801" xr:uid="{4300FA0F-8EB0-4343-B015-A3F7FF958D43}"/>
    <cellStyle name="Shade 4 4 2 4 11" xfId="37301" xr:uid="{02A61C62-C8CC-42BA-981F-548F9BAA05D9}"/>
    <cellStyle name="Shade 4 4 2 4 12" xfId="39939" xr:uid="{CB4D03F3-DD7E-4B04-8A48-A9DC5984CA26}"/>
    <cellStyle name="Shade 4 4 2 4 13" xfId="44245" xr:uid="{8B6A0A81-3724-43A2-BDB8-ABCA02875F01}"/>
    <cellStyle name="Shade 4 4 2 4 14" xfId="46973" xr:uid="{AC0DA9C0-4872-4857-BC74-25261850ED3D}"/>
    <cellStyle name="Shade 4 4 2 4 2" xfId="6660" xr:uid="{ACAA4A9D-D5EF-48EC-AE27-36233C3C67E3}"/>
    <cellStyle name="Shade 4 4 2 4 3" xfId="10238" xr:uid="{3E3C6E5A-358F-45A1-B827-8322A11560B0}"/>
    <cellStyle name="Shade 4 4 2 4 4" xfId="14137" xr:uid="{94CF4BAD-5165-4778-8E7F-D4DA358D00A9}"/>
    <cellStyle name="Shade 4 4 2 4 5" xfId="17338" xr:uid="{3B2BD443-ACB7-4207-8B6E-915F78C114E0}"/>
    <cellStyle name="Shade 4 4 2 4 6" xfId="21321" xr:uid="{1E31351D-3CAC-4DCF-A5A4-0253448A06C0}"/>
    <cellStyle name="Shade 4 4 2 4 7" xfId="23908" xr:uid="{D4EBA93B-000F-4A3B-9C10-21A1FFB1A2DF}"/>
    <cellStyle name="Shade 4 4 2 4 8" xfId="28233" xr:uid="{0A873E66-891E-4071-8C68-A714355302E9}"/>
    <cellStyle name="Shade 4 4 2 4 9" xfId="29835" xr:uid="{1772B083-F8E7-4E38-8607-38918A90C9D5}"/>
    <cellStyle name="Shade 4 4 2 5" xfId="2577" xr:uid="{7CB32102-251B-4592-AAFB-C86621DA20F2}"/>
    <cellStyle name="Shade 4 4 2 5 10" xfId="34156" xr:uid="{7E6740B4-515E-46FC-AED9-41DE519401A9}"/>
    <cellStyle name="Shade 4 4 2 5 11" xfId="37621" xr:uid="{97381714-6535-4466-961F-779F1F9021A5}"/>
    <cellStyle name="Shade 4 4 2 5 12" xfId="40294" xr:uid="{E6DBDA62-545A-4AC9-90E7-0FB97FFD291E}"/>
    <cellStyle name="Shade 4 4 2 5 13" xfId="44600" xr:uid="{9ADD492D-0244-4781-861A-FBAF84C1A3CE}"/>
    <cellStyle name="Shade 4 4 2 5 14" xfId="42524" xr:uid="{791A7F92-17C5-4E9B-9DAD-AB8CD3896D7D}"/>
    <cellStyle name="Shade 4 4 2 5 2" xfId="7014" xr:uid="{33229467-B553-4686-A909-5111584ACD6E}"/>
    <cellStyle name="Shade 4 4 2 5 3" xfId="10593" xr:uid="{A08B040D-0FD2-4483-B089-21F94D4CBC06}"/>
    <cellStyle name="Shade 4 4 2 5 4" xfId="14492" xr:uid="{73218BDA-EF8C-49C4-99F2-D8A1A41FCCAA}"/>
    <cellStyle name="Shade 4 4 2 5 5" xfId="17693" xr:uid="{E6553250-829D-4C12-97D9-914E8331D7FE}"/>
    <cellStyle name="Shade 4 4 2 5 6" xfId="21676" xr:uid="{9BA76D5C-4218-40F3-8FBF-F00A60EBF904}"/>
    <cellStyle name="Shade 4 4 2 5 7" xfId="24248" xr:uid="{7E37A0B8-0D01-4AAA-B817-79D2A9E00463}"/>
    <cellStyle name="Shade 4 4 2 5 8" xfId="28582" xr:uid="{A225261E-3278-4C64-B6AE-58A3A343898F}"/>
    <cellStyle name="Shade 4 4 2 5 9" xfId="30549" xr:uid="{29658E81-9DF3-467E-9C65-0BA42885C015}"/>
    <cellStyle name="Shade 4 4 2 6" xfId="3266" xr:uid="{438EFC20-3DFE-46E6-B826-EF90522B3B56}"/>
    <cellStyle name="Shade 4 4 2 6 10" xfId="34843" xr:uid="{CAF96E99-641B-4D3F-AC78-443CBF0F4760}"/>
    <cellStyle name="Shade 4 4 2 6 11" xfId="38288" xr:uid="{EB85A80E-EC1A-427C-A380-E4065D125202}"/>
    <cellStyle name="Shade 4 4 2 6 12" xfId="40977" xr:uid="{E2AD0B4A-3A31-4CAA-AF0C-9D28B9958040}"/>
    <cellStyle name="Shade 4 4 2 6 13" xfId="45288" xr:uid="{D5E0D68E-B13B-45BB-BA2B-EBA2FA87A5EF}"/>
    <cellStyle name="Shade 4 4 2 6 14" xfId="48679" xr:uid="{8E853A46-0D64-47BD-A6DF-4E87BB7EB47C}"/>
    <cellStyle name="Shade 4 4 2 6 15" xfId="50684" xr:uid="{A03DFFD4-A64A-4C2F-A742-0239B62086F0}"/>
    <cellStyle name="Shade 4 4 2 6 2" xfId="7701" xr:uid="{12B33567-9E4D-410A-9FDB-2F9E5ED01015}"/>
    <cellStyle name="Shade 4 4 2 6 3" xfId="11280" xr:uid="{A5BD71A0-06E0-41E7-96F8-A51C8C8F5EA5}"/>
    <cellStyle name="Shade 4 4 2 6 4" xfId="15180" xr:uid="{3589D399-10D4-49B2-A0A7-1E30BA63A752}"/>
    <cellStyle name="Shade 4 4 2 6 5" xfId="18379" xr:uid="{35B3095A-BA88-46C6-97E4-2209DFC82E4C}"/>
    <cellStyle name="Shade 4 4 2 6 6" xfId="22359" xr:uid="{190A9570-5C0C-43D5-88B5-F76FE04A3233}"/>
    <cellStyle name="Shade 4 4 2 6 7" xfId="24921" xr:uid="{EB5809CB-FC0C-4DBD-961E-FA365DF0A9CB}"/>
    <cellStyle name="Shade 4 4 2 6 8" xfId="29264" xr:uid="{3D7F9119-A9A9-4BA6-BA9D-5FDCF8595F04}"/>
    <cellStyle name="Shade 4 4 2 6 9" xfId="31238" xr:uid="{A2AC00E5-225D-43B5-A116-82660ADC1266}"/>
    <cellStyle name="Shade 4 4 2 7" xfId="3487" xr:uid="{121441CA-921E-4698-9370-7E42E24CBED7}"/>
    <cellStyle name="Shade 4 4 2 7 10" xfId="35064" xr:uid="{AF37E6D6-044F-473C-B95F-B448C22F7A08}"/>
    <cellStyle name="Shade 4 4 2 7 11" xfId="38509" xr:uid="{018F34D1-943E-4D96-85F5-E500FC86E544}"/>
    <cellStyle name="Shade 4 4 2 7 12" xfId="41198" xr:uid="{38147E29-8A1E-4BB3-9ED2-7F96FDD22E17}"/>
    <cellStyle name="Shade 4 4 2 7 13" xfId="45509" xr:uid="{11DB7F11-2C01-433E-A01D-F40CF8DB7340}"/>
    <cellStyle name="Shade 4 4 2 7 14" xfId="48900" xr:uid="{01F9FEB5-A4C8-4DD6-B9B5-A02C5D5ACC06}"/>
    <cellStyle name="Shade 4 4 2 7 15" xfId="50905" xr:uid="{A0245185-8069-4BBA-8176-0C6E1C364954}"/>
    <cellStyle name="Shade 4 4 2 7 2" xfId="7922" xr:uid="{4C8EFDC9-372C-4870-8506-E2B833D339DE}"/>
    <cellStyle name="Shade 4 4 2 7 3" xfId="11501" xr:uid="{111478AF-91C8-4108-9B38-590E82DA320F}"/>
    <cellStyle name="Shade 4 4 2 7 4" xfId="15401" xr:uid="{3B180675-CA5D-4D26-B46E-F3D07A953792}"/>
    <cellStyle name="Shade 4 4 2 7 5" xfId="18600" xr:uid="{69A6B607-F4D2-4056-8754-D3B4A4648F79}"/>
    <cellStyle name="Shade 4 4 2 7 6" xfId="22580" xr:uid="{83AE2F13-C003-45E7-95B6-6935A4CDE4BF}"/>
    <cellStyle name="Shade 4 4 2 7 7" xfId="25142" xr:uid="{1319BBF8-D53D-4865-B4E5-3FB463776FF3}"/>
    <cellStyle name="Shade 4 4 2 7 8" xfId="29485" xr:uid="{52BAEAF9-36A1-4CA7-8C6C-137910A9A27C}"/>
    <cellStyle name="Shade 4 4 2 7 9" xfId="31459" xr:uid="{A760E3B6-5652-4109-B90F-D84E7CAE0DC1}"/>
    <cellStyle name="Shade 4 4 2 8" xfId="4218" xr:uid="{21B548AA-6E1A-4723-9426-1BA7E7B6D658}"/>
    <cellStyle name="Shade 4 4 2 8 10" xfId="41881" xr:uid="{098B77EF-2304-4005-B3C6-B2BF74088C20}"/>
    <cellStyle name="Shade 4 4 2 8 11" xfId="46217" xr:uid="{F27DDB26-46A3-4EBA-B681-9FBD45764040}"/>
    <cellStyle name="Shade 4 4 2 8 12" xfId="49621" xr:uid="{CC6BE2DF-595D-47A7-BB9A-A09588AB7B74}"/>
    <cellStyle name="Shade 4 4 2 8 13" xfId="51588" xr:uid="{9108427A-BB0E-4354-921F-70075BC1DACC}"/>
    <cellStyle name="Shade 4 4 2 8 2" xfId="8651" xr:uid="{96FD4AA4-F53F-47C7-B624-C454ADC7E6D5}"/>
    <cellStyle name="Shade 4 4 2 8 3" xfId="12222" xr:uid="{5DDE8A1D-FE49-4E9D-AD8A-370F9F1AB456}"/>
    <cellStyle name="Shade 4 4 2 8 4" xfId="16125" xr:uid="{8B3EEC0A-0BC5-4266-B135-F93B8DB948CB}"/>
    <cellStyle name="Shade 4 4 2 8 5" xfId="19306" xr:uid="{3DEF5385-309C-4262-9245-0DE29016D53F}"/>
    <cellStyle name="Shade 4 4 2 8 6" xfId="25825" xr:uid="{3EFD6D48-AFF9-432C-8FDE-B35D2FB6465B}"/>
    <cellStyle name="Shade 4 4 2 8 7" xfId="32173" xr:uid="{C2737204-FCFE-418E-A692-0B9AE82A1F37}"/>
    <cellStyle name="Shade 4 4 2 8 8" xfId="35779" xr:uid="{FEE47550-CC4B-4ECE-BDBF-E3D3C5E5798B}"/>
    <cellStyle name="Shade 4 4 2 8 9" xfId="39231" xr:uid="{E50FDCD1-8F95-4D9C-A404-19BDA6C3862A}"/>
    <cellStyle name="Shade 4 4 2 9" xfId="3770" xr:uid="{CD230855-BBDF-4793-9E21-3D96431910F8}"/>
    <cellStyle name="Shade 4 4 2 9 10" xfId="41435" xr:uid="{157DFE75-20D6-47B7-AF29-AD3EFFA14FAF}"/>
    <cellStyle name="Shade 4 4 2 9 11" xfId="45769" xr:uid="{8622C41D-2ADD-401C-B2B6-59AEAD45F856}"/>
    <cellStyle name="Shade 4 4 2 9 12" xfId="49173" xr:uid="{DFC05D7A-3B4A-47BF-A9F1-1119B45B82B9}"/>
    <cellStyle name="Shade 4 4 2 9 13" xfId="51142" xr:uid="{42E3BA2A-4359-43CA-BF24-6F092DB6ACC5}"/>
    <cellStyle name="Shade 4 4 2 9 2" xfId="8203" xr:uid="{AE25F7EA-6070-4662-9FF0-F5CA44865731}"/>
    <cellStyle name="Shade 4 4 2 9 3" xfId="11775" xr:uid="{AD46753D-1EA0-4DAA-B49A-79C876D936A3}"/>
    <cellStyle name="Shade 4 4 2 9 4" xfId="15677" xr:uid="{29489182-8070-46CF-878D-164711C5B77A}"/>
    <cellStyle name="Shade 4 4 2 9 5" xfId="18858" xr:uid="{34D4E893-1493-48B0-8325-5560A105562D}"/>
    <cellStyle name="Shade 4 4 2 9 6" xfId="25379" xr:uid="{D22D06E2-668F-4D42-A1B9-EE4B6428A54D}"/>
    <cellStyle name="Shade 4 4 2 9 7" xfId="31726" xr:uid="{34B0DA0B-F2F4-48AA-91F6-6B3935651E62}"/>
    <cellStyle name="Shade 4 4 2 9 8" xfId="35331" xr:uid="{FE6E3C7A-AE59-468E-A1F0-B3FA591BFC3D}"/>
    <cellStyle name="Shade 4 4 2 9 9" xfId="38783" xr:uid="{F749C2A2-0DAB-4367-87B8-0F7D9083CD38}"/>
    <cellStyle name="Shade 4 4 3" xfId="1441" xr:uid="{29C8BAD2-F29D-416B-984F-70EAE900389E}"/>
    <cellStyle name="Shade 4 4 3 10" xfId="36596" xr:uid="{6CFC4E64-DF63-46CC-9F07-5AD7627546B5}"/>
    <cellStyle name="Shade 4 4 3 11" xfId="37094" xr:uid="{6C4B290E-BF14-417D-8CF3-2D8B197F52E5}"/>
    <cellStyle name="Shade 4 4 3 12" xfId="43466" xr:uid="{78C0A487-5A77-486B-BCCA-49C1160762A4}"/>
    <cellStyle name="Shade 4 4 3 13" xfId="47498" xr:uid="{07E78E18-A435-4333-AAC8-F2646E30136E}"/>
    <cellStyle name="Shade 4 4 3 2" xfId="5880" xr:uid="{F254C241-189C-4D86-81C1-30D6B1FE2355}"/>
    <cellStyle name="Shade 4 4 3 3" xfId="9457" xr:uid="{620A34EA-7167-4824-94EE-0BA1FC70E33B}"/>
    <cellStyle name="Shade 4 4 3 4" xfId="16562" xr:uid="{354B3ABB-D20E-4E23-B86B-44078A269E8C}"/>
    <cellStyle name="Shade 4 4 3 5" xfId="20549" xr:uid="{180C6040-AF8B-4D0A-A022-9EDB42B493C9}"/>
    <cellStyle name="Shade 4 4 3 6" xfId="23170" xr:uid="{C1DB941A-B5DD-4EA9-A5A5-340AE887CCBF}"/>
    <cellStyle name="Shade 4 4 3 7" xfId="27478" xr:uid="{DB37209E-3D86-496F-8D7B-3F1CCF7F0AFD}"/>
    <cellStyle name="Shade 4 4 3 8" xfId="28261" xr:uid="{DE0C6F3C-56C4-4552-A91F-24020ECFCD2F}"/>
    <cellStyle name="Shade 4 4 3 9" xfId="33024" xr:uid="{AB99B838-0A40-45DC-A700-493CA60916FC}"/>
    <cellStyle name="Shade 4 4 4" xfId="1850" xr:uid="{D4A630E0-87C2-4F9D-92D9-10D08EA7C027}"/>
    <cellStyle name="Shade 4 4 4 10" xfId="33433" xr:uid="{4117D269-039F-48BA-AA82-4A95CD9AD78C}"/>
    <cellStyle name="Shade 4 4 4 11" xfId="36964" xr:uid="{F452A27F-374B-40E6-9F10-7B0CF26513F4}"/>
    <cellStyle name="Shade 4 4 4 12" xfId="28126" xr:uid="{8FBEAF7E-B09B-4E30-8E43-136130647D43}"/>
    <cellStyle name="Shade 4 4 4 13" xfId="43875" xr:uid="{066A9B73-3873-4E0C-A346-DCA11613A5C7}"/>
    <cellStyle name="Shade 4 4 4 14" xfId="47560" xr:uid="{6C493BAF-F2B5-4294-99B3-A7F76082CA2B}"/>
    <cellStyle name="Shade 4 4 4 2" xfId="6288" xr:uid="{6B5AD75D-AB02-4644-B19B-B600F7974234}"/>
    <cellStyle name="Shade 4 4 4 3" xfId="9866" xr:uid="{C5CDF779-5166-4810-A285-1DD34C3756B0}"/>
    <cellStyle name="Shade 4 4 4 4" xfId="13768" xr:uid="{9D934049-FDC2-47E4-AFB7-1713D7D00FCF}"/>
    <cellStyle name="Shade 4 4 4 5" xfId="16971" xr:uid="{9D310493-E468-4E35-9D88-684DD07C0FE5}"/>
    <cellStyle name="Shade 4 4 4 6" xfId="20958" xr:uid="{72305768-B9B1-4423-8B5F-E2F6722844BF}"/>
    <cellStyle name="Shade 4 4 4 7" xfId="23554" xr:uid="{48D2FE52-BEF6-4CF6-A1E1-9D81553AE5CD}"/>
    <cellStyle name="Shade 4 4 4 8" xfId="27875" xr:uid="{FFFC1617-3FC4-4F3C-AEEA-E85399C978EF}"/>
    <cellStyle name="Shade 4 4 4 9" xfId="28189" xr:uid="{D653C70B-D82F-4659-A9C9-73798AFC00A3}"/>
    <cellStyle name="Shade 4 4 5" xfId="2042" xr:uid="{4EF843FF-65C6-4DF6-8741-0607BA7E4D11}"/>
    <cellStyle name="Shade 4 4 5 10" xfId="33621" xr:uid="{3C32FC6C-844A-49E6-AB38-4824163C4796}"/>
    <cellStyle name="Shade 4 4 5 11" xfId="37134" xr:uid="{028CCA91-FD9D-49F6-BE42-D463EFAA263D}"/>
    <cellStyle name="Shade 4 4 5 12" xfId="39759" xr:uid="{5B113BE9-D04A-4A05-88F2-4B758E3C4FAB}"/>
    <cellStyle name="Shade 4 4 5 13" xfId="44065" xr:uid="{2BDDEC4A-132A-45CC-B79C-C2FFB834EF67}"/>
    <cellStyle name="Shade 4 4 5 14" xfId="42407" xr:uid="{31CC1C2F-5363-4721-9B5E-86106B951BBA}"/>
    <cellStyle name="Shade 4 4 5 2" xfId="6480" xr:uid="{A68E1206-BDFA-43CB-845E-DCF697B4EE77}"/>
    <cellStyle name="Shade 4 4 5 3" xfId="10058" xr:uid="{DAEBE94E-DADC-4EEF-B917-66AA0134ED42}"/>
    <cellStyle name="Shade 4 4 5 4" xfId="13957" xr:uid="{AB17BB87-B38D-4F19-84BA-22C3DD16D68E}"/>
    <cellStyle name="Shade 4 4 5 5" xfId="17158" xr:uid="{A751A8D4-A7B1-434F-8229-6474B3CF06EC}"/>
    <cellStyle name="Shade 4 4 5 6" xfId="21141" xr:uid="{93CB7A10-314D-480F-AE8C-CEF54E32024F}"/>
    <cellStyle name="Shade 4 4 5 7" xfId="23728" xr:uid="{F2F056B5-7AD9-4B33-A30D-1DE1601088DE}"/>
    <cellStyle name="Shade 4 4 5 8" xfId="28059" xr:uid="{1A096F33-C652-49CE-8A6E-63191B80F6F8}"/>
    <cellStyle name="Shade 4 4 5 9" xfId="27217" xr:uid="{FCA0D2C2-05DF-4F39-87AE-12EE036D7D0D}"/>
    <cellStyle name="Shade 4 4 6" xfId="2371" xr:uid="{648C54CC-CB27-4DE4-A33A-7E54A53DCA08}"/>
    <cellStyle name="Shade 4 4 6 10" xfId="33950" xr:uid="{5EF3659A-3364-48EB-BDD1-21995270FB52}"/>
    <cellStyle name="Shade 4 4 6 11" xfId="37442" xr:uid="{20EBCE0B-DAED-4BA9-884B-1824E323E099}"/>
    <cellStyle name="Shade 4 4 6 12" xfId="40088" xr:uid="{F6EAA8F2-BB28-4DA3-8BF7-207B72670180}"/>
    <cellStyle name="Shade 4 4 6 13" xfId="44394" xr:uid="{7B7AB904-07B1-4BC5-8883-4D256E8BE0D1}"/>
    <cellStyle name="Shade 4 4 6 14" xfId="44866" xr:uid="{A6A52B24-B496-4E94-9D56-4575AA679296}"/>
    <cellStyle name="Shade 4 4 6 2" xfId="6809" xr:uid="{40FA8700-B8DC-426D-A333-00F85A52BCFB}"/>
    <cellStyle name="Shade 4 4 6 3" xfId="10387" xr:uid="{D8D6BBE6-C5CD-46E0-AE55-12F89CF86CF7}"/>
    <cellStyle name="Shade 4 4 6 4" xfId="14286" xr:uid="{D0171EC7-FD14-491A-860A-768F8B9AF613}"/>
    <cellStyle name="Shade 4 4 6 5" xfId="17487" xr:uid="{C373B006-EF85-45BE-BD7F-CF98CAE65D15}"/>
    <cellStyle name="Shade 4 4 6 6" xfId="21470" xr:uid="{D53377B9-79B7-4A6D-BC72-3F0314D14636}"/>
    <cellStyle name="Shade 4 4 6 7" xfId="24057" xr:uid="{D21FF999-D182-4544-88D0-66448CC0F7FF}"/>
    <cellStyle name="Shade 4 4 6 8" xfId="28380" xr:uid="{E59391AE-F0F5-41B3-A4A1-7C0E9146BE6B}"/>
    <cellStyle name="Shade 4 4 6 9" xfId="26341" xr:uid="{38226B55-A10B-4F71-AF27-884649AE4FBB}"/>
    <cellStyle name="Shade 4 4 7" xfId="3055" xr:uid="{DF532AA1-C3CA-4B57-81D6-E7EDC8EB7F5F}"/>
    <cellStyle name="Shade 4 4 7 10" xfId="34632" xr:uid="{47196A69-3700-483F-B55F-4026F0FE0508}"/>
    <cellStyle name="Shade 4 4 7 11" xfId="38077" xr:uid="{049C9848-47C4-4653-9E78-625902E81A0D}"/>
    <cellStyle name="Shade 4 4 7 12" xfId="40766" xr:uid="{54D8534C-5FF8-4BA0-B265-ED9E9EAAFF64}"/>
    <cellStyle name="Shade 4 4 7 13" xfId="45077" xr:uid="{A878E619-032F-44A1-B646-69E087EE23CD}"/>
    <cellStyle name="Shade 4 4 7 14" xfId="48468" xr:uid="{4FDF6CF3-8A27-4DAB-B5A0-4F3C42D4F640}"/>
    <cellStyle name="Shade 4 4 7 15" xfId="50473" xr:uid="{DBA5EF47-30FF-4D5A-95F1-EE93069C4204}"/>
    <cellStyle name="Shade 4 4 7 2" xfId="7490" xr:uid="{1B76F85F-B8D2-4CA4-8C78-35C1BD768282}"/>
    <cellStyle name="Shade 4 4 7 3" xfId="11069" xr:uid="{1E6E3FE9-60B8-45E8-A9FE-2CDC2E1911D6}"/>
    <cellStyle name="Shade 4 4 7 4" xfId="14969" xr:uid="{857E6D43-2DCD-4E4F-8786-76A4C4FABC8A}"/>
    <cellStyle name="Shade 4 4 7 5" xfId="18168" xr:uid="{E2899422-7BD8-477A-A55B-B97D077C8B7E}"/>
    <cellStyle name="Shade 4 4 7 6" xfId="22148" xr:uid="{44BF9CEF-80CE-4AA0-B34E-8F621BF72FA5}"/>
    <cellStyle name="Shade 4 4 7 7" xfId="24710" xr:uid="{0EB1DE55-AE65-45B8-84E6-033CA602D3FB}"/>
    <cellStyle name="Shade 4 4 7 8" xfId="29053" xr:uid="{80554048-784A-4A75-92B5-089EDB514846}"/>
    <cellStyle name="Shade 4 4 7 9" xfId="31027" xr:uid="{A8125079-E9A8-45C1-9B50-4E52804A0CDB}"/>
    <cellStyle name="Shade 4 4 8" xfId="3597" xr:uid="{90B53961-30B6-4AF1-B9C9-442E75EE744C}"/>
    <cellStyle name="Shade 4 4 8 10" xfId="35174" xr:uid="{2B5BBFB5-9599-4BDF-9370-CCAC3A16A8EC}"/>
    <cellStyle name="Shade 4 4 8 11" xfId="38619" xr:uid="{B648A88F-B9EC-4470-8215-63E4339ABA87}"/>
    <cellStyle name="Shade 4 4 8 12" xfId="41308" xr:uid="{A764D80B-18AF-4FB2-A50C-394E9DE81DDD}"/>
    <cellStyle name="Shade 4 4 8 13" xfId="45619" xr:uid="{0CD2F9A3-E686-4D7D-8043-6DE35ABF777E}"/>
    <cellStyle name="Shade 4 4 8 14" xfId="49010" xr:uid="{B9EB2CA0-6705-486A-9091-F7B701F30C61}"/>
    <cellStyle name="Shade 4 4 8 15" xfId="51015" xr:uid="{E0BBF03D-A4EB-4448-9BDB-CADAADB6AEDA}"/>
    <cellStyle name="Shade 4 4 8 2" xfId="8032" xr:uid="{3F0ED0C2-13B1-4C9B-8374-10CC4B2E8392}"/>
    <cellStyle name="Shade 4 4 8 3" xfId="11611" xr:uid="{2E72A278-4ABF-4C18-A874-2E7C8B1C5D6C}"/>
    <cellStyle name="Shade 4 4 8 4" xfId="15511" xr:uid="{CDBE48D6-946D-403B-880B-C80442AE6F21}"/>
    <cellStyle name="Shade 4 4 8 5" xfId="18710" xr:uid="{140170B8-AB89-4E97-89F1-7C3428663A9C}"/>
    <cellStyle name="Shade 4 4 8 6" xfId="22690" xr:uid="{A60E233E-CD79-4A44-819B-A4CEDC830955}"/>
    <cellStyle name="Shade 4 4 8 7" xfId="25252" xr:uid="{956DA71A-C152-415D-A1CE-29275AA2AC88}"/>
    <cellStyle name="Shade 4 4 8 8" xfId="29595" xr:uid="{3E578716-B805-46DD-8A63-A047111B7D28}"/>
    <cellStyle name="Shade 4 4 8 9" xfId="31569" xr:uid="{1CDF71E4-ADEA-455F-ACCD-214861A2DF84}"/>
    <cellStyle name="Shade 4 4 9" xfId="4009" xr:uid="{66AFC23A-B6AB-4C5A-9941-A7EDD9094263}"/>
    <cellStyle name="Shade 4 4 9 10" xfId="41672" xr:uid="{4BD6F6F1-6538-41DC-A36B-9E63A3B2D55D}"/>
    <cellStyle name="Shade 4 4 9 11" xfId="46008" xr:uid="{D5AC22A8-2026-4441-BD55-C605DBF98775}"/>
    <cellStyle name="Shade 4 4 9 12" xfId="49412" xr:uid="{2A0D883B-87C6-49B9-80D5-9AC36C9CB9A8}"/>
    <cellStyle name="Shade 4 4 9 13" xfId="51379" xr:uid="{6C19C875-65AE-48CB-993B-6B1C30A6A048}"/>
    <cellStyle name="Shade 4 4 9 2" xfId="8442" xr:uid="{3E568146-56CB-4581-9385-777B1EDC3A56}"/>
    <cellStyle name="Shade 4 4 9 3" xfId="12013" xr:uid="{D4DE28F9-0655-446F-8D6B-4E84CB793065}"/>
    <cellStyle name="Shade 4 4 9 4" xfId="15916" xr:uid="{3295D782-92B9-448C-8ADA-6082D70B1801}"/>
    <cellStyle name="Shade 4 4 9 5" xfId="19097" xr:uid="{397EBE3C-4842-4874-A64A-E8BD54A5CABE}"/>
    <cellStyle name="Shade 4 4 9 6" xfId="25616" xr:uid="{BB2C55C0-05F9-4083-AE4D-8286FB00924C}"/>
    <cellStyle name="Shade 4 4 9 7" xfId="31964" xr:uid="{73331F02-14A6-4ED2-9565-178C3FA941F6}"/>
    <cellStyle name="Shade 4 4 9 8" xfId="35570" xr:uid="{04F68F1B-CBE5-4307-863B-B09DC4FE62C8}"/>
    <cellStyle name="Shade 4 4 9 9" xfId="39022" xr:uid="{6956A490-9D92-45B9-BB1A-B76122018953}"/>
    <cellStyle name="Shade 4 5" xfId="968" xr:uid="{963924A1-F6C4-4C45-9550-B490F72D5091}"/>
    <cellStyle name="Shade 4 5 10" xfId="28546" xr:uid="{001E3BAA-1E92-4CD7-AC5A-3C919542D640}"/>
    <cellStyle name="Shade 4 5 11" xfId="37217" xr:uid="{EADAEA0E-3B8F-4CE2-AA28-6C6656175711}"/>
    <cellStyle name="Shade 4 5 12" xfId="42993" xr:uid="{B94A4C22-F62E-4758-B6D7-57F203CD4112}"/>
    <cellStyle name="Shade 4 5 13" xfId="46931" xr:uid="{D761E484-C761-4734-97AC-F9934BBE87EF}"/>
    <cellStyle name="Shade 4 5 2" xfId="5410" xr:uid="{87236FBD-D74C-4ADF-84D4-8374F9FFA061}"/>
    <cellStyle name="Shade 4 5 3" xfId="8120" xr:uid="{2735163F-39F1-4D14-A499-F1C156055CE4}"/>
    <cellStyle name="Shade 4 5 4" xfId="12754" xr:uid="{A79BEE08-28A9-4348-AE1E-69D558B003CD}"/>
    <cellStyle name="Shade 4 5 5" xfId="20076" xr:uid="{F78AF871-6EE8-4ABB-A12C-12360CEF6019}"/>
    <cellStyle name="Shade 4 5 6" xfId="23108" xr:uid="{FEBD61DA-AAF4-4976-AC6B-F23C0149805A}"/>
    <cellStyle name="Shade 4 5 7" xfId="27020" xr:uid="{4FF11A23-8455-4992-B8EC-E83224C9FB28}"/>
    <cellStyle name="Shade 4 5 8" xfId="28493" xr:uid="{BEDE05BF-6E93-4086-8787-C2FF2A7F46E2}"/>
    <cellStyle name="Shade 4 5 9" xfId="30319" xr:uid="{6747F855-6BDE-4ED5-8C5C-AA636557F06C}"/>
    <cellStyle name="Shade 4 6" xfId="975" xr:uid="{52414280-F0B6-4E00-98A3-9694E825F444}"/>
    <cellStyle name="Shade 4 6 10" xfId="26628" xr:uid="{D5027993-0E7A-4579-8C54-65925AD669C9}"/>
    <cellStyle name="Shade 4 6 11" xfId="36175" xr:uid="{5F5F93CB-69A6-4DA2-B4E7-8104B92F7DCE}"/>
    <cellStyle name="Shade 4 6 12" xfId="35261" xr:uid="{8F9AF148-EE73-4B06-9C7B-36563AC975E5}"/>
    <cellStyle name="Shade 4 6 13" xfId="43000" xr:uid="{7816702A-2B53-44DB-891D-5885287026C7}"/>
    <cellStyle name="Shade 4 6 14" xfId="47957" xr:uid="{1E8AED86-0C45-4CAA-9D30-71E5FB7597D8}"/>
    <cellStyle name="Shade 4 6 2" xfId="5417" xr:uid="{938B71B4-7F39-427F-91B8-BDF8C86980B9}"/>
    <cellStyle name="Shade 4 6 3" xfId="4953" xr:uid="{DD3775FC-AD1C-442F-BD9A-732920ACA6F1}"/>
    <cellStyle name="Shade 4 6 4" xfId="12953" xr:uid="{0DA63AD6-D200-418F-8E55-D335835EF285}"/>
    <cellStyle name="Shade 4 6 5" xfId="12890" xr:uid="{4F69D2AC-1F87-402C-AA16-7A5991523BF3}"/>
    <cellStyle name="Shade 4 6 6" xfId="20083" xr:uid="{66F6CFE7-9673-4021-B7C9-F1AD4D4D46F4}"/>
    <cellStyle name="Shade 4 6 7" xfId="22892" xr:uid="{F4230F1E-F11D-40B6-AB06-B0DF78DE0171}"/>
    <cellStyle name="Shade 4 6 8" xfId="27026" xr:uid="{4C6BD1A0-428B-4CBC-B529-8E61478167D3}"/>
    <cellStyle name="Shade 4 6 9" xfId="27688" xr:uid="{0A55D65C-09C3-4224-BEF6-A410B0065DAB}"/>
    <cellStyle name="Shade 4 7" xfId="2007" xr:uid="{F5D9CDA7-50B9-473E-BF7A-97A34503C650}"/>
    <cellStyle name="Shade 4 7 10" xfId="33586" xr:uid="{35C39203-4A03-40CB-B272-F93421119AFD}"/>
    <cellStyle name="Shade 4 7 11" xfId="37105" xr:uid="{0D44E79E-45B0-4D44-BB6C-9E7CA8BE6877}"/>
    <cellStyle name="Shade 4 7 12" xfId="39724" xr:uid="{8FB4C46B-B69C-41F0-8C29-2FF579BC8D0F}"/>
    <cellStyle name="Shade 4 7 13" xfId="44030" xr:uid="{DD2B2894-D6A9-404D-8174-063B34E64A8E}"/>
    <cellStyle name="Shade 4 7 14" xfId="47758" xr:uid="{74E1F45E-D5FD-4554-8137-118730DA1AAD}"/>
    <cellStyle name="Shade 4 7 2" xfId="6445" xr:uid="{D0A3B449-8889-48AD-85FE-94D89146AA98}"/>
    <cellStyle name="Shade 4 7 3" xfId="10023" xr:uid="{F2D6E466-B9EE-4D24-AB95-1D7F5528C18E}"/>
    <cellStyle name="Shade 4 7 4" xfId="13922" xr:uid="{548B38D8-7125-44B2-9116-F4CD04FC6C67}"/>
    <cellStyle name="Shade 4 7 5" xfId="17123" xr:uid="{053779B1-D145-4EA3-9A34-9AE4B03A586A}"/>
    <cellStyle name="Shade 4 7 6" xfId="21106" xr:uid="{C2CF44A7-2360-4801-9D64-3F0821C6910B}"/>
    <cellStyle name="Shade 4 7 7" xfId="23694" xr:uid="{7B2D9A69-3992-4B5B-ACB9-5ED85553E104}"/>
    <cellStyle name="Shade 4 7 8" xfId="28026" xr:uid="{92CC1E38-3879-44A3-9260-29BEF5E55E1C}"/>
    <cellStyle name="Shade 4 7 9" xfId="26905" xr:uid="{E7AB98D1-4DF4-4215-A5DC-21CCD375FD55}"/>
    <cellStyle name="Shade 4 8" xfId="2025" xr:uid="{D55D37FC-24C8-4D49-864D-D8BFB908814A}"/>
    <cellStyle name="Shade 4 8 10" xfId="33604" xr:uid="{FF9BB6AC-0025-4DCF-9239-C1E81BECC385}"/>
    <cellStyle name="Shade 4 8 11" xfId="37118" xr:uid="{054523A9-4199-4BD9-87FF-191413F2208F}"/>
    <cellStyle name="Shade 4 8 12" xfId="39742" xr:uid="{697F462A-9217-42AE-B713-9744D0114C79}"/>
    <cellStyle name="Shade 4 8 13" xfId="44048" xr:uid="{F75BE7A6-CE54-4324-B2C1-21B9C2F5F434}"/>
    <cellStyle name="Shade 4 8 14" xfId="46678" xr:uid="{8835FE1E-5A31-4C10-ABA1-624F5C675201}"/>
    <cellStyle name="Shade 4 8 2" xfId="6463" xr:uid="{ED14DB39-9968-4827-92C3-F2799E4FA709}"/>
    <cellStyle name="Shade 4 8 3" xfId="10041" xr:uid="{0AFA7D88-2669-4417-897B-7CBB5529B093}"/>
    <cellStyle name="Shade 4 8 4" xfId="13940" xr:uid="{C5CF14CC-BE39-432D-B03D-763A3E41B6AB}"/>
    <cellStyle name="Shade 4 8 5" xfId="17141" xr:uid="{1B902992-3193-4EA0-BD3D-00AEDB744746}"/>
    <cellStyle name="Shade 4 8 6" xfId="21124" xr:uid="{2F0AC9F2-3AD6-4F4C-B275-871A16644A26}"/>
    <cellStyle name="Shade 4 8 7" xfId="23712" xr:uid="{B58D6B65-9F29-49C1-B751-2F043768A04F}"/>
    <cellStyle name="Shade 4 8 8" xfId="28042" xr:uid="{24751010-12A0-41F6-A233-528863EEB213}"/>
    <cellStyle name="Shade 4 8 9" xfId="29841" xr:uid="{4D57A952-AAA6-4AA0-8C9A-36E05E9BD344}"/>
    <cellStyle name="Shade 4 9" xfId="2921" xr:uid="{EA908A97-9029-4E17-9EB6-A67635E613B2}"/>
    <cellStyle name="Shade 4 9 10" xfId="34498" xr:uid="{F5D00315-C41D-448E-BB9D-ED22DE131D9E}"/>
    <cellStyle name="Shade 4 9 11" xfId="37943" xr:uid="{A1794E95-1838-4588-AD82-407BEBE93207}"/>
    <cellStyle name="Shade 4 9 12" xfId="40632" xr:uid="{A2F6838E-9F30-4F65-8B87-A5140BB8D04B}"/>
    <cellStyle name="Shade 4 9 13" xfId="44943" xr:uid="{361E7CB4-F05E-41F1-9427-5AA4051BE505}"/>
    <cellStyle name="Shade 4 9 14" xfId="48334" xr:uid="{819031AB-31F1-400D-850A-DAE680B2E8A8}"/>
    <cellStyle name="Shade 4 9 15" xfId="50339" xr:uid="{25465205-C663-41F8-8D7E-4872CDEF264A}"/>
    <cellStyle name="Shade 4 9 2" xfId="7356" xr:uid="{980FE04A-BD04-4D63-950A-D30AA18C82F8}"/>
    <cellStyle name="Shade 4 9 3" xfId="10935" xr:uid="{9ACBF56F-1CED-4425-A034-C499920E13F6}"/>
    <cellStyle name="Shade 4 9 4" xfId="14835" xr:uid="{ECF9C1A7-43A2-4FAC-A6BB-1C948D5431E6}"/>
    <cellStyle name="Shade 4 9 5" xfId="18034" xr:uid="{F3D56CAE-4B87-4F65-8E24-633259E599A0}"/>
    <cellStyle name="Shade 4 9 6" xfId="22014" xr:uid="{500B74D0-E3EB-487A-8A83-B0D14D5BD76C}"/>
    <cellStyle name="Shade 4 9 7" xfId="24576" xr:uid="{87D4DD23-9C61-4344-BFA6-D3CBAC3D8FE7}"/>
    <cellStyle name="Shade 4 9 8" xfId="28919" xr:uid="{202F2FB3-C28A-4EBC-9837-424AC304DC45}"/>
    <cellStyle name="Shade 4 9 9" xfId="30893" xr:uid="{40439509-26CF-456D-8BD5-8EEB04E24D27}"/>
    <cellStyle name="Shade 5" xfId="150" xr:uid="{AB92CD8C-7F41-4E7D-A308-EB60D9085CC6}"/>
    <cellStyle name="Shade 5 10" xfId="52023" xr:uid="{7245B6D7-FD96-41B4-9C6B-9F0D7826F4BF}"/>
    <cellStyle name="Shade 5 2" xfId="2798" xr:uid="{3AF27B83-03A1-4645-BA16-17D466717837}"/>
    <cellStyle name="Shade 5 2 10" xfId="34377" xr:uid="{4E483E20-1535-4780-B01D-5C33FFEC3B02}"/>
    <cellStyle name="Shade 5 2 11" xfId="37822" xr:uid="{BCC52494-FB91-4524-AB72-83D06CC51154}"/>
    <cellStyle name="Shade 5 2 12" xfId="40515" xr:uid="{FD8E408A-1ED8-407D-A0DF-D6802FEFDF86}"/>
    <cellStyle name="Shade 5 2 13" xfId="44821" xr:uid="{BB08DCD4-7E32-407B-B4DA-C499D4C89488}"/>
    <cellStyle name="Shade 5 2 14" xfId="50222" xr:uid="{67C04901-2D10-4B54-B8C1-E2269E18EA0A}"/>
    <cellStyle name="Shade 5 2 2" xfId="7234" xr:uid="{292CFFD2-54D9-41E3-AE06-080794FDF9EE}"/>
    <cellStyle name="Shade 5 2 3" xfId="10814" xr:uid="{864B3A9B-0287-47D2-9E85-AA4A40FE4AE2}"/>
    <cellStyle name="Shade 5 2 4" xfId="14713" xr:uid="{FDD0198E-A57F-40CC-AFCC-1FAC78E5C916}"/>
    <cellStyle name="Shade 5 2 5" xfId="17914" xr:uid="{2A31DFE9-19A4-47F1-A02F-80C949CAD0CE}"/>
    <cellStyle name="Shade 5 2 6" xfId="21897" xr:uid="{009F0C23-711B-450B-BEB8-850A69144EB1}"/>
    <cellStyle name="Shade 5 2 7" xfId="24459" xr:uid="{37360B98-1D79-4810-9877-64814FCF9C61}"/>
    <cellStyle name="Shade 5 2 8" xfId="28797" xr:uid="{9188D046-41E9-4AC8-81B6-937C49440ACC}"/>
    <cellStyle name="Shade 5 2 9" xfId="30770" xr:uid="{54D223F9-04EA-4248-9FCB-16673BA15127}"/>
    <cellStyle name="Shade 5 3" xfId="4672" xr:uid="{35262AC9-147C-47C9-A57A-783A1FE9F283}"/>
    <cellStyle name="Shade 5 4" xfId="11694" xr:uid="{5A019699-5176-478F-B432-2E3201512869}"/>
    <cellStyle name="Shade 5 5" xfId="12616" xr:uid="{FE1ADD55-611F-480E-889A-C60D963598B9}"/>
    <cellStyle name="Shade 5 6" xfId="26317" xr:uid="{73A20004-557D-47D2-B67F-671B9EEEEE00}"/>
    <cellStyle name="Shade 5 7" xfId="26654" xr:uid="{DC426330-D1B0-4523-91E5-18880798712B}"/>
    <cellStyle name="Shade 5 8" xfId="30216" xr:uid="{43F62FBF-6A58-408B-955D-CDB64175A773}"/>
    <cellStyle name="Shade 5 9" xfId="46982" xr:uid="{88BF89D2-5ECF-41F7-8D76-057000534BD2}"/>
    <cellStyle name="Shade 6" xfId="3701" xr:uid="{FA2D9A98-AE34-4895-B8D1-35DC863770DF}"/>
    <cellStyle name="Shade 7" xfId="26233" xr:uid="{A34D1A76-AFA4-48C4-B7B8-98A179C5D6FF}"/>
    <cellStyle name="Shade 8" xfId="51989" xr:uid="{2B46D0D8-FACD-488F-B1E5-74AE204EEC0E}"/>
    <cellStyle name="Shade_B_border2" xfId="253" xr:uid="{FC031531-F7B6-4DD1-9E79-296F0B6DAB83}"/>
    <cellStyle name="Skaičiavimas" xfId="15" builtinId="22" customBuiltin="1"/>
    <cellStyle name="Standard 2" xfId="107" xr:uid="{E9E015B1-6B0D-469E-AF41-6C5743FEA6CC}"/>
    <cellStyle name="Standard 2 2" xfId="472" xr:uid="{F0E08FE4-5661-4AA0-A6F9-D1A47960167D}"/>
    <cellStyle name="Standard 2 2 2" xfId="582" xr:uid="{1846C3BD-7AF3-4163-AE13-673B206E10B6}"/>
    <cellStyle name="Standard 2 2 2 2" xfId="52196" xr:uid="{CDC7EFC6-B92C-4297-9513-EFCCA08DEA9B}"/>
    <cellStyle name="Standard 2 2 2 3" xfId="52449" xr:uid="{286BE8F1-A9FB-4E6E-8ECF-42CE0CEA99E6}"/>
    <cellStyle name="Standard 2 2 3" xfId="52104" xr:uid="{B0E35AAE-E8F3-4C1B-99F5-6F92C447A2A4}"/>
    <cellStyle name="Standard 2 2 4" xfId="52366" xr:uid="{8DDB4FEE-31F5-4E13-AD88-514BF9C4C374}"/>
    <cellStyle name="Standard 2 3" xfId="581" xr:uid="{4A23669E-D2F1-496A-A749-0E6EA5E64CDE}"/>
    <cellStyle name="Standard 2 3 2" xfId="52195" xr:uid="{A6F3CDA7-8E81-4234-8219-20F3BBAE5388}"/>
    <cellStyle name="Standard 2 3 3" xfId="52448" xr:uid="{E59045D4-5FB4-418D-A6A1-1AEA0AC4ABEA}"/>
    <cellStyle name="Standard 2 4" xfId="1923" xr:uid="{1C0B62D8-5451-48AB-B48F-D6C25038AD3B}"/>
    <cellStyle name="Standard 2 5" xfId="51993" xr:uid="{B546DDC2-912C-4E0B-A474-F3470D1CB245}"/>
    <cellStyle name="Standard 2 6" xfId="52215" xr:uid="{AAE5AE56-B398-4A4F-87C6-6AE4A710AC32}"/>
    <cellStyle name="Standard_Outline NIMs template 10-09-30" xfId="1924" xr:uid="{B2B291AB-6D62-45A4-B320-D2B6B2EE82F1}"/>
    <cellStyle name="Suma" xfId="21" builtinId="25" customBuiltin="1"/>
    <cellStyle name="Susietas langelis" xfId="16" builtinId="24" customBuiltin="1"/>
    <cellStyle name="Tikrinimo langelis" xfId="17" builtinId="23" customBuiltin="1"/>
    <cellStyle name="Title 2" xfId="254" xr:uid="{E4690E82-51B7-453B-BF7B-EB80136F9E80}"/>
    <cellStyle name="Title 3" xfId="313" xr:uid="{4A329E30-3E1A-4C14-85AC-D2F432634CDF}"/>
    <cellStyle name="Total 2" xfId="255" xr:uid="{E820D0C5-1120-4940-9931-53B3730F4F63}"/>
    <cellStyle name="Total 2 10" xfId="3812" xr:uid="{3C95C491-508D-4760-9D15-C8EF877A516C}"/>
    <cellStyle name="Total 2 10 10" xfId="41475" xr:uid="{2F58C357-76F1-4404-A6C4-A100DB947810}"/>
    <cellStyle name="Total 2 10 11" xfId="45811" xr:uid="{2E2B93F9-BB0E-497E-84AC-30406AC6C0BF}"/>
    <cellStyle name="Total 2 10 12" xfId="49215" xr:uid="{52F55BD4-31AA-4728-8A84-BC068D638BDA}"/>
    <cellStyle name="Total 2 10 13" xfId="51182" xr:uid="{F4E795B9-67C5-47DA-B458-DDE9438F6E24}"/>
    <cellStyle name="Total 2 10 2" xfId="8245" xr:uid="{B72C94B3-A4F1-4B4B-9C85-AF399CE1E573}"/>
    <cellStyle name="Total 2 10 3" xfId="11816" xr:uid="{1F630E09-6575-4A67-9FA6-0132E00BB682}"/>
    <cellStyle name="Total 2 10 4" xfId="15719" xr:uid="{8BDCA70A-3F7C-4777-9B9E-5ADB5F6701FD}"/>
    <cellStyle name="Total 2 10 5" xfId="18900" xr:uid="{E9A70A13-CC97-4798-9C75-F1579E5C8D3B}"/>
    <cellStyle name="Total 2 10 6" xfId="25419" xr:uid="{EC87ED08-AC7A-413C-84DF-F8FFD129B207}"/>
    <cellStyle name="Total 2 10 7" xfId="31767" xr:uid="{FECEA7EA-290D-43D2-91FB-01770F213B73}"/>
    <cellStyle name="Total 2 10 8" xfId="35373" xr:uid="{15D8F253-3FD3-4B23-82D2-9583AB330D35}"/>
    <cellStyle name="Total 2 10 9" xfId="38825" xr:uid="{B3B6C6EE-CCF5-4BCB-9988-CC1A787EF977}"/>
    <cellStyle name="Total 2 11" xfId="4401" xr:uid="{E5EAF8A9-BEB0-4C89-BE44-D8A449D55F92}"/>
    <cellStyle name="Total 2 11 10" xfId="42064" xr:uid="{7BA98335-0A43-46BA-8B2B-7FC2112E6CCE}"/>
    <cellStyle name="Total 2 11 11" xfId="46400" xr:uid="{39E0B528-17F5-479E-86C7-E4DACBA56125}"/>
    <cellStyle name="Total 2 11 12" xfId="49804" xr:uid="{684A742B-5C17-4F5D-9122-C5D28C2B61BF}"/>
    <cellStyle name="Total 2 11 13" xfId="51771" xr:uid="{B181FFA9-168B-4D8C-8FED-D16C57399E06}"/>
    <cellStyle name="Total 2 11 2" xfId="8834" xr:uid="{E74F561F-4B5A-4515-9E99-2CD9512A2CCD}"/>
    <cellStyle name="Total 2 11 3" xfId="12405" xr:uid="{97FDE4D6-759A-4D7F-A2E0-8BF13ED8B8A8}"/>
    <cellStyle name="Total 2 11 4" xfId="16308" xr:uid="{4E0E958E-83AF-4E50-832A-389448F823B4}"/>
    <cellStyle name="Total 2 11 5" xfId="19489" xr:uid="{780E0A21-EF7D-4202-892C-5A430AEB8671}"/>
    <cellStyle name="Total 2 11 6" xfId="26008" xr:uid="{6D193AED-F9F4-4904-A990-36BBADA2E4D8}"/>
    <cellStyle name="Total 2 11 7" xfId="32356" xr:uid="{E0838061-8DE9-4980-82E2-3ED670E1507A}"/>
    <cellStyle name="Total 2 11 8" xfId="35962" xr:uid="{2699F150-2A7E-4F78-874D-9C70C54D90C4}"/>
    <cellStyle name="Total 2 11 9" xfId="39414" xr:uid="{265DA9C1-EADA-432E-AAB1-4CCC5D3F2010}"/>
    <cellStyle name="Total 2 12" xfId="4911" xr:uid="{9E11AC13-A837-4BD5-BBB2-AFA4E251C34A}"/>
    <cellStyle name="Total 2 13" xfId="14764" xr:uid="{758F6B94-87F3-45E6-855A-7028121C915F}"/>
    <cellStyle name="Total 2 14" xfId="18795" xr:uid="{60A9085C-D016-4E28-97E7-27CA7389D6A8}"/>
    <cellStyle name="Total 2 15" xfId="36247" xr:uid="{E311C9BB-4D2D-4516-803E-56D3F712FB8F}"/>
    <cellStyle name="Total 2 16" xfId="42399" xr:uid="{68E13138-3FF3-42DE-8AEB-33675182F56D}"/>
    <cellStyle name="Total 2 17" xfId="52260" xr:uid="{30C7F84D-906E-4E0F-828A-CF9809C5B9BD}"/>
    <cellStyle name="Total 2 2" xfId="642" xr:uid="{7EF829C9-51D6-40F1-86C2-348D9BD5AC8C}"/>
    <cellStyle name="Total 2 2 10" xfId="5404" xr:uid="{62C3C603-398A-4CD2-866B-09446689BD7B}"/>
    <cellStyle name="Total 2 2 11" xfId="13068" xr:uid="{2155B940-3716-4EF5-A81A-73D4D7590F71}"/>
    <cellStyle name="Total 2 2 12" xfId="19756" xr:uid="{B5F45BD2-7F15-4C02-9534-5555285986D0}"/>
    <cellStyle name="Total 2 2 13" xfId="37364" xr:uid="{C648E3E4-171F-4F0F-AB91-8BB91DE6BF0B}"/>
    <cellStyle name="Total 2 2 14" xfId="42672" xr:uid="{1726CDB5-40CF-4BAC-A08C-9A45C2645746}"/>
    <cellStyle name="Total 2 2 15" xfId="52506" xr:uid="{B30BC3F2-1479-4DBD-955B-AD48CBBAE52E}"/>
    <cellStyle name="Total 2 2 2" xfId="857" xr:uid="{CCC3CC96-8E0B-4CEA-8A05-B7177ACFB55B}"/>
    <cellStyle name="Total 2 2 2 10" xfId="13197" xr:uid="{8A0202A3-9FB5-4D32-9E5D-192AF17F171E}"/>
    <cellStyle name="Total 2 2 2 11" xfId="19966" xr:uid="{9DCFECD1-7255-440E-BA4A-9E68F817AEDF}"/>
    <cellStyle name="Total 2 2 2 12" xfId="28660" xr:uid="{BA35869A-AF60-4FC6-87B2-22A1C3E26515}"/>
    <cellStyle name="Total 2 2 2 13" xfId="42882" xr:uid="{F03ABCF5-CD8D-4577-8FF1-C1C92BC26DDA}"/>
    <cellStyle name="Total 2 2 2 14" xfId="52720" xr:uid="{4811EE36-8CC9-47BA-A10B-EF5DCAFCF3B8}"/>
    <cellStyle name="Total 2 2 2 2" xfId="1393" xr:uid="{B772E8AE-935A-4CC6-B7A3-445C8B1DF475}"/>
    <cellStyle name="Total 2 2 2 2 10" xfId="43418" xr:uid="{DE0FAEFC-879B-438E-82DC-BCC0B610ED30}"/>
    <cellStyle name="Total 2 2 2 2 11" xfId="46744" xr:uid="{97E7B34C-16FA-46AB-BD1D-520C60C64CAB}"/>
    <cellStyle name="Total 2 2 2 2 2" xfId="5833" xr:uid="{E53052CF-3DFF-43C1-9936-02F6FC685897}"/>
    <cellStyle name="Total 2 2 2 2 3" xfId="9409" xr:uid="{97A22803-EE49-426F-A58B-50F627542776}"/>
    <cellStyle name="Total 2 2 2 2 4" xfId="11709" xr:uid="{7CD5E888-4BA0-4D4D-AA45-39C934A110B5}"/>
    <cellStyle name="Total 2 2 2 2 5" xfId="20501" xr:uid="{31F715B5-6D4E-4029-ADE4-9A28F33EB3CC}"/>
    <cellStyle name="Total 2 2 2 2 6" xfId="23123" xr:uid="{C387C290-02DA-4292-8D68-87DE851CE653}"/>
    <cellStyle name="Total 2 2 2 2 7" xfId="26813" xr:uid="{A86DA8DE-94BE-4A30-B841-DCFD808A8B73}"/>
    <cellStyle name="Total 2 2 2 2 8" xfId="32976" xr:uid="{4BA80112-EDF9-4ADF-8C1B-07F3EC1CC5ED}"/>
    <cellStyle name="Total 2 2 2 2 9" xfId="36202" xr:uid="{7636EC23-C028-4F70-8F3F-F775C9E7A76F}"/>
    <cellStyle name="Total 2 2 2 3" xfId="1050" xr:uid="{0752006A-204F-4163-ADB8-ED3F768E1978}"/>
    <cellStyle name="Total 2 2 2 3 10" xfId="36377" xr:uid="{BAEAB382-5031-4E90-9C2D-3E38633A3ACD}"/>
    <cellStyle name="Total 2 2 2 3 11" xfId="43075" xr:uid="{6159AD78-B1E7-459C-AA30-A7E520EA2464}"/>
    <cellStyle name="Total 2 2 2 3 12" xfId="42375" xr:uid="{9F55142D-9C5D-4034-87C1-7DCB0062AA41}"/>
    <cellStyle name="Total 2 2 2 3 2" xfId="5492" xr:uid="{8D636A30-9198-4260-BFA7-72AC59A515FC}"/>
    <cellStyle name="Total 2 2 2 3 3" xfId="9066" xr:uid="{250C64CF-2351-48C6-8350-3AD2748B0F8B}"/>
    <cellStyle name="Total 2 2 2 3 4" xfId="13028" xr:uid="{61E08AC9-3FD6-4DFE-9B0A-233BA6B6C698}"/>
    <cellStyle name="Total 2 2 2 3 5" xfId="12660" xr:uid="{CB9BD3C0-FF97-4D33-ADFF-305670CAB2A9}"/>
    <cellStyle name="Total 2 2 2 3 6" xfId="20158" xr:uid="{AA00D9F5-A908-4BFB-87F5-F27D2BD7F5A6}"/>
    <cellStyle name="Total 2 2 2 3 7" xfId="22848" xr:uid="{E2B144CD-7CAC-480A-BA0B-D903812223F7}"/>
    <cellStyle name="Total 2 2 2 3 8" xfId="27250" xr:uid="{2A6D2805-E5C1-4DD7-AF79-54CFF90F9496}"/>
    <cellStyle name="Total 2 2 2 3 9" xfId="32633" xr:uid="{53BDE0D6-D16A-4F8C-8BD1-3D20E4847108}"/>
    <cellStyle name="Total 2 2 2 4" xfId="2632" xr:uid="{52F5C955-9D3F-434E-A95A-943824266790}"/>
    <cellStyle name="Total 2 2 2 4 10" xfId="40349" xr:uid="{40E41E94-6F10-4BA1-848F-33FA081D65A7}"/>
    <cellStyle name="Total 2 2 2 4 11" xfId="44655" xr:uid="{5BF98081-291B-4D8D-9B87-2A15660A4AF6}"/>
    <cellStyle name="Total 2 2 2 4 12" xfId="50056" xr:uid="{2A9D6EA1-D11F-4859-AE10-8EE92BC9806D}"/>
    <cellStyle name="Total 2 2 2 4 2" xfId="7069" xr:uid="{B460E31D-ED34-4833-9DEA-A7F02F9AC189}"/>
    <cellStyle name="Total 2 2 2 4 3" xfId="10648" xr:uid="{C5884F1C-C483-456E-97EB-6B86B4A5D22F}"/>
    <cellStyle name="Total 2 2 2 4 4" xfId="14547" xr:uid="{3B6863D8-1EA2-4B35-A6A3-2BC2340CDAD4}"/>
    <cellStyle name="Total 2 2 2 4 5" xfId="17748" xr:uid="{E0156262-270F-4094-BE2A-96E0328A5FB2}"/>
    <cellStyle name="Total 2 2 2 4 6" xfId="21731" xr:uid="{DCE2D54A-E411-44E3-B3C8-0FB2CF5E9D16}"/>
    <cellStyle name="Total 2 2 2 4 7" xfId="24299" xr:uid="{821536DE-E269-4A8C-8734-66C2E1F41ED7}"/>
    <cellStyle name="Total 2 2 2 4 8" xfId="30604" xr:uid="{920AE198-C32D-4A94-8DE5-428B473BEA0A}"/>
    <cellStyle name="Total 2 2 2 4 9" xfId="34211" xr:uid="{7B6BB368-40C0-4204-99B2-AF94EE522659}"/>
    <cellStyle name="Total 2 2 2 5" xfId="3321" xr:uid="{97D825F6-BB60-4E9B-B1BC-E3A993F93843}"/>
    <cellStyle name="Total 2 2 2 5 10" xfId="34898" xr:uid="{718CC46B-8CBA-48D3-8405-F3C04CFA442B}"/>
    <cellStyle name="Total 2 2 2 5 11" xfId="38343" xr:uid="{68000FA0-4A1F-4CBD-9944-00F060D182A4}"/>
    <cellStyle name="Total 2 2 2 5 12" xfId="41032" xr:uid="{ABF048EC-FC81-431F-9A81-2EFF37ACFDBD}"/>
    <cellStyle name="Total 2 2 2 5 13" xfId="45343" xr:uid="{AF3D14EB-6173-4D69-BD03-B37DCBEFC6B2}"/>
    <cellStyle name="Total 2 2 2 5 14" xfId="48734" xr:uid="{6D3C128A-478F-4ED3-A329-31B61BD7DFF3}"/>
    <cellStyle name="Total 2 2 2 5 15" xfId="50739" xr:uid="{9DBD00BF-8EA6-4F8D-8F38-A6BF4BE5C9ED}"/>
    <cellStyle name="Total 2 2 2 5 2" xfId="7756" xr:uid="{FBD8626B-3A38-4FCA-ADA1-A274F15F3BF7}"/>
    <cellStyle name="Total 2 2 2 5 3" xfId="11335" xr:uid="{27222860-5660-4289-8631-E328CE3C1F4A}"/>
    <cellStyle name="Total 2 2 2 5 4" xfId="15235" xr:uid="{FF085EE4-9F24-4093-A65D-370DEFE6130E}"/>
    <cellStyle name="Total 2 2 2 5 5" xfId="18434" xr:uid="{0375B3C4-EC94-42CF-83B5-14AC75C8479C}"/>
    <cellStyle name="Total 2 2 2 5 6" xfId="22414" xr:uid="{6A911516-8DED-4F69-ACE7-D5868102ABC5}"/>
    <cellStyle name="Total 2 2 2 5 7" xfId="24976" xr:uid="{583579F8-919C-43E6-8503-E2A3C6EAE706}"/>
    <cellStyle name="Total 2 2 2 5 8" xfId="29319" xr:uid="{DF08A295-BAA4-4337-8116-1B677175D7D3}"/>
    <cellStyle name="Total 2 2 2 5 9" xfId="31293" xr:uid="{C438376C-F5BB-4255-8002-FF3222E494FF}"/>
    <cellStyle name="Total 2 2 2 6" xfId="2866" xr:uid="{29618D5B-EE51-43B4-8EA7-D94BA27DDFD6}"/>
    <cellStyle name="Total 2 2 2 6 10" xfId="34443" xr:uid="{1BF90FF5-7D04-4A3F-9749-1B35AB304AD8}"/>
    <cellStyle name="Total 2 2 2 6 11" xfId="37888" xr:uid="{EC4E7E4B-ADFF-4C79-874B-AAEF9C63979D}"/>
    <cellStyle name="Total 2 2 2 6 12" xfId="40577" xr:uid="{8BD9D2D6-52A0-4646-BE72-8DC71F2B2C14}"/>
    <cellStyle name="Total 2 2 2 6 13" xfId="44888" xr:uid="{ECBCFC1B-C23F-4219-B067-4E30EE1A703D}"/>
    <cellStyle name="Total 2 2 2 6 14" xfId="48279" xr:uid="{A06CE6C5-A22E-440E-88AF-ED6743C41781}"/>
    <cellStyle name="Total 2 2 2 6 15" xfId="50284" xr:uid="{F6A80FB6-23C4-45BB-92D0-B177563C3F61}"/>
    <cellStyle name="Total 2 2 2 6 2" xfId="7301" xr:uid="{F46F013C-A7AF-4816-94C3-477772D0EF55}"/>
    <cellStyle name="Total 2 2 2 6 3" xfId="10880" xr:uid="{0153D874-5AA0-4612-A125-5EB250B17568}"/>
    <cellStyle name="Total 2 2 2 6 4" xfId="14780" xr:uid="{2B06C2EC-D836-4D88-9E5A-E95CD645ED65}"/>
    <cellStyle name="Total 2 2 2 6 5" xfId="17979" xr:uid="{05FD4CB6-5102-426C-B46C-34B2481542BA}"/>
    <cellStyle name="Total 2 2 2 6 6" xfId="21959" xr:uid="{F28CA0F1-C825-42A5-9F6C-9C025B4E0CD8}"/>
    <cellStyle name="Total 2 2 2 6 7" xfId="24521" xr:uid="{C51E2CE7-4886-4B27-9DF6-10B36BAB0017}"/>
    <cellStyle name="Total 2 2 2 6 8" xfId="28864" xr:uid="{1F783544-3428-4CFA-AE89-9350505DE722}"/>
    <cellStyle name="Total 2 2 2 6 9" xfId="30838" xr:uid="{695B04F9-07F6-4B36-A1BB-55E7983FC23E}"/>
    <cellStyle name="Total 2 2 2 7" xfId="4273" xr:uid="{EF71B681-037B-4858-90BF-BB462A669559}"/>
    <cellStyle name="Total 2 2 2 7 10" xfId="41936" xr:uid="{DBCC10A4-D733-4060-B242-EE62E1538EEA}"/>
    <cellStyle name="Total 2 2 2 7 11" xfId="46272" xr:uid="{47971154-703F-492B-800B-A2B07150A4DB}"/>
    <cellStyle name="Total 2 2 2 7 12" xfId="49676" xr:uid="{950AC4B5-C8CF-4FF7-BEB3-3AD9D8725B12}"/>
    <cellStyle name="Total 2 2 2 7 13" xfId="51643" xr:uid="{B6FD3A1A-AB49-44C1-BD97-4C5E7EF120F8}"/>
    <cellStyle name="Total 2 2 2 7 2" xfId="8706" xr:uid="{66C7F814-C244-42DC-A2FD-9F748FE1E6A2}"/>
    <cellStyle name="Total 2 2 2 7 3" xfId="12277" xr:uid="{82A1AB50-5D44-4FA0-AAFB-0A62F2540F8F}"/>
    <cellStyle name="Total 2 2 2 7 4" xfId="16180" xr:uid="{E7C59354-C797-432E-AB33-195CA1EA7AC3}"/>
    <cellStyle name="Total 2 2 2 7 5" xfId="19361" xr:uid="{3506308A-3097-41DF-8ABA-1748911AE019}"/>
    <cellStyle name="Total 2 2 2 7 6" xfId="25880" xr:uid="{2747B20B-9AF1-419F-8897-7AB23A2BBBE0}"/>
    <cellStyle name="Total 2 2 2 7 7" xfId="32228" xr:uid="{95AEB6FD-7CE7-4D13-A304-25AE50DB6CEE}"/>
    <cellStyle name="Total 2 2 2 7 8" xfId="35834" xr:uid="{638A8116-EC47-49FA-96CC-05DA9CD675DD}"/>
    <cellStyle name="Total 2 2 2 7 9" xfId="39286" xr:uid="{9BC6C91D-1776-4EC5-AD51-9EF1F457D6D5}"/>
    <cellStyle name="Total 2 2 2 8" xfId="3784" xr:uid="{B597F63D-630F-4965-B10B-0602DF7F4BDC}"/>
    <cellStyle name="Total 2 2 2 8 10" xfId="41449" xr:uid="{F18D62C4-54D4-408C-B4A0-88C539681544}"/>
    <cellStyle name="Total 2 2 2 8 11" xfId="45783" xr:uid="{B0C7B5A6-E8F4-448F-892F-D1812EB96C5E}"/>
    <cellStyle name="Total 2 2 2 8 12" xfId="49187" xr:uid="{24E3C095-CAF9-4ABF-8CDD-3FFA8C09EDD0}"/>
    <cellStyle name="Total 2 2 2 8 13" xfId="51156" xr:uid="{75D576C0-7AD6-4A5A-9B37-FBE4C02EAED2}"/>
    <cellStyle name="Total 2 2 2 8 2" xfId="8217" xr:uid="{4C8F5023-9E93-41DC-96D3-43BC2B4AB227}"/>
    <cellStyle name="Total 2 2 2 8 3" xfId="11789" xr:uid="{735499B2-C0B8-40FF-B9A5-58010FA1FBEC}"/>
    <cellStyle name="Total 2 2 2 8 4" xfId="15691" xr:uid="{6C08F84A-C2CB-429A-9A41-F2E6C660A6B9}"/>
    <cellStyle name="Total 2 2 2 8 5" xfId="18872" xr:uid="{4E08A7E7-9B72-4DD3-BD57-B987E65E26D1}"/>
    <cellStyle name="Total 2 2 2 8 6" xfId="25393" xr:uid="{688121A2-93A3-4E58-85FD-38EA2D347273}"/>
    <cellStyle name="Total 2 2 2 8 7" xfId="31740" xr:uid="{E40C45AD-D208-4138-B67D-4C2D5959185A}"/>
    <cellStyle name="Total 2 2 2 8 8" xfId="35345" xr:uid="{7B5E74F9-8A9A-4859-8A82-EBD2C2804AAA}"/>
    <cellStyle name="Total 2 2 2 8 9" xfId="38797" xr:uid="{AC7C37D0-3319-4F32-8D83-471557EA61EE}"/>
    <cellStyle name="Total 2 2 2 9" xfId="5336" xr:uid="{733168CC-3786-4A90-982E-C75F73E49B3A}"/>
    <cellStyle name="Total 2 2 3" xfId="118" xr:uid="{F9786ECB-A85E-4289-BF94-B89B60ED15B0}"/>
    <cellStyle name="Total 2 2 3 10" xfId="42314" xr:uid="{3AEF3B5F-8E3D-4C03-A40B-24F7C11A8432}"/>
    <cellStyle name="Total 2 2 3 11" xfId="47271" xr:uid="{1798E8C6-2AF4-4A1C-B43A-2084CC4AC6E7}"/>
    <cellStyle name="Total 2 2 3 2" xfId="4640" xr:uid="{1130470E-61C5-44A1-8A78-6EEFAFCD3C9F}"/>
    <cellStyle name="Total 2 2 3 3" xfId="5268" xr:uid="{CF8E3D62-DF1A-47F3-B695-3B539F8A601B}"/>
    <cellStyle name="Total 2 2 3 4" xfId="12718" xr:uid="{AB64D779-BC73-459B-8F36-69268EFCDFE3}"/>
    <cellStyle name="Total 2 2 3 5" xfId="4674" xr:uid="{C2C88846-8843-4663-BEE5-D31DA4F635D5}"/>
    <cellStyle name="Total 2 2 3 6" xfId="23029" xr:uid="{0435D82B-D659-4063-B89F-7778A747C146}"/>
    <cellStyle name="Total 2 2 3 7" xfId="30334" xr:uid="{AFBE3177-2C2D-4A0C-A8D9-3F2F211E9B69}"/>
    <cellStyle name="Total 2 2 3 8" xfId="26571" xr:uid="{12B7B47D-FEFF-4270-896F-13A0FD313725}"/>
    <cellStyle name="Total 2 2 3 9" xfId="36647" xr:uid="{663EE6CF-0DD2-4386-846C-F4037188C725}"/>
    <cellStyle name="Total 2 2 4" xfId="1499" xr:uid="{72DE34F3-76A6-41A8-A922-E0A468F22E81}"/>
    <cellStyle name="Total 2 2 4 10" xfId="36658" xr:uid="{9C18661A-EBFF-4C3F-A913-15FBE10DD9EF}"/>
    <cellStyle name="Total 2 2 4 11" xfId="43524" xr:uid="{01B80D70-3DB5-4C53-A243-2C7F010E17C7}"/>
    <cellStyle name="Total 2 2 4 12" xfId="46737" xr:uid="{AE1D6169-1210-476E-A715-C22F336900FE}"/>
    <cellStyle name="Total 2 2 4 2" xfId="5938" xr:uid="{96FBF729-FFE9-4CF6-9E7F-4C3C472483CE}"/>
    <cellStyle name="Total 2 2 4 3" xfId="9515" xr:uid="{71F3BAA8-62D4-4662-9D23-6562C36F5495}"/>
    <cellStyle name="Total 2 2 4 4" xfId="13430" xr:uid="{82529B6E-322F-4D59-BD7C-9B062EDE7BE0}"/>
    <cellStyle name="Total 2 2 4 5" xfId="16620" xr:uid="{0A6A5EA6-F414-4F44-A9C1-E9FEF280BA9A}"/>
    <cellStyle name="Total 2 2 4 6" xfId="20607" xr:uid="{827F2204-347F-4B7A-BC8C-8A8BF65128DE}"/>
    <cellStyle name="Total 2 2 4 7" xfId="23223" xr:uid="{B0AE8DC1-66A9-4021-AA0B-04B84C822A05}"/>
    <cellStyle name="Total 2 2 4 8" xfId="27878" xr:uid="{451E9A06-174E-48D6-A7CC-4F3D3207A240}"/>
    <cellStyle name="Total 2 2 4 9" xfId="33082" xr:uid="{FD9A47FE-F106-49C6-B6FA-F435F6CF8F90}"/>
    <cellStyle name="Total 2 2 5" xfId="2426" xr:uid="{041B8A50-69D5-417B-941C-D724F4D3C072}"/>
    <cellStyle name="Total 2 2 5 10" xfId="40143" xr:uid="{82416E4C-8775-4023-A004-23B0885C38EE}"/>
    <cellStyle name="Total 2 2 5 11" xfId="44449" xr:uid="{F3216911-BEA2-4706-9BF3-610C5E0FE80F}"/>
    <cellStyle name="Total 2 2 5 12" xfId="42517" xr:uid="{E294930D-2D10-4E80-BF22-5764C4CC196E}"/>
    <cellStyle name="Total 2 2 5 2" xfId="6864" xr:uid="{6ED3D047-EDF5-45DA-8BAA-8246803E7ED0}"/>
    <cellStyle name="Total 2 2 5 3" xfId="10442" xr:uid="{598A26E0-99AB-4C31-B72D-DB716FCE8964}"/>
    <cellStyle name="Total 2 2 5 4" xfId="14341" xr:uid="{50ED06A8-F30B-48B8-8145-B8C7C7EDF166}"/>
    <cellStyle name="Total 2 2 5 5" xfId="17542" xr:uid="{0BC1E9B8-8186-4B9B-B9C6-DD7D1126997E}"/>
    <cellStyle name="Total 2 2 5 6" xfId="21525" xr:uid="{BEC1098D-FCA4-4FC6-AB7D-B66478173678}"/>
    <cellStyle name="Total 2 2 5 7" xfId="24108" xr:uid="{DC405FE8-89EE-4188-9A3D-26CE9B3E31D4}"/>
    <cellStyle name="Total 2 2 5 8" xfId="28502" xr:uid="{87323CCD-036C-4E2E-84A9-E672092B4FF4}"/>
    <cellStyle name="Total 2 2 5 9" xfId="34005" xr:uid="{2C5DFD31-6856-458A-BE04-89057C00C288}"/>
    <cellStyle name="Total 2 2 6" xfId="3110" xr:uid="{58450B8E-7552-4784-8A0F-3F6D18CEE865}"/>
    <cellStyle name="Total 2 2 6 10" xfId="34687" xr:uid="{C1CEE4D8-9405-44FF-8413-A46A1E9EBA1B}"/>
    <cellStyle name="Total 2 2 6 11" xfId="38132" xr:uid="{A3D945CB-E41F-44FE-9010-845FC2ACECC0}"/>
    <cellStyle name="Total 2 2 6 12" xfId="40821" xr:uid="{26CE99F5-A7B1-4458-868E-E423693E8C72}"/>
    <cellStyle name="Total 2 2 6 13" xfId="45132" xr:uid="{F64C56B5-550F-4F4A-BF27-0A41F13E0936}"/>
    <cellStyle name="Total 2 2 6 14" xfId="48523" xr:uid="{03A6A8A1-1445-4CF5-ABDC-F7DCC2729F7A}"/>
    <cellStyle name="Total 2 2 6 15" xfId="50528" xr:uid="{4D2B0759-2B77-401F-AE39-77968C606510}"/>
    <cellStyle name="Total 2 2 6 2" xfId="7545" xr:uid="{7CFD2547-FC97-4606-92C3-8179716B3137}"/>
    <cellStyle name="Total 2 2 6 3" xfId="11124" xr:uid="{92428466-90DF-4E5A-8F4D-F8C548A0E6F7}"/>
    <cellStyle name="Total 2 2 6 4" xfId="15024" xr:uid="{7A0E0ED1-F798-4E33-BD17-FB13410809C8}"/>
    <cellStyle name="Total 2 2 6 5" xfId="18223" xr:uid="{00BB13B9-6BBC-4713-ADF0-5A842BD2A3CB}"/>
    <cellStyle name="Total 2 2 6 6" xfId="22203" xr:uid="{12A7792F-D783-48D0-A4A7-64ADE70A238A}"/>
    <cellStyle name="Total 2 2 6 7" xfId="24765" xr:uid="{A9A001F7-8014-463C-8351-A874E2FA0E65}"/>
    <cellStyle name="Total 2 2 6 8" xfId="29108" xr:uid="{171B4BAD-CD4E-4921-A787-A2F8BD4FE113}"/>
    <cellStyle name="Total 2 2 6 9" xfId="31082" xr:uid="{4599394A-3BCB-4B4F-A463-05F4EF8CF092}"/>
    <cellStyle name="Total 2 2 7" xfId="3015" xr:uid="{20853969-C557-4F09-A664-5CB8B3CA477C}"/>
    <cellStyle name="Total 2 2 7 10" xfId="34592" xr:uid="{C8751C30-7C1B-43FC-A56A-A6654F198BAC}"/>
    <cellStyle name="Total 2 2 7 11" xfId="38037" xr:uid="{4386E29B-AB41-4E6E-9306-036A39E5CBE5}"/>
    <cellStyle name="Total 2 2 7 12" xfId="40726" xr:uid="{1692A155-A111-4757-AD08-1BF7686D97F9}"/>
    <cellStyle name="Total 2 2 7 13" xfId="45037" xr:uid="{B944DF21-0E84-4B61-BDE7-EC92403633CF}"/>
    <cellStyle name="Total 2 2 7 14" xfId="48428" xr:uid="{3368CADC-CC44-4295-BD8E-74BCC550C21E}"/>
    <cellStyle name="Total 2 2 7 15" xfId="50433" xr:uid="{13475E17-3F34-4FA7-96A3-5F973F4C88E2}"/>
    <cellStyle name="Total 2 2 7 2" xfId="7450" xr:uid="{35119C2A-0B4F-481E-9DB7-EAC6D7E96E3C}"/>
    <cellStyle name="Total 2 2 7 3" xfId="11029" xr:uid="{CF14A1ED-B620-4EAE-94CA-B3E395C7EAB6}"/>
    <cellStyle name="Total 2 2 7 4" xfId="14929" xr:uid="{A840227A-8B8D-4AF9-AF20-E076F5EC10C4}"/>
    <cellStyle name="Total 2 2 7 5" xfId="18128" xr:uid="{E67C438B-57B2-4C43-AA83-B74B4DF6CBFC}"/>
    <cellStyle name="Total 2 2 7 6" xfId="22108" xr:uid="{0694E7BA-EB82-4B83-898A-953C21A597C1}"/>
    <cellStyle name="Total 2 2 7 7" xfId="24670" xr:uid="{93013F26-42E4-4057-AE0D-3C0B34536C46}"/>
    <cellStyle name="Total 2 2 7 8" xfId="29013" xr:uid="{E3697A1B-D676-44E0-ADC2-9727014EC885}"/>
    <cellStyle name="Total 2 2 7 9" xfId="30987" xr:uid="{E4B0EEC5-B1BC-4350-8BE4-45A22364EC97}"/>
    <cellStyle name="Total 2 2 8" xfId="4064" xr:uid="{4C7D0CF2-23F0-4CF9-B915-9ED84E0663E1}"/>
    <cellStyle name="Total 2 2 8 10" xfId="41727" xr:uid="{B4935FBC-BDAB-4441-863E-CFEE7D3F4D84}"/>
    <cellStyle name="Total 2 2 8 11" xfId="46063" xr:uid="{A82DB91D-7995-4948-AA39-F367FED4643C}"/>
    <cellStyle name="Total 2 2 8 12" xfId="49467" xr:uid="{A52B3B74-8C4A-4B69-AD2F-AE5784045815}"/>
    <cellStyle name="Total 2 2 8 13" xfId="51434" xr:uid="{959B900A-4CEA-4525-9C29-C4E12EFF0EC3}"/>
    <cellStyle name="Total 2 2 8 2" xfId="8497" xr:uid="{8F51D331-1167-479E-B3EB-23C14CA53543}"/>
    <cellStyle name="Total 2 2 8 3" xfId="12068" xr:uid="{58546A34-4A50-4253-92D5-75A15DCF7E23}"/>
    <cellStyle name="Total 2 2 8 4" xfId="15971" xr:uid="{40D0C8B4-EDC9-443D-8E38-5AFE721614F3}"/>
    <cellStyle name="Total 2 2 8 5" xfId="19152" xr:uid="{E2F3E824-2C88-4DE9-BA5A-A39C8C41AF43}"/>
    <cellStyle name="Total 2 2 8 6" xfId="25671" xr:uid="{CB767492-117B-4386-B530-8CE21C43EFD6}"/>
    <cellStyle name="Total 2 2 8 7" xfId="32019" xr:uid="{2EE84EC2-3C35-45DE-A326-58D9EA3AACD7}"/>
    <cellStyle name="Total 2 2 8 8" xfId="35625" xr:uid="{EC6D758E-71C1-49EF-BD57-0ACF1E64BF56}"/>
    <cellStyle name="Total 2 2 8 9" xfId="39077" xr:uid="{3115B332-03BF-4261-BCAD-D0F41738A671}"/>
    <cellStyle name="Total 2 2 9" xfId="3890" xr:uid="{8C0CDF83-41F9-4316-BBA4-71CD2749919C}"/>
    <cellStyle name="Total 2 2 9 10" xfId="41553" xr:uid="{EA5BE4B1-80B5-467C-968E-74A2BAB43616}"/>
    <cellStyle name="Total 2 2 9 11" xfId="45889" xr:uid="{65548A38-6166-4C67-B067-AFC847F2038D}"/>
    <cellStyle name="Total 2 2 9 12" xfId="49293" xr:uid="{CFE5E540-45DC-45FB-B8F4-44C541AF259A}"/>
    <cellStyle name="Total 2 2 9 13" xfId="51260" xr:uid="{E055D198-2F64-427D-B66C-AE310753F3F1}"/>
    <cellStyle name="Total 2 2 9 2" xfId="8323" xr:uid="{1CB8449E-62C1-41BA-B6DF-30756C27D897}"/>
    <cellStyle name="Total 2 2 9 3" xfId="11894" xr:uid="{22CF5BD5-927D-4667-BD64-38C3D05983CE}"/>
    <cellStyle name="Total 2 2 9 4" xfId="15797" xr:uid="{1F45CAFB-5F19-4E44-9741-0D41B83DABE7}"/>
    <cellStyle name="Total 2 2 9 5" xfId="18978" xr:uid="{3A40A64F-2F7E-45DE-A6E5-5CCBA0ACCF80}"/>
    <cellStyle name="Total 2 2 9 6" xfId="25497" xr:uid="{1C5E7894-93C6-482B-A363-E1646B668463}"/>
    <cellStyle name="Total 2 2 9 7" xfId="31845" xr:uid="{D5E0F66E-5567-434D-921A-4FF1D5727EF9}"/>
    <cellStyle name="Total 2 2 9 8" xfId="35451" xr:uid="{815AB65F-EDC9-4930-8DAC-2905856C56FE}"/>
    <cellStyle name="Total 2 2 9 9" xfId="38903" xr:uid="{8CA9941B-25B5-43F3-B9F7-B7CDFDAC7EEA}"/>
    <cellStyle name="Total 2 3" xfId="703" xr:uid="{3FDA8F0D-A716-4B12-BA0A-8583712DBE6D}"/>
    <cellStyle name="Total 2 3 10" xfId="6916" xr:uid="{BCA1B104-417E-4FFF-939E-A16F21A5AD3F}"/>
    <cellStyle name="Total 2 3 11" xfId="12813" xr:uid="{0B2C0BF1-0E09-4337-ACB5-9BC4F91C6A38}"/>
    <cellStyle name="Total 2 3 12" xfId="19817" xr:uid="{32504C60-EAF2-4D27-9338-69865B103A51}"/>
    <cellStyle name="Total 2 3 13" xfId="26545" xr:uid="{8FD7F1A5-C9D6-42B5-A045-701E81CE0456}"/>
    <cellStyle name="Total 2 3 14" xfId="42733" xr:uid="{366937B8-DF04-44B5-957E-786A00406688}"/>
    <cellStyle name="Total 2 3 15" xfId="52567" xr:uid="{5BE4D930-7679-4C91-B0E4-74A313718DEA}"/>
    <cellStyle name="Total 2 3 2" xfId="918" xr:uid="{DB055DE9-20B9-40AD-8F30-7FFC6B938B79}"/>
    <cellStyle name="Total 2 3 2 10" xfId="12740" xr:uid="{DFA645E5-7A61-43C8-9636-EF205B7A9715}"/>
    <cellStyle name="Total 2 3 2 11" xfId="20027" xr:uid="{990C1966-196C-424D-A84D-A6E35ACEA235}"/>
    <cellStyle name="Total 2 3 2 12" xfId="37555" xr:uid="{93F683B2-C37F-44D9-A975-ADDC14659EB5}"/>
    <cellStyle name="Total 2 3 2 13" xfId="42943" xr:uid="{4A247819-1302-447E-ABA9-DE37F979F6B7}"/>
    <cellStyle name="Total 2 3 2 14" xfId="52781" xr:uid="{E4A3A969-4D81-47B4-89BF-54B985372DCA}"/>
    <cellStyle name="Total 2 3 2 2" xfId="1656" xr:uid="{E9B18826-2E10-4D89-BC9C-7C25637EB465}"/>
    <cellStyle name="Total 2 3 2 2 10" xfId="43681" xr:uid="{D1A3B49B-DAFE-45E7-8D3A-580C95F1F21F}"/>
    <cellStyle name="Total 2 3 2 2 11" xfId="46752" xr:uid="{98247946-EB0A-4F13-BCEF-944FAD65BCBE}"/>
    <cellStyle name="Total 2 3 2 2 2" xfId="6095" xr:uid="{47BD7B73-F2EC-4E2C-9372-078279BE1CE2}"/>
    <cellStyle name="Total 2 3 2 2 3" xfId="9672" xr:uid="{B7FD3211-1620-4D0E-A328-22678225F60D}"/>
    <cellStyle name="Total 2 3 2 2 4" xfId="16777" xr:uid="{FDDAEEFB-8650-4341-B758-73AC14D4F429}"/>
    <cellStyle name="Total 2 3 2 2 5" xfId="20764" xr:uid="{80AF9D9B-017F-45AF-92FF-8CB53FD6D977}"/>
    <cellStyle name="Total 2 3 2 2 6" xfId="23371" xr:uid="{6A996F87-3F52-4FFB-8AA8-8C08CE891DB6}"/>
    <cellStyle name="Total 2 3 2 2 7" xfId="28202" xr:uid="{7D10BF33-9804-48BC-AB52-3FC4B65792AE}"/>
    <cellStyle name="Total 2 3 2 2 8" xfId="33239" xr:uid="{1EC98F06-78C5-4694-B8DB-3084F3DB0E62}"/>
    <cellStyle name="Total 2 3 2 2 9" xfId="26563" xr:uid="{312EADC4-1B85-4602-8226-64C07D9FA3C8}"/>
    <cellStyle name="Total 2 3 2 3" xfId="1208" xr:uid="{E525D8F7-8761-4374-9A87-D1AD5E4383BB}"/>
    <cellStyle name="Total 2 3 2 3 10" xfId="37272" xr:uid="{729CF1F4-9B99-4DCF-AB5E-CE11C681B8D0}"/>
    <cellStyle name="Total 2 3 2 3 11" xfId="43233" xr:uid="{E9FF4803-02E7-4158-AD7D-582E6141AE7B}"/>
    <cellStyle name="Total 2 3 2 3 12" xfId="47506" xr:uid="{5163E69A-5044-45C4-96AF-FB7DFB1F9EBD}"/>
    <cellStyle name="Total 2 3 2 3 2" xfId="5650" xr:uid="{AC747130-69B8-4FA4-98EC-6D8B5DD75EF3}"/>
    <cellStyle name="Total 2 3 2 3 3" xfId="9224" xr:uid="{FB0E5927-510D-4675-B0E2-8716BC1DFD86}"/>
    <cellStyle name="Total 2 3 2 3 4" xfId="13169" xr:uid="{EC936DFC-74EF-4256-9123-766669F1829B}"/>
    <cellStyle name="Total 2 3 2 3 5" xfId="12759" xr:uid="{9B63EE41-5209-43A9-A571-2BE9430D14C2}"/>
    <cellStyle name="Total 2 3 2 3 6" xfId="20316" xr:uid="{38FFDF96-E09B-410C-9883-CB49A9ABA894}"/>
    <cellStyle name="Total 2 3 2 3 7" xfId="22930" xr:uid="{9AD4FF8D-47CA-455E-A062-8DBFAF4E47A9}"/>
    <cellStyle name="Total 2 3 2 3 8" xfId="29811" xr:uid="{C9801981-BF12-434A-A123-2AFFF206447D}"/>
    <cellStyle name="Total 2 3 2 3 9" xfId="32791" xr:uid="{675BE607-E1C2-4118-AE28-B1632C674DB9}"/>
    <cellStyle name="Total 2 3 2 4" xfId="2693" xr:uid="{7BFF8FA1-780C-4C81-B23C-5427D331E0C6}"/>
    <cellStyle name="Total 2 3 2 4 10" xfId="40410" xr:uid="{22D2D0D9-AD06-4369-A82C-8B1EEDFF339A}"/>
    <cellStyle name="Total 2 3 2 4 11" xfId="44716" xr:uid="{6B65CB67-0AB3-448C-8DAE-7F476961BED2}"/>
    <cellStyle name="Total 2 3 2 4 12" xfId="50117" xr:uid="{345A1EE1-ECDF-46AB-BB66-D843B8E9EE06}"/>
    <cellStyle name="Total 2 3 2 4 2" xfId="7129" xr:uid="{6E11E094-C216-40B3-8852-49E5E06C1B1B}"/>
    <cellStyle name="Total 2 3 2 4 3" xfId="10709" xr:uid="{92B00C6A-6E36-4D09-951C-3153793B446B}"/>
    <cellStyle name="Total 2 3 2 4 4" xfId="14608" xr:uid="{684DAB3C-382F-43C2-8CEE-366A7FC5CC7E}"/>
    <cellStyle name="Total 2 3 2 4 5" xfId="17809" xr:uid="{1DC23F32-A04E-427A-848B-161EDC786B98}"/>
    <cellStyle name="Total 2 3 2 4 6" xfId="21792" xr:uid="{9FE5FD37-7FF2-49B7-A5CC-1C4EE0CEFF0F}"/>
    <cellStyle name="Total 2 3 2 4 7" xfId="24358" xr:uid="{B593AB71-D528-438D-9071-608B36C6C9E8}"/>
    <cellStyle name="Total 2 3 2 4 8" xfId="30665" xr:uid="{4A759272-F582-457B-85D6-BAA821F91D08}"/>
    <cellStyle name="Total 2 3 2 4 9" xfId="34272" xr:uid="{81FC93F6-2A0F-4FE7-98B7-1E89FB623EB5}"/>
    <cellStyle name="Total 2 3 2 5" xfId="3382" xr:uid="{997AA8B4-4584-430B-B301-8ACEA501B0F2}"/>
    <cellStyle name="Total 2 3 2 5 10" xfId="34959" xr:uid="{4DB6BEC5-9267-4BDB-BD83-89FE9C2C02D7}"/>
    <cellStyle name="Total 2 3 2 5 11" xfId="38404" xr:uid="{313C5770-3A9A-4520-8852-9F519DD826BA}"/>
    <cellStyle name="Total 2 3 2 5 12" xfId="41093" xr:uid="{9620B425-0AD8-4779-A95C-F85AC59C14A3}"/>
    <cellStyle name="Total 2 3 2 5 13" xfId="45404" xr:uid="{A23F5B21-6197-4A54-B8CE-A669CBF3FB2C}"/>
    <cellStyle name="Total 2 3 2 5 14" xfId="48795" xr:uid="{228FB1C9-F441-41A8-A7BB-C5B8A03C8322}"/>
    <cellStyle name="Total 2 3 2 5 15" xfId="50800" xr:uid="{A17FC266-DBA0-4ED2-B1A0-8F6A79CE1481}"/>
    <cellStyle name="Total 2 3 2 5 2" xfId="7817" xr:uid="{50CB26F0-4AAC-4A81-A69E-D4F76BA4F0E8}"/>
    <cellStyle name="Total 2 3 2 5 3" xfId="11396" xr:uid="{CB52052C-3721-4156-A76E-1589D69172AD}"/>
    <cellStyle name="Total 2 3 2 5 4" xfId="15296" xr:uid="{780F3405-3164-433A-A303-00422BE4E4F4}"/>
    <cellStyle name="Total 2 3 2 5 5" xfId="18495" xr:uid="{12EC51DC-6269-4A8B-B48F-9F385DF7CDC9}"/>
    <cellStyle name="Total 2 3 2 5 6" xfId="22475" xr:uid="{428221BB-7E2A-428A-9289-2A1F78891ACB}"/>
    <cellStyle name="Total 2 3 2 5 7" xfId="25037" xr:uid="{D9A7129E-A988-44A2-BECB-12DBE85A1B2F}"/>
    <cellStyle name="Total 2 3 2 5 8" xfId="29380" xr:uid="{94ACC901-DECD-48FC-9FA8-FF6D8C622126}"/>
    <cellStyle name="Total 2 3 2 5 9" xfId="31354" xr:uid="{2BB3363F-EAE2-4E2B-AC65-5610730C9195}"/>
    <cellStyle name="Total 2 3 2 6" xfId="3027" xr:uid="{E6053477-9A0B-4CAC-9861-D701B7D84A55}"/>
    <cellStyle name="Total 2 3 2 6 10" xfId="34604" xr:uid="{9FE36076-335D-4476-ADC5-29671A873519}"/>
    <cellStyle name="Total 2 3 2 6 11" xfId="38049" xr:uid="{4A1627B7-04F9-4D1A-8068-78F7BB0E2ABA}"/>
    <cellStyle name="Total 2 3 2 6 12" xfId="40738" xr:uid="{4E1E46F3-EA51-4E9F-A3DE-998874950614}"/>
    <cellStyle name="Total 2 3 2 6 13" xfId="45049" xr:uid="{A1F0D73E-A604-4339-8F26-FD3BF6CFADDD}"/>
    <cellStyle name="Total 2 3 2 6 14" xfId="48440" xr:uid="{E9B2362D-1D09-4FAB-8821-93B9D035F885}"/>
    <cellStyle name="Total 2 3 2 6 15" xfId="50445" xr:uid="{B85A4BFC-35DB-4C3F-99FE-4BE650B08834}"/>
    <cellStyle name="Total 2 3 2 6 2" xfId="7462" xr:uid="{7DEB57EA-6066-4DA1-A415-8C6103908DA5}"/>
    <cellStyle name="Total 2 3 2 6 3" xfId="11041" xr:uid="{F5FB105D-6C22-4916-BF01-9E91EF944127}"/>
    <cellStyle name="Total 2 3 2 6 4" xfId="14941" xr:uid="{F6842FCC-AAEE-4BFE-A634-A1840FF43199}"/>
    <cellStyle name="Total 2 3 2 6 5" xfId="18140" xr:uid="{E18C2903-6E18-41AD-A8BE-769FE66DA3B5}"/>
    <cellStyle name="Total 2 3 2 6 6" xfId="22120" xr:uid="{B84953F4-D9F9-4799-BFB8-6C4B6AC92F7A}"/>
    <cellStyle name="Total 2 3 2 6 7" xfId="24682" xr:uid="{E38F99C7-E0E6-45BB-9B83-30A29D6D1BA7}"/>
    <cellStyle name="Total 2 3 2 6 8" xfId="29025" xr:uid="{3F1EAAEB-0814-4505-9083-42A72FE56AF9}"/>
    <cellStyle name="Total 2 3 2 6 9" xfId="30999" xr:uid="{C26DDDDC-535E-4C31-92DA-B9F69BBC8595}"/>
    <cellStyle name="Total 2 3 2 7" xfId="4334" xr:uid="{21E2FE6E-6C4C-47F5-A74E-3F85F734D0B9}"/>
    <cellStyle name="Total 2 3 2 7 10" xfId="41997" xr:uid="{AA0D267A-CAF5-4BC2-AFF7-D9324E38C6D9}"/>
    <cellStyle name="Total 2 3 2 7 11" xfId="46333" xr:uid="{D67647A4-73D5-4ECF-B770-6DC99BAE229D}"/>
    <cellStyle name="Total 2 3 2 7 12" xfId="49737" xr:uid="{E30EFBD0-B121-41E8-85E0-E204DF7363F9}"/>
    <cellStyle name="Total 2 3 2 7 13" xfId="51704" xr:uid="{643A4213-8FAC-46BE-BEAC-9A629CF7C696}"/>
    <cellStyle name="Total 2 3 2 7 2" xfId="8767" xr:uid="{BEF9FD8E-0636-4888-BEE3-4D7DABBED98C}"/>
    <cellStyle name="Total 2 3 2 7 3" xfId="12338" xr:uid="{E914862A-FBD5-47A1-B9AC-2D2E6F92DC98}"/>
    <cellStyle name="Total 2 3 2 7 4" xfId="16241" xr:uid="{C60377CE-033A-4A98-9A17-AB5844B08FB5}"/>
    <cellStyle name="Total 2 3 2 7 5" xfId="19422" xr:uid="{AAAB4D1A-0443-4F3A-9290-D9119BDD3A63}"/>
    <cellStyle name="Total 2 3 2 7 6" xfId="25941" xr:uid="{A5C8939C-D325-4B60-B19C-C917566F06E0}"/>
    <cellStyle name="Total 2 3 2 7 7" xfId="32289" xr:uid="{6F8DAAB3-2DEA-4820-A276-0FC6FB46A86E}"/>
    <cellStyle name="Total 2 3 2 7 8" xfId="35895" xr:uid="{C813F79E-A728-4DDB-B83E-75886BCBBB97}"/>
    <cellStyle name="Total 2 3 2 7 9" xfId="39347" xr:uid="{6C334EAB-2BF9-4EBE-93AB-5FD37D8E5D94}"/>
    <cellStyle name="Total 2 3 2 8" xfId="3715" xr:uid="{34B10E06-44D8-41ED-8847-7951771B2DA2}"/>
    <cellStyle name="Total 2 3 2 8 10" xfId="41380" xr:uid="{C3F12647-D2EC-4CFB-89A2-F6ADA88B7C56}"/>
    <cellStyle name="Total 2 3 2 8 11" xfId="45714" xr:uid="{F5D2F032-2611-4F6E-9D52-5D40AADEA232}"/>
    <cellStyle name="Total 2 3 2 8 12" xfId="49118" xr:uid="{951B254E-3099-4F45-B0F9-543335413957}"/>
    <cellStyle name="Total 2 3 2 8 13" xfId="51087" xr:uid="{49CFABDA-4B03-4DD6-87E7-BF901A4787D6}"/>
    <cellStyle name="Total 2 3 2 8 2" xfId="8148" xr:uid="{4200E5F0-B364-4428-8AAF-E2BE29171D15}"/>
    <cellStyle name="Total 2 3 2 8 3" xfId="11720" xr:uid="{94CA58C3-06BC-4FA5-906B-C8AD4C5433BB}"/>
    <cellStyle name="Total 2 3 2 8 4" xfId="15622" xr:uid="{F2632955-2F06-4C31-89F6-B3CE6227E00D}"/>
    <cellStyle name="Total 2 3 2 8 5" xfId="18803" xr:uid="{5A809ECB-970C-4578-B3D2-377D6BEE204A}"/>
    <cellStyle name="Total 2 3 2 8 6" xfId="25324" xr:uid="{6155C077-5C2D-48D6-9616-111D6954E756}"/>
    <cellStyle name="Total 2 3 2 8 7" xfId="31671" xr:uid="{6722EEA7-00A4-4C46-9C0C-455BCB5DCD7C}"/>
    <cellStyle name="Total 2 3 2 8 8" xfId="35276" xr:uid="{67D2AF76-755F-4E19-BC5B-4B741BDAA2A3}"/>
    <cellStyle name="Total 2 3 2 8 9" xfId="38728" xr:uid="{4D8DA8BA-CA78-4836-A637-303F9C068958}"/>
    <cellStyle name="Total 2 3 2 9" xfId="8129" xr:uid="{18C0B8AB-45A5-44BF-BDC7-6D8C7ABC0AAC}"/>
    <cellStyle name="Total 2 3 3" xfId="1511" xr:uid="{85C05EA7-3E59-4E01-A583-D38325D9904C}"/>
    <cellStyle name="Total 2 3 3 10" xfId="43536" xr:uid="{7ECF2708-ACC9-4A14-9F5D-D2008099B32D}"/>
    <cellStyle name="Total 2 3 3 11" xfId="47712" xr:uid="{95BFF50F-FE11-42D4-9272-87D90A7AC7FC}"/>
    <cellStyle name="Total 2 3 3 2" xfId="5950" xr:uid="{56149A76-32E4-41A6-8352-0ABC5CAB95F9}"/>
    <cellStyle name="Total 2 3 3 3" xfId="9527" xr:uid="{67F13DE7-E673-4707-907F-39FD1258AD4D}"/>
    <cellStyle name="Total 2 3 3 4" xfId="16632" xr:uid="{6768FF91-455F-43BF-B8BE-96D8F134256E}"/>
    <cellStyle name="Total 2 3 3 5" xfId="20619" xr:uid="{F35EEF73-1D14-4D9D-830B-B4E80A00EA01}"/>
    <cellStyle name="Total 2 3 3 6" xfId="23234" xr:uid="{06D46716-F57D-4B35-A641-34FF6B7AAAC0}"/>
    <cellStyle name="Total 2 3 3 7" xfId="28538" xr:uid="{600A7A1E-743F-4C52-87DF-1567EACE9F07}"/>
    <cellStyle name="Total 2 3 3 8" xfId="33094" xr:uid="{F9620BFD-F351-4C9B-8C7C-61BEECD54744}"/>
    <cellStyle name="Total 2 3 3 9" xfId="30044" xr:uid="{9260B177-C4B4-4478-B05B-A298EF237461}"/>
    <cellStyle name="Total 2 3 4" xfId="1760" xr:uid="{A44510FB-82D2-4A32-83E6-5E7688780F76}"/>
    <cellStyle name="Total 2 3 4 10" xfId="26538" xr:uid="{6C835CD2-5FBB-43D4-AFFC-7A084CFA49A1}"/>
    <cellStyle name="Total 2 3 4 11" xfId="43785" xr:uid="{165C2528-B174-4488-96BB-54582B05C9EC}"/>
    <cellStyle name="Total 2 3 4 12" xfId="42571" xr:uid="{CCD7DDDC-3E55-4E77-98AC-4C28833058EC}"/>
    <cellStyle name="Total 2 3 4 2" xfId="6198" xr:uid="{B2F57824-F078-4AC3-BEB4-CB3B3B8A7C63}"/>
    <cellStyle name="Total 2 3 4 3" xfId="9776" xr:uid="{7EC577FE-4755-4D49-A46E-BFBEF55AB1D2}"/>
    <cellStyle name="Total 2 3 4 4" xfId="13678" xr:uid="{4BE8B4C6-F40A-4F70-816F-D670D2091079}"/>
    <cellStyle name="Total 2 3 4 5" xfId="16881" xr:uid="{4C0587F4-8C01-43F4-B431-4A46FCB2CF61}"/>
    <cellStyle name="Total 2 3 4 6" xfId="20868" xr:uid="{9A189F49-3EB0-4711-A540-1C5F2BBCD0AB}"/>
    <cellStyle name="Total 2 3 4 7" xfId="23468" xr:uid="{250653DF-B7F3-42E2-A77B-9667428C905E}"/>
    <cellStyle name="Total 2 3 4 8" xfId="27580" xr:uid="{655FA5C8-4EB0-44C7-9718-EFA11022E8FE}"/>
    <cellStyle name="Total 2 3 4 9" xfId="33343" xr:uid="{2B944D16-4181-435E-902A-BCB1DED3902F}"/>
    <cellStyle name="Total 2 3 5" xfId="2487" xr:uid="{695EAB13-80FC-4CCA-8F72-50F4C2369315}"/>
    <cellStyle name="Total 2 3 5 10" xfId="40204" xr:uid="{0A873F73-00FA-44F6-AF6B-7C36C4E2A045}"/>
    <cellStyle name="Total 2 3 5 11" xfId="44510" xr:uid="{AA0A2C49-AF74-43C4-961E-3EA0A19DFA45}"/>
    <cellStyle name="Total 2 3 5 12" xfId="42592" xr:uid="{797EF5B9-48E9-4868-811B-2D396410F6C4}"/>
    <cellStyle name="Total 2 3 5 2" xfId="6925" xr:uid="{5623B4B7-2E3E-42E6-87F9-C15B1A233471}"/>
    <cellStyle name="Total 2 3 5 3" xfId="10503" xr:uid="{B17C0399-72D2-4D0A-B91A-571DBAC31CBF}"/>
    <cellStyle name="Total 2 3 5 4" xfId="14402" xr:uid="{6BB2FFC3-7073-4AEC-972D-D77C002C90DC}"/>
    <cellStyle name="Total 2 3 5 5" xfId="17603" xr:uid="{C8B30F5D-1020-4108-A5FB-F283276AA13D}"/>
    <cellStyle name="Total 2 3 5 6" xfId="21586" xr:uid="{A334B163-19C2-48D7-A6D4-22712606B415}"/>
    <cellStyle name="Total 2 3 5 7" xfId="24167" xr:uid="{7D6629C4-9902-4AFE-B90D-E55A603DC8F3}"/>
    <cellStyle name="Total 2 3 5 8" xfId="30472" xr:uid="{C9237C62-1D08-40F1-8872-C40E09478E78}"/>
    <cellStyle name="Total 2 3 5 9" xfId="34066" xr:uid="{DFFB330B-471B-47B9-8259-86187E7F31B0}"/>
    <cellStyle name="Total 2 3 6" xfId="3171" xr:uid="{2E2A5B17-51E3-41D7-86F4-5F82328E5A4B}"/>
    <cellStyle name="Total 2 3 6 10" xfId="34748" xr:uid="{CCD8E37D-33FE-4E53-A411-73671F844503}"/>
    <cellStyle name="Total 2 3 6 11" xfId="38193" xr:uid="{81B25C3A-C2A4-423D-BB30-9D532699CDCD}"/>
    <cellStyle name="Total 2 3 6 12" xfId="40882" xr:uid="{589B0353-515D-428E-BC71-4E9B87B9E949}"/>
    <cellStyle name="Total 2 3 6 13" xfId="45193" xr:uid="{BFC189E0-7934-433D-AE38-DA9C5A4487AE}"/>
    <cellStyle name="Total 2 3 6 14" xfId="48584" xr:uid="{B3A1C705-7E65-47AA-94B3-DE62B27CDBA4}"/>
    <cellStyle name="Total 2 3 6 15" xfId="50589" xr:uid="{5B40921E-E57B-43BB-8FC1-6B29E96CF5B0}"/>
    <cellStyle name="Total 2 3 6 2" xfId="7606" xr:uid="{F155D671-B5EB-4A7E-82E5-3F38AF63722D}"/>
    <cellStyle name="Total 2 3 6 3" xfId="11185" xr:uid="{C4431B25-214A-4371-A2B9-E377619E2ECB}"/>
    <cellStyle name="Total 2 3 6 4" xfId="15085" xr:uid="{A7F20BC9-C56B-491A-90F6-0BB3708F19E9}"/>
    <cellStyle name="Total 2 3 6 5" xfId="18284" xr:uid="{1F850D70-17C1-47C7-922F-F8623E53F693}"/>
    <cellStyle name="Total 2 3 6 6" xfId="22264" xr:uid="{33CAE994-8AA7-4B2F-93D7-DC38CAC1CB4B}"/>
    <cellStyle name="Total 2 3 6 7" xfId="24826" xr:uid="{7423E805-91BA-4DCA-BADB-4384A279E6FA}"/>
    <cellStyle name="Total 2 3 6 8" xfId="29169" xr:uid="{AFD992AA-90B2-42D8-8E07-A5BE70856D76}"/>
    <cellStyle name="Total 2 3 6 9" xfId="31143" xr:uid="{989A2BF0-43F8-4635-85DD-AE19AD82E355}"/>
    <cellStyle name="Total 2 3 7" xfId="3503" xr:uid="{FA731A8D-3305-4F38-8753-8595CE53F749}"/>
    <cellStyle name="Total 2 3 7 10" xfId="35080" xr:uid="{D498D257-2B64-42CA-A4A0-467CC877596A}"/>
    <cellStyle name="Total 2 3 7 11" xfId="38525" xr:uid="{D77BD1FC-AD70-4E6E-AC2B-30BCF2A395F2}"/>
    <cellStyle name="Total 2 3 7 12" xfId="41214" xr:uid="{19C92DE8-55C3-496C-9D59-191CE187CB63}"/>
    <cellStyle name="Total 2 3 7 13" xfId="45525" xr:uid="{1D608D52-6A89-4321-8F96-0C08DC51C50D}"/>
    <cellStyle name="Total 2 3 7 14" xfId="48916" xr:uid="{C80F0D05-E9B2-4CC5-9FE0-9901A3754A65}"/>
    <cellStyle name="Total 2 3 7 15" xfId="50921" xr:uid="{7A5B518B-A297-4CAE-A6E3-3DDF94A9A060}"/>
    <cellStyle name="Total 2 3 7 2" xfId="7938" xr:uid="{1B482EF6-8DF4-41FB-8FA6-B2A1E6695EA6}"/>
    <cellStyle name="Total 2 3 7 3" xfId="11517" xr:uid="{7BEBBA37-7D55-45A4-86B2-F1F1B41D3F61}"/>
    <cellStyle name="Total 2 3 7 4" xfId="15417" xr:uid="{BE8E1AF7-079A-4F0E-A430-534EB0384AAD}"/>
    <cellStyle name="Total 2 3 7 5" xfId="18616" xr:uid="{EEA6C3AC-1B69-47CB-A21B-092D03A6079B}"/>
    <cellStyle name="Total 2 3 7 6" xfId="22596" xr:uid="{09EEA224-823A-4B23-8D23-B3B3DF008DD2}"/>
    <cellStyle name="Total 2 3 7 7" xfId="25158" xr:uid="{8587A3E2-1233-488A-8EB1-06F8C933498C}"/>
    <cellStyle name="Total 2 3 7 8" xfId="29501" xr:uid="{9579D254-EC72-4FBF-87BB-965E284C5872}"/>
    <cellStyle name="Total 2 3 7 9" xfId="31475" xr:uid="{3D76DD4E-1E5F-49FA-AC85-6E53F1059B00}"/>
    <cellStyle name="Total 2 3 8" xfId="4125" xr:uid="{0837496E-5725-442C-9BA9-6E6625B9B5C2}"/>
    <cellStyle name="Total 2 3 8 10" xfId="41788" xr:uid="{054F1580-478F-4099-A854-73B4A2597A7C}"/>
    <cellStyle name="Total 2 3 8 11" xfId="46124" xr:uid="{872377BD-8041-4421-B8A4-472C07EE8C30}"/>
    <cellStyle name="Total 2 3 8 12" xfId="49528" xr:uid="{7FE81B29-3A7C-4949-82C1-D23859C1D6BC}"/>
    <cellStyle name="Total 2 3 8 13" xfId="51495" xr:uid="{DD66A2E3-EAE0-4CD6-9F1E-DC9655EA0483}"/>
    <cellStyle name="Total 2 3 8 2" xfId="8558" xr:uid="{0AFE1D96-8DBB-4215-ACA8-7FB509A47498}"/>
    <cellStyle name="Total 2 3 8 3" xfId="12129" xr:uid="{07B7B609-72EA-4DA5-B422-72B079977B0C}"/>
    <cellStyle name="Total 2 3 8 4" xfId="16032" xr:uid="{11D9BDEF-076D-4DE3-803B-F4FBC5E1DC21}"/>
    <cellStyle name="Total 2 3 8 5" xfId="19213" xr:uid="{FFB7B66E-2ABC-4BBE-8648-DB6798287AAC}"/>
    <cellStyle name="Total 2 3 8 6" xfId="25732" xr:uid="{E180A36F-6ED8-4DC1-A679-FC643578E4F0}"/>
    <cellStyle name="Total 2 3 8 7" xfId="32080" xr:uid="{0B4F36CA-9621-49C4-A49A-24022335E781}"/>
    <cellStyle name="Total 2 3 8 8" xfId="35686" xr:uid="{4CE00D47-26C5-4173-A2C7-A9DAB63FB07E}"/>
    <cellStyle name="Total 2 3 8 9" xfId="39138" xr:uid="{6F662900-EE20-471F-BD12-C24486097C99}"/>
    <cellStyle name="Total 2 3 9" xfId="3842" xr:uid="{68533F39-F69C-495E-BB56-D1C2B898152E}"/>
    <cellStyle name="Total 2 3 9 10" xfId="41505" xr:uid="{A03CCB8E-9DB6-4B0E-AD03-42EACD31A354}"/>
    <cellStyle name="Total 2 3 9 11" xfId="45841" xr:uid="{6BE5BEB3-433C-412F-8924-14670B3E8F39}"/>
    <cellStyle name="Total 2 3 9 12" xfId="49245" xr:uid="{6E042991-39AF-4960-B059-E451CB250C6A}"/>
    <cellStyle name="Total 2 3 9 13" xfId="51212" xr:uid="{2A55D94E-D964-4A20-8685-41B1850CD038}"/>
    <cellStyle name="Total 2 3 9 2" xfId="8275" xr:uid="{35E6D00F-2F0D-4F09-B1B8-019E7F6902BF}"/>
    <cellStyle name="Total 2 3 9 3" xfId="11846" xr:uid="{D3214005-0182-4D44-9773-66313C14D2EB}"/>
    <cellStyle name="Total 2 3 9 4" xfId="15749" xr:uid="{4B2302C8-ABFC-464E-BA2E-8A31BDD892E3}"/>
    <cellStyle name="Total 2 3 9 5" xfId="18930" xr:uid="{B58BB730-EEB3-47C0-89AC-916415A963D7}"/>
    <cellStyle name="Total 2 3 9 6" xfId="25449" xr:uid="{A364634C-D6DE-4954-8C4D-7C5FB00EC218}"/>
    <cellStyle name="Total 2 3 9 7" xfId="31797" xr:uid="{7772D2F3-6AC2-4309-95D8-CBE9C5DF2D51}"/>
    <cellStyle name="Total 2 3 9 8" xfId="35403" xr:uid="{448F2792-64CD-4F03-92CA-287F79D67B78}"/>
    <cellStyle name="Total 2 3 9 9" xfId="38855" xr:uid="{C94CBC3C-0029-404B-A486-6B2F26452688}"/>
    <cellStyle name="Total 2 4" xfId="591" xr:uid="{AC2AF87E-818A-4423-8F47-852706DE9B58}"/>
    <cellStyle name="Total 2 4 10" xfId="5158" xr:uid="{4BCA813B-3869-4146-9383-10191C53C37D}"/>
    <cellStyle name="Total 2 4 11" xfId="13039" xr:uid="{6FAEA7F5-F7F4-4227-B80E-C1C359DE4AB5}"/>
    <cellStyle name="Total 2 4 12" xfId="19705" xr:uid="{D846315E-51D2-4889-969A-C1CEBEE473B8}"/>
    <cellStyle name="Total 2 4 13" xfId="27625" xr:uid="{5D55CDCD-DDBF-45AD-9432-97A7FA4466E3}"/>
    <cellStyle name="Total 2 4 14" xfId="42621" xr:uid="{1A6B46FC-D9E3-470F-96EC-B060644594BE}"/>
    <cellStyle name="Total 2 4 15" xfId="52455" xr:uid="{027D63A3-3F77-41A0-A152-82105610F234}"/>
    <cellStyle name="Total 2 4 2" xfId="806" xr:uid="{C16D7F39-EBE9-44F4-9416-7B45EB5B8571}"/>
    <cellStyle name="Total 2 4 2 10" xfId="13384" xr:uid="{C1D67BA6-D25E-4A2F-A6E3-97FBF968D139}"/>
    <cellStyle name="Total 2 4 2 11" xfId="19915" xr:uid="{3F4F10E8-3E05-4D05-B094-923EEC214487}"/>
    <cellStyle name="Total 2 4 2 12" xfId="36890" xr:uid="{DC8BFA58-EC72-4533-99BA-810659D8811E}"/>
    <cellStyle name="Total 2 4 2 13" xfId="42831" xr:uid="{086F4021-EF6A-49AA-8D61-74383622E104}"/>
    <cellStyle name="Total 2 4 2 14" xfId="52669" xr:uid="{806FB656-D88F-4E5C-9DC8-32D52A2ACF01}"/>
    <cellStyle name="Total 2 4 2 2" xfId="1385" xr:uid="{032EA325-046B-490E-BCC4-7886C48CD9F8}"/>
    <cellStyle name="Total 2 4 2 2 10" xfId="43410" xr:uid="{C1723D63-ADDE-4404-9531-2D78D1F5BA1A}"/>
    <cellStyle name="Total 2 4 2 2 11" xfId="46614" xr:uid="{BF213899-C8FF-46CA-8D11-F900637B5347}"/>
    <cellStyle name="Total 2 4 2 2 2" xfId="5826" xr:uid="{035323B3-7E44-478B-87E6-0887914A64CE}"/>
    <cellStyle name="Total 2 4 2 2 3" xfId="9401" xr:uid="{6EADC03A-E67C-4368-88B2-06806913B006}"/>
    <cellStyle name="Total 2 4 2 2 4" xfId="11705" xr:uid="{12218B8D-4ECB-4F01-93B3-09FCF860DD43}"/>
    <cellStyle name="Total 2 4 2 2 5" xfId="20493" xr:uid="{EF5B332D-4EB4-4C4D-B49C-550CE0E6D009}"/>
    <cellStyle name="Total 2 4 2 2 6" xfId="12666" xr:uid="{B96F9B6F-FB49-462B-A17D-F26B6789AE5B}"/>
    <cellStyle name="Total 2 4 2 2 7" xfId="30497" xr:uid="{10C24068-0FBD-41F5-BFE9-33937C11F19C}"/>
    <cellStyle name="Total 2 4 2 2 8" xfId="32968" xr:uid="{F1A0A72E-73A9-4AB2-B401-BDA42D79B0D8}"/>
    <cellStyle name="Total 2 4 2 2 9" xfId="36265" xr:uid="{AC96F192-3E91-4B60-B5EA-60BB97ADBC4F}"/>
    <cellStyle name="Total 2 4 2 3" xfId="1367" xr:uid="{462D356E-D6FB-4B31-9D88-74DFD047EA03}"/>
    <cellStyle name="Total 2 4 2 3 10" xfId="30499" xr:uid="{A09476D3-4886-41BF-850C-1319A2E927D4}"/>
    <cellStyle name="Total 2 4 2 3 11" xfId="43392" xr:uid="{9DE8E1D1-8804-4EA4-8578-BC24C6D5E052}"/>
    <cellStyle name="Total 2 4 2 3 12" xfId="47464" xr:uid="{3B87F0D2-3EF0-4996-AC6A-FCC7F823F095}"/>
    <cellStyle name="Total 2 4 2 3 2" xfId="5808" xr:uid="{FF6C7360-D662-4A24-BA65-02D726A325A1}"/>
    <cellStyle name="Total 2 4 2 3 3" xfId="9383" xr:uid="{14274E2E-ACAD-413C-B43D-EF1432267164}"/>
    <cellStyle name="Total 2 4 2 3 4" xfId="13309" xr:uid="{C8C0944C-A97C-475F-8BC1-4DF45451340F}"/>
    <cellStyle name="Total 2 4 2 3 5" xfId="5160" xr:uid="{E7714ECC-7710-4ABB-A262-58B3A60A19AD}"/>
    <cellStyle name="Total 2 4 2 3 6" xfId="20475" xr:uid="{D051D2F2-33E8-480D-8690-296BCCBA89F5}"/>
    <cellStyle name="Total 2 4 2 3 7" xfId="15587" xr:uid="{C71997B3-50A3-47AA-9AA1-3455F6E97189}"/>
    <cellStyle name="Total 2 4 2 3 8" xfId="28389" xr:uid="{CEC43D28-E2D1-4F03-B374-26F88A46A091}"/>
    <cellStyle name="Total 2 4 2 3 9" xfId="32950" xr:uid="{14CF89A6-855A-46F5-955E-8F753C24E292}"/>
    <cellStyle name="Total 2 4 2 4" xfId="2581" xr:uid="{9CD3378B-4AE1-4D3C-8DA7-F7CE42088EE0}"/>
    <cellStyle name="Total 2 4 2 4 10" xfId="40298" xr:uid="{AAA31680-647A-44AB-B220-EF7505C996FD}"/>
    <cellStyle name="Total 2 4 2 4 11" xfId="44604" xr:uid="{F5D8562F-8B5C-4295-AEDA-EC6D570AA2CF}"/>
    <cellStyle name="Total 2 4 2 4 12" xfId="42371" xr:uid="{AA0068B7-117E-49E1-B2B4-BC885A53208A}"/>
    <cellStyle name="Total 2 4 2 4 2" xfId="7018" xr:uid="{EC5FC2BF-AC8F-4857-A4F7-123F8572E913}"/>
    <cellStyle name="Total 2 4 2 4 3" xfId="10597" xr:uid="{0C8C139F-7AD2-4F4E-A0E0-0CA69C5B4A0D}"/>
    <cellStyle name="Total 2 4 2 4 4" xfId="14496" xr:uid="{3820013E-1907-41FA-AC50-B3457A174111}"/>
    <cellStyle name="Total 2 4 2 4 5" xfId="17697" xr:uid="{CEF70BAD-6C1A-487D-A1A1-1C605C2DBE7F}"/>
    <cellStyle name="Total 2 4 2 4 6" xfId="21680" xr:uid="{4775D6E9-7348-4887-8B10-90C3753FFFA1}"/>
    <cellStyle name="Total 2 4 2 4 7" xfId="24252" xr:uid="{B693CB28-C462-406B-AB30-17D53B84A9E4}"/>
    <cellStyle name="Total 2 4 2 4 8" xfId="30553" xr:uid="{74B18F46-4640-446B-A7D0-E2939A947EE8}"/>
    <cellStyle name="Total 2 4 2 4 9" xfId="34160" xr:uid="{22573D6B-F70E-43EC-8ACE-30FB7E4D2B05}"/>
    <cellStyle name="Total 2 4 2 5" xfId="3270" xr:uid="{58A91798-983F-4F36-A163-5D08BCAB84C3}"/>
    <cellStyle name="Total 2 4 2 5 10" xfId="34847" xr:uid="{5A0A7317-5305-4F6B-B193-578CCB332969}"/>
    <cellStyle name="Total 2 4 2 5 11" xfId="38292" xr:uid="{9F1AB0FB-07D7-4420-80B7-A87D11934126}"/>
    <cellStyle name="Total 2 4 2 5 12" xfId="40981" xr:uid="{01F2E47D-8F21-4507-92D4-4B714B8F6297}"/>
    <cellStyle name="Total 2 4 2 5 13" xfId="45292" xr:uid="{3128EF48-9735-44F7-B1C9-83A4FB44AD0D}"/>
    <cellStyle name="Total 2 4 2 5 14" xfId="48683" xr:uid="{F01EEF02-4852-41A6-A376-4DC43C84A7CD}"/>
    <cellStyle name="Total 2 4 2 5 15" xfId="50688" xr:uid="{EC94276D-43B0-4D94-9362-787B5AA5C2BE}"/>
    <cellStyle name="Total 2 4 2 5 2" xfId="7705" xr:uid="{6E02A01D-317B-46D3-B23A-A12D2BA63B20}"/>
    <cellStyle name="Total 2 4 2 5 3" xfId="11284" xr:uid="{E8D69671-89AC-4BF0-B459-BB967CABC777}"/>
    <cellStyle name="Total 2 4 2 5 4" xfId="15184" xr:uid="{66EC2F6B-57BB-48F6-A832-FE317A4065DD}"/>
    <cellStyle name="Total 2 4 2 5 5" xfId="18383" xr:uid="{B8C2698E-84A9-447B-AB55-855B1F232BDE}"/>
    <cellStyle name="Total 2 4 2 5 6" xfId="22363" xr:uid="{43C5791B-9855-4F91-AD9A-B02FC1F9AA94}"/>
    <cellStyle name="Total 2 4 2 5 7" xfId="24925" xr:uid="{B3D187DF-454D-40E9-9437-28A8845D3EE2}"/>
    <cellStyle name="Total 2 4 2 5 8" xfId="29268" xr:uid="{5DF3AD93-BB02-46D6-B736-9E588C2B5D70}"/>
    <cellStyle name="Total 2 4 2 5 9" xfId="31242" xr:uid="{9B9C4CB8-1B4F-4702-A756-0E5AF646F14C}"/>
    <cellStyle name="Total 2 4 2 6" xfId="2769" xr:uid="{30151650-71C8-4986-867C-BC0763256844}"/>
    <cellStyle name="Total 2 4 2 6 10" xfId="34348" xr:uid="{8AAE2ECA-9BE2-45B4-A83F-0E84D5B5BEC9}"/>
    <cellStyle name="Total 2 4 2 6 11" xfId="37793" xr:uid="{01FE9BD8-EAAC-4F32-A5AB-22B6C0E23322}"/>
    <cellStyle name="Total 2 4 2 6 12" xfId="40486" xr:uid="{C0BBC119-39B1-43BC-850D-F74B24218F6C}"/>
    <cellStyle name="Total 2 4 2 6 13" xfId="44792" xr:uid="{13163A90-4CCF-46F2-9AA8-22E96143ADCB}"/>
    <cellStyle name="Total 2 4 2 6 14" xfId="48188" xr:uid="{9655F657-F185-435C-BC4F-4A75FBB1AE1C}"/>
    <cellStyle name="Total 2 4 2 6 15" xfId="50193" xr:uid="{F68B13FF-FB87-49F5-96DA-84852D1DD345}"/>
    <cellStyle name="Total 2 4 2 6 2" xfId="7205" xr:uid="{4854FE08-B44C-447A-B402-BE346D3BA5EF}"/>
    <cellStyle name="Total 2 4 2 6 3" xfId="10785" xr:uid="{5D2CE9E3-D85E-43E7-A286-F2CF7B19634F}"/>
    <cellStyle name="Total 2 4 2 6 4" xfId="14684" xr:uid="{6908F404-5D62-4075-B82A-35918FC6E853}"/>
    <cellStyle name="Total 2 4 2 6 5" xfId="17885" xr:uid="{B4BCFD4C-E08F-4BC3-A6C2-A86D1702D578}"/>
    <cellStyle name="Total 2 4 2 6 6" xfId="21868" xr:uid="{1673890B-B34F-4EE3-AC41-3D0F313A2EB1}"/>
    <cellStyle name="Total 2 4 2 6 7" xfId="24430" xr:uid="{7E4B829C-45DF-4A50-B7FA-F5DB65023BD5}"/>
    <cellStyle name="Total 2 4 2 6 8" xfId="28768" xr:uid="{48CFDDB3-983B-4C7B-888C-02EFE9509B83}"/>
    <cellStyle name="Total 2 4 2 6 9" xfId="30741" xr:uid="{C9BEA1FE-FA57-4908-AE67-428633261157}"/>
    <cellStyle name="Total 2 4 2 7" xfId="4222" xr:uid="{FE2F83DF-F951-40C9-9023-33F0C5418F8D}"/>
    <cellStyle name="Total 2 4 2 7 10" xfId="41885" xr:uid="{D713EEFB-5E03-4990-B2A1-02067FF02962}"/>
    <cellStyle name="Total 2 4 2 7 11" xfId="46221" xr:uid="{C85F5C4C-BB3B-476D-8187-AB2FFBB94FEE}"/>
    <cellStyle name="Total 2 4 2 7 12" xfId="49625" xr:uid="{C0036F54-7B7C-4DBF-9FBB-B38C6D5DB718}"/>
    <cellStyle name="Total 2 4 2 7 13" xfId="51592" xr:uid="{5F0D52DD-9012-458D-BDEB-69EB7ED8B3B2}"/>
    <cellStyle name="Total 2 4 2 7 2" xfId="8655" xr:uid="{B2454629-420E-48C4-8E55-9BC81EB24A30}"/>
    <cellStyle name="Total 2 4 2 7 3" xfId="12226" xr:uid="{5ED3CD7E-4FEF-488B-BFF1-02C2FA24D562}"/>
    <cellStyle name="Total 2 4 2 7 4" xfId="16129" xr:uid="{65C8D056-2975-4FE9-A914-0AD8222B5CC6}"/>
    <cellStyle name="Total 2 4 2 7 5" xfId="19310" xr:uid="{140B9040-BDD1-4C2A-9CBA-3CC3F96FEB22}"/>
    <cellStyle name="Total 2 4 2 7 6" xfId="25829" xr:uid="{F600E3B2-03D0-4C02-B9F9-9791F5FE44B2}"/>
    <cellStyle name="Total 2 4 2 7 7" xfId="32177" xr:uid="{30B8D450-63E2-4B2D-A47B-5EBF0E95097C}"/>
    <cellStyle name="Total 2 4 2 7 8" xfId="35783" xr:uid="{8495C4C8-71B9-4785-BD4D-B047266C6F7C}"/>
    <cellStyle name="Total 2 4 2 7 9" xfId="39235" xr:uid="{324BF436-51D8-4824-8445-CDA28F15DC1B}"/>
    <cellStyle name="Total 2 4 2 8" xfId="3825" xr:uid="{0BC547F7-D70F-46EC-94CD-E30A147D59AD}"/>
    <cellStyle name="Total 2 4 2 8 10" xfId="41488" xr:uid="{84FB29BB-0AE5-42ED-BAB2-0D1BCB7DE70E}"/>
    <cellStyle name="Total 2 4 2 8 11" xfId="45824" xr:uid="{3B1514EF-F31C-4785-AB4D-B70FA775B223}"/>
    <cellStyle name="Total 2 4 2 8 12" xfId="49228" xr:uid="{3DC93E32-06F1-4F6B-9CDD-6DF6AC9606B7}"/>
    <cellStyle name="Total 2 4 2 8 13" xfId="51195" xr:uid="{77E35271-B206-441E-8BC5-C3A91604F835}"/>
    <cellStyle name="Total 2 4 2 8 2" xfId="8258" xr:uid="{DBA6D016-C4DF-46C3-89BF-239BB266F9CA}"/>
    <cellStyle name="Total 2 4 2 8 3" xfId="11829" xr:uid="{D9D39816-2941-4009-8278-999198D82359}"/>
    <cellStyle name="Total 2 4 2 8 4" xfId="15732" xr:uid="{84329464-5836-45DB-BB49-2AD6676F6316}"/>
    <cellStyle name="Total 2 4 2 8 5" xfId="18913" xr:uid="{C611CBF4-77D6-4540-8D83-3AD0EEE0FD09}"/>
    <cellStyle name="Total 2 4 2 8 6" xfId="25432" xr:uid="{5EA18F24-CBD6-4D60-A225-70AA3AA31AB9}"/>
    <cellStyle name="Total 2 4 2 8 7" xfId="31780" xr:uid="{7E0D580B-475E-480E-9B20-00E564BF375E}"/>
    <cellStyle name="Total 2 4 2 8 8" xfId="35386" xr:uid="{17027131-D53B-47E4-A79B-A1D373723B74}"/>
    <cellStyle name="Total 2 4 2 8 9" xfId="38838" xr:uid="{B643278F-E337-475D-8816-0143634A81D0}"/>
    <cellStyle name="Total 2 4 2 9" xfId="5152" xr:uid="{E14FFD02-2AAE-45DE-A4A3-0E335432922C}"/>
    <cellStyle name="Total 2 4 3" xfId="1548" xr:uid="{A82DCA61-93A7-4629-B945-4D84432EA2B1}"/>
    <cellStyle name="Total 2 4 3 10" xfId="43573" xr:uid="{C3ED774E-FB3C-4355-9D4E-EC24726487B4}"/>
    <cellStyle name="Total 2 4 3 11" xfId="46780" xr:uid="{E354D955-93F9-4AC9-8A2C-149F6B04B31D}"/>
    <cellStyle name="Total 2 4 3 2" xfId="5987" xr:uid="{1E8A729C-BC08-4D0C-88AA-7FCF275050FC}"/>
    <cellStyle name="Total 2 4 3 3" xfId="9564" xr:uid="{C65E9137-8ADD-4D03-931D-F734FA171FF3}"/>
    <cellStyle name="Total 2 4 3 4" xfId="16669" xr:uid="{4E6D60F5-FB98-4E58-B677-981FAF160E50}"/>
    <cellStyle name="Total 2 4 3 5" xfId="20656" xr:uid="{357491C2-21F8-4597-ADDA-7F2F114B78F8}"/>
    <cellStyle name="Total 2 4 3 6" xfId="23268" xr:uid="{47032895-FA11-4041-AD47-4964CB2E7627}"/>
    <cellStyle name="Total 2 4 3 7" xfId="27368" xr:uid="{AC2D6AD6-8837-4682-B301-4C24050EA283}"/>
    <cellStyle name="Total 2 4 3 8" xfId="33131" xr:uid="{765CB247-1370-4D96-8129-B57246278841}"/>
    <cellStyle name="Total 2 4 3 9" xfId="37348" xr:uid="{33625480-0AFD-4A7E-A9CE-4B7E8EEA57B5}"/>
    <cellStyle name="Total 2 4 4" xfId="1831" xr:uid="{13F910EC-5430-4871-98BF-5BF51FA74E0E}"/>
    <cellStyle name="Total 2 4 4 10" xfId="29858" xr:uid="{9570639F-A89A-4C19-96C2-D7AD64C3E831}"/>
    <cellStyle name="Total 2 4 4 11" xfId="43856" xr:uid="{C8641CCE-0796-493E-8C71-C4353489CCD4}"/>
    <cellStyle name="Total 2 4 4 12" xfId="48093" xr:uid="{E7CA82D4-4A18-4C8F-B8DC-C8B3E3E7C219}"/>
    <cellStyle name="Total 2 4 4 2" xfId="6269" xr:uid="{17CB220E-6D8C-47E0-A2B0-0D2DC76A7D41}"/>
    <cellStyle name="Total 2 4 4 3" xfId="9847" xr:uid="{E26B8B8E-1CC5-4F17-8F48-A4DF28712ADD}"/>
    <cellStyle name="Total 2 4 4 4" xfId="13749" xr:uid="{FB3FE321-2D7E-4C5C-A6DC-52CEB27CC6B0}"/>
    <cellStyle name="Total 2 4 4 5" xfId="16952" xr:uid="{3F020EE2-8501-4EEF-84FA-AE68BA14A2F1}"/>
    <cellStyle name="Total 2 4 4 6" xfId="20939" xr:uid="{9C400C8A-5282-43E2-B937-3F64B03D0FEE}"/>
    <cellStyle name="Total 2 4 4 7" xfId="23536" xr:uid="{90D7BFD2-8F4C-4222-A1AA-27ADE8A5DB8B}"/>
    <cellStyle name="Total 2 4 4 8" xfId="26702" xr:uid="{C180E038-FE09-4C42-A8DA-AA276A74243F}"/>
    <cellStyle name="Total 2 4 4 9" xfId="33414" xr:uid="{BF39C405-CFC6-4286-BD73-D7FC0D89D73F}"/>
    <cellStyle name="Total 2 4 5" xfId="2375" xr:uid="{2CE456EA-7C62-49C8-99E3-1D47092B9F3B}"/>
    <cellStyle name="Total 2 4 5 10" xfId="40092" xr:uid="{ECF458ED-EB0F-434B-BD64-1F741A391DB0}"/>
    <cellStyle name="Total 2 4 5 11" xfId="44398" xr:uid="{E56CDF62-01C8-4CFE-BDF1-1F6DCD74FE50}"/>
    <cellStyle name="Total 2 4 5 12" xfId="42389" xr:uid="{CF5EE19A-EC0E-4447-A241-733985B3E3D3}"/>
    <cellStyle name="Total 2 4 5 2" xfId="6813" xr:uid="{E7E55821-B858-442D-B315-69D12DDD77CE}"/>
    <cellStyle name="Total 2 4 5 3" xfId="10391" xr:uid="{B9542143-C4CB-4135-95BE-CE24BF226C02}"/>
    <cellStyle name="Total 2 4 5 4" xfId="14290" xr:uid="{ECEE0EAC-D9BB-4CE5-B1EF-061264BDE9FE}"/>
    <cellStyle name="Total 2 4 5 5" xfId="17491" xr:uid="{D23AF543-E707-4F41-B4E9-81B6ACCA7165}"/>
    <cellStyle name="Total 2 4 5 6" xfId="21474" xr:uid="{DB75C79C-DD0A-484C-89DB-C0E7B56EAF27}"/>
    <cellStyle name="Total 2 4 5 7" xfId="24061" xr:uid="{A54EF6D4-91CF-45A3-B3B4-E5D9B3A218DA}"/>
    <cellStyle name="Total 2 4 5 8" xfId="29685" xr:uid="{611CB62E-798D-43B0-9ACB-EB573D9D80CB}"/>
    <cellStyle name="Total 2 4 5 9" xfId="33954" xr:uid="{B2E8709C-F7DE-4920-B00E-DF7C5971B5FE}"/>
    <cellStyle name="Total 2 4 6" xfId="3059" xr:uid="{996392AA-1BC6-4D1F-B702-87B106D8315A}"/>
    <cellStyle name="Total 2 4 6 10" xfId="34636" xr:uid="{6F2E905F-D5E7-407B-85C0-FF3AC9050ED9}"/>
    <cellStyle name="Total 2 4 6 11" xfId="38081" xr:uid="{0116D9C5-C3B6-4999-83C3-D7E8E132A6B6}"/>
    <cellStyle name="Total 2 4 6 12" xfId="40770" xr:uid="{3BE3F44E-EF5F-4368-BA34-DA50CBE09678}"/>
    <cellStyle name="Total 2 4 6 13" xfId="45081" xr:uid="{0FF1FF4B-7599-4FEE-B265-FD6867C43D57}"/>
    <cellStyle name="Total 2 4 6 14" xfId="48472" xr:uid="{30247560-6FDF-404D-8D0B-641B6D5617DE}"/>
    <cellStyle name="Total 2 4 6 15" xfId="50477" xr:uid="{59ACF105-4A8B-422A-B933-A4EB9A4AC00A}"/>
    <cellStyle name="Total 2 4 6 2" xfId="7494" xr:uid="{B6B40E61-47E8-4B29-B2E9-C14D13DCA041}"/>
    <cellStyle name="Total 2 4 6 3" xfId="11073" xr:uid="{45A4B1B2-C0F5-4FE4-ACA7-B6103B5391BE}"/>
    <cellStyle name="Total 2 4 6 4" xfId="14973" xr:uid="{503B0267-96B1-4192-AF14-E0C7C730298D}"/>
    <cellStyle name="Total 2 4 6 5" xfId="18172" xr:uid="{5099793D-70B7-42BE-B7A8-8441116743C4}"/>
    <cellStyle name="Total 2 4 6 6" xfId="22152" xr:uid="{054D3EE9-3FF3-49AE-940A-E54CD1486CED}"/>
    <cellStyle name="Total 2 4 6 7" xfId="24714" xr:uid="{A08E98D2-D4F4-4426-8A10-FD52A3D36587}"/>
    <cellStyle name="Total 2 4 6 8" xfId="29057" xr:uid="{4C9DCBD7-1520-4F2D-883F-D76280B25882}"/>
    <cellStyle name="Total 2 4 6 9" xfId="31031" xr:uid="{28C58A05-538D-48EE-89F0-A634FD8A57ED}"/>
    <cellStyle name="Total 2 4 7" xfId="3576" xr:uid="{50D6CD58-BAED-48E1-BFA5-AE77F55D4A3E}"/>
    <cellStyle name="Total 2 4 7 10" xfId="35153" xr:uid="{3FF37144-2221-43E0-B780-015B97E86425}"/>
    <cellStyle name="Total 2 4 7 11" xfId="38598" xr:uid="{FE227CDA-763D-4E39-A79A-D6FED07892AE}"/>
    <cellStyle name="Total 2 4 7 12" xfId="41287" xr:uid="{DA3BFA49-D3F4-4366-9129-CD310DF7E8CD}"/>
    <cellStyle name="Total 2 4 7 13" xfId="45598" xr:uid="{84C3BA3C-1B67-43F3-BEDD-7A54335E9EF2}"/>
    <cellStyle name="Total 2 4 7 14" xfId="48989" xr:uid="{F10DB080-019B-4E54-8AD6-C7A22324416E}"/>
    <cellStyle name="Total 2 4 7 15" xfId="50994" xr:uid="{DF64215F-F329-4D58-9451-E661A1D6327B}"/>
    <cellStyle name="Total 2 4 7 2" xfId="8011" xr:uid="{5E79E014-A1E4-4516-A0B7-9CA74059C98B}"/>
    <cellStyle name="Total 2 4 7 3" xfId="11590" xr:uid="{7AD15B2A-FAF7-4814-93FD-92432C976287}"/>
    <cellStyle name="Total 2 4 7 4" xfId="15490" xr:uid="{4C2AFFD0-30B3-42D7-9851-612A38F88181}"/>
    <cellStyle name="Total 2 4 7 5" xfId="18689" xr:uid="{55D2A2F9-7990-443E-90A4-28B9EB95CD79}"/>
    <cellStyle name="Total 2 4 7 6" xfId="22669" xr:uid="{F4A86348-9B49-46E6-BDE5-EDF55275674A}"/>
    <cellStyle name="Total 2 4 7 7" xfId="25231" xr:uid="{492B2915-73AA-49DC-A1E0-3F0130EE99B6}"/>
    <cellStyle name="Total 2 4 7 8" xfId="29574" xr:uid="{6958D1BC-BE4D-4E0C-BB57-E280C46CE93D}"/>
    <cellStyle name="Total 2 4 7 9" xfId="31548" xr:uid="{F1937392-F75E-459A-925D-310EE938C989}"/>
    <cellStyle name="Total 2 4 8" xfId="4013" xr:uid="{CA36462C-A020-448F-9980-B15A7AB471DE}"/>
    <cellStyle name="Total 2 4 8 10" xfId="41676" xr:uid="{5B8C10FC-CAC2-4354-A7F7-0D102FEC9DB1}"/>
    <cellStyle name="Total 2 4 8 11" xfId="46012" xr:uid="{D66B4802-AFC8-4536-AE12-97E1F79A62F3}"/>
    <cellStyle name="Total 2 4 8 12" xfId="49416" xr:uid="{1614EAE7-CF34-466E-830A-0F2306339348}"/>
    <cellStyle name="Total 2 4 8 13" xfId="51383" xr:uid="{CA63968D-79CF-4276-9E36-EF7A152CC42A}"/>
    <cellStyle name="Total 2 4 8 2" xfId="8446" xr:uid="{E01867FA-7D09-4D45-B26B-2B5F21EA0010}"/>
    <cellStyle name="Total 2 4 8 3" xfId="12017" xr:uid="{54907B14-D50B-49E2-9110-5F474845988E}"/>
    <cellStyle name="Total 2 4 8 4" xfId="15920" xr:uid="{29E721EF-9837-445C-A66A-84CF6EFC0E8B}"/>
    <cellStyle name="Total 2 4 8 5" xfId="19101" xr:uid="{9653F85F-99A2-4E05-9DF5-9E4A608AED73}"/>
    <cellStyle name="Total 2 4 8 6" xfId="25620" xr:uid="{8EF12593-C5E2-4C77-8DF2-85EDBB58D281}"/>
    <cellStyle name="Total 2 4 8 7" xfId="31968" xr:uid="{2F93D58E-74E4-495F-A97B-157F46372B71}"/>
    <cellStyle name="Total 2 4 8 8" xfId="35574" xr:uid="{11096D4E-681D-4CC0-9AF1-EA4917EFAEBE}"/>
    <cellStyle name="Total 2 4 8 9" xfId="39026" xr:uid="{70E7FF8E-D498-4B6D-A762-F5DDCBF55654}"/>
    <cellStyle name="Total 2 4 9" xfId="4417" xr:uid="{B2C12B3C-91BB-4F8E-82C3-4A3789A70841}"/>
    <cellStyle name="Total 2 4 9 10" xfId="42080" xr:uid="{9BF9C674-591B-4EEA-BD53-DF7887C7E236}"/>
    <cellStyle name="Total 2 4 9 11" xfId="46416" xr:uid="{20493763-4E05-4D6D-A1E1-3A9FB1C914AA}"/>
    <cellStyle name="Total 2 4 9 12" xfId="49820" xr:uid="{2949BC02-5A35-4E9A-B9A3-9B510ED7E8F3}"/>
    <cellStyle name="Total 2 4 9 13" xfId="51787" xr:uid="{392AA55C-42F1-4CE0-B914-12A13602BC3E}"/>
    <cellStyle name="Total 2 4 9 2" xfId="8850" xr:uid="{9E10086E-BF01-4F7C-8911-0D7EC5C04C4B}"/>
    <cellStyle name="Total 2 4 9 3" xfId="12421" xr:uid="{40A8B611-D844-494C-83D9-535F5F256292}"/>
    <cellStyle name="Total 2 4 9 4" xfId="16324" xr:uid="{489E7C06-7AFE-419F-9ACB-2AF9A57CF6AA}"/>
    <cellStyle name="Total 2 4 9 5" xfId="19505" xr:uid="{D81ED816-30D0-4F98-985C-4C00E2A1413D}"/>
    <cellStyle name="Total 2 4 9 6" xfId="26024" xr:uid="{F07D04E4-D447-4CD2-826F-5757612B51F4}"/>
    <cellStyle name="Total 2 4 9 7" xfId="32372" xr:uid="{BE48EC9D-BD01-4B4E-B208-23D828A217D7}"/>
    <cellStyle name="Total 2 4 9 8" xfId="35978" xr:uid="{5965975C-113E-4AA5-B764-A258AAB36372}"/>
    <cellStyle name="Total 2 4 9 9" xfId="39430" xr:uid="{ACC564D4-D2B6-4A19-A53F-5DD097F022D0}"/>
    <cellStyle name="Total 2 5" xfId="762" xr:uid="{E9C133FE-A1B7-480C-91AE-866841FFEFEB}"/>
    <cellStyle name="Total 2 5 10" xfId="13566" xr:uid="{63F87004-CA78-49C8-892B-67551E8C50D4}"/>
    <cellStyle name="Total 2 5 11" xfId="19875" xr:uid="{58D8C9D8-01A7-4B58-9044-7088030550CF}"/>
    <cellStyle name="Total 2 5 12" xfId="36311" xr:uid="{575F7084-7DB9-4FFE-B660-F41C1C9DE301}"/>
    <cellStyle name="Total 2 5 13" xfId="42792" xr:uid="{E8CCDF20-C56B-441F-8307-9E8078A03FA7}"/>
    <cellStyle name="Total 2 5 14" xfId="52625" xr:uid="{C41EB406-0F05-4F75-9688-B2EA3FF74294}"/>
    <cellStyle name="Total 2 5 2" xfId="1320" xr:uid="{6D7D42A8-3653-4305-B3DF-C8B7E26DFCE0}"/>
    <cellStyle name="Total 2 5 2 10" xfId="43345" xr:uid="{C4E32322-7531-48B2-8F77-BDDC04F80CD8}"/>
    <cellStyle name="Total 2 5 2 11" xfId="47137" xr:uid="{32370E68-1C33-4434-BFBF-C86F9264D5C8}"/>
    <cellStyle name="Total 2 5 2 2" xfId="5762" xr:uid="{C135F1B1-B71F-43F8-B8D6-8985210493EB}"/>
    <cellStyle name="Total 2 5 2 3" xfId="9336" xr:uid="{9F09DD0F-0B37-405C-B111-D1A8A2EFAA70}"/>
    <cellStyle name="Total 2 5 2 4" xfId="5128" xr:uid="{0014E9A5-7CFF-4C62-B989-1406B1396924}"/>
    <cellStyle name="Total 2 5 2 5" xfId="20428" xr:uid="{EDB76FB8-94EA-4702-8147-DDBB2E4FBCEE}"/>
    <cellStyle name="Total 2 5 2 6" xfId="22760" xr:uid="{F103CC84-913A-400C-9E08-F12EF3050339}"/>
    <cellStyle name="Total 2 5 2 7" xfId="26915" xr:uid="{D3224AAA-DF5B-431E-8D95-4A2D9EB7766B}"/>
    <cellStyle name="Total 2 5 2 8" xfId="32903" xr:uid="{3AFD432B-2CAD-4EF1-8452-D1D97CFB1D7E}"/>
    <cellStyle name="Total 2 5 2 9" xfId="37063" xr:uid="{C51F02B1-6BA8-4E99-AA16-C1450541E197}"/>
    <cellStyle name="Total 2 5 3" xfId="1813" xr:uid="{245FE96D-2F9A-41EF-A013-7D94325E352E}"/>
    <cellStyle name="Total 2 5 3 10" xfId="36802" xr:uid="{70A0A33A-D904-4C3E-9DB5-D9783EAF6228}"/>
    <cellStyle name="Total 2 5 3 11" xfId="43838" xr:uid="{9A8F7795-A857-4D8F-8817-38945B1DF74C}"/>
    <cellStyle name="Total 2 5 3 12" xfId="47869" xr:uid="{E78336D6-1E07-4FB1-9425-1A10EB4F7BF6}"/>
    <cellStyle name="Total 2 5 3 2" xfId="6251" xr:uid="{3E1970DA-F1B4-4932-BA40-DC75A64D8A30}"/>
    <cellStyle name="Total 2 5 3 3" xfId="9829" xr:uid="{87BD8BAA-5BE0-4032-A49B-80077D412E53}"/>
    <cellStyle name="Total 2 5 3 4" xfId="13731" xr:uid="{78A246BF-13E0-460A-A752-C02CA4A414E2}"/>
    <cellStyle name="Total 2 5 3 5" xfId="16934" xr:uid="{90859F72-6CA1-45B3-8E3D-410930BB5889}"/>
    <cellStyle name="Total 2 5 3 6" xfId="20921" xr:uid="{5AA75ECA-2A45-4BB2-96BB-61FE3AB7F1DD}"/>
    <cellStyle name="Total 2 5 3 7" xfId="23520" xr:uid="{48467125-10A8-4339-AA00-E3BD4CE52541}"/>
    <cellStyle name="Total 2 5 3 8" xfId="26593" xr:uid="{F43FFE78-5F04-4DAC-9922-4D4F57E59C38}"/>
    <cellStyle name="Total 2 5 3 9" xfId="33396" xr:uid="{1B0527F6-01E9-4750-869C-4818F767CC35}"/>
    <cellStyle name="Total 2 5 4" xfId="2545" xr:uid="{1DA9EDC6-6D02-40B1-BB97-20C8E90DBEE1}"/>
    <cellStyle name="Total 2 5 4 10" xfId="40262" xr:uid="{0E7802DF-6703-4FA9-9058-B17DA1A7B7B6}"/>
    <cellStyle name="Total 2 5 4 11" xfId="44568" xr:uid="{8F687C76-3EDD-48E2-82D8-3A7098B5C453}"/>
    <cellStyle name="Total 2 5 4 12" xfId="47687" xr:uid="{F90F628D-2351-4530-ABA4-ACD9C6D21B1A}"/>
    <cellStyle name="Total 2 5 4 2" xfId="6982" xr:uid="{642D2470-356A-4382-825F-542985FB1BB1}"/>
    <cellStyle name="Total 2 5 4 3" xfId="10561" xr:uid="{3751FE6D-3F2A-4660-BF89-68378CE07D29}"/>
    <cellStyle name="Total 2 5 4 4" xfId="14460" xr:uid="{ADA5E8BF-EEF0-4233-A736-A361896399B6}"/>
    <cellStyle name="Total 2 5 4 5" xfId="17661" xr:uid="{B2879CA3-EE8E-4866-A232-564E78F516DE}"/>
    <cellStyle name="Total 2 5 4 6" xfId="21644" xr:uid="{F043A46A-3775-40BA-B5D8-16723CE74A30}"/>
    <cellStyle name="Total 2 5 4 7" xfId="24219" xr:uid="{ECFF7402-310D-4759-BE8E-46330A865AA3}"/>
    <cellStyle name="Total 2 5 4 8" xfId="30517" xr:uid="{CCE846C7-BCF3-484A-9F67-DC0DBAF79726}"/>
    <cellStyle name="Total 2 5 4 9" xfId="34124" xr:uid="{62EF49C7-880B-45A9-B4E8-02041ECF1092}"/>
    <cellStyle name="Total 2 5 5" xfId="3229" xr:uid="{3F557F68-EA32-4A80-B80D-F4036D46AFCF}"/>
    <cellStyle name="Total 2 5 5 10" xfId="34806" xr:uid="{022A2B32-8AB5-4697-A444-BB033680051A}"/>
    <cellStyle name="Total 2 5 5 11" xfId="38251" xr:uid="{7A5CE685-D057-4909-82C5-B51A507690D9}"/>
    <cellStyle name="Total 2 5 5 12" xfId="40940" xr:uid="{DF0FA620-F081-459D-9ECB-74349233EE4A}"/>
    <cellStyle name="Total 2 5 5 13" xfId="45251" xr:uid="{4C5364E0-7186-4829-8A36-3EEE3E4D3BDB}"/>
    <cellStyle name="Total 2 5 5 14" xfId="48642" xr:uid="{B81FA00B-6A42-4330-BEFF-EE0BC87A034A}"/>
    <cellStyle name="Total 2 5 5 15" xfId="50647" xr:uid="{834C2796-6144-41E2-9DC2-20162A3F74FE}"/>
    <cellStyle name="Total 2 5 5 2" xfId="7664" xr:uid="{89E48527-463A-44D2-BD7A-45506E0B61BE}"/>
    <cellStyle name="Total 2 5 5 3" xfId="11243" xr:uid="{22AA2AFD-86EF-4E87-BE6A-A071855DF422}"/>
    <cellStyle name="Total 2 5 5 4" xfId="15143" xr:uid="{83985D68-993D-4B3F-8C1D-BEACD1E10248}"/>
    <cellStyle name="Total 2 5 5 5" xfId="18342" xr:uid="{ABF40B1D-34A6-44D5-8EE9-9F80C4B4A7A9}"/>
    <cellStyle name="Total 2 5 5 6" xfId="22322" xr:uid="{CDBD61CF-A1CA-4667-8647-7A325210E591}"/>
    <cellStyle name="Total 2 5 5 7" xfId="24884" xr:uid="{12DC4EC8-C6AD-4E91-8B37-643692A6CD0B}"/>
    <cellStyle name="Total 2 5 5 8" xfId="29227" xr:uid="{972D03DA-F3D7-44F9-98AC-12C24C268D93}"/>
    <cellStyle name="Total 2 5 5 9" xfId="31201" xr:uid="{428962D6-94D7-4A1E-A64F-42679CEB0F18}"/>
    <cellStyle name="Total 2 5 6" xfId="3558" xr:uid="{E7392CB6-2CE5-441D-8A06-F4BE0AD83C66}"/>
    <cellStyle name="Total 2 5 6 10" xfId="35135" xr:uid="{5DC61DE7-EA6D-4A0F-AC16-E9F882A6E2DE}"/>
    <cellStyle name="Total 2 5 6 11" xfId="38580" xr:uid="{94A14237-0B7C-49FD-8569-5FA5C3BC48EE}"/>
    <cellStyle name="Total 2 5 6 12" xfId="41269" xr:uid="{F499936F-988D-451B-8FA0-87037B4D3D08}"/>
    <cellStyle name="Total 2 5 6 13" xfId="45580" xr:uid="{C83ECE68-755F-4383-B8C1-F63B351546A5}"/>
    <cellStyle name="Total 2 5 6 14" xfId="48971" xr:uid="{FB13A315-A30C-4A39-92BE-020EA9B1DFBE}"/>
    <cellStyle name="Total 2 5 6 15" xfId="50976" xr:uid="{F71FF225-E6CF-453D-AD6D-D7A6BA276D21}"/>
    <cellStyle name="Total 2 5 6 2" xfId="7993" xr:uid="{BC25E967-215D-4E92-9E81-6A0610254688}"/>
    <cellStyle name="Total 2 5 6 3" xfId="11572" xr:uid="{6CE9246A-6337-4078-8A23-1221E4363B82}"/>
    <cellStyle name="Total 2 5 6 4" xfId="15472" xr:uid="{78AD8F17-7508-47C0-9DB7-3735073A81E8}"/>
    <cellStyle name="Total 2 5 6 5" xfId="18671" xr:uid="{3E6F12AC-69CA-4ACE-9F5E-F8623669AA03}"/>
    <cellStyle name="Total 2 5 6 6" xfId="22651" xr:uid="{0E23AA36-BB65-4344-BF1A-ACAD0BF464D9}"/>
    <cellStyle name="Total 2 5 6 7" xfId="25213" xr:uid="{537BCB65-2E4A-402E-845E-E5484282AE60}"/>
    <cellStyle name="Total 2 5 6 8" xfId="29556" xr:uid="{447E6F51-33E9-4AB2-B89A-9ABBE961858D}"/>
    <cellStyle name="Total 2 5 6 9" xfId="31530" xr:uid="{E0BBF42E-E517-4C00-86A5-0F59CDB8BC05}"/>
    <cellStyle name="Total 2 5 7" xfId="4183" xr:uid="{3AFD135B-574D-4D8F-A81E-A5F4129357F2}"/>
    <cellStyle name="Total 2 5 7 10" xfId="41846" xr:uid="{C53CE0E6-0F56-4432-BA40-F49B1F70F823}"/>
    <cellStyle name="Total 2 5 7 11" xfId="46182" xr:uid="{0E6EAF52-F913-422A-9226-F8D6A22C49A4}"/>
    <cellStyle name="Total 2 5 7 12" xfId="49586" xr:uid="{4C9B663E-B450-43F7-A83F-A2DCAEFA1F77}"/>
    <cellStyle name="Total 2 5 7 13" xfId="51553" xr:uid="{6441EDAD-D8AC-46E8-9921-7EAB094EF511}"/>
    <cellStyle name="Total 2 5 7 2" xfId="8616" xr:uid="{63A71DC7-8A97-4240-B3F5-56391F249A88}"/>
    <cellStyle name="Total 2 5 7 3" xfId="12187" xr:uid="{D874B28D-F8C8-4375-B4D0-9F8CA50515CA}"/>
    <cellStyle name="Total 2 5 7 4" xfId="16090" xr:uid="{1CA95509-1C47-45B7-9D59-B132DCECAE7E}"/>
    <cellStyle name="Total 2 5 7 5" xfId="19271" xr:uid="{43CDC4EA-621F-4656-AF03-DC7D5B274CCA}"/>
    <cellStyle name="Total 2 5 7 6" xfId="25790" xr:uid="{7FACC7C2-5172-493C-A778-53F08F3E594C}"/>
    <cellStyle name="Total 2 5 7 7" xfId="32138" xr:uid="{A7004FA7-AD67-405A-B89D-30F1486FE0EF}"/>
    <cellStyle name="Total 2 5 7 8" xfId="35744" xr:uid="{59ED02B5-CE7C-48BC-BEBB-1FC9EBA053E5}"/>
    <cellStyle name="Total 2 5 7 9" xfId="39196" xr:uid="{CA3299C6-0F0B-4133-A2EC-CDF2A2901C5E}"/>
    <cellStyle name="Total 2 5 8" xfId="4454" xr:uid="{4E76C140-D64E-4C3F-8016-0B4D5115DECB}"/>
    <cellStyle name="Total 2 5 8 10" xfId="42117" xr:uid="{47F85111-5D38-4344-8055-1B24A287D587}"/>
    <cellStyle name="Total 2 5 8 11" xfId="46453" xr:uid="{B5F7E9E7-18E6-4266-A61C-40024D3AFD6E}"/>
    <cellStyle name="Total 2 5 8 12" xfId="49857" xr:uid="{2A2BF7EB-1B3A-4F48-BDAD-B2990F5DF731}"/>
    <cellStyle name="Total 2 5 8 13" xfId="51824" xr:uid="{80C6281B-0BC1-4F7B-AD8C-A95811B98204}"/>
    <cellStyle name="Total 2 5 8 2" xfId="8887" xr:uid="{C3FD6961-1C87-4496-B8CB-DB72EE095F88}"/>
    <cellStyle name="Total 2 5 8 3" xfId="12458" xr:uid="{34362835-6FBA-4495-B039-3B5723551B54}"/>
    <cellStyle name="Total 2 5 8 4" xfId="16361" xr:uid="{2FE63E28-662B-4FE7-A2C4-E82658214CC3}"/>
    <cellStyle name="Total 2 5 8 5" xfId="19542" xr:uid="{F2F888F7-1EC3-488A-AFF4-77510F7FAC50}"/>
    <cellStyle name="Total 2 5 8 6" xfId="26061" xr:uid="{05D4EDAE-0C32-4059-B216-8625634BF545}"/>
    <cellStyle name="Total 2 5 8 7" xfId="32409" xr:uid="{B7F520A3-C705-45DE-89F0-74F330915C82}"/>
    <cellStyle name="Total 2 5 8 8" xfId="36015" xr:uid="{4F85B269-88DE-41AF-86E9-AFD9675BAFD5}"/>
    <cellStyle name="Total 2 5 8 9" xfId="39467" xr:uid="{3F7B26F1-633F-428B-A606-ADE51D03997A}"/>
    <cellStyle name="Total 2 5 9" xfId="5156" xr:uid="{6C18E2AA-9A35-4433-9983-6E2DCEAD8C4C}"/>
    <cellStyle name="Total 2 6" xfId="1607" xr:uid="{28F3A40A-981E-4E5F-8413-5E50DDB878CE}"/>
    <cellStyle name="Total 2 6 10" xfId="43632" xr:uid="{7293F229-5AC0-41EF-B733-99C4CF8FB83E}"/>
    <cellStyle name="Total 2 6 11" xfId="46635" xr:uid="{F37FECA1-02DB-4728-B2A3-F7FA7FD2591B}"/>
    <cellStyle name="Total 2 6 2" xfId="6046" xr:uid="{2F62AD69-C0A0-494F-8CB0-6F0DC502F237}"/>
    <cellStyle name="Total 2 6 3" xfId="9623" xr:uid="{C2303F19-2002-4DCB-94D1-B82D1544E56E}"/>
    <cellStyle name="Total 2 6 4" xfId="16728" xr:uid="{876FFB5E-DC63-4FB1-B4CC-0729ECC4DB0A}"/>
    <cellStyle name="Total 2 6 5" xfId="20715" xr:uid="{EBA2DA0F-536E-4413-9B6F-17E252C0A559}"/>
    <cellStyle name="Total 2 6 6" xfId="23323" xr:uid="{FA49304E-38C3-4A2C-BADF-0AA37D027061}"/>
    <cellStyle name="Total 2 6 7" xfId="28404" xr:uid="{5AA35DEA-4415-4F8D-A543-82A46860FE75}"/>
    <cellStyle name="Total 2 6 8" xfId="33190" xr:uid="{9864DF6B-5002-4EEE-BF48-579F4AB5C1DA}"/>
    <cellStyle name="Total 2 6 9" xfId="36775" xr:uid="{E065FB01-B359-4566-8CCB-D1753D6EF52C}"/>
    <cellStyle name="Total 2 7" xfId="1596" xr:uid="{13EAF610-1CE4-4AF5-BBB3-5FBBB1F04287}"/>
    <cellStyle name="Total 2 7 10" xfId="36194" xr:uid="{1D03D7C5-E246-430B-82FD-1CDD998EEE6C}"/>
    <cellStyle name="Total 2 7 11" xfId="43621" xr:uid="{0C560F29-302D-4236-A0F5-DFD70F7B4517}"/>
    <cellStyle name="Total 2 7 12" xfId="46867" xr:uid="{2304A0A9-7AE8-49D1-B26F-62FE05674D1D}"/>
    <cellStyle name="Total 2 7 2" xfId="6035" xr:uid="{621B3671-0DDA-4D72-ACF8-94B5D53BB194}"/>
    <cellStyle name="Total 2 7 3" xfId="9612" xr:uid="{7621082B-0E2F-4AC1-8F63-460A0E81DDA1}"/>
    <cellStyle name="Total 2 7 4" xfId="13524" xr:uid="{7C06D4F0-1097-4FD6-B426-05D1D41874BA}"/>
    <cellStyle name="Total 2 7 5" xfId="16717" xr:uid="{1EE77E5C-C841-4D03-8896-6887DA9CB695}"/>
    <cellStyle name="Total 2 7 6" xfId="20704" xr:uid="{C2268615-327E-4F9D-91B5-B49027CFFEC4}"/>
    <cellStyle name="Total 2 7 7" xfId="23312" xr:uid="{281EF1D6-D800-47A0-9421-1B77DE54E611}"/>
    <cellStyle name="Total 2 7 8" xfId="27986" xr:uid="{AF223BDF-4694-4F18-976C-C1B01B868C71}"/>
    <cellStyle name="Total 2 7 9" xfId="33179" xr:uid="{32CAEE6F-EC54-4883-BECA-02787FAE092A}"/>
    <cellStyle name="Total 2 8" xfId="2014" xr:uid="{D1940029-EFD2-4E2A-989A-1F9960FD392C}"/>
    <cellStyle name="Total 2 8 10" xfId="39731" xr:uid="{DC473694-9C27-4CEA-B2A1-506A1BBF6B07}"/>
    <cellStyle name="Total 2 8 11" xfId="44037" xr:uid="{C59321A0-5918-4390-AF23-039E7D198EDA}"/>
    <cellStyle name="Total 2 8 12" xfId="46860" xr:uid="{1439DDDD-4FB7-48CD-A1C2-2433B290C244}"/>
    <cellStyle name="Total 2 8 2" xfId="6452" xr:uid="{B32D99D2-EF91-4A22-B233-F71D6D0223FB}"/>
    <cellStyle name="Total 2 8 3" xfId="10030" xr:uid="{2414B53D-252F-41C7-945D-1B22DCE2696F}"/>
    <cellStyle name="Total 2 8 4" xfId="13929" xr:uid="{5728F8AA-1676-44D2-92D6-62DC71A4D907}"/>
    <cellStyle name="Total 2 8 5" xfId="17130" xr:uid="{69AB9941-E4BE-45EB-9220-59CEF692536C}"/>
    <cellStyle name="Total 2 8 6" xfId="21113" xr:uid="{C7F458AA-0643-4B00-AFED-33C3A29BB24A}"/>
    <cellStyle name="Total 2 8 7" xfId="23701" xr:uid="{FFF88CFB-B9D7-463C-AAF2-56F2A7D30A80}"/>
    <cellStyle name="Total 2 8 8" xfId="27390" xr:uid="{283C94C0-E8F1-48E4-9610-242DAD334344}"/>
    <cellStyle name="Total 2 8 9" xfId="33593" xr:uid="{0C212E68-E968-4977-A8B9-455FC6EFA4A0}"/>
    <cellStyle name="Total 2 9" xfId="2857" xr:uid="{8CD2283B-3902-4BDD-8A81-0635EDCB4C5C}"/>
    <cellStyle name="Total 2 9 10" xfId="34434" xr:uid="{14BC73B4-76F5-48DE-996F-0800E664F413}"/>
    <cellStyle name="Total 2 9 11" xfId="37879" xr:uid="{D2A95454-402A-4CF2-974C-20208014E87A}"/>
    <cellStyle name="Total 2 9 12" xfId="40568" xr:uid="{E65DE883-94EB-43C9-B9FC-A981F58563CD}"/>
    <cellStyle name="Total 2 9 13" xfId="44879" xr:uid="{B19AFC51-82E8-43C8-B389-D78EB3D8BBDD}"/>
    <cellStyle name="Total 2 9 14" xfId="48270" xr:uid="{40757F4C-FE06-459E-9440-5559DBEC2C4F}"/>
    <cellStyle name="Total 2 9 15" xfId="50275" xr:uid="{2A087457-DAA7-44A5-9D96-C42603A59B66}"/>
    <cellStyle name="Total 2 9 2" xfId="7292" xr:uid="{37D7673D-5C71-4707-9215-72EF452B2CD3}"/>
    <cellStyle name="Total 2 9 3" xfId="10871" xr:uid="{2EA48F2C-CE59-4762-9F30-A4A79C971EC4}"/>
    <cellStyle name="Total 2 9 4" xfId="14771" xr:uid="{44CAF6AA-8B72-441F-99D3-99D9DB09FA61}"/>
    <cellStyle name="Total 2 9 5" xfId="17970" xr:uid="{0132F7A0-E419-4695-B537-84BAFF6503BD}"/>
    <cellStyle name="Total 2 9 6" xfId="21950" xr:uid="{F9C15B81-5D1D-46C2-A434-FA47E3789617}"/>
    <cellStyle name="Total 2 9 7" xfId="24512" xr:uid="{11111148-9B7B-4475-BA8D-903B0DB42EBC}"/>
    <cellStyle name="Total 2 9 8" xfId="28855" xr:uid="{7042D4B3-7A1C-47CD-8A66-23109CE90ED0}"/>
    <cellStyle name="Total 2 9 9" xfId="30829" xr:uid="{8BF918C2-12AE-432C-A825-354AD375FF16}"/>
    <cellStyle name="Total 3" xfId="314" xr:uid="{0680EE4D-17B5-4431-B8BB-54A012600F8F}"/>
    <cellStyle name="Total 3 10" xfId="3837" xr:uid="{F33A6022-A804-449D-B5B5-FE6A09BB3705}"/>
    <cellStyle name="Total 3 10 10" xfId="41500" xr:uid="{413D5D11-EE2F-484D-8B67-BD97E4E2832E}"/>
    <cellStyle name="Total 3 10 11" xfId="45836" xr:uid="{AB578617-1FF0-4B86-A558-0C805C0A60C5}"/>
    <cellStyle name="Total 3 10 12" xfId="49240" xr:uid="{D49D367F-A7AD-404C-B55A-B3FA94A191E4}"/>
    <cellStyle name="Total 3 10 13" xfId="51207" xr:uid="{4FE802D7-3EE0-4590-9D44-99E30CD72508}"/>
    <cellStyle name="Total 3 10 2" xfId="8270" xr:uid="{9A545B0F-6914-4BB0-A21E-AFD4F454540D}"/>
    <cellStyle name="Total 3 10 3" xfId="11841" xr:uid="{E2E2F3F3-E3FF-404F-82E5-B5EDB461D579}"/>
    <cellStyle name="Total 3 10 4" xfId="15744" xr:uid="{2FFEA89F-0A30-4E96-A23C-44A9B6C9822C}"/>
    <cellStyle name="Total 3 10 5" xfId="18925" xr:uid="{BC5DCC95-4593-4A4A-80BB-4ABD10930815}"/>
    <cellStyle name="Total 3 10 6" xfId="25444" xr:uid="{ED73C354-676C-4157-A2B4-D7032F1770DF}"/>
    <cellStyle name="Total 3 10 7" xfId="31792" xr:uid="{27E415A9-25CB-4569-A9AE-7D3996D29D3A}"/>
    <cellStyle name="Total 3 10 8" xfId="35398" xr:uid="{D2647666-200B-4435-A16B-0D2AB2FD0A5D}"/>
    <cellStyle name="Total 3 10 9" xfId="38850" xr:uid="{DEB2619B-04AA-4E97-923D-51204483A453}"/>
    <cellStyle name="Total 3 11" xfId="4397" xr:uid="{EEB25C8D-B4B8-4A13-80BF-57990571AA4E}"/>
    <cellStyle name="Total 3 11 10" xfId="42060" xr:uid="{F711EFC8-D821-4A08-8F35-07E7503044BB}"/>
    <cellStyle name="Total 3 11 11" xfId="46396" xr:uid="{F1028528-F7FA-439C-BC61-E1D1075180C1}"/>
    <cellStyle name="Total 3 11 12" xfId="49800" xr:uid="{142536A6-D8AF-43EA-A236-1D6C27600D5D}"/>
    <cellStyle name="Total 3 11 13" xfId="51767" xr:uid="{F033F5F7-D5B7-449B-9D9F-ABFA737474E3}"/>
    <cellStyle name="Total 3 11 2" xfId="8830" xr:uid="{197F1D80-60D8-41F7-A7BB-725AFFF66BE7}"/>
    <cellStyle name="Total 3 11 3" xfId="12401" xr:uid="{12221C48-2B83-4E9D-B594-F5D40FC31F2B}"/>
    <cellStyle name="Total 3 11 4" xfId="16304" xr:uid="{6B546FE6-6FB9-47C5-9D22-F04907401CC7}"/>
    <cellStyle name="Total 3 11 5" xfId="19485" xr:uid="{8883CCA6-9105-4558-8C39-CAAAEB6B486F}"/>
    <cellStyle name="Total 3 11 6" xfId="26004" xr:uid="{04A9F2A7-9F0C-4CD2-A94F-A698E71CB4B3}"/>
    <cellStyle name="Total 3 11 7" xfId="32352" xr:uid="{D527FC9E-0DAF-4047-9DB3-88593F88ED51}"/>
    <cellStyle name="Total 3 11 8" xfId="35958" xr:uid="{EB3F44D7-01D9-4FD5-A9BD-BFC6C20345AE}"/>
    <cellStyle name="Total 3 11 9" xfId="39410" xr:uid="{90EDEFC0-D4C2-47B6-9C1E-18079455FC81}"/>
    <cellStyle name="Total 3 12" xfId="5033" xr:uid="{36CC8AF2-CDF8-4E99-A052-E90491C5EAE1}"/>
    <cellStyle name="Total 3 13" xfId="13282" xr:uid="{3278B2DE-3F24-4ED4-B03F-4CCE40E33E98}"/>
    <cellStyle name="Total 3 14" xfId="46" xr:uid="{EE3F8E30-1C28-4DD3-A9FC-3D008438D727}"/>
    <cellStyle name="Total 3 15" xfId="36846" xr:uid="{DDE35A57-81C2-41CD-AA42-AC4F8E75812B}"/>
    <cellStyle name="Total 3 16" xfId="42435" xr:uid="{AEFBBFF5-9D2C-4117-8B09-7064CDC79C60}"/>
    <cellStyle name="Total 3 17" xfId="52270" xr:uid="{A1794647-A6DA-445F-8F05-45B00420B25F}"/>
    <cellStyle name="Total 3 2" xfId="666" xr:uid="{227ABEB0-7BBF-4CA3-8FC0-99E0AA35ED73}"/>
    <cellStyle name="Total 3 2 10" xfId="4723" xr:uid="{60DE0670-1A4C-4C6B-8E16-6DD4A77B7770}"/>
    <cellStyle name="Total 3 2 11" xfId="13439" xr:uid="{F5C8D140-CFC5-49E6-B032-1ECB4CAC705A}"/>
    <cellStyle name="Total 3 2 12" xfId="19780" xr:uid="{5326ED78-7EE9-4AEA-838A-17E5EF4D95B6}"/>
    <cellStyle name="Total 3 2 13" xfId="26380" xr:uid="{141C1E5E-E908-43E7-AE4A-1AD6EC506533}"/>
    <cellStyle name="Total 3 2 14" xfId="42696" xr:uid="{872B2803-3FFC-4872-A6F1-264724BE5BD0}"/>
    <cellStyle name="Total 3 2 15" xfId="52530" xr:uid="{BF7CF6B7-E33E-45CB-BBD1-4E73C7052CD0}"/>
    <cellStyle name="Total 3 2 2" xfId="881" xr:uid="{A25437C3-2F16-4321-AAAA-BC8B7015F4A7}"/>
    <cellStyle name="Total 3 2 2 10" xfId="13607" xr:uid="{4E55BBE6-1678-437C-A53B-23B358107728}"/>
    <cellStyle name="Total 3 2 2 11" xfId="19990" xr:uid="{BB0AE745-C5A1-4F08-9E04-8F2A25B9AD7C}"/>
    <cellStyle name="Total 3 2 2 12" xfId="36666" xr:uid="{88A6C7CB-F248-42AC-A9E2-E16313F0B0F5}"/>
    <cellStyle name="Total 3 2 2 13" xfId="42906" xr:uid="{7A101BF7-8C64-45E5-9142-AAD8EE5591C3}"/>
    <cellStyle name="Total 3 2 2 14" xfId="52744" xr:uid="{51C2A436-072A-4F41-B6CE-D1D69B5E2E4B}"/>
    <cellStyle name="Total 3 2 2 2" xfId="1519" xr:uid="{2E9EF33F-156B-45CC-AE7A-5A046AF413A9}"/>
    <cellStyle name="Total 3 2 2 2 10" xfId="43544" xr:uid="{3E7E06C5-6E3A-4A1F-ADFE-A6B50932CC1F}"/>
    <cellStyle name="Total 3 2 2 2 11" xfId="46654" xr:uid="{A387CF9B-5FCF-4C46-962A-3197401CFA6A}"/>
    <cellStyle name="Total 3 2 2 2 2" xfId="5958" xr:uid="{4F9EEDAC-0A87-4382-BE21-B506CDD6F8A1}"/>
    <cellStyle name="Total 3 2 2 2 3" xfId="9535" xr:uid="{71C16400-94AC-40E3-8D60-E25BE0B13E3C}"/>
    <cellStyle name="Total 3 2 2 2 4" xfId="16640" xr:uid="{DF53F3D1-462D-4CE0-91C7-50124AC53827}"/>
    <cellStyle name="Total 3 2 2 2 5" xfId="20627" xr:uid="{5721966E-880C-4AA4-946B-C058B9D36B0C}"/>
    <cellStyle name="Total 3 2 2 2 6" xfId="23242" xr:uid="{0308FCFA-6BAF-4F73-8592-A12002A8575C}"/>
    <cellStyle name="Total 3 2 2 2 7" xfId="27938" xr:uid="{621272B7-D3FE-4147-95C7-E9B94742A21E}"/>
    <cellStyle name="Total 3 2 2 2 8" xfId="33102" xr:uid="{D1DD3EF2-18A5-4DBD-AAD9-87C385EB43FA}"/>
    <cellStyle name="Total 3 2 2 2 9" xfId="36524" xr:uid="{FB231FDA-62C6-49B8-B97E-A39C61135B26}"/>
    <cellStyle name="Total 3 2 2 3" xfId="1116" xr:uid="{C192DCF6-DFEE-4333-B043-F18485519267}"/>
    <cellStyle name="Total 3 2 2 3 10" xfId="37352" xr:uid="{7F451A39-91EC-4164-A2F8-B8C99AFD5372}"/>
    <cellStyle name="Total 3 2 2 3 11" xfId="43141" xr:uid="{EBA5D845-CFD0-42CE-A7C7-25EC35D79856}"/>
    <cellStyle name="Total 3 2 2 3 12" xfId="46689" xr:uid="{58852CE8-1752-4F10-9EE8-82D3DBA34940}"/>
    <cellStyle name="Total 3 2 2 3 2" xfId="5558" xr:uid="{C25BD418-C63E-424D-ACDC-869D230C0F8D}"/>
    <cellStyle name="Total 3 2 2 3 3" xfId="9132" xr:uid="{E9D8560C-C24B-4900-961C-D25C814684A4}"/>
    <cellStyle name="Total 3 2 2 3 4" xfId="13087" xr:uid="{4230DC5C-83A8-47F7-96A9-4E871E9A33C5}"/>
    <cellStyle name="Total 3 2 2 3 5" xfId="12808" xr:uid="{A4B77FB7-A045-4C98-AE52-4BDBFBE6BBD6}"/>
    <cellStyle name="Total 3 2 2 3 6" xfId="20224" xr:uid="{BD920BCE-E9A2-4461-9737-56A3071FB433}"/>
    <cellStyle name="Total 3 2 2 3 7" xfId="22847" xr:uid="{21E46562-1756-467C-B793-F64B4DE74DD7}"/>
    <cellStyle name="Total 3 2 2 3 8" xfId="28336" xr:uid="{6308F9AB-FE41-42A1-B2B0-77CBDE3C633B}"/>
    <cellStyle name="Total 3 2 2 3 9" xfId="32699" xr:uid="{E9C27DB3-C1EB-45F5-B94C-22FDBC474570}"/>
    <cellStyle name="Total 3 2 2 4" xfId="2656" xr:uid="{1914E564-E948-43A2-9464-CA0CD11E396C}"/>
    <cellStyle name="Total 3 2 2 4 10" xfId="40373" xr:uid="{D8B4607F-5088-4922-BA51-164CF555D730}"/>
    <cellStyle name="Total 3 2 2 4 11" xfId="44679" xr:uid="{28A4E837-AF2B-4353-B4F8-E2E9F0A49A0C}"/>
    <cellStyle name="Total 3 2 2 4 12" xfId="50080" xr:uid="{26C72BFC-6DA3-44B5-BD18-C16E8646C20E}"/>
    <cellStyle name="Total 3 2 2 4 2" xfId="7092" xr:uid="{238591EA-C348-4A2A-9C04-CAEE85E55334}"/>
    <cellStyle name="Total 3 2 2 4 3" xfId="10672" xr:uid="{08E24F21-CC94-41EB-9CE7-6A558500C222}"/>
    <cellStyle name="Total 3 2 2 4 4" xfId="14571" xr:uid="{9CD5C075-26A2-4C20-82AD-CFEC9FFC9D4E}"/>
    <cellStyle name="Total 3 2 2 4 5" xfId="17772" xr:uid="{00FB4B1F-0B3A-4E72-9083-F61C27F6C987}"/>
    <cellStyle name="Total 3 2 2 4 6" xfId="21755" xr:uid="{658D244F-8E5D-4362-8BB2-A827794C71A2}"/>
    <cellStyle name="Total 3 2 2 4 7" xfId="24322" xr:uid="{0EA9F9E8-5526-4875-96AE-A8BCB43857BD}"/>
    <cellStyle name="Total 3 2 2 4 8" xfId="30628" xr:uid="{36BC55E7-0229-4283-87BF-300C0E7743C6}"/>
    <cellStyle name="Total 3 2 2 4 9" xfId="34235" xr:uid="{F7F7FA42-E31C-4EAF-816E-002E3A0C74EF}"/>
    <cellStyle name="Total 3 2 2 5" xfId="3345" xr:uid="{24DFA27E-EE36-4A84-B228-24A12BF39376}"/>
    <cellStyle name="Total 3 2 2 5 10" xfId="34922" xr:uid="{666ED2AC-F536-404C-ACC0-CDB499A98221}"/>
    <cellStyle name="Total 3 2 2 5 11" xfId="38367" xr:uid="{95AF6799-4920-422C-ABB8-1CCF65387458}"/>
    <cellStyle name="Total 3 2 2 5 12" xfId="41056" xr:uid="{CEF2BFDF-1DC6-4284-A02B-23642CDC7102}"/>
    <cellStyle name="Total 3 2 2 5 13" xfId="45367" xr:uid="{B17B5B5C-D818-4A1E-A6E5-7736B0F6308F}"/>
    <cellStyle name="Total 3 2 2 5 14" xfId="48758" xr:uid="{0944B224-3198-4A45-93FC-583D3A2AEF2D}"/>
    <cellStyle name="Total 3 2 2 5 15" xfId="50763" xr:uid="{B2EE6D7C-A153-436F-B7E5-26CF0070BC28}"/>
    <cellStyle name="Total 3 2 2 5 2" xfId="7780" xr:uid="{5BE522F3-9432-4DB5-BDB4-E858EABCE5FA}"/>
    <cellStyle name="Total 3 2 2 5 3" xfId="11359" xr:uid="{6FDC8ECD-670E-4E86-BBDC-55AF08604B90}"/>
    <cellStyle name="Total 3 2 2 5 4" xfId="15259" xr:uid="{121C9F67-1320-4C87-994F-4076CE834AFF}"/>
    <cellStyle name="Total 3 2 2 5 5" xfId="18458" xr:uid="{00BA17FC-1823-4C98-8476-C88043A48504}"/>
    <cellStyle name="Total 3 2 2 5 6" xfId="22438" xr:uid="{4C50FF2B-E9F3-4070-9D60-55859F1DA555}"/>
    <cellStyle name="Total 3 2 2 5 7" xfId="25000" xr:uid="{F2C9F14E-A452-4F56-85BC-B9CC82938B42}"/>
    <cellStyle name="Total 3 2 2 5 8" xfId="29343" xr:uid="{A9E3B980-EE62-4D22-A1E0-47DA36923D46}"/>
    <cellStyle name="Total 3 2 2 5 9" xfId="31317" xr:uid="{C0B9B8E6-4F44-42AF-98E3-594623008E57}"/>
    <cellStyle name="Total 3 2 2 6" xfId="3031" xr:uid="{8103D9EC-21F2-4D76-B6C7-5DC5C325FC9F}"/>
    <cellStyle name="Total 3 2 2 6 10" xfId="34608" xr:uid="{61B9F313-D34B-4B5A-AAE2-28075A3B0DE9}"/>
    <cellStyle name="Total 3 2 2 6 11" xfId="38053" xr:uid="{F0BAFC53-220A-49BB-AF25-77872A307356}"/>
    <cellStyle name="Total 3 2 2 6 12" xfId="40742" xr:uid="{154D822E-A8B0-46BD-9EA1-98701F6F624F}"/>
    <cellStyle name="Total 3 2 2 6 13" xfId="45053" xr:uid="{61C73A17-33AF-4AA1-9EB1-18F9A43AE78B}"/>
    <cellStyle name="Total 3 2 2 6 14" xfId="48444" xr:uid="{EC4C0D4C-EAE3-427D-B2DF-9E19B7EA813A}"/>
    <cellStyle name="Total 3 2 2 6 15" xfId="50449" xr:uid="{46DBFA37-7B49-4B44-8FFE-515E7CE5EEFF}"/>
    <cellStyle name="Total 3 2 2 6 2" xfId="7466" xr:uid="{B9A11341-1E50-4672-BBD2-F7B76B033084}"/>
    <cellStyle name="Total 3 2 2 6 3" xfId="11045" xr:uid="{FEE87386-9737-41C9-AB74-87AD68FD8FBD}"/>
    <cellStyle name="Total 3 2 2 6 4" xfId="14945" xr:uid="{01247763-652F-4735-AFB1-214B05110FD5}"/>
    <cellStyle name="Total 3 2 2 6 5" xfId="18144" xr:uid="{FE24EB64-F6A4-4B57-A6D1-4BD74733071B}"/>
    <cellStyle name="Total 3 2 2 6 6" xfId="22124" xr:uid="{7DDA209E-BFFB-4645-8800-ADF1CD305B2F}"/>
    <cellStyle name="Total 3 2 2 6 7" xfId="24686" xr:uid="{246E0049-CE82-42A4-A683-699C817F6B29}"/>
    <cellStyle name="Total 3 2 2 6 8" xfId="29029" xr:uid="{0DCA941F-7F25-4159-9074-61A5BA056B97}"/>
    <cellStyle name="Total 3 2 2 6 9" xfId="31003" xr:uid="{778741EE-EEAB-41C0-A7A0-978B11D21610}"/>
    <cellStyle name="Total 3 2 2 7" xfId="4297" xr:uid="{B8C8B9CD-EA9D-4B49-B7E2-4FB94CB48DC2}"/>
    <cellStyle name="Total 3 2 2 7 10" xfId="41960" xr:uid="{07626031-0A4B-4685-9ED4-DEEE02439F3D}"/>
    <cellStyle name="Total 3 2 2 7 11" xfId="46296" xr:uid="{BFE400D0-6BC3-406B-A5B2-23CE334F0756}"/>
    <cellStyle name="Total 3 2 2 7 12" xfId="49700" xr:uid="{6B16ADD5-B1EA-4394-A2F2-9C8D790DFBEF}"/>
    <cellStyle name="Total 3 2 2 7 13" xfId="51667" xr:uid="{2E95A8C3-010C-4CDD-91A7-261D4A12280B}"/>
    <cellStyle name="Total 3 2 2 7 2" xfId="8730" xr:uid="{DED26479-A205-4CA5-AD66-2624876A796A}"/>
    <cellStyle name="Total 3 2 2 7 3" xfId="12301" xr:uid="{DA29F63F-0AB9-4F39-ACF7-739AAD9A0B18}"/>
    <cellStyle name="Total 3 2 2 7 4" xfId="16204" xr:uid="{DE472C2A-7F35-468E-9D8F-A18BE546C0AD}"/>
    <cellStyle name="Total 3 2 2 7 5" xfId="19385" xr:uid="{F8A11AA2-41C3-4701-BE83-56C2960AD853}"/>
    <cellStyle name="Total 3 2 2 7 6" xfId="25904" xr:uid="{CEA04B26-1219-4437-AF23-A98A1950F1C7}"/>
    <cellStyle name="Total 3 2 2 7 7" xfId="32252" xr:uid="{9256DF1D-757C-4C42-AE01-A9AC1A0B3BC1}"/>
    <cellStyle name="Total 3 2 2 7 8" xfId="35858" xr:uid="{1A63D5BE-1C50-4433-8758-BF12303B9E73}"/>
    <cellStyle name="Total 3 2 2 7 9" xfId="39310" xr:uid="{B64D020C-6C71-4776-B16A-E1D589EDCEAF}"/>
    <cellStyle name="Total 3 2 2 8" xfId="3713" xr:uid="{F9FB48C6-CF58-4C48-A811-3301E111EC34}"/>
    <cellStyle name="Total 3 2 2 8 10" xfId="41378" xr:uid="{6BA449C7-9227-4220-87F4-9C8597D605B6}"/>
    <cellStyle name="Total 3 2 2 8 11" xfId="45712" xr:uid="{1680151A-71F0-4C78-B6FD-C2DCCA90A3CE}"/>
    <cellStyle name="Total 3 2 2 8 12" xfId="49116" xr:uid="{7BA215B7-F868-4461-93AF-75C72EF27ECE}"/>
    <cellStyle name="Total 3 2 2 8 13" xfId="51085" xr:uid="{856FD364-8F96-4695-A222-8B8A0071AAB3}"/>
    <cellStyle name="Total 3 2 2 8 2" xfId="8146" xr:uid="{2174536B-7CBB-4D9B-9828-D96870EBC2DD}"/>
    <cellStyle name="Total 3 2 2 8 3" xfId="11718" xr:uid="{024E90D4-1083-4B4D-AAF7-4BAA9B6C3A65}"/>
    <cellStyle name="Total 3 2 2 8 4" xfId="15620" xr:uid="{8A96BCAB-B0F5-426A-A185-A4DF66E143B3}"/>
    <cellStyle name="Total 3 2 2 8 5" xfId="18801" xr:uid="{D58E0738-5C7A-445D-93DC-2F4C2DEDE8D0}"/>
    <cellStyle name="Total 3 2 2 8 6" xfId="25322" xr:uid="{81B664F9-D7FD-4415-A40D-1D56E902B030}"/>
    <cellStyle name="Total 3 2 2 8 7" xfId="31669" xr:uid="{EFE71BE5-27F7-485F-9A98-FCA8B3B539E4}"/>
    <cellStyle name="Total 3 2 2 8 8" xfId="35274" xr:uid="{C4CA3F8A-E98A-432C-9929-0D523B9FAC45}"/>
    <cellStyle name="Total 3 2 2 8 9" xfId="38726" xr:uid="{FE5563B2-3F98-4DC4-8D21-13DC260A08EF}"/>
    <cellStyle name="Total 3 2 2 9" xfId="3696" xr:uid="{3CB69EA5-419D-48F4-B758-6F2157C73A14}"/>
    <cellStyle name="Total 3 2 3" xfId="1535" xr:uid="{4F38EF77-FA35-4250-9505-1A709E7DFE3E}"/>
    <cellStyle name="Total 3 2 3 10" xfId="43560" xr:uid="{2050F055-144A-4E41-933A-C54B3CF2FA5A}"/>
    <cellStyle name="Total 3 2 3 11" xfId="48022" xr:uid="{F03B83D9-DEC2-485A-BBE0-027350A0A8F1}"/>
    <cellStyle name="Total 3 2 3 2" xfId="5974" xr:uid="{369C440E-0E89-4D9C-A2D3-1229B770B52A}"/>
    <cellStyle name="Total 3 2 3 3" xfId="9551" xr:uid="{DEB4BBC1-C957-4968-907E-BD9E0E08A33A}"/>
    <cellStyle name="Total 3 2 3 4" xfId="16656" xr:uid="{45549CB3-55B5-4E8A-8966-DD7155397B3F}"/>
    <cellStyle name="Total 3 2 3 5" xfId="20643" xr:uid="{F9CDBAA8-76F7-48C1-8F32-73966D163CBF}"/>
    <cellStyle name="Total 3 2 3 6" xfId="23255" xr:uid="{699CD113-B6F9-4FBA-9C07-7D360CD63AA6}"/>
    <cellStyle name="Total 3 2 3 7" xfId="26570" xr:uid="{54DE553E-A10A-4A7B-B105-E3CAE30B11AB}"/>
    <cellStyle name="Total 3 2 3 8" xfId="33118" xr:uid="{1ADD1750-27C4-43E3-A756-B4E06150F328}"/>
    <cellStyle name="Total 3 2 3 9" xfId="31637" xr:uid="{1CFB1260-9343-4080-B87C-64038AB56D3A}"/>
    <cellStyle name="Total 3 2 4" xfId="1748" xr:uid="{FBF401AE-4B09-4D1D-B485-A175C846C5B2}"/>
    <cellStyle name="Total 3 2 4 10" xfId="26624" xr:uid="{62BFCD5A-8446-4E1B-9EE7-6F86F89F319F}"/>
    <cellStyle name="Total 3 2 4 11" xfId="43773" xr:uid="{AA7EC16F-2CF6-436B-88A2-BF115A659E70}"/>
    <cellStyle name="Total 3 2 4 12" xfId="47119" xr:uid="{32BABB0E-262D-4873-A3B7-79E903F12A7B}"/>
    <cellStyle name="Total 3 2 4 2" xfId="6186" xr:uid="{9439B333-B798-4917-8252-D299498E9D6C}"/>
    <cellStyle name="Total 3 2 4 3" xfId="9764" xr:uid="{CEDFCE0F-5C90-4FF8-A075-B3372F0A8519}"/>
    <cellStyle name="Total 3 2 4 4" xfId="13666" xr:uid="{B13DE5F7-CF40-4E7C-AA6B-C44EF6064EF1}"/>
    <cellStyle name="Total 3 2 4 5" xfId="16869" xr:uid="{64349F69-E6CE-4357-982D-432815AD8E9D}"/>
    <cellStyle name="Total 3 2 4 6" xfId="20856" xr:uid="{1EA68C85-0B11-4B51-AF18-2A627C26BB02}"/>
    <cellStyle name="Total 3 2 4 7" xfId="23456" xr:uid="{DAB62110-A11F-489E-8E41-94BDC466B99F}"/>
    <cellStyle name="Total 3 2 4 8" xfId="28676" xr:uid="{C47CAD78-9AC3-4179-AD5B-4D0C24AFCF9A}"/>
    <cellStyle name="Total 3 2 4 9" xfId="33331" xr:uid="{4C696D26-F281-4CEB-B0F5-460E1573E7FA}"/>
    <cellStyle name="Total 3 2 5" xfId="2450" xr:uid="{0C6681A8-674A-4315-A92B-036365739343}"/>
    <cellStyle name="Total 3 2 5 10" xfId="40167" xr:uid="{1313480E-8C03-4B46-8A4F-3D7E48F84C7E}"/>
    <cellStyle name="Total 3 2 5 11" xfId="44473" xr:uid="{4AEBF195-A1CC-4C72-B49D-DF78EB1D66F8}"/>
    <cellStyle name="Total 3 2 5 12" xfId="47549" xr:uid="{3CE905B1-9BA8-490F-B067-EC940E45DF47}"/>
    <cellStyle name="Total 3 2 5 2" xfId="6888" xr:uid="{EB133A7F-A2E9-4DF7-9366-C96551EA75C5}"/>
    <cellStyle name="Total 3 2 5 3" xfId="10466" xr:uid="{821F0C3C-F207-4123-8AA5-D95850B7108A}"/>
    <cellStyle name="Total 3 2 5 4" xfId="14365" xr:uid="{773D2B7D-EC87-4D6E-A130-0524E4374A32}"/>
    <cellStyle name="Total 3 2 5 5" xfId="17566" xr:uid="{101876E2-9EEF-4640-9B30-E4C278CAF8C0}"/>
    <cellStyle name="Total 3 2 5 6" xfId="21549" xr:uid="{A6074B86-1932-4FA0-A671-20A315CEBAD6}"/>
    <cellStyle name="Total 3 2 5 7" xfId="24131" xr:uid="{39B2E5A7-52C3-4C7B-9C9C-62B9AE7F4BC1}"/>
    <cellStyle name="Total 3 2 5 8" xfId="26436" xr:uid="{DFA05D3D-3FFE-440C-B5CB-251CC5B8E916}"/>
    <cellStyle name="Total 3 2 5 9" xfId="34029" xr:uid="{8D8BCA71-1B63-4173-A1B3-67B262BEBA93}"/>
    <cellStyle name="Total 3 2 6" xfId="3134" xr:uid="{D6EC9D6A-547A-463E-8818-751916F6F61A}"/>
    <cellStyle name="Total 3 2 6 10" xfId="34711" xr:uid="{A3EE7BA8-3592-4B5D-A170-951168E32A12}"/>
    <cellStyle name="Total 3 2 6 11" xfId="38156" xr:uid="{7ADF8D2F-85D0-43B4-B165-8767DE566CB1}"/>
    <cellStyle name="Total 3 2 6 12" xfId="40845" xr:uid="{BBFE9DE5-ABCF-46C7-B406-C6E4B1AA57B5}"/>
    <cellStyle name="Total 3 2 6 13" xfId="45156" xr:uid="{5F0C3B9C-1E29-44F8-95F3-D1BE31B8FF67}"/>
    <cellStyle name="Total 3 2 6 14" xfId="48547" xr:uid="{3A3B8F25-4EA7-46BF-A6BA-E968939C0682}"/>
    <cellStyle name="Total 3 2 6 15" xfId="50552" xr:uid="{DE3AE268-0F8E-47DD-A6B1-A1143318A7B9}"/>
    <cellStyle name="Total 3 2 6 2" xfId="7569" xr:uid="{7674CB6D-B9EB-4FCA-B01E-FFFFF58D35F1}"/>
    <cellStyle name="Total 3 2 6 3" xfId="11148" xr:uid="{E1E54A45-763C-478A-A764-D7B7440871EB}"/>
    <cellStyle name="Total 3 2 6 4" xfId="15048" xr:uid="{3BAB17E0-3EB2-49C2-B006-655A2FB412C5}"/>
    <cellStyle name="Total 3 2 6 5" xfId="18247" xr:uid="{A636977A-B98D-4128-A9D9-3425A94E0C8F}"/>
    <cellStyle name="Total 3 2 6 6" xfId="22227" xr:uid="{90052E70-E8BF-41AF-A000-3D2C074937AC}"/>
    <cellStyle name="Total 3 2 6 7" xfId="24789" xr:uid="{3F67C671-EDEA-4A57-8BB1-7444885CD367}"/>
    <cellStyle name="Total 3 2 6 8" xfId="29132" xr:uid="{33902F1B-24D1-4885-B54F-CE4AAB29EE69}"/>
    <cellStyle name="Total 3 2 6 9" xfId="31106" xr:uid="{84AB8EF8-BD4C-47B4-BEED-2AD4CA86A734}"/>
    <cellStyle name="Total 3 2 7" xfId="3490" xr:uid="{F41A30CD-CC39-4ABA-A5FC-53DEE33E1F1D}"/>
    <cellStyle name="Total 3 2 7 10" xfId="35067" xr:uid="{53E634B5-B7B8-43E6-B169-407188697EA7}"/>
    <cellStyle name="Total 3 2 7 11" xfId="38512" xr:uid="{DE132479-9C83-444B-9D34-5CEC5AD0E9BD}"/>
    <cellStyle name="Total 3 2 7 12" xfId="41201" xr:uid="{CBB4B3AD-7757-46AB-8F6C-F335A0A20ABA}"/>
    <cellStyle name="Total 3 2 7 13" xfId="45512" xr:uid="{B74F48A2-E19C-4FEF-9B95-DDD235F26215}"/>
    <cellStyle name="Total 3 2 7 14" xfId="48903" xr:uid="{7C0ADB0D-2C4E-4AA7-809A-32AD5B929499}"/>
    <cellStyle name="Total 3 2 7 15" xfId="50908" xr:uid="{39FC0349-A0EA-4D5B-9738-0F431F9931C1}"/>
    <cellStyle name="Total 3 2 7 2" xfId="7925" xr:uid="{41CE77A3-77E1-487E-9158-FC4BF2A9B7C6}"/>
    <cellStyle name="Total 3 2 7 3" xfId="11504" xr:uid="{E33A0FB3-A2EC-4794-AD9D-ED833B66534C}"/>
    <cellStyle name="Total 3 2 7 4" xfId="15404" xr:uid="{6A775634-B2D0-4291-8358-6A2B5D88A320}"/>
    <cellStyle name="Total 3 2 7 5" xfId="18603" xr:uid="{9498BFD3-82C5-48E9-B4C7-AB9A1348EFB0}"/>
    <cellStyle name="Total 3 2 7 6" xfId="22583" xr:uid="{A6165AC8-7364-4EA6-9C1B-2E7093733BB9}"/>
    <cellStyle name="Total 3 2 7 7" xfId="25145" xr:uid="{CCC7D4B5-CF0A-4A9C-85E8-F2898BF10D17}"/>
    <cellStyle name="Total 3 2 7 8" xfId="29488" xr:uid="{EEB1A3C8-C359-490D-9EF5-D23AD6D4EC58}"/>
    <cellStyle name="Total 3 2 7 9" xfId="31462" xr:uid="{D75D233F-1868-49F4-B317-82DBF7772FDA}"/>
    <cellStyle name="Total 3 2 8" xfId="4088" xr:uid="{2E52E08A-C665-4846-92E8-D9714F934827}"/>
    <cellStyle name="Total 3 2 8 10" xfId="41751" xr:uid="{A9C2D6DA-10EE-45E6-A3C5-F16199D766A0}"/>
    <cellStyle name="Total 3 2 8 11" xfId="46087" xr:uid="{B1A052D3-04CE-4801-8973-5AA6FA4DC664}"/>
    <cellStyle name="Total 3 2 8 12" xfId="49491" xr:uid="{00E8835F-BA84-42AF-B901-47FDACF2C918}"/>
    <cellStyle name="Total 3 2 8 13" xfId="51458" xr:uid="{C8479B90-A903-433F-9A34-41531214275E}"/>
    <cellStyle name="Total 3 2 8 2" xfId="8521" xr:uid="{8A333508-EAFD-479A-851B-C442F648A21F}"/>
    <cellStyle name="Total 3 2 8 3" xfId="12092" xr:uid="{F9410A1B-872F-42FF-8EC6-002C974C715F}"/>
    <cellStyle name="Total 3 2 8 4" xfId="15995" xr:uid="{13D382F1-4CD4-497A-AABC-2E8AC1EE088C}"/>
    <cellStyle name="Total 3 2 8 5" xfId="19176" xr:uid="{BC2CEFE1-7788-4D4A-9777-9869CD5D775D}"/>
    <cellStyle name="Total 3 2 8 6" xfId="25695" xr:uid="{D2DC66C9-8C3A-47AE-8452-572B0C2A8D90}"/>
    <cellStyle name="Total 3 2 8 7" xfId="32043" xr:uid="{FB5F9BF5-1E8C-4594-BA65-4171E7EB2D4D}"/>
    <cellStyle name="Total 3 2 8 8" xfId="35649" xr:uid="{F0CACC57-8C65-4764-B6A8-A841931911B3}"/>
    <cellStyle name="Total 3 2 8 9" xfId="39101" xr:uid="{04D1C851-FCA2-4C0C-94C4-C057C3AFF639}"/>
    <cellStyle name="Total 3 2 9" xfId="4406" xr:uid="{AD05A022-35D7-45F9-99CE-6A860CD53FCD}"/>
    <cellStyle name="Total 3 2 9 10" xfId="42069" xr:uid="{5D864BA4-D319-41D7-8D29-E2462C754D97}"/>
    <cellStyle name="Total 3 2 9 11" xfId="46405" xr:uid="{DBEA7B09-3607-4BDC-B07F-D6D1DC40EE4F}"/>
    <cellStyle name="Total 3 2 9 12" xfId="49809" xr:uid="{A400BC88-45B2-4833-B727-D15D2DC07AB1}"/>
    <cellStyle name="Total 3 2 9 13" xfId="51776" xr:uid="{59254774-D397-455E-B8B3-152C43F2AA50}"/>
    <cellStyle name="Total 3 2 9 2" xfId="8839" xr:uid="{E22FA7B4-561D-4488-AB5A-2E0691AFCC0C}"/>
    <cellStyle name="Total 3 2 9 3" xfId="12410" xr:uid="{1CC87F87-B81A-4A9C-A32B-B3EC085D13F8}"/>
    <cellStyle name="Total 3 2 9 4" xfId="16313" xr:uid="{0A32AB06-6844-4D37-A245-5C1D8A55071A}"/>
    <cellStyle name="Total 3 2 9 5" xfId="19494" xr:uid="{9AF887E4-200C-48F8-AE01-0AB76BCFF7FC}"/>
    <cellStyle name="Total 3 2 9 6" xfId="26013" xr:uid="{1D53A6EE-9E40-4636-8F51-EAE69533128B}"/>
    <cellStyle name="Total 3 2 9 7" xfId="32361" xr:uid="{73C9C138-7F6C-4023-99A4-DDA08ECB20C9}"/>
    <cellStyle name="Total 3 2 9 8" xfId="35967" xr:uid="{D8CF648B-8636-46DD-B140-8E8E63DCE884}"/>
    <cellStyle name="Total 3 2 9 9" xfId="39419" xr:uid="{240A5F35-0BE1-4B45-90BC-664202CE8FB9}"/>
    <cellStyle name="Total 3 3" xfId="629" xr:uid="{68E56C17-2DAE-4837-B89C-DDE150C18E59}"/>
    <cellStyle name="Total 3 3 10" xfId="5131" xr:uid="{34FB5631-A65C-414C-B700-7C4888124A41}"/>
    <cellStyle name="Total 3 3 11" xfId="5236" xr:uid="{0AFD51E6-417C-4B49-B190-2A0CF3718D34}"/>
    <cellStyle name="Total 3 3 12" xfId="19743" xr:uid="{DDE001BF-5AE9-4FC9-A4C8-CBBE187D5A5C}"/>
    <cellStyle name="Total 3 3 13" xfId="36928" xr:uid="{55202165-90A8-4A92-9B36-EA33F504DA97}"/>
    <cellStyle name="Total 3 3 14" xfId="42659" xr:uid="{2C60DEBA-0D7A-4335-AEE8-85189B6889D8}"/>
    <cellStyle name="Total 3 3 15" xfId="52493" xr:uid="{24C6AF03-9AD0-4E77-AC6B-62C191BF7607}"/>
    <cellStyle name="Total 3 3 2" xfId="844" xr:uid="{98A31D54-6626-4034-B7C0-CE3F570B0391}"/>
    <cellStyle name="Total 3 3 2 10" xfId="13602" xr:uid="{38BB3C0C-EDDF-4048-B865-6FAF3F427DDA}"/>
    <cellStyle name="Total 3 3 2 11" xfId="19953" xr:uid="{FCFDB680-5362-4280-B052-A894CC0E915C}"/>
    <cellStyle name="Total 3 3 2 12" xfId="37398" xr:uid="{E886487B-B545-4192-BF2C-5AF27148B575}"/>
    <cellStyle name="Total 3 3 2 13" xfId="42869" xr:uid="{4B8CA2A8-F160-428C-BF64-66CEA955E69E}"/>
    <cellStyle name="Total 3 3 2 14" xfId="52707" xr:uid="{90A0BCB2-DE1E-4417-89FA-3CA5825FDC1A}"/>
    <cellStyle name="Total 3 3 2 2" xfId="1455" xr:uid="{E1049FC2-D35D-4FB5-990B-132265500BAD}"/>
    <cellStyle name="Total 3 3 2 2 10" xfId="43480" xr:uid="{2CD17F82-7AC9-4295-8481-2908FBF36DF0}"/>
    <cellStyle name="Total 3 3 2 2 11" xfId="47564" xr:uid="{932BA902-EFC2-4521-80BF-2AA2C22AB2E5}"/>
    <cellStyle name="Total 3 3 2 2 2" xfId="5894" xr:uid="{6C81D5A3-CF98-46E8-9755-E834103FB509}"/>
    <cellStyle name="Total 3 3 2 2 3" xfId="9471" xr:uid="{1EDAB625-C2E0-41C1-8B95-C154296020B1}"/>
    <cellStyle name="Total 3 3 2 2 4" xfId="16576" xr:uid="{AD78C97F-F5E6-4711-B6FC-B1611F861708}"/>
    <cellStyle name="Total 3 3 2 2 5" xfId="20563" xr:uid="{34A78FA9-E55C-4580-85B2-5A3CBD3DE88C}"/>
    <cellStyle name="Total 3 3 2 2 6" xfId="23180" xr:uid="{E364B3DD-12A4-4391-A0D8-2F339F5668CB}"/>
    <cellStyle name="Total 3 3 2 2 7" xfId="28321" xr:uid="{E23A76ED-FDD8-46BC-91E8-45AEBB50ED56}"/>
    <cellStyle name="Total 3 3 2 2 8" xfId="33038" xr:uid="{238C95D9-858E-4B8C-8FB8-9E6461C1A8B7}"/>
    <cellStyle name="Total 3 3 2 2 9" xfId="37554" xr:uid="{51257AFC-208E-4702-ACEA-D7792732C160}"/>
    <cellStyle name="Total 3 3 2 3" xfId="1193" xr:uid="{BFC6D8FA-F38C-4F02-AB95-D30970AEA07B}"/>
    <cellStyle name="Total 3 3 2 3 10" xfId="37194" xr:uid="{C933A055-7704-4A5C-8A0F-9169FDA6A946}"/>
    <cellStyle name="Total 3 3 2 3 11" xfId="43218" xr:uid="{E8B48E6D-02CE-42D4-A3C2-1AF7BBB21E10}"/>
    <cellStyle name="Total 3 3 2 3 12" xfId="47061" xr:uid="{7AAC936C-391B-4D44-A2BD-23EE0B28D422}"/>
    <cellStyle name="Total 3 3 2 3 2" xfId="5635" xr:uid="{10BF838F-EAE2-45B4-801E-8DC09DA3854E}"/>
    <cellStyle name="Total 3 3 2 3 3" xfId="9209" xr:uid="{DD04EF5C-2C20-4E39-A596-8C6BABA75937}"/>
    <cellStyle name="Total 3 3 2 3 4" xfId="13155" xr:uid="{6D4579E7-3F46-452D-ADD8-ED0F20AC5AD3}"/>
    <cellStyle name="Total 3 3 2 3 5" xfId="13389" xr:uid="{3129A5E8-18FF-4288-970F-8459C048B87D}"/>
    <cellStyle name="Total 3 3 2 3 6" xfId="20301" xr:uid="{65B3091A-304D-46A9-B52C-7D1E72C11268}"/>
    <cellStyle name="Total 3 3 2 3 7" xfId="23118" xr:uid="{8ED49F93-D8A5-480B-8FE1-3DA35F390240}"/>
    <cellStyle name="Total 3 3 2 3 8" xfId="28046" xr:uid="{4EDB7E5E-8793-45F8-8568-FEED6F8B43B4}"/>
    <cellStyle name="Total 3 3 2 3 9" xfId="32776" xr:uid="{928B5E80-32CE-49E7-9350-E45F205F5B4A}"/>
    <cellStyle name="Total 3 3 2 4" xfId="2619" xr:uid="{C02D5AA0-F402-442F-9FD8-6AF6004709F7}"/>
    <cellStyle name="Total 3 3 2 4 10" xfId="40336" xr:uid="{ABBD1385-2E3A-4BE8-A34C-438BE9E90BF9}"/>
    <cellStyle name="Total 3 3 2 4 11" xfId="44642" xr:uid="{9240E9C0-69B7-4A09-9441-526142A9603A}"/>
    <cellStyle name="Total 3 3 2 4 12" xfId="50043" xr:uid="{C86AB1A1-74D9-4D89-A81A-5A9113A9F3BC}"/>
    <cellStyle name="Total 3 3 2 4 2" xfId="7056" xr:uid="{C37D425C-44EB-4B55-8B88-464D241DFA39}"/>
    <cellStyle name="Total 3 3 2 4 3" xfId="10635" xr:uid="{F0766D31-9B2F-41DA-A0A9-24C114F3DB17}"/>
    <cellStyle name="Total 3 3 2 4 4" xfId="14534" xr:uid="{1D066735-6726-4282-B2DA-28B9BE186385}"/>
    <cellStyle name="Total 3 3 2 4 5" xfId="17735" xr:uid="{44110A9E-B805-4602-829F-826F787ED284}"/>
    <cellStyle name="Total 3 3 2 4 6" xfId="21718" xr:uid="{5C5EFE0F-81F2-46C1-BC7E-CE077178C7D0}"/>
    <cellStyle name="Total 3 3 2 4 7" xfId="24287" xr:uid="{4283F23D-8DDB-4A8D-B19F-1A8DD8215A21}"/>
    <cellStyle name="Total 3 3 2 4 8" xfId="30591" xr:uid="{0AC0CF00-A178-47ED-824F-09B1A470AFCA}"/>
    <cellStyle name="Total 3 3 2 4 9" xfId="34198" xr:uid="{4FE851B0-5BBE-49A6-9830-8584D5DC57BE}"/>
    <cellStyle name="Total 3 3 2 5" xfId="3308" xr:uid="{04A18016-3F07-4A83-819D-B7A033803FE4}"/>
    <cellStyle name="Total 3 3 2 5 10" xfId="34885" xr:uid="{874C646F-8BF2-4987-9305-ACB9CC5DDF91}"/>
    <cellStyle name="Total 3 3 2 5 11" xfId="38330" xr:uid="{955A7A03-B69E-4BAD-B736-1B115EFE61D5}"/>
    <cellStyle name="Total 3 3 2 5 12" xfId="41019" xr:uid="{B72EDBBC-9135-4D08-8080-9369345DE517}"/>
    <cellStyle name="Total 3 3 2 5 13" xfId="45330" xr:uid="{9BAAA036-6CB1-4E9C-8F25-408E28879DE3}"/>
    <cellStyle name="Total 3 3 2 5 14" xfId="48721" xr:uid="{C2201D7C-CED4-4296-82B8-360D0024DC78}"/>
    <cellStyle name="Total 3 3 2 5 15" xfId="50726" xr:uid="{A5839A06-B525-4931-80CA-7D5B6EABECB6}"/>
    <cellStyle name="Total 3 3 2 5 2" xfId="7743" xr:uid="{DF312E5C-CBEB-46EF-8806-D73A1CA3FE21}"/>
    <cellStyle name="Total 3 3 2 5 3" xfId="11322" xr:uid="{363102CD-FC6F-47F4-A537-69240AA03A27}"/>
    <cellStyle name="Total 3 3 2 5 4" xfId="15222" xr:uid="{87D954B7-910D-42B9-A5ED-4F391801F424}"/>
    <cellStyle name="Total 3 3 2 5 5" xfId="18421" xr:uid="{351F0F9D-8C7A-4F6C-B012-5FF068DCB1E7}"/>
    <cellStyle name="Total 3 3 2 5 6" xfId="22401" xr:uid="{7931A983-EEB1-44D7-A053-31ECC0FC77C3}"/>
    <cellStyle name="Total 3 3 2 5 7" xfId="24963" xr:uid="{C01FF5E5-FCF0-4779-8185-F559CDC1E5C1}"/>
    <cellStyle name="Total 3 3 2 5 8" xfId="29306" xr:uid="{0F68031D-2190-413E-B84A-A6F3F28419FB}"/>
    <cellStyle name="Total 3 3 2 5 9" xfId="31280" xr:uid="{6B1D9C8B-FD5D-497F-A1E9-744831FDCDF6}"/>
    <cellStyle name="Total 3 3 2 6" xfId="2837" xr:uid="{77A49185-65EF-43FA-BACF-65BAB98DBA7F}"/>
    <cellStyle name="Total 3 3 2 6 10" xfId="34415" xr:uid="{38EF351A-236A-4CE6-81F6-7098C085989E}"/>
    <cellStyle name="Total 3 3 2 6 11" xfId="37861" xr:uid="{E51F7098-0E36-4A46-8562-ABFAC777B18B}"/>
    <cellStyle name="Total 3 3 2 6 12" xfId="40551" xr:uid="{7CF5EA93-E19C-4E7C-93B4-8D815545CF7E}"/>
    <cellStyle name="Total 3 3 2 6 13" xfId="44859" xr:uid="{E18E4F5D-FE48-4D31-9FCC-79AFFBF31E1C}"/>
    <cellStyle name="Total 3 3 2 6 14" xfId="48254" xr:uid="{3458624D-7C39-43F8-AAE4-40B7DAEF2AFA}"/>
    <cellStyle name="Total 3 3 2 6 15" xfId="50258" xr:uid="{1C7A89C0-FA61-4FC7-A56D-B0254EB8D5F5}"/>
    <cellStyle name="Total 3 3 2 6 2" xfId="7273" xr:uid="{FCC4443E-03EB-46F7-9946-A1BC96379CB2}"/>
    <cellStyle name="Total 3 3 2 6 3" xfId="10851" xr:uid="{0D330193-6378-4D3C-81A7-5810B9E394CF}"/>
    <cellStyle name="Total 3 3 2 6 4" xfId="14752" xr:uid="{9C43A7F2-EF1F-4FC5-8282-44ECB8B7EDDB}"/>
    <cellStyle name="Total 3 3 2 6 5" xfId="17952" xr:uid="{C8DCA50C-134F-43D1-A104-D42DD14DD065}"/>
    <cellStyle name="Total 3 3 2 6 6" xfId="21933" xr:uid="{F54E1E85-FE25-4E4D-9319-8F62C9A6BCE6}"/>
    <cellStyle name="Total 3 3 2 6 7" xfId="24495" xr:uid="{AE4DEE06-768A-45D1-9164-C62BF1A79272}"/>
    <cellStyle name="Total 3 3 2 6 8" xfId="28836" xr:uid="{E4E6E8DF-3262-4C52-A500-146A193AE75E}"/>
    <cellStyle name="Total 3 3 2 6 9" xfId="30809" xr:uid="{71E058CC-637A-463C-B6CA-025D19FDC89A}"/>
    <cellStyle name="Total 3 3 2 7" xfId="4260" xr:uid="{6240096C-DA44-4C49-BD44-4A0D0D2C0192}"/>
    <cellStyle name="Total 3 3 2 7 10" xfId="41923" xr:uid="{0218A747-D9CF-4590-B49E-DF606F481B27}"/>
    <cellStyle name="Total 3 3 2 7 11" xfId="46259" xr:uid="{4E255A95-35AB-46BD-809F-2F4D46CBFE8E}"/>
    <cellStyle name="Total 3 3 2 7 12" xfId="49663" xr:uid="{7A6A9CBC-5BEF-43D8-84EE-CFBE2DCD0E4E}"/>
    <cellStyle name="Total 3 3 2 7 13" xfId="51630" xr:uid="{E21B17F9-34EF-46F0-B234-BB5E73AED801}"/>
    <cellStyle name="Total 3 3 2 7 2" xfId="8693" xr:uid="{77DAD990-F036-4C74-AF57-9279DBF02419}"/>
    <cellStyle name="Total 3 3 2 7 3" xfId="12264" xr:uid="{489CF348-5D39-4861-94DD-37359A3F257A}"/>
    <cellStyle name="Total 3 3 2 7 4" xfId="16167" xr:uid="{208F336C-61EC-4C5D-8759-051163CB2BE8}"/>
    <cellStyle name="Total 3 3 2 7 5" xfId="19348" xr:uid="{7646B3FC-8B73-4FA8-9611-56494120749D}"/>
    <cellStyle name="Total 3 3 2 7 6" xfId="25867" xr:uid="{89AB1872-3D53-48A8-A9F9-0C41EE5948F6}"/>
    <cellStyle name="Total 3 3 2 7 7" xfId="32215" xr:uid="{F067F264-3748-4941-8BE1-87E30228E22F}"/>
    <cellStyle name="Total 3 3 2 7 8" xfId="35821" xr:uid="{80678A7C-B0DC-4674-A103-82559896D9EF}"/>
    <cellStyle name="Total 3 3 2 7 9" xfId="39273" xr:uid="{C77CF1F0-EFCE-4866-9253-8CA2E2F6B2AA}"/>
    <cellStyle name="Total 3 3 2 8" xfId="3903" xr:uid="{D02C92AC-77CF-4EDF-8697-2E6B5C225210}"/>
    <cellStyle name="Total 3 3 2 8 10" xfId="41566" xr:uid="{EA1A00DD-2C4A-497C-B249-446D16817AE6}"/>
    <cellStyle name="Total 3 3 2 8 11" xfId="45902" xr:uid="{525F5C7A-BBF2-4826-B330-0A5393B94715}"/>
    <cellStyle name="Total 3 3 2 8 12" xfId="49306" xr:uid="{4DAEF3B8-9129-4228-BE5C-13AC056A62F9}"/>
    <cellStyle name="Total 3 3 2 8 13" xfId="51273" xr:uid="{17CD93AA-C531-496B-9116-D21F3E21521E}"/>
    <cellStyle name="Total 3 3 2 8 2" xfId="8336" xr:uid="{725D6CCA-94EF-4415-AC05-472348D8261B}"/>
    <cellStyle name="Total 3 3 2 8 3" xfId="11907" xr:uid="{711A1704-E6C5-48B6-B15C-E29337D3E330}"/>
    <cellStyle name="Total 3 3 2 8 4" xfId="15810" xr:uid="{8C8F305B-C5FC-4099-9CAB-03D9DAAAECD7}"/>
    <cellStyle name="Total 3 3 2 8 5" xfId="18991" xr:uid="{724C3A9E-5C5E-4DF1-9710-58D40CD65514}"/>
    <cellStyle name="Total 3 3 2 8 6" xfId="25510" xr:uid="{A2B98612-1FAD-4052-B336-152619580320}"/>
    <cellStyle name="Total 3 3 2 8 7" xfId="31858" xr:uid="{CC2744CD-5325-41CF-8342-E996F538A495}"/>
    <cellStyle name="Total 3 3 2 8 8" xfId="35464" xr:uid="{612EA352-9294-4B91-8D71-DF657BA35A1C}"/>
    <cellStyle name="Total 3 3 2 8 9" xfId="38916" xr:uid="{3FFFF6AE-12A5-4974-A6E5-A8D1CA178C72}"/>
    <cellStyle name="Total 3 3 2 9" xfId="5298" xr:uid="{2C1EEE5B-1F46-4A8B-8CF0-6C793DBB2F3D}"/>
    <cellStyle name="Total 3 3 3" xfId="1234" xr:uid="{51ED26C4-4C38-438F-B0F6-3FCBBFFD26FC}"/>
    <cellStyle name="Total 3 3 3 10" xfId="43259" xr:uid="{68BC5C71-B5BE-415B-89EB-5D0571A168F6}"/>
    <cellStyle name="Total 3 3 3 11" xfId="47340" xr:uid="{0FA25DF9-512D-45FC-BD1E-B7C28FD31BB3}"/>
    <cellStyle name="Total 3 3 3 2" xfId="5676" xr:uid="{EE83E459-A1C4-478F-9234-17BF2B3C1B5A}"/>
    <cellStyle name="Total 3 3 3 3" xfId="9250" xr:uid="{BE78519E-7AA8-4519-8D52-B2EA314F136C}"/>
    <cellStyle name="Total 3 3 3 4" xfId="5187" xr:uid="{47B93A52-3EEB-41B7-A202-778CCB43700C}"/>
    <cellStyle name="Total 3 3 3 5" xfId="20342" xr:uid="{0A0F90FB-4607-481C-8DB8-2BF756C0FB8E}"/>
    <cellStyle name="Total 3 3 3 6" xfId="12748" xr:uid="{67D1CE01-9D95-47E0-9747-1325BBF7E2EA}"/>
    <cellStyle name="Total 3 3 3 7" xfId="27644" xr:uid="{743BC921-9484-4907-A4A3-6A9CB5FD74AD}"/>
    <cellStyle name="Total 3 3 3 8" xfId="32817" xr:uid="{68E2A9EB-1796-493F-A52C-7C65331D2880}"/>
    <cellStyle name="Total 3 3 3 9" xfId="36686" xr:uid="{117170E2-6ACE-4D88-9373-BA4FC1B5D881}"/>
    <cellStyle name="Total 3 3 4" xfId="1728" xr:uid="{9DE2EB2B-D093-4116-8741-5433B35C4AEB}"/>
    <cellStyle name="Total 3 3 4 10" xfId="29802" xr:uid="{9CD08E27-569B-4564-ADDA-0F7F080C9A6F}"/>
    <cellStyle name="Total 3 3 4 11" xfId="43753" xr:uid="{ED5E7641-25C5-40A4-83C2-3AF8F754D6C0}"/>
    <cellStyle name="Total 3 3 4 12" xfId="47331" xr:uid="{C7DB6E07-967F-4539-813E-FE94126AFD66}"/>
    <cellStyle name="Total 3 3 4 2" xfId="6166" xr:uid="{46F06F3C-EA4A-4351-BDAB-7493BD9F57A6}"/>
    <cellStyle name="Total 3 3 4 3" xfId="9744" xr:uid="{9428F441-8642-4CEF-B71B-624C6CEE2D33}"/>
    <cellStyle name="Total 3 3 4 4" xfId="13646" xr:uid="{39E17DA7-0D06-40FB-B29A-4FC0673989EE}"/>
    <cellStyle name="Total 3 3 4 5" xfId="16849" xr:uid="{4241676B-AE59-494E-9808-5B424EA94520}"/>
    <cellStyle name="Total 3 3 4 6" xfId="20836" xr:uid="{FCE4E46B-99DB-4708-8168-497E011F8095}"/>
    <cellStyle name="Total 3 3 4 7" xfId="23436" xr:uid="{FF5FFE72-4DB9-4891-975E-368F0E32C1CB}"/>
    <cellStyle name="Total 3 3 4 8" xfId="28415" xr:uid="{39E9CE33-BF3B-4729-9052-E195F6212FEB}"/>
    <cellStyle name="Total 3 3 4 9" xfId="33311" xr:uid="{EB362C3F-67E9-4BE6-B679-764A034CA05D}"/>
    <cellStyle name="Total 3 3 5" xfId="2413" xr:uid="{E901D3D5-6BDF-4596-8B3D-A2DC63642E54}"/>
    <cellStyle name="Total 3 3 5 10" xfId="40130" xr:uid="{599749FB-CD97-41B0-AEBA-CE32633EF784}"/>
    <cellStyle name="Total 3 3 5 11" xfId="44436" xr:uid="{3E0D37F3-61BC-4C2C-B35D-22641F202E01}"/>
    <cellStyle name="Total 3 3 5 12" xfId="49101" xr:uid="{61AD5039-A022-42A3-8E08-1E1035C93393}"/>
    <cellStyle name="Total 3 3 5 2" xfId="6851" xr:uid="{B627F8DB-FACA-4850-B429-F9DB560D3AB4}"/>
    <cellStyle name="Total 3 3 5 3" xfId="10429" xr:uid="{E938CB4D-2816-4F53-B2AF-305BECF6875D}"/>
    <cellStyle name="Total 3 3 5 4" xfId="14328" xr:uid="{4E0023F1-5990-4C5D-9D61-EFF9DBC09076}"/>
    <cellStyle name="Total 3 3 5 5" xfId="17529" xr:uid="{25706350-F9DF-4699-9A1A-5883392C31B4}"/>
    <cellStyle name="Total 3 3 5 6" xfId="21512" xr:uid="{7FB1DECB-0946-470F-A035-AF598D08AFC4}"/>
    <cellStyle name="Total 3 3 5 7" xfId="24096" xr:uid="{1F0AF435-2151-401C-9CF7-19197E3F54A6}"/>
    <cellStyle name="Total 3 3 5 8" xfId="28121" xr:uid="{5BAFDA3E-5358-4FD6-B7CD-02C1D108AF6F}"/>
    <cellStyle name="Total 3 3 5 9" xfId="33992" xr:uid="{4F677395-E7DD-4CCF-9FBD-F8C7D6709981}"/>
    <cellStyle name="Total 3 3 6" xfId="3097" xr:uid="{108CDF64-3EFF-4DBE-93FD-AC4ABA2F7851}"/>
    <cellStyle name="Total 3 3 6 10" xfId="34674" xr:uid="{9F209B42-12F7-4204-9423-8B84E09A5FED}"/>
    <cellStyle name="Total 3 3 6 11" xfId="38119" xr:uid="{7912C49F-86EA-4EBC-8516-604A1D087BD0}"/>
    <cellStyle name="Total 3 3 6 12" xfId="40808" xr:uid="{9E34A8BE-EBAB-4793-936B-FE7A8B92429E}"/>
    <cellStyle name="Total 3 3 6 13" xfId="45119" xr:uid="{A4009167-8249-45F6-9C14-73498F5C5A4F}"/>
    <cellStyle name="Total 3 3 6 14" xfId="48510" xr:uid="{5C2CD9AF-F6A5-4AB3-AE46-BB396F0CB027}"/>
    <cellStyle name="Total 3 3 6 15" xfId="50515" xr:uid="{AA847D75-D908-48EA-9B60-8026BA4D5F80}"/>
    <cellStyle name="Total 3 3 6 2" xfId="7532" xr:uid="{DBA1C2B3-1B2D-4BC6-A687-2536FD4EA61C}"/>
    <cellStyle name="Total 3 3 6 3" xfId="11111" xr:uid="{204F464B-D4FC-4832-8D6D-CDE9B2E9F370}"/>
    <cellStyle name="Total 3 3 6 4" xfId="15011" xr:uid="{4C9D9E71-A488-41F4-8666-75E0099DCE2B}"/>
    <cellStyle name="Total 3 3 6 5" xfId="18210" xr:uid="{FA951724-2E3C-4E51-AB7E-7C770EDD52A2}"/>
    <cellStyle name="Total 3 3 6 6" xfId="22190" xr:uid="{7C29051B-1226-45DA-A293-74A9B0F04C2D}"/>
    <cellStyle name="Total 3 3 6 7" xfId="24752" xr:uid="{DB3A0423-E0D5-42BD-B5DC-0F882F919A50}"/>
    <cellStyle name="Total 3 3 6 8" xfId="29095" xr:uid="{94E5E968-4B20-4717-9F10-5A5A9C2BBE72}"/>
    <cellStyle name="Total 3 3 6 9" xfId="31069" xr:uid="{BB8D0C5F-C851-4535-B8B2-880342183D64}"/>
    <cellStyle name="Total 3 3 7" xfId="3471" xr:uid="{0A9AEC2C-C221-4FB0-A837-394E540AB39F}"/>
    <cellStyle name="Total 3 3 7 10" xfId="35048" xr:uid="{D68588E8-ACC3-4A8A-8582-ACD613C82330}"/>
    <cellStyle name="Total 3 3 7 11" xfId="38493" xr:uid="{89533337-A43F-490F-9F50-5FF83AF6FE6D}"/>
    <cellStyle name="Total 3 3 7 12" xfId="41182" xr:uid="{BF0879E0-D211-4387-8B1A-3E94FF68A8C8}"/>
    <cellStyle name="Total 3 3 7 13" xfId="45493" xr:uid="{341605B5-4CB8-4027-9F2A-BB5FC6637016}"/>
    <cellStyle name="Total 3 3 7 14" xfId="48884" xr:uid="{7F676F25-FEB7-4F20-A3CB-C7E743A15894}"/>
    <cellStyle name="Total 3 3 7 15" xfId="50889" xr:uid="{B08552E1-220C-49CB-8C7B-463127A0F714}"/>
    <cellStyle name="Total 3 3 7 2" xfId="7906" xr:uid="{BF278C9F-39E3-4056-9BD2-595619AD10B0}"/>
    <cellStyle name="Total 3 3 7 3" xfId="11485" xr:uid="{C06CB4E7-4112-4F97-936A-D487D925CDE1}"/>
    <cellStyle name="Total 3 3 7 4" xfId="15385" xr:uid="{2DEF7DFD-CB98-4228-A9E5-81FEAEBBCCD8}"/>
    <cellStyle name="Total 3 3 7 5" xfId="18584" xr:uid="{C30AE5EA-037E-4B7B-B055-FDE795DB8689}"/>
    <cellStyle name="Total 3 3 7 6" xfId="22564" xr:uid="{24860869-E4FD-40A9-B7C4-B9B7C15D2B72}"/>
    <cellStyle name="Total 3 3 7 7" xfId="25126" xr:uid="{CE0F0CDC-674D-4C55-AEF6-50D2E59D274C}"/>
    <cellStyle name="Total 3 3 7 8" xfId="29469" xr:uid="{584538A6-0330-4C6A-8428-2CBE24F2891B}"/>
    <cellStyle name="Total 3 3 7 9" xfId="31443" xr:uid="{D9F99D99-B890-4D01-8572-B69C7E817631}"/>
    <cellStyle name="Total 3 3 8" xfId="4051" xr:uid="{56F22120-5D28-43A7-A13F-0EA4901B6DE0}"/>
    <cellStyle name="Total 3 3 8 10" xfId="41714" xr:uid="{2F16EA79-AA8C-42AB-B5F8-532939E7669A}"/>
    <cellStyle name="Total 3 3 8 11" xfId="46050" xr:uid="{7611E8C9-147C-4DC9-868A-19827039DC21}"/>
    <cellStyle name="Total 3 3 8 12" xfId="49454" xr:uid="{6076CC06-649B-4267-9309-41979D8AF4AB}"/>
    <cellStyle name="Total 3 3 8 13" xfId="51421" xr:uid="{9C0EB7B8-966B-4987-AF2F-16458A001777}"/>
    <cellStyle name="Total 3 3 8 2" xfId="8484" xr:uid="{76916CCD-82FB-4532-B93E-CFE620680A2F}"/>
    <cellStyle name="Total 3 3 8 3" xfId="12055" xr:uid="{064F9FDD-BB2C-46A6-B467-A19926050FA4}"/>
    <cellStyle name="Total 3 3 8 4" xfId="15958" xr:uid="{E60C2D57-B58D-4AF8-88D3-4CC112949BD1}"/>
    <cellStyle name="Total 3 3 8 5" xfId="19139" xr:uid="{EBF74BE4-11F7-468E-9884-69BA4C7EABDD}"/>
    <cellStyle name="Total 3 3 8 6" xfId="25658" xr:uid="{6DC3D7D5-3036-4B35-8614-9B153EA5703B}"/>
    <cellStyle name="Total 3 3 8 7" xfId="32006" xr:uid="{BF341587-A79F-44AC-AB24-F47D2A1555DF}"/>
    <cellStyle name="Total 3 3 8 8" xfId="35612" xr:uid="{B8651A6C-F370-434E-B0AA-2C4FAB77DCE5}"/>
    <cellStyle name="Total 3 3 8 9" xfId="39064" xr:uid="{4A258BB7-080F-4F5F-9840-F657EE3EC146}"/>
    <cellStyle name="Total 3 3 9" xfId="4452" xr:uid="{8620E705-3916-41E2-9CDF-98985336555B}"/>
    <cellStyle name="Total 3 3 9 10" xfId="42115" xr:uid="{2486AF97-3F39-4658-A999-D86ABE2D8320}"/>
    <cellStyle name="Total 3 3 9 11" xfId="46451" xr:uid="{C0011AAC-B141-4EC4-A93C-736B8C01EA02}"/>
    <cellStyle name="Total 3 3 9 12" xfId="49855" xr:uid="{89A076A2-E845-4AC0-9477-92E028BF073E}"/>
    <cellStyle name="Total 3 3 9 13" xfId="51822" xr:uid="{FCCF38E7-BE53-4C08-92A9-DC93E19E8ACE}"/>
    <cellStyle name="Total 3 3 9 2" xfId="8885" xr:uid="{4A98F5BB-B07D-41FD-94A3-B7CE17113AF4}"/>
    <cellStyle name="Total 3 3 9 3" xfId="12456" xr:uid="{D4DCECB7-0F82-4B9A-B9B7-D0C512561108}"/>
    <cellStyle name="Total 3 3 9 4" xfId="16359" xr:uid="{DA5E9E76-4E2F-433D-A9AA-0876F13A31A9}"/>
    <cellStyle name="Total 3 3 9 5" xfId="19540" xr:uid="{A5646876-A90C-43E4-908C-B5D0706228E7}"/>
    <cellStyle name="Total 3 3 9 6" xfId="26059" xr:uid="{E9FB326B-1ECE-414D-B04F-9B96C740E7A3}"/>
    <cellStyle name="Total 3 3 9 7" xfId="32407" xr:uid="{7580674C-51F3-44DB-87C5-F32A10DE9B7C}"/>
    <cellStyle name="Total 3 3 9 8" xfId="36013" xr:uid="{9D64D156-58C0-4E22-8649-97568EA707B2}"/>
    <cellStyle name="Total 3 3 9 9" xfId="39465" xr:uid="{D6D77FE9-FA44-4B02-92CA-F42923C22073}"/>
    <cellStyle name="Total 3 4" xfId="670" xr:uid="{1AF0BBA1-170B-4A73-B2C2-4B0A6BA31E9C}"/>
    <cellStyle name="Total 3 4 10" xfId="5728" xr:uid="{B7BC710F-FBD4-4C0B-A468-31D8DEEF8058}"/>
    <cellStyle name="Total 3 4 11" xfId="12947" xr:uid="{6A0FE56E-AD7D-45C6-8039-E94D9BC4968C}"/>
    <cellStyle name="Total 3 4 12" xfId="19784" xr:uid="{D4890604-2C90-4C25-8567-365DBFBF97F5}"/>
    <cellStyle name="Total 3 4 13" xfId="36257" xr:uid="{B631DA60-5405-4FCD-884E-BE93610CD51E}"/>
    <cellStyle name="Total 3 4 14" xfId="42700" xr:uid="{8DCEAF0A-8DD8-48CB-AB9F-F6143AA0B65B}"/>
    <cellStyle name="Total 3 4 15" xfId="52534" xr:uid="{AB3002D5-CA33-4892-A1F2-0556FBC1143C}"/>
    <cellStyle name="Total 3 4 2" xfId="885" xr:uid="{20D43BF1-1EE9-4D34-854A-6C14B00B26AB}"/>
    <cellStyle name="Total 3 4 2 10" xfId="5008" xr:uid="{ECAE2226-5BC7-4AC8-B9E8-9992EFDAECBA}"/>
    <cellStyle name="Total 3 4 2 11" xfId="19994" xr:uid="{720C1D63-1E4D-441C-96F2-F506CBA1DC00}"/>
    <cellStyle name="Total 3 4 2 12" xfId="36365" xr:uid="{36CFAA23-E691-4D1D-B6B4-2A0CBD7FD5EB}"/>
    <cellStyle name="Total 3 4 2 13" xfId="42910" xr:uid="{2A923480-912B-4463-BCD5-800F4CC1577D}"/>
    <cellStyle name="Total 3 4 2 14" xfId="52748" xr:uid="{9EADEBA4-C723-4AF5-82BB-34DDCBF170D1}"/>
    <cellStyle name="Total 3 4 2 2" xfId="1530" xr:uid="{D1C4D6AB-D525-4C21-967E-ACF80B5B3738}"/>
    <cellStyle name="Total 3 4 2 2 10" xfId="43555" xr:uid="{A8DAF4EB-0638-4990-A9C9-07D86FC85BE4}"/>
    <cellStyle name="Total 3 4 2 2 11" xfId="42548" xr:uid="{132A6A51-88CC-4325-BB43-192ED52421E9}"/>
    <cellStyle name="Total 3 4 2 2 2" xfId="5969" xr:uid="{B64F952A-7A31-4A85-BF4C-9205E64C41FD}"/>
    <cellStyle name="Total 3 4 2 2 3" xfId="9546" xr:uid="{BFDE88C0-372F-4CEC-BAE3-C49FBD2A083E}"/>
    <cellStyle name="Total 3 4 2 2 4" xfId="16651" xr:uid="{57BC0DAC-E5B9-4E18-8713-19CF9D66CA52}"/>
    <cellStyle name="Total 3 4 2 2 5" xfId="20638" xr:uid="{381F7EB7-2146-4BE6-9B8C-9822B57370E8}"/>
    <cellStyle name="Total 3 4 2 2 6" xfId="23252" xr:uid="{A3A048DA-2E9E-439D-B208-46B0AD8B457A}"/>
    <cellStyle name="Total 3 4 2 2 7" xfId="26462" xr:uid="{FCAD49B3-7D86-4D08-8D6A-262532EDAB62}"/>
    <cellStyle name="Total 3 4 2 2 8" xfId="33113" xr:uid="{4C0B69E2-1545-4DBB-83D8-A7F3A725ECB1}"/>
    <cellStyle name="Total 3 4 2 2 9" xfId="36571" xr:uid="{F3BD4335-123A-46A6-A3A6-2641062FDCEE}"/>
    <cellStyle name="Total 3 4 2 3" xfId="1281" xr:uid="{9A4FDD8D-5339-478F-9A73-FA6A989625D5}"/>
    <cellStyle name="Total 3 4 2 3 10" xfId="37096" xr:uid="{03E1E3BD-8976-460B-94C6-7EBBB281B3F0}"/>
    <cellStyle name="Total 3 4 2 3 11" xfId="43306" xr:uid="{425FE57C-5BCE-4870-9D12-FDC18D5B83D1}"/>
    <cellStyle name="Total 3 4 2 3 12" xfId="47192" xr:uid="{1D175A99-838E-4928-AD65-D5BF0FF051BB}"/>
    <cellStyle name="Total 3 4 2 3 2" xfId="5723" xr:uid="{26C8D5F6-672C-4DA4-A9FF-5059CF39E483}"/>
    <cellStyle name="Total 3 4 2 3 3" xfId="9297" xr:uid="{4F017911-BAE1-429F-9A94-DFE7C902A714}"/>
    <cellStyle name="Total 3 4 2 3 4" xfId="13230" xr:uid="{EE8EBC9D-244A-485F-87D8-E7F78CDC37B6}"/>
    <cellStyle name="Total 3 4 2 3 5" xfId="5360" xr:uid="{EEC2688C-B7E7-4590-93C1-35518115D715}"/>
    <cellStyle name="Total 3 4 2 3 6" xfId="20389" xr:uid="{99B0C261-0F3F-4BAE-A346-1FBA634B3BF9}"/>
    <cellStyle name="Total 3 4 2 3 7" xfId="12862" xr:uid="{1F6B05F6-236A-4F36-B283-CD24C4A3EDCB}"/>
    <cellStyle name="Total 3 4 2 3 8" xfId="26937" xr:uid="{8EA3BDD5-C983-49C0-AF9C-7CE2C40B451C}"/>
    <cellStyle name="Total 3 4 2 3 9" xfId="32864" xr:uid="{6E5E7686-0150-4551-81B2-3AF399743782}"/>
    <cellStyle name="Total 3 4 2 4" xfId="2660" xr:uid="{A4AB2EF8-BE79-454E-8275-BD6534F06E1F}"/>
    <cellStyle name="Total 3 4 2 4 10" xfId="40377" xr:uid="{8502E0CB-E0BB-4433-B785-3A9BACCBEA13}"/>
    <cellStyle name="Total 3 4 2 4 11" xfId="44683" xr:uid="{9A1BED94-88E1-4923-B6D0-2BB490311200}"/>
    <cellStyle name="Total 3 4 2 4 12" xfId="50084" xr:uid="{401B9029-3440-4B25-A95F-3C7FC887CA14}"/>
    <cellStyle name="Total 3 4 2 4 2" xfId="7096" xr:uid="{C19C9C49-7A95-46D1-901A-FEC6FBC71029}"/>
    <cellStyle name="Total 3 4 2 4 3" xfId="10676" xr:uid="{3D5EC592-F8A0-408D-81CF-D7ABD524A6C5}"/>
    <cellStyle name="Total 3 4 2 4 4" xfId="14575" xr:uid="{23B0BC84-2DD5-41C4-8F15-467BDAFE1EC8}"/>
    <cellStyle name="Total 3 4 2 4 5" xfId="17776" xr:uid="{D56BE708-8119-4276-9AED-222B90CEAC1A}"/>
    <cellStyle name="Total 3 4 2 4 6" xfId="21759" xr:uid="{A1690894-AF3B-4D15-885D-8A1A268F1E20}"/>
    <cellStyle name="Total 3 4 2 4 7" xfId="24326" xr:uid="{0B596A04-4D38-489A-ACBC-969ED6CB8962}"/>
    <cellStyle name="Total 3 4 2 4 8" xfId="30632" xr:uid="{251B4082-162F-4E91-92C3-D0187D97AE71}"/>
    <cellStyle name="Total 3 4 2 4 9" xfId="34239" xr:uid="{F529CC60-8C7E-4226-B8CA-CC6DEB676B5F}"/>
    <cellStyle name="Total 3 4 2 5" xfId="3349" xr:uid="{EF3906F8-53B0-4DDE-88A2-5495F4CE478D}"/>
    <cellStyle name="Total 3 4 2 5 10" xfId="34926" xr:uid="{D9688630-E635-4E5F-BD79-799A2A317D3C}"/>
    <cellStyle name="Total 3 4 2 5 11" xfId="38371" xr:uid="{D433CE47-F01E-4F8F-8D8C-9D9C905C464B}"/>
    <cellStyle name="Total 3 4 2 5 12" xfId="41060" xr:uid="{9234DFA6-E60B-4ECB-B73D-50A05761BD0F}"/>
    <cellStyle name="Total 3 4 2 5 13" xfId="45371" xr:uid="{AFC77306-7437-4E3C-A299-8A9E728E6CDB}"/>
    <cellStyle name="Total 3 4 2 5 14" xfId="48762" xr:uid="{B0981369-FCC7-4550-85FE-EA3F6A6BDCBD}"/>
    <cellStyle name="Total 3 4 2 5 15" xfId="50767" xr:uid="{6A70008A-42E6-43A5-8195-B3A5B2C9B214}"/>
    <cellStyle name="Total 3 4 2 5 2" xfId="7784" xr:uid="{A938FDE1-4BA7-4058-8A32-1351CBEF52A2}"/>
    <cellStyle name="Total 3 4 2 5 3" xfId="11363" xr:uid="{C46A479D-61AA-4B52-B9C8-4F1CA19EBFB0}"/>
    <cellStyle name="Total 3 4 2 5 4" xfId="15263" xr:uid="{16DE66B0-4247-447C-AC1D-1579A48AC35A}"/>
    <cellStyle name="Total 3 4 2 5 5" xfId="18462" xr:uid="{9F6597D4-2EFE-4F1E-9EEA-8B3DA771C28E}"/>
    <cellStyle name="Total 3 4 2 5 6" xfId="22442" xr:uid="{23E00F4F-773E-49D9-9B0B-0C9279C94B11}"/>
    <cellStyle name="Total 3 4 2 5 7" xfId="25004" xr:uid="{599815E1-D295-4705-A061-5F500EDFB700}"/>
    <cellStyle name="Total 3 4 2 5 8" xfId="29347" xr:uid="{713D4AD5-F260-486C-920E-E2B312F67BE8}"/>
    <cellStyle name="Total 3 4 2 5 9" xfId="31321" xr:uid="{3A264799-B3CA-4E9F-98BA-F5537E36E9FA}"/>
    <cellStyle name="Total 3 4 2 6" xfId="2935" xr:uid="{49C52103-7BE8-42DE-8920-56921DE183B3}"/>
    <cellStyle name="Total 3 4 2 6 10" xfId="34512" xr:uid="{D3CA309C-5AB8-4D68-88AC-F770F092DE9F}"/>
    <cellStyle name="Total 3 4 2 6 11" xfId="37957" xr:uid="{4E639F35-FDFC-4FBD-8BBA-40DB96B10D3D}"/>
    <cellStyle name="Total 3 4 2 6 12" xfId="40646" xr:uid="{BE5CD0D9-7299-48FF-9DA0-30C194B0B36B}"/>
    <cellStyle name="Total 3 4 2 6 13" xfId="44957" xr:uid="{B8846AF5-AD4C-473E-9AEF-55D7CAB6044A}"/>
    <cellStyle name="Total 3 4 2 6 14" xfId="48348" xr:uid="{FCF5FA4F-41FC-43A3-B8F5-96D40091EC15}"/>
    <cellStyle name="Total 3 4 2 6 15" xfId="50353" xr:uid="{197BD75E-47C5-44D7-8990-74DE7BB114DD}"/>
    <cellStyle name="Total 3 4 2 6 2" xfId="7370" xr:uid="{6922E827-7C41-493E-8101-26E1B0F9643D}"/>
    <cellStyle name="Total 3 4 2 6 3" xfId="10949" xr:uid="{AE08C68E-91D2-4589-A974-F2C67D899EFD}"/>
    <cellStyle name="Total 3 4 2 6 4" xfId="14849" xr:uid="{C89A2792-D6A4-4A8C-85D1-B9ED2E32EDA4}"/>
    <cellStyle name="Total 3 4 2 6 5" xfId="18048" xr:uid="{9A4DA5E2-84CD-4BA2-A0B8-29E0D16D68E5}"/>
    <cellStyle name="Total 3 4 2 6 6" xfId="22028" xr:uid="{E1992EB1-6270-48C3-9E71-21B4E67B5454}"/>
    <cellStyle name="Total 3 4 2 6 7" xfId="24590" xr:uid="{A7324EA1-C80A-41BF-8863-DDC3EFCFBDCD}"/>
    <cellStyle name="Total 3 4 2 6 8" xfId="28933" xr:uid="{3F82F1C0-AB67-49E5-B65C-20E20ED931A5}"/>
    <cellStyle name="Total 3 4 2 6 9" xfId="30907" xr:uid="{9342A451-008D-41D6-A831-558EDCCFDD9F}"/>
    <cellStyle name="Total 3 4 2 7" xfId="4301" xr:uid="{4B270770-5522-4C40-983D-2465385C5A16}"/>
    <cellStyle name="Total 3 4 2 7 10" xfId="41964" xr:uid="{C6350C3A-C249-4480-8435-DFCFC30D8F66}"/>
    <cellStyle name="Total 3 4 2 7 11" xfId="46300" xr:uid="{727785CF-DE8C-4799-A029-0D37B31E4BF1}"/>
    <cellStyle name="Total 3 4 2 7 12" xfId="49704" xr:uid="{773BBAEF-903D-421B-8D81-3A8839C0B6BE}"/>
    <cellStyle name="Total 3 4 2 7 13" xfId="51671" xr:uid="{011A3474-95CE-4FE0-8BF6-D89BFAE5FA28}"/>
    <cellStyle name="Total 3 4 2 7 2" xfId="8734" xr:uid="{333C98C0-F164-4D9F-B224-B4D1271D5BD5}"/>
    <cellStyle name="Total 3 4 2 7 3" xfId="12305" xr:uid="{21A68BBB-02F7-4E69-AAC0-3BB0C084BED1}"/>
    <cellStyle name="Total 3 4 2 7 4" xfId="16208" xr:uid="{7ED0102B-678D-4190-A247-D9EA35459186}"/>
    <cellStyle name="Total 3 4 2 7 5" xfId="19389" xr:uid="{40CA9EF3-2A03-451B-960E-464AEB9217E4}"/>
    <cellStyle name="Total 3 4 2 7 6" xfId="25908" xr:uid="{13C4901F-91B4-487B-9637-1FEF1787D31F}"/>
    <cellStyle name="Total 3 4 2 7 7" xfId="32256" xr:uid="{C1291AF4-C6BE-42E7-8DA0-BD4D6FB7C9A0}"/>
    <cellStyle name="Total 3 4 2 7 8" xfId="35862" xr:uid="{226CAEB6-AFFB-45CB-B043-31811D9D4DFC}"/>
    <cellStyle name="Total 3 4 2 7 9" xfId="39314" xr:uid="{D501F5B6-F571-4E5D-91EB-13778DE69DE9}"/>
    <cellStyle name="Total 3 4 2 8" xfId="3828" xr:uid="{C006997A-60CD-45AE-9B74-882EF2DB60CF}"/>
    <cellStyle name="Total 3 4 2 8 10" xfId="41491" xr:uid="{B76E7A85-A0E3-4AAA-A2D4-F84EA94A0F4E}"/>
    <cellStyle name="Total 3 4 2 8 11" xfId="45827" xr:uid="{982EE170-B548-47F8-BB1B-EF09C3E02B31}"/>
    <cellStyle name="Total 3 4 2 8 12" xfId="49231" xr:uid="{F2D12301-7BE9-42A4-B24B-28EBB37429E3}"/>
    <cellStyle name="Total 3 4 2 8 13" xfId="51198" xr:uid="{E03A11CD-4ECF-449A-86E8-D78ECA29637E}"/>
    <cellStyle name="Total 3 4 2 8 2" xfId="8261" xr:uid="{911D724D-1BF2-48F9-997F-DE6ACC84B72B}"/>
    <cellStyle name="Total 3 4 2 8 3" xfId="11832" xr:uid="{CB544070-4E9A-495A-8DAD-E02E821DA70B}"/>
    <cellStyle name="Total 3 4 2 8 4" xfId="15735" xr:uid="{B6338A56-D715-425F-8002-97F6E7404CB0}"/>
    <cellStyle name="Total 3 4 2 8 5" xfId="18916" xr:uid="{77441B3F-7A78-4C73-A734-DEA8B39C2814}"/>
    <cellStyle name="Total 3 4 2 8 6" xfId="25435" xr:uid="{6FEFE682-716A-441F-810C-E03D9EED5618}"/>
    <cellStyle name="Total 3 4 2 8 7" xfId="31783" xr:uid="{F09F696F-5C64-4B20-9025-78214942AC6D}"/>
    <cellStyle name="Total 3 4 2 8 8" xfId="35389" xr:uid="{30249782-571A-4076-8ABF-715F08A1AF89}"/>
    <cellStyle name="Total 3 4 2 8 9" xfId="38841" xr:uid="{15D17C05-9596-4ECE-801D-A864D5601141}"/>
    <cellStyle name="Total 3 4 2 9" xfId="4706" xr:uid="{7EECA843-0EBF-4847-A1F3-FAFB8D53BF0B}"/>
    <cellStyle name="Total 3 4 3" xfId="1438" xr:uid="{A1E5F1C2-4820-4E1F-B038-0605AF448954}"/>
    <cellStyle name="Total 3 4 3 10" xfId="43463" xr:uid="{3FF2E4F1-473F-4123-8EF8-32B220A02713}"/>
    <cellStyle name="Total 3 4 3 11" xfId="46729" xr:uid="{E7A2D984-3272-42A0-B0CA-9F5752DC88FC}"/>
    <cellStyle name="Total 3 4 3 2" xfId="5877" xr:uid="{5FEC49FA-45EF-4845-85DE-98F5E90D732C}"/>
    <cellStyle name="Total 3 4 3 3" xfId="9454" xr:uid="{8CB53331-6D79-42CD-80CA-C040E6CD6220}"/>
    <cellStyle name="Total 3 4 3 4" xfId="16559" xr:uid="{C5FA6292-2F6C-4E84-8796-409EE84CB5A8}"/>
    <cellStyle name="Total 3 4 3 5" xfId="20546" xr:uid="{7F7B203E-569D-4D2D-895F-433D9782D360}"/>
    <cellStyle name="Total 3 4 3 6" xfId="23167" xr:uid="{49474DD8-8DA3-4E5D-83F2-6B199C1A05C5}"/>
    <cellStyle name="Total 3 4 3 7" xfId="29897" xr:uid="{7B72A7A7-25F4-4D8E-BD7B-5D69F61EFC6F}"/>
    <cellStyle name="Total 3 4 3 8" xfId="33021" xr:uid="{D8DCE979-2D1A-42DC-B542-6C2E94395101}"/>
    <cellStyle name="Total 3 4 3 9" xfId="30441" xr:uid="{E78FB7DC-429E-4DC0-8FB2-715846DC3B06}"/>
    <cellStyle name="Total 3 4 4" xfId="1822" xr:uid="{3762ADE3-1F0C-4908-ACE0-8156B8C428CD}"/>
    <cellStyle name="Total 3 4 4 10" xfId="27941" xr:uid="{B8D86C6B-6E11-4738-81A9-8C25D2EAE147}"/>
    <cellStyle name="Total 3 4 4 11" xfId="43847" xr:uid="{0B7A8C6A-7E22-4A70-BBE5-BF43FCD99190}"/>
    <cellStyle name="Total 3 4 4 12" xfId="47833" xr:uid="{DA6BB789-F879-4B7B-92DA-6B48B67ED514}"/>
    <cellStyle name="Total 3 4 4 2" xfId="6260" xr:uid="{E9E7804E-A12D-41BA-B0C2-BB9D55ADBE35}"/>
    <cellStyle name="Total 3 4 4 3" xfId="9838" xr:uid="{8DF261F8-6E3D-4155-8276-A192AF6FC64B}"/>
    <cellStyle name="Total 3 4 4 4" xfId="13740" xr:uid="{FEF302C1-0795-4FD5-9CA6-DBCC0C43A25E}"/>
    <cellStyle name="Total 3 4 4 5" xfId="16943" xr:uid="{1C9DD643-9750-4CF2-B35A-C329D303C10D}"/>
    <cellStyle name="Total 3 4 4 6" xfId="20930" xr:uid="{F9A989BB-2F87-4134-B2C2-FEFD101D289D}"/>
    <cellStyle name="Total 3 4 4 7" xfId="23527" xr:uid="{44A3AED0-4AD6-43C6-9EDA-B6A04407767F}"/>
    <cellStyle name="Total 3 4 4 8" xfId="26713" xr:uid="{21373746-C5E2-41BF-ACC1-A0DA5E17D9BE}"/>
    <cellStyle name="Total 3 4 4 9" xfId="33405" xr:uid="{F611792E-38C7-4145-9025-BDB4035A0B7F}"/>
    <cellStyle name="Total 3 4 5" xfId="2454" xr:uid="{8A25A186-33C0-4779-AC2B-39180E27138A}"/>
    <cellStyle name="Total 3 4 5 10" xfId="40171" xr:uid="{802B528E-B6D8-4293-87CA-1965BE2B6150}"/>
    <cellStyle name="Total 3 4 5 11" xfId="44477" xr:uid="{67E620DD-F177-4791-B160-603EC58AE7F1}"/>
    <cellStyle name="Total 3 4 5 12" xfId="47163" xr:uid="{1F4CB6C2-AA4C-495D-985D-D3C70664CE5E}"/>
    <cellStyle name="Total 3 4 5 2" xfId="6892" xr:uid="{4A3AE12C-0830-4044-9D08-8A244CE5CF53}"/>
    <cellStyle name="Total 3 4 5 3" xfId="10470" xr:uid="{4E35C317-C230-4CFB-8F1F-77F83D3803A9}"/>
    <cellStyle name="Total 3 4 5 4" xfId="14369" xr:uid="{14C881C3-4CA2-4BF7-8DBA-753E3B5CC306}"/>
    <cellStyle name="Total 3 4 5 5" xfId="17570" xr:uid="{8F4B4253-20C1-4E02-9985-B3D770F9B9E2}"/>
    <cellStyle name="Total 3 4 5 6" xfId="21553" xr:uid="{880A7614-FB8A-4F8E-8D1A-CE050B62087C}"/>
    <cellStyle name="Total 3 4 5 7" xfId="24135" xr:uid="{F6E38F85-12B2-4A39-BCD8-4E700D1F72B0}"/>
    <cellStyle name="Total 3 4 5 8" xfId="26333" xr:uid="{776FE31B-1E69-45F8-AB86-31845E4D77D6}"/>
    <cellStyle name="Total 3 4 5 9" xfId="34033" xr:uid="{E513F1F7-D4C0-43BA-854E-D3FA219B5831}"/>
    <cellStyle name="Total 3 4 6" xfId="3138" xr:uid="{83F18102-F64A-428E-827E-DDD8205D150B}"/>
    <cellStyle name="Total 3 4 6 10" xfId="34715" xr:uid="{58131B9B-20E1-42B6-996A-123422AC8D92}"/>
    <cellStyle name="Total 3 4 6 11" xfId="38160" xr:uid="{56611034-3BEF-47DE-9186-FEB1C6CD3ECC}"/>
    <cellStyle name="Total 3 4 6 12" xfId="40849" xr:uid="{C79471FB-272B-4C81-9330-109A28B52859}"/>
    <cellStyle name="Total 3 4 6 13" xfId="45160" xr:uid="{3DCF01A7-9D00-4A2B-85B1-EEB397B8FC2A}"/>
    <cellStyle name="Total 3 4 6 14" xfId="48551" xr:uid="{15626E26-1B38-470B-931A-9475BA1D2B50}"/>
    <cellStyle name="Total 3 4 6 15" xfId="50556" xr:uid="{B29EDA4D-5F6E-465D-A261-E31EC87E0874}"/>
    <cellStyle name="Total 3 4 6 2" xfId="7573" xr:uid="{B91DA323-8524-4998-A3E6-58EA356554A9}"/>
    <cellStyle name="Total 3 4 6 3" xfId="11152" xr:uid="{FE6B30BA-5817-4F22-BDC3-5C970793D110}"/>
    <cellStyle name="Total 3 4 6 4" xfId="15052" xr:uid="{7D4B6476-DA07-4D01-89BA-FBDA0E4B1FEE}"/>
    <cellStyle name="Total 3 4 6 5" xfId="18251" xr:uid="{74E531D8-ED48-42D2-902A-B88AF7E5284E}"/>
    <cellStyle name="Total 3 4 6 6" xfId="22231" xr:uid="{C46F235E-EBCE-4450-B70D-4F3A0947FD51}"/>
    <cellStyle name="Total 3 4 6 7" xfId="24793" xr:uid="{C04201B0-BD0D-498C-9A03-4A19906DB7EC}"/>
    <cellStyle name="Total 3 4 6 8" xfId="29136" xr:uid="{1E223A7A-B398-4334-BEF5-39C1E41B809F}"/>
    <cellStyle name="Total 3 4 6 9" xfId="31110" xr:uid="{FBE24B45-E768-47A8-923E-66B2E4DF3A0D}"/>
    <cellStyle name="Total 3 4 7" xfId="3568" xr:uid="{73B40FB2-35A5-49CD-B1A0-02B55A87B0C9}"/>
    <cellStyle name="Total 3 4 7 10" xfId="35145" xr:uid="{82276F38-3FF5-4277-B910-DD41C8A7F587}"/>
    <cellStyle name="Total 3 4 7 11" xfId="38590" xr:uid="{2693A281-DF62-40C0-9DBB-790A3C1A88B9}"/>
    <cellStyle name="Total 3 4 7 12" xfId="41279" xr:uid="{7D38476A-87DD-47C9-A3C2-BC8E226DAD66}"/>
    <cellStyle name="Total 3 4 7 13" xfId="45590" xr:uid="{6B3B4B0C-825E-43D9-AC29-C7E3D41307E0}"/>
    <cellStyle name="Total 3 4 7 14" xfId="48981" xr:uid="{F13E0C8C-C9DA-437B-AD59-1FA57F0A6320}"/>
    <cellStyle name="Total 3 4 7 15" xfId="50986" xr:uid="{3616DBB8-7693-4042-B1D0-00C65CBEF90A}"/>
    <cellStyle name="Total 3 4 7 2" xfId="8003" xr:uid="{82936BD8-7979-494B-A333-54F0BB40B578}"/>
    <cellStyle name="Total 3 4 7 3" xfId="11582" xr:uid="{B25B06BA-737A-4A04-8A11-5C255C4F9BF4}"/>
    <cellStyle name="Total 3 4 7 4" xfId="15482" xr:uid="{E2427C3F-0827-41F9-8B9C-806555186D16}"/>
    <cellStyle name="Total 3 4 7 5" xfId="18681" xr:uid="{E4D6B898-FB9A-4D32-BA96-9FFB66930650}"/>
    <cellStyle name="Total 3 4 7 6" xfId="22661" xr:uid="{C3AA34B2-0646-455C-9776-CAEAAD6F91A7}"/>
    <cellStyle name="Total 3 4 7 7" xfId="25223" xr:uid="{DF44DE31-E457-4B1F-8FB2-D02ED29C39C6}"/>
    <cellStyle name="Total 3 4 7 8" xfId="29566" xr:uid="{378B141F-5A19-46F9-A67E-AF3B2FF0D141}"/>
    <cellStyle name="Total 3 4 7 9" xfId="31540" xr:uid="{4CBA0C7E-BA51-442A-B363-CDDBFB1E9117}"/>
    <cellStyle name="Total 3 4 8" xfId="4092" xr:uid="{8C1A51B6-2E92-4C5E-9E26-6EEBD72CF952}"/>
    <cellStyle name="Total 3 4 8 10" xfId="41755" xr:uid="{C6B9A614-F456-4C29-AE7D-46B80203A7AB}"/>
    <cellStyle name="Total 3 4 8 11" xfId="46091" xr:uid="{237BC434-79C7-447B-BB47-85FDB4CB1057}"/>
    <cellStyle name="Total 3 4 8 12" xfId="49495" xr:uid="{15B8B1FA-250D-44D7-AF8F-A3E62E55ED3E}"/>
    <cellStyle name="Total 3 4 8 13" xfId="51462" xr:uid="{C5B39874-FE6C-4464-A7CA-4561BE8FAB0D}"/>
    <cellStyle name="Total 3 4 8 2" xfId="8525" xr:uid="{91E0F72A-18F3-4AAD-BE74-65865B78CAF4}"/>
    <cellStyle name="Total 3 4 8 3" xfId="12096" xr:uid="{5C401FDB-74E1-4187-9FDD-40B5DE8C1DAD}"/>
    <cellStyle name="Total 3 4 8 4" xfId="15999" xr:uid="{1FB02788-BA6E-436D-8A82-1DA6A048D230}"/>
    <cellStyle name="Total 3 4 8 5" xfId="19180" xr:uid="{21148E63-05D0-4C95-BCD0-024003E49E9B}"/>
    <cellStyle name="Total 3 4 8 6" xfId="25699" xr:uid="{365F406E-7557-462D-9A29-64E78AA8E3CE}"/>
    <cellStyle name="Total 3 4 8 7" xfId="32047" xr:uid="{8401D9CF-8AA5-4D84-90FF-8DDA9BE78AB7}"/>
    <cellStyle name="Total 3 4 8 8" xfId="35653" xr:uid="{72D61665-32AF-4478-83AF-EE600DF1EEE9}"/>
    <cellStyle name="Total 3 4 8 9" xfId="39105" xr:uid="{A1905845-F014-48D3-AC8D-F8A113CA08D7}"/>
    <cellStyle name="Total 3 4 9" xfId="3993" xr:uid="{4BE7A9FA-85A0-4AC8-8EF1-07940CFD6D08}"/>
    <cellStyle name="Total 3 4 9 10" xfId="41656" xr:uid="{E60E58D7-3AAA-4B99-BDCA-0C95FCC45EEB}"/>
    <cellStyle name="Total 3 4 9 11" xfId="45992" xr:uid="{59749427-7130-4205-A1C3-2270D73CACF5}"/>
    <cellStyle name="Total 3 4 9 12" xfId="49396" xr:uid="{12DE7925-5BF6-4665-8F7F-EDB902ED0A6C}"/>
    <cellStyle name="Total 3 4 9 13" xfId="51363" xr:uid="{0AFC77C0-7162-403A-8875-DBCC904A07C0}"/>
    <cellStyle name="Total 3 4 9 2" xfId="8426" xr:uid="{52412B61-10BB-429C-9269-ED768C3EFBB6}"/>
    <cellStyle name="Total 3 4 9 3" xfId="11997" xr:uid="{CD58CB18-3C6B-4DA9-B663-FF83AA0D5C04}"/>
    <cellStyle name="Total 3 4 9 4" xfId="15900" xr:uid="{CE075212-6DF4-45F1-9AA5-B46B5B13A419}"/>
    <cellStyle name="Total 3 4 9 5" xfId="19081" xr:uid="{229F88C5-4EF1-40B0-ABB3-1398FF95A560}"/>
    <cellStyle name="Total 3 4 9 6" xfId="25600" xr:uid="{8F41A84C-4CAA-4DFE-85FE-19AA90F979E9}"/>
    <cellStyle name="Total 3 4 9 7" xfId="31948" xr:uid="{B25FEA59-E616-4B3B-8A11-40FCE764BB22}"/>
    <cellStyle name="Total 3 4 9 8" xfId="35554" xr:uid="{387D5798-E22D-4F00-98B4-885C2669A5C4}"/>
    <cellStyle name="Total 3 4 9 9" xfId="39006" xr:uid="{545181B5-B21B-48F2-B87E-92CFF9E09F6D}"/>
    <cellStyle name="Total 3 5" xfId="767" xr:uid="{C73961B1-9024-407F-962F-1A8BA72D8A9F}"/>
    <cellStyle name="Total 3 5 10" xfId="13332" xr:uid="{F60FD299-E1F3-4D8E-AF7D-8E72D06819D6}"/>
    <cellStyle name="Total 3 5 11" xfId="19880" xr:uid="{2CDBE28F-E78C-4CC7-809B-29A8688B4AE1}"/>
    <cellStyle name="Total 3 5 12" xfId="36361" xr:uid="{2109B897-B494-45AB-A127-193E8FB419A4}"/>
    <cellStyle name="Total 3 5 13" xfId="42797" xr:uid="{DB7BBE1C-839B-4235-9BBD-22E78ABEBA1B}"/>
    <cellStyle name="Total 3 5 14" xfId="52630" xr:uid="{B7A1A2F7-8C46-4182-998D-FA42D4B29737}"/>
    <cellStyle name="Total 3 5 2" xfId="1260" xr:uid="{F55F9415-DC37-4886-A536-8314E07892D8}"/>
    <cellStyle name="Total 3 5 2 10" xfId="43285" xr:uid="{5F280CF4-B0CD-46A0-A245-AF90E351B409}"/>
    <cellStyle name="Total 3 5 2 11" xfId="48141" xr:uid="{25F2CB89-267E-4B95-92E9-E4BF7C1AE2DE}"/>
    <cellStyle name="Total 3 5 2 2" xfId="5702" xr:uid="{618C4EB1-6FC1-409A-A1A3-6E36B42706EE}"/>
    <cellStyle name="Total 3 5 2 3" xfId="9276" xr:uid="{7DDE1818-BB1E-4CDB-99B3-A2AADEAC1FC4}"/>
    <cellStyle name="Total 3 5 2 4" xfId="11690" xr:uid="{FF3203FF-3288-4C93-AF30-A8B208AD086B}"/>
    <cellStyle name="Total 3 5 2 5" xfId="20368" xr:uid="{024D9E60-0562-4475-B2BA-AD5141C6FE04}"/>
    <cellStyle name="Total 3 5 2 6" xfId="22771" xr:uid="{8DF2E27D-55F4-4CEB-B426-A02809C08B28}"/>
    <cellStyle name="Total 3 5 2 7" xfId="27508" xr:uid="{C48ACEE1-D555-4F9E-92BE-BE0D372D0D7A}"/>
    <cellStyle name="Total 3 5 2 8" xfId="32843" xr:uid="{B8412C12-12BB-425D-8DE5-4D68B89EB258}"/>
    <cellStyle name="Total 3 5 2 9" xfId="37572" xr:uid="{7D8C3144-CF1D-495E-9990-BD18BD4B0301}"/>
    <cellStyle name="Total 3 5 3" xfId="1770" xr:uid="{352D9DE3-8617-474D-8C2D-738EA5129490}"/>
    <cellStyle name="Total 3 5 3 10" xfId="26636" xr:uid="{3D7E9707-881E-402C-B5AD-8C19714B378F}"/>
    <cellStyle name="Total 3 5 3 11" xfId="43795" xr:uid="{954D0875-D3D3-43D6-AFB6-1F127A8659CC}"/>
    <cellStyle name="Total 3 5 3 12" xfId="48007" xr:uid="{E0EAA371-4022-452F-92FA-F93A64CFBCF3}"/>
    <cellStyle name="Total 3 5 3 2" xfId="6208" xr:uid="{0D18725B-2F14-4C1C-83AB-E8D217CB4E36}"/>
    <cellStyle name="Total 3 5 3 3" xfId="9786" xr:uid="{E3C452D9-5012-498E-8AA6-413AB34F8267}"/>
    <cellStyle name="Total 3 5 3 4" xfId="13688" xr:uid="{EE3432AD-CEFD-464A-AE90-BA42ED5DE4C3}"/>
    <cellStyle name="Total 3 5 3 5" xfId="16891" xr:uid="{022E31EC-E6BD-4F25-92E8-04DD5CC8BF58}"/>
    <cellStyle name="Total 3 5 3 6" xfId="20878" xr:uid="{188797F6-D6EB-475D-86DD-3728C8CE8603}"/>
    <cellStyle name="Total 3 5 3 7" xfId="23478" xr:uid="{A66905CD-3623-4922-BD3D-46F963FE2872}"/>
    <cellStyle name="Total 3 5 3 8" xfId="28437" xr:uid="{53A66BCF-3420-4359-99CD-7A4628F07E41}"/>
    <cellStyle name="Total 3 5 3 9" xfId="33353" xr:uid="{1AB10332-58AA-428D-8F05-C99E5B0FEF58}"/>
    <cellStyle name="Total 3 5 4" xfId="2550" xr:uid="{9D78B477-1DB5-417F-B702-BE83F79FFC50}"/>
    <cellStyle name="Total 3 5 4 10" xfId="40267" xr:uid="{3BB9EDDC-F543-4F16-A42A-F86C263FD804}"/>
    <cellStyle name="Total 3 5 4 11" xfId="44573" xr:uid="{3164FEA1-6D2D-419C-B587-614D2E6DC391}"/>
    <cellStyle name="Total 3 5 4 12" xfId="47177" xr:uid="{6C1F86DF-8837-4B41-95FE-67332E873A86}"/>
    <cellStyle name="Total 3 5 4 2" xfId="6987" xr:uid="{8CE0D74E-DD44-419B-B0FE-333206AD1F41}"/>
    <cellStyle name="Total 3 5 4 3" xfId="10566" xr:uid="{143DF8C5-57E7-4E21-8A48-B5CC2F05E087}"/>
    <cellStyle name="Total 3 5 4 4" xfId="14465" xr:uid="{F0B7AE98-5A7C-4B66-83EE-59FB999842C0}"/>
    <cellStyle name="Total 3 5 4 5" xfId="17666" xr:uid="{10950A46-AE54-431E-9494-1BA6D45BE6C6}"/>
    <cellStyle name="Total 3 5 4 6" xfId="21649" xr:uid="{1173925B-A33A-4829-925C-B8F2BAE80D2C}"/>
    <cellStyle name="Total 3 5 4 7" xfId="24223" xr:uid="{44883103-907F-4B98-94E0-B0CB1C1E2D6C}"/>
    <cellStyle name="Total 3 5 4 8" xfId="30522" xr:uid="{83AABDCE-371B-4447-A24A-81E8B55EA6A8}"/>
    <cellStyle name="Total 3 5 4 9" xfId="34129" xr:uid="{4E1B9442-CFAA-46DB-9B4D-519264D15F61}"/>
    <cellStyle name="Total 3 5 5" xfId="3234" xr:uid="{6F3B785D-DE99-4B06-BA72-E71885C4C31E}"/>
    <cellStyle name="Total 3 5 5 10" xfId="34811" xr:uid="{433FB8CA-8D10-4F45-8388-092A03DB5AC4}"/>
    <cellStyle name="Total 3 5 5 11" xfId="38256" xr:uid="{A9BFC438-5A0F-4AB8-8852-94FD789E9AFC}"/>
    <cellStyle name="Total 3 5 5 12" xfId="40945" xr:uid="{BFF7ECAD-7970-46A5-86DF-14B742A6CEF2}"/>
    <cellStyle name="Total 3 5 5 13" xfId="45256" xr:uid="{5D2AC28D-9519-4B85-BF05-2B9A80AD90C3}"/>
    <cellStyle name="Total 3 5 5 14" xfId="48647" xr:uid="{4ED46CC9-8F07-4BFB-B0B6-07F5B744CFF4}"/>
    <cellStyle name="Total 3 5 5 15" xfId="50652" xr:uid="{B8D9E18E-B3F2-4D92-8BA0-B7CA7E6D52CA}"/>
    <cellStyle name="Total 3 5 5 2" xfId="7669" xr:uid="{BDDAC3EA-166A-43A8-9CAB-B8916DC96D70}"/>
    <cellStyle name="Total 3 5 5 3" xfId="11248" xr:uid="{58A1DFE8-DA17-4C86-8FCD-C8A2EF7FB1AF}"/>
    <cellStyle name="Total 3 5 5 4" xfId="15148" xr:uid="{23A09E57-9096-46EA-A06E-296CAE724B79}"/>
    <cellStyle name="Total 3 5 5 5" xfId="18347" xr:uid="{022CE5F3-DCA9-455A-9FBE-F915D2FD717F}"/>
    <cellStyle name="Total 3 5 5 6" xfId="22327" xr:uid="{2C2291D5-1156-4E3D-90C6-2D239BE11FF5}"/>
    <cellStyle name="Total 3 5 5 7" xfId="24889" xr:uid="{8D6B40C2-CB6C-4D28-88BF-BBCFF697E111}"/>
    <cellStyle name="Total 3 5 5 8" xfId="29232" xr:uid="{0622CE9F-48E8-4A94-96CB-E7C9BEBDDCBB}"/>
    <cellStyle name="Total 3 5 5 9" xfId="31206" xr:uid="{616B0754-A03C-4762-851D-AE08CE485B38}"/>
    <cellStyle name="Total 3 5 6" xfId="3513" xr:uid="{12A8D7FD-DD62-4279-BBF1-9AAB6C75E8A5}"/>
    <cellStyle name="Total 3 5 6 10" xfId="35090" xr:uid="{341C9327-EBC0-4307-8DD5-A56DD66D96C9}"/>
    <cellStyle name="Total 3 5 6 11" xfId="38535" xr:uid="{65C68891-4CE3-44A2-AD81-DF085E525194}"/>
    <cellStyle name="Total 3 5 6 12" xfId="41224" xr:uid="{FC23105D-D717-43EF-9FF7-A93656D4EB34}"/>
    <cellStyle name="Total 3 5 6 13" xfId="45535" xr:uid="{E8B43461-5EF6-4F31-928F-EFF9B27B78F8}"/>
    <cellStyle name="Total 3 5 6 14" xfId="48926" xr:uid="{62A97E85-5A01-4F03-B0DD-6B3E8D0530F2}"/>
    <cellStyle name="Total 3 5 6 15" xfId="50931" xr:uid="{BA64BA56-02EE-4863-BF29-08BD52DA057C}"/>
    <cellStyle name="Total 3 5 6 2" xfId="7948" xr:uid="{E59D121B-FBC0-4074-AEF6-4357D484A8E9}"/>
    <cellStyle name="Total 3 5 6 3" xfId="11527" xr:uid="{05DFE3F3-2393-4E3B-A2E4-E03FD2F519AF}"/>
    <cellStyle name="Total 3 5 6 4" xfId="15427" xr:uid="{ACA89C68-30A9-47CA-B642-1A4490C0D194}"/>
    <cellStyle name="Total 3 5 6 5" xfId="18626" xr:uid="{2730D1B3-FA84-4BD9-92EF-A67477DB967C}"/>
    <cellStyle name="Total 3 5 6 6" xfId="22606" xr:uid="{FFA7A23B-24D0-4B43-972F-AA0FD62DE44D}"/>
    <cellStyle name="Total 3 5 6 7" xfId="25168" xr:uid="{43EAAE5C-AE66-42F2-9160-1D7E72E11F25}"/>
    <cellStyle name="Total 3 5 6 8" xfId="29511" xr:uid="{FCB71083-56D1-4D1A-BB5A-03F61BB8EE02}"/>
    <cellStyle name="Total 3 5 6 9" xfId="31485" xr:uid="{C013EF80-9F50-4D8B-9918-9E1EE6423CB9}"/>
    <cellStyle name="Total 3 5 7" xfId="4188" xr:uid="{FE361380-801E-445D-A3DD-868D3AA78DE6}"/>
    <cellStyle name="Total 3 5 7 10" xfId="41851" xr:uid="{860C0205-7202-4D03-AA7D-A000ACF83529}"/>
    <cellStyle name="Total 3 5 7 11" xfId="46187" xr:uid="{B329F4FD-6A99-4E31-900D-A9F4AAFBF0DB}"/>
    <cellStyle name="Total 3 5 7 12" xfId="49591" xr:uid="{C773BFA4-2A0B-44AE-A295-6D4277D527A8}"/>
    <cellStyle name="Total 3 5 7 13" xfId="51558" xr:uid="{30A8393F-1CC2-461B-B0E2-3F346C01E8C0}"/>
    <cellStyle name="Total 3 5 7 2" xfId="8621" xr:uid="{78BAA66C-CFFA-4435-A9E3-6966B9510553}"/>
    <cellStyle name="Total 3 5 7 3" xfId="12192" xr:uid="{BE547A4E-DCAF-4712-ABDD-A4AD57DB7E56}"/>
    <cellStyle name="Total 3 5 7 4" xfId="16095" xr:uid="{EC222275-E45A-430A-B569-9B52676CA314}"/>
    <cellStyle name="Total 3 5 7 5" xfId="19276" xr:uid="{8D897217-F73E-48F9-A90C-CCC01C05929E}"/>
    <cellStyle name="Total 3 5 7 6" xfId="25795" xr:uid="{079FB42E-4102-492F-987C-A7245631E6FB}"/>
    <cellStyle name="Total 3 5 7 7" xfId="32143" xr:uid="{AE1E41AC-B654-409D-AF18-99EFA66F0243}"/>
    <cellStyle name="Total 3 5 7 8" xfId="35749" xr:uid="{4DF10E49-7F07-4E4B-8092-071C2C4EF91A}"/>
    <cellStyle name="Total 3 5 7 9" xfId="39201" xr:uid="{351DAB94-7ED0-4367-AE76-5E3D9C2211B0}"/>
    <cellStyle name="Total 3 5 8" xfId="3776" xr:uid="{A8E1C539-ECD5-4B0D-A95D-5AFB064B0999}"/>
    <cellStyle name="Total 3 5 8 10" xfId="41441" xr:uid="{EB8315DE-8191-45FD-A230-3AEC46678A36}"/>
    <cellStyle name="Total 3 5 8 11" xfId="45775" xr:uid="{EDC14B98-5B4B-4F08-9B3A-524635D5BF39}"/>
    <cellStyle name="Total 3 5 8 12" xfId="49179" xr:uid="{0C87DF6D-14ED-4F42-93F1-F4FE99B204C6}"/>
    <cellStyle name="Total 3 5 8 13" xfId="51148" xr:uid="{CF6D391E-0863-4BE7-ABD2-27D9EBD0AFFA}"/>
    <cellStyle name="Total 3 5 8 2" xfId="8209" xr:uid="{D3058934-0C9D-4952-8D83-6052D00B0C67}"/>
    <cellStyle name="Total 3 5 8 3" xfId="11781" xr:uid="{BA0A8CB3-DFF0-43F7-8077-E8FC2E72AD8F}"/>
    <cellStyle name="Total 3 5 8 4" xfId="15683" xr:uid="{8EED8F31-93B0-4BF0-8360-B44333AB6C68}"/>
    <cellStyle name="Total 3 5 8 5" xfId="18864" xr:uid="{47CF3082-C018-4E53-A37B-DB7704B0625F}"/>
    <cellStyle name="Total 3 5 8 6" xfId="25385" xr:uid="{00764C9D-7B53-4987-B56C-9DC18532CE98}"/>
    <cellStyle name="Total 3 5 8 7" xfId="31732" xr:uid="{779BAC29-7445-4963-B816-55AAF2232BE1}"/>
    <cellStyle name="Total 3 5 8 8" xfId="35337" xr:uid="{C6710752-966A-4492-AC22-1E7218346A10}"/>
    <cellStyle name="Total 3 5 8 9" xfId="38789" xr:uid="{FE2D440B-3381-4B0B-8731-C2E32BC840FA}"/>
    <cellStyle name="Total 3 5 9" xfId="4716" xr:uid="{15317C9E-EF53-40AD-9ACE-13CEAD76F78D}"/>
    <cellStyle name="Total 3 6" xfId="1330" xr:uid="{6366A451-4489-4083-ABA1-A825670A4BAA}"/>
    <cellStyle name="Total 3 6 10" xfId="43355" xr:uid="{791EA50E-3262-4094-A54B-ADCCDD2069CA}"/>
    <cellStyle name="Total 3 6 11" xfId="47230" xr:uid="{D8E89CCF-4BB1-477C-A9A2-786F52D50FE2}"/>
    <cellStyle name="Total 3 6 2" xfId="5771" xr:uid="{F88E3875-32CF-4146-ADAD-D5B278964A02}"/>
    <cellStyle name="Total 3 6 3" xfId="9346" xr:uid="{B8BA97D5-49ED-4AB6-A78A-D345FDF5E53E}"/>
    <cellStyle name="Total 3 6 4" xfId="5045" xr:uid="{3B50F4CD-34EB-49F7-ABE9-360E1A442F55}"/>
    <cellStyle name="Total 3 6 5" xfId="20438" xr:uid="{0F305B7E-DFF4-4650-830F-9E19CA5325EB}"/>
    <cellStyle name="Total 3 6 6" xfId="18788" xr:uid="{FBC910EE-1930-4496-AE02-7968C5602DB7}"/>
    <cellStyle name="Total 3 6 7" xfId="28705" xr:uid="{3BAACE48-ABD7-4563-A356-6D791DD8C1E1}"/>
    <cellStyle name="Total 3 6 8" xfId="32913" xr:uid="{D87D9C84-6589-4556-82F4-03402CB430F8}"/>
    <cellStyle name="Total 3 6 9" xfId="37180" xr:uid="{12BBDF98-D30F-476A-879D-4FD56C62509D}"/>
    <cellStyle name="Total 3 7" xfId="1623" xr:uid="{BB65B877-6E4E-4FDF-A354-9A0B328CCBC2}"/>
    <cellStyle name="Total 3 7 10" xfId="26536" xr:uid="{F212C1A6-5BAF-4E4A-A58D-9B1EE718D73A}"/>
    <cellStyle name="Total 3 7 11" xfId="43648" xr:uid="{D8FF592A-6EEE-49F3-B968-8B83DECB0453}"/>
    <cellStyle name="Total 3 7 12" xfId="46901" xr:uid="{1A7395E6-1F28-4221-923C-2FCB73600F07}"/>
    <cellStyle name="Total 3 7 2" xfId="6062" xr:uid="{091AB76A-C96D-4A9E-A43D-F3A8C7414C8F}"/>
    <cellStyle name="Total 3 7 3" xfId="9639" xr:uid="{65C35BA1-3017-48A9-9228-3B0FFFF6C2CF}"/>
    <cellStyle name="Total 3 7 4" xfId="13548" xr:uid="{82CF75EB-5331-4516-8F4F-ECEC4F8B9CE2}"/>
    <cellStyle name="Total 3 7 5" xfId="16744" xr:uid="{D22ED178-255C-411B-97AE-8755172F46F9}"/>
    <cellStyle name="Total 3 7 6" xfId="20731" xr:uid="{5845FEF2-E1C8-4386-8965-001581EEDF7A}"/>
    <cellStyle name="Total 3 7 7" xfId="23339" xr:uid="{51464549-73BE-46A9-9515-867982524847}"/>
    <cellStyle name="Total 3 7 8" xfId="27842" xr:uid="{7DD00803-0884-4CF0-966E-AB8CE9612C9B}"/>
    <cellStyle name="Total 3 7 9" xfId="33206" xr:uid="{F122B20A-0EAB-44EA-89F3-1C015BEF81A3}"/>
    <cellStyle name="Total 3 8" xfId="2024" xr:uid="{3F7D9454-0D4D-4B1B-8BE3-2E21DD63740F}"/>
    <cellStyle name="Total 3 8 10" xfId="39741" xr:uid="{62EDC97E-8EAC-47F1-A5CC-44BC4A29DDF2}"/>
    <cellStyle name="Total 3 8 11" xfId="44047" xr:uid="{FEC70317-BFC2-4B94-A23C-816B2D7A5D9A}"/>
    <cellStyle name="Total 3 8 12" xfId="46829" xr:uid="{49F2C3C6-C43C-4FC7-A200-9AE6222FA82E}"/>
    <cellStyle name="Total 3 8 2" xfId="6462" xr:uid="{5B4D9C1A-D348-429B-8AF1-F812FE2A3A09}"/>
    <cellStyle name="Total 3 8 3" xfId="10040" xr:uid="{0C5D9F28-4BA5-46B6-BF8C-051BECDB0131}"/>
    <cellStyle name="Total 3 8 4" xfId="13939" xr:uid="{FD6A31F9-B3A4-4E03-943F-D9B4ABCE226C}"/>
    <cellStyle name="Total 3 8 5" xfId="17140" xr:uid="{2C4B8361-89CE-4246-A1D8-4DDBFA1CEE0F}"/>
    <cellStyle name="Total 3 8 6" xfId="21123" xr:uid="{8A3C284B-6FA9-4D2A-B406-3EAEFE4DDC44}"/>
    <cellStyle name="Total 3 8 7" xfId="23711" xr:uid="{866476AB-20E9-4506-A44A-86FDA6CA1A15}"/>
    <cellStyle name="Total 3 8 8" xfId="30314" xr:uid="{D295DEE1-22F1-4876-96FD-0CBD2EE80AF6}"/>
    <cellStyle name="Total 3 8 9" xfId="33603" xr:uid="{B47C7EE8-6ADD-4819-91AD-72E75CA350FF}"/>
    <cellStyle name="Total 3 9" xfId="2888" xr:uid="{BEA62FFE-77FE-48AE-9D8F-92AF5C19807F}"/>
    <cellStyle name="Total 3 9 10" xfId="34465" xr:uid="{41597131-377A-47AD-B778-339A31AEB553}"/>
    <cellStyle name="Total 3 9 11" xfId="37910" xr:uid="{6EC5C72B-D1B8-4D6D-9528-8909771A6E7C}"/>
    <cellStyle name="Total 3 9 12" xfId="40599" xr:uid="{6E88357D-C6F8-4048-AB0E-3CDFDECB37C6}"/>
    <cellStyle name="Total 3 9 13" xfId="44910" xr:uid="{1CFF158D-14CD-4D03-B22C-3D4032469426}"/>
    <cellStyle name="Total 3 9 14" xfId="48301" xr:uid="{D3D04773-8C56-4A13-8455-46FB50694C5C}"/>
    <cellStyle name="Total 3 9 15" xfId="50306" xr:uid="{684CF719-21D7-4D9D-B659-D2480CF1B0C0}"/>
    <cellStyle name="Total 3 9 2" xfId="7323" xr:uid="{DE2E3CEB-C943-4396-A9C8-79E28E687D26}"/>
    <cellStyle name="Total 3 9 3" xfId="10902" xr:uid="{2E0ACBEA-BC61-43CF-B231-86C58A4BC0AA}"/>
    <cellStyle name="Total 3 9 4" xfId="14802" xr:uid="{F490928D-31C3-4D29-BEDA-AC8D16C0F4AB}"/>
    <cellStyle name="Total 3 9 5" xfId="18001" xr:uid="{E742E711-BA2A-4344-8799-75F7F0C5637C}"/>
    <cellStyle name="Total 3 9 6" xfId="21981" xr:uid="{6C8C1DB1-E9FA-4AD0-863F-6B2A28DF6E7A}"/>
    <cellStyle name="Total 3 9 7" xfId="24543" xr:uid="{7E47E2EF-838E-4F8F-A72A-EA80FEC46AC4}"/>
    <cellStyle name="Total 3 9 8" xfId="28886" xr:uid="{4A30C1E3-4B55-445B-B26D-AC4A196FE566}"/>
    <cellStyle name="Total 3 9 9" xfId="30860" xr:uid="{ADF6C4DF-0EF6-455A-B66D-F78CBDAFD1CB}"/>
    <cellStyle name="Überschrift" xfId="256" xr:uid="{4901378E-F52C-4CB7-A0CC-4AA5CF7AD938}"/>
    <cellStyle name="Überschrift 1" xfId="257" xr:uid="{098A3CB7-171A-48BE-9FAB-9F3F2FCCF6FC}"/>
    <cellStyle name="Überschrift 2" xfId="258" xr:uid="{DBE35FBC-FB41-4006-8FB7-D7EBFA33D9F6}"/>
    <cellStyle name="Überschrift 3" xfId="259" xr:uid="{6457951E-2395-4EFF-9EDB-BF2E2E30B47F}"/>
    <cellStyle name="Überschrift 4" xfId="260" xr:uid="{F99662A4-035A-4000-86B2-FB5CF7941B73}"/>
    <cellStyle name="Verknüpfte Zelle" xfId="261" xr:uid="{D735FEAD-E712-4CBC-AA17-22871F0895A4}"/>
    <cellStyle name="Warnender Text" xfId="45733" hidden="1" xr:uid="{246518F4-CC9F-46D5-89E1-D84AF8EA32B6}"/>
    <cellStyle name="Warnender Text" xfId="52219" hidden="1" xr:uid="{21BAA2E0-4BF2-4123-BF67-6EAE48A90C31}"/>
    <cellStyle name="Warnender Text" xfId="18166" hidden="1" xr:uid="{B94AB9B3-313C-4F8E-AF88-FE7CF3651AF0}"/>
    <cellStyle name="Warnender Text" xfId="51997" hidden="1" xr:uid="{E86692AE-D86F-4F1B-A5F9-18E038724ACF}"/>
    <cellStyle name="Warnender Text" xfId="32707" hidden="1" xr:uid="{B87C7407-0315-45BC-A51E-4DC9552A548A}"/>
    <cellStyle name="Warnender Text" xfId="33519" hidden="1" xr:uid="{E6992560-39ED-4509-8891-41D8ACBC1623}"/>
    <cellStyle name="Warnender Text" xfId="32509" hidden="1" xr:uid="{F2203404-2028-4358-B45F-BF92E8EC1B99}"/>
    <cellStyle name="Warnender Text" xfId="28843" hidden="1" xr:uid="{82E2A3EF-D8D5-45B4-815E-A1420EE09F68}"/>
    <cellStyle name="Warnender Text" xfId="5956" hidden="1" xr:uid="{FAC5C893-2877-43C7-B88D-656B6772F240}"/>
    <cellStyle name="Warnender Text" xfId="32867" hidden="1" xr:uid="{A35ABBB5-499B-4F34-A149-BBE538F6B6A0}"/>
    <cellStyle name="Warnender Text" xfId="48466" hidden="1" xr:uid="{DDB66AFF-4E57-4986-A1BA-8DD0D4451DFC}"/>
    <cellStyle name="Warnender Text" xfId="32742" hidden="1" xr:uid="{5CB0CC18-77D7-40B1-AED7-CDD82978CCAF}"/>
    <cellStyle name="Warnender Text" xfId="33100" hidden="1" xr:uid="{9F5F624C-FFC3-4236-B01B-096CBC1BB9DB}"/>
    <cellStyle name="Warnender Text" xfId="37667" hidden="1" xr:uid="{BDBC6F59-AF49-454F-8965-6846D7215983}"/>
    <cellStyle name="Warnender Text" xfId="12558" hidden="1" xr:uid="{3809FA3B-649E-4568-B4EF-8A7BF8998B73}"/>
    <cellStyle name="Warnender Text" xfId="2770" hidden="1" xr:uid="{0BCBD3B9-DA8C-4F9E-A4EA-3874E0100AAE}"/>
    <cellStyle name="Warnender Text" xfId="8167" hidden="1" xr:uid="{3D84F3A9-5C8A-41F1-9756-0199F36A943B}"/>
    <cellStyle name="Warnender Text" xfId="29850" hidden="1" xr:uid="{0500B94B-CAB6-4B5C-8B52-B4CA4174EFAF}"/>
    <cellStyle name="Warnender Text" xfId="36115" hidden="1" xr:uid="{5FE4EFFC-C5C8-45D3-9483-527E47090A82}"/>
    <cellStyle name="Warnender Text" xfId="40487" hidden="1" xr:uid="{C9C3AE96-F0F1-47F9-AD8C-3C05986E2465}"/>
    <cellStyle name="Warnender Text" xfId="13894" hidden="1" xr:uid="{836C003C-1A15-4499-8C16-E7DC8CE7CCCF}"/>
    <cellStyle name="Warnender Text" xfId="20513" hidden="1" xr:uid="{A86250C0-0B85-4397-8D82-FF918A389074}"/>
    <cellStyle name="Warnender Text" xfId="25343" hidden="1" xr:uid="{FE39585E-8DF3-4607-8A17-800AC3D8AE14}"/>
    <cellStyle name="Warnender Text" xfId="47286" hidden="1" xr:uid="{B86E2EC3-AFFB-450E-BF37-98D845B07A95}"/>
    <cellStyle name="Warnender Text" xfId="50194" hidden="1" xr:uid="{5569937F-090E-465B-A4CF-7BEB15A4CC60}"/>
    <cellStyle name="Warnender Text" xfId="43430" hidden="1" xr:uid="{5BBF6B97-D0A0-4FCF-B970-8687D91A3D9C}"/>
    <cellStyle name="Warnender Text" xfId="38073" hidden="1" xr:uid="{ACD7C6DB-67CD-4A29-8AAA-1509FD39AAE0}"/>
    <cellStyle name="Warnender Text" xfId="38075" hidden="1" xr:uid="{3281921A-4C37-4EA1-8A23-82063F9D9AB6}"/>
    <cellStyle name="Warnender Text" xfId="5566" hidden="1" xr:uid="{9258609F-659C-475A-B5AC-B87F87B6C903}"/>
    <cellStyle name="Warnender Text" xfId="38747" hidden="1" xr:uid="{DD134A7E-68AD-4F1B-99EE-0254E5EA69FD}"/>
    <cellStyle name="Warnender Text" xfId="48309" hidden="1" xr:uid="{F42F724D-FC37-4620-BE2E-12715215D948}"/>
    <cellStyle name="Warnender Text" xfId="39567" hidden="1" xr:uid="{A975B5EE-3114-4896-8131-495C4AAA6601}"/>
    <cellStyle name="Warnender Text" xfId="45073" hidden="1" xr:uid="{50F928DC-58A7-4918-8FED-91632F515A8A}"/>
    <cellStyle name="Warnender Text" xfId="36597" hidden="1" xr:uid="{F71AE996-05AC-4A53-8B87-B59AF32C9996}"/>
    <cellStyle name="Warnender Text" xfId="37596" hidden="1" xr:uid="{94A4D210-266D-40E1-98DC-EFAEC56A3E2B}"/>
    <cellStyle name="Warnender Text" xfId="44918" hidden="1" xr:uid="{9269802C-9589-4980-8322-F02E74DCEEE1}"/>
    <cellStyle name="Warnender Text" xfId="45075" hidden="1" xr:uid="{2445C54D-C8FA-4389-BF4D-5CB7733878CB}"/>
    <cellStyle name="Warnender Text" xfId="18009" hidden="1" xr:uid="{A1F89D2D-D653-4CBD-BC52-37B9CA83F888}"/>
    <cellStyle name="Warnender Text" xfId="52254" hidden="1" xr:uid="{1EED72AB-089A-489A-BA43-CA6A96646D4B}"/>
    <cellStyle name="Warnender Text" xfId="46553" hidden="1" xr:uid="{8A343311-6A14-496F-B6A8-C14F5494FF1C}"/>
    <cellStyle name="Warnender Text" xfId="23240" hidden="1" xr:uid="{8E4A0D3F-5E5E-4517-BF2E-5A344B097837}"/>
    <cellStyle name="Warnender Text" xfId="47204" hidden="1" xr:uid="{D6EC05E5-B367-4445-BC8C-43FC5A8F07FF}"/>
    <cellStyle name="Warnender Text" xfId="29051" hidden="1" xr:uid="{1FC8A591-C751-490B-9B9B-E4FD99F202F2}"/>
    <cellStyle name="Warnender Text" xfId="28894" hidden="1" xr:uid="{72343E20-1FBF-4139-9417-77FD41E1050B}"/>
    <cellStyle name="Warnender Text" xfId="27205" hidden="1" xr:uid="{5BFA3001-E3AE-48FD-8EF1-053EB5E563ED}"/>
    <cellStyle name="Warnender Text" xfId="27552" hidden="1" xr:uid="{DF943ABD-A6B7-48A0-B84F-56FE1D3C7580}"/>
    <cellStyle name="Warnender Text" xfId="5601" hidden="1" xr:uid="{5ED5BE31-CE93-4816-83F7-6D2B9906544A}"/>
    <cellStyle name="Warnender Text" xfId="27960" hidden="1" xr:uid="{01B1E709-E1B9-440A-8FB4-4BEC80C82905}"/>
    <cellStyle name="Warnender Text" xfId="48464" hidden="1" xr:uid="{6C806ECE-5543-4176-93EE-2964906D3F2A}"/>
    <cellStyle name="Warnender Text" xfId="28769" hidden="1" xr:uid="{4F913D59-7AEE-41C5-8211-D729C6785194}"/>
    <cellStyle name="Warnender Text" xfId="29049" hidden="1" xr:uid="{723490E8-C185-4FD4-A95E-324EF82C0C14}"/>
    <cellStyle name="Warnender Text" xfId="31869" hidden="1" xr:uid="{5E4361A5-E1DD-4814-8BEB-AFF64AA49711}"/>
    <cellStyle name="Warnender Text" xfId="9175" hidden="1" xr:uid="{7671C308-4035-461A-8382-7C028AACF5A3}"/>
    <cellStyle name="Warnender Text" xfId="26939" hidden="1" xr:uid="{B445AC8A-7C5D-4941-B1B4-B79EC5A33045}"/>
    <cellStyle name="Warnender Text" xfId="27105" hidden="1" xr:uid="{9174BAD5-8681-4A1C-BE20-0C240E6E1AD5}"/>
    <cellStyle name="Warnender Text" xfId="28384" hidden="1" xr:uid="{CFE6EF1B-9C9F-4098-BEE8-B04B55D0414E}"/>
    <cellStyle name="Warnender Text" xfId="27906" hidden="1" xr:uid="{B750BBFB-FDD8-4A9A-8BAC-BA1FC5EBCF3F}"/>
    <cellStyle name="Warnender Text" xfId="48080" hidden="1" xr:uid="{82BD2DC7-F5AE-4591-9B78-D59CE2AC90FB}"/>
    <cellStyle name="Warnender Text" xfId="27016" hidden="1" xr:uid="{2C7F8B7B-F8AB-4A5D-9E46-4CD6C981C086}"/>
    <cellStyle name="Warnender Text" xfId="34349" hidden="1" xr:uid="{99A344DA-01AB-41F3-A519-DD83EE5A2A80}"/>
    <cellStyle name="Warnender Text" xfId="28737" hidden="1" xr:uid="{284C2F88-F3E2-4BB6-BFC5-5B226161F537}"/>
    <cellStyle name="Warnender Text" xfId="28095" hidden="1" xr:uid="{A38B4000-177F-41C3-BC34-33984CA875C8}"/>
    <cellStyle name="Warnender Text" xfId="23134" hidden="1" xr:uid="{3B351ED7-36B4-42FF-9D58-67F2D0AF9DDD}"/>
    <cellStyle name="Warnender Text" xfId="23629" hidden="1" xr:uid="{1A9444F9-32ED-4C01-9EDA-FD18CCD86123}"/>
    <cellStyle name="Warnender Text" xfId="35295" hidden="1" xr:uid="{A5D68AB1-C8EF-4B7F-B18E-60461546623C}"/>
    <cellStyle name="Warnender Text" xfId="46907" hidden="1" xr:uid="{174D9FBC-6083-4CB3-9CB6-F758B1031E92}"/>
    <cellStyle name="Warnender Text" xfId="47118" hidden="1" xr:uid="{30B26090-71CF-4C73-A7B2-875B778EAECF}"/>
    <cellStyle name="Warnender Text" xfId="46753" hidden="1" xr:uid="{3862A463-BAC7-463E-A05B-38AD92E24F33}"/>
    <cellStyle name="Warnender Text" xfId="47030" hidden="1" xr:uid="{2A30FFF7-B4E4-42FE-94C1-CA7752E6A3CE}"/>
    <cellStyle name="Warnender Text" xfId="4554" hidden="1" xr:uid="{AB2811A2-19DA-40CD-9EF5-946E7A0FD122}"/>
    <cellStyle name="Warnender Text" xfId="47002" hidden="1" xr:uid="{3946338E-A3D4-4906-8204-D4D3DF67FF8B}"/>
    <cellStyle name="Warnender Text" xfId="36344" hidden="1" xr:uid="{D85C2C0F-5F4F-41FD-8151-3D1FED080C78}"/>
    <cellStyle name="Warnender Text" xfId="47629" hidden="1" xr:uid="{6E920B00-CEBC-4263-BC5D-EFD769FBC87C}"/>
    <cellStyle name="Warnender Text" xfId="48189" hidden="1" xr:uid="{24E6F963-3303-4A5C-9B77-90F37587F78C}"/>
    <cellStyle name="Warnender Text" xfId="36314" hidden="1" xr:uid="{9D9C46F2-0C74-48AA-85E5-1B6618E24C6B}"/>
    <cellStyle name="Warnender Text" xfId="16461" hidden="1" xr:uid="{5761E137-6FB5-4D4D-8B82-797C53450294}"/>
    <cellStyle name="Warnender Text" xfId="9140" hidden="1" xr:uid="{A373D9F5-8DD6-4309-B0DB-5EF7890D4874}"/>
    <cellStyle name="Warnender Text" xfId="37078" hidden="1" xr:uid="{CA6B3E0F-7152-47E7-9D49-21F22A0FE348}"/>
    <cellStyle name="Warnender Text" xfId="31025" hidden="1" xr:uid="{C0AC043B-8FF0-45D3-9B1C-53A0F2F5104E}"/>
    <cellStyle name="Warnender Text" xfId="37918" hidden="1" xr:uid="{9FE63688-9A36-4BE4-9585-5A7CDAC11E9F}"/>
    <cellStyle name="Warnender Text" xfId="36458" hidden="1" xr:uid="{83214FC3-6CC6-4EE8-B38C-1AAC0D1686AF}"/>
    <cellStyle name="Warnender Text" xfId="36567" hidden="1" xr:uid="{03AAD832-5812-414D-8533-888E545E122F}"/>
    <cellStyle name="Warnender Text" xfId="34630" hidden="1" xr:uid="{BDE9CA90-600B-4E72-BD5C-DE8D064F11E1}"/>
    <cellStyle name="Warnender Text" xfId="34473" hidden="1" xr:uid="{48E7B992-AD2C-4953-B16E-CF024251C8AD}"/>
    <cellStyle name="Warnender Text" xfId="47430" hidden="1" xr:uid="{0013F97B-BA90-4F5E-B6F7-3DD032DB697F}"/>
    <cellStyle name="Warnender Text" xfId="35475" hidden="1" xr:uid="{722BDA5A-9DFB-478C-867D-0174ED5792E5}"/>
    <cellStyle name="Warnender Text" xfId="26268" hidden="1" xr:uid="{05F2F5B2-F628-4061-B03D-2FC42290C1C8}"/>
    <cellStyle name="Warnender Text" xfId="26841" hidden="1" xr:uid="{E0EABADA-4487-4B91-8CD1-A05BE923F2D9}"/>
    <cellStyle name="Warnender Text" xfId="36201" hidden="1" xr:uid="{C78C58A9-C5C2-48E7-848B-39A9551D8D49}"/>
    <cellStyle name="Warnender Text" xfId="29726" hidden="1" xr:uid="{B5ABF1E5-B0AE-40DB-BCCD-EC330018D50F}"/>
    <cellStyle name="Warnender Text" xfId="39658" hidden="1" xr:uid="{2BA61C84-70AA-4A61-A04A-1D4FE98DD930}"/>
    <cellStyle name="Warnender Text" xfId="51284" hidden="1" xr:uid="{8E3592A9-0824-4F77-AC8E-6740874A69EF}"/>
    <cellStyle name="Warnender Text" xfId="51924" hidden="1" xr:uid="{6E654F63-A318-465D-A097-B5224FB771FF}"/>
    <cellStyle name="Warnender Text" xfId="48211" hidden="1" xr:uid="{0559BD5D-16E2-4436-BE03-4B56E52E17CF}"/>
    <cellStyle name="Warnender Text" xfId="46996" hidden="1" xr:uid="{6C8FA552-CC5D-47DC-A472-FDA6A5EA39C8}"/>
    <cellStyle name="Warnender Text" xfId="4642" hidden="1" xr:uid="{62173F2A-F454-41CF-ACE8-695AE4120CD5}"/>
    <cellStyle name="Warnender Text" xfId="50469" hidden="1" xr:uid="{7655531D-3503-4951-A0E3-BA8BB7F4EC08}"/>
    <cellStyle name="Warnender Text" xfId="42217" hidden="1" xr:uid="{D2246478-3413-4586-8727-959FE9FA86E2}"/>
    <cellStyle name="Warnender Text" xfId="50314" hidden="1" xr:uid="{C45D8D1F-4935-4410-96F4-3795453D4A9C}"/>
    <cellStyle name="Warnender Text" xfId="51106" hidden="1" xr:uid="{02224694-4688-43E2-B623-71F645812C83}"/>
    <cellStyle name="Warnender Text" xfId="41577" hidden="1" xr:uid="{A16AD3AF-134D-4E77-87B5-6503412EC7BF}"/>
    <cellStyle name="Warnender Text" xfId="31690" hidden="1" xr:uid="{2F448EB9-5D4A-437D-9D8F-0D45648DD3E2}"/>
    <cellStyle name="Warnender Text" xfId="120" hidden="1" xr:uid="{ABC7BAF4-90A6-4E0A-B822-4675BC4A5C25}"/>
    <cellStyle name="Warnender Text" xfId="32585" hidden="1" xr:uid="{BFCFF5C2-AD6F-47E0-A562-256F43529DF0}"/>
    <cellStyle name="Warnender Text" xfId="9995" hidden="1" xr:uid="{D4B3EBF4-71C9-4022-902F-ACBFA784A276}"/>
    <cellStyle name="Warnender Text" xfId="11067" hidden="1" xr:uid="{A29301D5-1FB7-4F58-970B-70095917CF3F}"/>
    <cellStyle name="Warnender Text" xfId="40607" hidden="1" xr:uid="{1EF14CC4-124B-4CC0-83DD-9384AF66D063}"/>
    <cellStyle name="Warnender Text" xfId="41399" hidden="1" xr:uid="{46599796-9444-4133-8DA5-961A25396A16}"/>
    <cellStyle name="Warnender Text" xfId="37705" hidden="1" xr:uid="{CBEE6AC8-A610-43B3-ADA7-34179D579CAF}"/>
    <cellStyle name="Warnender Text" xfId="36685" hidden="1" xr:uid="{039B8790-7FC5-4207-B1D4-4AB1B19E84CA}"/>
    <cellStyle name="Warnender Text" xfId="46618" hidden="1" xr:uid="{70D0C8A0-CC9B-43A9-B495-01155F14DC19}"/>
    <cellStyle name="Warnender Text" xfId="39696" hidden="1" xr:uid="{CDA7BD7B-CCC0-4097-A904-1F7E31FB3E12}"/>
    <cellStyle name="Warnender Text" xfId="13233" hidden="1" xr:uid="{B5C4A309-2101-408A-B5D4-DC3FDE463D10}"/>
    <cellStyle name="Warnender Text" xfId="40762" hidden="1" xr:uid="{C60198A0-8898-498B-A3C2-24338CD32535}"/>
    <cellStyle name="Warnender Text" xfId="40764" hidden="1" xr:uid="{D710E4C6-E960-4545-B769-0834D880DC2F}"/>
    <cellStyle name="Warnender Text" xfId="33558" hidden="1" xr:uid="{D62CC885-867E-42EB-95BA-F9B90BDA7968}"/>
    <cellStyle name="Warnender Text" xfId="13095" hidden="1" xr:uid="{1E3B5D1C-A44E-4ADA-AECB-1799A343FED6}"/>
    <cellStyle name="Warnender Text" xfId="44002" hidden="1" xr:uid="{1F7840F7-5443-4EE1-B1FF-2919E9116BFF}"/>
    <cellStyle name="Warnender Text" xfId="44793" hidden="1" xr:uid="{1398BE54-41FE-40F5-BE02-B300483C5FAD}"/>
    <cellStyle name="Warnender Text" xfId="43027" hidden="1" xr:uid="{405AE737-FBD2-435C-B3E6-D2E801AA71F1}"/>
    <cellStyle name="Warnender Text" xfId="43309" hidden="1" xr:uid="{BEDBA6AA-0215-49FB-A9FE-9A997338891C}"/>
    <cellStyle name="Warnender Text" xfId="5444" hidden="1" xr:uid="{36CBAE20-9D78-4110-ABFC-4C80DBD2B799}"/>
    <cellStyle name="Warnender Text" xfId="43184" hidden="1" xr:uid="{D06DBD60-DB86-40E8-9191-EDA6EBBF919B}"/>
    <cellStyle name="Warnender Text" xfId="15821" hidden="1" xr:uid="{E2DE8613-8140-45FC-9C38-C66CAFB4590A}"/>
    <cellStyle name="Warnender Text" xfId="43149" hidden="1" xr:uid="{D97AEBCE-4414-4E14-A9B6-88C4D09BE7E7}"/>
    <cellStyle name="Warnender Text" xfId="43962" hidden="1" xr:uid="{697F451A-217C-4EFD-89E4-072EFC803D2A}"/>
    <cellStyle name="Warnender Text" xfId="27444" hidden="1" xr:uid="{CBAB63AD-E155-465D-9734-C85A50615F0C}"/>
    <cellStyle name="Warnender Text" xfId="15641" hidden="1" xr:uid="{149DBFD6-4A05-46BA-AC7F-AAE2C1D442B4}"/>
    <cellStyle name="Warnender Text" xfId="5361" hidden="1" xr:uid="{72FD709A-9509-46C8-A002-565D4884B39D}"/>
    <cellStyle name="Warnender Text" xfId="10786" hidden="1" xr:uid="{0DB0D970-8295-454B-8A45-47F58FDF4D6A}"/>
    <cellStyle name="Warnender Text" xfId="11065" hidden="1" xr:uid="{27947FAE-6BF1-49C4-A63D-84D781550BA2}"/>
    <cellStyle name="Warnender Text" xfId="6377" hidden="1" xr:uid="{4D8F5D5E-3259-42FA-874A-BB191DEFBB67}"/>
    <cellStyle name="Warnender Text" xfId="10910" hidden="1" xr:uid="{C5AF78D9-4D03-4E8E-B727-9A335B03D9A7}"/>
    <cellStyle name="Warnender Text" xfId="49137" hidden="1" xr:uid="{8B9E4D66-FDE8-4D0D-9EDB-1AFFCEA88CA4}"/>
    <cellStyle name="Warnender Text" xfId="11918" hidden="1" xr:uid="{85519A63-E00C-40F8-A849-37EE034D53FC}"/>
    <cellStyle name="Warnender Text" xfId="17886" hidden="1" xr:uid="{EF13EDF2-3DA1-4655-8826-F109014506B3}"/>
    <cellStyle name="Warnender Text" xfId="4731" hidden="1" xr:uid="{B806E7E7-DEC7-4E16-819D-20E300A0EDBB}"/>
    <cellStyle name="Warnender Text" xfId="12980" hidden="1" xr:uid="{D1813048-BF22-444A-9854-D51EA39C9FBB}"/>
    <cellStyle name="Warnender Text" xfId="18164" hidden="1" xr:uid="{40AECA8C-6B2C-4A18-B416-2BB1CFC8326E}"/>
    <cellStyle name="Warnender Text" xfId="26379" hidden="1" xr:uid="{35DF34F8-9B88-4BEF-8B13-F01BA0CD433F}"/>
    <cellStyle name="Warnender Text" xfId="13303" hidden="1" xr:uid="{9A9EC2CF-7395-40AB-B00D-974F7B8AEFE2}"/>
    <cellStyle name="Warnender Text" xfId="19002" hidden="1" xr:uid="{21E3B1FD-749E-4395-AF91-39952D35EEC9}"/>
    <cellStyle name="Warnender Text" xfId="42597" hidden="1" xr:uid="{5114DEB9-7AE8-43EE-B6F4-C156874663FE}"/>
    <cellStyle name="Warnender Text" xfId="20110" hidden="1" xr:uid="{4C77C3C7-7E05-48E7-8F6F-1104883205ED}"/>
    <cellStyle name="Warnender Text" xfId="17056" hidden="1" xr:uid="{BB917A96-2601-4803-BD34-8D720831495C}"/>
    <cellStyle name="Warnender Text" xfId="17095" hidden="1" xr:uid="{94E96E94-7170-426A-B86C-8DFE5D7FD17F}"/>
    <cellStyle name="Warnender Text" xfId="4905" hidden="1" xr:uid="{9D381C0C-E9DC-4F37-A16E-E84E8146DBCD}"/>
    <cellStyle name="Warnender Text" xfId="5025" hidden="1" xr:uid="{4FDBCDDF-8ABA-40BA-AF57-796F8A1C362E}"/>
    <cellStyle name="Warnender Text" xfId="5726" hidden="1" xr:uid="{0DCA035F-B82B-436C-822C-CB624B7CDF0C}"/>
    <cellStyle name="Warnender Text" xfId="16526" hidden="1" xr:uid="{5FBB9770-70AC-4DAA-8554-F4298553C022}"/>
    <cellStyle name="Warnender Text" xfId="21078" hidden="1" xr:uid="{3A64C951-FA20-4519-9EF0-08D4D8658309}"/>
    <cellStyle name="Warnender Text" xfId="16638" hidden="1" xr:uid="{FF873301-F716-4F8B-9640-BEE358193AD6}"/>
    <cellStyle name="Warnender Text" xfId="12799" hidden="1" xr:uid="{053B77F7-4F6A-4D84-90EB-46554CA4B020}"/>
    <cellStyle name="Warnender Text" xfId="21869" hidden="1" xr:uid="{7B05C917-A31B-4585-A908-5504E39A33C1}"/>
    <cellStyle name="Warnender Text" xfId="9955" hidden="1" xr:uid="{FD4A3C06-31FE-4A09-B459-1B6C3E372626}"/>
    <cellStyle name="Warnender Text" xfId="21989" hidden="1" xr:uid="{4DB47B61-9301-4392-B0E5-5828123B8DEF}"/>
    <cellStyle name="Warnender Text" xfId="1405" hidden="1" xr:uid="{CEA2EE93-792E-458D-8E3C-591FCEE70BD2}"/>
    <cellStyle name="Warnender Text" xfId="1159" hidden="1" xr:uid="{52F382D7-08A0-47AA-AD2D-09103F2EE60A}"/>
    <cellStyle name="Warnender Text" xfId="6417" hidden="1" xr:uid="{7AFD44C3-9089-4947-B128-848D282457A3}"/>
    <cellStyle name="Warnender Text" xfId="1124" hidden="1" xr:uid="{C53C61B6-FC41-4C97-803A-E7690F0679D5}"/>
    <cellStyle name="Warnender Text" xfId="49317" hidden="1" xr:uid="{39F64BDA-407F-4B84-94C7-E8B032AF2DCE}"/>
    <cellStyle name="Warnender Text" xfId="1979" hidden="1" xr:uid="{B6600373-CCAB-4CE6-9339-2D92D7889D2C}"/>
    <cellStyle name="Warnender Text" xfId="22781" hidden="1" xr:uid="{041D8678-7B11-447E-800C-3662E327A7FE}"/>
    <cellStyle name="Warnender Text" xfId="3051" hidden="1" xr:uid="{7AD1AAA0-4217-447A-81C7-00386B9B5CF5}"/>
    <cellStyle name="Warnender Text" xfId="3053" hidden="1" xr:uid="{2EAF49AD-9A53-460C-926A-9941BE7081D9}"/>
    <cellStyle name="Warnender Text" xfId="34628" hidden="1" xr:uid="{3EAEAAF6-D1E0-410F-9D7F-0CF0D5B5DF84}"/>
    <cellStyle name="Warnender Text" xfId="13343" hidden="1" xr:uid="{15F085A2-16CF-4230-831F-4DD5D149E1D9}"/>
    <cellStyle name="Warnender Text" xfId="45913" hidden="1" xr:uid="{2CBF0191-877A-4511-9EA6-806788B16A0B}"/>
    <cellStyle name="Warnender Text" xfId="52199" hidden="1" xr:uid="{DD0F7F77-4D8B-420F-B3AC-B00523300F04}"/>
    <cellStyle name="Warnender Text" xfId="23667" hidden="1" xr:uid="{CF56FA77-6CD8-40B4-9539-1A8AAA47BA41}"/>
    <cellStyle name="Warnender Text" xfId="24708" hidden="1" xr:uid="{A891D29D-D9F8-4D1D-B576-C708F60BA711}"/>
    <cellStyle name="Warnender Text" xfId="19881" hidden="1" xr:uid="{304FFAB0-8A6D-4978-A397-0D3D2A9D63D1}"/>
    <cellStyle name="Warnender Text" xfId="22961" hidden="1" xr:uid="{EF1924F7-4DF8-4DC8-9F1D-196A91C30C47}"/>
    <cellStyle name="Warnender Text" xfId="22144" hidden="1" xr:uid="{B6035BE1-5E7D-4C4C-BC96-0DF5CD3A22D5}"/>
    <cellStyle name="Warnender Text" xfId="22146" hidden="1" xr:uid="{A37694E5-D716-4C29-9371-3C855F771774}"/>
    <cellStyle name="Warnender Text" xfId="5844" hidden="1" xr:uid="{D9423A96-2515-4E9D-B597-B6EED45EDF89}"/>
    <cellStyle name="Warnender Text" xfId="22793" hidden="1" xr:uid="{023838B3-1E53-4634-A642-69C14A937C38}"/>
    <cellStyle name="Warnender Text" xfId="27326" hidden="1" xr:uid="{969BD876-C5DE-4699-B6E6-DFDE90278D0B}"/>
    <cellStyle name="Warnender Text" xfId="23105" hidden="1" xr:uid="{2FE7BA02-BAAD-4D57-A59D-E422B2C1AFA9}"/>
    <cellStyle name="Warnender Text" xfId="22893" hidden="1" xr:uid="{56DF019B-7EA2-4D38-8421-F4B9076B3538}"/>
    <cellStyle name="Warnender Text" xfId="37794" hidden="1" xr:uid="{3CFC1C26-B19C-44AF-B67D-D1966B147CFE}"/>
    <cellStyle name="Warnender Text" xfId="27172" hidden="1" xr:uid="{DC669DB8-ECC0-4347-984F-9662F1B796BF}"/>
    <cellStyle name="Warnender Text" xfId="5357" hidden="1" xr:uid="{00518553-3CFF-41AB-9133-4B36403A56F6}"/>
    <cellStyle name="Warnender Text" xfId="8131" hidden="1" xr:uid="{46B76C5C-236F-4F87-AEF2-6026530217A6}"/>
    <cellStyle name="Warnender Text" xfId="7206" hidden="1" xr:uid="{C15BC0EC-5FEB-4A20-90E0-9BB1F0F2E6C5}"/>
    <cellStyle name="Warnender Text" xfId="7486" hidden="1" xr:uid="{36A66684-6810-4CFD-A2AA-83B809C9ED32}"/>
    <cellStyle name="Warnender Text" xfId="49957" hidden="1" xr:uid="{546B32CD-2950-42C9-8EB2-9563F8062AED}"/>
    <cellStyle name="Warnender Text" xfId="7331" hidden="1" xr:uid="{C8C72C85-E0C9-498C-8DDA-C4F44D111839}"/>
    <cellStyle name="Warnender Text" xfId="29886" hidden="1" xr:uid="{1AE2C9B3-910C-4054-959F-857B38850724}"/>
    <cellStyle name="Warnender Text" xfId="8347" hidden="1" xr:uid="{18726486-C2D1-4A35-84AD-B58A5BDA8268}"/>
    <cellStyle name="Warnender Text" xfId="8987" hidden="1" xr:uid="{3CC1A759-4F61-46CC-ABE3-74E6976F5DD6}"/>
    <cellStyle name="Warnender Text" xfId="30459" hidden="1" xr:uid="{B44C73FD-5992-4419-856D-E87F819EE05D}"/>
    <cellStyle name="Warnender Text" xfId="18822" hidden="1" xr:uid="{CB3F3AF2-9255-4D25-BB90-5D3F901ABD1E}"/>
    <cellStyle name="Warnender Text" xfId="30068" hidden="1" xr:uid="{CF277F95-0C6F-4FF9-9C7B-E06523E5D3C0}"/>
    <cellStyle name="Warnender Text" xfId="24431" hidden="1" xr:uid="{D3DD4F14-714C-40E3-955C-513C39FBD3F3}"/>
    <cellStyle name="Warnender Text" xfId="24706" hidden="1" xr:uid="{04FB20CC-24A2-4276-977D-E228E8E683E0}"/>
    <cellStyle name="Warnender Text" xfId="47213" hidden="1" xr:uid="{D08D1A88-38E6-4FD3-8D12-01BAE9E3383E}"/>
    <cellStyle name="Warnender Text" xfId="24551" hidden="1" xr:uid="{68690635-9FBB-413B-8F9F-CD1DFF127E97}"/>
    <cellStyle name="Warnender Text" xfId="3914" hidden="1" xr:uid="{73D5C5FC-041F-46BF-BD0A-A41450ACD68F}"/>
    <cellStyle name="Warnender Text" xfId="25521" hidden="1" xr:uid="{BEEF2395-AE30-43B4-B702-0FA3B3A612A8}"/>
    <cellStyle name="Warnender Text" xfId="30742" hidden="1" xr:uid="{AFBE34DA-092D-4BB7-A7BD-48D92F5C1B04}"/>
    <cellStyle name="Warnender Text" xfId="26287" hidden="1" xr:uid="{32B9EEB2-088A-46AC-9DF6-455B789320EE}"/>
    <cellStyle name="Warnender Text" xfId="27053" hidden="1" xr:uid="{9F6645B8-F001-4BA7-964F-5EEFE9974EBD}"/>
    <cellStyle name="Warnender Text" xfId="42316" hidden="1" xr:uid="{1571ACBC-8DA8-44F8-A8E6-DF5929CF23B8}"/>
    <cellStyle name="Warnender Text" xfId="31023" hidden="1" xr:uid="{04B85962-3882-4EEE-93FC-6E0849EF0C4F}"/>
    <cellStyle name="Warnender Text" xfId="37040" hidden="1" xr:uid="{BA66E09B-A101-461E-BAB9-024A5AED039C}"/>
    <cellStyle name="Warnender Text" xfId="9533" hidden="1" xr:uid="{61FDCEF4-6224-460C-BECF-19F4CA5D7CF7}"/>
    <cellStyle name="Warnender Text" xfId="1002" hidden="1" xr:uid="{DDCDCE88-735B-4657-B746-92F30E0B5B5E}"/>
    <cellStyle name="Warnender Text" xfId="1284" hidden="1" xr:uid="{4DE65E7E-8636-49DF-9EF2-FB5FA9503F57}"/>
    <cellStyle name="Warnender Text" xfId="1517" hidden="1" xr:uid="{FBC4AD7C-53B9-4B93-919D-CF175DBCCAA3}"/>
    <cellStyle name="Warnender Text" xfId="14967" hidden="1" xr:uid="{8779279F-5C5E-4627-9C28-CA080036C3B9}"/>
    <cellStyle name="Warnender Text" xfId="14810" hidden="1" xr:uid="{B0CFF725-3986-4F38-97A7-68F64AC0EBDA}"/>
    <cellStyle name="Warnender Text" xfId="13127" hidden="1" xr:uid="{4C0F3425-7B4C-4660-9491-ED6B04FF7C57}"/>
    <cellStyle name="Warnender Text" xfId="13446" hidden="1" xr:uid="{5B186485-362A-49C9-BA38-B574B1B2BB17}"/>
    <cellStyle name="Warnender Text" xfId="47694" hidden="1" xr:uid="{89BB62F3-D095-4180-99E9-70459F0E0ED6}"/>
    <cellStyle name="Warnender Text" xfId="13854" hidden="1" xr:uid="{4D33763E-4BED-4EEE-B46F-433CF9E3B1AF}"/>
    <cellStyle name="Warnender Text" xfId="2896" hidden="1" xr:uid="{1CB971BD-69D3-4384-8AC1-659AEE19C39C}"/>
    <cellStyle name="Warnender Text" xfId="14685" hidden="1" xr:uid="{889F8226-3C1A-4526-A4E8-D9F52990B58E}"/>
    <cellStyle name="Warnender Text" xfId="14965" hidden="1" xr:uid="{B2EF894A-D5BA-4DDD-8BC7-E96744C3F109}"/>
    <cellStyle name="Warnender Text" xfId="20625" hidden="1" xr:uid="{64D19F7B-1BB6-4912-8E84-73C2BC7FB834}"/>
    <cellStyle name="Warnender Text" xfId="26161" hidden="1" xr:uid="{110AB72E-C851-40F7-9D71-0199D7BE2B6C}"/>
    <cellStyle name="Warnender Text" xfId="47592" hidden="1" xr:uid="{3FAEC820-04C8-4891-A67C-27A8B207D98E}"/>
    <cellStyle name="Warnender Text" xfId="50471" hidden="1" xr:uid="{17528824-4110-4227-8895-F4A8B84D92F1}"/>
    <cellStyle name="Warnender Text" xfId="43542" hidden="1" xr:uid="{66C65E14-1FB9-4C90-94FC-2360714A3469}"/>
    <cellStyle name="Warnender Text" xfId="13060" hidden="1" xr:uid="{E6C14F26-1B83-4C3E-A53E-5B3E2AD9414B}"/>
    <cellStyle name="Warnender Text" xfId="22873" hidden="1" xr:uid="{CC3F0EB9-65F1-4042-B5B3-5B2933683BC7}"/>
    <cellStyle name="Warnender Text" xfId="27999" hidden="1" xr:uid="{A015522B-C3F3-4521-A3B6-0132E142C4A6}"/>
    <cellStyle name="Warnender Text" xfId="32988" hidden="1" xr:uid="{F657418F-8CE1-4AA0-9440-27F098C28DCC}"/>
    <cellStyle name="Warnender Text" xfId="38927" hidden="1" xr:uid="{929A52F3-E074-4BB2-B5AD-90869A1FF3E1}"/>
    <cellStyle name="Warnender Text" xfId="11739" hidden="1" xr:uid="{B7EFD7FB-8F3E-43D8-BDDD-63263893DA83}"/>
    <cellStyle name="Warnender Text" xfId="1939" hidden="1" xr:uid="{164A7DC7-E3DF-4AC1-81B5-D659D254D9AE}"/>
    <cellStyle name="Warnender Text" xfId="7488" hidden="1" xr:uid="{F13AB9F2-DB33-40C2-A2C9-35D72DB25FA9}"/>
    <cellStyle name="Warnender Text" xfId="19642" hidden="1" xr:uid="{5D4219BD-9909-46B5-A379-B27EE0ACF902}"/>
    <cellStyle name="Warnender Text" xfId="4888" hidden="1" xr:uid="{A05B652D-A2D8-4F0B-B9F9-09693EF0803B}"/>
    <cellStyle name="Warnender Text" xfId="47372" hidden="1" xr:uid="{8EA1B4F7-C339-4BB6-98DB-E0078B709CE0}"/>
    <cellStyle name="Warnender Text" xfId="20392" hidden="1" xr:uid="{6D4026C6-ABD4-4266-8A7D-C3D9531D0B78}"/>
    <cellStyle name="Warnender Text" xfId="3734" hidden="1" xr:uid="{55B67658-40F0-48EF-921F-C6C7DCE4BBE2}"/>
    <cellStyle name="Warnender Text" xfId="20267" hidden="1" xr:uid="{68FBB11E-EF29-4849-9D40-07971F1C8951}"/>
    <cellStyle name="Warnender Text" xfId="9300" hidden="1" xr:uid="{CAF2B50B-223D-49E2-8CC9-50AC66252964}"/>
    <cellStyle name="Warnender Text" xfId="20232" hidden="1" xr:uid="{34D7062F-4F11-4BD6-9236-9F0C845EB987}"/>
    <cellStyle name="Warnender Text" xfId="21040" hidden="1" xr:uid="{7113A1E9-1EF1-4D5B-8E25-93C4FA6FC2A2}"/>
    <cellStyle name="Warnender Text" xfId="9421" hidden="1" xr:uid="{42BEFACC-B926-479A-BFC7-9CA2B2A408BE}"/>
    <cellStyle name="Warnender Text" xfId="36663" hidden="1" xr:uid="{BEEE2165-C043-45BE-B3F2-52E76B514C4D}"/>
    <cellStyle name="Warnender Text" xfId="30868" hidden="1" xr:uid="{9268D23D-9912-4827-893B-A5DB799170EE}"/>
    <cellStyle name="Warnender Text 2" xfId="471" xr:uid="{FB2DEBF2-B093-44A8-A7ED-9534637B63E1}"/>
    <cellStyle name="Warnender Text 3" xfId="362" xr:uid="{D0443976-BA12-4972-8F70-22CAEBE88BCA}"/>
    <cellStyle name="Warning Text 2" xfId="262" xr:uid="{BFDC379D-458F-4757-B82B-D0632FD24FD7}"/>
    <cellStyle name="Warning Text 3" xfId="315" xr:uid="{2FA6E14A-E863-4C41-B3A7-8FE57C92910F}"/>
    <cellStyle name="Zelle überprüfen" xfId="263" xr:uid="{4DC8624C-FBE3-480A-9366-18B997210962}"/>
    <cellStyle name="Гиперссылка" xfId="264" xr:uid="{D105E820-7FCC-4833-8C40-99DE68F6217A}"/>
    <cellStyle name="Гиперссылка 2" xfId="265" xr:uid="{383AD933-25F2-465A-97F4-2463660A2120}"/>
    <cellStyle name="Гиперссылка 3" xfId="273" xr:uid="{02377D19-A445-42CD-8040-83F2310907E0}"/>
    <cellStyle name="Гиперссылка 4" xfId="445" xr:uid="{ACF1B1C2-588F-4F45-9D35-0ACFB2C01948}"/>
    <cellStyle name="Обычный_2++" xfId="64" xr:uid="{357AE4E0-9C9F-48F2-B4E4-37583E98B858}"/>
    <cellStyle name="Обычный_CRF2002 (1)" xfId="42275" xr:uid="{7838694D-FE33-447F-AD3C-0E164A0CD13B}"/>
  </cellStyles>
  <dxfs count="2">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EAF048"/>
      <color rgb="FFCFD442"/>
      <color rgb="FFFFFF99"/>
      <color rgb="FFB8CD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theme" Target="theme/theme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externalLink" Target="externalLinks/externalLink2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t-L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ŠESD išmetimai pagal skirtingus sektorius, t CO</a:t>
            </a:r>
            <a:r>
              <a:rPr lang="en-US" sz="1400" b="0" i="0" u="none" strike="noStrike" kern="1200" spc="0" baseline="-25000">
                <a:solidFill>
                  <a:sysClr val="windowText" lastClr="000000">
                    <a:lumMod val="65000"/>
                    <a:lumOff val="35000"/>
                  </a:sysClr>
                </a:solidFill>
              </a:rPr>
              <a:t>2</a:t>
            </a:r>
            <a:r>
              <a:rPr lang="en-US" sz="1400" b="0" i="0" u="none" strike="noStrike" kern="1200" spc="0" baseline="0">
                <a:solidFill>
                  <a:sysClr val="windowText" lastClr="000000">
                    <a:lumMod val="65000"/>
                    <a:lumOff val="35000"/>
                  </a:sysClr>
                </a:solidFill>
              </a:rPr>
              <a:t>e</a:t>
            </a:r>
          </a:p>
        </c:rich>
      </c:tx>
      <c:layout>
        <c:manualLayout>
          <c:xMode val="edge"/>
          <c:yMode val="edge"/>
          <c:x val="0.19065159647836813"/>
          <c:y val="1.395613683882734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lt-LT"/>
        </a:p>
      </c:txPr>
    </c:title>
    <c:autoTitleDeleted val="0"/>
    <c:plotArea>
      <c:layout/>
      <c:barChart>
        <c:barDir val="col"/>
        <c:grouping val="stacked"/>
        <c:varyColors val="0"/>
        <c:ser>
          <c:idx val="0"/>
          <c:order val="0"/>
          <c:tx>
            <c:strRef>
              <c:f>Grafikai!$Q$3</c:f>
              <c:strCache>
                <c:ptCount val="1"/>
                <c:pt idx="0">
                  <c:v>I vertinimo sritis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t-LT"/>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Grafikai!$O$4:$O$9</c:f>
              <c:strCache>
                <c:ptCount val="6"/>
                <c:pt idx="0">
                  <c:v>ENERGETIKA</c:v>
                </c:pt>
                <c:pt idx="1">
                  <c:v>TRANSPORTAS</c:v>
                </c:pt>
                <c:pt idx="2">
                  <c:v>ATLIEKOS</c:v>
                </c:pt>
                <c:pt idx="3">
                  <c:v>PRAMONĖ </c:v>
                </c:pt>
                <c:pt idx="4">
                  <c:v>ŽEMĖS ŪKIS</c:v>
                </c:pt>
                <c:pt idx="5">
                  <c:v>KITA III VERTINIMO SRITIS</c:v>
                </c:pt>
              </c:strCache>
            </c:strRef>
          </c:cat>
          <c:val>
            <c:numRef>
              <c:f>Grafikai!$Q$4:$Q$9</c:f>
              <c:numCache>
                <c:formatCode>#,##0.00</c:formatCode>
                <c:ptCount val="6"/>
                <c:pt idx="0">
                  <c:v>111801.11917064535</c:v>
                </c:pt>
                <c:pt idx="1">
                  <c:v>183417.71131111111</c:v>
                </c:pt>
                <c:pt idx="2">
                  <c:v>55219.5670063</c:v>
                </c:pt>
                <c:pt idx="3">
                  <c:v>8617.4034944153627</c:v>
                </c:pt>
                <c:pt idx="4">
                  <c:v>54955.203128686044</c:v>
                </c:pt>
              </c:numCache>
            </c:numRef>
          </c:val>
          <c:extLst>
            <c:ext xmlns:c16="http://schemas.microsoft.com/office/drawing/2014/chart" uri="{C3380CC4-5D6E-409C-BE32-E72D297353CC}">
              <c16:uniqueId val="{0000000E-FFE2-403B-8D76-9318198D32E2}"/>
            </c:ext>
          </c:extLst>
        </c:ser>
        <c:ser>
          <c:idx val="1"/>
          <c:order val="1"/>
          <c:tx>
            <c:strRef>
              <c:f>Grafikai!$R$3</c:f>
              <c:strCache>
                <c:ptCount val="1"/>
                <c:pt idx="0">
                  <c:v>II vertinimo sritis</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lt-LT"/>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Grafikai!$O$4:$O$9</c:f>
              <c:strCache>
                <c:ptCount val="6"/>
                <c:pt idx="0">
                  <c:v>ENERGETIKA</c:v>
                </c:pt>
                <c:pt idx="1">
                  <c:v>TRANSPORTAS</c:v>
                </c:pt>
                <c:pt idx="2">
                  <c:v>ATLIEKOS</c:v>
                </c:pt>
                <c:pt idx="3">
                  <c:v>PRAMONĖ </c:v>
                </c:pt>
                <c:pt idx="4">
                  <c:v>ŽEMĖS ŪKIS</c:v>
                </c:pt>
                <c:pt idx="5">
                  <c:v>KITA III VERTINIMO SRITIS</c:v>
                </c:pt>
              </c:strCache>
            </c:strRef>
          </c:cat>
          <c:val>
            <c:numRef>
              <c:f>Grafikai!$R$4:$R$9</c:f>
              <c:numCache>
                <c:formatCode>#,##0.00</c:formatCode>
                <c:ptCount val="6"/>
                <c:pt idx="0">
                  <c:v>150743.87099041056</c:v>
                </c:pt>
                <c:pt idx="1">
                  <c:v>2.0550600000000001</c:v>
                </c:pt>
                <c:pt idx="2">
                  <c:v>0</c:v>
                </c:pt>
                <c:pt idx="3">
                  <c:v>0</c:v>
                </c:pt>
                <c:pt idx="4">
                  <c:v>0</c:v>
                </c:pt>
              </c:numCache>
            </c:numRef>
          </c:val>
          <c:extLst>
            <c:ext xmlns:c16="http://schemas.microsoft.com/office/drawing/2014/chart" uri="{C3380CC4-5D6E-409C-BE32-E72D297353CC}">
              <c16:uniqueId val="{00000010-FFE2-403B-8D76-9318198D32E2}"/>
            </c:ext>
          </c:extLst>
        </c:ser>
        <c:ser>
          <c:idx val="2"/>
          <c:order val="2"/>
          <c:tx>
            <c:strRef>
              <c:f>Grafikai!$S$3</c:f>
              <c:strCache>
                <c:ptCount val="1"/>
                <c:pt idx="0">
                  <c:v>III vertinimo sritis</c:v>
                </c:pt>
              </c:strCache>
            </c:strRef>
          </c:tx>
          <c:spPr>
            <a:solidFill>
              <a:schemeClr val="accent4"/>
            </a:solidFill>
            <a:ln w="19050">
              <a:solidFill>
                <a:schemeClr val="lt1"/>
              </a:solidFill>
            </a:ln>
            <a:effectLst/>
          </c:spPr>
          <c:invertIfNegative val="0"/>
          <c:dLbls>
            <c:delete val="1"/>
          </c:dLbls>
          <c:cat>
            <c:strRef>
              <c:f>Grafikai!$O$4:$O$9</c:f>
              <c:strCache>
                <c:ptCount val="6"/>
                <c:pt idx="0">
                  <c:v>ENERGETIKA</c:v>
                </c:pt>
                <c:pt idx="1">
                  <c:v>TRANSPORTAS</c:v>
                </c:pt>
                <c:pt idx="2">
                  <c:v>ATLIEKOS</c:v>
                </c:pt>
                <c:pt idx="3">
                  <c:v>PRAMONĖ </c:v>
                </c:pt>
                <c:pt idx="4">
                  <c:v>ŽEMĖS ŪKIS</c:v>
                </c:pt>
                <c:pt idx="5">
                  <c:v>KITA III VERTINIMO SRITIS</c:v>
                </c:pt>
              </c:strCache>
            </c:strRef>
          </c:cat>
          <c:val>
            <c:numRef>
              <c:f>Grafikai!$S$4:$S$9</c:f>
              <c:numCache>
                <c:formatCode>#,##0.00</c:formatCode>
                <c:ptCount val="6"/>
                <c:pt idx="0">
                  <c:v>4522.316129712317</c:v>
                </c:pt>
                <c:pt idx="1">
                  <c:v>0</c:v>
                </c:pt>
                <c:pt idx="2">
                  <c:v>0</c:v>
                </c:pt>
                <c:pt idx="3">
                  <c:v>0</c:v>
                </c:pt>
                <c:pt idx="4">
                  <c:v>0</c:v>
                </c:pt>
                <c:pt idx="5">
                  <c:v>0</c:v>
                </c:pt>
              </c:numCache>
            </c:numRef>
          </c:val>
          <c:extLst>
            <c:ext xmlns:c16="http://schemas.microsoft.com/office/drawing/2014/chart" uri="{C3380CC4-5D6E-409C-BE32-E72D297353CC}">
              <c16:uniqueId val="{00000012-FFE2-403B-8D76-9318198D32E2}"/>
            </c:ext>
          </c:extLst>
        </c:ser>
        <c:dLbls>
          <c:dLblPos val="inBase"/>
          <c:showLegendKey val="0"/>
          <c:showVal val="1"/>
          <c:showCatName val="0"/>
          <c:showSerName val="0"/>
          <c:showPercent val="0"/>
          <c:showBubbleSize val="0"/>
        </c:dLbls>
        <c:gapWidth val="100"/>
        <c:overlap val="100"/>
        <c:axId val="730036832"/>
        <c:axId val="730034432"/>
      </c:barChart>
      <c:catAx>
        <c:axId val="7300368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730034432"/>
        <c:crosses val="autoZero"/>
        <c:auto val="1"/>
        <c:lblAlgn val="ctr"/>
        <c:lblOffset val="100"/>
        <c:noMultiLvlLbl val="0"/>
      </c:catAx>
      <c:valAx>
        <c:axId val="730034432"/>
        <c:scaling>
          <c:orientation val="minMax"/>
          <c:max val="100000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730036832"/>
        <c:crosses val="autoZero"/>
        <c:crossBetween val="between"/>
        <c:majorUnit val="20000"/>
        <c:minorUnit val="100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t-LT"/>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t-L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ŠESD išmetimai pagal skirtingus sektorius, % </a:t>
            </a:r>
          </a:p>
        </c:rich>
      </c:tx>
      <c:layout>
        <c:manualLayout>
          <c:xMode val="edge"/>
          <c:yMode val="edge"/>
          <c:x val="0.15438677679406534"/>
          <c:y val="4.46711680075423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lt-LT"/>
        </a:p>
      </c:txPr>
    </c:title>
    <c:autoTitleDeleted val="0"/>
    <c:plotArea>
      <c:layout/>
      <c:pieChart>
        <c:varyColors val="1"/>
        <c:ser>
          <c:idx val="0"/>
          <c:order val="0"/>
          <c:tx>
            <c:strRef>
              <c:f>Grafikai!$Q$41</c:f>
              <c:strCache>
                <c:ptCount val="1"/>
                <c:pt idx="0">
                  <c:v>Iš viso</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A76-458F-820B-AF02B36AAC3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A76-458F-820B-AF02B36AAC3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A76-458F-820B-AF02B36AAC3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3A76-458F-820B-AF02B36AAC3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3A76-458F-820B-AF02B36AAC3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3A76-458F-820B-AF02B36AAC32}"/>
              </c:ext>
            </c:extLst>
          </c:dPt>
          <c:dLbls>
            <c:dLbl>
              <c:idx val="3"/>
              <c:layout>
                <c:manualLayout>
                  <c:x val="6.9562399949703604E-2"/>
                  <c:y val="-0.1028658424821605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A76-458F-820B-AF02B36AAC3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t-LT"/>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Grafikai!$O$42:$P$47</c:f>
              <c:strCache>
                <c:ptCount val="6"/>
                <c:pt idx="0">
                  <c:v>ENERGETIKA</c:v>
                </c:pt>
                <c:pt idx="1">
                  <c:v>TRANSPORTAS</c:v>
                </c:pt>
                <c:pt idx="2">
                  <c:v>ATLIEKOS</c:v>
                </c:pt>
                <c:pt idx="3">
                  <c:v>PRAMONĖ </c:v>
                </c:pt>
                <c:pt idx="4">
                  <c:v>ŽEMĖS ŪKIS</c:v>
                </c:pt>
                <c:pt idx="5">
                  <c:v>KITA III VERTINIMO SRITIS</c:v>
                </c:pt>
              </c:strCache>
            </c:strRef>
          </c:cat>
          <c:val>
            <c:numRef>
              <c:f>Grafikai!$Q$42:$Q$47</c:f>
              <c:numCache>
                <c:formatCode>#,##0.00</c:formatCode>
                <c:ptCount val="6"/>
                <c:pt idx="0">
                  <c:v>267067.30629076826</c:v>
                </c:pt>
                <c:pt idx="1">
                  <c:v>183419.76637111112</c:v>
                </c:pt>
                <c:pt idx="2">
                  <c:v>55219.5670063</c:v>
                </c:pt>
                <c:pt idx="3">
                  <c:v>8617.4034944153627</c:v>
                </c:pt>
                <c:pt idx="4">
                  <c:v>54955.203128686044</c:v>
                </c:pt>
                <c:pt idx="5">
                  <c:v>0</c:v>
                </c:pt>
              </c:numCache>
            </c:numRef>
          </c:val>
          <c:extLst>
            <c:ext xmlns:c16="http://schemas.microsoft.com/office/drawing/2014/chart" uri="{C3380CC4-5D6E-409C-BE32-E72D297353CC}">
              <c16:uniqueId val="{0000000C-3A76-458F-820B-AF02B36AAC32}"/>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4315533466793073"/>
          <c:y val="0.15277663449073631"/>
          <c:w val="0.33934780175570339"/>
          <c:h val="0.76134926890288757"/>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lt-L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t-L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t-L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lt-LT" sz="1400" b="0" i="0" u="none" strike="noStrike" kern="1200" spc="0" baseline="0">
                <a:solidFill>
                  <a:sysClr val="windowText" lastClr="000000">
                    <a:lumMod val="65000"/>
                    <a:lumOff val="35000"/>
                  </a:sysClr>
                </a:solidFill>
              </a:rPr>
              <a:t>ŠESD </a:t>
            </a:r>
            <a:r>
              <a:rPr lang="en-GB" sz="1400" b="0" i="0" u="none" strike="noStrike" kern="1200" spc="0" baseline="0">
                <a:solidFill>
                  <a:sysClr val="windowText" lastClr="000000">
                    <a:lumMod val="65000"/>
                    <a:lumOff val="35000"/>
                  </a:sysClr>
                </a:solidFill>
              </a:rPr>
              <a:t>i</a:t>
            </a:r>
            <a:r>
              <a:rPr lang="lt-LT" sz="1400" b="0" i="0" u="none" strike="noStrike" kern="1200" spc="0" baseline="0">
                <a:solidFill>
                  <a:sysClr val="windowText" lastClr="000000">
                    <a:lumMod val="65000"/>
                    <a:lumOff val="35000"/>
                  </a:sysClr>
                </a:solidFill>
              </a:rPr>
              <a:t>šmetimai </a:t>
            </a:r>
            <a:r>
              <a:rPr lang="en-GB" sz="1400" b="0" i="0" u="none" strike="noStrike" kern="1200" spc="0" baseline="0">
                <a:solidFill>
                  <a:sysClr val="windowText" lastClr="000000">
                    <a:lumMod val="65000"/>
                    <a:lumOff val="35000"/>
                  </a:sysClr>
                </a:solidFill>
              </a:rPr>
              <a:t>ENERGETIKA</a:t>
            </a:r>
            <a:r>
              <a:rPr lang="lt-LT" sz="1400" b="0" i="0" u="none" strike="noStrike" kern="1200" spc="0" baseline="0">
                <a:solidFill>
                  <a:sysClr val="windowText" lastClr="000000">
                    <a:lumMod val="65000"/>
                    <a:lumOff val="35000"/>
                  </a:sysClr>
                </a:solidFill>
              </a:rPr>
              <a:t>,</a:t>
            </a:r>
            <a:r>
              <a:rPr lang="en-GB" sz="1400" b="0" i="0" u="none" strike="noStrike" kern="1200" spc="0" baseline="0">
                <a:solidFill>
                  <a:sysClr val="windowText" lastClr="000000">
                    <a:lumMod val="65000"/>
                    <a:lumOff val="35000"/>
                  </a:sysClr>
                </a:solidFill>
              </a:rPr>
              <a:t> t CO</a:t>
            </a:r>
            <a:r>
              <a:rPr lang="en-GB" sz="1400" b="0" i="0" u="none" strike="noStrike" kern="1200" spc="0" baseline="-25000">
                <a:solidFill>
                  <a:sysClr val="windowText" lastClr="000000">
                    <a:lumMod val="65000"/>
                    <a:lumOff val="35000"/>
                  </a:sysClr>
                </a:solidFill>
              </a:rPr>
              <a:t>2</a:t>
            </a:r>
            <a:r>
              <a:rPr lang="en-GB" sz="1400" b="0" i="0" u="none" strike="noStrike" kern="1200" spc="0" baseline="0">
                <a:solidFill>
                  <a:sysClr val="windowText" lastClr="000000">
                    <a:lumMod val="65000"/>
                    <a:lumOff val="35000"/>
                  </a:sysClr>
                </a:solidFill>
              </a:rPr>
              <a:t>e</a:t>
            </a:r>
          </a:p>
        </c:rich>
      </c:tx>
      <c:layout>
        <c:manualLayout>
          <c:xMode val="edge"/>
          <c:yMode val="edge"/>
          <c:x val="0.24187077117872832"/>
          <c:y val="5.0603598529278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lt-LT"/>
        </a:p>
      </c:txPr>
    </c:title>
    <c:autoTitleDeleted val="0"/>
    <c:plotArea>
      <c:layout/>
      <c:barChart>
        <c:barDir val="col"/>
        <c:grouping val="stacked"/>
        <c:varyColors val="0"/>
        <c:ser>
          <c:idx val="0"/>
          <c:order val="0"/>
          <c:tx>
            <c:strRef>
              <c:f>Grafikai!$P$57</c:f>
              <c:strCache>
                <c:ptCount val="1"/>
                <c:pt idx="0">
                  <c:v>I vertinimo sritis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t-L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Grafikai!$O$58:$O$62</c:f>
              <c:strCache>
                <c:ptCount val="5"/>
                <c:pt idx="0">
                  <c:v>Gyvenamieji pastatai</c:v>
                </c:pt>
                <c:pt idx="1">
                  <c:v>Komerciniai ir instituciniai pastatai ir įrenginiai</c:v>
                </c:pt>
                <c:pt idx="2">
                  <c:v>Gamybos pramonė ir statyba</c:v>
                </c:pt>
                <c:pt idx="3">
                  <c:v>Energijos gamybos pramonė</c:v>
                </c:pt>
                <c:pt idx="4">
                  <c:v>Žemės ūkis ir miškininkystė</c:v>
                </c:pt>
              </c:strCache>
            </c:strRef>
          </c:cat>
          <c:val>
            <c:numRef>
              <c:f>Grafikai!$P$58:$P$62</c:f>
              <c:numCache>
                <c:formatCode>#,##0.00</c:formatCode>
                <c:ptCount val="5"/>
                <c:pt idx="0">
                  <c:v>26057.014390834476</c:v>
                </c:pt>
                <c:pt idx="1">
                  <c:v>44702.700506370442</c:v>
                </c:pt>
                <c:pt idx="2">
                  <c:v>40407.024084401244</c:v>
                </c:pt>
                <c:pt idx="3">
                  <c:v>634.38018903918771</c:v>
                </c:pt>
                <c:pt idx="4">
                  <c:v>0</c:v>
                </c:pt>
              </c:numCache>
            </c:numRef>
          </c:val>
          <c:extLst>
            <c:ext xmlns:c16="http://schemas.microsoft.com/office/drawing/2014/chart" uri="{C3380CC4-5D6E-409C-BE32-E72D297353CC}">
              <c16:uniqueId val="{00000000-DB2F-43D6-BA09-578EB91819F4}"/>
            </c:ext>
          </c:extLst>
        </c:ser>
        <c:ser>
          <c:idx val="1"/>
          <c:order val="1"/>
          <c:tx>
            <c:strRef>
              <c:f>Grafikai!$Q$57</c:f>
              <c:strCache>
                <c:ptCount val="1"/>
                <c:pt idx="0">
                  <c:v>II vertinimo sritis</c:v>
                </c:pt>
              </c:strCache>
            </c:strRef>
          </c:tx>
          <c:spPr>
            <a:solidFill>
              <a:schemeClr val="accent5"/>
            </a:solidFill>
            <a:ln w="19050">
              <a:solidFill>
                <a:schemeClr val="lt1"/>
              </a:solidFill>
            </a:ln>
            <a:effectLst/>
          </c:spPr>
          <c:invertIfNegative val="0"/>
          <c:dLbls>
            <c:delete val="1"/>
          </c:dLbls>
          <c:cat>
            <c:strRef>
              <c:f>Grafikai!$O$58:$O$62</c:f>
              <c:strCache>
                <c:ptCount val="5"/>
                <c:pt idx="0">
                  <c:v>Gyvenamieji pastatai</c:v>
                </c:pt>
                <c:pt idx="1">
                  <c:v>Komerciniai ir instituciniai pastatai ir įrenginiai</c:v>
                </c:pt>
                <c:pt idx="2">
                  <c:v>Gamybos pramonė ir statyba</c:v>
                </c:pt>
                <c:pt idx="3">
                  <c:v>Energijos gamybos pramonė</c:v>
                </c:pt>
                <c:pt idx="4">
                  <c:v>Žemės ūkis ir miškininkystė</c:v>
                </c:pt>
              </c:strCache>
            </c:strRef>
          </c:cat>
          <c:val>
            <c:numRef>
              <c:f>Grafikai!$Q$58:$Q$62</c:f>
              <c:numCache>
                <c:formatCode>#,##0.00</c:formatCode>
                <c:ptCount val="5"/>
                <c:pt idx="0">
                  <c:v>52077.475486511044</c:v>
                </c:pt>
                <c:pt idx="1">
                  <c:v>98666.395503899519</c:v>
                </c:pt>
                <c:pt idx="2">
                  <c:v>0</c:v>
                </c:pt>
                <c:pt idx="3">
                  <c:v>0</c:v>
                </c:pt>
                <c:pt idx="4">
                  <c:v>0</c:v>
                </c:pt>
              </c:numCache>
            </c:numRef>
          </c:val>
          <c:extLst>
            <c:ext xmlns:c16="http://schemas.microsoft.com/office/drawing/2014/chart" uri="{C3380CC4-5D6E-409C-BE32-E72D297353CC}">
              <c16:uniqueId val="{00000001-DB2F-43D6-BA09-578EB91819F4}"/>
            </c:ext>
          </c:extLst>
        </c:ser>
        <c:ser>
          <c:idx val="2"/>
          <c:order val="2"/>
          <c:tx>
            <c:strRef>
              <c:f>Grafikai!$R$57</c:f>
              <c:strCache>
                <c:ptCount val="1"/>
                <c:pt idx="0">
                  <c:v>III vertinimo sritis</c:v>
                </c:pt>
              </c:strCache>
            </c:strRef>
          </c:tx>
          <c:spPr>
            <a:solidFill>
              <a:schemeClr val="accent4"/>
            </a:solidFill>
            <a:ln w="19050">
              <a:solidFill>
                <a:schemeClr val="lt1"/>
              </a:solidFill>
            </a:ln>
            <a:effectLst/>
          </c:spPr>
          <c:invertIfNegative val="0"/>
          <c:dLbls>
            <c:delete val="1"/>
          </c:dLbls>
          <c:cat>
            <c:strRef>
              <c:f>Grafikai!$O$58:$O$62</c:f>
              <c:strCache>
                <c:ptCount val="5"/>
                <c:pt idx="0">
                  <c:v>Gyvenamieji pastatai</c:v>
                </c:pt>
                <c:pt idx="1">
                  <c:v>Komerciniai ir instituciniai pastatai ir įrenginiai</c:v>
                </c:pt>
                <c:pt idx="2">
                  <c:v>Gamybos pramonė ir statyba</c:v>
                </c:pt>
                <c:pt idx="3">
                  <c:v>Energijos gamybos pramonė</c:v>
                </c:pt>
                <c:pt idx="4">
                  <c:v>Žemės ūkis ir miškininkystė</c:v>
                </c:pt>
              </c:strCache>
            </c:strRef>
          </c:cat>
          <c:val>
            <c:numRef>
              <c:f>Grafikai!$R$58:$R$62</c:f>
              <c:numCache>
                <c:formatCode>#,##0.00</c:formatCode>
                <c:ptCount val="5"/>
                <c:pt idx="0">
                  <c:v>1562.3242645953312</c:v>
                </c:pt>
                <c:pt idx="1">
                  <c:v>2959.9918651169855</c:v>
                </c:pt>
                <c:pt idx="2">
                  <c:v>0</c:v>
                </c:pt>
                <c:pt idx="3">
                  <c:v>0</c:v>
                </c:pt>
                <c:pt idx="4">
                  <c:v>0</c:v>
                </c:pt>
              </c:numCache>
            </c:numRef>
          </c:val>
          <c:extLst>
            <c:ext xmlns:c16="http://schemas.microsoft.com/office/drawing/2014/chart" uri="{C3380CC4-5D6E-409C-BE32-E72D297353CC}">
              <c16:uniqueId val="{00000002-DB2F-43D6-BA09-578EB91819F4}"/>
            </c:ext>
          </c:extLst>
        </c:ser>
        <c:dLbls>
          <c:dLblPos val="ctr"/>
          <c:showLegendKey val="0"/>
          <c:showVal val="1"/>
          <c:showCatName val="0"/>
          <c:showSerName val="0"/>
          <c:showPercent val="0"/>
          <c:showBubbleSize val="0"/>
        </c:dLbls>
        <c:gapWidth val="100"/>
        <c:overlap val="100"/>
        <c:axId val="730036832"/>
        <c:axId val="730034432"/>
      </c:barChart>
      <c:catAx>
        <c:axId val="7300368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730034432"/>
        <c:crosses val="autoZero"/>
        <c:auto val="1"/>
        <c:lblAlgn val="ctr"/>
        <c:lblOffset val="100"/>
        <c:noMultiLvlLbl val="0"/>
      </c:catAx>
      <c:valAx>
        <c:axId val="7300344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7300368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t-LT"/>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t-L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lt-LT" sz="1400" b="0" i="0" u="none" strike="noStrike" kern="1200" spc="0" baseline="0">
                <a:solidFill>
                  <a:sysClr val="windowText" lastClr="000000">
                    <a:lumMod val="65000"/>
                    <a:lumOff val="35000"/>
                  </a:sysClr>
                </a:solidFill>
              </a:rPr>
              <a:t>ŠESD </a:t>
            </a:r>
            <a:r>
              <a:rPr lang="en-GB" sz="1400" b="0" i="0" u="none" strike="noStrike" kern="1200" spc="0" baseline="0">
                <a:solidFill>
                  <a:sysClr val="windowText" lastClr="000000">
                    <a:lumMod val="65000"/>
                    <a:lumOff val="35000"/>
                  </a:sysClr>
                </a:solidFill>
              </a:rPr>
              <a:t>i</a:t>
            </a:r>
            <a:r>
              <a:rPr lang="lt-LT" sz="1400" b="0" i="0" u="none" strike="noStrike" kern="1200" spc="0" baseline="0">
                <a:solidFill>
                  <a:sysClr val="windowText" lastClr="000000">
                    <a:lumMod val="65000"/>
                    <a:lumOff val="35000"/>
                  </a:sysClr>
                </a:solidFill>
              </a:rPr>
              <a:t>šmetimai  </a:t>
            </a:r>
            <a:r>
              <a:rPr lang="en-GB" sz="1400" b="0" i="0" u="none" strike="noStrike" kern="1200" spc="0" baseline="0">
                <a:solidFill>
                  <a:sysClr val="windowText" lastClr="000000">
                    <a:lumMod val="65000"/>
                    <a:lumOff val="35000"/>
                  </a:sysClr>
                </a:solidFill>
              </a:rPr>
              <a:t>TRANSPORTAS, t CO</a:t>
            </a:r>
            <a:r>
              <a:rPr lang="en-GB" sz="1400" b="0" i="0" u="none" strike="noStrike" kern="1200" spc="0" baseline="-25000">
                <a:solidFill>
                  <a:sysClr val="windowText" lastClr="000000">
                    <a:lumMod val="65000"/>
                    <a:lumOff val="35000"/>
                  </a:sysClr>
                </a:solidFill>
              </a:rPr>
              <a:t>2</a:t>
            </a:r>
            <a:r>
              <a:rPr lang="en-GB" sz="1400" b="0" i="0" u="none" strike="noStrike" kern="1200" spc="0" baseline="0">
                <a:solidFill>
                  <a:sysClr val="windowText" lastClr="000000">
                    <a:lumMod val="65000"/>
                    <a:lumOff val="35000"/>
                  </a:sysClr>
                </a:solidFill>
              </a:rPr>
              <a:t>e</a:t>
            </a:r>
          </a:p>
        </c:rich>
      </c:tx>
      <c:layout>
        <c:manualLayout>
          <c:xMode val="edge"/>
          <c:yMode val="edge"/>
          <c:x val="0.23989142835767857"/>
          <c:y val="3.13728973922629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lt-LT"/>
        </a:p>
      </c:txPr>
    </c:title>
    <c:autoTitleDeleted val="0"/>
    <c:plotArea>
      <c:layout/>
      <c:barChart>
        <c:barDir val="col"/>
        <c:grouping val="stacked"/>
        <c:varyColors val="0"/>
        <c:ser>
          <c:idx val="0"/>
          <c:order val="0"/>
          <c:tx>
            <c:strRef>
              <c:f>Grafikai!$P$73</c:f>
              <c:strCache>
                <c:ptCount val="1"/>
                <c:pt idx="0">
                  <c:v>I vertinimo sritis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t-L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Grafikai!$O$74:$O$76</c:f>
              <c:strCache>
                <c:ptCount val="3"/>
                <c:pt idx="0">
                  <c:v>Kelių transportas</c:v>
                </c:pt>
                <c:pt idx="1">
                  <c:v>Geležinkelių transportas</c:v>
                </c:pt>
                <c:pt idx="2">
                  <c:v>Laivyba</c:v>
                </c:pt>
              </c:strCache>
            </c:strRef>
          </c:cat>
          <c:val>
            <c:numRef>
              <c:f>Grafikai!$P$74:$P$76</c:f>
              <c:numCache>
                <c:formatCode>#,##0.00</c:formatCode>
                <c:ptCount val="3"/>
                <c:pt idx="0">
                  <c:v>182820.20848453511</c:v>
                </c:pt>
                <c:pt idx="1">
                  <c:v>0</c:v>
                </c:pt>
                <c:pt idx="2">
                  <c:v>597.50282657601065</c:v>
                </c:pt>
              </c:numCache>
            </c:numRef>
          </c:val>
          <c:extLst>
            <c:ext xmlns:c16="http://schemas.microsoft.com/office/drawing/2014/chart" uri="{C3380CC4-5D6E-409C-BE32-E72D297353CC}">
              <c16:uniqueId val="{00000000-1E7F-4BD0-8B3B-E487393A2927}"/>
            </c:ext>
          </c:extLst>
        </c:ser>
        <c:ser>
          <c:idx val="1"/>
          <c:order val="1"/>
          <c:tx>
            <c:strRef>
              <c:f>Grafikai!$Q$73</c:f>
              <c:strCache>
                <c:ptCount val="1"/>
                <c:pt idx="0">
                  <c:v>II vertinimo sritis</c:v>
                </c:pt>
              </c:strCache>
            </c:strRef>
          </c:tx>
          <c:spPr>
            <a:solidFill>
              <a:schemeClr val="accent5"/>
            </a:solidFill>
            <a:ln w="19050">
              <a:solidFill>
                <a:schemeClr val="lt1"/>
              </a:solidFill>
            </a:ln>
            <a:effectLst/>
          </c:spPr>
          <c:invertIfNegative val="0"/>
          <c:dLbls>
            <c:delete val="1"/>
          </c:dLbls>
          <c:cat>
            <c:strRef>
              <c:f>Grafikai!$O$74:$O$76</c:f>
              <c:strCache>
                <c:ptCount val="3"/>
                <c:pt idx="0">
                  <c:v>Kelių transportas</c:v>
                </c:pt>
                <c:pt idx="1">
                  <c:v>Geležinkelių transportas</c:v>
                </c:pt>
                <c:pt idx="2">
                  <c:v>Laivyba</c:v>
                </c:pt>
              </c:strCache>
            </c:strRef>
          </c:cat>
          <c:val>
            <c:numRef>
              <c:f>Grafikai!$Q$74:$Q$76</c:f>
              <c:numCache>
                <c:formatCode>#,##0.00</c:formatCode>
                <c:ptCount val="3"/>
                <c:pt idx="0">
                  <c:v>2.0550600000000001</c:v>
                </c:pt>
                <c:pt idx="1">
                  <c:v>0</c:v>
                </c:pt>
                <c:pt idx="2">
                  <c:v>0</c:v>
                </c:pt>
              </c:numCache>
            </c:numRef>
          </c:val>
          <c:extLst>
            <c:ext xmlns:c16="http://schemas.microsoft.com/office/drawing/2014/chart" uri="{C3380CC4-5D6E-409C-BE32-E72D297353CC}">
              <c16:uniqueId val="{00000001-1E7F-4BD0-8B3B-E487393A2927}"/>
            </c:ext>
          </c:extLst>
        </c:ser>
        <c:ser>
          <c:idx val="2"/>
          <c:order val="2"/>
          <c:tx>
            <c:strRef>
              <c:f>Grafikai!$R$73</c:f>
              <c:strCache>
                <c:ptCount val="1"/>
                <c:pt idx="0">
                  <c:v>III vertinimo sritis</c:v>
                </c:pt>
              </c:strCache>
            </c:strRef>
          </c:tx>
          <c:spPr>
            <a:solidFill>
              <a:schemeClr val="accent4"/>
            </a:solidFill>
            <a:ln w="19050">
              <a:solidFill>
                <a:schemeClr val="lt1"/>
              </a:solidFill>
            </a:ln>
            <a:effectLst/>
          </c:spPr>
          <c:invertIfNegative val="0"/>
          <c:dLbls>
            <c:delete val="1"/>
          </c:dLbls>
          <c:cat>
            <c:strRef>
              <c:f>Grafikai!$O$74:$O$76</c:f>
              <c:strCache>
                <c:ptCount val="3"/>
                <c:pt idx="0">
                  <c:v>Kelių transportas</c:v>
                </c:pt>
                <c:pt idx="1">
                  <c:v>Geležinkelių transportas</c:v>
                </c:pt>
                <c:pt idx="2">
                  <c:v>Laivyba</c:v>
                </c:pt>
              </c:strCache>
            </c:strRef>
          </c:cat>
          <c:val>
            <c:numRef>
              <c:f>Grafikai!$R$74:$R$76</c:f>
              <c:numCache>
                <c:formatCode>#,##0.00</c:formatCode>
                <c:ptCount val="3"/>
                <c:pt idx="0">
                  <c:v>0</c:v>
                </c:pt>
                <c:pt idx="1">
                  <c:v>0</c:v>
                </c:pt>
                <c:pt idx="2">
                  <c:v>0</c:v>
                </c:pt>
              </c:numCache>
            </c:numRef>
          </c:val>
          <c:extLst>
            <c:ext xmlns:c16="http://schemas.microsoft.com/office/drawing/2014/chart" uri="{C3380CC4-5D6E-409C-BE32-E72D297353CC}">
              <c16:uniqueId val="{00000002-1E7F-4BD0-8B3B-E487393A2927}"/>
            </c:ext>
          </c:extLst>
        </c:ser>
        <c:dLbls>
          <c:dLblPos val="ctr"/>
          <c:showLegendKey val="0"/>
          <c:showVal val="1"/>
          <c:showCatName val="0"/>
          <c:showSerName val="0"/>
          <c:showPercent val="0"/>
          <c:showBubbleSize val="0"/>
        </c:dLbls>
        <c:gapWidth val="100"/>
        <c:overlap val="100"/>
        <c:axId val="730036832"/>
        <c:axId val="730034432"/>
      </c:barChart>
      <c:catAx>
        <c:axId val="7300368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730034432"/>
        <c:crosses val="autoZero"/>
        <c:auto val="1"/>
        <c:lblAlgn val="ctr"/>
        <c:lblOffset val="100"/>
        <c:noMultiLvlLbl val="0"/>
      </c:catAx>
      <c:valAx>
        <c:axId val="730034432"/>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7300368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t-LT"/>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t-L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lt-LT" sz="1400" b="0" i="0" u="none" strike="noStrike" kern="1200" spc="0" baseline="0">
                <a:solidFill>
                  <a:sysClr val="windowText" lastClr="000000">
                    <a:lumMod val="65000"/>
                    <a:lumOff val="35000"/>
                  </a:sysClr>
                </a:solidFill>
              </a:rPr>
              <a:t>ŠESD </a:t>
            </a:r>
            <a:r>
              <a:rPr lang="en-GB" sz="1400" b="0" i="0" u="none" strike="noStrike" kern="1200" spc="0" baseline="0">
                <a:solidFill>
                  <a:sysClr val="windowText" lastClr="000000">
                    <a:lumMod val="65000"/>
                    <a:lumOff val="35000"/>
                  </a:sysClr>
                </a:solidFill>
              </a:rPr>
              <a:t>i</a:t>
            </a:r>
            <a:r>
              <a:rPr lang="lt-LT" sz="1400" b="0" i="0" u="none" strike="noStrike" kern="1200" spc="0" baseline="0">
                <a:solidFill>
                  <a:sysClr val="windowText" lastClr="000000">
                    <a:lumMod val="65000"/>
                    <a:lumOff val="35000"/>
                  </a:sysClr>
                </a:solidFill>
              </a:rPr>
              <a:t>šmetimai </a:t>
            </a:r>
            <a:r>
              <a:rPr lang="en-GB" sz="1400" b="0" i="0" u="none" strike="noStrike" kern="1200" spc="0" baseline="0">
                <a:solidFill>
                  <a:sysClr val="windowText" lastClr="000000">
                    <a:lumMod val="65000"/>
                    <a:lumOff val="35000"/>
                  </a:sysClr>
                </a:solidFill>
              </a:rPr>
              <a:t>ATLIEK</a:t>
            </a:r>
            <a:r>
              <a:rPr lang="lt-LT" sz="1400" b="0" i="0" u="none" strike="noStrike" kern="1200" spc="0" baseline="0">
                <a:solidFill>
                  <a:sysClr val="windowText" lastClr="000000">
                    <a:lumMod val="65000"/>
                    <a:lumOff val="35000"/>
                  </a:sysClr>
                </a:solidFill>
              </a:rPr>
              <a:t>OS</a:t>
            </a:r>
            <a:r>
              <a:rPr lang="en-GB" sz="1400" b="0" i="0" u="none" strike="noStrike" kern="1200" spc="0" baseline="0">
                <a:solidFill>
                  <a:sysClr val="windowText" lastClr="000000">
                    <a:lumMod val="65000"/>
                    <a:lumOff val="35000"/>
                  </a:sysClr>
                </a:solidFill>
              </a:rPr>
              <a:t>, t CO</a:t>
            </a:r>
            <a:r>
              <a:rPr lang="en-GB" sz="1400" b="0" i="0" u="none" strike="noStrike" kern="1200" spc="0" baseline="-25000">
                <a:solidFill>
                  <a:sysClr val="windowText" lastClr="000000">
                    <a:lumMod val="65000"/>
                    <a:lumOff val="35000"/>
                  </a:sysClr>
                </a:solidFill>
              </a:rPr>
              <a:t>2</a:t>
            </a:r>
            <a:r>
              <a:rPr lang="en-GB" sz="1400" b="0" i="0" u="none" strike="noStrike" kern="1200" spc="0" baseline="0">
                <a:solidFill>
                  <a:sysClr val="windowText" lastClr="000000">
                    <a:lumMod val="65000"/>
                    <a:lumOff val="35000"/>
                  </a:sysClr>
                </a:solidFill>
              </a:rPr>
              <a:t>e</a:t>
            </a:r>
          </a:p>
        </c:rich>
      </c:tx>
      <c:layout>
        <c:manualLayout>
          <c:xMode val="edge"/>
          <c:yMode val="edge"/>
          <c:x val="0.31702474334978387"/>
          <c:y val="5.060348800202400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lt-LT"/>
        </a:p>
      </c:txPr>
    </c:title>
    <c:autoTitleDeleted val="0"/>
    <c:plotArea>
      <c:layout/>
      <c:barChart>
        <c:barDir val="col"/>
        <c:grouping val="stacked"/>
        <c:varyColors val="0"/>
        <c:ser>
          <c:idx val="0"/>
          <c:order val="0"/>
          <c:tx>
            <c:strRef>
              <c:f>Grafikai!$P$88</c:f>
              <c:strCache>
                <c:ptCount val="1"/>
                <c:pt idx="0">
                  <c:v>I vertinimo sritis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t-L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Grafikai!$O$89:$O$92</c:f>
              <c:strCache>
                <c:ptCount val="4"/>
                <c:pt idx="0">
                  <c:v>Komunalinių atliekų tvarkymas</c:v>
                </c:pt>
                <c:pt idx="1">
                  <c:v>Atliekų deginimas be energijos gamybos</c:v>
                </c:pt>
                <c:pt idx="2">
                  <c:v>Biologinis atliekų apdorojimas </c:v>
                </c:pt>
                <c:pt idx="3">
                  <c:v>Nuotekų tvarkymas ir šalinimas</c:v>
                </c:pt>
              </c:strCache>
            </c:strRef>
          </c:cat>
          <c:val>
            <c:numRef>
              <c:f>Grafikai!$P$89:$P$92</c:f>
              <c:numCache>
                <c:formatCode>#,##0.00</c:formatCode>
                <c:ptCount val="4"/>
                <c:pt idx="0">
                  <c:v>0</c:v>
                </c:pt>
                <c:pt idx="1">
                  <c:v>0</c:v>
                </c:pt>
                <c:pt idx="2">
                  <c:v>1576.3165000000001</c:v>
                </c:pt>
                <c:pt idx="3">
                  <c:v>53643.250506299999</c:v>
                </c:pt>
              </c:numCache>
            </c:numRef>
          </c:val>
          <c:extLst>
            <c:ext xmlns:c16="http://schemas.microsoft.com/office/drawing/2014/chart" uri="{C3380CC4-5D6E-409C-BE32-E72D297353CC}">
              <c16:uniqueId val="{00000000-9062-4F04-8815-48A1EB6775EB}"/>
            </c:ext>
          </c:extLst>
        </c:ser>
        <c:ser>
          <c:idx val="1"/>
          <c:order val="1"/>
          <c:tx>
            <c:strRef>
              <c:f>Grafikai!$Q$88</c:f>
              <c:strCache>
                <c:ptCount val="1"/>
                <c:pt idx="0">
                  <c:v>II vertinimo sritis</c:v>
                </c:pt>
              </c:strCache>
            </c:strRef>
          </c:tx>
          <c:spPr>
            <a:solidFill>
              <a:schemeClr val="accent5"/>
            </a:solidFill>
            <a:ln w="19050">
              <a:solidFill>
                <a:schemeClr val="lt1"/>
              </a:solidFill>
            </a:ln>
            <a:effectLst/>
          </c:spPr>
          <c:invertIfNegative val="0"/>
          <c:dLbls>
            <c:delete val="1"/>
          </c:dLbls>
          <c:cat>
            <c:strRef>
              <c:f>Grafikai!$O$89:$O$92</c:f>
              <c:strCache>
                <c:ptCount val="4"/>
                <c:pt idx="0">
                  <c:v>Komunalinių atliekų tvarkymas</c:v>
                </c:pt>
                <c:pt idx="1">
                  <c:v>Atliekų deginimas be energijos gamybos</c:v>
                </c:pt>
                <c:pt idx="2">
                  <c:v>Biologinis atliekų apdorojimas </c:v>
                </c:pt>
                <c:pt idx="3">
                  <c:v>Nuotekų tvarkymas ir šalinimas</c:v>
                </c:pt>
              </c:strCache>
            </c:strRef>
          </c:cat>
          <c:val>
            <c:numRef>
              <c:f>Grafikai!$Q$89:$Q$92</c:f>
              <c:numCache>
                <c:formatCode>#,##0.00</c:formatCode>
                <c:ptCount val="4"/>
                <c:pt idx="0">
                  <c:v>0</c:v>
                </c:pt>
                <c:pt idx="1">
                  <c:v>0</c:v>
                </c:pt>
                <c:pt idx="2">
                  <c:v>0</c:v>
                </c:pt>
                <c:pt idx="3">
                  <c:v>0</c:v>
                </c:pt>
              </c:numCache>
            </c:numRef>
          </c:val>
          <c:extLst>
            <c:ext xmlns:c16="http://schemas.microsoft.com/office/drawing/2014/chart" uri="{C3380CC4-5D6E-409C-BE32-E72D297353CC}">
              <c16:uniqueId val="{00000001-9062-4F04-8815-48A1EB6775EB}"/>
            </c:ext>
          </c:extLst>
        </c:ser>
        <c:ser>
          <c:idx val="2"/>
          <c:order val="2"/>
          <c:tx>
            <c:strRef>
              <c:f>Grafikai!$R$88</c:f>
              <c:strCache>
                <c:ptCount val="1"/>
                <c:pt idx="0">
                  <c:v>III vertinimo sritis</c:v>
                </c:pt>
              </c:strCache>
            </c:strRef>
          </c:tx>
          <c:spPr>
            <a:solidFill>
              <a:schemeClr val="accent4"/>
            </a:solidFill>
            <a:ln w="19050">
              <a:solidFill>
                <a:schemeClr val="lt1"/>
              </a:solidFill>
            </a:ln>
            <a:effectLst/>
          </c:spPr>
          <c:invertIfNegative val="0"/>
          <c:dLbls>
            <c:delete val="1"/>
          </c:dLbls>
          <c:cat>
            <c:strRef>
              <c:f>Grafikai!$O$89:$O$92</c:f>
              <c:strCache>
                <c:ptCount val="4"/>
                <c:pt idx="0">
                  <c:v>Komunalinių atliekų tvarkymas</c:v>
                </c:pt>
                <c:pt idx="1">
                  <c:v>Atliekų deginimas be energijos gamybos</c:v>
                </c:pt>
                <c:pt idx="2">
                  <c:v>Biologinis atliekų apdorojimas </c:v>
                </c:pt>
                <c:pt idx="3">
                  <c:v>Nuotekų tvarkymas ir šalinimas</c:v>
                </c:pt>
              </c:strCache>
            </c:strRef>
          </c:cat>
          <c:val>
            <c:numRef>
              <c:f>Grafikai!$R$89:$R$92</c:f>
              <c:numCache>
                <c:formatCode>#,##0.00</c:formatCode>
                <c:ptCount val="4"/>
                <c:pt idx="0">
                  <c:v>0</c:v>
                </c:pt>
                <c:pt idx="1">
                  <c:v>0</c:v>
                </c:pt>
                <c:pt idx="2">
                  <c:v>0</c:v>
                </c:pt>
                <c:pt idx="3">
                  <c:v>0</c:v>
                </c:pt>
              </c:numCache>
            </c:numRef>
          </c:val>
          <c:extLst>
            <c:ext xmlns:c16="http://schemas.microsoft.com/office/drawing/2014/chart" uri="{C3380CC4-5D6E-409C-BE32-E72D297353CC}">
              <c16:uniqueId val="{00000002-9062-4F04-8815-48A1EB6775EB}"/>
            </c:ext>
          </c:extLst>
        </c:ser>
        <c:dLbls>
          <c:dLblPos val="ctr"/>
          <c:showLegendKey val="0"/>
          <c:showVal val="1"/>
          <c:showCatName val="0"/>
          <c:showSerName val="0"/>
          <c:showPercent val="0"/>
          <c:showBubbleSize val="0"/>
        </c:dLbls>
        <c:gapWidth val="100"/>
        <c:overlap val="100"/>
        <c:axId val="730036832"/>
        <c:axId val="730034432"/>
      </c:barChart>
      <c:catAx>
        <c:axId val="7300368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730034432"/>
        <c:crosses val="autoZero"/>
        <c:auto val="1"/>
        <c:lblAlgn val="ctr"/>
        <c:lblOffset val="100"/>
        <c:noMultiLvlLbl val="0"/>
      </c:catAx>
      <c:valAx>
        <c:axId val="7300344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7300368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t-LT"/>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t-L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ŠESD išmetimai  PRAMONĖ, t CO</a:t>
            </a:r>
            <a:r>
              <a:rPr lang="en-US" sz="1400" b="0" i="0" u="none" strike="noStrike" kern="1200" spc="0" baseline="-25000">
                <a:solidFill>
                  <a:sysClr val="windowText" lastClr="000000">
                    <a:lumMod val="65000"/>
                    <a:lumOff val="35000"/>
                  </a:sysClr>
                </a:solidFill>
              </a:rPr>
              <a:t>2</a:t>
            </a:r>
            <a:r>
              <a:rPr lang="en-US" sz="1400" b="0" i="0" u="none" strike="noStrike" kern="1200" spc="0" baseline="0">
                <a:solidFill>
                  <a:sysClr val="windowText" lastClr="000000">
                    <a:lumMod val="65000"/>
                    <a:lumOff val="35000"/>
                  </a:sysClr>
                </a:solidFill>
              </a:rPr>
              <a:t>e</a:t>
            </a:r>
          </a:p>
        </c:rich>
      </c:tx>
      <c:layout>
        <c:manualLayout>
          <c:xMode val="edge"/>
          <c:yMode val="edge"/>
          <c:x val="0.31702474334978387"/>
          <c:y val="5.060348800202400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lt-LT"/>
        </a:p>
      </c:txPr>
    </c:title>
    <c:autoTitleDeleted val="0"/>
    <c:plotArea>
      <c:layout/>
      <c:barChart>
        <c:barDir val="col"/>
        <c:grouping val="stacked"/>
        <c:varyColors val="0"/>
        <c:ser>
          <c:idx val="0"/>
          <c:order val="0"/>
          <c:tx>
            <c:strRef>
              <c:f>Grafikai!$P$107</c:f>
              <c:strCache>
                <c:ptCount val="1"/>
                <c:pt idx="0">
                  <c:v>I vertinimo sritis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t-L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Grafikai!$O$108:$O$109</c:f>
              <c:strCache>
                <c:ptCount val="2"/>
                <c:pt idx="0">
                  <c:v>Pramonės procesai </c:v>
                </c:pt>
                <c:pt idx="1">
                  <c:v>Produktų naudojimas</c:v>
                </c:pt>
              </c:strCache>
            </c:strRef>
          </c:cat>
          <c:val>
            <c:numRef>
              <c:f>Grafikai!$P$108:$P$109</c:f>
              <c:numCache>
                <c:formatCode>#,##0.00</c:formatCode>
                <c:ptCount val="2"/>
                <c:pt idx="0">
                  <c:v>0</c:v>
                </c:pt>
                <c:pt idx="1">
                  <c:v>8617.4034944153627</c:v>
                </c:pt>
              </c:numCache>
            </c:numRef>
          </c:val>
          <c:extLst>
            <c:ext xmlns:c16="http://schemas.microsoft.com/office/drawing/2014/chart" uri="{C3380CC4-5D6E-409C-BE32-E72D297353CC}">
              <c16:uniqueId val="{00000000-7365-4EFA-AF10-767DE8A4ABC5}"/>
            </c:ext>
          </c:extLst>
        </c:ser>
        <c:ser>
          <c:idx val="1"/>
          <c:order val="1"/>
          <c:tx>
            <c:strRef>
              <c:f>Grafikai!$Q$107</c:f>
              <c:strCache>
                <c:ptCount val="1"/>
                <c:pt idx="0">
                  <c:v>II vertinimo sritis</c:v>
                </c:pt>
              </c:strCache>
            </c:strRef>
          </c:tx>
          <c:spPr>
            <a:solidFill>
              <a:schemeClr val="accent5"/>
            </a:solidFill>
            <a:ln w="19050">
              <a:solidFill>
                <a:schemeClr val="lt1"/>
              </a:solidFill>
            </a:ln>
            <a:effectLst/>
          </c:spPr>
          <c:invertIfNegative val="0"/>
          <c:dLbls>
            <c:delete val="1"/>
          </c:dLbls>
          <c:cat>
            <c:strRef>
              <c:f>Grafikai!$O$108:$O$109</c:f>
              <c:strCache>
                <c:ptCount val="2"/>
                <c:pt idx="0">
                  <c:v>Pramonės procesai </c:v>
                </c:pt>
                <c:pt idx="1">
                  <c:v>Produktų naudojimas</c:v>
                </c:pt>
              </c:strCache>
            </c:strRef>
          </c:cat>
          <c:val>
            <c:numRef>
              <c:f>Grafikai!$Q$108:$Q$109</c:f>
              <c:numCache>
                <c:formatCode>#,##0.00</c:formatCode>
                <c:ptCount val="2"/>
                <c:pt idx="0">
                  <c:v>0</c:v>
                </c:pt>
                <c:pt idx="1">
                  <c:v>0</c:v>
                </c:pt>
              </c:numCache>
            </c:numRef>
          </c:val>
          <c:extLst>
            <c:ext xmlns:c16="http://schemas.microsoft.com/office/drawing/2014/chart" uri="{C3380CC4-5D6E-409C-BE32-E72D297353CC}">
              <c16:uniqueId val="{00000001-7365-4EFA-AF10-767DE8A4ABC5}"/>
            </c:ext>
          </c:extLst>
        </c:ser>
        <c:ser>
          <c:idx val="2"/>
          <c:order val="2"/>
          <c:tx>
            <c:strRef>
              <c:f>Grafikai!$R$107</c:f>
              <c:strCache>
                <c:ptCount val="1"/>
                <c:pt idx="0">
                  <c:v>III vertinimo sritis</c:v>
                </c:pt>
              </c:strCache>
            </c:strRef>
          </c:tx>
          <c:spPr>
            <a:solidFill>
              <a:schemeClr val="accent4"/>
            </a:solidFill>
            <a:ln w="19050">
              <a:solidFill>
                <a:schemeClr val="lt1"/>
              </a:solidFill>
            </a:ln>
            <a:effectLst/>
          </c:spPr>
          <c:invertIfNegative val="0"/>
          <c:dLbls>
            <c:delete val="1"/>
          </c:dLbls>
          <c:cat>
            <c:strRef>
              <c:f>Grafikai!$O$108:$O$109</c:f>
              <c:strCache>
                <c:ptCount val="2"/>
                <c:pt idx="0">
                  <c:v>Pramonės procesai </c:v>
                </c:pt>
                <c:pt idx="1">
                  <c:v>Produktų naudojimas</c:v>
                </c:pt>
              </c:strCache>
            </c:strRef>
          </c:cat>
          <c:val>
            <c:numRef>
              <c:f>Grafikai!$R$108:$R$109</c:f>
              <c:numCache>
                <c:formatCode>#,##0.00</c:formatCode>
                <c:ptCount val="2"/>
                <c:pt idx="0">
                  <c:v>0</c:v>
                </c:pt>
                <c:pt idx="1">
                  <c:v>0</c:v>
                </c:pt>
              </c:numCache>
            </c:numRef>
          </c:val>
          <c:extLst>
            <c:ext xmlns:c16="http://schemas.microsoft.com/office/drawing/2014/chart" uri="{C3380CC4-5D6E-409C-BE32-E72D297353CC}">
              <c16:uniqueId val="{00000002-7365-4EFA-AF10-767DE8A4ABC5}"/>
            </c:ext>
          </c:extLst>
        </c:ser>
        <c:dLbls>
          <c:dLblPos val="ctr"/>
          <c:showLegendKey val="0"/>
          <c:showVal val="1"/>
          <c:showCatName val="0"/>
          <c:showSerName val="0"/>
          <c:showPercent val="0"/>
          <c:showBubbleSize val="0"/>
        </c:dLbls>
        <c:gapWidth val="100"/>
        <c:overlap val="100"/>
        <c:axId val="730036832"/>
        <c:axId val="730034432"/>
      </c:barChart>
      <c:dateAx>
        <c:axId val="7300368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730034432"/>
        <c:crosses val="autoZero"/>
        <c:auto val="0"/>
        <c:lblOffset val="100"/>
        <c:baseTimeUnit val="days"/>
      </c:dateAx>
      <c:valAx>
        <c:axId val="730034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7300368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t-LT"/>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t-L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ŠESD išmetimai ŽEMĖS ŪKIS, t CO</a:t>
            </a:r>
            <a:r>
              <a:rPr lang="en-US" sz="1400" b="0" i="0" u="none" strike="noStrike" kern="1200" spc="0" baseline="-25000">
                <a:solidFill>
                  <a:sysClr val="windowText" lastClr="000000">
                    <a:lumMod val="65000"/>
                    <a:lumOff val="35000"/>
                  </a:sysClr>
                </a:solidFill>
              </a:rPr>
              <a:t>2</a:t>
            </a:r>
            <a:r>
              <a:rPr lang="en-US" sz="1400" b="0" i="0" u="none" strike="noStrike" kern="1200" spc="0" baseline="0">
                <a:solidFill>
                  <a:sysClr val="windowText" lastClr="000000">
                    <a:lumMod val="65000"/>
                    <a:lumOff val="35000"/>
                  </a:sysClr>
                </a:solidFill>
              </a:rPr>
              <a:t>e</a:t>
            </a:r>
          </a:p>
        </c:rich>
      </c:tx>
      <c:layout>
        <c:manualLayout>
          <c:xMode val="edge"/>
          <c:yMode val="edge"/>
          <c:x val="0.27593594053325865"/>
          <c:y val="2.535266627010429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lt-LT"/>
        </a:p>
      </c:txPr>
    </c:title>
    <c:autoTitleDeleted val="0"/>
    <c:plotArea>
      <c:layout/>
      <c:barChart>
        <c:barDir val="col"/>
        <c:grouping val="stacked"/>
        <c:varyColors val="0"/>
        <c:ser>
          <c:idx val="0"/>
          <c:order val="0"/>
          <c:tx>
            <c:strRef>
              <c:f>Grafikai!$P$127</c:f>
              <c:strCache>
                <c:ptCount val="1"/>
                <c:pt idx="0">
                  <c:v>I vertinimo sritis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t-L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Grafikai!$O$128:$O$131</c:f>
              <c:strCache>
                <c:ptCount val="4"/>
                <c:pt idx="0">
                  <c:v>Žarnyno fermentacija</c:v>
                </c:pt>
                <c:pt idx="1">
                  <c:v>Mėšlo susidarymas ir tvarkymas</c:v>
                </c:pt>
                <c:pt idx="2">
                  <c:v>Netiesioginiai išmetimai iš mėšlo tvarkymo</c:v>
                </c:pt>
                <c:pt idx="3">
                  <c:v>Augalininkystė (trąšų naudojimas ir kita)</c:v>
                </c:pt>
              </c:strCache>
            </c:strRef>
          </c:cat>
          <c:val>
            <c:numRef>
              <c:f>Grafikai!$P$128:$P$131</c:f>
              <c:numCache>
                <c:formatCode>#,##0.00</c:formatCode>
                <c:ptCount val="4"/>
                <c:pt idx="0">
                  <c:v>27185.645759999999</c:v>
                </c:pt>
                <c:pt idx="1">
                  <c:v>5791.2814799999996</c:v>
                </c:pt>
                <c:pt idx="2">
                  <c:v>332.58825000000002</c:v>
                </c:pt>
                <c:pt idx="3">
                  <c:v>53546.161558686043</c:v>
                </c:pt>
              </c:numCache>
            </c:numRef>
          </c:val>
          <c:extLst>
            <c:ext xmlns:c16="http://schemas.microsoft.com/office/drawing/2014/chart" uri="{C3380CC4-5D6E-409C-BE32-E72D297353CC}">
              <c16:uniqueId val="{00000000-FC31-4061-B896-2D712376F87B}"/>
            </c:ext>
          </c:extLst>
        </c:ser>
        <c:ser>
          <c:idx val="1"/>
          <c:order val="1"/>
          <c:tx>
            <c:strRef>
              <c:f>Grafikai!$Q$127</c:f>
              <c:strCache>
                <c:ptCount val="1"/>
                <c:pt idx="0">
                  <c:v>II vertinimo sritis</c:v>
                </c:pt>
              </c:strCache>
            </c:strRef>
          </c:tx>
          <c:spPr>
            <a:solidFill>
              <a:schemeClr val="accent5"/>
            </a:solidFill>
            <a:ln w="19050">
              <a:solidFill>
                <a:schemeClr val="lt1"/>
              </a:solidFill>
            </a:ln>
            <a:effectLst/>
          </c:spPr>
          <c:invertIfNegative val="0"/>
          <c:dLbls>
            <c:delete val="1"/>
          </c:dLbls>
          <c:cat>
            <c:strRef>
              <c:f>Grafikai!$O$128:$O$131</c:f>
              <c:strCache>
                <c:ptCount val="4"/>
                <c:pt idx="0">
                  <c:v>Žarnyno fermentacija</c:v>
                </c:pt>
                <c:pt idx="1">
                  <c:v>Mėšlo susidarymas ir tvarkymas</c:v>
                </c:pt>
                <c:pt idx="2">
                  <c:v>Netiesioginiai išmetimai iš mėšlo tvarkymo</c:v>
                </c:pt>
                <c:pt idx="3">
                  <c:v>Augalininkystė (trąšų naudojimas ir kita)</c:v>
                </c:pt>
              </c:strCache>
            </c:strRef>
          </c:cat>
          <c:val>
            <c:numRef>
              <c:f>Grafikai!$Q$128:$Q$131</c:f>
              <c:numCache>
                <c:formatCode>#,##0</c:formatCode>
                <c:ptCount val="4"/>
                <c:pt idx="0">
                  <c:v>0</c:v>
                </c:pt>
                <c:pt idx="1">
                  <c:v>0</c:v>
                </c:pt>
                <c:pt idx="2">
                  <c:v>0</c:v>
                </c:pt>
                <c:pt idx="3">
                  <c:v>0</c:v>
                </c:pt>
              </c:numCache>
            </c:numRef>
          </c:val>
          <c:extLst>
            <c:ext xmlns:c16="http://schemas.microsoft.com/office/drawing/2014/chart" uri="{C3380CC4-5D6E-409C-BE32-E72D297353CC}">
              <c16:uniqueId val="{00000001-FC31-4061-B896-2D712376F87B}"/>
            </c:ext>
          </c:extLst>
        </c:ser>
        <c:ser>
          <c:idx val="2"/>
          <c:order val="2"/>
          <c:tx>
            <c:strRef>
              <c:f>Grafikai!$R$127</c:f>
              <c:strCache>
                <c:ptCount val="1"/>
                <c:pt idx="0">
                  <c:v>III vertinimo sritis</c:v>
                </c:pt>
              </c:strCache>
            </c:strRef>
          </c:tx>
          <c:spPr>
            <a:solidFill>
              <a:schemeClr val="accent4"/>
            </a:solidFill>
            <a:ln w="19050">
              <a:solidFill>
                <a:schemeClr val="lt1"/>
              </a:solidFill>
            </a:ln>
            <a:effectLst/>
          </c:spPr>
          <c:invertIfNegative val="0"/>
          <c:dLbls>
            <c:delete val="1"/>
          </c:dLbls>
          <c:cat>
            <c:strRef>
              <c:f>Grafikai!$O$128:$O$131</c:f>
              <c:strCache>
                <c:ptCount val="4"/>
                <c:pt idx="0">
                  <c:v>Žarnyno fermentacija</c:v>
                </c:pt>
                <c:pt idx="1">
                  <c:v>Mėšlo susidarymas ir tvarkymas</c:v>
                </c:pt>
                <c:pt idx="2">
                  <c:v>Netiesioginiai išmetimai iš mėšlo tvarkymo</c:v>
                </c:pt>
                <c:pt idx="3">
                  <c:v>Augalininkystė (trąšų naudojimas ir kita)</c:v>
                </c:pt>
              </c:strCache>
            </c:strRef>
          </c:cat>
          <c:val>
            <c:numRef>
              <c:f>Grafikai!$R$128:$R$131</c:f>
              <c:numCache>
                <c:formatCode>#,##0</c:formatCode>
                <c:ptCount val="4"/>
                <c:pt idx="0">
                  <c:v>0</c:v>
                </c:pt>
                <c:pt idx="1">
                  <c:v>0</c:v>
                </c:pt>
                <c:pt idx="2">
                  <c:v>0</c:v>
                </c:pt>
                <c:pt idx="3">
                  <c:v>0</c:v>
                </c:pt>
              </c:numCache>
            </c:numRef>
          </c:val>
          <c:extLst>
            <c:ext xmlns:c16="http://schemas.microsoft.com/office/drawing/2014/chart" uri="{C3380CC4-5D6E-409C-BE32-E72D297353CC}">
              <c16:uniqueId val="{00000002-FC31-4061-B896-2D712376F87B}"/>
            </c:ext>
          </c:extLst>
        </c:ser>
        <c:dLbls>
          <c:dLblPos val="ctr"/>
          <c:showLegendKey val="0"/>
          <c:showVal val="1"/>
          <c:showCatName val="0"/>
          <c:showSerName val="0"/>
          <c:showPercent val="0"/>
          <c:showBubbleSize val="0"/>
        </c:dLbls>
        <c:gapWidth val="100"/>
        <c:overlap val="100"/>
        <c:axId val="730036832"/>
        <c:axId val="730034432"/>
      </c:barChart>
      <c:catAx>
        <c:axId val="7300368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730034432"/>
        <c:crosses val="autoZero"/>
        <c:auto val="1"/>
        <c:lblAlgn val="ctr"/>
        <c:lblOffset val="100"/>
        <c:noMultiLvlLbl val="0"/>
      </c:catAx>
      <c:valAx>
        <c:axId val="730034432"/>
        <c:scaling>
          <c:orientation val="minMax"/>
          <c:max val="5000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7300368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t-LT"/>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t-L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lt-LT" sz="1400" b="0" i="0" u="none" strike="noStrike" kern="1200" spc="0" baseline="0">
                <a:solidFill>
                  <a:sysClr val="windowText" lastClr="000000">
                    <a:lumMod val="65000"/>
                    <a:lumOff val="35000"/>
                  </a:sysClr>
                </a:solidFill>
              </a:rPr>
              <a:t>CO</a:t>
            </a:r>
            <a:r>
              <a:rPr lang="en-US" sz="1400" b="0" i="0" u="none" strike="noStrike" kern="1200" spc="0" baseline="-25000">
                <a:solidFill>
                  <a:sysClr val="windowText" lastClr="000000">
                    <a:lumMod val="65000"/>
                    <a:lumOff val="35000"/>
                  </a:sysClr>
                </a:solidFill>
              </a:rPr>
              <a:t>2</a:t>
            </a:r>
            <a:r>
              <a:rPr lang="en-US" sz="1400" b="0" i="0" u="none" strike="noStrike" kern="1200" spc="0" baseline="0">
                <a:solidFill>
                  <a:sysClr val="windowText" lastClr="000000">
                    <a:lumMod val="65000"/>
                    <a:lumOff val="35000"/>
                  </a:sysClr>
                </a:solidFill>
              </a:rPr>
              <a:t>  absorbcija/i</a:t>
            </a:r>
            <a:r>
              <a:rPr lang="lt-LT" sz="1400" b="0" i="0" u="none" strike="noStrike" kern="1200" spc="0" baseline="0">
                <a:solidFill>
                  <a:sysClr val="windowText" lastClr="000000">
                    <a:lumMod val="65000"/>
                    <a:lumOff val="35000"/>
                  </a:sysClr>
                </a:solidFill>
              </a:rPr>
              <a:t>š</a:t>
            </a:r>
            <a:r>
              <a:rPr lang="en-US" sz="1400" b="0" i="0" u="none" strike="noStrike" kern="1200" spc="0" baseline="0">
                <a:solidFill>
                  <a:sysClr val="windowText" lastClr="000000">
                    <a:lumMod val="65000"/>
                    <a:lumOff val="35000"/>
                  </a:sysClr>
                </a:solidFill>
              </a:rPr>
              <a:t>metimai ŽNŽNKM, t CO</a:t>
            </a:r>
            <a:r>
              <a:rPr lang="en-US" sz="1400" b="0" i="0" u="none" strike="noStrike" kern="1200" spc="0" baseline="-25000">
                <a:solidFill>
                  <a:sysClr val="windowText" lastClr="000000">
                    <a:lumMod val="65000"/>
                    <a:lumOff val="35000"/>
                  </a:sysClr>
                </a:solidFill>
              </a:rPr>
              <a:t>2</a:t>
            </a:r>
            <a:endParaRPr lang="en-US" sz="1400" b="0" i="0" u="none" strike="noStrike" kern="1200" spc="0" baseline="0">
              <a:solidFill>
                <a:sysClr val="windowText" lastClr="000000">
                  <a:lumMod val="65000"/>
                  <a:lumOff val="35000"/>
                </a:sysClr>
              </a:solidFill>
            </a:endParaRPr>
          </a:p>
        </c:rich>
      </c:tx>
      <c:layout>
        <c:manualLayout>
          <c:xMode val="edge"/>
          <c:yMode val="edge"/>
          <c:x val="0.24122203341201995"/>
          <c:y val="4.272042565614945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Grafikai!$P$150</c:f>
              <c:strCache>
                <c:ptCount val="1"/>
                <c:pt idx="0">
                  <c:v>I vertinimo sritis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t-L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Grafikai!$O$151:$O$154</c:f>
              <c:strCache>
                <c:ptCount val="4"/>
                <c:pt idx="0">
                  <c:v>Miškai (miško žemė)</c:v>
                </c:pt>
                <c:pt idx="1">
                  <c:v>Žemės ūkio naudmenos (ariamoji žemė, sodai, pievos ir natūralios ganyklos)</c:v>
                </c:pt>
                <c:pt idx="2">
                  <c:v>Užstatyta teritorija (užstatyta teritorija ir keliai)</c:v>
                </c:pt>
                <c:pt idx="3">
                  <c:v>Pavieniai medžiai</c:v>
                </c:pt>
              </c:strCache>
            </c:strRef>
          </c:cat>
          <c:val>
            <c:numRef>
              <c:f>Grafikai!$P$151:$P$154</c:f>
              <c:numCache>
                <c:formatCode>#,##0.00</c:formatCode>
                <c:ptCount val="4"/>
                <c:pt idx="0">
                  <c:v>-106597.69119999999</c:v>
                </c:pt>
                <c:pt idx="1">
                  <c:v>-735.24670999999989</c:v>
                </c:pt>
                <c:pt idx="2">
                  <c:v>17602.805366666664</c:v>
                </c:pt>
                <c:pt idx="3">
                  <c:v>0</c:v>
                </c:pt>
              </c:numCache>
            </c:numRef>
          </c:val>
          <c:extLst>
            <c:ext xmlns:c16="http://schemas.microsoft.com/office/drawing/2014/chart" uri="{C3380CC4-5D6E-409C-BE32-E72D297353CC}">
              <c16:uniqueId val="{00000000-60F3-4658-83E3-510A99DCFE23}"/>
            </c:ext>
          </c:extLst>
        </c:ser>
        <c:ser>
          <c:idx val="1"/>
          <c:order val="1"/>
          <c:tx>
            <c:strRef>
              <c:f>Grafikai!$Q$107</c:f>
              <c:strCache>
                <c:ptCount val="1"/>
                <c:pt idx="0">
                  <c:v>II vertinimo sritis</c:v>
                </c:pt>
              </c:strCache>
            </c:strRef>
          </c:tx>
          <c:spPr>
            <a:solidFill>
              <a:schemeClr val="accent5"/>
            </a:solidFill>
            <a:ln w="19050">
              <a:solidFill>
                <a:schemeClr val="lt1"/>
              </a:solidFill>
            </a:ln>
            <a:effectLst/>
          </c:spPr>
          <c:invertIfNegative val="0"/>
          <c:dLbls>
            <c:delete val="1"/>
          </c:dLbls>
          <c:cat>
            <c:strRef>
              <c:f>Grafikai!$O$151:$O$154</c:f>
              <c:strCache>
                <c:ptCount val="4"/>
                <c:pt idx="0">
                  <c:v>Miškai (miško žemė)</c:v>
                </c:pt>
                <c:pt idx="1">
                  <c:v>Žemės ūkio naudmenos (ariamoji žemė, sodai, pievos ir natūralios ganyklos)</c:v>
                </c:pt>
                <c:pt idx="2">
                  <c:v>Užstatyta teritorija (užstatyta teritorija ir keliai)</c:v>
                </c:pt>
                <c:pt idx="3">
                  <c:v>Pavieniai medžiai</c:v>
                </c:pt>
              </c:strCache>
            </c:strRef>
          </c:cat>
          <c:val>
            <c:numRef>
              <c:f>Grafikai!$Q$108:$Q$109</c:f>
              <c:numCache>
                <c:formatCode>#,##0.00</c:formatCode>
                <c:ptCount val="2"/>
                <c:pt idx="0">
                  <c:v>0</c:v>
                </c:pt>
                <c:pt idx="1">
                  <c:v>0</c:v>
                </c:pt>
              </c:numCache>
            </c:numRef>
          </c:val>
          <c:extLst>
            <c:ext xmlns:c16="http://schemas.microsoft.com/office/drawing/2014/chart" uri="{C3380CC4-5D6E-409C-BE32-E72D297353CC}">
              <c16:uniqueId val="{00000001-60F3-4658-83E3-510A99DCFE23}"/>
            </c:ext>
          </c:extLst>
        </c:ser>
        <c:ser>
          <c:idx val="2"/>
          <c:order val="2"/>
          <c:tx>
            <c:strRef>
              <c:f>Grafikai!$R$107</c:f>
              <c:strCache>
                <c:ptCount val="1"/>
                <c:pt idx="0">
                  <c:v>III vertinimo sritis</c:v>
                </c:pt>
              </c:strCache>
            </c:strRef>
          </c:tx>
          <c:spPr>
            <a:solidFill>
              <a:schemeClr val="accent4"/>
            </a:solidFill>
            <a:ln w="19050">
              <a:solidFill>
                <a:schemeClr val="lt1"/>
              </a:solidFill>
            </a:ln>
            <a:effectLst/>
          </c:spPr>
          <c:invertIfNegative val="0"/>
          <c:dLbls>
            <c:delete val="1"/>
          </c:dLbls>
          <c:cat>
            <c:strRef>
              <c:f>Grafikai!$O$151:$O$154</c:f>
              <c:strCache>
                <c:ptCount val="4"/>
                <c:pt idx="0">
                  <c:v>Miškai (miško žemė)</c:v>
                </c:pt>
                <c:pt idx="1">
                  <c:v>Žemės ūkio naudmenos (ariamoji žemė, sodai, pievos ir natūralios ganyklos)</c:v>
                </c:pt>
                <c:pt idx="2">
                  <c:v>Užstatyta teritorija (užstatyta teritorija ir keliai)</c:v>
                </c:pt>
                <c:pt idx="3">
                  <c:v>Pavieniai medžiai</c:v>
                </c:pt>
              </c:strCache>
            </c:strRef>
          </c:cat>
          <c:val>
            <c:numRef>
              <c:f>Grafikai!$R$108:$R$109</c:f>
              <c:numCache>
                <c:formatCode>#,##0.00</c:formatCode>
                <c:ptCount val="2"/>
                <c:pt idx="0">
                  <c:v>0</c:v>
                </c:pt>
                <c:pt idx="1">
                  <c:v>0</c:v>
                </c:pt>
              </c:numCache>
            </c:numRef>
          </c:val>
          <c:extLst>
            <c:ext xmlns:c16="http://schemas.microsoft.com/office/drawing/2014/chart" uri="{C3380CC4-5D6E-409C-BE32-E72D297353CC}">
              <c16:uniqueId val="{00000002-60F3-4658-83E3-510A99DCFE23}"/>
            </c:ext>
          </c:extLst>
        </c:ser>
        <c:dLbls>
          <c:dLblPos val="ctr"/>
          <c:showLegendKey val="0"/>
          <c:showVal val="1"/>
          <c:showCatName val="0"/>
          <c:showSerName val="0"/>
          <c:showPercent val="0"/>
          <c:showBubbleSize val="0"/>
        </c:dLbls>
        <c:gapWidth val="100"/>
        <c:overlap val="100"/>
        <c:axId val="730036832"/>
        <c:axId val="730034432"/>
      </c:barChart>
      <c:dateAx>
        <c:axId val="7300368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730034432"/>
        <c:crosses val="autoZero"/>
        <c:auto val="0"/>
        <c:lblOffset val="100"/>
        <c:baseTimeUnit val="days"/>
      </c:dateAx>
      <c:valAx>
        <c:axId val="730034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7300368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t-LT"/>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13</xdr:col>
      <xdr:colOff>309213</xdr:colOff>
      <xdr:row>27</xdr:row>
      <xdr:rowOff>97971</xdr:rowOff>
    </xdr:from>
    <xdr:to>
      <xdr:col>16</xdr:col>
      <xdr:colOff>1836389</xdr:colOff>
      <xdr:row>30</xdr:row>
      <xdr:rowOff>75648</xdr:rowOff>
    </xdr:to>
    <xdr:pic>
      <xdr:nvPicPr>
        <xdr:cNvPr id="6" name="Picture 5">
          <a:extLst>
            <a:ext uri="{FF2B5EF4-FFF2-40B4-BE49-F238E27FC236}">
              <a16:creationId xmlns:a16="http://schemas.microsoft.com/office/drawing/2014/main" id="{AFEB29F5-95A8-C841-C205-547E13AA6D3E}"/>
            </a:ext>
          </a:extLst>
        </xdr:cNvPr>
        <xdr:cNvPicPr>
          <a:picLocks noChangeAspect="1"/>
        </xdr:cNvPicPr>
      </xdr:nvPicPr>
      <xdr:blipFill>
        <a:blip xmlns:r="http://schemas.openxmlformats.org/officeDocument/2006/relationships" r:embed="rId1"/>
        <a:stretch>
          <a:fillRect/>
        </a:stretch>
      </xdr:blipFill>
      <xdr:spPr>
        <a:xfrm>
          <a:off x="8773591" y="8922755"/>
          <a:ext cx="3346623" cy="533729"/>
        </a:xfrm>
        <a:prstGeom prst="rect">
          <a:avLst/>
        </a:prstGeom>
      </xdr:spPr>
    </xdr:pic>
    <xdr:clientData/>
  </xdr:twoCellAnchor>
  <xdr:twoCellAnchor>
    <xdr:from>
      <xdr:col>0</xdr:col>
      <xdr:colOff>218462</xdr:colOff>
      <xdr:row>0</xdr:row>
      <xdr:rowOff>99488</xdr:rowOff>
    </xdr:from>
    <xdr:to>
      <xdr:col>0</xdr:col>
      <xdr:colOff>722555</xdr:colOff>
      <xdr:row>0</xdr:row>
      <xdr:rowOff>99488</xdr:rowOff>
    </xdr:to>
    <xdr:cxnSp macro="">
      <xdr:nvCxnSpPr>
        <xdr:cNvPr id="3" name="Straight Arrow Connector 2">
          <a:extLst>
            <a:ext uri="{FF2B5EF4-FFF2-40B4-BE49-F238E27FC236}">
              <a16:creationId xmlns:a16="http://schemas.microsoft.com/office/drawing/2014/main" id="{30EACD07-B215-D9C8-53ED-494F5BA5AAB7}"/>
            </a:ext>
          </a:extLst>
        </xdr:cNvPr>
        <xdr:cNvCxnSpPr/>
      </xdr:nvCxnSpPr>
      <xdr:spPr>
        <a:xfrm>
          <a:off x="218462" y="99488"/>
          <a:ext cx="504093"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38913</xdr:colOff>
      <xdr:row>27</xdr:row>
      <xdr:rowOff>20595</xdr:rowOff>
    </xdr:from>
    <xdr:to>
      <xdr:col>4</xdr:col>
      <xdr:colOff>351580</xdr:colOff>
      <xdr:row>34</xdr:row>
      <xdr:rowOff>140986</xdr:rowOff>
    </xdr:to>
    <xdr:pic>
      <xdr:nvPicPr>
        <xdr:cNvPr id="5" name="Picture 4" descr="Aplinkos ministerijos logotipas | Lietuvos Respublikos ...">
          <a:extLst>
            <a:ext uri="{FF2B5EF4-FFF2-40B4-BE49-F238E27FC236}">
              <a16:creationId xmlns:a16="http://schemas.microsoft.com/office/drawing/2014/main" id="{6C1EC212-85EF-B407-74CC-3657CDF396D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3886" y="8845379"/>
          <a:ext cx="2441033" cy="14210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2" name="Straight Arrow Connector 1">
          <a:extLst>
            <a:ext uri="{FF2B5EF4-FFF2-40B4-BE49-F238E27FC236}">
              <a16:creationId xmlns:a16="http://schemas.microsoft.com/office/drawing/2014/main" id="{28BB3518-7D8E-4F6F-88AC-B70D392F9228}"/>
            </a:ext>
          </a:extLst>
        </xdr:cNvPr>
        <xdr:cNvCxnSpPr/>
      </xdr:nvCxnSpPr>
      <xdr:spPr>
        <a:xfrm flipH="1">
          <a:off x="98611" y="98612"/>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2" name="Straight Arrow Connector 1">
          <a:extLst>
            <a:ext uri="{FF2B5EF4-FFF2-40B4-BE49-F238E27FC236}">
              <a16:creationId xmlns:a16="http://schemas.microsoft.com/office/drawing/2014/main" id="{F8536FA6-5589-48B3-9D0B-EFFDAE1D0719}"/>
            </a:ext>
          </a:extLst>
        </xdr:cNvPr>
        <xdr:cNvCxnSpPr/>
      </xdr:nvCxnSpPr>
      <xdr:spPr>
        <a:xfrm flipH="1">
          <a:off x="98611" y="98612"/>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2" name="Straight Arrow Connector 1">
          <a:extLst>
            <a:ext uri="{FF2B5EF4-FFF2-40B4-BE49-F238E27FC236}">
              <a16:creationId xmlns:a16="http://schemas.microsoft.com/office/drawing/2014/main" id="{08C741F0-5273-464C-BDA1-473F776EAB26}"/>
            </a:ext>
          </a:extLst>
        </xdr:cNvPr>
        <xdr:cNvCxnSpPr/>
      </xdr:nvCxnSpPr>
      <xdr:spPr>
        <a:xfrm flipH="1">
          <a:off x="98611" y="98612"/>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2" name="Straight Arrow Connector 1">
          <a:extLst>
            <a:ext uri="{FF2B5EF4-FFF2-40B4-BE49-F238E27FC236}">
              <a16:creationId xmlns:a16="http://schemas.microsoft.com/office/drawing/2014/main" id="{76DB3372-DFC1-4C44-8B3F-92DAE44064B8}"/>
            </a:ext>
          </a:extLst>
        </xdr:cNvPr>
        <xdr:cNvCxnSpPr/>
      </xdr:nvCxnSpPr>
      <xdr:spPr>
        <a:xfrm flipH="1">
          <a:off x="98611" y="98612"/>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2" name="Straight Arrow Connector 1">
          <a:extLst>
            <a:ext uri="{FF2B5EF4-FFF2-40B4-BE49-F238E27FC236}">
              <a16:creationId xmlns:a16="http://schemas.microsoft.com/office/drawing/2014/main" id="{BBF8598B-9C7E-4B08-8C7C-044C68F7E03D}"/>
            </a:ext>
          </a:extLst>
        </xdr:cNvPr>
        <xdr:cNvCxnSpPr/>
      </xdr:nvCxnSpPr>
      <xdr:spPr>
        <a:xfrm flipH="1">
          <a:off x="98611" y="98612"/>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2" name="Straight Arrow Connector 1">
          <a:extLst>
            <a:ext uri="{FF2B5EF4-FFF2-40B4-BE49-F238E27FC236}">
              <a16:creationId xmlns:a16="http://schemas.microsoft.com/office/drawing/2014/main" id="{2F09A86F-271E-4B2E-B0A8-A27FDC103BA0}"/>
            </a:ext>
          </a:extLst>
        </xdr:cNvPr>
        <xdr:cNvCxnSpPr/>
      </xdr:nvCxnSpPr>
      <xdr:spPr>
        <a:xfrm flipH="1">
          <a:off x="98611" y="98612"/>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3" name="Straight Arrow Connector 2">
          <a:extLst>
            <a:ext uri="{FF2B5EF4-FFF2-40B4-BE49-F238E27FC236}">
              <a16:creationId xmlns:a16="http://schemas.microsoft.com/office/drawing/2014/main" id="{DECC56BB-25C1-4E95-9B41-0DD6D91EC0F8}"/>
            </a:ext>
          </a:extLst>
        </xdr:cNvPr>
        <xdr:cNvCxnSpPr/>
      </xdr:nvCxnSpPr>
      <xdr:spPr>
        <a:xfrm flipH="1">
          <a:off x="98611" y="2590558"/>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2" name="Straight Arrow Connector 1">
          <a:extLst>
            <a:ext uri="{FF2B5EF4-FFF2-40B4-BE49-F238E27FC236}">
              <a16:creationId xmlns:a16="http://schemas.microsoft.com/office/drawing/2014/main" id="{4DB3D89E-8275-4AB8-A3DA-A5AE60A3FEC5}"/>
            </a:ext>
          </a:extLst>
        </xdr:cNvPr>
        <xdr:cNvCxnSpPr/>
      </xdr:nvCxnSpPr>
      <xdr:spPr>
        <a:xfrm flipH="1">
          <a:off x="98611" y="98612"/>
          <a:ext cx="383801"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2" name="Straight Arrow Connector 1">
          <a:extLst>
            <a:ext uri="{FF2B5EF4-FFF2-40B4-BE49-F238E27FC236}">
              <a16:creationId xmlns:a16="http://schemas.microsoft.com/office/drawing/2014/main" id="{BE30E1CE-5B11-4533-883B-A2BB3D967979}"/>
            </a:ext>
          </a:extLst>
        </xdr:cNvPr>
        <xdr:cNvCxnSpPr/>
      </xdr:nvCxnSpPr>
      <xdr:spPr>
        <a:xfrm flipH="1">
          <a:off x="98611" y="98612"/>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2" name="Straight Arrow Connector 1">
          <a:extLst>
            <a:ext uri="{FF2B5EF4-FFF2-40B4-BE49-F238E27FC236}">
              <a16:creationId xmlns:a16="http://schemas.microsoft.com/office/drawing/2014/main" id="{D03E5803-BA67-48F0-9A42-83DAD1A9CB9D}"/>
            </a:ext>
          </a:extLst>
        </xdr:cNvPr>
        <xdr:cNvCxnSpPr/>
      </xdr:nvCxnSpPr>
      <xdr:spPr>
        <a:xfrm flipH="1">
          <a:off x="98611" y="98612"/>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2" name="Straight Arrow Connector 1">
          <a:extLst>
            <a:ext uri="{FF2B5EF4-FFF2-40B4-BE49-F238E27FC236}">
              <a16:creationId xmlns:a16="http://schemas.microsoft.com/office/drawing/2014/main" id="{1D90E9F8-6990-4748-A712-524179E8BD42}"/>
            </a:ext>
          </a:extLst>
        </xdr:cNvPr>
        <xdr:cNvCxnSpPr/>
      </xdr:nvCxnSpPr>
      <xdr:spPr>
        <a:xfrm flipH="1">
          <a:off x="98611" y="98612"/>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2" name="Straight Arrow Connector 1">
          <a:extLst>
            <a:ext uri="{FF2B5EF4-FFF2-40B4-BE49-F238E27FC236}">
              <a16:creationId xmlns:a16="http://schemas.microsoft.com/office/drawing/2014/main" id="{5A31945F-1AC0-4AFE-A50D-B125FE848A1A}"/>
            </a:ext>
          </a:extLst>
        </xdr:cNvPr>
        <xdr:cNvCxnSpPr/>
      </xdr:nvCxnSpPr>
      <xdr:spPr>
        <a:xfrm flipH="1">
          <a:off x="98611" y="98612"/>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2" name="Straight Arrow Connector 1">
          <a:extLst>
            <a:ext uri="{FF2B5EF4-FFF2-40B4-BE49-F238E27FC236}">
              <a16:creationId xmlns:a16="http://schemas.microsoft.com/office/drawing/2014/main" id="{93AE9438-CC23-42E3-BC4F-67AF182517F8}"/>
            </a:ext>
          </a:extLst>
        </xdr:cNvPr>
        <xdr:cNvCxnSpPr/>
      </xdr:nvCxnSpPr>
      <xdr:spPr>
        <a:xfrm flipH="1">
          <a:off x="98611" y="98612"/>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2" name="Straight Arrow Connector 1">
          <a:extLst>
            <a:ext uri="{FF2B5EF4-FFF2-40B4-BE49-F238E27FC236}">
              <a16:creationId xmlns:a16="http://schemas.microsoft.com/office/drawing/2014/main" id="{1B8487DB-0E12-4080-A285-A73A499182B5}"/>
            </a:ext>
          </a:extLst>
        </xdr:cNvPr>
        <xdr:cNvCxnSpPr/>
      </xdr:nvCxnSpPr>
      <xdr:spPr>
        <a:xfrm flipH="1">
          <a:off x="98611" y="98612"/>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2" name="Straight Arrow Connector 1">
          <a:extLst>
            <a:ext uri="{FF2B5EF4-FFF2-40B4-BE49-F238E27FC236}">
              <a16:creationId xmlns:a16="http://schemas.microsoft.com/office/drawing/2014/main" id="{307287F4-93BC-446B-BB0E-DCA2157EA4F5}"/>
            </a:ext>
          </a:extLst>
        </xdr:cNvPr>
        <xdr:cNvCxnSpPr/>
      </xdr:nvCxnSpPr>
      <xdr:spPr>
        <a:xfrm flipH="1">
          <a:off x="98611" y="98612"/>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38100</xdr:colOff>
      <xdr:row>42</xdr:row>
      <xdr:rowOff>17450</xdr:rowOff>
    </xdr:from>
    <xdr:to>
      <xdr:col>0</xdr:col>
      <xdr:colOff>209550</xdr:colOff>
      <xdr:row>42</xdr:row>
      <xdr:rowOff>202395</xdr:rowOff>
    </xdr:to>
    <xdr:pic>
      <xdr:nvPicPr>
        <xdr:cNvPr id="12" name="Picture 116">
          <a:extLst>
            <a:ext uri="{FF2B5EF4-FFF2-40B4-BE49-F238E27FC236}">
              <a16:creationId xmlns:a16="http://schemas.microsoft.com/office/drawing/2014/main" id="{DC776EA6-4854-40BE-85B6-3270A0EAA1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8826170"/>
          <a:ext cx="171450" cy="1849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49</xdr:row>
      <xdr:rowOff>13019</xdr:rowOff>
    </xdr:from>
    <xdr:to>
      <xdr:col>0</xdr:col>
      <xdr:colOff>209550</xdr:colOff>
      <xdr:row>49</xdr:row>
      <xdr:rowOff>197964</xdr:rowOff>
    </xdr:to>
    <xdr:pic>
      <xdr:nvPicPr>
        <xdr:cNvPr id="13" name="Picture 116">
          <a:extLst>
            <a:ext uri="{FF2B5EF4-FFF2-40B4-BE49-F238E27FC236}">
              <a16:creationId xmlns:a16="http://schemas.microsoft.com/office/drawing/2014/main" id="{053BB1DC-DD05-4DE6-B773-E60502B99A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0261919"/>
          <a:ext cx="171450" cy="1849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54</xdr:row>
      <xdr:rowOff>19576</xdr:rowOff>
    </xdr:from>
    <xdr:to>
      <xdr:col>0</xdr:col>
      <xdr:colOff>209550</xdr:colOff>
      <xdr:row>54</xdr:row>
      <xdr:rowOff>206789</xdr:rowOff>
    </xdr:to>
    <xdr:pic>
      <xdr:nvPicPr>
        <xdr:cNvPr id="14" name="Picture 116">
          <a:extLst>
            <a:ext uri="{FF2B5EF4-FFF2-40B4-BE49-F238E27FC236}">
              <a16:creationId xmlns:a16="http://schemas.microsoft.com/office/drawing/2014/main" id="{882E4D56-2352-4F05-813B-78708E7C1A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1297176"/>
          <a:ext cx="171450" cy="187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77</xdr:row>
      <xdr:rowOff>5555</xdr:rowOff>
    </xdr:from>
    <xdr:to>
      <xdr:col>0</xdr:col>
      <xdr:colOff>209550</xdr:colOff>
      <xdr:row>77</xdr:row>
      <xdr:rowOff>190500</xdr:rowOff>
    </xdr:to>
    <xdr:pic>
      <xdr:nvPicPr>
        <xdr:cNvPr id="15" name="Picture 116">
          <a:extLst>
            <a:ext uri="{FF2B5EF4-FFF2-40B4-BE49-F238E27FC236}">
              <a16:creationId xmlns:a16="http://schemas.microsoft.com/office/drawing/2014/main" id="{B80B4D03-E9A7-4B3D-B0D3-A519F057EC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5969455"/>
          <a:ext cx="171450" cy="1849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31740</xdr:colOff>
      <xdr:row>46</xdr:row>
      <xdr:rowOff>27018</xdr:rowOff>
    </xdr:from>
    <xdr:to>
      <xdr:col>0</xdr:col>
      <xdr:colOff>203190</xdr:colOff>
      <xdr:row>47</xdr:row>
      <xdr:rowOff>5588</xdr:rowOff>
    </xdr:to>
    <xdr:pic>
      <xdr:nvPicPr>
        <xdr:cNvPr id="16" name="Picture 116">
          <a:extLst>
            <a:ext uri="{FF2B5EF4-FFF2-40B4-BE49-F238E27FC236}">
              <a16:creationId xmlns:a16="http://schemas.microsoft.com/office/drawing/2014/main" id="{FF1A4088-07A7-49FC-9DF1-6F6B8E0DE1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40" y="9658698"/>
          <a:ext cx="171450" cy="184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98611</xdr:colOff>
      <xdr:row>0</xdr:row>
      <xdr:rowOff>98612</xdr:rowOff>
    </xdr:from>
    <xdr:to>
      <xdr:col>0</xdr:col>
      <xdr:colOff>510987</xdr:colOff>
      <xdr:row>0</xdr:row>
      <xdr:rowOff>98612</xdr:rowOff>
    </xdr:to>
    <xdr:cxnSp macro="">
      <xdr:nvCxnSpPr>
        <xdr:cNvPr id="2" name="Straight Arrow Connector 1">
          <a:extLst>
            <a:ext uri="{FF2B5EF4-FFF2-40B4-BE49-F238E27FC236}">
              <a16:creationId xmlns:a16="http://schemas.microsoft.com/office/drawing/2014/main" id="{707FBD61-CE8B-4247-A44A-23C32B4DF853}"/>
            </a:ext>
          </a:extLst>
        </xdr:cNvPr>
        <xdr:cNvCxnSpPr/>
      </xdr:nvCxnSpPr>
      <xdr:spPr>
        <a:xfrm flipH="1">
          <a:off x="98611" y="98612"/>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47625</xdr:colOff>
      <xdr:row>1</xdr:row>
      <xdr:rowOff>19050</xdr:rowOff>
    </xdr:from>
    <xdr:to>
      <xdr:col>11</xdr:col>
      <xdr:colOff>419100</xdr:colOff>
      <xdr:row>39</xdr:row>
      <xdr:rowOff>66675</xdr:rowOff>
    </xdr:to>
    <xdr:graphicFrame macro="">
      <xdr:nvGraphicFramePr>
        <xdr:cNvPr id="16" name="Chart 4">
          <a:extLst>
            <a:ext uri="{FF2B5EF4-FFF2-40B4-BE49-F238E27FC236}">
              <a16:creationId xmlns:a16="http://schemas.microsoft.com/office/drawing/2014/main" id="{EC7676D5-A994-440D-9C03-AD5182D9E5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98611</xdr:colOff>
      <xdr:row>0</xdr:row>
      <xdr:rowOff>98612</xdr:rowOff>
    </xdr:from>
    <xdr:to>
      <xdr:col>2</xdr:col>
      <xdr:colOff>447</xdr:colOff>
      <xdr:row>0</xdr:row>
      <xdr:rowOff>98612</xdr:rowOff>
    </xdr:to>
    <xdr:cxnSp macro="">
      <xdr:nvCxnSpPr>
        <xdr:cNvPr id="7" name="Straight Arrow Connector 6">
          <a:extLst>
            <a:ext uri="{FF2B5EF4-FFF2-40B4-BE49-F238E27FC236}">
              <a16:creationId xmlns:a16="http://schemas.microsoft.com/office/drawing/2014/main" id="{F82E8E8A-1023-4BC7-91FA-58269ABAF69D}"/>
            </a:ext>
          </a:extLst>
        </xdr:cNvPr>
        <xdr:cNvCxnSpPr/>
      </xdr:nvCxnSpPr>
      <xdr:spPr>
        <a:xfrm flipH="1">
          <a:off x="494851" y="98612"/>
          <a:ext cx="39713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56605</xdr:colOff>
      <xdr:row>39</xdr:row>
      <xdr:rowOff>42999</xdr:rowOff>
    </xdr:from>
    <xdr:to>
      <xdr:col>11</xdr:col>
      <xdr:colOff>419099</xdr:colOff>
      <xdr:row>55</xdr:row>
      <xdr:rowOff>69397</xdr:rowOff>
    </xdr:to>
    <xdr:graphicFrame macro="">
      <xdr:nvGraphicFramePr>
        <xdr:cNvPr id="9" name="Chart 8">
          <a:extLst>
            <a:ext uri="{FF2B5EF4-FFF2-40B4-BE49-F238E27FC236}">
              <a16:creationId xmlns:a16="http://schemas.microsoft.com/office/drawing/2014/main" id="{5BEB78D6-8231-4A07-A1B2-8508923BD755}"/>
            </a:ext>
            <a:ext uri="{147F2762-F138-4A5C-976F-8EAC2B608ADB}">
              <a16:predDERef xmlns:a16="http://schemas.microsoft.com/office/drawing/2014/main" pred="{F82E8E8A-1023-4BC7-91FA-58269ABAF6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352516</xdr:colOff>
      <xdr:row>55</xdr:row>
      <xdr:rowOff>67401</xdr:rowOff>
    </xdr:from>
    <xdr:to>
      <xdr:col>11</xdr:col>
      <xdr:colOff>412206</xdr:colOff>
      <xdr:row>69</xdr:row>
      <xdr:rowOff>7983</xdr:rowOff>
    </xdr:to>
    <xdr:graphicFrame macro="">
      <xdr:nvGraphicFramePr>
        <xdr:cNvPr id="6" name="Chart 10">
          <a:extLst>
            <a:ext uri="{FF2B5EF4-FFF2-40B4-BE49-F238E27FC236}">
              <a16:creationId xmlns:a16="http://schemas.microsoft.com/office/drawing/2014/main" id="{6AA3088A-F9AD-474B-96EB-CA444FAEFFCB}"/>
            </a:ext>
            <a:ext uri="{147F2762-F138-4A5C-976F-8EAC2B608ADB}">
              <a16:predDERef xmlns:a16="http://schemas.microsoft.com/office/drawing/2014/main" pred="{5BEB78D6-8231-4A07-A1B2-8508923BD7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361950</xdr:colOff>
      <xdr:row>68</xdr:row>
      <xdr:rowOff>171449</xdr:rowOff>
    </xdr:from>
    <xdr:to>
      <xdr:col>11</xdr:col>
      <xdr:colOff>415290</xdr:colOff>
      <xdr:row>85</xdr:row>
      <xdr:rowOff>171450</xdr:rowOff>
    </xdr:to>
    <xdr:graphicFrame macro="">
      <xdr:nvGraphicFramePr>
        <xdr:cNvPr id="8" name="Chart 11">
          <a:extLst>
            <a:ext uri="{FF2B5EF4-FFF2-40B4-BE49-F238E27FC236}">
              <a16:creationId xmlns:a16="http://schemas.microsoft.com/office/drawing/2014/main" id="{CD7C23CE-98A2-41DC-9F73-4BE15104158B}"/>
            </a:ext>
            <a:ext uri="{147F2762-F138-4A5C-976F-8EAC2B608ADB}">
              <a16:predDERef xmlns:a16="http://schemas.microsoft.com/office/drawing/2014/main" pred="{6AA3088A-F9AD-474B-96EB-CA444FAEFF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349703</xdr:colOff>
      <xdr:row>85</xdr:row>
      <xdr:rowOff>179614</xdr:rowOff>
    </xdr:from>
    <xdr:to>
      <xdr:col>11</xdr:col>
      <xdr:colOff>393518</xdr:colOff>
      <xdr:row>104</xdr:row>
      <xdr:rowOff>179614</xdr:rowOff>
    </xdr:to>
    <xdr:graphicFrame macro="">
      <xdr:nvGraphicFramePr>
        <xdr:cNvPr id="10" name="Chart 12">
          <a:extLst>
            <a:ext uri="{FF2B5EF4-FFF2-40B4-BE49-F238E27FC236}">
              <a16:creationId xmlns:a16="http://schemas.microsoft.com/office/drawing/2014/main" id="{F6F6C0DF-3666-4E88-A792-E4575D59B75C}"/>
            </a:ext>
            <a:ext uri="{147F2762-F138-4A5C-976F-8EAC2B608ADB}">
              <a16:predDERef xmlns:a16="http://schemas.microsoft.com/office/drawing/2014/main" pred="{CD7C23CE-98A2-41DC-9F73-4BE1510415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374940</xdr:colOff>
      <xdr:row>104</xdr:row>
      <xdr:rowOff>165017</xdr:rowOff>
    </xdr:from>
    <xdr:to>
      <xdr:col>11</xdr:col>
      <xdr:colOff>397973</xdr:colOff>
      <xdr:row>125</xdr:row>
      <xdr:rowOff>6680</xdr:rowOff>
    </xdr:to>
    <xdr:graphicFrame macro="">
      <xdr:nvGraphicFramePr>
        <xdr:cNvPr id="12" name="Chart 16">
          <a:extLst>
            <a:ext uri="{FF2B5EF4-FFF2-40B4-BE49-F238E27FC236}">
              <a16:creationId xmlns:a16="http://schemas.microsoft.com/office/drawing/2014/main" id="{43B9A5B8-A944-4A1A-A2AB-A5C6A831F58E}"/>
            </a:ext>
            <a:ext uri="{147F2762-F138-4A5C-976F-8EAC2B608ADB}">
              <a16:predDERef xmlns:a16="http://schemas.microsoft.com/office/drawing/2014/main" pred="{F6F6C0DF-3666-4E88-A792-E4575D59B7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373564</xdr:colOff>
      <xdr:row>124</xdr:row>
      <xdr:rowOff>177345</xdr:rowOff>
    </xdr:from>
    <xdr:to>
      <xdr:col>11</xdr:col>
      <xdr:colOff>406122</xdr:colOff>
      <xdr:row>148</xdr:row>
      <xdr:rowOff>41595</xdr:rowOff>
    </xdr:to>
    <xdr:graphicFrame macro="">
      <xdr:nvGraphicFramePr>
        <xdr:cNvPr id="13" name="Chart 18">
          <a:extLst>
            <a:ext uri="{FF2B5EF4-FFF2-40B4-BE49-F238E27FC236}">
              <a16:creationId xmlns:a16="http://schemas.microsoft.com/office/drawing/2014/main" id="{D12CCD6F-FE7B-487B-9B12-51FE2B778A7D}"/>
            </a:ext>
            <a:ext uri="{147F2762-F138-4A5C-976F-8EAC2B608ADB}">
              <a16:predDERef xmlns:a16="http://schemas.microsoft.com/office/drawing/2014/main" pred="{43B9A5B8-A944-4A1A-A2AB-A5C6A831F5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377536</xdr:colOff>
      <xdr:row>148</xdr:row>
      <xdr:rowOff>50224</xdr:rowOff>
    </xdr:from>
    <xdr:to>
      <xdr:col>11</xdr:col>
      <xdr:colOff>400569</xdr:colOff>
      <xdr:row>171</xdr:row>
      <xdr:rowOff>14846</xdr:rowOff>
    </xdr:to>
    <xdr:graphicFrame macro="">
      <xdr:nvGraphicFramePr>
        <xdr:cNvPr id="40" name="Diagrama 2">
          <a:extLst>
            <a:ext uri="{FF2B5EF4-FFF2-40B4-BE49-F238E27FC236}">
              <a16:creationId xmlns:a16="http://schemas.microsoft.com/office/drawing/2014/main" id="{0E59DE64-B6F6-4F6A-BF14-0728274E90D3}"/>
            </a:ext>
            <a:ext uri="{147F2762-F138-4A5C-976F-8EAC2B608ADB}">
              <a16:predDERef xmlns:a16="http://schemas.microsoft.com/office/drawing/2014/main" pred="{D12CCD6F-FE7B-487B-9B12-51FE2B778A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98611</xdr:colOff>
      <xdr:row>0</xdr:row>
      <xdr:rowOff>98612</xdr:rowOff>
    </xdr:from>
    <xdr:to>
      <xdr:col>1</xdr:col>
      <xdr:colOff>447</xdr:colOff>
      <xdr:row>0</xdr:row>
      <xdr:rowOff>98612</xdr:rowOff>
    </xdr:to>
    <xdr:cxnSp macro="">
      <xdr:nvCxnSpPr>
        <xdr:cNvPr id="2" name="Straight Arrow Connector 6">
          <a:extLst>
            <a:ext uri="{FF2B5EF4-FFF2-40B4-BE49-F238E27FC236}">
              <a16:creationId xmlns:a16="http://schemas.microsoft.com/office/drawing/2014/main" id="{A3946F0B-E96F-4DB8-8451-51C5BB25DFA4}"/>
            </a:ext>
          </a:extLst>
        </xdr:cNvPr>
        <xdr:cNvCxnSpPr/>
      </xdr:nvCxnSpPr>
      <xdr:spPr>
        <a:xfrm flipH="1">
          <a:off x="479611" y="98612"/>
          <a:ext cx="387611"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98611</xdr:colOff>
      <xdr:row>0</xdr:row>
      <xdr:rowOff>98612</xdr:rowOff>
    </xdr:from>
    <xdr:to>
      <xdr:col>1</xdr:col>
      <xdr:colOff>447</xdr:colOff>
      <xdr:row>0</xdr:row>
      <xdr:rowOff>98612</xdr:rowOff>
    </xdr:to>
    <xdr:cxnSp macro="">
      <xdr:nvCxnSpPr>
        <xdr:cNvPr id="3" name="Straight Arrow Connector 6">
          <a:extLst>
            <a:ext uri="{FF2B5EF4-FFF2-40B4-BE49-F238E27FC236}">
              <a16:creationId xmlns:a16="http://schemas.microsoft.com/office/drawing/2014/main" id="{B23125E2-BB8B-4C99-A6D6-9D7C6DFA19EE}"/>
            </a:ext>
            <a:ext uri="{147F2762-F138-4A5C-976F-8EAC2B608ADB}">
              <a16:predDERef xmlns:a16="http://schemas.microsoft.com/office/drawing/2014/main" pred="{A3946F0B-E96F-4DB8-8451-51C5BB25DFA4}"/>
            </a:ext>
          </a:extLst>
        </xdr:cNvPr>
        <xdr:cNvCxnSpPr/>
      </xdr:nvCxnSpPr>
      <xdr:spPr>
        <a:xfrm flipH="1">
          <a:off x="479611" y="98612"/>
          <a:ext cx="387611"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2" name="Straight Arrow Connector 1">
          <a:extLst>
            <a:ext uri="{FF2B5EF4-FFF2-40B4-BE49-F238E27FC236}">
              <a16:creationId xmlns:a16="http://schemas.microsoft.com/office/drawing/2014/main" id="{2FD290E4-832B-4EF7-9303-A59F174F13F0}"/>
            </a:ext>
          </a:extLst>
        </xdr:cNvPr>
        <xdr:cNvCxnSpPr/>
      </xdr:nvCxnSpPr>
      <xdr:spPr>
        <a:xfrm flipH="1">
          <a:off x="98611" y="98612"/>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2" name="Straight Arrow Connector 1">
          <a:extLst>
            <a:ext uri="{FF2B5EF4-FFF2-40B4-BE49-F238E27FC236}">
              <a16:creationId xmlns:a16="http://schemas.microsoft.com/office/drawing/2014/main" id="{D8801DE8-10F2-45B5-A954-83902E3BFA66}"/>
            </a:ext>
          </a:extLst>
        </xdr:cNvPr>
        <xdr:cNvCxnSpPr/>
      </xdr:nvCxnSpPr>
      <xdr:spPr>
        <a:xfrm flipH="1">
          <a:off x="98611" y="98612"/>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3" name="Straight Arrow Connector 2">
          <a:extLst>
            <a:ext uri="{FF2B5EF4-FFF2-40B4-BE49-F238E27FC236}">
              <a16:creationId xmlns:a16="http://schemas.microsoft.com/office/drawing/2014/main" id="{4F593837-C2D8-43EF-B5CB-90DCB34ED924}"/>
            </a:ext>
          </a:extLst>
        </xdr:cNvPr>
        <xdr:cNvCxnSpPr/>
      </xdr:nvCxnSpPr>
      <xdr:spPr>
        <a:xfrm flipH="1">
          <a:off x="98611" y="98612"/>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2" name="Straight Arrow Connector 1">
          <a:extLst>
            <a:ext uri="{FF2B5EF4-FFF2-40B4-BE49-F238E27FC236}">
              <a16:creationId xmlns:a16="http://schemas.microsoft.com/office/drawing/2014/main" id="{80128045-CBB0-4C3E-9A15-BC2468183D88}"/>
            </a:ext>
          </a:extLst>
        </xdr:cNvPr>
        <xdr:cNvCxnSpPr/>
      </xdr:nvCxnSpPr>
      <xdr:spPr>
        <a:xfrm flipH="1">
          <a:off x="98611" y="479612"/>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2" name="Straight Arrow Connector 1">
          <a:extLst>
            <a:ext uri="{FF2B5EF4-FFF2-40B4-BE49-F238E27FC236}">
              <a16:creationId xmlns:a16="http://schemas.microsoft.com/office/drawing/2014/main" id="{7EF6B1BD-A84A-4066-8C7C-BD0D8A544D2D}"/>
            </a:ext>
          </a:extLst>
        </xdr:cNvPr>
        <xdr:cNvCxnSpPr/>
      </xdr:nvCxnSpPr>
      <xdr:spPr>
        <a:xfrm flipH="1">
          <a:off x="98611" y="98612"/>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2" name="Straight Arrow Connector 1">
          <a:extLst>
            <a:ext uri="{FF2B5EF4-FFF2-40B4-BE49-F238E27FC236}">
              <a16:creationId xmlns:a16="http://schemas.microsoft.com/office/drawing/2014/main" id="{A686909D-D66C-4964-BC7F-B83EDF1E1CCA}"/>
            </a:ext>
          </a:extLst>
        </xdr:cNvPr>
        <xdr:cNvCxnSpPr/>
      </xdr:nvCxnSpPr>
      <xdr:spPr>
        <a:xfrm flipH="1">
          <a:off x="98611" y="98612"/>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98611</xdr:colOff>
      <xdr:row>0</xdr:row>
      <xdr:rowOff>98612</xdr:rowOff>
    </xdr:from>
    <xdr:to>
      <xdr:col>0</xdr:col>
      <xdr:colOff>510987</xdr:colOff>
      <xdr:row>0</xdr:row>
      <xdr:rowOff>98612</xdr:rowOff>
    </xdr:to>
    <xdr:cxnSp macro="">
      <xdr:nvCxnSpPr>
        <xdr:cNvPr id="2" name="Straight Arrow Connector 1">
          <a:extLst>
            <a:ext uri="{FF2B5EF4-FFF2-40B4-BE49-F238E27FC236}">
              <a16:creationId xmlns:a16="http://schemas.microsoft.com/office/drawing/2014/main" id="{B7DF3891-66FC-4E04-BDB4-BE7AC45A024E}"/>
            </a:ext>
          </a:extLst>
        </xdr:cNvPr>
        <xdr:cNvCxnSpPr/>
      </xdr:nvCxnSpPr>
      <xdr:spPr>
        <a:xfrm flipH="1">
          <a:off x="98611" y="98612"/>
          <a:ext cx="41237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4(KP)"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4(KP-I)B.2"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4(KP-I)B.3"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4(KP-I)B.4"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4(KP-I)B.5"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4(KP-II)1"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4(KP-II)2"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4(KP-II)3"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4(KP-II)4"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4(KP)Recalculation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accounting"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4(KP-I)A.1.1"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NIR-1"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NIR-2.1"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NIR-2"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NIR-3" TargetMode="External"/></Relationships>
</file>

<file path=xl/externalLinks/_rels/externalLink24.xml.rels><?xml version="1.0" encoding="UTF-8" standalone="yes"?>
<Relationships xmlns="http://schemas.openxmlformats.org/package/2006/relationships"><Relationship Id="rId2" Type="http://schemas.openxmlformats.org/officeDocument/2006/relationships/externalLinkPath" Target="file:///\\192.168.68.2\Vesta%20Projektai\10_CC\CC-Klaipedos%20raj\3_Pdoc\1_Calc\SESD_skaiciuokle_Klaip&#279;dos%20r.%20sav..xlsx" TargetMode="External"/><Relationship Id="rId1" Type="http://schemas.openxmlformats.org/officeDocument/2006/relationships/externalLinkPath" Target="file:///\\192.168.68.2\Vesta%20Projektai\10_CC\CC-Klaipedos%20raj\3_Pdoc\1_Calc\SESD_skaiciuokle_Klaip&#279;dos%20r.%20sav..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4(KP-I)A.1"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4(KP-I)A.2.1"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4(KP-I)A.2"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4(KP-I)B.1.1"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4(KP-I)B.1.2"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4(KP-I)B.1.3"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4(KP-I)B.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I)B"/>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I)B"/>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I)B"/>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I)B"/>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II)1"/>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II)2"/>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II)3"/>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II)4"/>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Recalculations"/>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ounting"/>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I)A.1"/>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IR-1"/>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IR-2"/>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IR-2"/>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IR-3"/>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Įvadas"/>
      <sheetName val="Turinys"/>
      <sheetName val="VAP"/>
      <sheetName val="Taršos faktoriai"/>
      <sheetName val="Savivaldybė"/>
      <sheetName val="Savivaldybė - Prielaidos"/>
      <sheetName val="I. Energetika – Suvestinė"/>
      <sheetName val="I. Energetika – Įvestis"/>
      <sheetName val="I. Energetika – Prielaidos"/>
      <sheetName val="II. Transportas – Suvestinė "/>
      <sheetName val="II. Transportas – Įvestis"/>
      <sheetName val="II. Transportas – Prielaidos"/>
      <sheetName val="III. Atliekos – Suvestinė"/>
      <sheetName val="III. Atliekos – Įvestis"/>
      <sheetName val="III. Atliekos – Prielaidos"/>
      <sheetName val="IV. Pramonė – Suvestinė"/>
      <sheetName val="IV. Pramonė – Įvestis"/>
      <sheetName val="IV. Pramonė – Prielaidos"/>
      <sheetName val="V.1|3 Žemės ūkis - Suvestinė"/>
      <sheetName val="V.1|3 Žemės ūkis – Įvestis"/>
      <sheetName val="V.1|3 Žemės ūkis – Prielaidos"/>
      <sheetName val="V.2 ŽNŽNKM – Suvestinė"/>
      <sheetName val="V.2 ŽNŽNKM – Įvestis"/>
      <sheetName val="V.2 ŽNŽNKM – Prielaidos"/>
      <sheetName val="CIRIS"/>
      <sheetName val="Merų paktas"/>
      <sheetName val="Grafikai"/>
      <sheetName val="ŠESD pokyčio stebėsena"/>
    </sheetNames>
    <sheetDataSet>
      <sheetData sheetId="0"/>
      <sheetData sheetId="1"/>
      <sheetData sheetId="2"/>
      <sheetData sheetId="3"/>
      <sheetData sheetId="4"/>
      <sheetData sheetId="5"/>
      <sheetData sheetId="6">
        <row r="35">
          <cell r="E35">
            <v>779.91769537499999</v>
          </cell>
        </row>
        <row r="37">
          <cell r="E37">
            <v>22.16236</v>
          </cell>
        </row>
        <row r="42">
          <cell r="E42">
            <v>211730.46245471999</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I)A"/>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I)A.2"/>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I)A"/>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I)B.1"/>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I)B.1"/>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I)B.1"/>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KP-I)B"/>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Urtė | VESTA" id="{682CD87A-6797-4E0E-B212-39954C20F8B2}" userId="S::urte@vestaconsulting.lt::985a9c05-4c1a-4041-b901-6458cfc5fbe1" providerId="AD"/>
  <person displayName="Sigita Židonienė" id="{E0EBBB6C-1C79-42FA-86EC-69385B61050F}" userId="S::sigita@vestaconsulting.lt::68c472b2-8d99-4551-ac33-62f228bd5c1d" providerId="AD"/>
</personList>
</file>

<file path=xl/theme/theme1.xml><?xml version="1.0" encoding="utf-8"?>
<a:theme xmlns:a="http://schemas.openxmlformats.org/drawingml/2006/main" name="„Office“ 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J27" dT="2024-04-24T08:51:23.74" personId="{E0EBBB6C-1C79-42FA-86EC-69385B61050F}" id="{D75AD841-72B0-4D7F-8312-A0D893655010}">
    <text>Vidurkis</text>
  </threadedComment>
  <threadedComment ref="K27" dT="2024-04-24T08:52:41.42" personId="{E0EBBB6C-1C79-42FA-86EC-69385B61050F}" id="{BE16FE10-5CE1-4860-B2CC-C220F262E8AC}">
    <text>Vidurkis</text>
  </threadedComment>
  <threadedComment ref="N27" dT="2024-04-10T17:11:51.16" personId="{E0EBBB6C-1C79-42FA-86EC-69385B61050F}" id="{6B14D16D-F803-4ECA-8472-EC2F32D117C0}">
    <text>Pagal LEI atliktą studiją "ŠESD nacionalinių emisijų rodiklių energetikos sektoriuje atnaujinimas" S/14-374 .</text>
    <extLst>
      <x:ext xmlns:xltc2="http://schemas.microsoft.com/office/spreadsheetml/2020/threadedcomments2" uri="{F7C98A9C-CBB3-438F-8F68-D28B6AF4A901}">
        <xltc2:checksum>2530426950</xltc2:checksum>
        <xltc2:hyperlink startIndex="99" length="9" url="https://aaa.lrv.lt/media/viesa/saugykla/2024/4/Rpe378FkuE0.pdf"/>
      </x:ext>
    </extLst>
  </threadedComment>
  <threadedComment ref="J28" dT="2024-04-06T08:09:50.57" personId="{E0EBBB6C-1C79-42FA-86EC-69385B61050F}" id="{5C4F4427-9E90-4919-925B-BEE084EA5F7F}">
    <text>Vidurkis</text>
  </threadedComment>
  <threadedComment ref="K28" dT="2024-04-24T08:53:14.39" personId="{E0EBBB6C-1C79-42FA-86EC-69385B61050F}" id="{32882869-5AE9-4AB0-90AC-7CAA13990160}">
    <text>Vidurkis</text>
  </threadedComment>
  <threadedComment ref="N28" dT="2024-04-10T17:12:47.66" personId="{E0EBBB6C-1C79-42FA-86EC-69385B61050F}" id="{F0CB2512-81F1-4ED4-A863-21FCD319470A}">
    <text xml:space="preserve">Pagal LEI atliktą studiją "ŠESD nacionalinių emisijų rodiklių energetikos sektoriuje atnaujinimas" S/14-374 .
</text>
    <extLst>
      <x:ext xmlns:xltc2="http://schemas.microsoft.com/office/spreadsheetml/2020/threadedcomments2" uri="{F7C98A9C-CBB3-438F-8F68-D28B6AF4A901}">
        <xltc2:checksum>1075626817</xltc2:checksum>
        <xltc2:hyperlink startIndex="99" length="9" url="https://aaa.lrv.lt/media/viesa/saugykla/2024/4/Rpe378FkuE0.pdf"/>
      </x:ext>
    </extLst>
  </threadedComment>
  <threadedComment ref="N50" dT="2024-04-10T17:13:52.66" personId="{E0EBBB6C-1C79-42FA-86EC-69385B61050F}" id="{D4854109-6D66-4ACF-9B92-9E8B4EACA7F9}">
    <text>https://www.aib-net.org/facts/european-residual-mix/2022</text>
    <extLst>
      <x:ext xmlns:xltc2="http://schemas.microsoft.com/office/spreadsheetml/2020/threadedcomments2" uri="{F7C98A9C-CBB3-438F-8F68-D28B6AF4A901}">
        <xltc2:checksum>1578951821</xltc2:checksum>
        <xltc2:hyperlink startIndex="0" length="56" url="https://www.aib-net.org/facts/european-residual-mix/2022"/>
      </x:ext>
    </extLst>
  </threadedComment>
  <threadedComment ref="N51" dT="2024-04-10T17:18:05.86" personId="{E0EBBB6C-1C79-42FA-86EC-69385B61050F}" id="{B856C5E5-00FB-4DCE-8CDF-8546E99399C8}">
    <text>https://e-seimas.lrs.lt/portal/legalAct/lt/TAD/TAIS.369461/asr</text>
    <extLst>
      <x:ext xmlns:xltc2="http://schemas.microsoft.com/office/spreadsheetml/2020/threadedcomments2" uri="{F7C98A9C-CBB3-438F-8F68-D28B6AF4A901}">
        <xltc2:checksum>573424555</xltc2:checksum>
        <xltc2:hyperlink startIndex="0" length="62" url="https://e-seimas.lrs.lt/portal/legalAct/lt/TAD/TAIS.369461/asr"/>
      </x:ext>
    </extLst>
  </threadedComment>
  <threadedComment ref="I76" dT="2024-03-28T13:47:32.64" personId="{E0EBBB6C-1C79-42FA-86EC-69385B61050F}" id="{D2768550-5646-431F-853B-D3E815670A6E}">
    <text>Skaičiavimo formulė CO2 išmetimai = NMVOC x 0,6 x 44/12 (šaltinis NIR 2023)</text>
  </threadedComment>
</ThreadedComments>
</file>

<file path=xl/threadedComments/threadedComment2.xml><?xml version="1.0" encoding="utf-8"?>
<ThreadedComments xmlns="http://schemas.microsoft.com/office/spreadsheetml/2018/threadedcomments" xmlns:x="http://schemas.openxmlformats.org/spreadsheetml/2006/main">
  <threadedComment ref="C18" dT="2025-06-09T07:49:23.20" personId="{682CD87A-6797-4E0E-B212-39954C20F8B2}" id="{BDDC8C2A-195A-4E97-96DC-9847E602749A}">
    <text xml:space="preserve">Fizinių asmenų suvartojimas: https://data.gov.lt/datasets/2622/ </text>
    <extLst>
      <x:ext xmlns:xltc2="http://schemas.microsoft.com/office/spreadsheetml/2020/threadedcomments2" uri="{F7C98A9C-CBB3-438F-8F68-D28B6AF4A901}">
        <xltc2:checksum>3207926540</xltc2:checksum>
        <xltc2:hyperlink startIndex="29" length="34" url="https://data.gov.lt/datasets/2622/"/>
      </x:ext>
    </extLst>
  </threadedComment>
  <threadedComment ref="C20" dT="2025-06-06T11:43:27.44" personId="{682CD87A-6797-4E0E-B212-39954C20F8B2}" id="{D241B558-204E-42E3-B152-036D639AC1A4}">
    <text>Pateikė  Energetikos agentūra 2024 m.</text>
  </threadedComment>
  <threadedComment ref="C21" dT="2025-06-06T11:43:27.44" personId="{682CD87A-6797-4E0E-B212-39954C20F8B2}" id="{C4C36BDF-EAE6-4884-8C80-192B877BB0F7}">
    <text>Atsinaujinančių išteklių energijos dalis nustatoma pagal AIE plano metines ataskaitas</text>
  </threadedComment>
  <threadedComment ref="C27" dT="2025-06-06T11:52:42.54" personId="{682CD87A-6797-4E0E-B212-39954C20F8B2}" id="{E5E1DE45-1B99-4E2E-864F-F5416A2CDEB6}">
    <text>Naujausia informacija 2020 m. https://is.energis.lt/report-list/3502</text>
    <extLst>
      <x:ext xmlns:xltc2="http://schemas.microsoft.com/office/spreadsheetml/2020/threadedcomments2" uri="{F7C98A9C-CBB3-438F-8F68-D28B6AF4A901}">
        <xltc2:checksum>2037199082</xltc2:checksum>
        <xltc2:hyperlink startIndex="30" length="38" url="https://is.energis.lt/report-list/3502"/>
      </x:ext>
    </extLst>
  </threadedComment>
  <threadedComment ref="D27" dT="2025-06-06T11:54:08.40" personId="{682CD87A-6797-4E0E-B212-39954C20F8B2}" id="{83C1BD7A-DF81-48F5-A8A1-5BE6D8D51314}">
    <text xml:space="preserve">Naujausia informacija 2020 m. https://is.energis.lt/report-list/3502
</text>
    <extLst>
      <x:ext xmlns:xltc2="http://schemas.microsoft.com/office/spreadsheetml/2020/threadedcomments2" uri="{F7C98A9C-CBB3-438F-8F68-D28B6AF4A901}">
        <xltc2:checksum>819927115</xltc2:checksum>
        <xltc2:hyperlink startIndex="30" length="38" url="https://is.energis.lt/report-list/3502"/>
      </x:ext>
    </extLst>
  </threadedComment>
  <threadedComment ref="C42" dT="2025-06-09T07:49:44.46" personId="{682CD87A-6797-4E0E-B212-39954C20F8B2}" id="{1763C739-50E0-457A-A2DF-AD73D4F6F7A9}">
    <text>Juridinių asmenų suvartojimas: https://data.gov.lt/datasets/2621/</text>
    <extLst>
      <x:ext xmlns:xltc2="http://schemas.microsoft.com/office/spreadsheetml/2020/threadedcomments2" uri="{F7C98A9C-CBB3-438F-8F68-D28B6AF4A901}">
        <xltc2:checksum>1266937430</xltc2:checksum>
        <xltc2:hyperlink startIndex="31" length="34" url="https://data.gov.lt/datasets/2621/"/>
      </x:ext>
    </extLst>
  </threadedComment>
  <threadedComment ref="C44" dT="2025-05-06T12:20:21.62" personId="{682CD87A-6797-4E0E-B212-39954C20F8B2}" id="{6AD994EB-0E73-4DBA-8FAD-5545040AC748}">
    <text xml:space="preserve">Pateikė savivaldybė, 2024 m. (mokyklos, darželiai) </text>
  </threadedComment>
  <threadedComment ref="C45" dT="2025-05-06T12:20:21.62" personId="{682CD87A-6797-4E0E-B212-39954C20F8B2}" id="{AF600C12-77F7-468A-A1D9-2E31D6D1DCD0}">
    <text xml:space="preserve">Pateikė savivaldybė, 2024 m. (mokyklos, darželiai) </text>
  </threadedComment>
  <threadedComment ref="C48" dT="2025-05-06T12:21:58.52" personId="{682CD87A-6797-4E0E-B212-39954C20F8B2}" id="{4EAC9033-ED0A-477F-B475-5384B6A56E69}">
    <text>Pateikė  Energetikos agentūra 2024 m.</text>
  </threadedComment>
  <threadedComment ref="C49" dT="2025-05-06T12:21:58.52" personId="{682CD87A-6797-4E0E-B212-39954C20F8B2}" id="{B410A87B-9835-4A1A-A30D-9980E81BE5DE}">
    <text>Atsinaujinančių išteklių energijos dalis nustatoma pagal AIE plano metines ataskaitas</text>
  </threadedComment>
  <threadedComment ref="D83" dT="2024-04-09T07:16:09.06" personId="{E0EBBB6C-1C79-42FA-86EC-69385B61050F}" id="{0CC90BAB-B1DB-48B5-AD64-DB510D03866D}">
    <text>Vidutinis pusiau išdžiūvusiso medienos svoris 582 kg/m3</text>
  </threadedComment>
  <threadedComment ref="J92" dT="2024-04-09T04:44:59.18" personId="{E0EBBB6C-1C79-42FA-86EC-69385B61050F}" id="{0D1439BF-4CDC-4316-AEAE-74084D8084E0}">
    <text>23,7 proc. padangų atliekų priskiriama atsinaujinančioms atliekoms</text>
  </threadedComment>
  <threadedComment ref="D129" dT="2024-04-09T07:16:09.06" personId="{E0EBBB6C-1C79-42FA-86EC-69385B61050F}" id="{D2C4F617-AE43-46F1-ACA3-5941D4301325}">
    <text>Vidutinis pusiau išdžiūvusiso medienos svoris 582 kg/m3</text>
  </threadedComment>
</ThreadedComments>
</file>

<file path=xl/threadedComments/threadedComment3.xml><?xml version="1.0" encoding="utf-8"?>
<ThreadedComments xmlns="http://schemas.microsoft.com/office/spreadsheetml/2018/threadedcomments" xmlns:x="http://schemas.openxmlformats.org/spreadsheetml/2006/main">
  <threadedComment ref="C91" dT="2025-06-09T10:55:08.77" personId="{682CD87A-6797-4E0E-B212-39954C20F8B2}" id="{8445B3EA-FEF4-43B3-9C9B-6D666C20DFFC}">
    <text>Plius dyzeliniai motociklai</text>
  </threadedComment>
</ThreadedComments>
</file>

<file path=xl/threadedComments/threadedComment4.xml><?xml version="1.0" encoding="utf-8"?>
<ThreadedComments xmlns="http://schemas.microsoft.com/office/spreadsheetml/2018/threadedcomments" xmlns:x="http://schemas.openxmlformats.org/spreadsheetml/2006/main">
  <threadedComment ref="C14" dT="2025-05-06T09:12:06.43" personId="{682CD87A-6797-4E0E-B212-39954C20F8B2}" id="{E1699D7B-88B5-499A-A5DE-EE5E9FE21F75}">
    <text>2023 m. 
https://aaa.lrv.lt/lt/veiklos-sritys/atliekos/atlieku-apskaita/informacija-apie-komunaliniu-atlieku-tvarkymo-sistemas-lietuvos-savivaldybese/</text>
    <extLst>
      <x:ext xmlns:xltc2="http://schemas.microsoft.com/office/spreadsheetml/2020/threadedcomments2" uri="{F7C98A9C-CBB3-438F-8F68-D28B6AF4A901}">
        <xltc2:checksum>402600137</xltc2:checksum>
        <xltc2:hyperlink startIndex="9" length="141" url="https://aaa.lrv.lt/lt/veiklos-sritys/atliekos/atlieku-apskaita/informacija-apie-komunaliniu-atlieku-tvarkymo-sistemas-lietuvos-savivaldybese/"/>
      </x:ext>
    </extLst>
  </threadedComment>
  <threadedComment ref="C14" dT="2025-06-02T11:47:51.57" personId="{682CD87A-6797-4E0E-B212-39954C20F8B2}" id="{5AE07C1F-E63E-4D51-83D4-A0BF7B89C0E6}" parentId="{E1699D7B-88B5-499A-A5DE-EE5E9FE21F75}">
    <text>Pagal KRATC - per 2024 m. pašalinta komunalinių atliekų nebuvo.</text>
  </threadedComment>
  <threadedComment ref="C39" dT="2025-06-02T08:25:09.07" personId="{682CD87A-6797-4E0E-B212-39954C20F8B2}" id="{C66D86D1-2B85-4FC4-85F0-B9CD49B0F166}">
    <text>2024 m. 
https://www.gargzdusvara.eu/uploads/Finansiniu%20ataskaitu%20rinkiniai/Direktoriaus%20veiklos%20ataskaita%202024%20m-.pdf</text>
    <extLst>
      <x:ext xmlns:xltc2="http://schemas.microsoft.com/office/spreadsheetml/2020/threadedcomments2" uri="{F7C98A9C-CBB3-438F-8F68-D28B6AF4A901}">
        <xltc2:checksum>980388602</xltc2:checksum>
        <xltc2:hyperlink startIndex="9" length="121" url="https://www.gargzdusvara.eu/uploads/Finansiniu%20ataskaitu%20rinkiniai/Direktoriaus%20veiklos%20ataskaita%202024%20m-.pdf"/>
      </x:ext>
    </extLst>
  </threadedComment>
  <threadedComment ref="C39" dT="2025-06-02T11:47:12.21" personId="{682CD87A-6797-4E0E-B212-39954C20F8B2}" id="{A8B970B5-7336-4508-8AF7-16989E14D79C}" parentId="{C66D86D1-2B85-4FC4-85F0-B9CD49B0F166}">
    <text>Plius iš KRATC info per 2024 metus iš fizinių ir juridinių asmenų už papildomą mokestį iš Klaipėdos rajono savivaldybės priėmėme 776,5 t kompostuojamų atliekų.</text>
  </threadedComment>
  <threadedComment ref="C54" dT="2025-06-06T12:57:42.44" personId="{682CD87A-6797-4E0E-B212-39954C20F8B2}" id="{62AAFB0B-97AE-414C-A175-5677EE8DDDB4}">
    <text>2024 m. https://www.vanduo.lt/finansiniu-ataskaitu-rinkiniai/</text>
    <extLst>
      <x:ext xmlns:xltc2="http://schemas.microsoft.com/office/spreadsheetml/2020/threadedcomments2" uri="{F7C98A9C-CBB3-438F-8F68-D28B6AF4A901}">
        <xltc2:checksum>3169169845</xltc2:checksum>
        <xltc2:hyperlink startIndex="8" length="53" url="https://www.vanduo.lt/finansiniu-ataskaitu-rinkiniai/"/>
      </x:ext>
    </extLst>
  </threadedComment>
  <threadedComment ref="C55" dT="2025-05-06T11:13:06.21" personId="{682CD87A-6797-4E0E-B212-39954C20F8B2}" id="{DDB676C9-C44C-4645-A393-EB8E77DAC7B8}">
    <text>2024 m. https://www.vanduo.lt/finansiniu-ataskaitu-rinkiniai/</text>
    <extLst>
      <x:ext xmlns:xltc2="http://schemas.microsoft.com/office/spreadsheetml/2020/threadedcomments2" uri="{F7C98A9C-CBB3-438F-8F68-D28B6AF4A901}">
        <xltc2:checksum>3169169845</xltc2:checksum>
        <xltc2:hyperlink startIndex="8" length="53" url="https://www.vanduo.lt/finansiniu-ataskaitu-rinkiniai/"/>
      </x:ext>
    </extLs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8" Type="http://schemas.microsoft.com/office/2017/10/relationships/threadedComment" Target="../threadedComments/threadedComment3.xml"/><Relationship Id="rId3" Type="http://schemas.openxmlformats.org/officeDocument/2006/relationships/hyperlink" Target="https://www.vic.lt/zutrs/wp-content/uploads/sites/5/2024/01/Statistika-2024-01-01.pdf" TargetMode="External"/><Relationship Id="rId7" Type="http://schemas.openxmlformats.org/officeDocument/2006/relationships/comments" Target="../comments3.xml"/><Relationship Id="rId2" Type="http://schemas.openxmlformats.org/officeDocument/2006/relationships/hyperlink" Target="https://www.vic.lt/zutrs/traktoriu-registras/statistika/" TargetMode="External"/><Relationship Id="rId1" Type="http://schemas.openxmlformats.org/officeDocument/2006/relationships/hyperlink" Target="https://www.regitra.lt/" TargetMode="External"/><Relationship Id="rId6" Type="http://schemas.openxmlformats.org/officeDocument/2006/relationships/vmlDrawing" Target="../drawings/vmlDrawing3.vml"/><Relationship Id="rId5" Type="http://schemas.openxmlformats.org/officeDocument/2006/relationships/drawing" Target="../drawings/drawing9.xml"/><Relationship Id="rId4" Type="http://schemas.openxmlformats.org/officeDocument/2006/relationships/hyperlink" Target="https://www.regitra.lt/lt/paslaugos/duomenu-teikimas/statistika/transporto-priemones-2?datayear=2023&amp;dataquery="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5.bin"/><Relationship Id="rId1" Type="http://schemas.openxmlformats.org/officeDocument/2006/relationships/hyperlink" Target="https://www.regitra.lt/lt/paslaugos/duomenu-teikimas/statistika/transporto-priemones-2"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6.bin"/><Relationship Id="rId1" Type="http://schemas.openxmlformats.org/officeDocument/2006/relationships/hyperlink" Target="https://aaa.lrv.lt/lt/veiklos-sritys/atliekos/atlieku-apskaita/informacija-apie-komunaliniu-atlieku-tvarkymo-sistemas-lietuvos-savivaldybese/" TargetMode="External"/><Relationship Id="rId6" Type="http://schemas.microsoft.com/office/2017/10/relationships/threadedComment" Target="../threadedComments/threadedComment4.xm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3" Type="http://schemas.openxmlformats.org/officeDocument/2006/relationships/hyperlink" Target="https://aaa.lrv.lt/lt/veiklos-sritys/siltnamio-efekta-sukeliancios-dujos-1/es-atl-prekybos-sistema/veiklos-vykdytojai/ataskaitu-archyvas/veiklos-vykdytoju-metiniu-ismetamuju-sesd-kiekio-ataskaitu-archyvas/2022-metu-veiklos-vykdytoju-metiniu-ismetamuju-sesd-kiekio-ataskaitos/" TargetMode="External"/><Relationship Id="rId2" Type="http://schemas.openxmlformats.org/officeDocument/2006/relationships/hyperlink" Target="https://www.registrucentras.lt/p/1075" TargetMode="External"/><Relationship Id="rId1" Type="http://schemas.openxmlformats.org/officeDocument/2006/relationships/hyperlink" Target="https://www.registrucentras.lt/p/1075" TargetMode="External"/><Relationship Id="rId5" Type="http://schemas.openxmlformats.org/officeDocument/2006/relationships/drawing" Target="../drawings/drawing15.xml"/><Relationship Id="rId4" Type="http://schemas.openxmlformats.org/officeDocument/2006/relationships/hyperlink" Target="https://aaa.lrv.lt/lt/veiklos-sritys/siltnamio-efekta-sukeliancios-dujos-1/es-atl-prekybos-sistema/veiklos-vykdytojai/ataskaitu-archyvas/veiklos-vykdytoju-metiniu-ismetamuju-sesd-kiekio-ataskaitu-archyvas/"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hyperlink" Target="https://www.registrucentras.lt/p/1075" TargetMode="External"/><Relationship Id="rId1" Type="http://schemas.openxmlformats.org/officeDocument/2006/relationships/hyperlink" Target="https://www.registrucentras.lt/p/1075"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hyperlink" Target="https://www.vic.lt/gpsas-apskaita/statistine-analize/" TargetMode="External"/><Relationship Id="rId7" Type="http://schemas.openxmlformats.org/officeDocument/2006/relationships/drawing" Target="../drawings/drawing18.xml"/><Relationship Id="rId2" Type="http://schemas.openxmlformats.org/officeDocument/2006/relationships/hyperlink" Target="https://www.vic.lt/gpsas-apskaita/gpsas-metines-ataskaitos/" TargetMode="External"/><Relationship Id="rId1" Type="http://schemas.openxmlformats.org/officeDocument/2006/relationships/hyperlink" Target="https://www.vic.lt/gpsas-apskaita/wp-content/uploads/sites/6/2023/02/2022m_GPSAS_metine_ataskaita_202301.pdf" TargetMode="External"/><Relationship Id="rId6" Type="http://schemas.openxmlformats.org/officeDocument/2006/relationships/hyperlink" Target="https://nzt.lrv.lt/media/viesa/saugykla/2023/11/EKXagSynoPc.pdf" TargetMode="External"/><Relationship Id="rId5" Type="http://schemas.openxmlformats.org/officeDocument/2006/relationships/hyperlink" Target="https://www.vic.lt/gpsas-apskaita/wp-content/uploads/sites/6/2023/02/2022m_GPSAS_metine_ataskaita_202301.pdf" TargetMode="External"/><Relationship Id="rId4" Type="http://schemas.openxmlformats.org/officeDocument/2006/relationships/hyperlink" Target="https://nzt.lrv.lt/lt/statistine-informacija/lietuvos-respublikos-zemes-fondas/"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hyperlink" Target="https://osp.stat.gov.lt/statistiniu-rodikliu-analize?hash=3717b757-ec9d-4b14-97b2-a638cfdbbd45" TargetMode="External"/><Relationship Id="rId1" Type="http://schemas.openxmlformats.org/officeDocument/2006/relationships/hyperlink" Target="https://nzt.lrv.lt/media/viesa/saugykla/2023/11/EKXagSynoPc.pdf" TargetMode="Externa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nzt.lrv.lt/lt/statistine-informacija/lietuvos-respublikos-zemes-fondas/" TargetMode="External"/><Relationship Id="rId1" Type="http://schemas.openxmlformats.org/officeDocument/2006/relationships/hyperlink" Target="https://nzt.lrv.lt/media/viesa/saugykla/2023/11/EKXagSynoPc.pdf" TargetMode="External"/><Relationship Id="rId4"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3" Type="http://schemas.openxmlformats.org/officeDocument/2006/relationships/hyperlink" Target="http://www.kalvarija.lt/" TargetMode="External"/><Relationship Id="rId18" Type="http://schemas.openxmlformats.org/officeDocument/2006/relationships/hyperlink" Target="http://www.kedainiai.lt/" TargetMode="External"/><Relationship Id="rId26" Type="http://schemas.openxmlformats.org/officeDocument/2006/relationships/hyperlink" Target="http://www.moletai.lt/" TargetMode="External"/><Relationship Id="rId39" Type="http://schemas.openxmlformats.org/officeDocument/2006/relationships/hyperlink" Target="http://www.rokiskis.lt/" TargetMode="External"/><Relationship Id="rId21" Type="http://schemas.openxmlformats.org/officeDocument/2006/relationships/hyperlink" Target="http://www.kretinga.lt/" TargetMode="External"/><Relationship Id="rId34" Type="http://schemas.openxmlformats.org/officeDocument/2006/relationships/hyperlink" Target="http://www.plunge.lt/" TargetMode="External"/><Relationship Id="rId42" Type="http://schemas.openxmlformats.org/officeDocument/2006/relationships/hyperlink" Target="http://www.salcininkai.lt/" TargetMode="External"/><Relationship Id="rId47" Type="http://schemas.openxmlformats.org/officeDocument/2006/relationships/hyperlink" Target="http://www.sirvintos.lt/" TargetMode="External"/><Relationship Id="rId50" Type="http://schemas.openxmlformats.org/officeDocument/2006/relationships/hyperlink" Target="http://www.telsiai.lt/" TargetMode="External"/><Relationship Id="rId55" Type="http://schemas.openxmlformats.org/officeDocument/2006/relationships/hyperlink" Target="http://www.vilkaviskis.lt/" TargetMode="External"/><Relationship Id="rId7" Type="http://schemas.openxmlformats.org/officeDocument/2006/relationships/hyperlink" Target="http://www.druskininkai.lt/" TargetMode="External"/><Relationship Id="rId2" Type="http://schemas.openxmlformats.org/officeDocument/2006/relationships/hyperlink" Target="http://www.ams.lt/" TargetMode="External"/><Relationship Id="rId16" Type="http://schemas.openxmlformats.org/officeDocument/2006/relationships/hyperlink" Target="http://www.kazluruda.lt/" TargetMode="External"/><Relationship Id="rId29" Type="http://schemas.openxmlformats.org/officeDocument/2006/relationships/hyperlink" Target="http://www.pakruojis.lt/" TargetMode="External"/><Relationship Id="rId11" Type="http://schemas.openxmlformats.org/officeDocument/2006/relationships/hyperlink" Target="http://www.jurbarkas.lt/" TargetMode="External"/><Relationship Id="rId24" Type="http://schemas.openxmlformats.org/officeDocument/2006/relationships/hyperlink" Target="http://www.marijampole.lt/" TargetMode="External"/><Relationship Id="rId32" Type="http://schemas.openxmlformats.org/officeDocument/2006/relationships/hyperlink" Target="http://www.panrs.lt/" TargetMode="External"/><Relationship Id="rId37" Type="http://schemas.openxmlformats.org/officeDocument/2006/relationships/hyperlink" Target="http://www.raseiniai.lt/" TargetMode="External"/><Relationship Id="rId40" Type="http://schemas.openxmlformats.org/officeDocument/2006/relationships/hyperlink" Target="http://www.skuodas.lt/" TargetMode="External"/><Relationship Id="rId45" Type="http://schemas.openxmlformats.org/officeDocument/2006/relationships/hyperlink" Target="http://www.silale.lt/" TargetMode="External"/><Relationship Id="rId53" Type="http://schemas.openxmlformats.org/officeDocument/2006/relationships/hyperlink" Target="http://www.utena.lt/" TargetMode="External"/><Relationship Id="rId58" Type="http://schemas.openxmlformats.org/officeDocument/2006/relationships/hyperlink" Target="http://www.visaginas.lt/" TargetMode="External"/><Relationship Id="rId5" Type="http://schemas.openxmlformats.org/officeDocument/2006/relationships/hyperlink" Target="http://www.birstonas.lt/" TargetMode="External"/><Relationship Id="rId19" Type="http://schemas.openxmlformats.org/officeDocument/2006/relationships/hyperlink" Target="http://www.klaipeda.lt/" TargetMode="External"/><Relationship Id="rId4" Type="http://schemas.openxmlformats.org/officeDocument/2006/relationships/hyperlink" Target="http://www.anyksciai.lt/" TargetMode="External"/><Relationship Id="rId9" Type="http://schemas.openxmlformats.org/officeDocument/2006/relationships/hyperlink" Target="http://www.jonava.lt/" TargetMode="External"/><Relationship Id="rId14" Type="http://schemas.openxmlformats.org/officeDocument/2006/relationships/hyperlink" Target="http://www.kaunas.lt/" TargetMode="External"/><Relationship Id="rId22" Type="http://schemas.openxmlformats.org/officeDocument/2006/relationships/hyperlink" Target="http://www.kupiskis.lt/" TargetMode="External"/><Relationship Id="rId27" Type="http://schemas.openxmlformats.org/officeDocument/2006/relationships/hyperlink" Target="http://www.neringa.lt/" TargetMode="External"/><Relationship Id="rId30" Type="http://schemas.openxmlformats.org/officeDocument/2006/relationships/hyperlink" Target="http://www.palanga.lt/" TargetMode="External"/><Relationship Id="rId35" Type="http://schemas.openxmlformats.org/officeDocument/2006/relationships/hyperlink" Target="http://www.prienai.lt/" TargetMode="External"/><Relationship Id="rId43" Type="http://schemas.openxmlformats.org/officeDocument/2006/relationships/hyperlink" Target="http://www.siauliai.lt/" TargetMode="External"/><Relationship Id="rId48" Type="http://schemas.openxmlformats.org/officeDocument/2006/relationships/hyperlink" Target="http://www.svencionys.lt/" TargetMode="External"/><Relationship Id="rId56" Type="http://schemas.openxmlformats.org/officeDocument/2006/relationships/hyperlink" Target="http://www.vilnius.lt/" TargetMode="External"/><Relationship Id="rId8" Type="http://schemas.openxmlformats.org/officeDocument/2006/relationships/hyperlink" Target="http://www.elektrenai.lt/" TargetMode="External"/><Relationship Id="rId51" Type="http://schemas.openxmlformats.org/officeDocument/2006/relationships/hyperlink" Target="http://www.trakai.lt/" TargetMode="External"/><Relationship Id="rId3" Type="http://schemas.openxmlformats.org/officeDocument/2006/relationships/hyperlink" Target="http://www.arsa.lt/" TargetMode="External"/><Relationship Id="rId12" Type="http://schemas.openxmlformats.org/officeDocument/2006/relationships/hyperlink" Target="http://www.kaisiadorys.lt/" TargetMode="External"/><Relationship Id="rId17" Type="http://schemas.openxmlformats.org/officeDocument/2006/relationships/hyperlink" Target="http://www.kelme.lt/" TargetMode="External"/><Relationship Id="rId25" Type="http://schemas.openxmlformats.org/officeDocument/2006/relationships/hyperlink" Target="http://www.mazeikiai.lt/" TargetMode="External"/><Relationship Id="rId33" Type="http://schemas.openxmlformats.org/officeDocument/2006/relationships/hyperlink" Target="http://www.pasvalys.lt/" TargetMode="External"/><Relationship Id="rId38" Type="http://schemas.openxmlformats.org/officeDocument/2006/relationships/hyperlink" Target="http://www.rietavas.lt/" TargetMode="External"/><Relationship Id="rId46" Type="http://schemas.openxmlformats.org/officeDocument/2006/relationships/hyperlink" Target="http://www.silute.lt/" TargetMode="External"/><Relationship Id="rId59" Type="http://schemas.openxmlformats.org/officeDocument/2006/relationships/hyperlink" Target="http://www.zarasai.lt/" TargetMode="External"/><Relationship Id="rId20" Type="http://schemas.openxmlformats.org/officeDocument/2006/relationships/hyperlink" Target="http://www.klaipedos-r.lt/" TargetMode="External"/><Relationship Id="rId41" Type="http://schemas.openxmlformats.org/officeDocument/2006/relationships/hyperlink" Target="http://www.sakiai.lt/" TargetMode="External"/><Relationship Id="rId54" Type="http://schemas.openxmlformats.org/officeDocument/2006/relationships/hyperlink" Target="http://www.varena.lt/" TargetMode="External"/><Relationship Id="rId1" Type="http://schemas.openxmlformats.org/officeDocument/2006/relationships/hyperlink" Target="http://www.akmene.lt/" TargetMode="External"/><Relationship Id="rId6" Type="http://schemas.openxmlformats.org/officeDocument/2006/relationships/hyperlink" Target="http://www.birzai.lt/" TargetMode="External"/><Relationship Id="rId15" Type="http://schemas.openxmlformats.org/officeDocument/2006/relationships/hyperlink" Target="http://www.krs.lt/" TargetMode="External"/><Relationship Id="rId23" Type="http://schemas.openxmlformats.org/officeDocument/2006/relationships/hyperlink" Target="http://www.lazdijai.lt/" TargetMode="External"/><Relationship Id="rId28" Type="http://schemas.openxmlformats.org/officeDocument/2006/relationships/hyperlink" Target="http://www.pagegiai.lt/" TargetMode="External"/><Relationship Id="rId36" Type="http://schemas.openxmlformats.org/officeDocument/2006/relationships/hyperlink" Target="http://www.radviliskis.lt/" TargetMode="External"/><Relationship Id="rId49" Type="http://schemas.openxmlformats.org/officeDocument/2006/relationships/hyperlink" Target="http://www.taurage.lt/" TargetMode="External"/><Relationship Id="rId57" Type="http://schemas.openxmlformats.org/officeDocument/2006/relationships/hyperlink" Target="http://www.vrsa.lt/" TargetMode="External"/><Relationship Id="rId10" Type="http://schemas.openxmlformats.org/officeDocument/2006/relationships/hyperlink" Target="http://www.joniskis.lt/" TargetMode="External"/><Relationship Id="rId31" Type="http://schemas.openxmlformats.org/officeDocument/2006/relationships/hyperlink" Target="http://www.panevezys.lt/" TargetMode="External"/><Relationship Id="rId44" Type="http://schemas.openxmlformats.org/officeDocument/2006/relationships/hyperlink" Target="http://www.siauliuraj.lt/" TargetMode="External"/><Relationship Id="rId52" Type="http://schemas.openxmlformats.org/officeDocument/2006/relationships/hyperlink" Target="http://www.ukmerge.lt/"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6.xml"/><Relationship Id="rId4" Type="http://schemas.microsoft.com/office/2017/10/relationships/threadedComment" Target="../threadedComments/threadedComment2.xml"/></Relationships>
</file>

<file path=xl/worksheets/_rels/sheet9.xml.rels><?xml version="1.0" encoding="UTF-8" standalone="yes"?>
<Relationships xmlns="http://schemas.openxmlformats.org/package/2006/relationships"><Relationship Id="rId3" Type="http://schemas.openxmlformats.org/officeDocument/2006/relationships/hyperlink" Target="https://osp.stat.gov.lt/statistiniu-rodikliu-analize?hash=b2af59c4-32a1-436c-9bb3-35caf91c165d" TargetMode="External"/><Relationship Id="rId2" Type="http://schemas.openxmlformats.org/officeDocument/2006/relationships/hyperlink" Target="https://e-seimas.lrs.lt/portal/legalAct/lt/TAD/15767120a80711e68987e8320e9a5185/asr" TargetMode="External"/><Relationship Id="rId1" Type="http://schemas.openxmlformats.org/officeDocument/2006/relationships/hyperlink" Target="https://energis.lt/report-list" TargetMode="External"/><Relationship Id="rId6" Type="http://schemas.openxmlformats.org/officeDocument/2006/relationships/drawing" Target="../drawings/drawing7.xml"/><Relationship Id="rId5" Type="http://schemas.openxmlformats.org/officeDocument/2006/relationships/hyperlink" Target="https://osp.stat.gov.lt/statistiniu-rodikliu-analize?hash=b2af59c4-32a1-436c-9bb3-35caf91c165d" TargetMode="External"/><Relationship Id="rId4" Type="http://schemas.openxmlformats.org/officeDocument/2006/relationships/hyperlink" Target="https://osp.stat.gov.lt/statistiniu-rodikliu-analize?hash=b2af59c4-32a1-436c-9bb3-35caf91c165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5FA16-DA02-4895-A636-5801445092C8}">
  <sheetPr>
    <tabColor theme="9" tint="0.79998168889431442"/>
  </sheetPr>
  <dimension ref="B1:Q26"/>
  <sheetViews>
    <sheetView showGridLines="0" tabSelected="1" zoomScale="70" zoomScaleNormal="70" workbookViewId="0">
      <selection activeCell="V20" sqref="V20"/>
    </sheetView>
  </sheetViews>
  <sheetFormatPr defaultRowHeight="15" x14ac:dyDescent="0.25"/>
  <cols>
    <col min="1" max="1" width="12.5703125" customWidth="1"/>
    <col min="2" max="2" width="13.42578125" customWidth="1"/>
    <col min="17" max="17" width="28.140625" customWidth="1"/>
    <col min="19" max="19" width="8.85546875" customWidth="1"/>
  </cols>
  <sheetData>
    <row r="1" spans="2:17" ht="15.75" x14ac:dyDescent="0.25">
      <c r="B1" s="197" t="s">
        <v>0</v>
      </c>
    </row>
    <row r="3" spans="2:17" ht="26.25" x14ac:dyDescent="0.4">
      <c r="B3" s="1023" t="s">
        <v>1</v>
      </c>
      <c r="C3" s="1023"/>
      <c r="D3" s="1023"/>
      <c r="E3" s="1023"/>
      <c r="F3" s="1023"/>
      <c r="G3" s="1023"/>
      <c r="H3" s="1023"/>
      <c r="I3" s="1023"/>
      <c r="J3" s="1023"/>
      <c r="K3" s="1023"/>
      <c r="L3" s="1023"/>
      <c r="M3" s="1023"/>
      <c r="N3" s="1023"/>
      <c r="O3" s="1023"/>
      <c r="P3" s="1023"/>
      <c r="Q3" s="1023"/>
    </row>
    <row r="4" spans="2:17" ht="15.75" thickBot="1" x14ac:dyDescent="0.3"/>
    <row r="5" spans="2:17" ht="15.6" customHeight="1" x14ac:dyDescent="0.25">
      <c r="B5" s="1005" t="s">
        <v>2</v>
      </c>
      <c r="C5" s="1006"/>
      <c r="D5" s="1006"/>
      <c r="E5" s="1006"/>
      <c r="F5" s="1006"/>
      <c r="G5" s="1006"/>
      <c r="H5" s="1006"/>
      <c r="I5" s="1006"/>
      <c r="J5" s="1006"/>
      <c r="K5" s="1006"/>
      <c r="L5" s="1006"/>
      <c r="M5" s="1006"/>
      <c r="N5" s="1006"/>
      <c r="O5" s="1006"/>
      <c r="P5" s="1006"/>
      <c r="Q5" s="1007"/>
    </row>
    <row r="6" spans="2:17" ht="81" customHeight="1" thickBot="1" x14ac:dyDescent="0.3">
      <c r="B6" s="1011"/>
      <c r="C6" s="1012"/>
      <c r="D6" s="1012"/>
      <c r="E6" s="1012"/>
      <c r="F6" s="1012"/>
      <c r="G6" s="1012"/>
      <c r="H6" s="1012"/>
      <c r="I6" s="1012"/>
      <c r="J6" s="1012"/>
      <c r="K6" s="1012"/>
      <c r="L6" s="1012"/>
      <c r="M6" s="1012"/>
      <c r="N6" s="1012"/>
      <c r="O6" s="1012"/>
      <c r="P6" s="1012"/>
      <c r="Q6" s="1013"/>
    </row>
    <row r="7" spans="2:17" ht="21" customHeight="1" thickBot="1" x14ac:dyDescent="0.3">
      <c r="B7" s="188"/>
      <c r="C7" s="188"/>
      <c r="D7" s="188"/>
      <c r="E7" s="188"/>
      <c r="F7" s="188"/>
      <c r="G7" s="188"/>
      <c r="H7" s="188"/>
      <c r="I7" s="188"/>
      <c r="J7" s="188"/>
      <c r="K7" s="188"/>
      <c r="L7" s="188"/>
      <c r="M7" s="188"/>
      <c r="N7" s="188"/>
      <c r="O7" s="188"/>
      <c r="P7" s="188"/>
      <c r="Q7" s="188"/>
    </row>
    <row r="8" spans="2:17" ht="46.5" customHeight="1" x14ac:dyDescent="0.25">
      <c r="B8" s="1014" t="s">
        <v>3</v>
      </c>
      <c r="C8" s="1015"/>
      <c r="D8" s="1015"/>
      <c r="E8" s="1015"/>
      <c r="F8" s="1015"/>
      <c r="G8" s="1015"/>
      <c r="H8" s="1015"/>
      <c r="I8" s="1015"/>
      <c r="J8" s="1015"/>
      <c r="K8" s="1015"/>
      <c r="L8" s="1015"/>
      <c r="M8" s="1015"/>
      <c r="N8" s="1015"/>
      <c r="O8" s="1015"/>
      <c r="P8" s="1015"/>
      <c r="Q8" s="1016"/>
    </row>
    <row r="9" spans="2:17" x14ac:dyDescent="0.25">
      <c r="B9" s="1017"/>
      <c r="C9" s="1018"/>
      <c r="D9" s="1018"/>
      <c r="E9" s="1018"/>
      <c r="F9" s="1018"/>
      <c r="G9" s="1018"/>
      <c r="H9" s="1018"/>
      <c r="I9" s="1018"/>
      <c r="J9" s="1018"/>
      <c r="K9" s="1018"/>
      <c r="L9" s="1018"/>
      <c r="M9" s="1018"/>
      <c r="N9" s="1018"/>
      <c r="O9" s="1018"/>
      <c r="P9" s="1018"/>
      <c r="Q9" s="1019"/>
    </row>
    <row r="10" spans="2:17" ht="36" customHeight="1" thickBot="1" x14ac:dyDescent="0.3">
      <c r="B10" s="1020"/>
      <c r="C10" s="1021"/>
      <c r="D10" s="1021"/>
      <c r="E10" s="1021"/>
      <c r="F10" s="1021"/>
      <c r="G10" s="1021"/>
      <c r="H10" s="1021"/>
      <c r="I10" s="1021"/>
      <c r="J10" s="1021"/>
      <c r="K10" s="1021"/>
      <c r="L10" s="1021"/>
      <c r="M10" s="1021"/>
      <c r="N10" s="1021"/>
      <c r="O10" s="1021"/>
      <c r="P10" s="1021"/>
      <c r="Q10" s="1022"/>
    </row>
    <row r="11" spans="2:17" ht="15.75" thickBot="1" x14ac:dyDescent="0.3"/>
    <row r="12" spans="2:17" ht="21" customHeight="1" x14ac:dyDescent="0.25">
      <c r="B12" s="196" t="s">
        <v>4</v>
      </c>
      <c r="C12" s="189"/>
      <c r="D12" s="189"/>
      <c r="E12" s="189"/>
      <c r="F12" s="189"/>
      <c r="G12" s="189"/>
      <c r="H12" s="189"/>
      <c r="I12" s="189"/>
      <c r="J12" s="189"/>
      <c r="K12" s="189"/>
      <c r="L12" s="189"/>
      <c r="M12" s="189"/>
      <c r="N12" s="189"/>
      <c r="O12" s="189"/>
      <c r="P12" s="189"/>
      <c r="Q12" s="190"/>
    </row>
    <row r="13" spans="2:17" ht="18.75" x14ac:dyDescent="0.35">
      <c r="B13" s="191" t="s">
        <v>5</v>
      </c>
      <c r="Q13" s="192"/>
    </row>
    <row r="14" spans="2:17" ht="18.75" x14ac:dyDescent="0.35">
      <c r="B14" s="191" t="s">
        <v>6</v>
      </c>
      <c r="Q14" s="192"/>
    </row>
    <row r="15" spans="2:17" ht="18.75" x14ac:dyDescent="0.35">
      <c r="B15" s="191" t="s">
        <v>7</v>
      </c>
      <c r="Q15" s="192"/>
    </row>
    <row r="16" spans="2:17" ht="15.75" x14ac:dyDescent="0.25">
      <c r="B16" s="191" t="s">
        <v>8</v>
      </c>
      <c r="Q16" s="192"/>
    </row>
    <row r="17" spans="2:17" ht="12.75" customHeight="1" x14ac:dyDescent="0.25">
      <c r="B17" s="193"/>
      <c r="Q17" s="192"/>
    </row>
    <row r="18" spans="2:17" ht="12.75" customHeight="1" x14ac:dyDescent="0.35">
      <c r="B18" s="910" t="s">
        <v>9</v>
      </c>
      <c r="Q18" s="192"/>
    </row>
    <row r="19" spans="2:17" ht="18.600000000000001" customHeight="1" x14ac:dyDescent="0.25">
      <c r="B19" s="910" t="s">
        <v>10</v>
      </c>
      <c r="Q19" s="192"/>
    </row>
    <row r="20" spans="2:17" ht="38.1" customHeight="1" thickBot="1" x14ac:dyDescent="0.3">
      <c r="B20" s="1024" t="s">
        <v>11</v>
      </c>
      <c r="C20" s="1025"/>
      <c r="D20" s="1025"/>
      <c r="E20" s="1025"/>
      <c r="F20" s="1025"/>
      <c r="G20" s="1025"/>
      <c r="H20" s="1025"/>
      <c r="I20" s="1025"/>
      <c r="J20" s="1025"/>
      <c r="K20" s="1025"/>
      <c r="L20" s="1025"/>
      <c r="M20" s="1025"/>
      <c r="N20" s="1025"/>
      <c r="O20" s="1025"/>
      <c r="P20" s="1025"/>
      <c r="Q20" s="1026"/>
    </row>
    <row r="21" spans="2:17" ht="16.5" thickBot="1" x14ac:dyDescent="0.3">
      <c r="B21" s="214"/>
    </row>
    <row r="22" spans="2:17" ht="29.1" customHeight="1" x14ac:dyDescent="0.25">
      <c r="B22" s="1005" t="s">
        <v>12</v>
      </c>
      <c r="C22" s="1006"/>
      <c r="D22" s="1006"/>
      <c r="E22" s="1006"/>
      <c r="F22" s="1006"/>
      <c r="G22" s="1006"/>
      <c r="H22" s="1006"/>
      <c r="I22" s="1006"/>
      <c r="J22" s="1006"/>
      <c r="K22" s="1006"/>
      <c r="L22" s="1006"/>
      <c r="M22" s="1006"/>
      <c r="N22" s="1006"/>
      <c r="O22" s="1006"/>
      <c r="P22" s="1006"/>
      <c r="Q22" s="1007"/>
    </row>
    <row r="23" spans="2:17" ht="12" customHeight="1" x14ac:dyDescent="0.25">
      <c r="B23" s="1008"/>
      <c r="C23" s="1009"/>
      <c r="D23" s="1009"/>
      <c r="E23" s="1009"/>
      <c r="F23" s="1009"/>
      <c r="G23" s="1009"/>
      <c r="H23" s="1009"/>
      <c r="I23" s="1009"/>
      <c r="J23" s="1009"/>
      <c r="K23" s="1009"/>
      <c r="L23" s="1009"/>
      <c r="M23" s="1009"/>
      <c r="N23" s="1009"/>
      <c r="O23" s="1009"/>
      <c r="P23" s="1009"/>
      <c r="Q23" s="1010"/>
    </row>
    <row r="24" spans="2:17" ht="74.45" customHeight="1" thickBot="1" x14ac:dyDescent="0.3">
      <c r="B24" s="1011"/>
      <c r="C24" s="1012"/>
      <c r="D24" s="1012"/>
      <c r="E24" s="1012"/>
      <c r="F24" s="1012"/>
      <c r="G24" s="1012"/>
      <c r="H24" s="1012"/>
      <c r="I24" s="1012"/>
      <c r="J24" s="1012"/>
      <c r="K24" s="1012"/>
      <c r="L24" s="1012"/>
      <c r="M24" s="1012"/>
      <c r="N24" s="1012"/>
      <c r="O24" s="1012"/>
      <c r="P24" s="1012"/>
      <c r="Q24" s="1013"/>
    </row>
    <row r="25" spans="2:17" ht="16.350000000000001" customHeight="1" thickBot="1" x14ac:dyDescent="0.3"/>
    <row r="26" spans="2:17" ht="96.6" customHeight="1" thickBot="1" x14ac:dyDescent="0.3">
      <c r="B26" s="1002" t="s">
        <v>13</v>
      </c>
      <c r="C26" s="1003"/>
      <c r="D26" s="1003"/>
      <c r="E26" s="1003"/>
      <c r="F26" s="1003"/>
      <c r="G26" s="1003"/>
      <c r="H26" s="1003"/>
      <c r="I26" s="1003"/>
      <c r="J26" s="1003"/>
      <c r="K26" s="1003"/>
      <c r="L26" s="1003"/>
      <c r="M26" s="1003"/>
      <c r="N26" s="1003"/>
      <c r="O26" s="1003"/>
      <c r="P26" s="1003"/>
      <c r="Q26" s="1004"/>
    </row>
  </sheetData>
  <sheetProtection algorithmName="SHA-512" hashValue="xK0GxHkab2jhbHd9E1zM0RBMsg68YRP7yHMvv+ccqfs8y4plz53mwpuSZQvKuSTmZsSCC8ZJ3iVA6Fw5opmPYQ==" saltValue="dbP5kz9kik+tnr8DwZqhCA==" spinCount="100000" sheet="1" objects="1" scenarios="1"/>
  <mergeCells count="6">
    <mergeCell ref="B26:Q26"/>
    <mergeCell ref="B22:Q24"/>
    <mergeCell ref="B5:Q6"/>
    <mergeCell ref="B8:Q10"/>
    <mergeCell ref="B3:Q3"/>
    <mergeCell ref="B20:Q20"/>
  </mergeCells>
  <hyperlinks>
    <hyperlink ref="B1" location="Turinys!A1" display="Turinys" xr:uid="{B1BF68A0-0462-4E3B-A6B4-188ED2422CD3}"/>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3BBC9-64EF-4472-BAE9-254BCFFA946A}">
  <sheetPr>
    <tabColor theme="5" tint="-0.249977111117893"/>
  </sheetPr>
  <dimension ref="A1:R70"/>
  <sheetViews>
    <sheetView showGridLines="0" zoomScale="70" zoomScaleNormal="70" workbookViewId="0">
      <selection activeCell="M32" sqref="M32"/>
    </sheetView>
  </sheetViews>
  <sheetFormatPr defaultRowHeight="15" x14ac:dyDescent="0.25"/>
  <cols>
    <col min="2" max="2" width="16.140625" customWidth="1"/>
    <col min="3" max="3" width="15.42578125" customWidth="1"/>
    <col min="4" max="4" width="74.85546875" customWidth="1"/>
    <col min="5" max="5" width="16" customWidth="1"/>
    <col min="6" max="6" width="18.5703125" customWidth="1"/>
    <col min="7" max="10" width="13.5703125" hidden="1" customWidth="1"/>
    <col min="11" max="11" width="6.5703125" hidden="1" customWidth="1"/>
    <col min="12" max="16" width="14.140625" customWidth="1"/>
  </cols>
  <sheetData>
    <row r="1" spans="2:17" ht="15.75" x14ac:dyDescent="0.25">
      <c r="B1" s="197" t="s">
        <v>0</v>
      </c>
      <c r="C1" s="1"/>
    </row>
    <row r="3" spans="2:17" ht="16.350000000000001" customHeight="1" x14ac:dyDescent="0.3">
      <c r="B3" s="203" t="s">
        <v>427</v>
      </c>
      <c r="C3" s="203"/>
      <c r="D3" s="203"/>
      <c r="E3" s="203"/>
      <c r="F3" s="203"/>
      <c r="G3" s="203"/>
      <c r="H3" s="203"/>
      <c r="I3" s="203"/>
      <c r="J3" s="203"/>
      <c r="K3" s="203"/>
      <c r="L3" s="203"/>
      <c r="M3" s="203"/>
      <c r="N3" s="203"/>
      <c r="O3" s="203"/>
      <c r="P3" s="203"/>
    </row>
    <row r="5" spans="2:17" ht="14.85" customHeight="1" x14ac:dyDescent="0.25">
      <c r="B5" s="1087" t="s">
        <v>428</v>
      </c>
      <c r="C5" s="1087"/>
      <c r="D5" s="1087"/>
      <c r="E5" s="1087"/>
      <c r="F5" s="1087"/>
      <c r="G5" s="1087"/>
      <c r="H5" s="1087"/>
      <c r="I5" s="1087"/>
      <c r="J5" s="1087"/>
      <c r="K5" s="1087"/>
      <c r="L5" s="1087"/>
      <c r="M5" s="1087"/>
      <c r="N5" s="1087"/>
      <c r="O5" s="1087"/>
      <c r="P5" s="1087"/>
    </row>
    <row r="6" spans="2:17" ht="41.85" customHeight="1" x14ac:dyDescent="0.25">
      <c r="B6" s="1087"/>
      <c r="C6" s="1087"/>
      <c r="D6" s="1087"/>
      <c r="E6" s="1087"/>
      <c r="F6" s="1087"/>
      <c r="G6" s="1087"/>
      <c r="H6" s="1087"/>
      <c r="I6" s="1087"/>
      <c r="J6" s="1087"/>
      <c r="K6" s="1087"/>
      <c r="L6" s="1087"/>
      <c r="M6" s="1087"/>
      <c r="N6" s="1087"/>
      <c r="O6" s="1087"/>
      <c r="P6" s="1087"/>
    </row>
    <row r="7" spans="2:17" ht="15.75" x14ac:dyDescent="0.25">
      <c r="B7" s="223"/>
      <c r="C7" s="223"/>
      <c r="D7" s="223"/>
      <c r="E7" s="223"/>
      <c r="F7" s="223"/>
      <c r="G7" s="223"/>
      <c r="H7" s="223"/>
      <c r="I7" s="223"/>
      <c r="J7" s="223"/>
      <c r="K7" s="223"/>
      <c r="L7" s="223"/>
      <c r="M7" s="223"/>
      <c r="N7" s="223"/>
      <c r="O7" s="223"/>
      <c r="P7" s="223"/>
    </row>
    <row r="8" spans="2:17" ht="15.75" x14ac:dyDescent="0.25">
      <c r="B8" s="223"/>
      <c r="C8" s="223"/>
      <c r="D8" s="223"/>
      <c r="E8" s="223"/>
      <c r="F8" s="223"/>
      <c r="G8" s="223"/>
      <c r="H8" s="223"/>
      <c r="I8" s="223"/>
      <c r="J8" s="223"/>
      <c r="K8" s="223"/>
      <c r="L8" s="223"/>
      <c r="M8" s="223"/>
      <c r="N8" s="223"/>
      <c r="O8" s="223"/>
      <c r="P8" s="223"/>
    </row>
    <row r="9" spans="2:17" s="132" customFormat="1" ht="15.75" x14ac:dyDescent="0.25">
      <c r="B9" s="254" t="s">
        <v>429</v>
      </c>
      <c r="C9" s="254"/>
      <c r="D9" s="255"/>
      <c r="E9" s="255"/>
      <c r="F9" s="255"/>
      <c r="G9" s="255"/>
      <c r="H9" s="255"/>
      <c r="I9" s="255"/>
      <c r="J9" s="255"/>
      <c r="K9" s="255"/>
      <c r="L9" s="255"/>
      <c r="M9" s="255"/>
      <c r="N9" s="255"/>
      <c r="O9" s="255"/>
      <c r="P9" s="255"/>
    </row>
    <row r="10" spans="2:17" ht="15.75" hidden="1" x14ac:dyDescent="0.25">
      <c r="B10" s="223"/>
      <c r="C10" s="223"/>
      <c r="D10" s="223"/>
      <c r="E10" s="223"/>
      <c r="F10" s="223"/>
      <c r="G10" s="223"/>
      <c r="H10" s="223"/>
      <c r="I10" s="223"/>
      <c r="J10" s="223"/>
      <c r="K10" s="223"/>
      <c r="L10" s="223"/>
      <c r="M10" s="223"/>
      <c r="N10" s="223"/>
      <c r="O10" s="223"/>
      <c r="P10" s="223"/>
    </row>
    <row r="11" spans="2:17" s="2" customFormat="1" ht="15.6" hidden="1" customHeight="1" x14ac:dyDescent="0.25">
      <c r="B11" s="1138" t="s">
        <v>281</v>
      </c>
      <c r="C11" s="1138" t="s">
        <v>282</v>
      </c>
      <c r="D11" s="1135" t="s">
        <v>283</v>
      </c>
      <c r="E11" s="1139" t="s">
        <v>284</v>
      </c>
      <c r="F11" s="1139"/>
      <c r="G11" s="1138" t="s">
        <v>430</v>
      </c>
      <c r="H11" s="1138"/>
      <c r="I11" s="1138"/>
      <c r="J11" s="1138"/>
      <c r="K11" s="1138"/>
      <c r="L11" s="1137" t="s">
        <v>285</v>
      </c>
      <c r="M11" s="1137"/>
      <c r="N11" s="1137"/>
      <c r="O11" s="1137"/>
      <c r="P11" s="1137"/>
      <c r="Q11" s="597"/>
    </row>
    <row r="12" spans="2:17" s="2" customFormat="1" ht="24" hidden="1" customHeight="1" x14ac:dyDescent="0.25">
      <c r="B12" s="1138"/>
      <c r="C12" s="1138"/>
      <c r="D12" s="1135"/>
      <c r="E12" s="478" t="s">
        <v>286</v>
      </c>
      <c r="F12" s="477" t="s">
        <v>287</v>
      </c>
      <c r="G12" s="479" t="s">
        <v>288</v>
      </c>
      <c r="H12" s="479" t="s">
        <v>289</v>
      </c>
      <c r="I12" s="479" t="s">
        <v>290</v>
      </c>
      <c r="J12" s="479" t="s">
        <v>431</v>
      </c>
      <c r="K12" s="479" t="s">
        <v>292</v>
      </c>
      <c r="L12" s="478" t="s">
        <v>288</v>
      </c>
      <c r="M12" s="478" t="s">
        <v>289</v>
      </c>
      <c r="N12" s="478" t="s">
        <v>290</v>
      </c>
      <c r="O12" s="821" t="s">
        <v>291</v>
      </c>
      <c r="P12" s="478" t="s">
        <v>292</v>
      </c>
      <c r="Q12" s="597"/>
    </row>
    <row r="13" spans="2:17" s="2" customFormat="1" ht="15.75" hidden="1" x14ac:dyDescent="0.25">
      <c r="B13" s="400" t="s">
        <v>432</v>
      </c>
      <c r="C13" s="480" t="s">
        <v>131</v>
      </c>
      <c r="D13" s="401" t="s">
        <v>433</v>
      </c>
      <c r="E13" s="481"/>
      <c r="F13" s="481"/>
      <c r="G13" s="481"/>
      <c r="H13" s="481"/>
      <c r="I13" s="481"/>
      <c r="J13" s="481"/>
      <c r="K13" s="481"/>
      <c r="L13" s="841">
        <f>SUM(L14:L18)</f>
        <v>180800.82771866577</v>
      </c>
      <c r="M13" s="841">
        <f>SUM(M14:M18)</f>
        <v>505.12889040350711</v>
      </c>
      <c r="N13" s="841">
        <f>SUM(N14:N18)</f>
        <v>1514.2518754658029</v>
      </c>
      <c r="O13" s="841">
        <f>SUM(O14:O18)</f>
        <v>182820.20848453511</v>
      </c>
      <c r="P13" s="841">
        <f>SUM(P14:P18)</f>
        <v>12741.710321856748</v>
      </c>
      <c r="Q13" s="597"/>
    </row>
    <row r="14" spans="2:17" s="2" customFormat="1" ht="15.75" hidden="1" x14ac:dyDescent="0.25">
      <c r="B14" s="483"/>
      <c r="C14" s="483"/>
      <c r="D14" s="393" t="s">
        <v>170</v>
      </c>
      <c r="E14" s="839">
        <f>'II. Transportas – Įvestis'!G14+'II. Transportas – Įvestis'!G20+'II. Transportas – Įvestis'!G24+'II. Transportas – Įvestis'!G29</f>
        <v>263.21178230310085</v>
      </c>
      <c r="F14" s="839" t="s">
        <v>295</v>
      </c>
      <c r="G14" s="839"/>
      <c r="H14" s="839"/>
      <c r="I14" s="839"/>
      <c r="J14" s="839"/>
      <c r="K14" s="839"/>
      <c r="L14" s="839">
        <f>'II. Transportas – Įvestis'!H14+'II. Transportas – Įvestis'!H20+'II. Transportas – Įvestis'!H24+'II. Transportas – Įvestis'!H29</f>
        <v>18459.04229291646</v>
      </c>
      <c r="M14" s="839">
        <f>'II. Transportas – Įvestis'!I14+'II. Transportas – Įvestis'!I20+'II. Transportas – Įvestis'!I24+'II. Transportas – Įvestis'!I29</f>
        <v>63.90796456371875</v>
      </c>
      <c r="N14" s="839">
        <f>'II. Transportas – Įvestis'!J14+'II. Transportas – Įvestis'!J20+'II. Transportas – Įvestis'!J24+'II. Transportas – Įvestis'!J29</f>
        <v>40.454186889369893</v>
      </c>
      <c r="O14" s="839">
        <f>'II. Transportas – Įvestis'!K14+'II. Transportas – Įvestis'!K20+'II. Transportas – Įvestis'!K24+'II. Transportas – Įvestis'!K29</f>
        <v>18563.404444369553</v>
      </c>
      <c r="P14" s="839"/>
      <c r="Q14" s="647"/>
    </row>
    <row r="15" spans="2:17" s="2" customFormat="1" ht="15.75" hidden="1" x14ac:dyDescent="0.25">
      <c r="B15" s="483"/>
      <c r="C15" s="483"/>
      <c r="D15" s="393" t="s">
        <v>173</v>
      </c>
      <c r="E15" s="839">
        <f>'II. Transportas – Įvestis'!G15+'II. Transportas – Įvestis'!G21+'II. Transportas – Įvestis'!G25</f>
        <v>2026.5100021367448</v>
      </c>
      <c r="F15" s="839" t="s">
        <v>295</v>
      </c>
      <c r="G15" s="839"/>
      <c r="H15" s="839"/>
      <c r="I15" s="839"/>
      <c r="J15" s="839"/>
      <c r="K15" s="839"/>
      <c r="L15" s="839">
        <f>'II. Transportas – Įvestis'!H15+'II. Transportas – Įvestis'!H21+'II. Transportas – Įvestis'!H25</f>
        <v>148005.06430936584</v>
      </c>
      <c r="M15" s="839">
        <f>'II. Transportas – Įvestis'!I15+'II. Transportas – Įvestis'!I21+'II. Transportas – Įvestis'!I25</f>
        <v>92.746245391438308</v>
      </c>
      <c r="N15" s="839">
        <f>'II. Transportas – Įvestis'!J15+'II. Transportas – Įvestis'!J21+'II. Transportas – Įvestis'!J25</f>
        <v>1312.8699714122436</v>
      </c>
      <c r="O15" s="839">
        <f>'II. Transportas – Įvestis'!K15+'II. Transportas – Įvestis'!K21+'II. Transportas – Įvestis'!K25+'II. Transportas – Įvestis'!D46</f>
        <v>149410.68052616954</v>
      </c>
      <c r="P15" s="839"/>
      <c r="Q15" s="597"/>
    </row>
    <row r="16" spans="2:17" s="2" customFormat="1" ht="15.75" hidden="1" x14ac:dyDescent="0.25">
      <c r="B16" s="483"/>
      <c r="C16" s="483"/>
      <c r="D16" s="393" t="s">
        <v>434</v>
      </c>
      <c r="E16" s="839">
        <f>'II. Transportas – Įvestis'!G16</f>
        <v>117.59817769427706</v>
      </c>
      <c r="F16" s="839" t="s">
        <v>295</v>
      </c>
      <c r="G16" s="839"/>
      <c r="H16" s="839"/>
      <c r="I16" s="839"/>
      <c r="J16" s="839"/>
      <c r="K16" s="839"/>
      <c r="L16" s="839">
        <f>'II. Transportas – Įvestis'!H16+'II. Transportas – Įvestis'!H22+'II. Transportas – Įvestis'!H26</f>
        <v>7856.7342517546504</v>
      </c>
      <c r="M16" s="839">
        <f>'II. Transportas – Įvestis'!I16+'II. Transportas – Įvestis'!I22+'II. Transportas – Įvestis'!I26</f>
        <v>31.706672124809042</v>
      </c>
      <c r="N16" s="839">
        <f>'II. Transportas – Įvestis'!J16+'II. Transportas – Įvestis'!J22+'II. Transportas – Įvestis'!J26</f>
        <v>39.218012076413771</v>
      </c>
      <c r="O16" s="839">
        <f>'II. Transportas – Įvestis'!K16+'II. Transportas – Įvestis'!K22+'II. Transportas – Įvestis'!K26</f>
        <v>7927.6589359558739</v>
      </c>
      <c r="P16" s="839"/>
      <c r="Q16" s="597"/>
    </row>
    <row r="17" spans="1:18" s="2" customFormat="1" ht="15.75" hidden="1" x14ac:dyDescent="0.25">
      <c r="A17" s="597"/>
      <c r="B17" s="483"/>
      <c r="C17" s="483"/>
      <c r="D17" s="393" t="s">
        <v>435</v>
      </c>
      <c r="E17" s="839">
        <f>'II. Transportas – Įvestis'!G27</f>
        <v>117.1004366812227</v>
      </c>
      <c r="F17" s="839" t="s">
        <v>295</v>
      </c>
      <c r="G17" s="839"/>
      <c r="H17" s="839"/>
      <c r="I17" s="839"/>
      <c r="J17" s="839"/>
      <c r="K17" s="839"/>
      <c r="L17" s="839">
        <f>'II. Transportas – Įvestis'!H27</f>
        <v>6479.9868646288205</v>
      </c>
      <c r="M17" s="839">
        <f>'II. Transportas – Įvestis'!I27</f>
        <v>301.65072489082962</v>
      </c>
      <c r="N17" s="839">
        <f>'II. Transportas – Įvestis'!J27</f>
        <v>93.094847161572062</v>
      </c>
      <c r="O17" s="839">
        <f>'II. Transportas – Įvestis'!K27</f>
        <v>6874.7324366812218</v>
      </c>
      <c r="P17" s="839"/>
      <c r="Q17" s="597"/>
      <c r="R17" s="597"/>
    </row>
    <row r="18" spans="1:18" s="2" customFormat="1" ht="15.75" hidden="1" x14ac:dyDescent="0.25">
      <c r="A18" s="597"/>
      <c r="B18" s="483"/>
      <c r="C18" s="483"/>
      <c r="D18" s="393" t="s">
        <v>436</v>
      </c>
      <c r="E18" s="840">
        <f>'II. Transportas – Įvestis'!G31+'II. Transportas – Įvestis'!G32</f>
        <v>179.9676599132309</v>
      </c>
      <c r="F18" s="839" t="s">
        <v>295</v>
      </c>
      <c r="G18" s="839"/>
      <c r="H18" s="839"/>
      <c r="I18" s="839"/>
      <c r="J18" s="839"/>
      <c r="K18" s="839"/>
      <c r="L18" s="839"/>
      <c r="M18" s="840">
        <f>'II. Transportas – Įvestis'!I31+'II. Transportas – Įvestis'!I32</f>
        <v>15.117283432711396</v>
      </c>
      <c r="N18" s="840">
        <f>'II. Transportas – Įvestis'!J31+'II. Transportas – Įvestis'!J32</f>
        <v>28.614857926203715</v>
      </c>
      <c r="O18" s="840">
        <f>SUM(L18:N18)</f>
        <v>43.732141358915115</v>
      </c>
      <c r="P18" s="840">
        <f>'II. Transportas – Įvestis'!L31+'II. Transportas – Įvestis'!L32</f>
        <v>12741.710321856748</v>
      </c>
      <c r="Q18" s="597"/>
      <c r="R18" s="597"/>
    </row>
    <row r="19" spans="1:18" s="2" customFormat="1" ht="31.5" hidden="1" x14ac:dyDescent="0.25">
      <c r="A19" s="597"/>
      <c r="B19" s="400" t="s">
        <v>437</v>
      </c>
      <c r="C19" s="400" t="s">
        <v>179</v>
      </c>
      <c r="D19" s="406" t="s">
        <v>438</v>
      </c>
      <c r="E19" s="481"/>
      <c r="F19" s="481"/>
      <c r="G19" s="481"/>
      <c r="H19" s="481"/>
      <c r="I19" s="481"/>
      <c r="J19" s="481"/>
      <c r="K19" s="481"/>
      <c r="L19" s="484"/>
      <c r="M19" s="484"/>
      <c r="N19" s="484"/>
      <c r="O19" s="482">
        <f>O20</f>
        <v>0</v>
      </c>
      <c r="P19" s="482">
        <f>P20</f>
        <v>0</v>
      </c>
      <c r="Q19" s="597"/>
      <c r="R19" s="597"/>
    </row>
    <row r="20" spans="1:18" s="2" customFormat="1" ht="15.75" hidden="1" x14ac:dyDescent="0.25">
      <c r="A20" s="597"/>
      <c r="B20" s="808"/>
      <c r="C20" s="808"/>
      <c r="D20" s="809" t="s">
        <v>439</v>
      </c>
      <c r="E20" s="810"/>
      <c r="F20" s="811"/>
      <c r="G20" s="811"/>
      <c r="H20" s="811"/>
      <c r="I20" s="811"/>
      <c r="J20" s="811"/>
      <c r="K20" s="811"/>
      <c r="L20" s="811"/>
      <c r="M20" s="811"/>
      <c r="N20" s="811"/>
      <c r="O20" s="810"/>
      <c r="P20" s="811"/>
      <c r="Q20" s="597"/>
      <c r="R20" s="597"/>
    </row>
    <row r="21" spans="1:18" ht="15.75" hidden="1" x14ac:dyDescent="0.25">
      <c r="B21" s="373"/>
      <c r="C21" s="373"/>
      <c r="D21" s="373"/>
      <c r="E21" s="373"/>
      <c r="F21" s="373"/>
      <c r="G21" s="373"/>
      <c r="H21" s="373"/>
      <c r="I21" s="373"/>
      <c r="J21" s="373"/>
      <c r="K21" s="373"/>
      <c r="L21" s="373"/>
      <c r="M21" s="373"/>
      <c r="N21" s="373"/>
      <c r="O21" s="373"/>
      <c r="P21" s="373"/>
    </row>
    <row r="22" spans="1:18" ht="15.75" hidden="1" x14ac:dyDescent="0.25">
      <c r="B22" s="223"/>
      <c r="C22" s="223"/>
      <c r="D22" s="223"/>
      <c r="E22" s="223"/>
      <c r="F22" s="223"/>
      <c r="G22" s="223"/>
      <c r="H22" s="223"/>
      <c r="I22" s="223"/>
      <c r="J22" s="223"/>
      <c r="K22" s="223"/>
      <c r="L22" s="223"/>
      <c r="M22" s="223"/>
      <c r="N22" s="223"/>
      <c r="O22" s="223"/>
      <c r="P22" s="223"/>
    </row>
    <row r="23" spans="1:18" ht="15.75" hidden="1" x14ac:dyDescent="0.25">
      <c r="B23" s="223"/>
      <c r="C23" s="223"/>
      <c r="D23" s="223"/>
      <c r="E23" s="223"/>
      <c r="F23" s="223"/>
      <c r="G23" s="223"/>
      <c r="H23" s="223"/>
      <c r="I23" s="223"/>
      <c r="J23" s="223"/>
      <c r="K23" s="223"/>
      <c r="L23" s="223"/>
      <c r="M23" s="223"/>
      <c r="N23" s="223"/>
      <c r="O23" s="223"/>
      <c r="P23" s="223"/>
    </row>
    <row r="24" spans="1:18" ht="18.75" x14ac:dyDescent="0.25">
      <c r="B24" s="1131" t="s">
        <v>281</v>
      </c>
      <c r="C24" s="1131" t="s">
        <v>282</v>
      </c>
      <c r="D24" s="1132" t="s">
        <v>283</v>
      </c>
      <c r="E24" s="1134" t="s">
        <v>284</v>
      </c>
      <c r="F24" s="1134"/>
      <c r="G24" s="1131" t="s">
        <v>430</v>
      </c>
      <c r="H24" s="1131"/>
      <c r="I24" s="1131"/>
      <c r="J24" s="1131"/>
      <c r="K24" s="1131"/>
      <c r="L24" s="1140" t="s">
        <v>285</v>
      </c>
      <c r="M24" s="1140"/>
      <c r="N24" s="1140"/>
      <c r="O24" s="1140"/>
      <c r="P24" s="1140"/>
    </row>
    <row r="25" spans="1:18" ht="18.75" x14ac:dyDescent="0.25">
      <c r="B25" s="1131"/>
      <c r="C25" s="1131"/>
      <c r="D25" s="1133"/>
      <c r="E25" s="882" t="s">
        <v>286</v>
      </c>
      <c r="F25" s="881" t="s">
        <v>287</v>
      </c>
      <c r="G25" s="883" t="s">
        <v>288</v>
      </c>
      <c r="H25" s="883" t="s">
        <v>289</v>
      </c>
      <c r="I25" s="883" t="s">
        <v>290</v>
      </c>
      <c r="J25" s="883" t="s">
        <v>431</v>
      </c>
      <c r="K25" s="883" t="s">
        <v>292</v>
      </c>
      <c r="L25" s="882" t="s">
        <v>288</v>
      </c>
      <c r="M25" s="882" t="s">
        <v>289</v>
      </c>
      <c r="N25" s="882" t="s">
        <v>290</v>
      </c>
      <c r="O25" s="884" t="s">
        <v>291</v>
      </c>
      <c r="P25" s="882" t="s">
        <v>292</v>
      </c>
    </row>
    <row r="26" spans="1:18" ht="15.75" x14ac:dyDescent="0.25">
      <c r="B26" s="885" t="s">
        <v>432</v>
      </c>
      <c r="C26" s="886" t="s">
        <v>131</v>
      </c>
      <c r="D26" s="887" t="s">
        <v>433</v>
      </c>
      <c r="E26" s="888"/>
      <c r="F26" s="888"/>
      <c r="G26" s="888"/>
      <c r="H26" s="888"/>
      <c r="I26" s="888"/>
      <c r="J26" s="888"/>
      <c r="K26" s="888"/>
      <c r="L26" s="889">
        <f>SUM(L27:L31)</f>
        <v>180345.61250199538</v>
      </c>
      <c r="M26" s="889">
        <f>SUM(M27:M31)</f>
        <v>504.08161633065339</v>
      </c>
      <c r="N26" s="889">
        <f>SUM(N27:N31)</f>
        <v>1510.0347381359677</v>
      </c>
      <c r="O26" s="889">
        <f>SUM(O27:O31)</f>
        <v>182359.728856462</v>
      </c>
      <c r="P26" s="889">
        <f>SUM(P27:P31)</f>
        <v>12741.710321856748</v>
      </c>
    </row>
    <row r="27" spans="1:18" ht="15.75" x14ac:dyDescent="0.25">
      <c r="B27" s="890"/>
      <c r="C27" s="890"/>
      <c r="D27" s="857" t="s">
        <v>170</v>
      </c>
      <c r="E27" s="846">
        <f>E14-E42</f>
        <v>263.21178230310085</v>
      </c>
      <c r="F27" s="846" t="s">
        <v>295</v>
      </c>
      <c r="G27" s="846"/>
      <c r="H27" s="846"/>
      <c r="I27" s="846"/>
      <c r="J27" s="846"/>
      <c r="K27" s="846"/>
      <c r="L27" s="846">
        <f t="shared" ref="L27:O31" si="0">L14-L42</f>
        <v>18459.04229291646</v>
      </c>
      <c r="M27" s="846">
        <f t="shared" si="0"/>
        <v>63.90796456371875</v>
      </c>
      <c r="N27" s="846">
        <f t="shared" si="0"/>
        <v>40.454186889369893</v>
      </c>
      <c r="O27" s="846">
        <f t="shared" si="0"/>
        <v>18563.404444369553</v>
      </c>
      <c r="P27" s="846"/>
    </row>
    <row r="28" spans="1:18" ht="15.75" x14ac:dyDescent="0.25">
      <c r="B28" s="890"/>
      <c r="C28" s="890"/>
      <c r="D28" s="857" t="s">
        <v>173</v>
      </c>
      <c r="E28" s="846">
        <f>E15-E43</f>
        <v>2020.4953427901733</v>
      </c>
      <c r="F28" s="846" t="s">
        <v>295</v>
      </c>
      <c r="G28" s="846"/>
      <c r="H28" s="846"/>
      <c r="I28" s="846"/>
      <c r="J28" s="846"/>
      <c r="K28" s="846"/>
      <c r="L28" s="846">
        <f t="shared" si="0"/>
        <v>147567.19710893545</v>
      </c>
      <c r="M28" s="846">
        <f t="shared" si="0"/>
        <v>92.503734326584549</v>
      </c>
      <c r="N28" s="846">
        <f t="shared" si="0"/>
        <v>1308.9011984424083</v>
      </c>
      <c r="O28" s="846">
        <f t="shared" si="0"/>
        <v>148968.60204170443</v>
      </c>
      <c r="P28" s="846"/>
    </row>
    <row r="29" spans="1:18" ht="15.75" x14ac:dyDescent="0.25">
      <c r="B29" s="890"/>
      <c r="C29" s="890"/>
      <c r="D29" s="857" t="s">
        <v>434</v>
      </c>
      <c r="E29" s="846">
        <f>E16-E44</f>
        <v>117.59817769427706</v>
      </c>
      <c r="F29" s="846" t="s">
        <v>295</v>
      </c>
      <c r="G29" s="846"/>
      <c r="H29" s="846"/>
      <c r="I29" s="846"/>
      <c r="J29" s="846"/>
      <c r="K29" s="846"/>
      <c r="L29" s="846">
        <f t="shared" si="0"/>
        <v>7856.7342517546504</v>
      </c>
      <c r="M29" s="846">
        <f t="shared" si="0"/>
        <v>31.706672124809042</v>
      </c>
      <c r="N29" s="846">
        <f t="shared" si="0"/>
        <v>39.218012076413771</v>
      </c>
      <c r="O29" s="846">
        <f t="shared" si="0"/>
        <v>7927.6589359558739</v>
      </c>
      <c r="P29" s="846"/>
    </row>
    <row r="30" spans="1:18" ht="15.75" x14ac:dyDescent="0.25">
      <c r="B30" s="890"/>
      <c r="C30" s="890"/>
      <c r="D30" s="857" t="s">
        <v>435</v>
      </c>
      <c r="E30" s="846">
        <f>E17-E45</f>
        <v>116.7880286812227</v>
      </c>
      <c r="F30" s="846" t="s">
        <v>295</v>
      </c>
      <c r="G30" s="846"/>
      <c r="H30" s="846"/>
      <c r="I30" s="846"/>
      <c r="J30" s="846"/>
      <c r="K30" s="846"/>
      <c r="L30" s="846">
        <f t="shared" si="0"/>
        <v>6462.6388483888204</v>
      </c>
      <c r="M30" s="846">
        <f t="shared" si="0"/>
        <v>300.84596188282961</v>
      </c>
      <c r="N30" s="846">
        <f t="shared" si="0"/>
        <v>92.846482801572066</v>
      </c>
      <c r="O30" s="846">
        <f t="shared" si="0"/>
        <v>6856.3312930732218</v>
      </c>
      <c r="P30" s="846"/>
    </row>
    <row r="31" spans="1:18" ht="15.75" x14ac:dyDescent="0.25">
      <c r="B31" s="890"/>
      <c r="C31" s="890"/>
      <c r="D31" s="857" t="s">
        <v>436</v>
      </c>
      <c r="E31" s="846">
        <f>E18-E46</f>
        <v>179.52890176917043</v>
      </c>
      <c r="F31" s="846" t="s">
        <v>295</v>
      </c>
      <c r="G31" s="846"/>
      <c r="H31" s="846"/>
      <c r="I31" s="846"/>
      <c r="J31" s="846"/>
      <c r="K31" s="846"/>
      <c r="L31" s="846">
        <f t="shared" si="0"/>
        <v>0</v>
      </c>
      <c r="M31" s="846">
        <f t="shared" si="0"/>
        <v>15.117283432711396</v>
      </c>
      <c r="N31" s="846">
        <f t="shared" si="0"/>
        <v>28.614857926203715</v>
      </c>
      <c r="O31" s="846">
        <f t="shared" si="0"/>
        <v>43.732141358915115</v>
      </c>
      <c r="P31" s="891">
        <f>P18-P46</f>
        <v>12741.710321856748</v>
      </c>
      <c r="Q31" s="647"/>
    </row>
    <row r="32" spans="1:18" ht="31.5" x14ac:dyDescent="0.25">
      <c r="B32" s="885" t="s">
        <v>437</v>
      </c>
      <c r="C32" s="885" t="s">
        <v>179</v>
      </c>
      <c r="D32" s="892" t="s">
        <v>438</v>
      </c>
      <c r="E32" s="888"/>
      <c r="F32" s="888"/>
      <c r="G32" s="888"/>
      <c r="H32" s="888"/>
      <c r="I32" s="888"/>
      <c r="J32" s="888"/>
      <c r="K32" s="888"/>
      <c r="L32" s="893"/>
      <c r="M32" s="893"/>
      <c r="N32" s="893"/>
      <c r="O32" s="894">
        <f>O33</f>
        <v>0</v>
      </c>
      <c r="P32" s="894">
        <f>P33</f>
        <v>0</v>
      </c>
    </row>
    <row r="33" spans="1:17" ht="15.75" x14ac:dyDescent="0.25">
      <c r="B33" s="895"/>
      <c r="C33" s="895"/>
      <c r="D33" s="863" t="s">
        <v>439</v>
      </c>
      <c r="E33" s="896"/>
      <c r="F33" s="797"/>
      <c r="G33" s="797"/>
      <c r="H33" s="797"/>
      <c r="I33" s="797"/>
      <c r="J33" s="797"/>
      <c r="K33" s="797"/>
      <c r="L33" s="797"/>
      <c r="M33" s="797"/>
      <c r="N33" s="797"/>
      <c r="O33" s="896"/>
      <c r="P33" s="797"/>
    </row>
    <row r="34" spans="1:17" ht="15.75" x14ac:dyDescent="0.25">
      <c r="B34" s="494"/>
      <c r="C34" s="494"/>
      <c r="D34" s="494"/>
      <c r="E34" s="494"/>
      <c r="F34" s="494"/>
      <c r="G34" s="494"/>
      <c r="H34" s="494"/>
      <c r="I34" s="494"/>
      <c r="J34" s="494"/>
      <c r="K34" s="494"/>
      <c r="L34" s="494"/>
      <c r="M34" s="494"/>
      <c r="N34" s="494"/>
      <c r="O34" s="494"/>
      <c r="P34" s="494"/>
    </row>
    <row r="35" spans="1:17" ht="15.75" x14ac:dyDescent="0.25">
      <c r="B35" s="223"/>
      <c r="C35" s="223"/>
      <c r="D35" s="223"/>
      <c r="E35" s="223"/>
      <c r="F35" s="223"/>
      <c r="G35" s="223"/>
      <c r="H35" s="223"/>
      <c r="I35" s="223"/>
      <c r="J35" s="223"/>
      <c r="K35" s="223"/>
      <c r="L35" s="223"/>
      <c r="M35" s="223"/>
      <c r="N35" s="223"/>
      <c r="O35" s="223"/>
      <c r="P35" s="223"/>
    </row>
    <row r="36" spans="1:17" ht="15.75" x14ac:dyDescent="0.25">
      <c r="B36" s="223"/>
      <c r="C36" s="223"/>
      <c r="D36" s="223"/>
      <c r="E36" s="223"/>
      <c r="F36" s="223"/>
      <c r="G36" s="223"/>
      <c r="H36" s="223"/>
      <c r="I36" s="223"/>
      <c r="J36" s="223"/>
      <c r="K36" s="223"/>
      <c r="L36" s="223"/>
      <c r="M36" s="223"/>
      <c r="N36" s="223"/>
      <c r="O36" s="223"/>
      <c r="P36" s="223"/>
    </row>
    <row r="37" spans="1:17" s="132" customFormat="1" ht="15.75" x14ac:dyDescent="0.25">
      <c r="B37" s="254" t="s">
        <v>440</v>
      </c>
      <c r="C37" s="254"/>
      <c r="D37" s="255"/>
      <c r="E37" s="255"/>
      <c r="F37" s="255"/>
      <c r="G37" s="255"/>
      <c r="H37" s="255"/>
      <c r="I37" s="255"/>
      <c r="J37" s="255"/>
      <c r="K37" s="255"/>
      <c r="L37" s="255"/>
      <c r="M37" s="255"/>
      <c r="N37" s="255"/>
      <c r="O37" s="255"/>
      <c r="P37" s="255"/>
    </row>
    <row r="38" spans="1:17" ht="15.75" x14ac:dyDescent="0.25">
      <c r="B38" s="223"/>
      <c r="C38" s="223"/>
      <c r="D38" s="223"/>
      <c r="E38" s="223"/>
      <c r="F38" s="223"/>
      <c r="G38" s="223"/>
      <c r="H38" s="223"/>
      <c r="I38" s="223"/>
      <c r="J38" s="223"/>
      <c r="K38" s="223"/>
      <c r="L38" s="223"/>
      <c r="M38" s="223"/>
      <c r="N38" s="223"/>
      <c r="O38" s="223"/>
      <c r="P38" s="223"/>
    </row>
    <row r="39" spans="1:17" s="2" customFormat="1" ht="27" customHeight="1" x14ac:dyDescent="0.25">
      <c r="A39" s="597"/>
      <c r="B39" s="1138" t="s">
        <v>281</v>
      </c>
      <c r="C39" s="1138" t="s">
        <v>282</v>
      </c>
      <c r="D39" s="1135" t="s">
        <v>283</v>
      </c>
      <c r="E39" s="1139" t="s">
        <v>284</v>
      </c>
      <c r="F39" s="1139"/>
      <c r="G39" s="1138" t="s">
        <v>430</v>
      </c>
      <c r="H39" s="1138"/>
      <c r="I39" s="1138"/>
      <c r="J39" s="1138"/>
      <c r="K39" s="1138"/>
      <c r="L39" s="1137" t="s">
        <v>285</v>
      </c>
      <c r="M39" s="1137"/>
      <c r="N39" s="1137"/>
      <c r="O39" s="1137"/>
      <c r="P39" s="1137"/>
      <c r="Q39" s="597"/>
    </row>
    <row r="40" spans="1:17" s="2" customFormat="1" ht="18.75" x14ac:dyDescent="0.25">
      <c r="A40" s="597"/>
      <c r="B40" s="1138"/>
      <c r="C40" s="1138"/>
      <c r="D40" s="1136"/>
      <c r="E40" s="478" t="s">
        <v>286</v>
      </c>
      <c r="F40" s="477" t="s">
        <v>287</v>
      </c>
      <c r="G40" s="479" t="s">
        <v>288</v>
      </c>
      <c r="H40" s="479" t="s">
        <v>289</v>
      </c>
      <c r="I40" s="479" t="s">
        <v>290</v>
      </c>
      <c r="J40" s="479" t="s">
        <v>431</v>
      </c>
      <c r="K40" s="479" t="s">
        <v>292</v>
      </c>
      <c r="L40" s="478" t="s">
        <v>288</v>
      </c>
      <c r="M40" s="478" t="s">
        <v>289</v>
      </c>
      <c r="N40" s="478" t="s">
        <v>290</v>
      </c>
      <c r="O40" s="821" t="s">
        <v>291</v>
      </c>
      <c r="P40" s="478" t="s">
        <v>292</v>
      </c>
      <c r="Q40" s="597"/>
    </row>
    <row r="41" spans="1:17" s="2" customFormat="1" ht="15.75" x14ac:dyDescent="0.25">
      <c r="A41" s="597"/>
      <c r="B41" s="400" t="s">
        <v>432</v>
      </c>
      <c r="C41" s="400" t="s">
        <v>131</v>
      </c>
      <c r="D41" s="401" t="s">
        <v>433</v>
      </c>
      <c r="E41" s="402"/>
      <c r="F41" s="402"/>
      <c r="G41" s="402"/>
      <c r="H41" s="402"/>
      <c r="I41" s="402"/>
      <c r="J41" s="402"/>
      <c r="K41" s="402"/>
      <c r="L41" s="408">
        <f>SUM(L42:L45)</f>
        <v>455.21521667040736</v>
      </c>
      <c r="M41" s="408">
        <f>SUM(M42:M46)</f>
        <v>1.0472740728537642</v>
      </c>
      <c r="N41" s="408">
        <f>SUM(N42:N46)</f>
        <v>4.2171373298352242</v>
      </c>
      <c r="O41" s="408">
        <f>SUM(O42:O46)</f>
        <v>460.47962807309636</v>
      </c>
      <c r="P41" s="408">
        <f>SUM(P42:P45)</f>
        <v>0</v>
      </c>
      <c r="Q41" s="597"/>
    </row>
    <row r="42" spans="1:17" s="2" customFormat="1" ht="15.75" x14ac:dyDescent="0.25">
      <c r="A42" s="597"/>
      <c r="B42" s="483"/>
      <c r="C42" s="483"/>
      <c r="D42" s="373" t="s">
        <v>170</v>
      </c>
      <c r="E42" s="437">
        <f>'II. Transportas – Įvestis'!D56</f>
        <v>0</v>
      </c>
      <c r="F42" s="374" t="s">
        <v>295</v>
      </c>
      <c r="G42" s="374"/>
      <c r="H42" s="374"/>
      <c r="I42" s="374"/>
      <c r="J42" s="374"/>
      <c r="K42" s="374"/>
      <c r="L42" s="694">
        <f>'II. Transportas – Įvestis'!E56</f>
        <v>0</v>
      </c>
      <c r="M42" s="694">
        <f>'II. Transportas – Įvestis'!F56</f>
        <v>0</v>
      </c>
      <c r="N42" s="694">
        <f>'II. Transportas – Įvestis'!G56</f>
        <v>0</v>
      </c>
      <c r="O42" s="694">
        <f>SUM(L42:N42)</f>
        <v>0</v>
      </c>
      <c r="P42" s="429"/>
      <c r="Q42" s="597"/>
    </row>
    <row r="43" spans="1:17" s="2" customFormat="1" ht="15.75" x14ac:dyDescent="0.25">
      <c r="A43" s="597"/>
      <c r="B43" s="483"/>
      <c r="C43" s="483"/>
      <c r="D43" s="373" t="s">
        <v>173</v>
      </c>
      <c r="E43" s="437">
        <f>'II. Transportas – Įvestis'!D57</f>
        <v>6.0146593465715297</v>
      </c>
      <c r="F43" s="374" t="s">
        <v>295</v>
      </c>
      <c r="G43" s="374"/>
      <c r="H43" s="374"/>
      <c r="I43" s="374"/>
      <c r="J43" s="374"/>
      <c r="K43" s="374"/>
      <c r="L43" s="429">
        <f>'II. Transportas – Įvestis'!E57</f>
        <v>437.86720043040737</v>
      </c>
      <c r="M43" s="429">
        <f>'II. Transportas – Įvestis'!F57</f>
        <v>0.24251106485376409</v>
      </c>
      <c r="N43" s="429">
        <f>'II. Transportas – Įvestis'!G57</f>
        <v>3.9687729698352241</v>
      </c>
      <c r="O43" s="694">
        <f>SUM(L43:N43)</f>
        <v>442.07848446509638</v>
      </c>
      <c r="P43" s="429"/>
      <c r="Q43" s="597"/>
    </row>
    <row r="44" spans="1:17" s="2" customFormat="1" ht="15.75" x14ac:dyDescent="0.25">
      <c r="A44" s="597"/>
      <c r="B44" s="483"/>
      <c r="C44" s="483"/>
      <c r="D44" s="373" t="s">
        <v>434</v>
      </c>
      <c r="E44" s="437">
        <f>'II. Transportas – Įvestis'!D60</f>
        <v>0</v>
      </c>
      <c r="F44" s="374" t="s">
        <v>295</v>
      </c>
      <c r="G44" s="374"/>
      <c r="H44" s="374"/>
      <c r="I44" s="374"/>
      <c r="J44" s="374"/>
      <c r="K44" s="374"/>
      <c r="L44" s="694">
        <f>'II. Transportas – Įvestis'!E60</f>
        <v>0</v>
      </c>
      <c r="M44" s="694">
        <f>'II. Transportas – Įvestis'!F60</f>
        <v>0</v>
      </c>
      <c r="N44" s="694">
        <f>'II. Transportas – Įvestis'!G60</f>
        <v>0</v>
      </c>
      <c r="O44" s="694">
        <f>SUM(L44:N44)</f>
        <v>0</v>
      </c>
      <c r="P44" s="429"/>
      <c r="Q44" s="597"/>
    </row>
    <row r="45" spans="1:17" s="2" customFormat="1" ht="15.75" x14ac:dyDescent="0.25">
      <c r="A45" s="597"/>
      <c r="B45" s="483"/>
      <c r="C45" s="483"/>
      <c r="D45" s="373" t="s">
        <v>435</v>
      </c>
      <c r="E45" s="437">
        <f>'II. Transportas – Įvestis'!D61</f>
        <v>0.31240800000000002</v>
      </c>
      <c r="F45" s="374" t="s">
        <v>295</v>
      </c>
      <c r="G45" s="374"/>
      <c r="H45" s="374"/>
      <c r="I45" s="374"/>
      <c r="J45" s="374"/>
      <c r="K45" s="374"/>
      <c r="L45" s="694">
        <f>'II. Transportas – Įvestis'!E61</f>
        <v>17.34801624</v>
      </c>
      <c r="M45" s="694">
        <f>'II. Transportas – Įvestis'!F61</f>
        <v>0.80476300800000011</v>
      </c>
      <c r="N45" s="694">
        <f>'II. Transportas – Įvestis'!G61</f>
        <v>0.24836436000000001</v>
      </c>
      <c r="O45" s="694">
        <f>SUM(L45:N45)</f>
        <v>18.401143608000002</v>
      </c>
      <c r="P45" s="429"/>
      <c r="Q45" s="597"/>
    </row>
    <row r="46" spans="1:17" s="2" customFormat="1" ht="15.75" x14ac:dyDescent="0.25">
      <c r="A46" s="597"/>
      <c r="B46" s="808"/>
      <c r="C46" s="808"/>
      <c r="D46" s="857" t="s">
        <v>436</v>
      </c>
      <c r="E46" s="868">
        <f>'II. Transportas – Įvestis'!D63+'II. Transportas – Įvestis'!D64</f>
        <v>0.4387581440604707</v>
      </c>
      <c r="F46" s="500" t="s">
        <v>295</v>
      </c>
      <c r="G46" s="500"/>
      <c r="H46" s="500"/>
      <c r="I46" s="500"/>
      <c r="J46" s="500"/>
      <c r="K46" s="500"/>
      <c r="L46" s="694"/>
      <c r="M46" s="694">
        <f>'II. Transportas – Įvestis'!F63+'II. Transportas – Įvestis'!F64</f>
        <v>0</v>
      </c>
      <c r="N46" s="694">
        <f>'II. Transportas – Įvestis'!G63+'II. Transportas – Įvestis'!G64</f>
        <v>0</v>
      </c>
      <c r="O46" s="694">
        <f>SUM(L46:N46)</f>
        <v>0</v>
      </c>
      <c r="P46" s="673">
        <f>'II. Transportas – Įvestis'!I63+'II. Transportas – Įvestis'!I64</f>
        <v>0</v>
      </c>
      <c r="Q46" s="597"/>
    </row>
    <row r="47" spans="1:17" s="2" customFormat="1" ht="31.5" x14ac:dyDescent="0.25">
      <c r="A47" s="597"/>
      <c r="B47" s="814" t="s">
        <v>437</v>
      </c>
      <c r="C47" s="814" t="s">
        <v>179</v>
      </c>
      <c r="D47" s="815" t="s">
        <v>438</v>
      </c>
      <c r="E47" s="816"/>
      <c r="F47" s="816"/>
      <c r="G47" s="816"/>
      <c r="H47" s="816"/>
      <c r="I47" s="816"/>
      <c r="J47" s="816"/>
      <c r="K47" s="816"/>
      <c r="L47" s="842"/>
      <c r="M47" s="842"/>
      <c r="N47" s="842"/>
      <c r="O47" s="842">
        <f>O48</f>
        <v>2.0550600000000001</v>
      </c>
      <c r="P47" s="842">
        <f>P48</f>
        <v>0</v>
      </c>
      <c r="Q47" s="597"/>
    </row>
    <row r="48" spans="1:17" s="2" customFormat="1" ht="15.75" x14ac:dyDescent="0.25">
      <c r="A48" s="597"/>
      <c r="B48" s="813"/>
      <c r="C48" s="813"/>
      <c r="D48" s="494" t="s">
        <v>177</v>
      </c>
      <c r="E48" s="817">
        <f>'II. Transportas – Įvestis'!D58</f>
        <v>1.5876000000000001E-2</v>
      </c>
      <c r="F48" s="374" t="s">
        <v>295</v>
      </c>
      <c r="G48" s="325"/>
      <c r="H48" s="325"/>
      <c r="I48" s="325"/>
      <c r="J48" s="325"/>
      <c r="K48" s="325"/>
      <c r="L48" s="676">
        <f>'II. Transportas – Įvestis'!E58</f>
        <v>2.0550600000000001</v>
      </c>
      <c r="M48" s="676">
        <f>'II. Transportas – Įvestis'!F58</f>
        <v>0</v>
      </c>
      <c r="N48" s="676">
        <f>'II. Transportas – Įvestis'!G58</f>
        <v>0</v>
      </c>
      <c r="O48" s="676">
        <f>'II. Transportas – Įvestis'!H58</f>
        <v>2.0550600000000001</v>
      </c>
      <c r="P48" s="676"/>
      <c r="Q48" s="597"/>
    </row>
    <row r="49" spans="1:17" ht="15.75" x14ac:dyDescent="0.25">
      <c r="B49" s="324"/>
      <c r="C49" s="324"/>
      <c r="D49" s="494" t="s">
        <v>181</v>
      </c>
      <c r="E49" s="817">
        <f>'II. Transportas – Įvestis'!D59</f>
        <v>0</v>
      </c>
      <c r="F49" s="374" t="s">
        <v>295</v>
      </c>
      <c r="G49" s="324"/>
      <c r="H49" s="324"/>
      <c r="I49" s="324"/>
      <c r="J49" s="324"/>
      <c r="K49" s="324"/>
      <c r="L49" s="676">
        <f>'II. Transportas – Įvestis'!E59</f>
        <v>0</v>
      </c>
      <c r="M49" s="676">
        <f>'II. Transportas – Įvestis'!F59</f>
        <v>0</v>
      </c>
      <c r="N49" s="676">
        <f>'II. Transportas – Įvestis'!G59</f>
        <v>0</v>
      </c>
      <c r="O49" s="676">
        <f>'II. Transportas – Įvestis'!H59</f>
        <v>0</v>
      </c>
      <c r="P49" s="843"/>
    </row>
    <row r="50" spans="1:17" ht="15.75" x14ac:dyDescent="0.25">
      <c r="B50" s="223"/>
      <c r="C50" s="223"/>
      <c r="D50" s="223"/>
      <c r="E50" s="223"/>
      <c r="F50" s="223"/>
      <c r="G50" s="223"/>
      <c r="H50" s="223"/>
      <c r="I50" s="223"/>
      <c r="J50" s="223"/>
      <c r="K50" s="223"/>
      <c r="L50" s="223"/>
      <c r="M50" s="223"/>
      <c r="N50" s="223"/>
      <c r="O50" s="223"/>
      <c r="P50" s="223"/>
    </row>
    <row r="51" spans="1:17" ht="15.75" x14ac:dyDescent="0.25">
      <c r="B51" s="223"/>
      <c r="C51" s="223"/>
      <c r="D51" s="223"/>
      <c r="E51" s="223"/>
      <c r="F51" s="223"/>
      <c r="G51" s="223"/>
      <c r="H51" s="223"/>
      <c r="I51" s="223"/>
      <c r="J51" s="223"/>
      <c r="K51" s="223"/>
      <c r="L51" s="223"/>
      <c r="M51" s="223"/>
      <c r="N51" s="223"/>
      <c r="O51" s="223"/>
      <c r="P51" s="223"/>
    </row>
    <row r="52" spans="1:17" s="132" customFormat="1" ht="15.75" x14ac:dyDescent="0.25">
      <c r="B52" s="254" t="s">
        <v>441</v>
      </c>
      <c r="C52" s="255"/>
      <c r="D52" s="255"/>
      <c r="E52" s="255"/>
      <c r="F52" s="255"/>
      <c r="G52" s="255"/>
      <c r="H52" s="255"/>
      <c r="I52" s="255"/>
      <c r="J52" s="255"/>
      <c r="K52" s="255"/>
      <c r="L52" s="255"/>
      <c r="M52" s="255"/>
      <c r="N52" s="255"/>
      <c r="O52" s="255"/>
      <c r="P52" s="255"/>
    </row>
    <row r="53" spans="1:17" ht="15.75" x14ac:dyDescent="0.25">
      <c r="B53" s="223"/>
      <c r="C53" s="223"/>
      <c r="D53" s="223"/>
      <c r="E53" s="223"/>
      <c r="F53" s="223"/>
      <c r="G53" s="223"/>
      <c r="H53" s="223"/>
      <c r="I53" s="223"/>
      <c r="J53" s="223"/>
      <c r="K53" s="223"/>
      <c r="L53" s="223"/>
      <c r="M53" s="223"/>
      <c r="N53" s="223"/>
      <c r="O53" s="223"/>
      <c r="P53" s="223"/>
    </row>
    <row r="54" spans="1:17" s="2" customFormat="1" ht="21.95" customHeight="1" x14ac:dyDescent="0.25">
      <c r="A54" s="597"/>
      <c r="B54" s="1138" t="s">
        <v>281</v>
      </c>
      <c r="C54" s="1138" t="s">
        <v>282</v>
      </c>
      <c r="D54" s="1135" t="s">
        <v>283</v>
      </c>
      <c r="E54" s="1139" t="s">
        <v>284</v>
      </c>
      <c r="F54" s="1139"/>
      <c r="G54" s="1138" t="s">
        <v>430</v>
      </c>
      <c r="H54" s="1138"/>
      <c r="I54" s="1138"/>
      <c r="J54" s="1138"/>
      <c r="K54" s="1138"/>
      <c r="L54" s="1137" t="s">
        <v>285</v>
      </c>
      <c r="M54" s="1137"/>
      <c r="N54" s="1137"/>
      <c r="O54" s="1137"/>
      <c r="P54" s="1137"/>
      <c r="Q54" s="597"/>
    </row>
    <row r="55" spans="1:17" s="2" customFormat="1" ht="18.75" x14ac:dyDescent="0.25">
      <c r="A55" s="597"/>
      <c r="B55" s="1138"/>
      <c r="C55" s="1138"/>
      <c r="D55" s="1136"/>
      <c r="E55" s="485" t="s">
        <v>286</v>
      </c>
      <c r="F55" s="477" t="s">
        <v>287</v>
      </c>
      <c r="G55" s="479" t="s">
        <v>288</v>
      </c>
      <c r="H55" s="479" t="s">
        <v>289</v>
      </c>
      <c r="I55" s="479" t="s">
        <v>290</v>
      </c>
      <c r="J55" s="479" t="s">
        <v>431</v>
      </c>
      <c r="K55" s="479" t="s">
        <v>292</v>
      </c>
      <c r="L55" s="478" t="s">
        <v>288</v>
      </c>
      <c r="M55" s="478" t="s">
        <v>289</v>
      </c>
      <c r="N55" s="478" t="s">
        <v>290</v>
      </c>
      <c r="O55" s="884" t="s">
        <v>442</v>
      </c>
      <c r="P55" s="478" t="s">
        <v>292</v>
      </c>
      <c r="Q55" s="597"/>
    </row>
    <row r="56" spans="1:17" ht="15.75" x14ac:dyDescent="0.25">
      <c r="B56" s="400" t="s">
        <v>443</v>
      </c>
      <c r="C56" s="400" t="s">
        <v>131</v>
      </c>
      <c r="D56" s="486" t="s">
        <v>444</v>
      </c>
      <c r="E56" s="314"/>
      <c r="F56" s="487"/>
      <c r="G56" s="402"/>
      <c r="H56" s="402"/>
      <c r="I56" s="402"/>
      <c r="J56" s="402"/>
      <c r="K56" s="402"/>
      <c r="L56" s="408">
        <f>SUM(L57:L58)</f>
        <v>0</v>
      </c>
      <c r="M56" s="408">
        <f>SUM(M57:M58)</f>
        <v>0</v>
      </c>
      <c r="N56" s="408">
        <f>SUM(N57:N58)</f>
        <v>0</v>
      </c>
      <c r="O56" s="408">
        <f>SUM(O57:O58)</f>
        <v>0</v>
      </c>
      <c r="P56" s="408">
        <f>SUM(P57:P58)</f>
        <v>0</v>
      </c>
    </row>
    <row r="57" spans="1:17" ht="15.75" x14ac:dyDescent="0.25">
      <c r="B57" s="483"/>
      <c r="C57" s="483"/>
      <c r="D57" s="393" t="s">
        <v>173</v>
      </c>
      <c r="E57" s="578">
        <f>'II. Transportas – Įvestis'!D76</f>
        <v>0</v>
      </c>
      <c r="F57" s="374" t="s">
        <v>295</v>
      </c>
      <c r="G57" s="374"/>
      <c r="H57" s="374"/>
      <c r="I57" s="374"/>
      <c r="J57" s="374"/>
      <c r="K57" s="374"/>
      <c r="L57" s="429">
        <f>'II. Transportas – Įvestis'!E76</f>
        <v>0</v>
      </c>
      <c r="M57" s="429">
        <f>'II. Transportas – Įvestis'!F76</f>
        <v>0</v>
      </c>
      <c r="N57" s="429">
        <f>'II. Transportas – Įvestis'!G76</f>
        <v>0</v>
      </c>
      <c r="O57" s="429">
        <f>'II. Transportas – Įvestis'!H76</f>
        <v>0</v>
      </c>
      <c r="P57" s="429">
        <f>'II. Transportas – Įvestis'!I76</f>
        <v>0</v>
      </c>
    </row>
    <row r="58" spans="1:17" ht="15.75" x14ac:dyDescent="0.25">
      <c r="B58" s="483"/>
      <c r="C58" s="483"/>
      <c r="D58" s="393" t="s">
        <v>436</v>
      </c>
      <c r="E58" s="429">
        <f>'II. Transportas – Įvestis'!D80</f>
        <v>0</v>
      </c>
      <c r="F58" s="374" t="s">
        <v>295</v>
      </c>
      <c r="G58" s="374"/>
      <c r="H58" s="374"/>
      <c r="I58" s="374"/>
      <c r="J58" s="374"/>
      <c r="K58" s="374"/>
      <c r="L58" s="429"/>
      <c r="M58" s="429">
        <f>'II. Transportas – Įvestis'!F80</f>
        <v>0</v>
      </c>
      <c r="N58" s="429">
        <f>'II. Transportas – Įvestis'!G80</f>
        <v>0</v>
      </c>
      <c r="O58" s="429">
        <f>SUM(M58:N58)</f>
        <v>0</v>
      </c>
      <c r="P58" s="429">
        <f>'II. Transportas – Įvestis'!I80</f>
        <v>0</v>
      </c>
    </row>
    <row r="59" spans="1:17" ht="31.5" x14ac:dyDescent="0.25">
      <c r="B59" s="814" t="s">
        <v>445</v>
      </c>
      <c r="C59" s="814" t="s">
        <v>179</v>
      </c>
      <c r="D59" s="815" t="s">
        <v>446</v>
      </c>
      <c r="E59" s="816"/>
      <c r="F59" s="816"/>
      <c r="G59" s="816"/>
      <c r="H59" s="816"/>
      <c r="I59" s="816"/>
      <c r="J59" s="816"/>
      <c r="K59" s="816"/>
      <c r="L59" s="842"/>
      <c r="M59" s="842"/>
      <c r="N59" s="842"/>
      <c r="O59" s="842">
        <f>O60</f>
        <v>0</v>
      </c>
      <c r="P59" s="842"/>
    </row>
    <row r="60" spans="1:17" ht="15.75" x14ac:dyDescent="0.25">
      <c r="B60" s="813"/>
      <c r="C60" s="813"/>
      <c r="D60" s="818" t="s">
        <v>177</v>
      </c>
      <c r="E60" s="817">
        <f>'II. Transportas – Įvestis'!D77</f>
        <v>0</v>
      </c>
      <c r="F60" s="325" t="s">
        <v>295</v>
      </c>
      <c r="G60" s="325"/>
      <c r="H60" s="325"/>
      <c r="I60" s="325"/>
      <c r="J60" s="325"/>
      <c r="K60" s="325"/>
      <c r="L60" s="676">
        <f>'II. Transportas – Įvestis'!E77</f>
        <v>0</v>
      </c>
      <c r="M60" s="676">
        <f>'II. Transportas – Įvestis'!F77</f>
        <v>0</v>
      </c>
      <c r="N60" s="676">
        <f>'II. Transportas – Įvestis'!G77</f>
        <v>0</v>
      </c>
      <c r="O60" s="676">
        <f>'II. Transportas – Įvestis'!H77</f>
        <v>0</v>
      </c>
      <c r="P60" s="676"/>
    </row>
    <row r="61" spans="1:17" ht="15.75" x14ac:dyDescent="0.25">
      <c r="B61" s="324"/>
      <c r="C61" s="324"/>
      <c r="D61" s="818" t="s">
        <v>181</v>
      </c>
      <c r="E61" s="817">
        <f>'II. Transportas – Įvestis'!D78</f>
        <v>0</v>
      </c>
      <c r="F61" s="325" t="s">
        <v>295</v>
      </c>
      <c r="G61" s="324"/>
      <c r="H61" s="324"/>
      <c r="I61" s="324"/>
      <c r="J61" s="324"/>
      <c r="K61" s="324"/>
      <c r="L61" s="676">
        <f>'II. Transportas – Įvestis'!E78</f>
        <v>0</v>
      </c>
      <c r="M61" s="676">
        <f>'II. Transportas – Įvestis'!F78</f>
        <v>0</v>
      </c>
      <c r="N61" s="676">
        <f>'II. Transportas – Įvestis'!G78</f>
        <v>0</v>
      </c>
      <c r="O61" s="676">
        <f>'II. Transportas – Įvestis'!H78</f>
        <v>0</v>
      </c>
      <c r="P61" s="843"/>
    </row>
    <row r="62" spans="1:17" ht="15.75" x14ac:dyDescent="0.25">
      <c r="B62" s="223"/>
      <c r="C62" s="223"/>
      <c r="D62" s="223"/>
      <c r="E62" s="223"/>
      <c r="F62" s="223"/>
      <c r="G62" s="223"/>
      <c r="H62" s="223"/>
      <c r="I62" s="223"/>
      <c r="J62" s="223"/>
      <c r="K62" s="223"/>
      <c r="L62" s="223"/>
      <c r="M62" s="223"/>
      <c r="N62" s="223"/>
      <c r="O62" s="223"/>
      <c r="P62" s="223"/>
    </row>
    <row r="63" spans="1:17" ht="15.75" x14ac:dyDescent="0.25">
      <c r="B63" s="223"/>
      <c r="C63" s="223"/>
      <c r="D63" s="223"/>
      <c r="E63" s="223"/>
      <c r="F63" s="223"/>
      <c r="G63" s="223"/>
      <c r="H63" s="223"/>
      <c r="I63" s="223"/>
      <c r="J63" s="223"/>
      <c r="K63" s="223"/>
      <c r="L63" s="223"/>
      <c r="M63" s="223"/>
      <c r="N63" s="223"/>
      <c r="O63" s="223"/>
      <c r="P63" s="223"/>
    </row>
    <row r="64" spans="1:17" s="132" customFormat="1" ht="15.75" x14ac:dyDescent="0.25">
      <c r="B64" s="254" t="s">
        <v>447</v>
      </c>
      <c r="C64" s="255"/>
      <c r="D64" s="255"/>
      <c r="E64" s="255"/>
      <c r="F64" s="255"/>
      <c r="G64" s="255"/>
      <c r="H64" s="255"/>
      <c r="I64" s="255"/>
      <c r="J64" s="255"/>
      <c r="K64" s="255"/>
      <c r="L64" s="255"/>
      <c r="M64" s="255"/>
      <c r="N64" s="255"/>
      <c r="O64" s="255"/>
      <c r="P64" s="255"/>
    </row>
    <row r="66" spans="1:17" s="2" customFormat="1" ht="15.6" customHeight="1" x14ac:dyDescent="0.25">
      <c r="A66" s="597"/>
      <c r="B66" s="1138" t="s">
        <v>281</v>
      </c>
      <c r="C66" s="1138" t="s">
        <v>282</v>
      </c>
      <c r="D66" s="1135" t="s">
        <v>283</v>
      </c>
      <c r="E66" s="1139" t="s">
        <v>284</v>
      </c>
      <c r="F66" s="1139"/>
      <c r="G66" s="1138" t="s">
        <v>430</v>
      </c>
      <c r="H66" s="1138"/>
      <c r="I66" s="1138"/>
      <c r="J66" s="1138"/>
      <c r="K66" s="1138"/>
      <c r="L66" s="1137" t="s">
        <v>285</v>
      </c>
      <c r="M66" s="1137"/>
      <c r="N66" s="1137"/>
      <c r="O66" s="1137"/>
      <c r="P66" s="1137"/>
      <c r="Q66" s="597"/>
    </row>
    <row r="67" spans="1:17" s="2" customFormat="1" ht="18.75" x14ac:dyDescent="0.25">
      <c r="A67" s="597"/>
      <c r="B67" s="1138"/>
      <c r="C67" s="1138"/>
      <c r="D67" s="1136"/>
      <c r="E67" s="478" t="s">
        <v>286</v>
      </c>
      <c r="F67" s="477" t="s">
        <v>287</v>
      </c>
      <c r="G67" s="479" t="s">
        <v>288</v>
      </c>
      <c r="H67" s="479" t="s">
        <v>289</v>
      </c>
      <c r="I67" s="479" t="s">
        <v>290</v>
      </c>
      <c r="J67" s="479" t="s">
        <v>431</v>
      </c>
      <c r="K67" s="479" t="s">
        <v>292</v>
      </c>
      <c r="L67" s="478" t="s">
        <v>288</v>
      </c>
      <c r="M67" s="478" t="s">
        <v>289</v>
      </c>
      <c r="N67" s="478" t="s">
        <v>290</v>
      </c>
      <c r="O67" s="821" t="s">
        <v>291</v>
      </c>
      <c r="P67" s="478" t="s">
        <v>292</v>
      </c>
      <c r="Q67" s="597"/>
    </row>
    <row r="68" spans="1:17" ht="15.75" x14ac:dyDescent="0.25">
      <c r="B68" s="400" t="s">
        <v>448</v>
      </c>
      <c r="C68" s="400" t="s">
        <v>131</v>
      </c>
      <c r="D68" s="421" t="s">
        <v>433</v>
      </c>
      <c r="E68" s="402"/>
      <c r="F68" s="402"/>
      <c r="G68" s="402"/>
      <c r="H68" s="402"/>
      <c r="I68" s="402"/>
      <c r="J68" s="402"/>
      <c r="K68" s="402"/>
      <c r="L68" s="408">
        <f>SUM(L69:L70)</f>
        <v>0.78711374207188156</v>
      </c>
      <c r="M68" s="408">
        <f>SUM(M69:M70)</f>
        <v>51.380018958909126</v>
      </c>
      <c r="N68" s="408">
        <f>SUM(N69:N70)</f>
        <v>545.33569387502962</v>
      </c>
      <c r="O68" s="408">
        <f>SUM(O69:O70)</f>
        <v>597.50282657601065</v>
      </c>
      <c r="P68" s="408">
        <f>SUM(P69:P70)</f>
        <v>34.984750416100411</v>
      </c>
    </row>
    <row r="69" spans="1:17" ht="15.75" x14ac:dyDescent="0.25">
      <c r="B69" s="808"/>
      <c r="C69" s="808"/>
      <c r="D69" s="809" t="s">
        <v>173</v>
      </c>
      <c r="E69" s="868">
        <f>'II. Transportas – Įvestis'!D91</f>
        <v>6.7737843551797043</v>
      </c>
      <c r="F69" s="444" t="s">
        <v>295</v>
      </c>
      <c r="G69" s="444"/>
      <c r="H69" s="444"/>
      <c r="I69" s="444"/>
      <c r="J69" s="444"/>
      <c r="K69" s="444"/>
      <c r="L69" s="673">
        <f>'II. Transportas – Įvestis'!F91</f>
        <v>0.78711374207188156</v>
      </c>
      <c r="M69" s="673">
        <f>'II. Transportas – Įvestis'!G91</f>
        <v>51.338511627906975</v>
      </c>
      <c r="N69" s="673">
        <f>'II. Transportas – Įvestis'!H91</f>
        <v>545.25712642706128</v>
      </c>
      <c r="O69" s="673">
        <f>SUM(L69:N69)</f>
        <v>597.3827517970401</v>
      </c>
      <c r="P69" s="673"/>
    </row>
    <row r="70" spans="1:17" ht="15.75" x14ac:dyDescent="0.25">
      <c r="B70" s="897"/>
      <c r="C70" s="897"/>
      <c r="D70" s="858" t="s">
        <v>436</v>
      </c>
      <c r="E70" s="898">
        <f>'II. Transportas – Įvestis'!D93</f>
        <v>0.49413489288277423</v>
      </c>
      <c r="F70" s="899" t="s">
        <v>295</v>
      </c>
      <c r="G70" s="899"/>
      <c r="H70" s="899"/>
      <c r="I70" s="899"/>
      <c r="J70" s="899"/>
      <c r="K70" s="899"/>
      <c r="L70" s="900"/>
      <c r="M70" s="900">
        <f>'II. Transportas – Įvestis'!F93</f>
        <v>4.1507331002153036E-2</v>
      </c>
      <c r="N70" s="900">
        <f>'II. Transportas – Įvestis'!G93</f>
        <v>7.8567447968361112E-2</v>
      </c>
      <c r="O70" s="900">
        <f>SUM(L70:N70)</f>
        <v>0.12007477897051415</v>
      </c>
      <c r="P70" s="900">
        <f>'II. Transportas – Įvestis'!I93</f>
        <v>34.984750416100411</v>
      </c>
    </row>
  </sheetData>
  <sheetProtection algorithmName="SHA-512" hashValue="xa7O0mTny5fAXr79Fyc80l8NZn/m0esBM9zCdusYBP8DDMHwNCHcixU1up3WEe1qMRMEinOWRMcyh+8wFj7MrQ==" saltValue="TK4fXiRSXa74YQUCBeSkCA==" spinCount="100000" sheet="1" objects="1" scenarios="1"/>
  <mergeCells count="31">
    <mergeCell ref="C11:C12"/>
    <mergeCell ref="E11:F11"/>
    <mergeCell ref="G11:K11"/>
    <mergeCell ref="L39:P39"/>
    <mergeCell ref="C39:C40"/>
    <mergeCell ref="E39:F39"/>
    <mergeCell ref="G39:K39"/>
    <mergeCell ref="D11:D12"/>
    <mergeCell ref="D39:D40"/>
    <mergeCell ref="L24:P24"/>
    <mergeCell ref="D54:D55"/>
    <mergeCell ref="D66:D67"/>
    <mergeCell ref="B5:P6"/>
    <mergeCell ref="L66:P66"/>
    <mergeCell ref="B66:B67"/>
    <mergeCell ref="C66:C67"/>
    <mergeCell ref="E66:F66"/>
    <mergeCell ref="G66:K66"/>
    <mergeCell ref="L11:P11"/>
    <mergeCell ref="B54:B55"/>
    <mergeCell ref="C54:C55"/>
    <mergeCell ref="E54:F54"/>
    <mergeCell ref="G54:K54"/>
    <mergeCell ref="L54:P54"/>
    <mergeCell ref="B39:B40"/>
    <mergeCell ref="B11:B12"/>
    <mergeCell ref="B24:B25"/>
    <mergeCell ref="C24:C25"/>
    <mergeCell ref="D24:D25"/>
    <mergeCell ref="E24:F24"/>
    <mergeCell ref="G24:K24"/>
  </mergeCells>
  <hyperlinks>
    <hyperlink ref="B1" location="Turinys!A1" display="Turinys" xr:uid="{542B8C92-7224-4C3C-B7AD-CAE6B9796C81}"/>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7A238-05AD-44D6-926A-AA7DBC8ADF3A}">
  <sheetPr>
    <tabColor theme="5" tint="-0.249977111117893"/>
  </sheetPr>
  <dimension ref="B1:M94"/>
  <sheetViews>
    <sheetView showGridLines="0" topLeftCell="A9" zoomScale="70" zoomScaleNormal="70" workbookViewId="0">
      <selection activeCell="G57" sqref="G57"/>
    </sheetView>
  </sheetViews>
  <sheetFormatPr defaultRowHeight="15" x14ac:dyDescent="0.25"/>
  <cols>
    <col min="2" max="2" width="52.140625" customWidth="1"/>
    <col min="3" max="3" width="31.42578125" customWidth="1"/>
    <col min="4" max="4" width="21.5703125" customWidth="1"/>
    <col min="5" max="5" width="48.5703125" customWidth="1"/>
    <col min="6" max="6" width="18.5703125" customWidth="1"/>
    <col min="7" max="7" width="19.85546875" customWidth="1"/>
    <col min="8" max="8" width="12.85546875" customWidth="1"/>
    <col min="9" max="9" width="9" customWidth="1"/>
    <col min="11" max="11" width="13.42578125" customWidth="1"/>
  </cols>
  <sheetData>
    <row r="1" spans="2:12" ht="15.75" x14ac:dyDescent="0.25">
      <c r="B1" s="197" t="s">
        <v>0</v>
      </c>
    </row>
    <row r="3" spans="2:12" ht="16.350000000000001" customHeight="1" x14ac:dyDescent="0.3">
      <c r="B3" s="1141" t="s">
        <v>449</v>
      </c>
      <c r="C3" s="1141"/>
      <c r="D3" s="1141"/>
      <c r="E3" s="1141"/>
      <c r="F3" s="1141"/>
      <c r="G3" s="1141"/>
      <c r="H3" s="1141"/>
      <c r="I3" s="1141"/>
      <c r="J3" s="1141"/>
      <c r="K3" s="1141"/>
      <c r="L3" s="1141"/>
    </row>
    <row r="5" spans="2:12" s="132" customFormat="1" ht="15.75" x14ac:dyDescent="0.25">
      <c r="B5" s="256" t="s">
        <v>450</v>
      </c>
      <c r="C5" s="256"/>
      <c r="D5" s="256"/>
      <c r="E5" s="256"/>
      <c r="F5" s="256"/>
      <c r="G5" s="256"/>
      <c r="H5" s="256"/>
      <c r="I5" s="256"/>
      <c r="J5" s="256"/>
      <c r="K5" s="256"/>
      <c r="L5" s="256"/>
    </row>
    <row r="6" spans="2:12" ht="15.75" x14ac:dyDescent="0.25">
      <c r="B6" s="214"/>
      <c r="C6" s="214"/>
      <c r="D6" s="214"/>
      <c r="E6" s="214"/>
      <c r="F6" s="214"/>
      <c r="G6" s="214"/>
      <c r="H6" s="214"/>
      <c r="I6" s="214"/>
      <c r="J6" s="214"/>
      <c r="K6" s="214"/>
      <c r="L6" s="214"/>
    </row>
    <row r="7" spans="2:12" ht="14.85" customHeight="1" x14ac:dyDescent="0.25">
      <c r="B7" s="1149" t="s">
        <v>330</v>
      </c>
      <c r="C7" s="1147" t="s">
        <v>331</v>
      </c>
      <c r="D7" s="1147" t="s">
        <v>332</v>
      </c>
      <c r="E7" s="1147" t="s">
        <v>333</v>
      </c>
      <c r="F7" s="1144" t="s">
        <v>334</v>
      </c>
      <c r="G7" s="214"/>
      <c r="H7" s="214"/>
      <c r="I7" s="214"/>
      <c r="J7" s="214"/>
      <c r="K7" s="214"/>
      <c r="L7" s="214"/>
    </row>
    <row r="8" spans="2:12" ht="15.75" x14ac:dyDescent="0.25">
      <c r="B8" s="1149"/>
      <c r="C8" s="1148"/>
      <c r="D8" s="1148"/>
      <c r="E8" s="1148"/>
      <c r="F8" s="1145"/>
      <c r="G8" s="214"/>
      <c r="H8" s="214"/>
      <c r="I8" s="214"/>
      <c r="J8" s="214"/>
      <c r="K8" s="214"/>
      <c r="L8" s="214"/>
    </row>
    <row r="9" spans="2:12" ht="128.1" customHeight="1" x14ac:dyDescent="0.25">
      <c r="B9" s="439" t="s">
        <v>451</v>
      </c>
      <c r="C9" s="439" t="s">
        <v>452</v>
      </c>
      <c r="D9" s="439" t="s">
        <v>453</v>
      </c>
      <c r="E9" s="470" t="s">
        <v>454</v>
      </c>
      <c r="F9" s="470" t="s">
        <v>455</v>
      </c>
      <c r="G9" s="214"/>
      <c r="H9" s="260"/>
      <c r="I9" s="214"/>
      <c r="J9" s="214"/>
      <c r="K9" s="214"/>
      <c r="L9" s="214"/>
    </row>
    <row r="10" spans="2:12" ht="14.85" customHeight="1" x14ac:dyDescent="0.25">
      <c r="B10" s="214"/>
      <c r="C10" s="214"/>
      <c r="D10" s="214"/>
      <c r="E10" s="214"/>
      <c r="F10" s="214"/>
      <c r="G10" s="214"/>
      <c r="H10" s="214"/>
      <c r="I10" s="214"/>
      <c r="J10" s="214"/>
      <c r="K10" s="214"/>
      <c r="L10" s="214"/>
    </row>
    <row r="11" spans="2:12" ht="65.099999999999994" customHeight="1" x14ac:dyDescent="0.25">
      <c r="B11" s="1146" t="s">
        <v>456</v>
      </c>
      <c r="C11" s="1146"/>
      <c r="D11" s="214"/>
      <c r="E11" s="1144" t="s">
        <v>457</v>
      </c>
      <c r="F11" s="1143" t="s">
        <v>458</v>
      </c>
      <c r="G11" s="1156" t="s">
        <v>459</v>
      </c>
      <c r="H11" s="1153" t="s">
        <v>285</v>
      </c>
      <c r="I11" s="1154"/>
      <c r="J11" s="1154"/>
      <c r="K11" s="1154"/>
      <c r="L11" s="1155"/>
    </row>
    <row r="12" spans="2:12" ht="18.75" x14ac:dyDescent="0.25">
      <c r="B12" s="488" t="s">
        <v>460</v>
      </c>
      <c r="C12" s="488" t="s">
        <v>461</v>
      </c>
      <c r="D12" s="214"/>
      <c r="E12" s="1145"/>
      <c r="F12" s="1143"/>
      <c r="G12" s="1157"/>
      <c r="H12" s="489" t="s">
        <v>462</v>
      </c>
      <c r="I12" s="489" t="s">
        <v>463</v>
      </c>
      <c r="J12" s="489" t="s">
        <v>464</v>
      </c>
      <c r="K12" s="821" t="s">
        <v>291</v>
      </c>
      <c r="L12" s="489" t="s">
        <v>465</v>
      </c>
    </row>
    <row r="13" spans="2:12" ht="15.75" x14ac:dyDescent="0.25">
      <c r="B13" s="490" t="s">
        <v>170</v>
      </c>
      <c r="C13" s="490" t="s">
        <v>170</v>
      </c>
      <c r="D13" s="214"/>
      <c r="E13" s="257" t="s">
        <v>466</v>
      </c>
      <c r="F13" s="258">
        <f>SUM(F14:F18)</f>
        <v>43947</v>
      </c>
      <c r="G13" s="491"/>
      <c r="H13" s="491"/>
      <c r="I13" s="491"/>
      <c r="J13" s="491"/>
      <c r="K13" s="491"/>
      <c r="L13" s="491"/>
    </row>
    <row r="14" spans="2:12" ht="15.75" x14ac:dyDescent="0.25">
      <c r="B14" s="490" t="s">
        <v>467</v>
      </c>
      <c r="C14" s="490" t="s">
        <v>170</v>
      </c>
      <c r="D14" s="214"/>
      <c r="E14" s="492" t="s">
        <v>170</v>
      </c>
      <c r="F14" s="557">
        <v>11506</v>
      </c>
      <c r="G14" s="493">
        <f>F14*'II. Transportas – Prielaidos'!N23</f>
        <v>246.65164030883076</v>
      </c>
      <c r="H14" s="493">
        <f>$F14*'II. Transportas – Prielaidos'!K$23</f>
        <v>17297.6795348583</v>
      </c>
      <c r="I14" s="493">
        <f>$F14*'II. Transportas – Prielaidos'!L$23</f>
        <v>51.580734036960827</v>
      </c>
      <c r="J14" s="493">
        <f>$F14*'II. Transportas – Prielaidos'!M$23</f>
        <v>35.264237846883162</v>
      </c>
      <c r="K14" s="493">
        <f>SUM(H14:J14)</f>
        <v>17384.524506742146</v>
      </c>
      <c r="L14" s="494"/>
    </row>
    <row r="15" spans="2:12" ht="15.75" x14ac:dyDescent="0.25">
      <c r="B15" s="490" t="s">
        <v>468</v>
      </c>
      <c r="C15" s="490" t="s">
        <v>306</v>
      </c>
      <c r="D15" s="214"/>
      <c r="E15" s="495" t="s">
        <v>173</v>
      </c>
      <c r="F15" s="557">
        <v>29312</v>
      </c>
      <c r="G15" s="493">
        <f>F15*'II. Transportas – Prielaidos'!N24</f>
        <v>797.68584879062132</v>
      </c>
      <c r="H15" s="493">
        <f>$F15*'II. Transportas – Prielaidos'!K$24</f>
        <v>58546.665945768138</v>
      </c>
      <c r="I15" s="493">
        <f>$F15*'II. Transportas – Prielaidos'!L$24</f>
        <v>3.5501790586813526</v>
      </c>
      <c r="J15" s="493">
        <f>$F15*'II. Transportas – Prielaidos'!M$24</f>
        <v>604.07253757297963</v>
      </c>
      <c r="K15" s="493">
        <f>SUM(H15:J15)</f>
        <v>59154.288662399798</v>
      </c>
      <c r="L15" s="494"/>
    </row>
    <row r="16" spans="2:12" ht="15.75" x14ac:dyDescent="0.25">
      <c r="B16" s="490" t="s">
        <v>469</v>
      </c>
      <c r="C16" s="490" t="s">
        <v>306</v>
      </c>
      <c r="D16" s="214"/>
      <c r="E16" s="495" t="s">
        <v>306</v>
      </c>
      <c r="F16" s="557">
        <v>3124</v>
      </c>
      <c r="G16" s="493">
        <f>F16*'II. Transportas – Prielaidos'!N25</f>
        <v>117.59817769427706</v>
      </c>
      <c r="H16" s="493">
        <f>$F16*'II. Transportas – Prielaidos'!K$25</f>
        <v>7856.7342517546504</v>
      </c>
      <c r="I16" s="493">
        <f>$F16*'II. Transportas – Prielaidos'!L$25</f>
        <v>31.706672124809042</v>
      </c>
      <c r="J16" s="493">
        <f>$F16*'II. Transportas – Prielaidos'!M$25</f>
        <v>39.218012076413771</v>
      </c>
      <c r="K16" s="493">
        <f>SUM(H16:J16)</f>
        <v>7927.6589359558739</v>
      </c>
      <c r="L16" s="494"/>
    </row>
    <row r="17" spans="2:12" ht="15.75" x14ac:dyDescent="0.25">
      <c r="B17" s="490" t="s">
        <v>470</v>
      </c>
      <c r="C17" s="490" t="s">
        <v>170</v>
      </c>
      <c r="D17" s="214"/>
      <c r="E17" s="869" t="s">
        <v>471</v>
      </c>
      <c r="F17" s="875">
        <v>5</v>
      </c>
      <c r="G17" s="493">
        <f>F17*'II. Transportas – Prielaidos'!N28</f>
        <v>0</v>
      </c>
      <c r="H17" s="493">
        <f>$F17*'II. Transportas – Prielaidos'!K28</f>
        <v>0</v>
      </c>
      <c r="I17" s="493">
        <f>$F17*'II. Transportas – Prielaidos'!L28</f>
        <v>0</v>
      </c>
      <c r="J17" s="493">
        <f>$F17*'II. Transportas – Prielaidos'!M28</f>
        <v>0</v>
      </c>
      <c r="K17" s="493">
        <f>SUM(H17:J17)</f>
        <v>0</v>
      </c>
      <c r="L17" s="496"/>
    </row>
    <row r="18" spans="2:12" ht="15.75" x14ac:dyDescent="0.25">
      <c r="B18" s="490" t="s">
        <v>472</v>
      </c>
      <c r="C18" s="490" t="s">
        <v>170</v>
      </c>
      <c r="D18" s="214"/>
      <c r="E18" s="495"/>
      <c r="F18" s="557"/>
      <c r="G18" s="493"/>
      <c r="H18" s="493"/>
      <c r="I18" s="493"/>
      <c r="J18" s="493"/>
      <c r="K18" s="493"/>
      <c r="L18" s="496"/>
    </row>
    <row r="19" spans="2:12" ht="15.75" x14ac:dyDescent="0.25">
      <c r="B19" s="490" t="s">
        <v>473</v>
      </c>
      <c r="C19" s="490" t="s">
        <v>306</v>
      </c>
      <c r="D19" s="214"/>
      <c r="E19" s="497" t="s">
        <v>474</v>
      </c>
      <c r="F19" s="580">
        <f>SUM(F20:F22)</f>
        <v>2116</v>
      </c>
      <c r="G19" s="580"/>
      <c r="H19" s="580"/>
      <c r="I19" s="580"/>
      <c r="J19" s="580"/>
      <c r="K19" s="580"/>
      <c r="L19" s="491"/>
    </row>
    <row r="20" spans="2:12" ht="15.75" x14ac:dyDescent="0.25">
      <c r="B20" s="490" t="s">
        <v>475</v>
      </c>
      <c r="C20" s="490" t="s">
        <v>170</v>
      </c>
      <c r="D20" s="214"/>
      <c r="E20" s="492" t="s">
        <v>170</v>
      </c>
      <c r="F20" s="557">
        <v>37</v>
      </c>
      <c r="G20" s="493">
        <f>F20*'II. Transportas – Prielaidos'!N31</f>
        <v>1.302805312396883</v>
      </c>
      <c r="H20" s="493">
        <f>$F20*'II. Transportas – Prielaidos'!K$31</f>
        <v>91.365736558393365</v>
      </c>
      <c r="I20" s="493">
        <f>$F20*'II. Transportas – Prielaidos'!L$31</f>
        <v>0.21171461765245436</v>
      </c>
      <c r="J20" s="493">
        <f>$F20*'II. Transportas – Prielaidos'!M$31</f>
        <v>0.37199482505719378</v>
      </c>
      <c r="K20" s="493">
        <f>SUM(H20:J20)</f>
        <v>91.949446001103027</v>
      </c>
      <c r="L20" s="494"/>
    </row>
    <row r="21" spans="2:12" ht="15.75" x14ac:dyDescent="0.25">
      <c r="B21" s="490" t="s">
        <v>476</v>
      </c>
      <c r="C21" s="490" t="s">
        <v>170</v>
      </c>
      <c r="D21" s="214"/>
      <c r="E21" s="495" t="s">
        <v>173</v>
      </c>
      <c r="F21" s="557">
        <v>2060</v>
      </c>
      <c r="G21" s="493">
        <f>F21*'II. Transportas – Prielaidos'!N32</f>
        <v>99.211356745470638</v>
      </c>
      <c r="H21" s="493">
        <f>$F21*'II. Transportas – Prielaidos'!K$32</f>
        <v>7222.5867710702478</v>
      </c>
      <c r="I21" s="493">
        <f>$F21*'II. Transportas – Prielaidos'!L$32</f>
        <v>0.23766831432391522</v>
      </c>
      <c r="J21" s="493">
        <f>$F21*'II. Transportas – Prielaidos'!M$32</f>
        <v>54.707107856414524</v>
      </c>
      <c r="K21" s="493">
        <f>SUM(H21:J21)</f>
        <v>7277.5315472409866</v>
      </c>
      <c r="L21" s="494"/>
    </row>
    <row r="22" spans="2:12" ht="15.75" x14ac:dyDescent="0.25">
      <c r="B22" s="490" t="s">
        <v>477</v>
      </c>
      <c r="C22" s="490" t="s">
        <v>306</v>
      </c>
      <c r="D22" s="214"/>
      <c r="E22" s="495" t="s">
        <v>306</v>
      </c>
      <c r="F22" s="557">
        <v>19</v>
      </c>
      <c r="G22" s="493"/>
      <c r="H22" s="493"/>
      <c r="I22" s="493"/>
      <c r="J22" s="493"/>
      <c r="K22" s="493"/>
      <c r="L22" s="494"/>
    </row>
    <row r="23" spans="2:12" ht="15.75" x14ac:dyDescent="0.25">
      <c r="B23" s="490" t="s">
        <v>478</v>
      </c>
      <c r="C23" s="490" t="s">
        <v>170</v>
      </c>
      <c r="D23" s="214"/>
      <c r="E23" s="497" t="s">
        <v>479</v>
      </c>
      <c r="F23" s="580">
        <f>SUM(F24:F27)</f>
        <v>3555</v>
      </c>
      <c r="G23" s="580"/>
      <c r="H23" s="580"/>
      <c r="I23" s="580"/>
      <c r="J23" s="580"/>
      <c r="K23" s="580"/>
      <c r="L23" s="491"/>
    </row>
    <row r="24" spans="2:12" ht="15.75" x14ac:dyDescent="0.25">
      <c r="B24" s="490" t="s">
        <v>480</v>
      </c>
      <c r="C24" s="490" t="s">
        <v>170</v>
      </c>
      <c r="D24" s="214"/>
      <c r="E24" s="492" t="s">
        <v>170</v>
      </c>
      <c r="F24" s="557">
        <v>9</v>
      </c>
      <c r="G24" s="493">
        <f>F24*'II. Transportas – Prielaidos'!N39</f>
        <v>1.4191057825198075</v>
      </c>
      <c r="H24" s="493">
        <f>$F24*'II. Transportas – Prielaidos'!K$39</f>
        <v>99.521888528114118</v>
      </c>
      <c r="I24" s="493">
        <f>$F24*'II. Transportas – Prielaidos'!L$39</f>
        <v>0.58464579211063561</v>
      </c>
      <c r="J24" s="493">
        <f>$F24*'II. Transportas – Prielaidos'!M$39</f>
        <v>0.33199528908410758</v>
      </c>
      <c r="K24" s="493">
        <f>SUM(H24:J24)</f>
        <v>100.43852960930886</v>
      </c>
      <c r="L24" s="494"/>
    </row>
    <row r="25" spans="2:12" ht="15.75" x14ac:dyDescent="0.25">
      <c r="B25" s="490" t="s">
        <v>481</v>
      </c>
      <c r="C25" s="490" t="s">
        <v>170</v>
      </c>
      <c r="D25" s="214"/>
      <c r="E25" s="495" t="s">
        <v>173</v>
      </c>
      <c r="F25" s="557">
        <v>3414</v>
      </c>
      <c r="G25" s="493">
        <f>F25*'II. Transportas – Prielaidos'!N40</f>
        <v>1129.6127966006529</v>
      </c>
      <c r="H25" s="493">
        <f>$F25*'II. Transportas – Prielaidos'!K$40</f>
        <v>82235.811592527461</v>
      </c>
      <c r="I25" s="493">
        <f>$F25*'II. Transportas – Prielaidos'!L$40</f>
        <v>88.958398018433044</v>
      </c>
      <c r="J25" s="493">
        <f>$F25*'II. Transportas – Prielaidos'!M$40</f>
        <v>654.09032598284932</v>
      </c>
      <c r="K25" s="493">
        <f>SUM(H25:J25)</f>
        <v>82978.86031652875</v>
      </c>
      <c r="L25" s="494"/>
    </row>
    <row r="26" spans="2:12" ht="15.75" x14ac:dyDescent="0.25">
      <c r="B26" s="490" t="s">
        <v>482</v>
      </c>
      <c r="C26" s="490" t="s">
        <v>306</v>
      </c>
      <c r="D26" s="214"/>
      <c r="E26" s="495" t="s">
        <v>306</v>
      </c>
      <c r="F26" s="557">
        <v>4</v>
      </c>
      <c r="G26" s="493"/>
      <c r="H26" s="493"/>
      <c r="I26" s="493"/>
      <c r="J26" s="493"/>
      <c r="K26" s="493"/>
      <c r="L26" s="494"/>
    </row>
    <row r="27" spans="2:12" ht="15.75" x14ac:dyDescent="0.25">
      <c r="B27" s="490" t="s">
        <v>483</v>
      </c>
      <c r="C27" s="490" t="s">
        <v>306</v>
      </c>
      <c r="D27" s="214"/>
      <c r="E27" s="495" t="s">
        <v>484</v>
      </c>
      <c r="F27" s="557">
        <v>128</v>
      </c>
      <c r="G27" s="493">
        <f>F27*'II. Transportas – Prielaidos'!N43</f>
        <v>117.1004366812227</v>
      </c>
      <c r="H27" s="493">
        <f>$F27*'II. Transportas – Prielaidos'!K$43</f>
        <v>6479.9868646288205</v>
      </c>
      <c r="I27" s="493">
        <f>$F27*'II. Transportas – Prielaidos'!L$43</f>
        <v>301.65072489082962</v>
      </c>
      <c r="J27" s="493">
        <f>$F27*'II. Transportas – Prielaidos'!M$43</f>
        <v>93.094847161572062</v>
      </c>
      <c r="K27" s="493">
        <f>SUM(H27:J27)</f>
        <v>6874.7324366812218</v>
      </c>
      <c r="L27" s="494"/>
    </row>
    <row r="28" spans="2:12" ht="15.75" x14ac:dyDescent="0.25">
      <c r="B28" s="490" t="s">
        <v>485</v>
      </c>
      <c r="C28" s="490" t="s">
        <v>170</v>
      </c>
      <c r="D28" s="214"/>
      <c r="E28" s="497" t="s">
        <v>486</v>
      </c>
      <c r="F28" s="580"/>
      <c r="G28" s="580"/>
      <c r="H28" s="580"/>
      <c r="I28" s="580"/>
      <c r="J28" s="580"/>
      <c r="K28" s="580"/>
      <c r="L28" s="491"/>
    </row>
    <row r="29" spans="2:12" ht="15.75" x14ac:dyDescent="0.25">
      <c r="B29" s="490" t="s">
        <v>173</v>
      </c>
      <c r="C29" s="490" t="s">
        <v>173</v>
      </c>
      <c r="D29" s="214"/>
      <c r="E29" s="492" t="s">
        <v>170</v>
      </c>
      <c r="F29" s="557">
        <v>2887</v>
      </c>
      <c r="G29" s="493">
        <f>F29*'II. Transportas – Prielaidos'!N47</f>
        <v>13.838230899353375</v>
      </c>
      <c r="H29" s="493">
        <f>$F29*'II. Transportas – Prielaidos'!K47</f>
        <v>970.47513297165233</v>
      </c>
      <c r="I29" s="493">
        <f>$F29*'II. Transportas – Prielaidos'!L47</f>
        <v>11.53087011699483</v>
      </c>
      <c r="J29" s="493">
        <f>$F29*'II. Transportas – Prielaidos'!M47</f>
        <v>4.4859589283454326</v>
      </c>
      <c r="K29" s="493">
        <f>SUM(H29:J29)</f>
        <v>986.4919620169926</v>
      </c>
      <c r="L29" s="494"/>
    </row>
    <row r="30" spans="2:12" ht="15.75" x14ac:dyDescent="0.25">
      <c r="B30" s="490" t="s">
        <v>487</v>
      </c>
      <c r="C30" s="490" t="s">
        <v>306</v>
      </c>
      <c r="D30" s="214"/>
    </row>
    <row r="31" spans="2:12" ht="15.75" x14ac:dyDescent="0.25">
      <c r="B31" s="490" t="s">
        <v>488</v>
      </c>
      <c r="C31" s="490" t="s">
        <v>173</v>
      </c>
      <c r="D31" s="214"/>
      <c r="E31" s="492" t="s">
        <v>489</v>
      </c>
      <c r="F31" s="496"/>
      <c r="G31" s="493">
        <f>((G14+G20+G24+G29)*'II. Transportas – Prielaidos'!C192)/(100-'II. Transportas – Prielaidos'!C192)</f>
        <v>32.137547478961473</v>
      </c>
      <c r="H31" s="493"/>
      <c r="I31" s="493">
        <f>$G31*'Taršos faktoriai'!J45/1000*VAP!$E$9</f>
        <v>2.6995539882327639</v>
      </c>
      <c r="J31" s="493">
        <f>$G31*'Taršos faktoriai'!K45/1000*VAP!$E$10</f>
        <v>5.1098700491548739</v>
      </c>
      <c r="K31" s="493">
        <f>SUM(H31:J31)</f>
        <v>7.8094240373876378</v>
      </c>
      <c r="L31" s="496">
        <f>$G31*'Taršos faktoriai'!I45</f>
        <v>2275.3383615104722</v>
      </c>
    </row>
    <row r="32" spans="2:12" ht="15.75" x14ac:dyDescent="0.25">
      <c r="B32" s="490" t="s">
        <v>490</v>
      </c>
      <c r="C32" s="490" t="s">
        <v>491</v>
      </c>
      <c r="D32" s="214"/>
      <c r="E32" s="495" t="s">
        <v>492</v>
      </c>
      <c r="F32" s="496"/>
      <c r="G32" s="493">
        <f>((G15+G21+G25)*'II. Transportas – Prielaidos'!G192)/(100-'II. Transportas – Prielaidos'!G192)</f>
        <v>147.83011243426944</v>
      </c>
      <c r="H32" s="493"/>
      <c r="I32" s="493">
        <f>$G32*'Taršos faktoriai'!J44/1000*VAP!$E$9</f>
        <v>12.417729444478631</v>
      </c>
      <c r="J32" s="493">
        <f>$G32*'Taršos faktoriai'!K44/1000*VAP!$E$10</f>
        <v>23.504987877048841</v>
      </c>
      <c r="K32" s="493">
        <f>SUM(H32:J32)</f>
        <v>35.922717321527472</v>
      </c>
      <c r="L32" s="494">
        <f>$G32*'Taršos faktoriai'!I44</f>
        <v>10466.371960346276</v>
      </c>
    </row>
    <row r="33" spans="2:9" ht="15.75" x14ac:dyDescent="0.25">
      <c r="B33" s="490" t="s">
        <v>493</v>
      </c>
      <c r="C33" s="490" t="s">
        <v>491</v>
      </c>
    </row>
    <row r="34" spans="2:9" ht="15.75" x14ac:dyDescent="0.25">
      <c r="B34" s="490" t="s">
        <v>494</v>
      </c>
      <c r="C34" s="490" t="s">
        <v>306</v>
      </c>
    </row>
    <row r="35" spans="2:9" ht="15.75" x14ac:dyDescent="0.25">
      <c r="B35" s="490" t="s">
        <v>495</v>
      </c>
      <c r="C35" s="490" t="s">
        <v>491</v>
      </c>
    </row>
    <row r="36" spans="2:9" ht="15.75" x14ac:dyDescent="0.25">
      <c r="B36" s="490" t="s">
        <v>496</v>
      </c>
      <c r="C36" s="490" t="s">
        <v>306</v>
      </c>
    </row>
    <row r="37" spans="2:9" ht="15.75" x14ac:dyDescent="0.25">
      <c r="B37" s="490" t="s">
        <v>497</v>
      </c>
      <c r="C37" s="490" t="s">
        <v>436</v>
      </c>
    </row>
    <row r="38" spans="2:9" ht="15.75" x14ac:dyDescent="0.25">
      <c r="B38" s="490" t="s">
        <v>498</v>
      </c>
      <c r="C38" s="490" t="s">
        <v>436</v>
      </c>
    </row>
    <row r="39" spans="2:9" ht="15.75" x14ac:dyDescent="0.25">
      <c r="B39" s="490" t="s">
        <v>175</v>
      </c>
      <c r="C39" s="490" t="s">
        <v>499</v>
      </c>
    </row>
    <row r="40" spans="2:9" ht="15.75" x14ac:dyDescent="0.25">
      <c r="B40" s="490" t="s">
        <v>500</v>
      </c>
      <c r="C40" s="490" t="s">
        <v>499</v>
      </c>
    </row>
    <row r="41" spans="2:9" ht="15.75" x14ac:dyDescent="0.25">
      <c r="B41" s="490" t="s">
        <v>501</v>
      </c>
      <c r="C41" s="490" t="s">
        <v>499</v>
      </c>
    </row>
    <row r="42" spans="2:9" ht="15.75" x14ac:dyDescent="0.25">
      <c r="B42" s="490" t="s">
        <v>135</v>
      </c>
      <c r="C42" s="490" t="s">
        <v>306</v>
      </c>
    </row>
    <row r="43" spans="2:9" ht="15.75" x14ac:dyDescent="0.25">
      <c r="B43" s="490" t="s">
        <v>502</v>
      </c>
      <c r="C43" s="490" t="s">
        <v>499</v>
      </c>
    </row>
    <row r="44" spans="2:9" ht="15.75" x14ac:dyDescent="0.25">
      <c r="B44" s="490" t="s">
        <v>503</v>
      </c>
      <c r="C44" s="383" t="s">
        <v>173</v>
      </c>
    </row>
    <row r="45" spans="2:9" ht="15.75" x14ac:dyDescent="0.25">
      <c r="B45" s="214"/>
      <c r="C45" s="214"/>
    </row>
    <row r="46" spans="2:9" ht="15.75" x14ac:dyDescent="0.25">
      <c r="B46" s="214"/>
      <c r="C46" s="214"/>
    </row>
    <row r="47" spans="2:9" s="132" customFormat="1" ht="15.75" x14ac:dyDescent="0.25">
      <c r="B47" s="256" t="s">
        <v>504</v>
      </c>
      <c r="C47" s="256"/>
      <c r="D47" s="256"/>
      <c r="E47" s="256"/>
      <c r="F47" s="256"/>
      <c r="G47" s="256"/>
      <c r="H47" s="256"/>
      <c r="I47" s="256"/>
    </row>
    <row r="49" spans="2:9" ht="14.85" customHeight="1" x14ac:dyDescent="0.25">
      <c r="B49" s="1149" t="s">
        <v>330</v>
      </c>
      <c r="C49" s="1147" t="s">
        <v>331</v>
      </c>
      <c r="D49" s="1147" t="s">
        <v>332</v>
      </c>
      <c r="E49" s="1147" t="s">
        <v>333</v>
      </c>
      <c r="F49" s="1144" t="s">
        <v>334</v>
      </c>
      <c r="G49" s="214"/>
      <c r="H49" s="214"/>
      <c r="I49" s="214"/>
    </row>
    <row r="50" spans="2:9" ht="15.75" x14ac:dyDescent="0.25">
      <c r="B50" s="1149"/>
      <c r="C50" s="1148"/>
      <c r="D50" s="1148"/>
      <c r="E50" s="1148"/>
      <c r="F50" s="1145"/>
      <c r="G50" s="214"/>
      <c r="H50" s="214"/>
      <c r="I50" s="214"/>
    </row>
    <row r="51" spans="2:9" ht="69" customHeight="1" x14ac:dyDescent="0.25">
      <c r="B51" s="439" t="s">
        <v>505</v>
      </c>
      <c r="C51" s="439" t="s">
        <v>506</v>
      </c>
      <c r="D51" s="439" t="s">
        <v>507</v>
      </c>
      <c r="E51" s="460" t="s">
        <v>338</v>
      </c>
      <c r="F51" s="494"/>
      <c r="G51" s="214"/>
      <c r="H51" s="214"/>
      <c r="I51" s="214"/>
    </row>
    <row r="52" spans="2:9" ht="15.75" x14ac:dyDescent="0.25">
      <c r="B52" s="214"/>
      <c r="C52" s="214"/>
      <c r="D52" s="214"/>
      <c r="E52" s="214"/>
      <c r="F52" s="214"/>
      <c r="G52" s="214"/>
      <c r="H52" s="214"/>
      <c r="I52" s="214"/>
    </row>
    <row r="53" spans="2:9" ht="15.75" x14ac:dyDescent="0.25">
      <c r="B53" s="214"/>
      <c r="C53" s="214"/>
      <c r="D53" s="214"/>
      <c r="E53" s="214"/>
      <c r="F53" s="214"/>
      <c r="G53" s="214"/>
      <c r="H53" s="214"/>
      <c r="I53" s="214"/>
    </row>
    <row r="54" spans="2:9" ht="18.75" x14ac:dyDescent="0.25">
      <c r="B54" s="1142" t="s">
        <v>508</v>
      </c>
      <c r="C54" s="1142" t="s">
        <v>509</v>
      </c>
      <c r="D54" s="1143" t="s">
        <v>510</v>
      </c>
      <c r="E54" s="1153" t="s">
        <v>285</v>
      </c>
      <c r="F54" s="1154"/>
      <c r="G54" s="1154"/>
      <c r="H54" s="1154"/>
      <c r="I54" s="1155"/>
    </row>
    <row r="55" spans="2:9" ht="18.75" x14ac:dyDescent="0.25">
      <c r="B55" s="1142"/>
      <c r="C55" s="1142"/>
      <c r="D55" s="1143"/>
      <c r="E55" s="489" t="s">
        <v>462</v>
      </c>
      <c r="F55" s="489" t="s">
        <v>463</v>
      </c>
      <c r="G55" s="489" t="s">
        <v>464</v>
      </c>
      <c r="H55" s="821" t="s">
        <v>291</v>
      </c>
      <c r="I55" s="489" t="s">
        <v>465</v>
      </c>
    </row>
    <row r="56" spans="2:9" ht="15.75" x14ac:dyDescent="0.25">
      <c r="B56" s="494" t="s">
        <v>511</v>
      </c>
      <c r="C56" s="501">
        <v>0</v>
      </c>
      <c r="D56" s="694">
        <f>(C56*'Taršos faktoriai'!F41/1000*'Taršos faktoriai'!H41)*((100-'II. Transportas – Prielaidos'!C192)/100)</f>
        <v>0</v>
      </c>
      <c r="E56" s="499">
        <f>'Taršos faktoriai'!I41*'II. Transportas – Įvestis'!D56</f>
        <v>0</v>
      </c>
      <c r="F56" s="499">
        <f>'Taršos faktoriai'!J41*'II. Transportas – Įvestis'!D56</f>
        <v>0</v>
      </c>
      <c r="G56" s="499">
        <f>'Taršos faktoriai'!K41*'II. Transportas – Įvestis'!F56</f>
        <v>0</v>
      </c>
      <c r="H56" s="499">
        <f t="shared" ref="H56:H61" si="0">SUM(E56:G56)</f>
        <v>0</v>
      </c>
      <c r="I56" s="694"/>
    </row>
    <row r="57" spans="2:9" ht="15.75" x14ac:dyDescent="0.25">
      <c r="B57" s="494" t="s">
        <v>512</v>
      </c>
      <c r="C57" s="501">
        <v>179040.78000000003</v>
      </c>
      <c r="D57" s="694">
        <f>(C57*'Taršos faktoriai'!F42/1000*'Taršos faktoriai'!H42)*((100-'II. Transportas – Prielaidos'!G192)/100)</f>
        <v>6.0146593465715297</v>
      </c>
      <c r="E57" s="499">
        <f>$D$57*'Taršos faktoriai'!I42</f>
        <v>437.86720043040737</v>
      </c>
      <c r="F57" s="499">
        <f>$D$57*'Taršos faktoriai'!J42*VAP!E9/1000</f>
        <v>0.24251106485376409</v>
      </c>
      <c r="G57" s="499">
        <f>$D$57*'Taršos faktoriai'!K42*VAP!E10/1000</f>
        <v>3.9687729698352241</v>
      </c>
      <c r="H57" s="499">
        <f t="shared" si="0"/>
        <v>442.07848446509638</v>
      </c>
      <c r="I57" s="694"/>
    </row>
    <row r="58" spans="2:9" ht="15.75" x14ac:dyDescent="0.25">
      <c r="B58" s="494" t="s">
        <v>513</v>
      </c>
      <c r="C58" s="501">
        <v>4.41</v>
      </c>
      <c r="D58" s="694">
        <f>C58*'Taršos faktoriai'!$H$50</f>
        <v>1.5876000000000001E-2</v>
      </c>
      <c r="E58" s="499">
        <f>C58*'Taršos faktoriai'!M50</f>
        <v>2.0550600000000001</v>
      </c>
      <c r="F58" s="499"/>
      <c r="G58" s="499"/>
      <c r="H58" s="499">
        <f>C58*'Taršos faktoriai'!M50</f>
        <v>2.0550600000000001</v>
      </c>
      <c r="I58" s="694"/>
    </row>
    <row r="59" spans="2:9" ht="15.75" x14ac:dyDescent="0.25">
      <c r="B59" s="494" t="s">
        <v>514</v>
      </c>
      <c r="C59" s="501">
        <v>0</v>
      </c>
      <c r="D59" s="694">
        <f>C59*'Taršos faktoriai'!$H$50</f>
        <v>0</v>
      </c>
      <c r="E59" s="499"/>
      <c r="F59" s="499"/>
      <c r="G59" s="499"/>
      <c r="H59" s="499">
        <f>C59*'Taršos faktoriai'!M51</f>
        <v>0</v>
      </c>
      <c r="I59" s="694"/>
    </row>
    <row r="60" spans="2:9" ht="15.75" x14ac:dyDescent="0.25">
      <c r="B60" s="494" t="s">
        <v>515</v>
      </c>
      <c r="C60" s="501">
        <v>0</v>
      </c>
      <c r="D60" s="694">
        <f>C60*'Taršos faktoriai'!F43/1000*'Taršos faktoriai'!H43</f>
        <v>0</v>
      </c>
      <c r="E60" s="499">
        <f>$D$60*'Taršos faktoriai'!I43</f>
        <v>0</v>
      </c>
      <c r="F60" s="499">
        <f>$D$60*'Taršos faktoriai'!J43</f>
        <v>0</v>
      </c>
      <c r="G60" s="499">
        <f>$D$60*'Taršos faktoriai'!K43</f>
        <v>0</v>
      </c>
      <c r="H60" s="499">
        <f t="shared" si="0"/>
        <v>0</v>
      </c>
      <c r="I60" s="694"/>
    </row>
    <row r="61" spans="2:9" ht="15.75" x14ac:dyDescent="0.25">
      <c r="B61" s="494" t="s">
        <v>516</v>
      </c>
      <c r="C61" s="501">
        <v>86.78</v>
      </c>
      <c r="D61" s="694">
        <f>C61*'Taršos faktoriai'!$H$50</f>
        <v>0.31240800000000002</v>
      </c>
      <c r="E61" s="499">
        <f>$D$61*'Taršos faktoriai'!I46</f>
        <v>17.34801624</v>
      </c>
      <c r="F61" s="499">
        <f>$D$61*'Taršos faktoriai'!J46*VAP!E9/1000</f>
        <v>0.80476300800000011</v>
      </c>
      <c r="G61" s="499">
        <f>$D$61*'Taršos faktoriai'!K46*VAP!E10/1000</f>
        <v>0.24836436000000001</v>
      </c>
      <c r="H61" s="499">
        <f t="shared" si="0"/>
        <v>18.401143608000002</v>
      </c>
      <c r="I61" s="694"/>
    </row>
    <row r="62" spans="2:9" ht="15.75" x14ac:dyDescent="0.25">
      <c r="B62" s="260"/>
      <c r="C62" s="214"/>
      <c r="D62" s="214"/>
      <c r="E62" s="214"/>
      <c r="F62" s="214"/>
      <c r="G62" s="214"/>
      <c r="H62" s="214"/>
      <c r="I62" s="214"/>
    </row>
    <row r="63" spans="2:9" ht="15.75" x14ac:dyDescent="0.25">
      <c r="B63" s="494" t="s">
        <v>489</v>
      </c>
      <c r="C63" s="496"/>
      <c r="D63" s="694">
        <f>($C$56*'Taršos faktoriai'!F41/1000*'Taršos faktoriai'!H41)*'II. Transportas – Prielaidos'!C192/100</f>
        <v>0</v>
      </c>
      <c r="E63" s="493"/>
      <c r="F63" s="499">
        <f>$D63*'Taršos faktoriai'!J45/1000*VAP!$E$9</f>
        <v>0</v>
      </c>
      <c r="G63" s="499">
        <f>$D63*'Taršos faktoriai'!K45/1000*VAP!$E$10</f>
        <v>0</v>
      </c>
      <c r="H63" s="499">
        <f>SUM(E63:G63)</f>
        <v>0</v>
      </c>
      <c r="I63" s="499">
        <f>$D63*'Taršos faktoriai'!I45</f>
        <v>0</v>
      </c>
    </row>
    <row r="64" spans="2:9" ht="15.75" x14ac:dyDescent="0.25">
      <c r="B64" s="494" t="s">
        <v>492</v>
      </c>
      <c r="C64" s="496"/>
      <c r="D64" s="694">
        <f>($C$57*'Taršos faktoriai'!F42/1000*'Taršos faktoriai'!H42)*'II. Transportas – Prielaidos'!G192/100</f>
        <v>0.4387581440604707</v>
      </c>
      <c r="E64" s="493"/>
      <c r="F64" s="499">
        <f>$D63*'Taršos faktoriai'!J44/1000*VAP!$E$9</f>
        <v>0</v>
      </c>
      <c r="G64" s="499">
        <f>$D63*'Taršos faktoriai'!K44/1000*VAP!$E$10</f>
        <v>0</v>
      </c>
      <c r="H64" s="499">
        <f>SUM(E64:G64)</f>
        <v>0</v>
      </c>
      <c r="I64" s="499">
        <f>$D63*'Taršos faktoriai'!I44</f>
        <v>0</v>
      </c>
    </row>
    <row r="65" spans="2:9" ht="15.75" x14ac:dyDescent="0.25">
      <c r="B65" s="876"/>
      <c r="C65" s="877"/>
      <c r="D65" s="878"/>
      <c r="E65" s="878"/>
      <c r="F65" s="878"/>
      <c r="G65" s="878"/>
      <c r="H65" s="878"/>
      <c r="I65" s="214"/>
    </row>
    <row r="66" spans="2:9" ht="15.75" x14ac:dyDescent="0.25">
      <c r="B66" s="214"/>
      <c r="C66" s="214"/>
      <c r="D66" s="214"/>
      <c r="E66" s="214"/>
      <c r="F66" s="214"/>
      <c r="G66" s="214"/>
      <c r="H66" s="214"/>
      <c r="I66" s="214"/>
    </row>
    <row r="67" spans="2:9" s="132" customFormat="1" ht="15.75" x14ac:dyDescent="0.25">
      <c r="B67" s="256" t="s">
        <v>517</v>
      </c>
      <c r="C67" s="256"/>
      <c r="D67" s="259"/>
      <c r="E67" s="259"/>
      <c r="F67" s="259"/>
      <c r="G67" s="259"/>
      <c r="H67" s="259"/>
      <c r="I67" s="259"/>
    </row>
    <row r="69" spans="2:9" ht="14.85" customHeight="1" x14ac:dyDescent="0.25">
      <c r="B69" s="1149" t="s">
        <v>330</v>
      </c>
      <c r="C69" s="1147" t="s">
        <v>331</v>
      </c>
      <c r="D69" s="1147" t="s">
        <v>332</v>
      </c>
      <c r="E69" s="1147" t="s">
        <v>333</v>
      </c>
      <c r="F69" s="214"/>
      <c r="G69" s="214"/>
      <c r="H69" s="214"/>
      <c r="I69" s="214"/>
    </row>
    <row r="70" spans="2:9" ht="15.75" x14ac:dyDescent="0.25">
      <c r="B70" s="1149"/>
      <c r="C70" s="1148"/>
      <c r="D70" s="1148"/>
      <c r="E70" s="1148"/>
      <c r="F70" s="214"/>
      <c r="G70" s="214"/>
      <c r="H70" s="214"/>
      <c r="I70" s="214"/>
    </row>
    <row r="71" spans="2:9" ht="69" customHeight="1" x14ac:dyDescent="0.25">
      <c r="B71" s="439" t="s">
        <v>518</v>
      </c>
      <c r="C71" s="439" t="s">
        <v>519</v>
      </c>
      <c r="D71" s="439" t="s">
        <v>520</v>
      </c>
      <c r="E71" s="460" t="s">
        <v>338</v>
      </c>
      <c r="F71" s="214"/>
      <c r="G71" s="214"/>
      <c r="H71" s="214"/>
      <c r="I71" s="214"/>
    </row>
    <row r="72" spans="2:9" ht="15.75" x14ac:dyDescent="0.25">
      <c r="B72" s="214"/>
      <c r="C72" s="214"/>
      <c r="D72" s="214"/>
      <c r="E72" s="214"/>
      <c r="F72" s="214"/>
      <c r="G72" s="214"/>
      <c r="H72" s="214"/>
      <c r="I72" s="214"/>
    </row>
    <row r="73" spans="2:9" ht="15.75" x14ac:dyDescent="0.25">
      <c r="B73" s="214"/>
      <c r="C73" s="214"/>
      <c r="D73" s="214"/>
      <c r="E73" s="214"/>
      <c r="F73" s="214"/>
      <c r="G73" s="214"/>
      <c r="H73" s="214"/>
      <c r="I73" s="214"/>
    </row>
    <row r="74" spans="2:9" ht="18.75" x14ac:dyDescent="0.25">
      <c r="B74" s="1142" t="s">
        <v>521</v>
      </c>
      <c r="C74" s="1142" t="s">
        <v>522</v>
      </c>
      <c r="D74" s="1143" t="s">
        <v>523</v>
      </c>
      <c r="E74" s="1153" t="s">
        <v>285</v>
      </c>
      <c r="F74" s="1154"/>
      <c r="G74" s="1154"/>
      <c r="H74" s="1154"/>
      <c r="I74" s="1155"/>
    </row>
    <row r="75" spans="2:9" ht="18.75" x14ac:dyDescent="0.25">
      <c r="B75" s="1142"/>
      <c r="C75" s="1142"/>
      <c r="D75" s="1143"/>
      <c r="E75" s="489" t="s">
        <v>462</v>
      </c>
      <c r="F75" s="489" t="s">
        <v>463</v>
      </c>
      <c r="G75" s="489" t="s">
        <v>464</v>
      </c>
      <c r="H75" s="821" t="s">
        <v>291</v>
      </c>
      <c r="I75" s="489" t="s">
        <v>465</v>
      </c>
    </row>
    <row r="76" spans="2:9" ht="15.75" x14ac:dyDescent="0.25">
      <c r="B76" s="494" t="s">
        <v>512</v>
      </c>
      <c r="C76" s="501">
        <v>0</v>
      </c>
      <c r="D76" s="579">
        <f>(C76*'Taršos faktoriai'!F47*'Taršos faktoriai'!H47)*((100-'II. Transportas – Prielaidos'!G192)/100)</f>
        <v>0</v>
      </c>
      <c r="E76" s="499">
        <f>$D$76*'Taršos faktoriai'!I47</f>
        <v>0</v>
      </c>
      <c r="F76" s="499">
        <f>$D$76*'Taršos faktoriai'!J47</f>
        <v>0</v>
      </c>
      <c r="G76" s="499">
        <f>$D$76*'Taršos faktoriai'!K47</f>
        <v>0</v>
      </c>
      <c r="H76" s="499">
        <f>SUM(E76:G76)</f>
        <v>0</v>
      </c>
      <c r="I76" s="694"/>
    </row>
    <row r="77" spans="2:9" ht="15.75" x14ac:dyDescent="0.25">
      <c r="B77" s="550" t="s">
        <v>513</v>
      </c>
      <c r="C77" s="806">
        <v>0</v>
      </c>
      <c r="D77" s="879">
        <f>C77*'Taršos faktoriai'!$H$50</f>
        <v>0</v>
      </c>
      <c r="E77" s="807">
        <f>C77*'Taršos faktoriai'!M50</f>
        <v>0</v>
      </c>
      <c r="F77" s="807"/>
      <c r="G77" s="807"/>
      <c r="H77" s="807">
        <f>C77*'Taršos faktoriai'!M50</f>
        <v>0</v>
      </c>
      <c r="I77" s="844"/>
    </row>
    <row r="78" spans="2:9" ht="15.75" x14ac:dyDescent="0.25">
      <c r="B78" s="494" t="s">
        <v>514</v>
      </c>
      <c r="C78" s="502">
        <v>0</v>
      </c>
      <c r="D78" s="880">
        <f>C78*'Taršos faktoriai'!$H$50</f>
        <v>0</v>
      </c>
      <c r="E78" s="845"/>
      <c r="F78" s="845"/>
      <c r="G78" s="845"/>
      <c r="H78" s="694">
        <f>C78*'Taršos faktoriai'!M51</f>
        <v>0</v>
      </c>
      <c r="I78" s="845"/>
    </row>
    <row r="79" spans="2:9" ht="15.75" x14ac:dyDescent="0.25">
      <c r="B79" s="214"/>
      <c r="C79" s="214"/>
      <c r="D79" s="214"/>
      <c r="E79" s="214"/>
      <c r="F79" s="214"/>
      <c r="G79" s="214"/>
      <c r="H79" s="214"/>
      <c r="I79" s="214"/>
    </row>
    <row r="80" spans="2:9" ht="15.75" x14ac:dyDescent="0.25">
      <c r="B80" s="494" t="s">
        <v>524</v>
      </c>
      <c r="C80" s="496"/>
      <c r="D80" s="694">
        <f>($C$76*'Taršos faktoriai'!F47*'Taršos faktoriai'!H47)*'II. Transportas – Prielaidos'!G192/100</f>
        <v>0</v>
      </c>
      <c r="E80" s="493"/>
      <c r="F80" s="499">
        <f>$D79*'Taršos faktoriai'!J60/1000*VAP!$E$9</f>
        <v>0</v>
      </c>
      <c r="G80" s="499">
        <f>$D79*'Taršos faktoriai'!K60/1000*VAP!$E$10</f>
        <v>0</v>
      </c>
      <c r="H80" s="499">
        <f>SUM(E80:G80)</f>
        <v>0</v>
      </c>
      <c r="I80" s="499">
        <f>$D79*'Taršos faktoriai'!I60</f>
        <v>0</v>
      </c>
    </row>
    <row r="81" spans="2:13" ht="15.75" x14ac:dyDescent="0.25">
      <c r="B81" s="214"/>
      <c r="C81" s="214"/>
      <c r="D81" s="214"/>
      <c r="E81" s="214"/>
      <c r="F81" s="214"/>
      <c r="G81" s="214"/>
      <c r="H81" s="214"/>
      <c r="I81" s="214"/>
    </row>
    <row r="82" spans="2:13" s="132" customFormat="1" ht="15.75" x14ac:dyDescent="0.25">
      <c r="B82" s="256" t="s">
        <v>525</v>
      </c>
      <c r="C82" s="256"/>
      <c r="D82" s="259"/>
      <c r="E82" s="259"/>
      <c r="F82" s="259"/>
      <c r="G82" s="259"/>
      <c r="H82" s="259"/>
      <c r="I82" s="259"/>
    </row>
    <row r="83" spans="2:13" ht="15.75" x14ac:dyDescent="0.25">
      <c r="B83" s="214"/>
      <c r="C83" s="214"/>
      <c r="D83" s="214"/>
      <c r="E83" s="214"/>
      <c r="F83" s="214"/>
      <c r="G83" s="214"/>
      <c r="H83" s="214"/>
      <c r="I83" s="214"/>
    </row>
    <row r="84" spans="2:13" ht="14.85" customHeight="1" x14ac:dyDescent="0.25">
      <c r="B84" s="1149" t="s">
        <v>330</v>
      </c>
      <c r="C84" s="1147" t="s">
        <v>331</v>
      </c>
      <c r="D84" s="1147" t="s">
        <v>332</v>
      </c>
      <c r="E84" s="1147" t="s">
        <v>333</v>
      </c>
      <c r="F84" s="1144" t="s">
        <v>334</v>
      </c>
      <c r="G84" s="214"/>
      <c r="H84" s="214"/>
      <c r="I84" s="214"/>
    </row>
    <row r="85" spans="2:13" ht="15.75" x14ac:dyDescent="0.25">
      <c r="B85" s="1149"/>
      <c r="C85" s="1148"/>
      <c r="D85" s="1148"/>
      <c r="E85" s="1148"/>
      <c r="F85" s="1145"/>
      <c r="G85" s="214"/>
      <c r="H85" s="214"/>
      <c r="I85" s="214"/>
    </row>
    <row r="86" spans="2:13" ht="99" customHeight="1" x14ac:dyDescent="0.25">
      <c r="B86" s="439" t="s">
        <v>526</v>
      </c>
      <c r="C86" s="439" t="s">
        <v>527</v>
      </c>
      <c r="D86" s="439" t="s">
        <v>528</v>
      </c>
      <c r="E86" s="470" t="s">
        <v>529</v>
      </c>
      <c r="F86" s="470" t="s">
        <v>530</v>
      </c>
      <c r="G86" s="260"/>
      <c r="H86" s="214"/>
      <c r="I86" s="214"/>
    </row>
    <row r="89" spans="2:13" ht="14.45" customHeight="1" x14ac:dyDescent="0.25">
      <c r="B89" s="1142" t="s">
        <v>531</v>
      </c>
      <c r="C89" s="1142" t="s">
        <v>532</v>
      </c>
      <c r="D89" s="1143" t="s">
        <v>523</v>
      </c>
      <c r="E89" s="1150" t="s">
        <v>285</v>
      </c>
      <c r="F89" s="1151"/>
      <c r="G89" s="1151"/>
      <c r="H89" s="1151"/>
      <c r="I89" s="1152"/>
      <c r="J89" s="214"/>
      <c r="K89" s="214"/>
      <c r="L89" s="214"/>
    </row>
    <row r="90" spans="2:13" ht="18.75" x14ac:dyDescent="0.25">
      <c r="B90" s="1142"/>
      <c r="C90" s="1142"/>
      <c r="D90" s="1143"/>
      <c r="E90" s="489" t="s">
        <v>462</v>
      </c>
      <c r="F90" s="489" t="s">
        <v>463</v>
      </c>
      <c r="G90" s="489" t="s">
        <v>464</v>
      </c>
      <c r="H90" s="821" t="s">
        <v>291</v>
      </c>
      <c r="I90" s="489" t="s">
        <v>465</v>
      </c>
      <c r="J90" s="214"/>
      <c r="K90" s="214"/>
      <c r="L90" s="214"/>
    </row>
    <row r="91" spans="2:13" ht="15.75" x14ac:dyDescent="0.25">
      <c r="B91" s="494" t="s">
        <v>173</v>
      </c>
      <c r="C91" s="501">
        <f>7545+183</f>
        <v>7728</v>
      </c>
      <c r="D91" s="499">
        <f>$C91*'II. Transportas – Prielaidos'!N56</f>
        <v>6.7737843551797043</v>
      </c>
      <c r="E91" s="499">
        <f>$C91*'II. Transportas – Prielaidos'!K56</f>
        <v>493.1315010570824</v>
      </c>
      <c r="F91" s="499">
        <f>$C91*'II. Transportas – Prielaidos'!L$56</f>
        <v>0.78711374207188156</v>
      </c>
      <c r="G91" s="499">
        <f>$C91*'II. Transportas – Prielaidos'!M$56</f>
        <v>51.338511627906975</v>
      </c>
      <c r="H91" s="499">
        <f>SUM(E91:G91)</f>
        <v>545.25712642706128</v>
      </c>
      <c r="I91" s="694"/>
      <c r="J91" s="214"/>
      <c r="K91" s="214"/>
      <c r="L91" s="214"/>
    </row>
    <row r="92" spans="2:13" ht="15.75" x14ac:dyDescent="0.25">
      <c r="B92" s="214"/>
      <c r="C92" s="214"/>
      <c r="D92" s="214"/>
      <c r="E92" s="214"/>
      <c r="F92" s="214"/>
      <c r="G92" s="214"/>
      <c r="H92" s="214"/>
      <c r="I92" s="214"/>
      <c r="J92" s="214"/>
      <c r="K92" s="214"/>
      <c r="L92" s="214"/>
    </row>
    <row r="93" spans="2:13" ht="15.75" x14ac:dyDescent="0.25">
      <c r="B93" s="494" t="s">
        <v>524</v>
      </c>
      <c r="C93" s="496"/>
      <c r="D93" s="694">
        <f>(D91*'II. Transportas – Prielaidos'!G192)/(100-'II. Transportas – Prielaidos'!G192)</f>
        <v>0.49413489288277423</v>
      </c>
      <c r="E93" s="493"/>
      <c r="F93" s="499">
        <f>$D93*'Taršos faktoriai'!J44/1000*VAP!$E$9</f>
        <v>4.1507331002153036E-2</v>
      </c>
      <c r="G93" s="499">
        <f>$D93*'Taršos faktoriai'!K44/1000*VAP!$E$10</f>
        <v>7.8567447968361112E-2</v>
      </c>
      <c r="H93" s="499">
        <f>SUM(E93:G93)</f>
        <v>0.12007477897051415</v>
      </c>
      <c r="I93" s="499">
        <f>$D93*'Taršos faktoriai'!I44</f>
        <v>34.984750416100411</v>
      </c>
    </row>
    <row r="94" spans="2:13" x14ac:dyDescent="0.25">
      <c r="M94" s="1"/>
    </row>
  </sheetData>
  <sheetProtection algorithmName="SHA-512" hashValue="RnAO1VxdDsGCA3lSSmv14vOGl8UNIbo92yzjWAeqsT0onlNzhrKEFqAbuKZNGTkoQxuycFEBcuShMLfv3VAVjw==" saltValue="/FIJmDNbX3B7sQgojlzpNw==" spinCount="100000" sheet="1" objects="1" scenarios="1"/>
  <protectedRanges>
    <protectedRange sqref="F14:F18" name="Diapazonas1"/>
    <protectedRange sqref="F20:F22" name="Diapazonas2"/>
    <protectedRange sqref="F24:F27" name="Diapazonas3"/>
    <protectedRange sqref="F29" name="Diapazonas4"/>
    <protectedRange sqref="C56:C61" name="Diapazonas5"/>
    <protectedRange sqref="C76:C78" name="Diapazonas6"/>
    <protectedRange sqref="C91" name="Diapazonas7"/>
  </protectedRanges>
  <mergeCells count="37">
    <mergeCell ref="E89:I89"/>
    <mergeCell ref="E54:I54"/>
    <mergeCell ref="H11:L11"/>
    <mergeCell ref="G11:G12"/>
    <mergeCell ref="E74:I74"/>
    <mergeCell ref="E49:E50"/>
    <mergeCell ref="E69:E70"/>
    <mergeCell ref="E84:E85"/>
    <mergeCell ref="F84:F85"/>
    <mergeCell ref="E11:E12"/>
    <mergeCell ref="F11:F12"/>
    <mergeCell ref="B89:B90"/>
    <mergeCell ref="C89:C90"/>
    <mergeCell ref="B49:B50"/>
    <mergeCell ref="C49:C50"/>
    <mergeCell ref="D49:D50"/>
    <mergeCell ref="B69:B70"/>
    <mergeCell ref="C69:C70"/>
    <mergeCell ref="D69:D70"/>
    <mergeCell ref="B84:B85"/>
    <mergeCell ref="C84:C85"/>
    <mergeCell ref="D84:D85"/>
    <mergeCell ref="B74:B75"/>
    <mergeCell ref="C74:C75"/>
    <mergeCell ref="D89:D90"/>
    <mergeCell ref="D74:D75"/>
    <mergeCell ref="B54:B55"/>
    <mergeCell ref="B3:L3"/>
    <mergeCell ref="C54:C55"/>
    <mergeCell ref="D54:D55"/>
    <mergeCell ref="F49:F50"/>
    <mergeCell ref="B11:C11"/>
    <mergeCell ref="C7:C8"/>
    <mergeCell ref="D7:D8"/>
    <mergeCell ref="E7:E8"/>
    <mergeCell ref="B7:B8"/>
    <mergeCell ref="F7:F8"/>
  </mergeCells>
  <phoneticPr fontId="72" type="noConversion"/>
  <hyperlinks>
    <hyperlink ref="E9" r:id="rId1" display="https://www.regitra.lt/" xr:uid="{56D718E0-9C98-4555-A462-A44527A736BE}"/>
    <hyperlink ref="B1" location="Turinys!A1" display="Turinys" xr:uid="{BF825F18-F13F-49D8-B847-077D352E51CF}"/>
    <hyperlink ref="E86" r:id="rId2" xr:uid="{C1D64F2F-5622-40CD-8F36-9B0FA1B0271A}"/>
    <hyperlink ref="F86" r:id="rId3" xr:uid="{52974BB8-6704-43A9-B8E1-D1B80A08AAD2}"/>
    <hyperlink ref="F9" r:id="rId4" xr:uid="{06592F72-F1D6-483C-81AB-2CDBC641F40E}"/>
  </hyperlinks>
  <pageMargins left="0.7" right="0.7" top="0.75" bottom="0.75" header="0.3" footer="0.3"/>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261AB-9188-4979-997C-9963852F65EA}">
  <sheetPr>
    <tabColor theme="5" tint="-0.249977111117893"/>
  </sheetPr>
  <dimension ref="A1:U196"/>
  <sheetViews>
    <sheetView showGridLines="0" topLeftCell="A30" zoomScale="80" zoomScaleNormal="80" workbookViewId="0">
      <selection activeCell="I32" sqref="I32"/>
    </sheetView>
  </sheetViews>
  <sheetFormatPr defaultColWidth="9.140625" defaultRowHeight="15.75" x14ac:dyDescent="0.25"/>
  <cols>
    <col min="1" max="1" width="9.140625" style="321"/>
    <col min="2" max="2" width="65" style="321" customWidth="1"/>
    <col min="3" max="3" width="24.5703125" style="321" customWidth="1"/>
    <col min="4" max="4" width="18.5703125" style="321" customWidth="1"/>
    <col min="5" max="5" width="14" style="321" customWidth="1"/>
    <col min="6" max="6" width="21.42578125" style="321" customWidth="1"/>
    <col min="7" max="7" width="16.5703125" style="321" customWidth="1"/>
    <col min="8" max="8" width="9.140625" style="321" customWidth="1"/>
    <col min="9" max="9" width="14" style="321" customWidth="1"/>
    <col min="10" max="10" width="15.42578125" style="321" customWidth="1"/>
    <col min="11" max="11" width="14.85546875" style="321" customWidth="1"/>
    <col min="12" max="12" width="18.5703125" style="321" customWidth="1"/>
    <col min="13" max="13" width="17.42578125" style="321" customWidth="1"/>
    <col min="14" max="14" width="23.5703125" style="321" customWidth="1"/>
    <col min="15" max="20" width="9.140625" style="321"/>
    <col min="21" max="21" width="9.42578125" style="321" bestFit="1" customWidth="1"/>
    <col min="22" max="16384" width="9.140625" style="321"/>
  </cols>
  <sheetData>
    <row r="1" spans="2:14" x14ac:dyDescent="0.25">
      <c r="B1" s="320" t="s">
        <v>0</v>
      </c>
      <c r="C1" s="710"/>
      <c r="D1" s="710"/>
      <c r="E1" s="710"/>
      <c r="F1" s="710"/>
      <c r="G1" s="710"/>
      <c r="H1" s="710"/>
      <c r="I1" s="710"/>
      <c r="J1" s="710"/>
      <c r="K1" s="710"/>
      <c r="L1" s="710"/>
      <c r="M1" s="710"/>
      <c r="N1" s="710"/>
    </row>
    <row r="3" spans="2:14" s="319" customFormat="1" ht="16.350000000000001" customHeight="1" x14ac:dyDescent="0.3">
      <c r="B3" s="666" t="s">
        <v>533</v>
      </c>
      <c r="C3" s="711"/>
      <c r="D3" s="711"/>
      <c r="E3" s="711"/>
      <c r="F3" s="711"/>
      <c r="G3" s="711"/>
      <c r="H3" s="711"/>
      <c r="I3" s="711"/>
      <c r="J3" s="711"/>
      <c r="K3" s="711"/>
      <c r="L3" s="711"/>
      <c r="M3" s="711"/>
      <c r="N3" s="711"/>
    </row>
    <row r="4" spans="2:14" s="319" customFormat="1" x14ac:dyDescent="0.25">
      <c r="B4" s="214"/>
      <c r="C4" s="214"/>
      <c r="D4" s="214"/>
      <c r="E4" s="214"/>
      <c r="F4" s="214"/>
      <c r="G4" s="214"/>
      <c r="H4" s="214"/>
      <c r="I4" s="214"/>
      <c r="J4" s="710"/>
      <c r="K4" s="214"/>
      <c r="L4" s="214"/>
      <c r="M4" s="214"/>
      <c r="N4" s="214"/>
    </row>
    <row r="5" spans="2:14" s="322" customFormat="1" x14ac:dyDescent="0.25">
      <c r="B5" s="256" t="s">
        <v>534</v>
      </c>
      <c r="C5" s="256"/>
      <c r="D5" s="259"/>
      <c r="E5" s="259"/>
      <c r="F5" s="259"/>
      <c r="G5" s="259"/>
      <c r="H5" s="259"/>
      <c r="I5" s="259"/>
      <c r="J5" s="259"/>
      <c r="K5" s="259"/>
      <c r="L5" s="259"/>
      <c r="M5" s="259"/>
      <c r="N5" s="259"/>
    </row>
    <row r="7" spans="2:14" ht="21" customHeight="1" x14ac:dyDescent="0.25">
      <c r="B7" s="712" t="s">
        <v>535</v>
      </c>
      <c r="C7" s="712"/>
      <c r="D7" s="712"/>
      <c r="E7" s="712"/>
      <c r="F7" s="712"/>
      <c r="G7" s="712"/>
      <c r="H7" s="712"/>
      <c r="I7" s="712"/>
      <c r="J7" s="712"/>
      <c r="K7" s="712"/>
      <c r="L7" s="712"/>
      <c r="M7" s="712"/>
      <c r="N7" s="712"/>
    </row>
    <row r="9" spans="2:14" x14ac:dyDescent="0.25">
      <c r="B9" s="713" t="s">
        <v>536</v>
      </c>
      <c r="C9" s="713"/>
      <c r="D9" s="713"/>
      <c r="E9" s="710"/>
      <c r="F9" s="710"/>
      <c r="G9" s="710"/>
      <c r="H9" s="710"/>
      <c r="I9" s="710"/>
      <c r="J9" s="710"/>
      <c r="K9" s="710"/>
      <c r="L9" s="710"/>
      <c r="M9" s="710"/>
      <c r="N9" s="710"/>
    </row>
    <row r="11" spans="2:14" ht="15.75" customHeight="1" x14ac:dyDescent="0.25">
      <c r="B11" s="1176" t="s">
        <v>537</v>
      </c>
      <c r="C11" s="1176"/>
      <c r="D11" s="714"/>
      <c r="E11" s="715" t="s">
        <v>538</v>
      </c>
      <c r="F11" s="714"/>
      <c r="G11" s="714"/>
      <c r="H11" s="714"/>
      <c r="I11" s="714"/>
      <c r="J11" s="710"/>
      <c r="K11" s="710"/>
      <c r="L11" s="710"/>
      <c r="M11" s="710"/>
      <c r="N11" s="710"/>
    </row>
    <row r="12" spans="2:14" ht="15.75" customHeight="1" x14ac:dyDescent="0.25">
      <c r="B12" s="716" t="s">
        <v>539</v>
      </c>
      <c r="C12" s="717"/>
      <c r="D12" s="717"/>
      <c r="E12" s="718" t="s">
        <v>540</v>
      </c>
      <c r="F12" s="717"/>
      <c r="G12" s="717"/>
      <c r="H12" s="717"/>
      <c r="I12" s="717"/>
      <c r="J12" s="710"/>
      <c r="K12" s="710"/>
      <c r="L12" s="710"/>
      <c r="M12" s="710"/>
      <c r="N12" s="710"/>
    </row>
    <row r="13" spans="2:14" ht="15.75" customHeight="1" x14ac:dyDescent="0.25">
      <c r="B13" s="716" t="s">
        <v>541</v>
      </c>
      <c r="C13" s="717"/>
      <c r="D13" s="717"/>
      <c r="E13" s="718" t="s">
        <v>542</v>
      </c>
      <c r="F13" s="717"/>
      <c r="G13" s="717"/>
      <c r="H13" s="717"/>
      <c r="I13" s="718"/>
      <c r="J13" s="710"/>
      <c r="K13" s="710"/>
      <c r="L13" s="710"/>
      <c r="M13" s="710"/>
      <c r="N13" s="710"/>
    </row>
    <row r="14" spans="2:14" ht="12.75" customHeight="1" x14ac:dyDescent="0.25">
      <c r="B14" s="717"/>
      <c r="C14" s="717"/>
      <c r="D14" s="717"/>
      <c r="E14" s="717"/>
      <c r="F14" s="717"/>
      <c r="G14" s="717"/>
      <c r="H14" s="717"/>
      <c r="I14" s="717"/>
      <c r="J14" s="710"/>
      <c r="K14" s="710"/>
      <c r="L14" s="710"/>
      <c r="M14" s="710"/>
      <c r="N14" s="710"/>
    </row>
    <row r="15" spans="2:14" ht="14.25" customHeight="1" x14ac:dyDescent="0.25">
      <c r="B15" s="719" t="s">
        <v>543</v>
      </c>
      <c r="C15" s="720"/>
      <c r="D15" s="947" t="s">
        <v>356</v>
      </c>
      <c r="E15" s="948"/>
      <c r="F15" s="949"/>
      <c r="G15" s="950"/>
      <c r="H15" s="1182" t="s">
        <v>544</v>
      </c>
      <c r="I15" s="1182"/>
      <c r="J15" s="1182"/>
      <c r="K15" s="1182" t="s">
        <v>545</v>
      </c>
      <c r="L15" s="1182"/>
      <c r="M15" s="1182"/>
      <c r="N15" s="951" t="s">
        <v>546</v>
      </c>
    </row>
    <row r="16" spans="2:14" ht="13.5" customHeight="1" x14ac:dyDescent="0.25">
      <c r="B16" s="722"/>
      <c r="C16" s="723"/>
      <c r="D16" s="1178"/>
      <c r="E16" s="1177" t="s">
        <v>547</v>
      </c>
      <c r="F16" s="1173" t="s">
        <v>463</v>
      </c>
      <c r="G16" s="1173" t="s">
        <v>464</v>
      </c>
      <c r="H16" s="1173" t="s">
        <v>548</v>
      </c>
      <c r="I16" s="1173" t="s">
        <v>549</v>
      </c>
      <c r="J16" s="1173" t="s">
        <v>550</v>
      </c>
      <c r="K16" s="1173" t="s">
        <v>551</v>
      </c>
      <c r="L16" s="1173" t="s">
        <v>552</v>
      </c>
      <c r="M16" s="1173" t="s">
        <v>553</v>
      </c>
      <c r="N16" s="1175" t="s">
        <v>554</v>
      </c>
    </row>
    <row r="17" spans="2:14" ht="13.5" customHeight="1" x14ac:dyDescent="0.25">
      <c r="B17" s="722"/>
      <c r="C17" s="723"/>
      <c r="D17" s="1178"/>
      <c r="E17" s="1177"/>
      <c r="F17" s="1173"/>
      <c r="G17" s="1173"/>
      <c r="H17" s="1173"/>
      <c r="I17" s="1173"/>
      <c r="J17" s="1173"/>
      <c r="K17" s="1173"/>
      <c r="L17" s="1173"/>
      <c r="M17" s="1173"/>
      <c r="N17" s="1175"/>
    </row>
    <row r="18" spans="2:14" ht="15" customHeight="1" thickBot="1" x14ac:dyDescent="0.3">
      <c r="B18" s="724"/>
      <c r="C18" s="725"/>
      <c r="D18" s="952" t="s">
        <v>295</v>
      </c>
      <c r="E18" s="952" t="s">
        <v>555</v>
      </c>
      <c r="F18" s="952" t="s">
        <v>555</v>
      </c>
      <c r="G18" s="952" t="s">
        <v>555</v>
      </c>
      <c r="H18" s="1174"/>
      <c r="I18" s="1174"/>
      <c r="J18" s="1174"/>
      <c r="K18" s="1174"/>
      <c r="L18" s="1174"/>
      <c r="M18" s="1174"/>
      <c r="N18" s="953"/>
    </row>
    <row r="19" spans="2:14" ht="12.75" customHeight="1" thickTop="1" x14ac:dyDescent="0.25">
      <c r="B19" s="726" t="s">
        <v>556</v>
      </c>
      <c r="C19" s="723" t="s">
        <v>557</v>
      </c>
      <c r="D19" s="723"/>
      <c r="E19" s="727"/>
      <c r="F19" s="728"/>
      <c r="G19" s="728"/>
      <c r="H19" s="723"/>
      <c r="I19" s="723"/>
      <c r="J19" s="723"/>
      <c r="K19" s="729"/>
      <c r="L19" s="723"/>
      <c r="M19" s="723"/>
      <c r="N19" s="723"/>
    </row>
    <row r="20" spans="2:14" ht="12" customHeight="1" x14ac:dyDescent="0.25">
      <c r="B20" s="730"/>
      <c r="C20" s="723"/>
      <c r="D20" s="723"/>
      <c r="E20" s="731"/>
      <c r="F20" s="728"/>
      <c r="G20" s="728"/>
      <c r="H20" s="723"/>
      <c r="I20" s="723"/>
      <c r="J20" s="723"/>
      <c r="K20" s="729"/>
      <c r="L20" s="723"/>
      <c r="M20" s="723"/>
      <c r="N20" s="723"/>
    </row>
    <row r="21" spans="2:14" ht="12" customHeight="1" x14ac:dyDescent="0.25">
      <c r="B21" s="732" t="s">
        <v>558</v>
      </c>
      <c r="C21" s="723" t="s">
        <v>559</v>
      </c>
      <c r="D21" s="723"/>
      <c r="E21" s="731"/>
      <c r="F21" s="728"/>
      <c r="G21" s="728"/>
      <c r="H21" s="723"/>
      <c r="I21" s="723"/>
      <c r="J21" s="723"/>
      <c r="K21" s="729"/>
      <c r="L21" s="723"/>
      <c r="M21" s="723"/>
      <c r="N21" s="723"/>
    </row>
    <row r="22" spans="2:14" ht="12" customHeight="1" x14ac:dyDescent="0.25">
      <c r="B22" s="733" t="s">
        <v>560</v>
      </c>
      <c r="C22" s="723" t="s">
        <v>561</v>
      </c>
      <c r="D22" s="728"/>
      <c r="E22" s="731"/>
      <c r="F22" s="728"/>
      <c r="G22" s="728"/>
      <c r="H22" s="734"/>
      <c r="I22" s="734"/>
      <c r="J22" s="734"/>
      <c r="K22" s="729"/>
      <c r="L22" s="723"/>
      <c r="M22" s="723"/>
      <c r="N22" s="723"/>
    </row>
    <row r="23" spans="2:14" ht="12" customHeight="1" x14ac:dyDescent="0.25">
      <c r="B23" s="730" t="s">
        <v>562</v>
      </c>
      <c r="C23" s="735" t="s">
        <v>170</v>
      </c>
      <c r="D23" s="938">
        <v>9237.00317667944</v>
      </c>
      <c r="E23" s="939">
        <v>647.79103278052901</v>
      </c>
      <c r="F23" s="938">
        <v>6.8988479280550005E-2</v>
      </c>
      <c r="G23" s="938">
        <v>4.98351434921E-3</v>
      </c>
      <c r="H23" s="940">
        <f>E23</f>
        <v>647.79103278052901</v>
      </c>
      <c r="I23" s="940">
        <f>F23*VAP!$E$9</f>
        <v>1.9316774198554001</v>
      </c>
      <c r="J23" s="940">
        <f>G23*VAP!$E$10</f>
        <v>1.32063130254065</v>
      </c>
      <c r="K23" s="941">
        <f>H23*1000/$C$151</f>
        <v>1.5033616838917347</v>
      </c>
      <c r="L23" s="941">
        <f>I23*1000/$C$151</f>
        <v>4.4829422941909287E-3</v>
      </c>
      <c r="M23" s="941">
        <f>J23*1000/$C$151</f>
        <v>3.0648564094283991E-3</v>
      </c>
      <c r="N23" s="728">
        <f>D23/$C$151</f>
        <v>2.1436784313300084E-2</v>
      </c>
    </row>
    <row r="24" spans="2:14" ht="12" customHeight="1" x14ac:dyDescent="0.25">
      <c r="B24" s="730" t="s">
        <v>563</v>
      </c>
      <c r="C24" s="735" t="s">
        <v>173</v>
      </c>
      <c r="D24" s="938">
        <v>30494.965044358902</v>
      </c>
      <c r="E24" s="939">
        <v>2220.0334552293202</v>
      </c>
      <c r="F24" s="938">
        <v>4.1283785366499999E-3</v>
      </c>
      <c r="G24" s="938">
        <v>8.7000638489270005E-2</v>
      </c>
      <c r="H24" s="940">
        <f>E24+H27</f>
        <v>2238.1975738779688</v>
      </c>
      <c r="I24" s="940">
        <f>F24*VAP!$E$9+I27</f>
        <v>0.1357208310262</v>
      </c>
      <c r="J24" s="940">
        <f>G24*VAP!$E$10+J27</f>
        <v>23.093265281656549</v>
      </c>
      <c r="K24" s="941">
        <f>H24*1000/$C$152</f>
        <v>1.9973616930188365</v>
      </c>
      <c r="L24" s="941">
        <f>I24*1000/$C$152</f>
        <v>1.2111691657619244E-4</v>
      </c>
      <c r="M24" s="941">
        <f>J24*1000/$C$152</f>
        <v>2.0608369868073812E-2</v>
      </c>
      <c r="N24" s="728">
        <f>D24/$C$152</f>
        <v>2.7213627483304494E-2</v>
      </c>
    </row>
    <row r="25" spans="2:14" ht="12.75" customHeight="1" x14ac:dyDescent="0.25">
      <c r="B25" s="730" t="s">
        <v>564</v>
      </c>
      <c r="C25" s="735" t="s">
        <v>565</v>
      </c>
      <c r="D25" s="938">
        <v>3867</v>
      </c>
      <c r="E25" s="939">
        <v>258.35426999999999</v>
      </c>
      <c r="F25" s="938">
        <v>3.7236273405950003E-2</v>
      </c>
      <c r="G25" s="938">
        <v>4.8664613902999997E-3</v>
      </c>
      <c r="H25" s="940">
        <f>E25</f>
        <v>258.35426999999999</v>
      </c>
      <c r="I25" s="940">
        <f>F25*VAP!$E$9</f>
        <v>1.0426156553666002</v>
      </c>
      <c r="J25" s="940">
        <f>G25*VAP!$E$10</f>
        <v>1.2896122684294999</v>
      </c>
      <c r="K25" s="941">
        <f>H25*1000/$C$153</f>
        <v>2.5149597476807459</v>
      </c>
      <c r="L25" s="941">
        <f>I25*1000/$C$153</f>
        <v>1.0149382882461281E-2</v>
      </c>
      <c r="M25" s="941">
        <f>J25*1000/$C$153</f>
        <v>1.2553781074396213E-2</v>
      </c>
      <c r="N25" s="728">
        <f>D25/$C$153</f>
        <v>3.764346277025514E-2</v>
      </c>
    </row>
    <row r="26" spans="2:14" ht="12.75" customHeight="1" x14ac:dyDescent="0.25">
      <c r="B26" s="730" t="s">
        <v>566</v>
      </c>
      <c r="C26" s="723" t="s">
        <v>567</v>
      </c>
      <c r="D26" s="941"/>
      <c r="E26" s="942"/>
      <c r="F26" s="941"/>
      <c r="G26" s="941"/>
      <c r="H26" s="940"/>
      <c r="I26" s="940"/>
      <c r="J26" s="940"/>
      <c r="K26" s="943"/>
      <c r="L26" s="940"/>
      <c r="M26" s="940"/>
      <c r="N26" s="723"/>
    </row>
    <row r="27" spans="2:14" s="710" customFormat="1" ht="12.6" customHeight="1" x14ac:dyDescent="0.25">
      <c r="B27" s="738" t="s">
        <v>568</v>
      </c>
      <c r="C27" s="739" t="s">
        <v>569</v>
      </c>
      <c r="D27" s="944">
        <v>239.59800000000001</v>
      </c>
      <c r="E27" s="945">
        <v>18.1641186486486</v>
      </c>
      <c r="F27" s="944">
        <v>7.1879400000000003E-4</v>
      </c>
      <c r="G27" s="944">
        <v>1.4375879999999999E-4</v>
      </c>
      <c r="H27" s="940">
        <f>E27</f>
        <v>18.1641186486486</v>
      </c>
      <c r="I27" s="940">
        <f>F27*VAP!$E$9</f>
        <v>2.0126232000000001E-2</v>
      </c>
      <c r="J27" s="940">
        <f>G27*VAP!$E$10</f>
        <v>3.8096081999999996E-2</v>
      </c>
      <c r="K27" s="943"/>
      <c r="L27" s="940"/>
      <c r="M27" s="940"/>
      <c r="N27" s="723"/>
    </row>
    <row r="28" spans="2:14" ht="12" customHeight="1" x14ac:dyDescent="0.25">
      <c r="B28" s="730" t="s">
        <v>570</v>
      </c>
      <c r="C28" s="723"/>
      <c r="D28" s="938">
        <v>0</v>
      </c>
      <c r="E28" s="939">
        <v>0</v>
      </c>
      <c r="F28" s="938">
        <v>0</v>
      </c>
      <c r="G28" s="938">
        <v>0</v>
      </c>
      <c r="H28" s="940">
        <f>E28</f>
        <v>0</v>
      </c>
      <c r="I28" s="940">
        <f>F28*VAP!$E$9</f>
        <v>0</v>
      </c>
      <c r="J28" s="940">
        <f>G28*VAP!$E$10</f>
        <v>0</v>
      </c>
      <c r="K28" s="941">
        <f>H28*1000/$C$156</f>
        <v>0</v>
      </c>
      <c r="L28" s="941">
        <f>I28*1000/$C$156</f>
        <v>0</v>
      </c>
      <c r="M28" s="941">
        <f>J28*1000/$C$156</f>
        <v>0</v>
      </c>
      <c r="N28" s="728">
        <f>D28/$C$156</f>
        <v>0</v>
      </c>
    </row>
    <row r="29" spans="2:14" ht="12" customHeight="1" x14ac:dyDescent="0.25">
      <c r="B29" s="730" t="s">
        <v>571</v>
      </c>
      <c r="C29" s="867"/>
      <c r="D29" s="941"/>
      <c r="E29" s="942"/>
      <c r="F29" s="941"/>
      <c r="G29" s="941"/>
      <c r="H29" s="940"/>
      <c r="I29" s="940"/>
      <c r="J29" s="940"/>
      <c r="K29" s="943"/>
      <c r="L29" s="940"/>
      <c r="M29" s="940"/>
      <c r="N29" s="723"/>
    </row>
    <row r="30" spans="2:14" ht="12" customHeight="1" x14ac:dyDescent="0.25">
      <c r="B30" s="733" t="s">
        <v>572</v>
      </c>
      <c r="C30" s="723" t="s">
        <v>573</v>
      </c>
      <c r="D30" s="940"/>
      <c r="E30" s="942"/>
      <c r="F30" s="941"/>
      <c r="G30" s="941"/>
      <c r="H30" s="940"/>
      <c r="I30" s="940"/>
      <c r="J30" s="940"/>
      <c r="K30" s="943"/>
      <c r="L30" s="940"/>
      <c r="M30" s="940"/>
      <c r="N30" s="723"/>
    </row>
    <row r="31" spans="2:14" ht="12" customHeight="1" x14ac:dyDescent="0.25">
      <c r="B31" s="730" t="s">
        <v>562</v>
      </c>
      <c r="C31" s="735" t="s">
        <v>170</v>
      </c>
      <c r="D31" s="946">
        <v>79.048592603540598</v>
      </c>
      <c r="E31" s="939">
        <v>5.5436777992863</v>
      </c>
      <c r="F31" s="938">
        <v>4.5878312415999998E-4</v>
      </c>
      <c r="G31" s="938">
        <v>8.5173725879999994E-5</v>
      </c>
      <c r="H31" s="940">
        <f>E31</f>
        <v>5.5436777992863</v>
      </c>
      <c r="I31" s="940">
        <f>F31*VAP!$E$9</f>
        <v>1.284592747648E-2</v>
      </c>
      <c r="J31" s="940">
        <f>G31*VAP!$E$10</f>
        <v>2.25710373582E-2</v>
      </c>
      <c r="K31" s="941">
        <f>H31*1000/$C$160</f>
        <v>2.4693442313079288</v>
      </c>
      <c r="L31" s="941">
        <f>I31*1000/$C$160</f>
        <v>5.7220166933095772E-3</v>
      </c>
      <c r="M31" s="941">
        <f>J31*1000/$C$160</f>
        <v>1.0053914190734967E-2</v>
      </c>
      <c r="N31" s="728">
        <f>D31/$C$160</f>
        <v>3.5210954389104945E-2</v>
      </c>
    </row>
    <row r="32" spans="2:14" ht="12" customHeight="1" x14ac:dyDescent="0.25">
      <c r="B32" s="730" t="s">
        <v>563</v>
      </c>
      <c r="C32" s="735" t="s">
        <v>173</v>
      </c>
      <c r="D32" s="946">
        <v>3660.7064204967101</v>
      </c>
      <c r="E32" s="939">
        <v>266.49942741216</v>
      </c>
      <c r="F32" s="938">
        <v>3.1319640380999999E-4</v>
      </c>
      <c r="G32" s="938">
        <v>7.6173058585200003E-3</v>
      </c>
      <c r="H32" s="940">
        <f>E32</f>
        <v>266.49942741216</v>
      </c>
      <c r="I32" s="940">
        <f>F32*VAP!$E$9</f>
        <v>8.7694993066799991E-3</v>
      </c>
      <c r="J32" s="940">
        <f>G32*VAP!$E$10</f>
        <v>2.0185860525077999</v>
      </c>
      <c r="K32" s="941">
        <f>H32*1000/$C$161</f>
        <v>3.5061100830438097</v>
      </c>
      <c r="L32" s="941">
        <f>I32*1000/$C$161</f>
        <v>1.1537296811840545E-4</v>
      </c>
      <c r="M32" s="941">
        <f>J32*1000/$C$161</f>
        <v>2.6556848473987631E-2</v>
      </c>
      <c r="N32" s="728">
        <f>D32/$C$161</f>
        <v>4.8160852789063416E-2</v>
      </c>
    </row>
    <row r="33" spans="2:14" ht="12.75" customHeight="1" x14ac:dyDescent="0.25">
      <c r="B33" s="730" t="s">
        <v>564</v>
      </c>
      <c r="C33" s="735" t="s">
        <v>565</v>
      </c>
      <c r="D33" s="946"/>
      <c r="E33" s="939"/>
      <c r="F33" s="938"/>
      <c r="G33" s="938"/>
      <c r="H33" s="940"/>
      <c r="I33" s="940"/>
      <c r="J33" s="940"/>
      <c r="K33" s="943"/>
      <c r="L33" s="940"/>
      <c r="M33" s="940"/>
      <c r="N33" s="723"/>
    </row>
    <row r="34" spans="2:14" ht="12.75" customHeight="1" x14ac:dyDescent="0.25">
      <c r="B34" s="730" t="s">
        <v>566</v>
      </c>
      <c r="C34" s="723"/>
      <c r="D34" s="940"/>
      <c r="E34" s="942"/>
      <c r="F34" s="941"/>
      <c r="G34" s="941"/>
      <c r="H34" s="940"/>
      <c r="I34" s="940"/>
      <c r="J34" s="940"/>
      <c r="K34" s="943"/>
      <c r="L34" s="940"/>
      <c r="M34" s="940"/>
      <c r="N34" s="723"/>
    </row>
    <row r="35" spans="2:14" ht="12" customHeight="1" x14ac:dyDescent="0.25">
      <c r="B35" s="730" t="s">
        <v>570</v>
      </c>
      <c r="C35" s="723"/>
      <c r="D35" s="940"/>
      <c r="E35" s="942"/>
      <c r="F35" s="941"/>
      <c r="G35" s="941"/>
      <c r="H35" s="940"/>
      <c r="I35" s="940"/>
      <c r="J35" s="940"/>
      <c r="K35" s="943"/>
      <c r="L35" s="940"/>
      <c r="M35" s="940"/>
      <c r="N35" s="723"/>
    </row>
    <row r="36" spans="2:14" ht="12.75" customHeight="1" x14ac:dyDescent="0.25">
      <c r="B36" s="730" t="s">
        <v>574</v>
      </c>
      <c r="C36" s="723"/>
      <c r="D36" s="940"/>
      <c r="E36" s="942"/>
      <c r="F36" s="941"/>
      <c r="G36" s="941"/>
      <c r="H36" s="940"/>
      <c r="I36" s="940"/>
      <c r="J36" s="940"/>
      <c r="K36" s="943"/>
      <c r="L36" s="940"/>
      <c r="M36" s="940"/>
      <c r="N36" s="723"/>
    </row>
    <row r="37" spans="2:14" ht="12" customHeight="1" x14ac:dyDescent="0.25">
      <c r="B37" s="730" t="s">
        <v>571</v>
      </c>
      <c r="C37" s="723"/>
      <c r="D37" s="940"/>
      <c r="E37" s="942"/>
      <c r="F37" s="941"/>
      <c r="G37" s="941"/>
      <c r="H37" s="940"/>
      <c r="I37" s="940"/>
      <c r="J37" s="940"/>
      <c r="K37" s="943"/>
      <c r="L37" s="940"/>
      <c r="M37" s="940"/>
      <c r="N37" s="723"/>
    </row>
    <row r="38" spans="2:14" ht="12" customHeight="1" x14ac:dyDescent="0.25">
      <c r="B38" s="733" t="s">
        <v>575</v>
      </c>
      <c r="C38" s="723" t="s">
        <v>576</v>
      </c>
      <c r="D38" s="940"/>
      <c r="E38" s="942"/>
      <c r="F38" s="941"/>
      <c r="G38" s="941"/>
      <c r="H38" s="940"/>
      <c r="I38" s="940"/>
      <c r="J38" s="940"/>
      <c r="K38" s="943"/>
      <c r="L38" s="940"/>
      <c r="M38" s="940"/>
      <c r="N38" s="723"/>
    </row>
    <row r="39" spans="2:14" ht="12" customHeight="1" x14ac:dyDescent="0.25">
      <c r="B39" s="730" t="s">
        <v>562</v>
      </c>
      <c r="C39" s="735" t="s">
        <v>170</v>
      </c>
      <c r="D39" s="946">
        <v>257.96189557804502</v>
      </c>
      <c r="E39" s="939">
        <v>18.090867736888299</v>
      </c>
      <c r="F39" s="938">
        <v>3.7955576027499998E-3</v>
      </c>
      <c r="G39" s="938">
        <v>2.2773345616E-4</v>
      </c>
      <c r="H39" s="940">
        <f>E39</f>
        <v>18.090867736888299</v>
      </c>
      <c r="I39" s="940">
        <f>F39*VAP!$E$9</f>
        <v>0.10627561287699999</v>
      </c>
      <c r="J39" s="940">
        <f>G39*VAP!$E$10</f>
        <v>6.0349365882400002E-2</v>
      </c>
      <c r="K39" s="941">
        <f>H39*1000/$C$168</f>
        <v>11.057987614234902</v>
      </c>
      <c r="L39" s="941">
        <f>I39*1000/$C$168</f>
        <v>6.4960643567848406E-2</v>
      </c>
      <c r="M39" s="941">
        <f>J39*1000/$C$168</f>
        <v>3.6888365453789734E-2</v>
      </c>
      <c r="N39" s="728">
        <f>D39/$C$168</f>
        <v>0.15767842027997861</v>
      </c>
    </row>
    <row r="40" spans="2:14" ht="12" customHeight="1" x14ac:dyDescent="0.25">
      <c r="B40" s="730" t="s">
        <v>563</v>
      </c>
      <c r="C40" s="735" t="s">
        <v>173</v>
      </c>
      <c r="D40" s="946">
        <v>32414.328535144399</v>
      </c>
      <c r="E40" s="939">
        <v>2359.76311735851</v>
      </c>
      <c r="F40" s="938">
        <v>9.1166723804040006E-2</v>
      </c>
      <c r="G40" s="938">
        <v>7.0827070315249999E-2</v>
      </c>
      <c r="H40" s="940">
        <f>E40</f>
        <v>2359.76311735851</v>
      </c>
      <c r="I40" s="940">
        <f>F40*VAP!$E$9</f>
        <v>2.5526682665131202</v>
      </c>
      <c r="J40" s="940">
        <f>G40*VAP!$E$10</f>
        <v>18.76917363354125</v>
      </c>
      <c r="K40" s="941">
        <f>H40*1000/$C$169</f>
        <v>24.087818275491347</v>
      </c>
      <c r="L40" s="941">
        <f>I40*1000/$C$169</f>
        <v>2.6056941423091107E-2</v>
      </c>
      <c r="M40" s="941">
        <f>J40*1000/$C$169</f>
        <v>0.19159060515021947</v>
      </c>
      <c r="N40" s="728">
        <f>D40/$C$169</f>
        <v>0.330876624663343</v>
      </c>
    </row>
    <row r="41" spans="2:14" ht="12.75" customHeight="1" x14ac:dyDescent="0.25">
      <c r="B41" s="730" t="s">
        <v>564</v>
      </c>
      <c r="C41" s="735" t="s">
        <v>565</v>
      </c>
      <c r="D41" s="946"/>
      <c r="E41" s="939"/>
      <c r="F41" s="938"/>
      <c r="G41" s="938"/>
      <c r="H41" s="940"/>
      <c r="I41" s="940"/>
      <c r="J41" s="940"/>
      <c r="K41" s="941"/>
      <c r="L41" s="941"/>
      <c r="M41" s="941"/>
      <c r="N41" s="728"/>
    </row>
    <row r="42" spans="2:14" ht="12.75" customHeight="1" x14ac:dyDescent="0.25">
      <c r="B42" s="730" t="s">
        <v>577</v>
      </c>
      <c r="C42" s="723"/>
      <c r="D42" s="940"/>
      <c r="E42" s="942"/>
      <c r="F42" s="941"/>
      <c r="G42" s="941"/>
      <c r="H42" s="940"/>
      <c r="I42" s="940"/>
      <c r="J42" s="940"/>
      <c r="K42" s="941"/>
      <c r="L42" s="941"/>
      <c r="M42" s="941"/>
      <c r="N42" s="728"/>
    </row>
    <row r="43" spans="2:14" ht="12" customHeight="1" x14ac:dyDescent="0.25">
      <c r="B43" s="730" t="s">
        <v>570</v>
      </c>
      <c r="C43" s="735" t="s">
        <v>175</v>
      </c>
      <c r="D43" s="946">
        <v>419</v>
      </c>
      <c r="E43" s="939">
        <v>23.186202999999999</v>
      </c>
      <c r="F43" s="938">
        <v>3.8547999999999999E-2</v>
      </c>
      <c r="G43" s="938">
        <v>1.2570000000000001E-3</v>
      </c>
      <c r="H43" s="940">
        <f>E43</f>
        <v>23.186202999999999</v>
      </c>
      <c r="I43" s="940">
        <f>F43*VAP!$E$9</f>
        <v>1.0793439999999999</v>
      </c>
      <c r="J43" s="940">
        <f>G43*VAP!$E$10</f>
        <v>0.33310500000000004</v>
      </c>
      <c r="K43" s="941">
        <f>H43*1000/$C$172</f>
        <v>50.62489737991266</v>
      </c>
      <c r="L43" s="941">
        <f>I43*1000/$C$172</f>
        <v>2.3566462882096064</v>
      </c>
      <c r="M43" s="941">
        <f>J43*1000/$C$172</f>
        <v>0.72730349344978173</v>
      </c>
      <c r="N43" s="728">
        <f>D43/$C$172</f>
        <v>0.91484716157205237</v>
      </c>
    </row>
    <row r="44" spans="2:14" ht="12.75" customHeight="1" x14ac:dyDescent="0.25">
      <c r="B44" s="730" t="s">
        <v>574</v>
      </c>
      <c r="C44" s="723"/>
      <c r="D44" s="940"/>
      <c r="E44" s="942"/>
      <c r="F44" s="941"/>
      <c r="G44" s="941"/>
      <c r="H44" s="940"/>
      <c r="I44" s="940"/>
      <c r="J44" s="940"/>
      <c r="K44" s="941"/>
      <c r="L44" s="941"/>
      <c r="M44" s="941"/>
      <c r="N44" s="728"/>
    </row>
    <row r="45" spans="2:14" ht="12" customHeight="1" x14ac:dyDescent="0.25">
      <c r="B45" s="730" t="s">
        <v>571</v>
      </c>
      <c r="C45" s="723"/>
      <c r="D45" s="940"/>
      <c r="E45" s="942"/>
      <c r="F45" s="941"/>
      <c r="G45" s="941"/>
      <c r="H45" s="940"/>
      <c r="I45" s="940"/>
      <c r="J45" s="940"/>
      <c r="K45" s="941"/>
      <c r="L45" s="941"/>
      <c r="M45" s="941"/>
      <c r="N45" s="728"/>
    </row>
    <row r="46" spans="2:14" ht="12" customHeight="1" x14ac:dyDescent="0.25">
      <c r="B46" s="733" t="s">
        <v>578</v>
      </c>
      <c r="C46" s="723" t="s">
        <v>579</v>
      </c>
      <c r="D46" s="940"/>
      <c r="E46" s="942"/>
      <c r="F46" s="941"/>
      <c r="G46" s="941"/>
      <c r="H46" s="940"/>
      <c r="I46" s="940"/>
      <c r="J46" s="940"/>
      <c r="K46" s="941"/>
      <c r="L46" s="941"/>
      <c r="M46" s="941"/>
      <c r="N46" s="728"/>
    </row>
    <row r="47" spans="2:14" ht="12" customHeight="1" x14ac:dyDescent="0.25">
      <c r="B47" s="730" t="s">
        <v>562</v>
      </c>
      <c r="C47" s="735" t="s">
        <v>170</v>
      </c>
      <c r="D47" s="946">
        <v>362.98633513897897</v>
      </c>
      <c r="E47" s="939">
        <v>25.4562316832966</v>
      </c>
      <c r="F47" s="938">
        <v>1.0802238262900001E-2</v>
      </c>
      <c r="G47" s="938">
        <v>4.4403696169000002E-4</v>
      </c>
      <c r="H47" s="940">
        <f>E47</f>
        <v>25.4562316832966</v>
      </c>
      <c r="I47" s="940">
        <f>F47*VAP!$E$9</f>
        <v>0.30246267136120003</v>
      </c>
      <c r="J47" s="940">
        <f>G47*VAP!$E$10</f>
        <v>0.11766979484785001</v>
      </c>
      <c r="K47" s="941">
        <f>H47*1000/$C$176</f>
        <v>0.33615349254300392</v>
      </c>
      <c r="L47" s="941">
        <f>I47*1000/$C$176</f>
        <v>3.9940665455472221E-3</v>
      </c>
      <c r="M47" s="941">
        <f>J47*1000/$C$176</f>
        <v>1.5538479142173304E-3</v>
      </c>
      <c r="N47" s="728">
        <f>D47/$C$176</f>
        <v>4.7932909246114911E-3</v>
      </c>
    </row>
    <row r="48" spans="2:14" ht="12" customHeight="1" x14ac:dyDescent="0.25">
      <c r="B48" s="730" t="s">
        <v>563</v>
      </c>
      <c r="C48" s="723"/>
      <c r="D48" s="734"/>
      <c r="E48" s="731"/>
      <c r="F48" s="728"/>
      <c r="G48" s="728"/>
      <c r="H48" s="734"/>
      <c r="I48" s="734"/>
      <c r="J48" s="734"/>
      <c r="K48" s="729"/>
      <c r="L48" s="723"/>
      <c r="M48" s="723"/>
      <c r="N48" s="723"/>
    </row>
    <row r="49" spans="2:21" ht="12.75" customHeight="1" x14ac:dyDescent="0.25">
      <c r="B49" s="730" t="s">
        <v>564</v>
      </c>
      <c r="C49" s="723"/>
      <c r="D49" s="723"/>
      <c r="E49" s="731"/>
      <c r="F49" s="728"/>
      <c r="G49" s="728"/>
      <c r="H49" s="734"/>
      <c r="I49" s="734"/>
      <c r="J49" s="734"/>
      <c r="K49" s="729"/>
      <c r="L49" s="723"/>
      <c r="M49" s="723"/>
      <c r="N49" s="723"/>
      <c r="O49" s="710"/>
      <c r="P49" s="710"/>
      <c r="Q49" s="710"/>
      <c r="R49" s="710"/>
      <c r="S49" s="710"/>
      <c r="T49" s="710"/>
      <c r="U49" s="710"/>
    </row>
    <row r="50" spans="2:21" ht="12.75" customHeight="1" x14ac:dyDescent="0.25">
      <c r="B50" s="730" t="s">
        <v>566</v>
      </c>
      <c r="C50" s="723"/>
      <c r="D50" s="723"/>
      <c r="E50" s="731"/>
      <c r="F50" s="728"/>
      <c r="G50" s="728"/>
      <c r="H50" s="734"/>
      <c r="I50" s="734"/>
      <c r="J50" s="734"/>
      <c r="K50" s="729"/>
      <c r="L50" s="723"/>
      <c r="M50" s="723"/>
      <c r="N50" s="723"/>
      <c r="O50" s="710"/>
      <c r="P50" s="710"/>
      <c r="Q50" s="710"/>
      <c r="R50" s="710"/>
      <c r="S50" s="710"/>
      <c r="T50" s="710"/>
      <c r="U50" s="710"/>
    </row>
    <row r="51" spans="2:21" ht="12" customHeight="1" x14ac:dyDescent="0.25">
      <c r="B51" s="730" t="s">
        <v>570</v>
      </c>
      <c r="C51" s="723"/>
      <c r="D51" s="723"/>
      <c r="E51" s="731"/>
      <c r="F51" s="728"/>
      <c r="G51" s="728"/>
      <c r="H51" s="734"/>
      <c r="I51" s="734"/>
      <c r="J51" s="734"/>
      <c r="K51" s="729"/>
      <c r="L51" s="723"/>
      <c r="M51" s="723"/>
      <c r="N51" s="723"/>
      <c r="O51" s="710"/>
      <c r="P51" s="710"/>
      <c r="Q51" s="710"/>
      <c r="R51" s="710"/>
      <c r="S51" s="710"/>
      <c r="T51" s="710"/>
      <c r="U51" s="710"/>
    </row>
    <row r="52" spans="2:21" ht="12.75" customHeight="1" x14ac:dyDescent="0.25">
      <c r="B52" s="730" t="s">
        <v>574</v>
      </c>
      <c r="C52" s="723"/>
      <c r="D52" s="723"/>
      <c r="E52" s="731"/>
      <c r="F52" s="728"/>
      <c r="G52" s="728"/>
      <c r="H52" s="734"/>
      <c r="I52" s="734"/>
      <c r="J52" s="734"/>
      <c r="K52" s="729"/>
      <c r="L52" s="723"/>
      <c r="M52" s="723"/>
      <c r="N52" s="723"/>
      <c r="O52" s="710"/>
      <c r="P52" s="710"/>
      <c r="Q52" s="710"/>
      <c r="R52" s="710"/>
      <c r="S52" s="710"/>
      <c r="T52" s="710"/>
      <c r="U52" s="710"/>
    </row>
    <row r="53" spans="2:21" ht="12" customHeight="1" x14ac:dyDescent="0.25">
      <c r="B53" s="730" t="s">
        <v>571</v>
      </c>
      <c r="C53" s="723"/>
      <c r="D53" s="723"/>
      <c r="E53" s="731"/>
      <c r="F53" s="728"/>
      <c r="G53" s="728"/>
      <c r="H53" s="734"/>
      <c r="I53" s="734"/>
      <c r="J53" s="734"/>
      <c r="K53" s="729"/>
      <c r="L53" s="723"/>
      <c r="M53" s="723"/>
      <c r="N53" s="723"/>
      <c r="O53" s="710"/>
      <c r="P53" s="710"/>
      <c r="Q53" s="710"/>
      <c r="R53" s="710"/>
      <c r="S53" s="710"/>
      <c r="T53" s="710"/>
      <c r="U53" s="710"/>
    </row>
    <row r="54" spans="2:21" ht="12" customHeight="1" x14ac:dyDescent="0.25">
      <c r="B54" s="504" t="s">
        <v>580</v>
      </c>
      <c r="C54" s="723" t="s">
        <v>145</v>
      </c>
      <c r="D54" s="723"/>
      <c r="E54" s="731"/>
      <c r="F54" s="728"/>
      <c r="G54" s="728"/>
      <c r="H54" s="734"/>
      <c r="I54" s="734"/>
      <c r="J54" s="734"/>
      <c r="K54" s="729"/>
      <c r="L54" s="723"/>
      <c r="M54" s="723"/>
      <c r="N54" s="723"/>
      <c r="O54" s="710"/>
      <c r="P54" s="710"/>
      <c r="Q54" s="710"/>
      <c r="R54" s="710"/>
      <c r="S54" s="710"/>
      <c r="T54" s="710"/>
      <c r="U54" s="710"/>
    </row>
    <row r="55" spans="2:21" ht="12" customHeight="1" x14ac:dyDescent="0.25">
      <c r="B55" s="742" t="s">
        <v>581</v>
      </c>
      <c r="C55" s="723" t="s">
        <v>582</v>
      </c>
      <c r="D55" s="723"/>
      <c r="E55" s="731"/>
      <c r="F55" s="728"/>
      <c r="G55" s="728"/>
      <c r="H55" s="734"/>
      <c r="I55" s="734"/>
      <c r="J55" s="734"/>
      <c r="K55" s="729"/>
      <c r="L55" s="723"/>
      <c r="M55" s="723"/>
      <c r="N55" s="723"/>
      <c r="O55" s="710"/>
      <c r="P55" s="710"/>
      <c r="Q55" s="710"/>
      <c r="R55" s="710"/>
      <c r="S55" s="710"/>
      <c r="T55" s="710"/>
      <c r="U55" s="710"/>
    </row>
    <row r="56" spans="2:21" x14ac:dyDescent="0.25">
      <c r="B56" s="743" t="s">
        <v>583</v>
      </c>
      <c r="C56" s="735" t="s">
        <v>173</v>
      </c>
      <c r="D56" s="736">
        <v>267</v>
      </c>
      <c r="E56" s="737">
        <v>19.4376</v>
      </c>
      <c r="F56" s="736">
        <v>1.10805E-3</v>
      </c>
      <c r="G56" s="736">
        <v>7.6362000000000001E-3</v>
      </c>
      <c r="H56" s="734">
        <f>E56</f>
        <v>19.4376</v>
      </c>
      <c r="I56" s="734">
        <f>F56*VAP!$E$9</f>
        <v>3.1025399999999998E-2</v>
      </c>
      <c r="J56" s="734">
        <f>G56*VAP!$E$10</f>
        <v>2.023593</v>
      </c>
      <c r="K56" s="728">
        <f>H56*1000/($C$185+$C$177)</f>
        <v>6.3811012041547932E-2</v>
      </c>
      <c r="L56" s="728">
        <f>I56*1000/($C$185+$C$177)</f>
        <v>1.0185219229708612E-4</v>
      </c>
      <c r="M56" s="728">
        <f>J56*1000/($C$185+$C$177)</f>
        <v>6.6431821464682942E-3</v>
      </c>
      <c r="N56" s="728">
        <f>D56/($C$185+$C$177)</f>
        <v>8.7652489068060354E-4</v>
      </c>
      <c r="O56" s="710"/>
      <c r="P56" s="710"/>
      <c r="Q56" s="710"/>
      <c r="R56" s="710"/>
      <c r="S56" s="710"/>
      <c r="T56" s="710"/>
      <c r="U56" s="710"/>
    </row>
    <row r="57" spans="2:21" x14ac:dyDescent="0.25">
      <c r="B57" s="743" t="s">
        <v>584</v>
      </c>
      <c r="C57" s="723"/>
      <c r="D57" s="723"/>
      <c r="E57" s="741"/>
      <c r="F57" s="740"/>
      <c r="G57" s="740"/>
      <c r="H57" s="723"/>
      <c r="I57" s="723"/>
      <c r="J57" s="723"/>
      <c r="K57" s="723"/>
      <c r="L57" s="723"/>
      <c r="M57" s="723"/>
      <c r="N57" s="723"/>
      <c r="O57" s="710"/>
      <c r="P57" s="710"/>
      <c r="Q57" s="710"/>
      <c r="R57" s="710"/>
      <c r="S57" s="710"/>
      <c r="T57" s="710"/>
      <c r="U57" s="710"/>
    </row>
    <row r="58" spans="2:21" x14ac:dyDescent="0.25">
      <c r="B58" s="743" t="s">
        <v>585</v>
      </c>
      <c r="C58" s="723"/>
      <c r="D58" s="723"/>
      <c r="E58" s="741"/>
      <c r="F58" s="740"/>
      <c r="G58" s="740"/>
      <c r="H58" s="723"/>
      <c r="I58" s="723"/>
      <c r="J58" s="723"/>
      <c r="K58" s="723"/>
      <c r="L58" s="723"/>
      <c r="M58" s="723"/>
      <c r="N58" s="723"/>
      <c r="O58" s="710"/>
      <c r="P58" s="710"/>
      <c r="Q58" s="710"/>
      <c r="R58" s="710"/>
      <c r="S58" s="710"/>
      <c r="T58" s="710"/>
      <c r="U58" s="710"/>
    </row>
    <row r="59" spans="2:21" x14ac:dyDescent="0.25">
      <c r="B59" s="743" t="s">
        <v>586</v>
      </c>
      <c r="C59" s="723"/>
      <c r="D59" s="723"/>
      <c r="E59" s="741"/>
      <c r="F59" s="740"/>
      <c r="G59" s="740"/>
      <c r="H59" s="723"/>
      <c r="I59" s="723"/>
      <c r="J59" s="723"/>
      <c r="K59" s="723"/>
      <c r="L59" s="723"/>
      <c r="M59" s="723"/>
      <c r="N59" s="723"/>
      <c r="O59" s="710"/>
      <c r="P59" s="710"/>
      <c r="Q59" s="710"/>
      <c r="R59" s="710"/>
      <c r="S59" s="710"/>
      <c r="T59" s="710"/>
      <c r="U59" s="710"/>
    </row>
    <row r="60" spans="2:21" x14ac:dyDescent="0.25">
      <c r="B60" s="743" t="s">
        <v>587</v>
      </c>
      <c r="C60" s="723"/>
      <c r="D60" s="723"/>
      <c r="E60" s="741"/>
      <c r="F60" s="740"/>
      <c r="G60" s="740"/>
      <c r="H60" s="723"/>
      <c r="I60" s="723"/>
      <c r="J60" s="723"/>
      <c r="K60" s="723"/>
      <c r="L60" s="723"/>
      <c r="M60" s="723"/>
      <c r="N60" s="723"/>
      <c r="O60" s="710"/>
      <c r="P60" s="710"/>
      <c r="Q60" s="710"/>
      <c r="R60" s="710"/>
      <c r="S60" s="710"/>
      <c r="T60" s="710"/>
      <c r="U60" s="710"/>
    </row>
    <row r="63" spans="2:21" ht="15.6" customHeight="1" x14ac:dyDescent="0.25">
      <c r="B63" s="1183" t="s">
        <v>588</v>
      </c>
      <c r="C63" s="1183"/>
      <c r="D63" s="320" t="s">
        <v>589</v>
      </c>
      <c r="E63" s="710"/>
      <c r="F63" s="710"/>
      <c r="G63" s="710"/>
      <c r="H63" s="710"/>
      <c r="I63" s="710"/>
      <c r="J63" s="710"/>
      <c r="K63" s="710"/>
      <c r="L63" s="710"/>
      <c r="M63" s="710"/>
      <c r="N63" s="710"/>
      <c r="O63" s="710"/>
      <c r="P63" s="710"/>
      <c r="Q63" s="710"/>
      <c r="R63" s="710"/>
      <c r="S63" s="710"/>
      <c r="T63" s="710"/>
      <c r="U63" s="710"/>
    </row>
    <row r="64" spans="2:21" s="319" customFormat="1" x14ac:dyDescent="0.25">
      <c r="B64" s="1183"/>
      <c r="C64" s="1183"/>
      <c r="D64" s="320"/>
      <c r="E64" s="710"/>
      <c r="F64" s="214"/>
      <c r="G64" s="214"/>
      <c r="H64" s="214"/>
      <c r="I64" s="214"/>
      <c r="J64" s="214"/>
      <c r="K64" s="214"/>
      <c r="L64" s="214"/>
      <c r="M64" s="214"/>
      <c r="N64" s="214"/>
      <c r="O64" s="214"/>
      <c r="P64" s="214"/>
      <c r="Q64" s="214"/>
      <c r="R64" s="214"/>
      <c r="S64" s="214"/>
      <c r="T64" s="214"/>
      <c r="U64" s="214"/>
    </row>
    <row r="66" spans="2:21" x14ac:dyDescent="0.25">
      <c r="B66" s="1171" t="s">
        <v>590</v>
      </c>
      <c r="C66" s="1179" t="s">
        <v>591</v>
      </c>
      <c r="D66" s="1180"/>
      <c r="E66" s="1180"/>
      <c r="F66" s="1180"/>
      <c r="G66" s="1180"/>
      <c r="H66" s="1180"/>
      <c r="I66" s="1180"/>
      <c r="J66" s="1180"/>
      <c r="K66" s="1180"/>
      <c r="L66" s="1180"/>
      <c r="M66" s="1180"/>
      <c r="N66" s="1180"/>
      <c r="O66" s="1180"/>
      <c r="P66" s="1180"/>
      <c r="Q66" s="1180"/>
      <c r="R66" s="1180"/>
      <c r="S66" s="1180"/>
      <c r="T66" s="1181"/>
      <c r="U66" s="1171" t="s">
        <v>592</v>
      </c>
    </row>
    <row r="67" spans="2:21" x14ac:dyDescent="0.25">
      <c r="B67" s="1172"/>
      <c r="C67" s="776" t="s">
        <v>593</v>
      </c>
      <c r="D67" s="776" t="s">
        <v>594</v>
      </c>
      <c r="E67" s="776" t="s">
        <v>595</v>
      </c>
      <c r="F67" s="776" t="s">
        <v>596</v>
      </c>
      <c r="G67" s="776" t="s">
        <v>597</v>
      </c>
      <c r="H67" s="776" t="s">
        <v>598</v>
      </c>
      <c r="I67" s="776" t="s">
        <v>599</v>
      </c>
      <c r="J67" s="776" t="s">
        <v>600</v>
      </c>
      <c r="K67" s="776" t="s">
        <v>601</v>
      </c>
      <c r="L67" s="776" t="s">
        <v>602</v>
      </c>
      <c r="M67" s="776" t="s">
        <v>603</v>
      </c>
      <c r="N67" s="776" t="s">
        <v>604</v>
      </c>
      <c r="O67" s="776" t="s">
        <v>605</v>
      </c>
      <c r="P67" s="776" t="s">
        <v>606</v>
      </c>
      <c r="Q67" s="776" t="s">
        <v>607</v>
      </c>
      <c r="R67" s="776" t="s">
        <v>608</v>
      </c>
      <c r="S67" s="776" t="s">
        <v>609</v>
      </c>
      <c r="T67" s="776" t="s">
        <v>610</v>
      </c>
      <c r="U67" s="1172"/>
    </row>
    <row r="68" spans="2:21" x14ac:dyDescent="0.25">
      <c r="B68" s="744" t="s">
        <v>170</v>
      </c>
      <c r="C68" s="954">
        <v>36</v>
      </c>
      <c r="D68" s="954">
        <v>16585</v>
      </c>
      <c r="E68" s="954">
        <v>9</v>
      </c>
      <c r="F68" s="954">
        <v>54517</v>
      </c>
      <c r="G68" s="954">
        <v>1005</v>
      </c>
      <c r="H68" s="954">
        <v>693</v>
      </c>
      <c r="I68" s="954">
        <v>33</v>
      </c>
      <c r="J68" s="954">
        <v>1967</v>
      </c>
      <c r="K68" s="954">
        <v>380381</v>
      </c>
      <c r="L68" s="954">
        <v>3</v>
      </c>
      <c r="M68" s="954">
        <v>9</v>
      </c>
      <c r="N68" s="954">
        <v>1609</v>
      </c>
      <c r="O68" s="954">
        <v>873</v>
      </c>
      <c r="P68" s="954">
        <v>16</v>
      </c>
      <c r="Q68" s="954"/>
      <c r="R68" s="954"/>
      <c r="S68" s="954"/>
      <c r="T68" s="954"/>
      <c r="U68" s="954">
        <v>457736</v>
      </c>
    </row>
    <row r="69" spans="2:21" x14ac:dyDescent="0.25">
      <c r="B69" s="744" t="s">
        <v>467</v>
      </c>
      <c r="C69" s="954"/>
      <c r="D69" s="954"/>
      <c r="E69" s="954"/>
      <c r="F69" s="954"/>
      <c r="G69" s="954"/>
      <c r="H69" s="954"/>
      <c r="I69" s="954"/>
      <c r="J69" s="954"/>
      <c r="K69" s="954">
        <v>1</v>
      </c>
      <c r="L69" s="954"/>
      <c r="M69" s="954"/>
      <c r="N69" s="954"/>
      <c r="O69" s="954"/>
      <c r="P69" s="954"/>
      <c r="Q69" s="954"/>
      <c r="R69" s="954"/>
      <c r="S69" s="954"/>
      <c r="T69" s="954"/>
      <c r="U69" s="954">
        <v>1</v>
      </c>
    </row>
    <row r="70" spans="2:21" x14ac:dyDescent="0.25">
      <c r="B70" s="745" t="s">
        <v>468</v>
      </c>
      <c r="C70" s="954"/>
      <c r="D70" s="954"/>
      <c r="E70" s="954"/>
      <c r="F70" s="954"/>
      <c r="G70" s="954">
        <v>1</v>
      </c>
      <c r="H70" s="954"/>
      <c r="I70" s="954"/>
      <c r="J70" s="954"/>
      <c r="K70" s="954">
        <v>96242</v>
      </c>
      <c r="L70" s="954">
        <v>4</v>
      </c>
      <c r="M70" s="954">
        <v>11</v>
      </c>
      <c r="N70" s="954">
        <v>565</v>
      </c>
      <c r="O70" s="954">
        <v>581</v>
      </c>
      <c r="P70" s="954">
        <v>3</v>
      </c>
      <c r="Q70" s="954"/>
      <c r="R70" s="954"/>
      <c r="S70" s="954"/>
      <c r="T70" s="954"/>
      <c r="U70" s="954">
        <v>97407</v>
      </c>
    </row>
    <row r="71" spans="2:21" x14ac:dyDescent="0.25">
      <c r="B71" s="745" t="s">
        <v>469</v>
      </c>
      <c r="C71" s="954"/>
      <c r="D71" s="954"/>
      <c r="E71" s="954"/>
      <c r="F71" s="954"/>
      <c r="G71" s="954"/>
      <c r="H71" s="954"/>
      <c r="I71" s="954"/>
      <c r="J71" s="954"/>
      <c r="K71" s="954">
        <v>4159</v>
      </c>
      <c r="L71" s="954"/>
      <c r="M71" s="954"/>
      <c r="N71" s="954">
        <v>2</v>
      </c>
      <c r="O71" s="954"/>
      <c r="P71" s="954"/>
      <c r="Q71" s="954"/>
      <c r="R71" s="954"/>
      <c r="S71" s="954"/>
      <c r="T71" s="954"/>
      <c r="U71" s="954">
        <v>4161</v>
      </c>
    </row>
    <row r="72" spans="2:21" x14ac:dyDescent="0.25">
      <c r="B72" s="744" t="s">
        <v>470</v>
      </c>
      <c r="C72" s="954"/>
      <c r="D72" s="954">
        <v>1</v>
      </c>
      <c r="E72" s="954"/>
      <c r="F72" s="954">
        <v>2</v>
      </c>
      <c r="G72" s="954"/>
      <c r="H72" s="954"/>
      <c r="I72" s="954"/>
      <c r="J72" s="954"/>
      <c r="K72" s="954">
        <v>49151</v>
      </c>
      <c r="L72" s="954"/>
      <c r="M72" s="954"/>
      <c r="N72" s="954">
        <v>6</v>
      </c>
      <c r="O72" s="954"/>
      <c r="P72" s="954"/>
      <c r="Q72" s="954"/>
      <c r="R72" s="954"/>
      <c r="S72" s="954"/>
      <c r="T72" s="954"/>
      <c r="U72" s="954">
        <v>49160</v>
      </c>
    </row>
    <row r="73" spans="2:21" x14ac:dyDescent="0.25">
      <c r="B73" s="744" t="s">
        <v>472</v>
      </c>
      <c r="C73" s="954"/>
      <c r="D73" s="954"/>
      <c r="E73" s="954"/>
      <c r="F73" s="954"/>
      <c r="G73" s="954"/>
      <c r="H73" s="954"/>
      <c r="I73" s="954"/>
      <c r="J73" s="954"/>
      <c r="K73" s="954">
        <v>720</v>
      </c>
      <c r="L73" s="954"/>
      <c r="M73" s="954"/>
      <c r="N73" s="954">
        <v>5</v>
      </c>
      <c r="O73" s="954"/>
      <c r="P73" s="954"/>
      <c r="Q73" s="954"/>
      <c r="R73" s="954"/>
      <c r="S73" s="954"/>
      <c r="T73" s="954"/>
      <c r="U73" s="954">
        <v>725</v>
      </c>
    </row>
    <row r="74" spans="2:21" x14ac:dyDescent="0.25">
      <c r="B74" s="745" t="s">
        <v>473</v>
      </c>
      <c r="C74" s="954"/>
      <c r="D74" s="954"/>
      <c r="E74" s="954"/>
      <c r="F74" s="954"/>
      <c r="G74" s="954"/>
      <c r="H74" s="954"/>
      <c r="I74" s="954"/>
      <c r="J74" s="954"/>
      <c r="K74" s="954">
        <v>90</v>
      </c>
      <c r="L74" s="954"/>
      <c r="M74" s="954"/>
      <c r="N74" s="954">
        <v>6</v>
      </c>
      <c r="O74" s="954"/>
      <c r="P74" s="954"/>
      <c r="Q74" s="954"/>
      <c r="R74" s="954"/>
      <c r="S74" s="954"/>
      <c r="T74" s="954"/>
      <c r="U74" s="954">
        <v>96</v>
      </c>
    </row>
    <row r="75" spans="2:21" x14ac:dyDescent="0.25">
      <c r="B75" s="744" t="s">
        <v>475</v>
      </c>
      <c r="C75" s="954"/>
      <c r="D75" s="954"/>
      <c r="E75" s="954"/>
      <c r="F75" s="954"/>
      <c r="G75" s="954"/>
      <c r="H75" s="954"/>
      <c r="I75" s="954"/>
      <c r="J75" s="954"/>
      <c r="K75" s="954">
        <v>3</v>
      </c>
      <c r="L75" s="954"/>
      <c r="M75" s="954"/>
      <c r="N75" s="954"/>
      <c r="O75" s="954"/>
      <c r="P75" s="954"/>
      <c r="Q75" s="954"/>
      <c r="R75" s="954"/>
      <c r="S75" s="954"/>
      <c r="T75" s="954"/>
      <c r="U75" s="954">
        <v>3</v>
      </c>
    </row>
    <row r="76" spans="2:21" x14ac:dyDescent="0.25">
      <c r="B76" s="744" t="s">
        <v>476</v>
      </c>
      <c r="C76" s="954"/>
      <c r="D76" s="954"/>
      <c r="E76" s="954"/>
      <c r="F76" s="954"/>
      <c r="G76" s="954"/>
      <c r="H76" s="954"/>
      <c r="I76" s="954"/>
      <c r="J76" s="954"/>
      <c r="K76" s="954">
        <v>1</v>
      </c>
      <c r="L76" s="954"/>
      <c r="M76" s="954"/>
      <c r="N76" s="954"/>
      <c r="O76" s="954"/>
      <c r="P76" s="954"/>
      <c r="Q76" s="954"/>
      <c r="R76" s="954"/>
      <c r="S76" s="954"/>
      <c r="T76" s="954"/>
      <c r="U76" s="954">
        <v>1</v>
      </c>
    </row>
    <row r="77" spans="2:21" x14ac:dyDescent="0.25">
      <c r="B77" s="745" t="s">
        <v>477</v>
      </c>
      <c r="C77" s="954"/>
      <c r="D77" s="954"/>
      <c r="E77" s="954"/>
      <c r="F77" s="954"/>
      <c r="G77" s="954"/>
      <c r="H77" s="954"/>
      <c r="I77" s="954"/>
      <c r="J77" s="954"/>
      <c r="K77" s="954">
        <v>28</v>
      </c>
      <c r="L77" s="954"/>
      <c r="M77" s="954"/>
      <c r="N77" s="954">
        <v>1</v>
      </c>
      <c r="O77" s="954"/>
      <c r="P77" s="954"/>
      <c r="Q77" s="954"/>
      <c r="R77" s="954"/>
      <c r="S77" s="954"/>
      <c r="T77" s="954"/>
      <c r="U77" s="954">
        <v>29</v>
      </c>
    </row>
    <row r="78" spans="2:21" x14ac:dyDescent="0.25">
      <c r="B78" s="744" t="s">
        <v>478</v>
      </c>
      <c r="C78" s="954"/>
      <c r="D78" s="954"/>
      <c r="E78" s="954"/>
      <c r="F78" s="954"/>
      <c r="G78" s="954"/>
      <c r="H78" s="954"/>
      <c r="I78" s="954"/>
      <c r="J78" s="954"/>
      <c r="K78" s="954">
        <v>267</v>
      </c>
      <c r="L78" s="954">
        <v>1</v>
      </c>
      <c r="M78" s="954"/>
      <c r="N78" s="954">
        <v>5</v>
      </c>
      <c r="O78" s="954"/>
      <c r="P78" s="954"/>
      <c r="Q78" s="954"/>
      <c r="R78" s="954"/>
      <c r="S78" s="954"/>
      <c r="T78" s="954"/>
      <c r="U78" s="954">
        <v>273</v>
      </c>
    </row>
    <row r="79" spans="2:21" x14ac:dyDescent="0.25">
      <c r="B79" s="744" t="s">
        <v>480</v>
      </c>
      <c r="C79" s="954"/>
      <c r="D79" s="954"/>
      <c r="E79" s="954"/>
      <c r="F79" s="954"/>
      <c r="G79" s="954"/>
      <c r="H79" s="954"/>
      <c r="I79" s="954"/>
      <c r="J79" s="954"/>
      <c r="K79" s="954">
        <v>30</v>
      </c>
      <c r="L79" s="954"/>
      <c r="M79" s="954"/>
      <c r="N79" s="954"/>
      <c r="O79" s="954"/>
      <c r="P79" s="954"/>
      <c r="Q79" s="954"/>
      <c r="R79" s="954"/>
      <c r="S79" s="954"/>
      <c r="T79" s="954"/>
      <c r="U79" s="954">
        <v>30</v>
      </c>
    </row>
    <row r="80" spans="2:21" x14ac:dyDescent="0.25">
      <c r="B80" s="744" t="s">
        <v>481</v>
      </c>
      <c r="C80" s="954"/>
      <c r="D80" s="954"/>
      <c r="E80" s="954"/>
      <c r="F80" s="954"/>
      <c r="G80" s="954"/>
      <c r="H80" s="954"/>
      <c r="I80" s="954"/>
      <c r="J80" s="954"/>
      <c r="K80" s="954">
        <v>2</v>
      </c>
      <c r="L80" s="954"/>
      <c r="M80" s="954"/>
      <c r="N80" s="954"/>
      <c r="O80" s="954"/>
      <c r="P80" s="954"/>
      <c r="Q80" s="954"/>
      <c r="R80" s="954"/>
      <c r="S80" s="954"/>
      <c r="T80" s="954"/>
      <c r="U80" s="954">
        <v>2</v>
      </c>
    </row>
    <row r="81" spans="2:21" x14ac:dyDescent="0.25">
      <c r="B81" s="745" t="s">
        <v>482</v>
      </c>
      <c r="C81" s="954"/>
      <c r="D81" s="954"/>
      <c r="E81" s="954"/>
      <c r="F81" s="954"/>
      <c r="G81" s="954"/>
      <c r="H81" s="954"/>
      <c r="I81" s="954"/>
      <c r="J81" s="954"/>
      <c r="K81" s="954">
        <v>2146</v>
      </c>
      <c r="L81" s="954"/>
      <c r="M81" s="954"/>
      <c r="N81" s="954">
        <v>19</v>
      </c>
      <c r="O81" s="954">
        <v>2</v>
      </c>
      <c r="P81" s="954"/>
      <c r="Q81" s="954"/>
      <c r="R81" s="954"/>
      <c r="S81" s="954"/>
      <c r="T81" s="954"/>
      <c r="U81" s="954">
        <v>2167</v>
      </c>
    </row>
    <row r="82" spans="2:21" x14ac:dyDescent="0.25">
      <c r="B82" s="744" t="s">
        <v>483</v>
      </c>
      <c r="C82" s="954"/>
      <c r="D82" s="954"/>
      <c r="E82" s="954"/>
      <c r="F82" s="954"/>
      <c r="G82" s="954"/>
      <c r="H82" s="954"/>
      <c r="I82" s="954"/>
      <c r="J82" s="954"/>
      <c r="K82" s="954">
        <v>258</v>
      </c>
      <c r="L82" s="954"/>
      <c r="M82" s="954"/>
      <c r="N82" s="954"/>
      <c r="O82" s="954"/>
      <c r="P82" s="954"/>
      <c r="Q82" s="954"/>
      <c r="R82" s="954"/>
      <c r="S82" s="954"/>
      <c r="T82" s="954"/>
      <c r="U82" s="954">
        <v>258</v>
      </c>
    </row>
    <row r="83" spans="2:21" x14ac:dyDescent="0.25">
      <c r="B83" s="744" t="s">
        <v>485</v>
      </c>
      <c r="C83" s="954"/>
      <c r="D83" s="954"/>
      <c r="E83" s="954"/>
      <c r="F83" s="954"/>
      <c r="G83" s="954"/>
      <c r="H83" s="954"/>
      <c r="I83" s="954"/>
      <c r="J83" s="954"/>
      <c r="K83" s="954">
        <v>45</v>
      </c>
      <c r="L83" s="954"/>
      <c r="M83" s="954"/>
      <c r="N83" s="954">
        <v>1</v>
      </c>
      <c r="O83" s="954"/>
      <c r="P83" s="954"/>
      <c r="Q83" s="954"/>
      <c r="R83" s="954"/>
      <c r="S83" s="954"/>
      <c r="T83" s="954"/>
      <c r="U83" s="954">
        <v>46</v>
      </c>
    </row>
    <row r="84" spans="2:21" x14ac:dyDescent="0.25">
      <c r="B84" s="746" t="s">
        <v>173</v>
      </c>
      <c r="C84" s="954">
        <v>1</v>
      </c>
      <c r="D84" s="954">
        <v>1</v>
      </c>
      <c r="E84" s="954">
        <v>4</v>
      </c>
      <c r="F84" s="954">
        <v>6</v>
      </c>
      <c r="G84" s="954"/>
      <c r="H84" s="954">
        <v>6</v>
      </c>
      <c r="I84" s="954">
        <v>819</v>
      </c>
      <c r="J84" s="954">
        <v>33</v>
      </c>
      <c r="K84" s="954">
        <v>1110160</v>
      </c>
      <c r="L84" s="954">
        <v>3340</v>
      </c>
      <c r="M84" s="954">
        <v>3634</v>
      </c>
      <c r="N84" s="954">
        <v>72312</v>
      </c>
      <c r="O84" s="954">
        <v>12987</v>
      </c>
      <c r="P84" s="954">
        <v>80512</v>
      </c>
      <c r="Q84" s="954"/>
      <c r="R84" s="954"/>
      <c r="S84" s="954"/>
      <c r="T84" s="954"/>
      <c r="U84" s="954">
        <v>1283815</v>
      </c>
    </row>
    <row r="85" spans="2:21" x14ac:dyDescent="0.25">
      <c r="B85" s="745" t="s">
        <v>487</v>
      </c>
      <c r="C85" s="954"/>
      <c r="D85" s="954"/>
      <c r="E85" s="954"/>
      <c r="F85" s="954"/>
      <c r="G85" s="954"/>
      <c r="H85" s="954"/>
      <c r="I85" s="954"/>
      <c r="J85" s="954"/>
      <c r="K85" s="954">
        <v>9</v>
      </c>
      <c r="L85" s="954"/>
      <c r="M85" s="954"/>
      <c r="N85" s="954">
        <v>7</v>
      </c>
      <c r="O85" s="954">
        <v>1</v>
      </c>
      <c r="P85" s="954">
        <v>45</v>
      </c>
      <c r="Q85" s="954"/>
      <c r="R85" s="954"/>
      <c r="S85" s="954"/>
      <c r="T85" s="954"/>
      <c r="U85" s="954">
        <v>62</v>
      </c>
    </row>
    <row r="86" spans="2:21" x14ac:dyDescent="0.25">
      <c r="B86" s="746" t="s">
        <v>488</v>
      </c>
      <c r="C86" s="954"/>
      <c r="D86" s="954"/>
      <c r="E86" s="954"/>
      <c r="F86" s="954"/>
      <c r="G86" s="954"/>
      <c r="H86" s="954"/>
      <c r="I86" s="954"/>
      <c r="J86" s="954"/>
      <c r="K86" s="954">
        <v>3998</v>
      </c>
      <c r="L86" s="954"/>
      <c r="M86" s="954">
        <v>112</v>
      </c>
      <c r="N86" s="954">
        <v>9</v>
      </c>
      <c r="O86" s="954">
        <v>1</v>
      </c>
      <c r="P86" s="954"/>
      <c r="Q86" s="954"/>
      <c r="R86" s="954"/>
      <c r="S86" s="954"/>
      <c r="T86" s="954"/>
      <c r="U86" s="954">
        <v>4120</v>
      </c>
    </row>
    <row r="87" spans="2:21" x14ac:dyDescent="0.25">
      <c r="B87" s="749" t="s">
        <v>490</v>
      </c>
      <c r="C87" s="954"/>
      <c r="D87" s="954"/>
      <c r="E87" s="954"/>
      <c r="F87" s="954"/>
      <c r="G87" s="954"/>
      <c r="H87" s="954"/>
      <c r="I87" s="954"/>
      <c r="J87" s="954"/>
      <c r="K87" s="954">
        <v>1</v>
      </c>
      <c r="L87" s="954"/>
      <c r="M87" s="954"/>
      <c r="N87" s="954"/>
      <c r="O87" s="954"/>
      <c r="P87" s="954">
        <v>4</v>
      </c>
      <c r="Q87" s="954"/>
      <c r="R87" s="954"/>
      <c r="S87" s="954"/>
      <c r="T87" s="954"/>
      <c r="U87" s="954">
        <v>5</v>
      </c>
    </row>
    <row r="88" spans="2:21" x14ac:dyDescent="0.25">
      <c r="B88" s="749" t="s">
        <v>493</v>
      </c>
      <c r="C88" s="954"/>
      <c r="D88" s="954"/>
      <c r="E88" s="954"/>
      <c r="F88" s="954"/>
      <c r="G88" s="954"/>
      <c r="H88" s="954"/>
      <c r="I88" s="954"/>
      <c r="J88" s="954"/>
      <c r="K88" s="954"/>
      <c r="L88" s="954"/>
      <c r="M88" s="954"/>
      <c r="N88" s="954"/>
      <c r="O88" s="954"/>
      <c r="P88" s="954">
        <v>4</v>
      </c>
      <c r="Q88" s="954"/>
      <c r="R88" s="954"/>
      <c r="S88" s="954"/>
      <c r="T88" s="954"/>
      <c r="U88" s="954">
        <v>4</v>
      </c>
    </row>
    <row r="89" spans="2:21" x14ac:dyDescent="0.25">
      <c r="B89" s="745" t="s">
        <v>494</v>
      </c>
      <c r="C89" s="954"/>
      <c r="D89" s="954"/>
      <c r="E89" s="954"/>
      <c r="F89" s="954"/>
      <c r="G89" s="954"/>
      <c r="H89" s="954"/>
      <c r="I89" s="954"/>
      <c r="J89" s="954"/>
      <c r="K89" s="954">
        <v>1</v>
      </c>
      <c r="L89" s="954"/>
      <c r="M89" s="954"/>
      <c r="N89" s="954"/>
      <c r="O89" s="954"/>
      <c r="P89" s="954">
        <v>1</v>
      </c>
      <c r="Q89" s="954"/>
      <c r="R89" s="954"/>
      <c r="S89" s="954"/>
      <c r="T89" s="954"/>
      <c r="U89" s="954">
        <v>2</v>
      </c>
    </row>
    <row r="90" spans="2:21" x14ac:dyDescent="0.25">
      <c r="B90" s="749" t="s">
        <v>495</v>
      </c>
      <c r="C90" s="954"/>
      <c r="D90" s="954"/>
      <c r="E90" s="954"/>
      <c r="F90" s="954"/>
      <c r="G90" s="954"/>
      <c r="H90" s="954"/>
      <c r="I90" s="954"/>
      <c r="J90" s="954"/>
      <c r="K90" s="954"/>
      <c r="L90" s="954"/>
      <c r="M90" s="954"/>
      <c r="N90" s="954"/>
      <c r="O90" s="954"/>
      <c r="P90" s="954">
        <v>3</v>
      </c>
      <c r="Q90" s="954"/>
      <c r="R90" s="954"/>
      <c r="S90" s="954"/>
      <c r="T90" s="954"/>
      <c r="U90" s="954">
        <v>3</v>
      </c>
    </row>
    <row r="91" spans="2:21" x14ac:dyDescent="0.25">
      <c r="B91" s="745" t="s">
        <v>496</v>
      </c>
      <c r="C91" s="954"/>
      <c r="D91" s="954"/>
      <c r="E91" s="954"/>
      <c r="F91" s="954"/>
      <c r="G91" s="954"/>
      <c r="H91" s="954"/>
      <c r="I91" s="954"/>
      <c r="J91" s="954"/>
      <c r="K91" s="954">
        <v>51</v>
      </c>
      <c r="L91" s="954"/>
      <c r="M91" s="954">
        <v>90</v>
      </c>
      <c r="N91" s="954">
        <v>10</v>
      </c>
      <c r="O91" s="954">
        <v>4</v>
      </c>
      <c r="P91" s="954">
        <v>46</v>
      </c>
      <c r="Q91" s="954"/>
      <c r="R91" s="954"/>
      <c r="S91" s="954"/>
      <c r="T91" s="954"/>
      <c r="U91" s="954">
        <v>201</v>
      </c>
    </row>
    <row r="92" spans="2:21" x14ac:dyDescent="0.25">
      <c r="B92" s="747" t="s">
        <v>611</v>
      </c>
      <c r="C92" s="954"/>
      <c r="D92" s="954">
        <v>1851</v>
      </c>
      <c r="E92" s="954">
        <v>199</v>
      </c>
      <c r="F92" s="954">
        <v>156</v>
      </c>
      <c r="G92" s="954"/>
      <c r="H92" s="954">
        <v>2</v>
      </c>
      <c r="I92" s="954">
        <v>22</v>
      </c>
      <c r="J92" s="954">
        <v>56</v>
      </c>
      <c r="K92" s="954">
        <v>7346</v>
      </c>
      <c r="L92" s="954">
        <v>6</v>
      </c>
      <c r="M92" s="954">
        <v>464</v>
      </c>
      <c r="N92" s="954">
        <v>215</v>
      </c>
      <c r="O92" s="954"/>
      <c r="P92" s="954">
        <v>2</v>
      </c>
      <c r="Q92" s="954"/>
      <c r="R92" s="954"/>
      <c r="S92" s="954"/>
      <c r="T92" s="954"/>
      <c r="U92" s="954">
        <v>10319</v>
      </c>
    </row>
    <row r="93" spans="2:21" x14ac:dyDescent="0.25">
      <c r="B93" s="748" t="s">
        <v>497</v>
      </c>
      <c r="C93" s="954"/>
      <c r="D93" s="954"/>
      <c r="E93" s="954"/>
      <c r="F93" s="954"/>
      <c r="G93" s="954"/>
      <c r="H93" s="954"/>
      <c r="I93" s="954"/>
      <c r="J93" s="954"/>
      <c r="K93" s="954">
        <v>3</v>
      </c>
      <c r="L93" s="954"/>
      <c r="M93" s="954"/>
      <c r="N93" s="954"/>
      <c r="O93" s="954"/>
      <c r="P93" s="954"/>
      <c r="Q93" s="954"/>
      <c r="R93" s="954"/>
      <c r="S93" s="954"/>
      <c r="T93" s="954"/>
      <c r="U93" s="954">
        <v>3</v>
      </c>
    </row>
    <row r="94" spans="2:21" x14ac:dyDescent="0.25">
      <c r="B94" s="748" t="s">
        <v>498</v>
      </c>
      <c r="C94" s="954"/>
      <c r="D94" s="954"/>
      <c r="E94" s="954"/>
      <c r="F94" s="954"/>
      <c r="G94" s="954"/>
      <c r="H94" s="954"/>
      <c r="I94" s="954"/>
      <c r="J94" s="954"/>
      <c r="K94" s="954">
        <v>1</v>
      </c>
      <c r="L94" s="954"/>
      <c r="M94" s="954"/>
      <c r="N94" s="954"/>
      <c r="O94" s="954"/>
      <c r="P94" s="954"/>
      <c r="Q94" s="954"/>
      <c r="R94" s="954"/>
      <c r="S94" s="954"/>
      <c r="T94" s="954"/>
      <c r="U94" s="954">
        <v>1</v>
      </c>
    </row>
    <row r="95" spans="2:21" x14ac:dyDescent="0.25">
      <c r="B95" s="749" t="s">
        <v>175</v>
      </c>
      <c r="C95" s="954"/>
      <c r="D95" s="954"/>
      <c r="E95" s="954"/>
      <c r="F95" s="954"/>
      <c r="G95" s="954"/>
      <c r="H95" s="954"/>
      <c r="I95" s="954"/>
      <c r="J95" s="954"/>
      <c r="K95" s="954">
        <v>98</v>
      </c>
      <c r="L95" s="954">
        <v>6</v>
      </c>
      <c r="M95" s="954">
        <v>268</v>
      </c>
      <c r="N95" s="954">
        <v>8</v>
      </c>
      <c r="O95" s="954">
        <v>2</v>
      </c>
      <c r="P95" s="954">
        <v>132</v>
      </c>
      <c r="Q95" s="954"/>
      <c r="R95" s="954"/>
      <c r="S95" s="954"/>
      <c r="T95" s="954"/>
      <c r="U95" s="954">
        <v>514</v>
      </c>
    </row>
    <row r="96" spans="2:21" x14ac:dyDescent="0.25">
      <c r="B96" s="749" t="s">
        <v>500</v>
      </c>
      <c r="C96" s="954"/>
      <c r="D96" s="954"/>
      <c r="E96" s="954"/>
      <c r="F96" s="954"/>
      <c r="G96" s="954"/>
      <c r="H96" s="954"/>
      <c r="I96" s="954"/>
      <c r="J96" s="954"/>
      <c r="K96" s="954"/>
      <c r="L96" s="954"/>
      <c r="M96" s="954">
        <v>10</v>
      </c>
      <c r="N96" s="954"/>
      <c r="O96" s="954"/>
      <c r="P96" s="954"/>
      <c r="Q96" s="954"/>
      <c r="R96" s="954"/>
      <c r="S96" s="954"/>
      <c r="T96" s="954"/>
      <c r="U96" s="954">
        <v>10</v>
      </c>
    </row>
    <row r="97" spans="2:21" x14ac:dyDescent="0.25">
      <c r="B97" s="749" t="s">
        <v>501</v>
      </c>
      <c r="C97" s="954"/>
      <c r="D97" s="954"/>
      <c r="E97" s="954"/>
      <c r="F97" s="954"/>
      <c r="G97" s="954"/>
      <c r="H97" s="954"/>
      <c r="I97" s="954"/>
      <c r="J97" s="954"/>
      <c r="K97" s="954">
        <v>2</v>
      </c>
      <c r="L97" s="954"/>
      <c r="M97" s="954"/>
      <c r="N97" s="954">
        <v>1</v>
      </c>
      <c r="O97" s="954"/>
      <c r="P97" s="954">
        <v>19</v>
      </c>
      <c r="Q97" s="954"/>
      <c r="R97" s="954"/>
      <c r="S97" s="954"/>
      <c r="T97" s="954"/>
      <c r="U97" s="954">
        <v>22</v>
      </c>
    </row>
    <row r="98" spans="2:21" x14ac:dyDescent="0.25">
      <c r="B98" s="745" t="s">
        <v>135</v>
      </c>
      <c r="C98" s="954"/>
      <c r="D98" s="954"/>
      <c r="E98" s="954"/>
      <c r="F98" s="954"/>
      <c r="G98" s="954"/>
      <c r="H98" s="954"/>
      <c r="I98" s="954"/>
      <c r="J98" s="954"/>
      <c r="K98" s="954">
        <v>1</v>
      </c>
      <c r="L98" s="954"/>
      <c r="M98" s="954"/>
      <c r="N98" s="954"/>
      <c r="O98" s="954"/>
      <c r="P98" s="954">
        <v>1</v>
      </c>
      <c r="Q98" s="954"/>
      <c r="R98" s="954"/>
      <c r="S98" s="954"/>
      <c r="T98" s="954"/>
      <c r="U98" s="954">
        <v>2</v>
      </c>
    </row>
    <row r="99" spans="2:21" x14ac:dyDescent="0.25">
      <c r="B99" s="749" t="s">
        <v>502</v>
      </c>
      <c r="C99" s="954"/>
      <c r="D99" s="954"/>
      <c r="E99" s="954"/>
      <c r="F99" s="954"/>
      <c r="G99" s="954"/>
      <c r="H99" s="954"/>
      <c r="I99" s="954"/>
      <c r="J99" s="954"/>
      <c r="K99" s="954">
        <v>13</v>
      </c>
      <c r="L99" s="954"/>
      <c r="M99" s="954">
        <v>1</v>
      </c>
      <c r="N99" s="954"/>
      <c r="O99" s="954"/>
      <c r="P99" s="954"/>
      <c r="Q99" s="954"/>
      <c r="R99" s="954"/>
      <c r="S99" s="954"/>
      <c r="T99" s="954"/>
      <c r="U99" s="954">
        <v>14</v>
      </c>
    </row>
    <row r="100" spans="2:21" x14ac:dyDescent="0.25">
      <c r="B100" s="747" t="s">
        <v>612</v>
      </c>
      <c r="C100" s="954"/>
      <c r="D100" s="954"/>
      <c r="E100" s="954"/>
      <c r="F100" s="954"/>
      <c r="G100" s="954"/>
      <c r="H100" s="954"/>
      <c r="I100" s="954"/>
      <c r="J100" s="954"/>
      <c r="K100" s="954">
        <v>1</v>
      </c>
      <c r="L100" s="954"/>
      <c r="M100" s="954"/>
      <c r="N100" s="954"/>
      <c r="O100" s="954"/>
      <c r="P100" s="954"/>
      <c r="Q100" s="954"/>
      <c r="R100" s="954"/>
      <c r="S100" s="954"/>
      <c r="T100" s="954"/>
      <c r="U100" s="954">
        <v>1</v>
      </c>
    </row>
    <row r="101" spans="2:21" x14ac:dyDescent="0.25">
      <c r="B101" s="746" t="s">
        <v>613</v>
      </c>
      <c r="C101" s="954"/>
      <c r="D101" s="954">
        <v>41</v>
      </c>
      <c r="E101" s="954">
        <v>1</v>
      </c>
      <c r="F101" s="954">
        <v>712</v>
      </c>
      <c r="G101" s="954">
        <v>139</v>
      </c>
      <c r="H101" s="954">
        <v>10</v>
      </c>
      <c r="I101" s="954">
        <v>5</v>
      </c>
      <c r="J101" s="954">
        <v>7</v>
      </c>
      <c r="K101" s="954">
        <v>6417</v>
      </c>
      <c r="L101" s="954">
        <v>10</v>
      </c>
      <c r="M101" s="954">
        <v>20</v>
      </c>
      <c r="N101" s="954">
        <v>339</v>
      </c>
      <c r="O101" s="954">
        <v>355</v>
      </c>
      <c r="P101" s="954">
        <v>297</v>
      </c>
      <c r="Q101" s="954">
        <v>135728</v>
      </c>
      <c r="R101" s="954">
        <v>20906</v>
      </c>
      <c r="S101" s="954">
        <v>669</v>
      </c>
      <c r="T101" s="954">
        <v>68533</v>
      </c>
      <c r="U101" s="954">
        <v>234189</v>
      </c>
    </row>
    <row r="102" spans="2:21" x14ac:dyDescent="0.25">
      <c r="B102" s="750" t="s">
        <v>592</v>
      </c>
      <c r="C102" s="954">
        <v>37</v>
      </c>
      <c r="D102" s="954">
        <v>18479</v>
      </c>
      <c r="E102" s="954">
        <v>213</v>
      </c>
      <c r="F102" s="954">
        <v>55393</v>
      </c>
      <c r="G102" s="954">
        <v>1145</v>
      </c>
      <c r="H102" s="954">
        <v>711</v>
      </c>
      <c r="I102" s="954">
        <v>879</v>
      </c>
      <c r="J102" s="954">
        <v>2063</v>
      </c>
      <c r="K102" s="954">
        <v>1661626</v>
      </c>
      <c r="L102" s="954">
        <v>3370</v>
      </c>
      <c r="M102" s="954">
        <v>4619</v>
      </c>
      <c r="N102" s="954">
        <v>75120</v>
      </c>
      <c r="O102" s="954">
        <v>14806</v>
      </c>
      <c r="P102" s="954">
        <v>81085</v>
      </c>
      <c r="Q102" s="954">
        <v>135728</v>
      </c>
      <c r="R102" s="954">
        <v>20906</v>
      </c>
      <c r="S102" s="954">
        <v>669</v>
      </c>
      <c r="T102" s="954">
        <v>68533</v>
      </c>
      <c r="U102" s="954">
        <v>2145382</v>
      </c>
    </row>
    <row r="105" spans="2:21" x14ac:dyDescent="0.25">
      <c r="B105" s="1165" t="s">
        <v>614</v>
      </c>
      <c r="C105" s="1166"/>
      <c r="D105" s="710"/>
      <c r="E105" s="710"/>
      <c r="F105" s="710"/>
      <c r="G105" s="710"/>
      <c r="H105" s="710"/>
      <c r="I105" s="710"/>
      <c r="J105" s="710"/>
      <c r="K105" s="710"/>
      <c r="L105" s="710"/>
      <c r="M105" s="710"/>
      <c r="N105" s="710"/>
      <c r="O105" s="710"/>
      <c r="P105" s="710"/>
      <c r="Q105" s="710"/>
      <c r="R105" s="710"/>
      <c r="S105" s="710"/>
      <c r="T105" s="710"/>
      <c r="U105" s="710"/>
    </row>
    <row r="106" spans="2:21" ht="18" x14ac:dyDescent="0.25">
      <c r="B106" s="751" t="s">
        <v>558</v>
      </c>
      <c r="C106" s="494"/>
      <c r="D106" s="710"/>
      <c r="E106" s="710"/>
      <c r="F106" s="710"/>
      <c r="G106" s="710"/>
      <c r="H106" s="710"/>
      <c r="I106" s="710"/>
      <c r="J106" s="710"/>
      <c r="K106" s="710"/>
      <c r="L106" s="710"/>
      <c r="M106" s="710"/>
      <c r="N106" s="710"/>
      <c r="O106" s="710"/>
      <c r="P106" s="710"/>
      <c r="Q106" s="710"/>
      <c r="R106" s="710"/>
      <c r="S106" s="710"/>
      <c r="T106" s="710"/>
      <c r="U106" s="710"/>
    </row>
    <row r="107" spans="2:21" x14ac:dyDescent="0.25">
      <c r="B107" s="752" t="s">
        <v>560</v>
      </c>
      <c r="C107" s="494" t="s">
        <v>615</v>
      </c>
      <c r="D107" s="710"/>
      <c r="E107" s="710"/>
      <c r="F107" s="710"/>
      <c r="G107" s="710"/>
      <c r="H107" s="710"/>
      <c r="I107" s="710"/>
      <c r="J107" s="710"/>
      <c r="K107" s="710"/>
      <c r="L107" s="710"/>
      <c r="M107" s="710"/>
      <c r="N107" s="710"/>
      <c r="O107" s="710"/>
      <c r="P107" s="710"/>
      <c r="Q107" s="710"/>
      <c r="R107" s="710"/>
      <c r="S107" s="710"/>
      <c r="T107" s="710"/>
      <c r="U107" s="710"/>
    </row>
    <row r="108" spans="2:21" x14ac:dyDescent="0.25">
      <c r="B108" s="752" t="s">
        <v>572</v>
      </c>
      <c r="C108" s="494" t="s">
        <v>616</v>
      </c>
      <c r="D108" s="710"/>
      <c r="E108" s="710"/>
      <c r="F108" s="710"/>
      <c r="G108" s="710"/>
      <c r="H108" s="710"/>
      <c r="I108" s="710"/>
      <c r="J108" s="710"/>
      <c r="K108" s="710"/>
      <c r="L108" s="710"/>
      <c r="M108" s="710"/>
      <c r="N108" s="710"/>
      <c r="O108" s="710"/>
      <c r="P108" s="710"/>
      <c r="Q108" s="710"/>
      <c r="R108" s="710"/>
      <c r="S108" s="710"/>
      <c r="T108" s="710"/>
      <c r="U108" s="710"/>
    </row>
    <row r="109" spans="2:21" x14ac:dyDescent="0.25">
      <c r="B109" s="752" t="s">
        <v>575</v>
      </c>
      <c r="C109" s="494" t="s">
        <v>617</v>
      </c>
      <c r="D109" s="710"/>
      <c r="E109" s="710"/>
      <c r="F109" s="710"/>
      <c r="G109" s="710"/>
      <c r="H109" s="710"/>
      <c r="I109" s="710"/>
      <c r="J109" s="710"/>
      <c r="K109" s="710"/>
      <c r="L109" s="710"/>
      <c r="M109" s="710"/>
      <c r="N109" s="710"/>
      <c r="O109" s="710"/>
      <c r="P109" s="710"/>
      <c r="Q109" s="710"/>
      <c r="R109" s="710"/>
      <c r="S109" s="710"/>
      <c r="T109" s="710"/>
      <c r="U109" s="710"/>
    </row>
    <row r="110" spans="2:21" x14ac:dyDescent="0.25">
      <c r="B110" s="752" t="s">
        <v>578</v>
      </c>
      <c r="C110" s="494" t="s">
        <v>618</v>
      </c>
      <c r="D110" s="710"/>
      <c r="E110" s="710"/>
      <c r="F110" s="710"/>
      <c r="G110" s="710"/>
      <c r="H110" s="710"/>
      <c r="I110" s="710"/>
      <c r="J110" s="710"/>
      <c r="K110" s="710"/>
      <c r="L110" s="710"/>
      <c r="M110" s="710"/>
      <c r="N110" s="710"/>
      <c r="O110" s="710"/>
      <c r="P110" s="710"/>
      <c r="Q110" s="710"/>
      <c r="R110" s="710"/>
      <c r="S110" s="710"/>
      <c r="T110" s="710"/>
      <c r="U110" s="710"/>
    </row>
    <row r="114" spans="2:3" x14ac:dyDescent="0.25">
      <c r="B114" s="1165" t="s">
        <v>619</v>
      </c>
      <c r="C114" s="1166"/>
    </row>
    <row r="115" spans="2:3" x14ac:dyDescent="0.25">
      <c r="B115" s="955" t="s">
        <v>620</v>
      </c>
      <c r="C115" s="955" t="s">
        <v>621</v>
      </c>
    </row>
    <row r="116" spans="2:3" x14ac:dyDescent="0.25">
      <c r="B116" s="753" t="s">
        <v>562</v>
      </c>
      <c r="C116" s="754" t="s">
        <v>170</v>
      </c>
    </row>
    <row r="117" spans="2:3" x14ac:dyDescent="0.25">
      <c r="B117" s="753" t="s">
        <v>562</v>
      </c>
      <c r="C117" s="754" t="s">
        <v>467</v>
      </c>
    </row>
    <row r="118" spans="2:3" x14ac:dyDescent="0.25">
      <c r="B118" s="753" t="s">
        <v>564</v>
      </c>
      <c r="C118" s="755" t="s">
        <v>468</v>
      </c>
    </row>
    <row r="119" spans="2:3" x14ac:dyDescent="0.25">
      <c r="B119" s="753" t="s">
        <v>564</v>
      </c>
      <c r="C119" s="755" t="s">
        <v>469</v>
      </c>
    </row>
    <row r="120" spans="2:3" x14ac:dyDescent="0.25">
      <c r="B120" s="753" t="s">
        <v>562</v>
      </c>
      <c r="C120" s="754" t="s">
        <v>470</v>
      </c>
    </row>
    <row r="121" spans="2:3" x14ac:dyDescent="0.25">
      <c r="B121" s="753" t="s">
        <v>562</v>
      </c>
      <c r="C121" s="754" t="s">
        <v>472</v>
      </c>
    </row>
    <row r="122" spans="2:3" x14ac:dyDescent="0.25">
      <c r="B122" s="753" t="s">
        <v>564</v>
      </c>
      <c r="C122" s="755" t="s">
        <v>473</v>
      </c>
    </row>
    <row r="123" spans="2:3" ht="31.5" x14ac:dyDescent="0.25">
      <c r="B123" s="753" t="s">
        <v>562</v>
      </c>
      <c r="C123" s="754" t="s">
        <v>475</v>
      </c>
    </row>
    <row r="124" spans="2:3" ht="31.5" x14ac:dyDescent="0.25">
      <c r="B124" s="753" t="s">
        <v>562</v>
      </c>
      <c r="C124" s="754" t="s">
        <v>476</v>
      </c>
    </row>
    <row r="125" spans="2:3" ht="39.6" customHeight="1" thickBot="1" x14ac:dyDescent="0.3">
      <c r="B125" s="753" t="s">
        <v>564</v>
      </c>
      <c r="C125" s="755" t="s">
        <v>477</v>
      </c>
    </row>
    <row r="126" spans="2:3" ht="31.5" x14ac:dyDescent="0.25">
      <c r="B126" s="753" t="s">
        <v>562</v>
      </c>
      <c r="C126" s="754" t="s">
        <v>478</v>
      </c>
    </row>
    <row r="127" spans="2:3" ht="31.5" x14ac:dyDescent="0.25">
      <c r="B127" s="753" t="s">
        <v>562</v>
      </c>
      <c r="C127" s="754" t="s">
        <v>480</v>
      </c>
    </row>
    <row r="128" spans="2:3" ht="31.5" x14ac:dyDescent="0.25">
      <c r="B128" s="753" t="s">
        <v>562</v>
      </c>
      <c r="C128" s="754" t="s">
        <v>481</v>
      </c>
    </row>
    <row r="129" spans="2:5" ht="31.5" x14ac:dyDescent="0.25">
      <c r="B129" s="753" t="s">
        <v>564</v>
      </c>
      <c r="C129" s="755" t="s">
        <v>482</v>
      </c>
      <c r="D129" s="710"/>
      <c r="E129" s="710"/>
    </row>
    <row r="130" spans="2:5" ht="31.5" x14ac:dyDescent="0.25">
      <c r="B130" s="753" t="s">
        <v>564</v>
      </c>
      <c r="C130" s="755" t="s">
        <v>483</v>
      </c>
      <c r="D130" s="710"/>
      <c r="E130" s="710"/>
    </row>
    <row r="131" spans="2:5" ht="31.5" x14ac:dyDescent="0.25">
      <c r="B131" s="753" t="s">
        <v>562</v>
      </c>
      <c r="C131" s="754" t="s">
        <v>485</v>
      </c>
      <c r="D131" s="710"/>
      <c r="E131" s="710"/>
    </row>
    <row r="132" spans="2:5" x14ac:dyDescent="0.25">
      <c r="B132" s="753" t="s">
        <v>563</v>
      </c>
      <c r="C132" s="756" t="s">
        <v>173</v>
      </c>
      <c r="D132" s="710"/>
      <c r="E132" s="710"/>
    </row>
    <row r="133" spans="2:5" x14ac:dyDescent="0.25">
      <c r="B133" s="753" t="s">
        <v>564</v>
      </c>
      <c r="C133" s="755" t="s">
        <v>487</v>
      </c>
      <c r="D133" s="710"/>
      <c r="E133" s="710"/>
    </row>
    <row r="134" spans="2:5" x14ac:dyDescent="0.25">
      <c r="B134" s="753" t="s">
        <v>563</v>
      </c>
      <c r="C134" s="756" t="s">
        <v>488</v>
      </c>
      <c r="D134" s="710"/>
      <c r="E134" s="710"/>
    </row>
    <row r="135" spans="2:5" ht="31.5" x14ac:dyDescent="0.25">
      <c r="B135" s="753" t="s">
        <v>570</v>
      </c>
      <c r="C135" s="758" t="s">
        <v>490</v>
      </c>
      <c r="D135" s="710"/>
      <c r="E135" s="710"/>
    </row>
    <row r="136" spans="2:5" ht="31.5" x14ac:dyDescent="0.25">
      <c r="B136" s="753" t="s">
        <v>570</v>
      </c>
      <c r="C136" s="758" t="s">
        <v>493</v>
      </c>
      <c r="D136" s="710"/>
      <c r="E136" s="710"/>
    </row>
    <row r="137" spans="2:5" ht="31.5" x14ac:dyDescent="0.25">
      <c r="B137" s="753" t="s">
        <v>564</v>
      </c>
      <c r="C137" s="755" t="s">
        <v>494</v>
      </c>
      <c r="D137" s="710"/>
      <c r="E137" s="710"/>
    </row>
    <row r="138" spans="2:5" ht="31.5" x14ac:dyDescent="0.25">
      <c r="B138" s="753" t="s">
        <v>570</v>
      </c>
      <c r="C138" s="758" t="s">
        <v>495</v>
      </c>
      <c r="D138" s="710"/>
      <c r="E138" s="710"/>
    </row>
    <row r="139" spans="2:5" x14ac:dyDescent="0.25">
      <c r="B139" s="753" t="s">
        <v>564</v>
      </c>
      <c r="C139" s="755" t="s">
        <v>496</v>
      </c>
      <c r="D139" s="710"/>
      <c r="E139" s="710"/>
    </row>
    <row r="140" spans="2:5" x14ac:dyDescent="0.25">
      <c r="B140" s="753" t="s">
        <v>587</v>
      </c>
      <c r="C140" s="757" t="s">
        <v>497</v>
      </c>
      <c r="D140" s="710"/>
      <c r="E140" s="710"/>
    </row>
    <row r="141" spans="2:5" x14ac:dyDescent="0.25">
      <c r="B141" s="753" t="s">
        <v>587</v>
      </c>
      <c r="C141" s="757" t="s">
        <v>498</v>
      </c>
      <c r="D141" s="710"/>
      <c r="E141" s="710"/>
    </row>
    <row r="142" spans="2:5" x14ac:dyDescent="0.25">
      <c r="B142" s="753" t="s">
        <v>570</v>
      </c>
      <c r="C142" s="758" t="s">
        <v>175</v>
      </c>
      <c r="D142" s="710"/>
      <c r="E142" s="710"/>
    </row>
    <row r="143" spans="2:5" x14ac:dyDescent="0.25">
      <c r="B143" s="753" t="s">
        <v>570</v>
      </c>
      <c r="C143" s="758" t="s">
        <v>500</v>
      </c>
      <c r="D143" s="710"/>
      <c r="E143" s="710"/>
    </row>
    <row r="144" spans="2:5" ht="31.5" x14ac:dyDescent="0.25">
      <c r="B144" s="753" t="s">
        <v>570</v>
      </c>
      <c r="C144" s="758" t="s">
        <v>501</v>
      </c>
      <c r="D144" s="710"/>
      <c r="E144" s="710"/>
    </row>
    <row r="145" spans="2:5" ht="31.5" x14ac:dyDescent="0.25">
      <c r="B145" s="753" t="s">
        <v>564</v>
      </c>
      <c r="C145" s="755" t="s">
        <v>135</v>
      </c>
      <c r="D145" s="710"/>
      <c r="E145" s="710"/>
    </row>
    <row r="146" spans="2:5" ht="31.5" x14ac:dyDescent="0.25">
      <c r="B146" s="753" t="s">
        <v>570</v>
      </c>
      <c r="C146" s="758" t="s">
        <v>502</v>
      </c>
      <c r="D146" s="710"/>
      <c r="E146" s="710"/>
    </row>
    <row r="149" spans="2:5" ht="31.5" x14ac:dyDescent="0.25">
      <c r="B149" s="759" t="s">
        <v>622</v>
      </c>
      <c r="C149" s="760" t="s">
        <v>623</v>
      </c>
      <c r="D149" s="1169" t="s">
        <v>624</v>
      </c>
      <c r="E149" s="1169"/>
    </row>
    <row r="150" spans="2:5" x14ac:dyDescent="0.25">
      <c r="B150" s="752" t="s">
        <v>625</v>
      </c>
      <c r="C150" s="721">
        <f>C151+C152+C153+C154+C155+C156+C157</f>
        <v>1654316</v>
      </c>
      <c r="D150" s="1168"/>
      <c r="E150" s="1168"/>
    </row>
    <row r="151" spans="2:5" x14ac:dyDescent="0.25">
      <c r="B151" s="761" t="s">
        <v>562</v>
      </c>
      <c r="C151" s="762">
        <f>SUM(C68:C69,C72:C73,C75:C76,C78:C80,C82:C83, K68:K69,K72:K73,K75:K76,K78:K80,K82:K83)</f>
        <v>430895</v>
      </c>
      <c r="D151" s="1170"/>
      <c r="E151" s="1170"/>
    </row>
    <row r="152" spans="2:5" x14ac:dyDescent="0.25">
      <c r="B152" s="763" t="s">
        <v>563</v>
      </c>
      <c r="C152" s="764">
        <f>SUM(C84,C86,C101, K84,K86:K88,K90,K101,)</f>
        <v>1120577</v>
      </c>
      <c r="D152" s="1170"/>
      <c r="E152" s="1170"/>
    </row>
    <row r="153" spans="2:5" x14ac:dyDescent="0.25">
      <c r="B153" s="765" t="s">
        <v>564</v>
      </c>
      <c r="C153" s="764">
        <f>SUM(C70:C71,C74,C77,C81,C85,C89,C91,C98,K70:K71,K74,K77,K81,K85,K89,K91,K98)</f>
        <v>102727</v>
      </c>
      <c r="D153" s="1170"/>
      <c r="E153" s="1170"/>
    </row>
    <row r="154" spans="2:5" x14ac:dyDescent="0.25">
      <c r="B154" s="766" t="s">
        <v>566</v>
      </c>
      <c r="C154" s="723"/>
      <c r="D154" s="1170"/>
      <c r="E154" s="1170"/>
    </row>
    <row r="155" spans="2:5" x14ac:dyDescent="0.25">
      <c r="B155" s="767" t="s">
        <v>568</v>
      </c>
      <c r="C155" s="723"/>
      <c r="D155" s="1170"/>
      <c r="E155" s="1170"/>
    </row>
    <row r="156" spans="2:5" ht="48.75" customHeight="1" x14ac:dyDescent="0.25">
      <c r="B156" s="768" t="s">
        <v>570</v>
      </c>
      <c r="C156" s="764">
        <f>SUM(C87,C88,C90,C95:C97,C99,K95:K97,K99)</f>
        <v>113</v>
      </c>
      <c r="D156" s="1167" t="s">
        <v>626</v>
      </c>
      <c r="E156" s="1167"/>
    </row>
    <row r="157" spans="2:5" ht="47.85" customHeight="1" x14ac:dyDescent="0.25">
      <c r="B157" s="769" t="s">
        <v>574</v>
      </c>
      <c r="C157" s="764">
        <f>SUM(C93:C94,K93:K94)</f>
        <v>4</v>
      </c>
      <c r="D157" s="1167" t="s">
        <v>626</v>
      </c>
      <c r="E157" s="1167"/>
    </row>
    <row r="158" spans="2:5" ht="18" x14ac:dyDescent="0.25">
      <c r="B158" s="766" t="s">
        <v>571</v>
      </c>
      <c r="C158" s="762"/>
      <c r="D158" s="1158"/>
      <c r="E158" s="1159"/>
    </row>
    <row r="159" spans="2:5" x14ac:dyDescent="0.25">
      <c r="B159" s="752" t="s">
        <v>627</v>
      </c>
      <c r="C159" s="770">
        <f>SUM(C160:C166)</f>
        <v>78884</v>
      </c>
      <c r="D159" s="1158"/>
      <c r="E159" s="1159"/>
    </row>
    <row r="160" spans="2:5" x14ac:dyDescent="0.25">
      <c r="B160" s="771" t="s">
        <v>562</v>
      </c>
      <c r="C160" s="762">
        <f>SUM(L68:L69,L72:L73,L75:L76,L78:L80,N82:N83,N68:N69,N72:N73,N75:N76,N78:N80,N82:N83,)+C162</f>
        <v>2245</v>
      </c>
      <c r="D160" s="1158"/>
      <c r="E160" s="1159"/>
    </row>
    <row r="161" spans="1:21" x14ac:dyDescent="0.25">
      <c r="A161" s="710"/>
      <c r="B161" s="763" t="s">
        <v>563</v>
      </c>
      <c r="C161" s="764">
        <f>SUM(L84,L86,L101,N84,N86,N101)</f>
        <v>76010</v>
      </c>
      <c r="D161" s="1158"/>
      <c r="E161" s="1159"/>
      <c r="F161" s="710"/>
      <c r="G161" s="710"/>
      <c r="H161" s="710"/>
      <c r="I161" s="710"/>
      <c r="J161" s="710"/>
      <c r="K161" s="710"/>
      <c r="L161" s="710"/>
      <c r="M161" s="710"/>
      <c r="N161" s="710"/>
      <c r="O161" s="710"/>
      <c r="P161" s="710"/>
      <c r="Q161" s="710"/>
      <c r="R161" s="710"/>
      <c r="S161" s="710"/>
      <c r="T161" s="710"/>
      <c r="U161" s="710"/>
    </row>
    <row r="162" spans="1:21" ht="53.25" customHeight="1" x14ac:dyDescent="0.25">
      <c r="A162" s="710"/>
      <c r="B162" s="772" t="s">
        <v>564</v>
      </c>
      <c r="C162" s="764">
        <f>SUM(L70:L71,L74,L77,L81,L85,L89,L91,L98,N70:N71,N74,N77,N81,N85,N89,N91,N98,)</f>
        <v>614</v>
      </c>
      <c r="D162" s="1160" t="s">
        <v>628</v>
      </c>
      <c r="E162" s="1161"/>
      <c r="F162" s="710"/>
      <c r="G162" s="710"/>
      <c r="H162" s="710"/>
      <c r="I162" s="710"/>
      <c r="J162" s="710"/>
      <c r="K162" s="710"/>
      <c r="L162" s="710"/>
      <c r="M162" s="710"/>
      <c r="N162" s="710"/>
      <c r="O162" s="710"/>
      <c r="P162" s="710"/>
      <c r="Q162" s="710"/>
      <c r="R162" s="710"/>
      <c r="S162" s="710"/>
      <c r="T162" s="710"/>
      <c r="U162" s="710"/>
    </row>
    <row r="163" spans="1:21" x14ac:dyDescent="0.25">
      <c r="A163" s="710"/>
      <c r="B163" s="766" t="s">
        <v>566</v>
      </c>
      <c r="C163" s="762"/>
      <c r="D163" s="1158"/>
      <c r="E163" s="1159"/>
      <c r="F163" s="710"/>
      <c r="G163" s="710"/>
      <c r="H163" s="710"/>
      <c r="I163" s="710"/>
      <c r="J163" s="710"/>
      <c r="K163" s="710"/>
      <c r="L163" s="710"/>
      <c r="M163" s="710"/>
      <c r="N163" s="710"/>
      <c r="O163" s="710"/>
      <c r="P163" s="710"/>
      <c r="Q163" s="710"/>
      <c r="R163" s="710"/>
      <c r="S163" s="710"/>
      <c r="T163" s="710"/>
      <c r="U163" s="710"/>
    </row>
    <row r="164" spans="1:21" ht="88.5" customHeight="1" x14ac:dyDescent="0.25">
      <c r="A164" s="710"/>
      <c r="B164" s="768" t="s">
        <v>570</v>
      </c>
      <c r="C164" s="764">
        <f>SUM(L87,L88,L90,L95:L97,L99,N87,N88,N90,N95:N97,N99)</f>
        <v>15</v>
      </c>
      <c r="D164" s="1160" t="s">
        <v>629</v>
      </c>
      <c r="E164" s="1161"/>
      <c r="F164" s="710"/>
      <c r="G164" s="710"/>
      <c r="H164" s="710"/>
      <c r="I164" s="710"/>
      <c r="J164" s="710"/>
      <c r="K164" s="710"/>
      <c r="L164" s="710"/>
      <c r="M164" s="710"/>
      <c r="N164" s="710"/>
      <c r="O164" s="710"/>
      <c r="P164" s="710"/>
      <c r="Q164" s="710"/>
      <c r="R164" s="710"/>
      <c r="S164" s="710"/>
      <c r="T164" s="710"/>
      <c r="U164" s="710"/>
    </row>
    <row r="165" spans="1:21" ht="18" x14ac:dyDescent="0.25">
      <c r="A165" s="710"/>
      <c r="B165" s="769" t="s">
        <v>574</v>
      </c>
      <c r="C165" s="764"/>
      <c r="D165" s="1158"/>
      <c r="E165" s="1159"/>
      <c r="F165" s="710"/>
      <c r="G165" s="710"/>
      <c r="H165" s="710"/>
      <c r="I165" s="710"/>
      <c r="J165" s="710"/>
      <c r="K165" s="710"/>
      <c r="L165" s="710"/>
      <c r="M165" s="710"/>
      <c r="N165" s="710"/>
      <c r="O165" s="710"/>
      <c r="P165" s="710"/>
      <c r="Q165" s="710"/>
      <c r="R165" s="710"/>
      <c r="S165" s="710"/>
      <c r="T165" s="710"/>
      <c r="U165" s="710"/>
    </row>
    <row r="166" spans="1:21" ht="18" x14ac:dyDescent="0.25">
      <c r="A166" s="710"/>
      <c r="B166" s="766" t="s">
        <v>571</v>
      </c>
      <c r="C166" s="764"/>
      <c r="D166" s="1158"/>
      <c r="E166" s="1159"/>
      <c r="F166" s="710"/>
      <c r="G166" s="710"/>
      <c r="H166" s="710"/>
      <c r="I166" s="710"/>
      <c r="J166" s="710"/>
      <c r="K166" s="710"/>
      <c r="L166" s="710"/>
      <c r="M166" s="710"/>
      <c r="N166" s="710"/>
      <c r="O166" s="710"/>
      <c r="P166" s="710"/>
      <c r="Q166" s="710"/>
      <c r="R166" s="710"/>
      <c r="S166" s="710"/>
      <c r="T166" s="710"/>
      <c r="U166" s="710"/>
    </row>
    <row r="167" spans="1:21" x14ac:dyDescent="0.25">
      <c r="A167" s="710"/>
      <c r="B167" s="752" t="s">
        <v>630</v>
      </c>
      <c r="C167" s="770">
        <f>SUM(C168:C174)</f>
        <v>100844</v>
      </c>
      <c r="D167" s="1158"/>
      <c r="E167" s="1159"/>
      <c r="F167" s="710"/>
      <c r="G167" s="710"/>
      <c r="H167" s="710"/>
      <c r="I167" s="710"/>
      <c r="J167" s="710"/>
      <c r="K167" s="710"/>
      <c r="L167" s="710"/>
      <c r="M167" s="710"/>
      <c r="N167" s="710"/>
      <c r="O167" s="710"/>
      <c r="P167" s="710"/>
      <c r="Q167" s="710"/>
      <c r="R167" s="710"/>
      <c r="S167" s="710"/>
      <c r="T167" s="710"/>
      <c r="U167" s="710"/>
    </row>
    <row r="168" spans="1:21" x14ac:dyDescent="0.25">
      <c r="A168" s="710"/>
      <c r="B168" s="771" t="s">
        <v>562</v>
      </c>
      <c r="C168" s="762">
        <f>SUM(M68:M69,M72:M73,M75:M76,M78:M80,M82:M83,O68:O69,O72:O73,O75:O76,O78:O80,O82:O83,P68:P69,P72:P73,P75:P76,P78:P80,P82:P83)+SUM(M70:M71,M74,M77,M81,M91,M98,O70:O71,O74,O77,O81,O91,O98,P70:P71,P74,P77,P81,P91,P98)</f>
        <v>1636</v>
      </c>
      <c r="D168" s="1158"/>
      <c r="E168" s="1159"/>
      <c r="F168" s="710"/>
      <c r="G168" s="710"/>
      <c r="H168" s="710"/>
      <c r="I168" s="710"/>
      <c r="J168" s="710"/>
      <c r="K168" s="710"/>
      <c r="L168" s="710"/>
      <c r="M168" s="710"/>
      <c r="N168" s="710"/>
      <c r="O168" s="710"/>
      <c r="P168" s="710"/>
      <c r="Q168" s="710"/>
      <c r="R168" s="710"/>
      <c r="S168" s="710"/>
      <c r="T168" s="710"/>
      <c r="U168" s="710"/>
    </row>
    <row r="169" spans="1:21" x14ac:dyDescent="0.25">
      <c r="A169" s="710"/>
      <c r="B169" s="763" t="s">
        <v>563</v>
      </c>
      <c r="C169" s="764">
        <f>SUM(M84,M86,M101,O84,O86,O101,P84,P86,P101)+SUM(M85,M89,O85,O89,P85,P89)</f>
        <v>97965</v>
      </c>
      <c r="D169" s="1158"/>
      <c r="E169" s="1159"/>
      <c r="F169" s="710"/>
      <c r="G169" s="710"/>
      <c r="H169" s="710"/>
      <c r="I169" s="710"/>
      <c r="J169" s="710"/>
      <c r="K169" s="710"/>
      <c r="L169" s="710"/>
      <c r="M169" s="710"/>
      <c r="N169" s="710"/>
      <c r="O169" s="710"/>
      <c r="P169" s="710"/>
      <c r="Q169" s="710"/>
      <c r="R169" s="710"/>
      <c r="S169" s="710"/>
      <c r="T169" s="710"/>
      <c r="U169" s="710"/>
    </row>
    <row r="170" spans="1:21" ht="70.5" customHeight="1" x14ac:dyDescent="0.25">
      <c r="A170" s="710"/>
      <c r="B170" s="772" t="s">
        <v>564</v>
      </c>
      <c r="C170" s="764">
        <f>SUM(M70:M71,M74,M77,M81,M85,M89,M91,M98,O70:O71,O74,O77,O81,O85,O89,O91,O98,P70:P71,P74,P77,P81,P85,P89,P91,P98)</f>
        <v>785</v>
      </c>
      <c r="D170" s="1160" t="s">
        <v>631</v>
      </c>
      <c r="E170" s="1161"/>
      <c r="F170" s="710"/>
      <c r="G170" s="710"/>
      <c r="H170" s="710"/>
      <c r="I170" s="710"/>
      <c r="J170" s="710"/>
      <c r="K170" s="710"/>
      <c r="L170" s="710"/>
      <c r="M170" s="710"/>
      <c r="N170" s="710"/>
      <c r="O170" s="710"/>
      <c r="P170" s="710"/>
      <c r="Q170" s="710"/>
      <c r="R170" s="710"/>
      <c r="S170" s="710"/>
      <c r="T170" s="710"/>
      <c r="U170" s="710"/>
    </row>
    <row r="171" spans="1:21" x14ac:dyDescent="0.25">
      <c r="A171" s="710"/>
      <c r="B171" s="766" t="s">
        <v>577</v>
      </c>
      <c r="C171" s="762"/>
      <c r="D171" s="1158"/>
      <c r="E171" s="1159"/>
      <c r="F171" s="710"/>
      <c r="G171" s="710"/>
      <c r="H171" s="710"/>
      <c r="I171" s="710"/>
      <c r="J171" s="710"/>
      <c r="K171" s="710"/>
      <c r="L171" s="710"/>
      <c r="M171" s="710"/>
      <c r="N171" s="710"/>
      <c r="O171" s="710"/>
      <c r="P171" s="710"/>
      <c r="Q171" s="710"/>
      <c r="R171" s="710"/>
      <c r="S171" s="710"/>
      <c r="T171" s="710"/>
      <c r="U171" s="710"/>
    </row>
    <row r="172" spans="1:21" x14ac:dyDescent="0.25">
      <c r="A172" s="710"/>
      <c r="B172" s="768" t="s">
        <v>570</v>
      </c>
      <c r="C172" s="764">
        <f>SUM(M87,M88,M90,M95:M97,M99,O87,O88,O90,O95:O97,O99,P87,P88,P90,P95:P97,P99)+C164</f>
        <v>458</v>
      </c>
      <c r="D172" s="1158"/>
      <c r="E172" s="1159"/>
      <c r="F172" s="710"/>
      <c r="G172" s="710"/>
      <c r="H172" s="710"/>
      <c r="I172" s="710"/>
      <c r="J172" s="710"/>
      <c r="K172" s="710"/>
      <c r="L172" s="710"/>
      <c r="M172" s="710"/>
      <c r="N172" s="710"/>
      <c r="O172" s="710"/>
      <c r="P172" s="710"/>
      <c r="Q172" s="710"/>
      <c r="R172" s="710"/>
      <c r="S172" s="710"/>
      <c r="T172" s="710"/>
      <c r="U172" s="710"/>
    </row>
    <row r="173" spans="1:21" ht="18" x14ac:dyDescent="0.25">
      <c r="A173" s="710"/>
      <c r="B173" s="769" t="s">
        <v>574</v>
      </c>
      <c r="C173" s="764"/>
      <c r="D173" s="1158"/>
      <c r="E173" s="1159"/>
      <c r="F173" s="710"/>
      <c r="G173" s="710"/>
      <c r="H173" s="710"/>
      <c r="I173" s="710"/>
      <c r="J173" s="710"/>
      <c r="K173" s="710"/>
      <c r="L173" s="710"/>
      <c r="M173" s="710"/>
      <c r="N173" s="710"/>
      <c r="O173" s="710"/>
      <c r="P173" s="710"/>
      <c r="Q173" s="710"/>
      <c r="R173" s="710"/>
      <c r="S173" s="710"/>
      <c r="T173" s="710"/>
      <c r="U173" s="710"/>
    </row>
    <row r="174" spans="1:21" ht="18" x14ac:dyDescent="0.25">
      <c r="A174" s="710"/>
      <c r="B174" s="766" t="s">
        <v>571</v>
      </c>
      <c r="C174" s="764"/>
      <c r="D174" s="1158"/>
      <c r="E174" s="1159"/>
      <c r="F174" s="710"/>
      <c r="G174" s="710"/>
      <c r="H174" s="710"/>
      <c r="I174" s="710"/>
      <c r="J174" s="710"/>
      <c r="K174" s="710"/>
      <c r="L174" s="710"/>
      <c r="M174" s="710"/>
      <c r="N174" s="710"/>
      <c r="O174" s="710"/>
      <c r="P174" s="710"/>
      <c r="Q174" s="710"/>
      <c r="R174" s="710"/>
      <c r="S174" s="710"/>
      <c r="T174" s="710"/>
      <c r="U174" s="710"/>
    </row>
    <row r="175" spans="1:21" x14ac:dyDescent="0.25">
      <c r="A175" s="710"/>
      <c r="B175" s="752" t="s">
        <v>578</v>
      </c>
      <c r="C175" s="762"/>
      <c r="D175" s="1158"/>
      <c r="E175" s="1159"/>
      <c r="F175" s="710"/>
      <c r="G175" s="710"/>
      <c r="H175" s="710"/>
      <c r="I175" s="710"/>
      <c r="J175" s="710"/>
      <c r="K175" s="710"/>
      <c r="L175" s="710"/>
      <c r="M175" s="710"/>
      <c r="N175" s="710"/>
      <c r="O175" s="710"/>
      <c r="P175" s="710"/>
      <c r="Q175" s="710"/>
      <c r="R175" s="710"/>
      <c r="S175" s="710"/>
      <c r="T175" s="710"/>
      <c r="U175" s="710"/>
    </row>
    <row r="176" spans="1:21" x14ac:dyDescent="0.25">
      <c r="A176" s="710"/>
      <c r="B176" s="771" t="s">
        <v>562</v>
      </c>
      <c r="C176" s="762">
        <f>SUM(D68:J69,D72:J73,D75:J76,D78:J80,D82:J83,D101:J101,D70:J70)</f>
        <v>75728</v>
      </c>
      <c r="D176" s="1158"/>
      <c r="E176" s="1159"/>
      <c r="F176" s="710"/>
      <c r="G176" s="710"/>
      <c r="H176" s="710"/>
      <c r="I176" s="710"/>
      <c r="J176" s="710"/>
      <c r="K176" s="710"/>
      <c r="L176" s="710"/>
      <c r="M176" s="710"/>
      <c r="N176" s="710"/>
      <c r="O176" s="710"/>
      <c r="P176" s="710"/>
      <c r="Q176" s="710"/>
      <c r="R176" s="710"/>
      <c r="S176" s="710"/>
      <c r="T176" s="710"/>
      <c r="U176" s="710"/>
    </row>
    <row r="177" spans="1:21" ht="78" customHeight="1" x14ac:dyDescent="0.25">
      <c r="A177" s="710"/>
      <c r="B177" s="763" t="s">
        <v>563</v>
      </c>
      <c r="C177" s="764">
        <f>SUM(D84:J84,D86:J86)</f>
        <v>869</v>
      </c>
      <c r="D177" s="1160" t="s">
        <v>632</v>
      </c>
      <c r="E177" s="1161"/>
      <c r="F177" s="710"/>
      <c r="G177" s="710"/>
      <c r="H177" s="773"/>
      <c r="I177" s="710"/>
      <c r="J177" s="710"/>
      <c r="K177" s="710"/>
      <c r="L177" s="710"/>
      <c r="M177" s="710"/>
      <c r="N177" s="710"/>
      <c r="O177" s="710"/>
      <c r="P177" s="710"/>
      <c r="Q177" s="710"/>
      <c r="R177" s="710"/>
      <c r="S177" s="710"/>
      <c r="T177" s="710"/>
      <c r="U177" s="710"/>
    </row>
    <row r="178" spans="1:21" x14ac:dyDescent="0.25">
      <c r="A178" s="710"/>
      <c r="B178" s="772" t="s">
        <v>564</v>
      </c>
      <c r="C178" s="764"/>
      <c r="D178" s="1162"/>
      <c r="E178" s="1163"/>
      <c r="F178" s="710"/>
      <c r="G178" s="710"/>
      <c r="H178" s="710"/>
      <c r="I178" s="710"/>
      <c r="J178" s="710"/>
      <c r="K178" s="710"/>
      <c r="L178" s="710"/>
      <c r="M178" s="710"/>
      <c r="N178" s="710"/>
      <c r="O178" s="710"/>
      <c r="P178" s="710"/>
      <c r="Q178" s="710"/>
      <c r="R178" s="710"/>
      <c r="S178" s="710"/>
      <c r="T178" s="710"/>
      <c r="U178" s="710"/>
    </row>
    <row r="179" spans="1:21" x14ac:dyDescent="0.25">
      <c r="A179" s="710"/>
      <c r="B179" s="766" t="s">
        <v>566</v>
      </c>
      <c r="C179" s="762"/>
      <c r="D179" s="1162"/>
      <c r="E179" s="1163"/>
      <c r="F179" s="710"/>
      <c r="G179" s="710"/>
      <c r="H179" s="710"/>
      <c r="I179" s="710"/>
      <c r="J179" s="710"/>
      <c r="K179" s="710"/>
      <c r="L179" s="710"/>
      <c r="M179" s="710"/>
      <c r="N179" s="710"/>
      <c r="O179" s="710"/>
      <c r="P179" s="710"/>
      <c r="Q179" s="710"/>
      <c r="R179" s="710"/>
      <c r="S179" s="710"/>
      <c r="T179" s="710"/>
      <c r="U179" s="710"/>
    </row>
    <row r="180" spans="1:21" x14ac:dyDescent="0.25">
      <c r="A180" s="710"/>
      <c r="B180" s="768" t="s">
        <v>570</v>
      </c>
      <c r="C180" s="762"/>
      <c r="D180" s="1162"/>
      <c r="E180" s="1163"/>
      <c r="F180" s="710"/>
      <c r="G180" s="710"/>
      <c r="H180" s="710"/>
      <c r="I180" s="710"/>
      <c r="J180" s="710"/>
      <c r="K180" s="710"/>
      <c r="L180" s="710"/>
      <c r="M180" s="710"/>
      <c r="N180" s="710"/>
      <c r="O180" s="710"/>
      <c r="P180" s="710"/>
      <c r="Q180" s="710"/>
      <c r="R180" s="710"/>
      <c r="S180" s="710"/>
      <c r="T180" s="710"/>
      <c r="U180" s="710"/>
    </row>
    <row r="181" spans="1:21" ht="18" x14ac:dyDescent="0.25">
      <c r="A181" s="710"/>
      <c r="B181" s="769" t="s">
        <v>574</v>
      </c>
      <c r="C181" s="723"/>
      <c r="D181" s="1162"/>
      <c r="E181" s="1163"/>
      <c r="F181" s="710"/>
      <c r="G181" s="710"/>
      <c r="H181" s="710"/>
      <c r="I181" s="710"/>
      <c r="J181" s="710"/>
      <c r="K181" s="710"/>
      <c r="L181" s="710"/>
      <c r="M181" s="710"/>
      <c r="N181" s="710"/>
      <c r="O181" s="710"/>
      <c r="P181" s="710"/>
      <c r="Q181" s="710"/>
      <c r="R181" s="710"/>
      <c r="S181" s="710"/>
      <c r="T181" s="710"/>
      <c r="U181" s="710"/>
    </row>
    <row r="182" spans="1:21" ht="18" x14ac:dyDescent="0.25">
      <c r="A182" s="710"/>
      <c r="B182" s="766" t="s">
        <v>571</v>
      </c>
      <c r="C182" s="723"/>
      <c r="D182" s="1162"/>
      <c r="E182" s="1163"/>
      <c r="F182" s="710"/>
      <c r="G182" s="710"/>
      <c r="H182" s="710"/>
      <c r="I182" s="710"/>
      <c r="J182" s="710"/>
      <c r="K182" s="710"/>
      <c r="L182" s="710"/>
      <c r="M182" s="710"/>
      <c r="N182" s="710"/>
      <c r="O182" s="710"/>
      <c r="P182" s="710"/>
      <c r="Q182" s="710"/>
      <c r="R182" s="710"/>
      <c r="S182" s="710"/>
      <c r="T182" s="710"/>
      <c r="U182" s="710"/>
    </row>
    <row r="183" spans="1:21" x14ac:dyDescent="0.25">
      <c r="A183" s="710"/>
      <c r="B183" s="505" t="s">
        <v>580</v>
      </c>
      <c r="C183" s="723"/>
      <c r="D183" s="1162"/>
      <c r="E183" s="1163"/>
      <c r="F183" s="710"/>
      <c r="G183" s="710"/>
      <c r="H183" s="710"/>
      <c r="I183" s="710"/>
      <c r="J183" s="710"/>
      <c r="K183" s="710"/>
      <c r="L183" s="710"/>
      <c r="M183" s="710"/>
      <c r="N183" s="710"/>
      <c r="O183" s="710"/>
      <c r="P183" s="710"/>
      <c r="Q183" s="710"/>
      <c r="R183" s="710"/>
      <c r="S183" s="710"/>
      <c r="T183" s="710"/>
      <c r="U183" s="710"/>
    </row>
    <row r="184" spans="1:21" x14ac:dyDescent="0.25">
      <c r="A184" s="710"/>
      <c r="B184" s="774" t="s">
        <v>581</v>
      </c>
      <c r="C184" s="723"/>
      <c r="D184" s="1162"/>
      <c r="E184" s="1163"/>
      <c r="F184" s="710"/>
      <c r="G184" s="710"/>
      <c r="H184" s="710"/>
      <c r="I184" s="710"/>
      <c r="J184" s="710"/>
      <c r="K184" s="710"/>
      <c r="L184" s="710"/>
      <c r="M184" s="710"/>
      <c r="N184" s="710"/>
      <c r="O184" s="710"/>
      <c r="P184" s="710"/>
      <c r="Q184" s="710"/>
      <c r="R184" s="710"/>
      <c r="S184" s="710"/>
      <c r="T184" s="710"/>
      <c r="U184" s="710"/>
    </row>
    <row r="185" spans="1:21" ht="78.599999999999994" customHeight="1" x14ac:dyDescent="0.25">
      <c r="A185" s="710"/>
      <c r="B185" s="763" t="s">
        <v>583</v>
      </c>
      <c r="C185" s="775">
        <v>303743</v>
      </c>
      <c r="D185" s="1164" t="s">
        <v>633</v>
      </c>
      <c r="E185" s="1164"/>
      <c r="F185" s="710"/>
      <c r="G185" s="710"/>
      <c r="H185" s="710"/>
      <c r="I185" s="710"/>
      <c r="J185" s="710"/>
      <c r="K185" s="710"/>
      <c r="L185" s="710"/>
      <c r="M185" s="710"/>
      <c r="N185" s="710"/>
      <c r="O185" s="710"/>
      <c r="P185" s="710"/>
      <c r="Q185" s="710"/>
      <c r="R185" s="710"/>
      <c r="S185" s="710"/>
      <c r="T185" s="710"/>
      <c r="U185" s="710"/>
    </row>
    <row r="186" spans="1:21" x14ac:dyDescent="0.25">
      <c r="A186" s="710"/>
      <c r="B186" s="710"/>
      <c r="C186" s="710"/>
      <c r="D186" s="214"/>
      <c r="E186" s="214"/>
      <c r="F186" s="710"/>
      <c r="G186" s="710"/>
      <c r="H186" s="710"/>
      <c r="I186" s="710"/>
      <c r="J186" s="710"/>
      <c r="K186" s="710"/>
      <c r="L186" s="710"/>
      <c r="M186" s="710"/>
      <c r="N186" s="710"/>
      <c r="O186" s="710"/>
      <c r="P186" s="710"/>
      <c r="Q186" s="710"/>
      <c r="R186" s="710"/>
      <c r="S186" s="710"/>
      <c r="T186" s="710"/>
      <c r="U186" s="710"/>
    </row>
    <row r="187" spans="1:21" x14ac:dyDescent="0.25">
      <c r="A187" s="710"/>
      <c r="B187" s="710"/>
      <c r="C187" s="710"/>
      <c r="D187" s="710"/>
      <c r="E187" s="710"/>
      <c r="F187" s="710"/>
      <c r="G187" s="710"/>
      <c r="H187" s="710"/>
      <c r="I187" s="710"/>
      <c r="J187" s="710"/>
      <c r="K187" s="710"/>
      <c r="L187" s="710"/>
      <c r="M187" s="710"/>
      <c r="N187" s="710"/>
      <c r="O187" s="710"/>
      <c r="P187" s="710"/>
      <c r="Q187" s="710"/>
      <c r="R187" s="710"/>
      <c r="S187" s="710"/>
      <c r="T187" s="710"/>
      <c r="U187" s="710"/>
    </row>
    <row r="188" spans="1:21" x14ac:dyDescent="0.25">
      <c r="A188" s="710"/>
      <c r="B188" s="713" t="s">
        <v>634</v>
      </c>
      <c r="C188" s="710"/>
      <c r="D188" s="710"/>
      <c r="E188" s="710"/>
      <c r="F188" s="710"/>
      <c r="G188" s="710"/>
      <c r="H188" s="710"/>
      <c r="I188" s="710"/>
      <c r="J188" s="710"/>
      <c r="K188" s="710"/>
      <c r="L188" s="710"/>
      <c r="M188" s="710"/>
      <c r="N188" s="710"/>
      <c r="O188" s="710"/>
      <c r="P188" s="710"/>
      <c r="Q188" s="710"/>
      <c r="R188" s="710"/>
      <c r="S188" s="710"/>
      <c r="T188" s="710"/>
      <c r="U188" s="710"/>
    </row>
    <row r="189" spans="1:21" ht="15.6" customHeight="1" x14ac:dyDescent="0.25">
      <c r="A189" s="710"/>
      <c r="B189" s="776" t="s">
        <v>635</v>
      </c>
      <c r="C189" s="776">
        <v>2022</v>
      </c>
      <c r="D189" s="776" t="s">
        <v>635</v>
      </c>
      <c r="E189" s="776"/>
      <c r="F189" s="776"/>
      <c r="G189" s="784">
        <v>2022</v>
      </c>
      <c r="H189" s="1179" t="s">
        <v>126</v>
      </c>
      <c r="I189" s="1180"/>
      <c r="J189" s="1180"/>
      <c r="K189" s="1180"/>
      <c r="L189" s="1181"/>
      <c r="M189" s="710"/>
      <c r="N189" s="710"/>
      <c r="O189" s="710"/>
      <c r="P189" s="710"/>
      <c r="Q189" s="710"/>
      <c r="R189" s="710"/>
      <c r="S189" s="710"/>
      <c r="T189" s="710"/>
      <c r="U189" s="710"/>
    </row>
    <row r="190" spans="1:21" ht="32.450000000000003" customHeight="1" x14ac:dyDescent="0.25">
      <c r="A190" s="710"/>
      <c r="B190" s="786" t="s">
        <v>636</v>
      </c>
      <c r="C190" s="618">
        <v>280.3</v>
      </c>
      <c r="D190" s="1184" t="s">
        <v>637</v>
      </c>
      <c r="E190" s="1185"/>
      <c r="F190" s="1186"/>
      <c r="G190" s="618">
        <v>1634.1</v>
      </c>
      <c r="H190" s="1190" t="s">
        <v>638</v>
      </c>
      <c r="I190" s="1191"/>
      <c r="J190" s="1191"/>
      <c r="K190" s="1191"/>
      <c r="L190" s="1192"/>
      <c r="M190" s="710"/>
      <c r="N190" s="710"/>
      <c r="O190" s="710"/>
      <c r="P190" s="710"/>
      <c r="Q190" s="710"/>
      <c r="R190" s="710"/>
      <c r="S190" s="710"/>
      <c r="T190" s="710"/>
      <c r="U190" s="710"/>
    </row>
    <row r="191" spans="1:21" ht="32.450000000000003" customHeight="1" x14ac:dyDescent="0.25">
      <c r="A191" s="710"/>
      <c r="B191" s="786" t="s">
        <v>639</v>
      </c>
      <c r="C191" s="618">
        <v>30.5</v>
      </c>
      <c r="D191" s="1184" t="s">
        <v>640</v>
      </c>
      <c r="E191" s="1185"/>
      <c r="F191" s="1186"/>
      <c r="G191" s="618">
        <v>111.1</v>
      </c>
      <c r="H191" s="1190"/>
      <c r="I191" s="1191"/>
      <c r="J191" s="1191"/>
      <c r="K191" s="1191"/>
      <c r="L191" s="1192"/>
      <c r="M191" s="710"/>
      <c r="N191" s="710"/>
      <c r="O191" s="710"/>
      <c r="P191" s="710"/>
      <c r="Q191" s="710"/>
      <c r="R191" s="710"/>
      <c r="S191" s="710"/>
      <c r="T191" s="710"/>
      <c r="U191" s="710"/>
    </row>
    <row r="192" spans="1:21" ht="32.450000000000003" customHeight="1" x14ac:dyDescent="0.25">
      <c r="A192" s="710"/>
      <c r="B192" s="786" t="s">
        <v>641</v>
      </c>
      <c r="C192" s="787">
        <f>C191/C190*100</f>
        <v>10.881198715661791</v>
      </c>
      <c r="D192" s="1187" t="s">
        <v>642</v>
      </c>
      <c r="E192" s="1188"/>
      <c r="F192" s="1189"/>
      <c r="G192" s="787">
        <f>G191*100/G190</f>
        <v>6.7988495196132428</v>
      </c>
      <c r="H192" s="1193"/>
      <c r="I192" s="1194"/>
      <c r="J192" s="1194"/>
      <c r="K192" s="1194"/>
      <c r="L192" s="1195"/>
      <c r="M192" s="710"/>
      <c r="N192" s="710"/>
      <c r="O192" s="710"/>
      <c r="P192" s="710"/>
      <c r="Q192" s="710"/>
      <c r="R192" s="710"/>
      <c r="S192" s="710"/>
      <c r="T192" s="710"/>
      <c r="U192" s="710"/>
    </row>
    <row r="193" spans="1:21" x14ac:dyDescent="0.25">
      <c r="A193" s="710"/>
      <c r="B193" s="710"/>
      <c r="C193" s="710"/>
      <c r="D193" s="710"/>
      <c r="E193" s="710"/>
      <c r="F193" s="710"/>
      <c r="G193" s="710"/>
      <c r="H193" s="710"/>
      <c r="I193" s="710"/>
      <c r="J193" s="710"/>
      <c r="K193" s="710"/>
      <c r="L193" s="710"/>
      <c r="M193" s="710"/>
      <c r="N193" s="710"/>
      <c r="O193" s="710"/>
      <c r="P193" s="710"/>
      <c r="Q193" s="710"/>
      <c r="R193" s="710"/>
      <c r="S193" s="710"/>
      <c r="T193" s="710"/>
      <c r="U193" s="710"/>
    </row>
    <row r="195" spans="1:21" x14ac:dyDescent="0.25">
      <c r="A195" s="710"/>
      <c r="B195" s="710"/>
      <c r="C195" s="710"/>
      <c r="D195" s="710"/>
      <c r="E195" s="710"/>
      <c r="F195" s="710"/>
      <c r="G195" s="710"/>
      <c r="H195" s="710"/>
      <c r="I195" s="710"/>
      <c r="J195" s="710"/>
      <c r="K195" s="710"/>
      <c r="L195" s="710"/>
      <c r="M195" s="710"/>
      <c r="N195" s="710"/>
      <c r="O195" s="710"/>
      <c r="P195" s="710"/>
      <c r="Q195" s="710"/>
      <c r="R195" s="710"/>
      <c r="S195" s="710"/>
      <c r="T195" s="710"/>
      <c r="U195" s="710"/>
    </row>
    <row r="196" spans="1:21" x14ac:dyDescent="0.25">
      <c r="A196" s="710"/>
      <c r="B196" s="710"/>
      <c r="C196" s="710"/>
      <c r="D196" s="710"/>
      <c r="E196" s="710"/>
      <c r="F196" s="710"/>
      <c r="G196" s="710"/>
      <c r="H196" s="710"/>
      <c r="I196" s="710"/>
      <c r="J196" s="710"/>
      <c r="K196" s="710"/>
      <c r="L196" s="710"/>
      <c r="M196" s="710"/>
      <c r="N196" s="710"/>
      <c r="O196" s="710"/>
      <c r="P196" s="710"/>
      <c r="Q196" s="710"/>
      <c r="R196" s="710"/>
      <c r="S196" s="710"/>
      <c r="T196" s="710"/>
      <c r="U196" s="710"/>
    </row>
  </sheetData>
  <mergeCells count="64">
    <mergeCell ref="D190:F190"/>
    <mergeCell ref="D191:F191"/>
    <mergeCell ref="D192:F192"/>
    <mergeCell ref="H190:L192"/>
    <mergeCell ref="H189:L189"/>
    <mergeCell ref="B11:C11"/>
    <mergeCell ref="E16:E17"/>
    <mergeCell ref="F16:F17"/>
    <mergeCell ref="D16:D17"/>
    <mergeCell ref="B66:B67"/>
    <mergeCell ref="C66:T66"/>
    <mergeCell ref="H15:J15"/>
    <mergeCell ref="K15:M15"/>
    <mergeCell ref="B63:C64"/>
    <mergeCell ref="U66:U67"/>
    <mergeCell ref="G16:G17"/>
    <mergeCell ref="H18:J18"/>
    <mergeCell ref="K18:M18"/>
    <mergeCell ref="N16:N17"/>
    <mergeCell ref="H16:H17"/>
    <mergeCell ref="I16:I17"/>
    <mergeCell ref="J16:J17"/>
    <mergeCell ref="K16:K17"/>
    <mergeCell ref="L16:L17"/>
    <mergeCell ref="M16:M17"/>
    <mergeCell ref="B114:C114"/>
    <mergeCell ref="B105:C105"/>
    <mergeCell ref="D158:E158"/>
    <mergeCell ref="D159:E159"/>
    <mergeCell ref="D160:E160"/>
    <mergeCell ref="D156:E156"/>
    <mergeCell ref="D157:E157"/>
    <mergeCell ref="D150:E150"/>
    <mergeCell ref="D149:E149"/>
    <mergeCell ref="D151:E151"/>
    <mergeCell ref="D152:E152"/>
    <mergeCell ref="D153:E153"/>
    <mergeCell ref="D154:E154"/>
    <mergeCell ref="D155:E155"/>
    <mergeCell ref="D161:E161"/>
    <mergeCell ref="D162:E162"/>
    <mergeCell ref="D163:E163"/>
    <mergeCell ref="D164:E164"/>
    <mergeCell ref="D165:E165"/>
    <mergeCell ref="D166:E166"/>
    <mergeCell ref="D167:E167"/>
    <mergeCell ref="D168:E168"/>
    <mergeCell ref="D169:E169"/>
    <mergeCell ref="D170:E170"/>
    <mergeCell ref="D171:E171"/>
    <mergeCell ref="D172:E172"/>
    <mergeCell ref="D173:E173"/>
    <mergeCell ref="D174:E174"/>
    <mergeCell ref="D175:E175"/>
    <mergeCell ref="D176:E176"/>
    <mergeCell ref="D177:E177"/>
    <mergeCell ref="D178:E178"/>
    <mergeCell ref="D185:E185"/>
    <mergeCell ref="D179:E179"/>
    <mergeCell ref="D180:E180"/>
    <mergeCell ref="D181:E181"/>
    <mergeCell ref="D182:E182"/>
    <mergeCell ref="D183:E183"/>
    <mergeCell ref="D184:E184"/>
  </mergeCells>
  <hyperlinks>
    <hyperlink ref="D63" r:id="rId1" xr:uid="{FF7D8DA4-72BD-40BA-9B06-D280EBE98ADA}"/>
    <hyperlink ref="B1" location="Turinys!A1" display="Turinys" xr:uid="{53ED44BA-8A14-406A-B950-FB99F21F0041}"/>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52117-3DFE-4100-80B2-64F5EE849C82}">
  <sheetPr>
    <tabColor theme="3" tint="0.39997558519241921"/>
  </sheetPr>
  <dimension ref="B1:Q39"/>
  <sheetViews>
    <sheetView showGridLines="0" zoomScale="60" zoomScaleNormal="60" workbookViewId="0">
      <selection activeCell="F49" sqref="F49"/>
    </sheetView>
  </sheetViews>
  <sheetFormatPr defaultRowHeight="15" x14ac:dyDescent="0.25"/>
  <cols>
    <col min="2" max="2" width="19" customWidth="1"/>
    <col min="3" max="3" width="17.5703125" customWidth="1"/>
    <col min="4" max="4" width="69" customWidth="1"/>
    <col min="5" max="5" width="18.42578125" customWidth="1"/>
    <col min="6" max="6" width="18.5703125" customWidth="1"/>
    <col min="7" max="11" width="13.5703125" hidden="1" customWidth="1"/>
    <col min="12" max="14" width="14.140625" customWidth="1"/>
    <col min="15" max="15" width="16.140625" customWidth="1"/>
    <col min="16" max="16" width="14.140625" customWidth="1"/>
  </cols>
  <sheetData>
    <row r="1" spans="2:17" ht="15.75" x14ac:dyDescent="0.25">
      <c r="B1" s="197" t="s">
        <v>0</v>
      </c>
      <c r="C1" s="1"/>
    </row>
    <row r="3" spans="2:17" ht="16.350000000000001" customHeight="1" x14ac:dyDescent="0.3">
      <c r="B3" s="1202" t="s">
        <v>643</v>
      </c>
      <c r="C3" s="1202"/>
      <c r="D3" s="1202"/>
      <c r="E3" s="1202"/>
      <c r="F3" s="1202"/>
      <c r="G3" s="1202"/>
      <c r="H3" s="1202"/>
      <c r="I3" s="1202"/>
      <c r="J3" s="1202"/>
      <c r="K3" s="1202"/>
      <c r="L3" s="1202"/>
      <c r="M3" s="1202"/>
      <c r="N3" s="1202"/>
      <c r="O3" s="1202"/>
      <c r="P3" s="1202"/>
    </row>
    <row r="4" spans="2:17" ht="15.75" x14ac:dyDescent="0.25">
      <c r="B4" s="223"/>
      <c r="C4" s="223"/>
      <c r="D4" s="223"/>
      <c r="E4" s="223"/>
      <c r="F4" s="223"/>
      <c r="G4" s="223"/>
      <c r="H4" s="223"/>
      <c r="I4" s="223"/>
      <c r="J4" s="223"/>
      <c r="K4" s="223"/>
      <c r="L4" s="223"/>
      <c r="M4" s="223"/>
      <c r="N4" s="223"/>
      <c r="O4" s="223"/>
      <c r="P4" s="223"/>
    </row>
    <row r="5" spans="2:17" ht="14.45" customHeight="1" x14ac:dyDescent="0.25">
      <c r="B5" s="1087" t="s">
        <v>644</v>
      </c>
      <c r="C5" s="1087"/>
      <c r="D5" s="1087"/>
      <c r="E5" s="1087"/>
      <c r="F5" s="1087"/>
      <c r="G5" s="1087"/>
      <c r="H5" s="1087"/>
      <c r="I5" s="1087"/>
      <c r="J5" s="1087"/>
      <c r="K5" s="1087"/>
      <c r="L5" s="1087"/>
      <c r="M5" s="1087"/>
      <c r="N5" s="1087"/>
      <c r="O5" s="1087"/>
      <c r="P5" s="1087"/>
    </row>
    <row r="6" spans="2:17" ht="28.5" customHeight="1" x14ac:dyDescent="0.25">
      <c r="B6" s="1087"/>
      <c r="C6" s="1087"/>
      <c r="D6" s="1087"/>
      <c r="E6" s="1087"/>
      <c r="F6" s="1087"/>
      <c r="G6" s="1087"/>
      <c r="H6" s="1087"/>
      <c r="I6" s="1087"/>
      <c r="J6" s="1087"/>
      <c r="K6" s="1087"/>
      <c r="L6" s="1087"/>
      <c r="M6" s="1087"/>
      <c r="N6" s="1087"/>
      <c r="O6" s="1087"/>
      <c r="P6" s="1087"/>
    </row>
    <row r="7" spans="2:17" ht="15.75" x14ac:dyDescent="0.25">
      <c r="B7" s="223"/>
      <c r="C7" s="223"/>
      <c r="D7" s="223"/>
      <c r="E7" s="223"/>
      <c r="F7" s="223"/>
      <c r="G7" s="223"/>
      <c r="H7" s="223"/>
      <c r="I7" s="223"/>
      <c r="J7" s="223"/>
      <c r="K7" s="223"/>
      <c r="L7" s="223"/>
      <c r="M7" s="223"/>
      <c r="N7" s="223"/>
      <c r="O7" s="223"/>
      <c r="P7" s="223"/>
    </row>
    <row r="8" spans="2:17" ht="15.75" x14ac:dyDescent="0.25">
      <c r="B8" s="223"/>
      <c r="C8" s="223"/>
      <c r="D8" s="223"/>
      <c r="E8" s="223"/>
      <c r="F8" s="223"/>
      <c r="G8" s="223"/>
      <c r="H8" s="223"/>
      <c r="I8" s="223"/>
      <c r="J8" s="223"/>
      <c r="K8" s="223"/>
      <c r="L8" s="223"/>
      <c r="M8" s="223"/>
      <c r="N8" s="223"/>
      <c r="O8" s="223"/>
      <c r="P8" s="223"/>
    </row>
    <row r="9" spans="2:17" s="132" customFormat="1" ht="15.75" x14ac:dyDescent="0.25">
      <c r="B9" s="302" t="s">
        <v>645</v>
      </c>
      <c r="C9" s="302"/>
      <c r="D9" s="302"/>
      <c r="E9" s="302"/>
      <c r="F9" s="302"/>
      <c r="G9" s="302"/>
      <c r="H9" s="302"/>
      <c r="I9" s="302"/>
      <c r="J9" s="302"/>
      <c r="K9" s="302"/>
      <c r="L9" s="302"/>
      <c r="M9" s="302"/>
      <c r="N9" s="302"/>
      <c r="O9" s="302"/>
      <c r="P9" s="302"/>
    </row>
    <row r="10" spans="2:17" ht="15.75" x14ac:dyDescent="0.25">
      <c r="B10" s="223"/>
      <c r="C10" s="223"/>
      <c r="D10" s="223"/>
      <c r="E10" s="223"/>
      <c r="F10" s="223"/>
      <c r="G10" s="223"/>
      <c r="H10" s="223"/>
      <c r="I10" s="223"/>
      <c r="J10" s="223"/>
      <c r="K10" s="223"/>
      <c r="L10" s="223"/>
      <c r="M10" s="223"/>
      <c r="N10" s="223"/>
      <c r="O10" s="223"/>
      <c r="P10" s="223"/>
    </row>
    <row r="11" spans="2:17" s="2" customFormat="1" ht="15.6" customHeight="1" x14ac:dyDescent="0.25">
      <c r="B11" s="1198" t="s">
        <v>281</v>
      </c>
      <c r="C11" s="1198" t="s">
        <v>282</v>
      </c>
      <c r="D11" s="1200" t="s">
        <v>283</v>
      </c>
      <c r="E11" s="1203" t="s">
        <v>284</v>
      </c>
      <c r="F11" s="1203"/>
      <c r="G11" s="1198" t="s">
        <v>430</v>
      </c>
      <c r="H11" s="1198"/>
      <c r="I11" s="1198"/>
      <c r="J11" s="1198"/>
      <c r="K11" s="1198"/>
      <c r="L11" s="1199" t="s">
        <v>285</v>
      </c>
      <c r="M11" s="1199"/>
      <c r="N11" s="1199"/>
      <c r="O11" s="1199"/>
      <c r="P11" s="1199"/>
      <c r="Q11" s="597"/>
    </row>
    <row r="12" spans="2:17" s="2" customFormat="1" ht="19.5" customHeight="1" x14ac:dyDescent="0.25">
      <c r="B12" s="1198"/>
      <c r="C12" s="1198"/>
      <c r="D12" s="1201"/>
      <c r="E12" s="507" t="s">
        <v>286</v>
      </c>
      <c r="F12" s="506" t="s">
        <v>287</v>
      </c>
      <c r="G12" s="508" t="s">
        <v>288</v>
      </c>
      <c r="H12" s="508" t="s">
        <v>289</v>
      </c>
      <c r="I12" s="508" t="s">
        <v>290</v>
      </c>
      <c r="J12" s="508" t="s">
        <v>431</v>
      </c>
      <c r="K12" s="508" t="s">
        <v>292</v>
      </c>
      <c r="L12" s="507" t="s">
        <v>288</v>
      </c>
      <c r="M12" s="507" t="s">
        <v>289</v>
      </c>
      <c r="N12" s="507" t="s">
        <v>290</v>
      </c>
      <c r="O12" s="822" t="s">
        <v>291</v>
      </c>
      <c r="P12" s="507" t="s">
        <v>292</v>
      </c>
      <c r="Q12" s="597"/>
    </row>
    <row r="13" spans="2:17" s="2" customFormat="1" ht="15.75" x14ac:dyDescent="0.25">
      <c r="B13" s="400" t="s">
        <v>646</v>
      </c>
      <c r="C13" s="400" t="s">
        <v>131</v>
      </c>
      <c r="D13" s="421"/>
      <c r="E13" s="509"/>
      <c r="F13" s="402"/>
      <c r="G13" s="402"/>
      <c r="H13" s="402"/>
      <c r="I13" s="402"/>
      <c r="J13" s="402"/>
      <c r="K13" s="402"/>
      <c r="L13" s="408">
        <f>SUM(L14:L15)</f>
        <v>0</v>
      </c>
      <c r="M13" s="408">
        <f>SUM(M14)</f>
        <v>0</v>
      </c>
      <c r="N13" s="408">
        <f>SUM(N14:N15)</f>
        <v>0</v>
      </c>
      <c r="O13" s="408">
        <f>SUM(O14)</f>
        <v>0</v>
      </c>
      <c r="P13" s="408">
        <f>SUM(P14:P15)</f>
        <v>0</v>
      </c>
      <c r="Q13" s="597"/>
    </row>
    <row r="14" spans="2:17" s="2" customFormat="1" ht="15.75" x14ac:dyDescent="0.25">
      <c r="B14" s="483"/>
      <c r="C14" s="483"/>
      <c r="D14" s="393" t="s">
        <v>647</v>
      </c>
      <c r="E14" s="956">
        <f>'III. Atliekos – Įvestis'!C14</f>
        <v>0</v>
      </c>
      <c r="F14" s="473" t="s">
        <v>129</v>
      </c>
      <c r="G14" s="473"/>
      <c r="H14" s="473"/>
      <c r="I14" s="473"/>
      <c r="J14" s="473"/>
      <c r="K14" s="473"/>
      <c r="L14" s="839"/>
      <c r="M14" s="839">
        <f>'III. Atliekos – Įvestis'!$F$14</f>
        <v>0</v>
      </c>
      <c r="N14" s="839"/>
      <c r="O14" s="839">
        <f>SUM(L14:N14)</f>
        <v>0</v>
      </c>
      <c r="P14" s="839"/>
      <c r="Q14" s="597"/>
    </row>
    <row r="17" spans="2:16" s="132" customFormat="1" ht="15.75" x14ac:dyDescent="0.25">
      <c r="B17" s="302" t="s">
        <v>648</v>
      </c>
      <c r="C17" s="303"/>
      <c r="D17" s="303"/>
      <c r="E17" s="303"/>
      <c r="F17" s="303"/>
      <c r="G17" s="303"/>
      <c r="H17" s="303"/>
      <c r="I17" s="303"/>
      <c r="J17" s="303"/>
      <c r="K17" s="303"/>
      <c r="L17" s="303"/>
      <c r="M17" s="303"/>
      <c r="N17" s="303"/>
      <c r="O17" s="303"/>
      <c r="P17" s="303"/>
    </row>
    <row r="18" spans="2:16" ht="15.75" x14ac:dyDescent="0.25">
      <c r="B18" s="223"/>
      <c r="C18" s="223"/>
      <c r="D18" s="223"/>
      <c r="E18" s="223"/>
      <c r="F18" s="223"/>
      <c r="G18" s="223"/>
      <c r="H18" s="223"/>
      <c r="I18" s="223"/>
      <c r="J18" s="223"/>
      <c r="K18" s="223"/>
      <c r="L18" s="223"/>
      <c r="M18" s="223"/>
      <c r="N18" s="223"/>
      <c r="O18" s="223"/>
      <c r="P18" s="223"/>
    </row>
    <row r="19" spans="2:16" ht="18.75" x14ac:dyDescent="0.25">
      <c r="B19" s="1205" t="s">
        <v>281</v>
      </c>
      <c r="C19" s="1205" t="s">
        <v>282</v>
      </c>
      <c r="D19" s="1206" t="s">
        <v>283</v>
      </c>
      <c r="E19" s="1208" t="s">
        <v>284</v>
      </c>
      <c r="F19" s="1208"/>
      <c r="G19" s="1205" t="s">
        <v>430</v>
      </c>
      <c r="H19" s="1205"/>
      <c r="I19" s="1205"/>
      <c r="J19" s="1205"/>
      <c r="K19" s="1205"/>
      <c r="L19" s="1204" t="s">
        <v>285</v>
      </c>
      <c r="M19" s="1204"/>
      <c r="N19" s="1204"/>
      <c r="O19" s="1204"/>
      <c r="P19" s="1204"/>
    </row>
    <row r="20" spans="2:16" ht="18.75" x14ac:dyDescent="0.25">
      <c r="B20" s="1205"/>
      <c r="C20" s="1205"/>
      <c r="D20" s="1207"/>
      <c r="E20" s="653" t="s">
        <v>286</v>
      </c>
      <c r="F20" s="652" t="s">
        <v>287</v>
      </c>
      <c r="G20" s="654" t="s">
        <v>288</v>
      </c>
      <c r="H20" s="654" t="s">
        <v>289</v>
      </c>
      <c r="I20" s="654" t="s">
        <v>290</v>
      </c>
      <c r="J20" s="654" t="s">
        <v>431</v>
      </c>
      <c r="K20" s="654" t="s">
        <v>292</v>
      </c>
      <c r="L20" s="653" t="s">
        <v>288</v>
      </c>
      <c r="M20" s="653" t="s">
        <v>289</v>
      </c>
      <c r="N20" s="653" t="s">
        <v>290</v>
      </c>
      <c r="O20" s="822" t="s">
        <v>291</v>
      </c>
      <c r="P20" s="653" t="s">
        <v>292</v>
      </c>
    </row>
    <row r="21" spans="2:16" ht="15.75" x14ac:dyDescent="0.25">
      <c r="B21" s="655" t="s">
        <v>649</v>
      </c>
      <c r="C21" s="655" t="s">
        <v>131</v>
      </c>
      <c r="D21" s="656"/>
      <c r="E21" s="657"/>
      <c r="F21" s="658"/>
      <c r="G21" s="658"/>
      <c r="H21" s="658"/>
      <c r="I21" s="658"/>
      <c r="J21" s="658"/>
      <c r="K21" s="658"/>
      <c r="L21" s="693">
        <f>SUM(L22:L23)</f>
        <v>0</v>
      </c>
      <c r="M21" s="693">
        <f t="shared" ref="M21:O21" si="0">SUM(M22:M23)</f>
        <v>0</v>
      </c>
      <c r="N21" s="693">
        <f t="shared" si="0"/>
        <v>0</v>
      </c>
      <c r="O21" s="693">
        <f t="shared" si="0"/>
        <v>0</v>
      </c>
      <c r="P21" s="693">
        <f>SUM(P22:P32)</f>
        <v>0</v>
      </c>
    </row>
    <row r="22" spans="2:16" ht="17.45" customHeight="1" x14ac:dyDescent="0.25">
      <c r="B22" s="659"/>
      <c r="C22" s="659"/>
      <c r="D22" s="660" t="s">
        <v>650</v>
      </c>
      <c r="E22" s="997">
        <f>'III. Atliekos – Įvestis'!C44</f>
        <v>0</v>
      </c>
      <c r="F22" s="619" t="s">
        <v>129</v>
      </c>
      <c r="G22" s="619"/>
      <c r="H22" s="619"/>
      <c r="I22" s="619"/>
      <c r="J22" s="619"/>
      <c r="K22" s="619"/>
      <c r="L22" s="846">
        <f>'III. Atliekos – Įvestis'!E26</f>
        <v>0</v>
      </c>
      <c r="M22" s="846"/>
      <c r="N22" s="846"/>
      <c r="O22" s="846">
        <f>SUM(L22:N22)</f>
        <v>0</v>
      </c>
      <c r="P22" s="846"/>
    </row>
    <row r="23" spans="2:16" ht="17.45" customHeight="1" x14ac:dyDescent="0.25">
      <c r="B23" s="659"/>
      <c r="C23" s="659"/>
      <c r="D23" s="660" t="s">
        <v>651</v>
      </c>
      <c r="E23" s="997">
        <f>'III. Atliekos – Įvestis'!C45</f>
        <v>0</v>
      </c>
      <c r="F23" s="619" t="s">
        <v>129</v>
      </c>
      <c r="G23" s="619"/>
      <c r="H23" s="619"/>
      <c r="I23" s="619"/>
      <c r="J23" s="619"/>
      <c r="K23" s="619"/>
      <c r="L23" s="846">
        <f>'III. Atliekos – Įvestis'!E27</f>
        <v>0</v>
      </c>
      <c r="M23" s="846"/>
      <c r="N23" s="846"/>
      <c r="O23" s="846">
        <f>SUM(L23:N23)</f>
        <v>0</v>
      </c>
      <c r="P23" s="846"/>
    </row>
    <row r="24" spans="2:16" ht="17.45" customHeight="1" x14ac:dyDescent="0.25">
      <c r="B24" s="798"/>
      <c r="C24" s="798"/>
      <c r="D24" s="799"/>
      <c r="E24" s="800"/>
      <c r="F24" s="801"/>
      <c r="G24" s="801"/>
      <c r="H24" s="801"/>
      <c r="I24" s="801"/>
      <c r="J24" s="801"/>
      <c r="K24" s="801"/>
      <c r="L24" s="802"/>
      <c r="M24" s="802"/>
      <c r="N24" s="801"/>
      <c r="O24" s="802"/>
      <c r="P24" s="801"/>
    </row>
    <row r="25" spans="2:16" ht="17.45" customHeight="1" x14ac:dyDescent="0.25">
      <c r="B25" s="302" t="s">
        <v>652</v>
      </c>
      <c r="C25" s="303"/>
      <c r="D25" s="303"/>
      <c r="E25" s="303"/>
      <c r="F25" s="303"/>
      <c r="G25" s="303"/>
      <c r="H25" s="303"/>
      <c r="I25" s="303"/>
      <c r="J25" s="303"/>
      <c r="K25" s="303"/>
      <c r="L25" s="303"/>
      <c r="M25" s="303"/>
      <c r="N25" s="303"/>
      <c r="O25" s="303"/>
      <c r="P25" s="303"/>
    </row>
    <row r="26" spans="2:16" ht="17.45" customHeight="1" x14ac:dyDescent="0.25">
      <c r="B26" s="223"/>
      <c r="C26" s="223"/>
      <c r="D26" s="223"/>
      <c r="E26" s="223"/>
      <c r="F26" s="223"/>
      <c r="G26" s="223"/>
      <c r="H26" s="223"/>
      <c r="I26" s="223"/>
      <c r="J26" s="223"/>
      <c r="K26" s="223"/>
      <c r="L26" s="223"/>
      <c r="M26" s="223"/>
      <c r="N26" s="223"/>
      <c r="O26" s="223"/>
      <c r="P26" s="223"/>
    </row>
    <row r="27" spans="2:16" ht="17.45" customHeight="1" x14ac:dyDescent="0.25">
      <c r="B27" s="1205" t="s">
        <v>281</v>
      </c>
      <c r="C27" s="1205" t="s">
        <v>282</v>
      </c>
      <c r="D27" s="1206" t="s">
        <v>283</v>
      </c>
      <c r="E27" s="1208" t="s">
        <v>284</v>
      </c>
      <c r="F27" s="1208"/>
      <c r="G27" s="1205" t="s">
        <v>430</v>
      </c>
      <c r="H27" s="1205"/>
      <c r="I27" s="1205"/>
      <c r="J27" s="1205"/>
      <c r="K27" s="1205"/>
      <c r="L27" s="1204" t="s">
        <v>653</v>
      </c>
      <c r="M27" s="1204"/>
      <c r="N27" s="1204"/>
      <c r="O27" s="1204"/>
      <c r="P27" s="1204"/>
    </row>
    <row r="28" spans="2:16" ht="17.45" customHeight="1" x14ac:dyDescent="0.25">
      <c r="B28" s="1205"/>
      <c r="C28" s="1205"/>
      <c r="D28" s="1207"/>
      <c r="E28" s="653" t="s">
        <v>286</v>
      </c>
      <c r="F28" s="652" t="s">
        <v>287</v>
      </c>
      <c r="G28" s="654" t="s">
        <v>654</v>
      </c>
      <c r="H28" s="654" t="s">
        <v>655</v>
      </c>
      <c r="I28" s="654" t="s">
        <v>656</v>
      </c>
      <c r="J28" s="654" t="s">
        <v>657</v>
      </c>
      <c r="K28" s="654" t="s">
        <v>658</v>
      </c>
      <c r="L28" s="653" t="s">
        <v>654</v>
      </c>
      <c r="M28" s="653" t="s">
        <v>655</v>
      </c>
      <c r="N28" s="653" t="s">
        <v>656</v>
      </c>
      <c r="O28" s="653" t="s">
        <v>659</v>
      </c>
      <c r="P28" s="653" t="s">
        <v>658</v>
      </c>
    </row>
    <row r="29" spans="2:16" ht="17.45" customHeight="1" x14ac:dyDescent="0.25">
      <c r="B29" s="655" t="s">
        <v>660</v>
      </c>
      <c r="C29" s="655" t="s">
        <v>131</v>
      </c>
      <c r="D29" s="656"/>
      <c r="E29" s="823"/>
      <c r="F29" s="824"/>
      <c r="G29" s="824"/>
      <c r="H29" s="824"/>
      <c r="I29" s="824"/>
      <c r="J29" s="824"/>
      <c r="K29" s="824"/>
      <c r="L29" s="847">
        <f>SUM(L30:L31)</f>
        <v>0</v>
      </c>
      <c r="M29" s="847">
        <f>SUM(M30:M31)</f>
        <v>236.02600000000001</v>
      </c>
      <c r="N29" s="847">
        <f t="shared" ref="N29:P29" si="1">SUM(N30:N31)</f>
        <v>1340.2905000000001</v>
      </c>
      <c r="O29" s="847">
        <f t="shared" si="1"/>
        <v>1576.3165000000001</v>
      </c>
      <c r="P29" s="847">
        <f t="shared" si="1"/>
        <v>0</v>
      </c>
    </row>
    <row r="30" spans="2:16" ht="17.45" customHeight="1" x14ac:dyDescent="0.25">
      <c r="B30" s="659"/>
      <c r="C30" s="659"/>
      <c r="D30" s="660" t="s">
        <v>661</v>
      </c>
      <c r="E30" s="998">
        <f>'III. Atliekos – Įvestis'!C39</f>
        <v>842.95</v>
      </c>
      <c r="F30" s="825" t="s">
        <v>129</v>
      </c>
      <c r="G30" s="825"/>
      <c r="H30" s="825"/>
      <c r="I30" s="825"/>
      <c r="J30" s="825"/>
      <c r="K30" s="825"/>
      <c r="L30" s="848">
        <f>'III. Atliekos – Įvestis'!E39</f>
        <v>0</v>
      </c>
      <c r="M30" s="848">
        <f>'III. Atliekos – Įvestis'!F39</f>
        <v>236.02600000000001</v>
      </c>
      <c r="N30" s="848">
        <f>'III. Atliekos – Įvestis'!G39</f>
        <v>1340.2905000000001</v>
      </c>
      <c r="O30" s="848">
        <f>SUM(L30:N30)</f>
        <v>1576.3165000000001</v>
      </c>
      <c r="P30" s="848"/>
    </row>
    <row r="31" spans="2:16" ht="17.45" customHeight="1" x14ac:dyDescent="0.25">
      <c r="B31" s="659"/>
      <c r="C31" s="659"/>
      <c r="D31" s="660" t="s">
        <v>662</v>
      </c>
      <c r="E31" s="998">
        <f>'III. Atliekos – Prielaidos'!C21</f>
        <v>0</v>
      </c>
      <c r="F31" s="825" t="s">
        <v>129</v>
      </c>
      <c r="G31" s="825"/>
      <c r="H31" s="825"/>
      <c r="I31" s="825"/>
      <c r="J31" s="825"/>
      <c r="K31" s="825"/>
      <c r="L31" s="848">
        <f>'III. Atliekos – Įvestis'!E40</f>
        <v>0</v>
      </c>
      <c r="M31" s="848">
        <f>'III. Atliekos – Įvestis'!F40</f>
        <v>0</v>
      </c>
      <c r="N31" s="848">
        <f>'III. Atliekos – Įvestis'!G40</f>
        <v>0</v>
      </c>
      <c r="O31" s="848">
        <f>SUM(L31:N31)</f>
        <v>0</v>
      </c>
      <c r="P31" s="848"/>
    </row>
    <row r="32" spans="2:16" ht="15.75" x14ac:dyDescent="0.25">
      <c r="B32" s="223"/>
      <c r="C32" s="223"/>
      <c r="D32" s="223"/>
      <c r="E32" s="223"/>
      <c r="F32" s="223"/>
      <c r="G32" s="223"/>
      <c r="H32" s="223"/>
      <c r="I32" s="223"/>
      <c r="J32" s="223"/>
      <c r="K32" s="223"/>
      <c r="L32" s="223"/>
      <c r="M32" s="223"/>
      <c r="N32" s="223"/>
      <c r="O32" s="223"/>
      <c r="P32" s="223"/>
    </row>
    <row r="33" spans="2:17" s="132" customFormat="1" ht="15.75" x14ac:dyDescent="0.25">
      <c r="B33" s="302" t="s">
        <v>663</v>
      </c>
      <c r="C33" s="302"/>
      <c r="D33" s="302"/>
      <c r="E33" s="302"/>
      <c r="F33" s="302"/>
      <c r="G33" s="302"/>
      <c r="H33" s="302"/>
      <c r="I33" s="302"/>
      <c r="J33" s="302"/>
      <c r="K33" s="302"/>
      <c r="L33" s="302"/>
      <c r="M33" s="302"/>
      <c r="N33" s="302"/>
      <c r="O33" s="302"/>
      <c r="P33" s="302"/>
    </row>
    <row r="34" spans="2:17" ht="15.75" x14ac:dyDescent="0.25">
      <c r="B34" s="223"/>
      <c r="C34" s="223"/>
      <c r="D34" s="223"/>
      <c r="E34" s="223"/>
      <c r="F34" s="223"/>
      <c r="G34" s="223"/>
      <c r="H34" s="223"/>
      <c r="I34" s="223"/>
      <c r="J34" s="223"/>
      <c r="K34" s="223"/>
      <c r="L34" s="223"/>
      <c r="M34" s="223"/>
      <c r="N34" s="223"/>
      <c r="O34" s="223"/>
      <c r="P34" s="223"/>
    </row>
    <row r="35" spans="2:17" s="2" customFormat="1" ht="15.6" customHeight="1" x14ac:dyDescent="0.25">
      <c r="B35" s="1196" t="s">
        <v>281</v>
      </c>
      <c r="C35" s="1196" t="s">
        <v>282</v>
      </c>
      <c r="D35" s="1200" t="s">
        <v>283</v>
      </c>
      <c r="E35" s="1197" t="s">
        <v>284</v>
      </c>
      <c r="F35" s="1197"/>
      <c r="G35" s="1198" t="s">
        <v>430</v>
      </c>
      <c r="H35" s="1198"/>
      <c r="I35" s="1198"/>
      <c r="J35" s="1198"/>
      <c r="K35" s="1198"/>
      <c r="L35" s="1199" t="s">
        <v>285</v>
      </c>
      <c r="M35" s="1199"/>
      <c r="N35" s="1199"/>
      <c r="O35" s="1199"/>
      <c r="P35" s="1199"/>
      <c r="Q35" s="597"/>
    </row>
    <row r="36" spans="2:17" s="2" customFormat="1" ht="41.45" customHeight="1" x14ac:dyDescent="0.25">
      <c r="B36" s="1196"/>
      <c r="C36" s="1196"/>
      <c r="D36" s="1201"/>
      <c r="E36" s="511" t="s">
        <v>286</v>
      </c>
      <c r="F36" s="510" t="s">
        <v>287</v>
      </c>
      <c r="G36" s="508" t="s">
        <v>288</v>
      </c>
      <c r="H36" s="508" t="s">
        <v>289</v>
      </c>
      <c r="I36" s="508" t="s">
        <v>290</v>
      </c>
      <c r="J36" s="508" t="s">
        <v>431</v>
      </c>
      <c r="K36" s="508" t="s">
        <v>292</v>
      </c>
      <c r="L36" s="507" t="s">
        <v>288</v>
      </c>
      <c r="M36" s="507" t="s">
        <v>289</v>
      </c>
      <c r="N36" s="507" t="s">
        <v>290</v>
      </c>
      <c r="O36" s="822" t="s">
        <v>291</v>
      </c>
      <c r="P36" s="507" t="s">
        <v>292</v>
      </c>
      <c r="Q36" s="597"/>
    </row>
    <row r="37" spans="2:17" ht="15.75" x14ac:dyDescent="0.25">
      <c r="B37" s="400" t="s">
        <v>664</v>
      </c>
      <c r="C37" s="400" t="s">
        <v>131</v>
      </c>
      <c r="D37" s="421"/>
      <c r="E37" s="509"/>
      <c r="F37" s="509"/>
      <c r="G37" s="509"/>
      <c r="H37" s="509"/>
      <c r="I37" s="509"/>
      <c r="J37" s="509"/>
      <c r="K37" s="509"/>
      <c r="L37" s="408">
        <f>SUM(L38:L39)</f>
        <v>0</v>
      </c>
      <c r="M37" s="408">
        <f>SUM(M38:M39)</f>
        <v>52512.66112176</v>
      </c>
      <c r="N37" s="408">
        <f>SUM(N38:N39)</f>
        <v>1130.5893845400001</v>
      </c>
      <c r="O37" s="408">
        <f>SUM(O38:O39)</f>
        <v>53643.250506299999</v>
      </c>
      <c r="P37" s="408">
        <f>SUM(P38:P39)</f>
        <v>0</v>
      </c>
    </row>
    <row r="38" spans="2:17" ht="18" x14ac:dyDescent="0.25">
      <c r="B38" s="483"/>
      <c r="C38" s="483"/>
      <c r="D38" s="393" t="s">
        <v>665</v>
      </c>
      <c r="E38" s="429">
        <f>'III. Atliekos – Įvestis'!C54</f>
        <v>17181700</v>
      </c>
      <c r="F38" s="374" t="s">
        <v>155</v>
      </c>
      <c r="G38" s="373"/>
      <c r="H38" s="373"/>
      <c r="I38" s="373"/>
      <c r="J38" s="373"/>
      <c r="K38" s="373"/>
      <c r="L38" s="429"/>
      <c r="M38" s="429">
        <f>'III. Atliekos – Prielaidos'!C31*VAP!E9</f>
        <v>45012.480206400003</v>
      </c>
      <c r="N38" s="429">
        <f>'III. Atliekos – Įvestis'!G53</f>
        <v>1130.5893845400001</v>
      </c>
      <c r="O38" s="429">
        <f>SUM(L38:N38)</f>
        <v>46143.069590940002</v>
      </c>
      <c r="P38" s="429"/>
    </row>
    <row r="39" spans="2:17" ht="15.75" x14ac:dyDescent="0.25">
      <c r="B39" s="483"/>
      <c r="C39" s="483"/>
      <c r="D39" s="393" t="s">
        <v>666</v>
      </c>
      <c r="E39" s="429"/>
      <c r="F39" s="373"/>
      <c r="G39" s="373"/>
      <c r="H39" s="373"/>
      <c r="I39" s="373"/>
      <c r="J39" s="373"/>
      <c r="K39" s="373"/>
      <c r="L39" s="429"/>
      <c r="M39" s="429">
        <f>'III. Atliekos – Prielaidos'!C41*VAP!E9</f>
        <v>7500.1809153599997</v>
      </c>
      <c r="N39" s="429"/>
      <c r="O39" s="429">
        <f>SUM(L39:N39)</f>
        <v>7500.1809153599997</v>
      </c>
      <c r="P39" s="429"/>
      <c r="Q39" s="1"/>
    </row>
  </sheetData>
  <sheetProtection algorithmName="SHA-512" hashValue="FK+X9dz563HHKZWftrBYa7iE5rRHMYVPrbTtraudTdcetZL01hDT1Jl3sMekeHsm2MAreK/lRy3DuWoZ653lvw==" saltValue="WQyd/GO2FmdwWtl/d9rtiA==" spinCount="100000" sheet="1" objects="1" scenarios="1"/>
  <mergeCells count="26">
    <mergeCell ref="L27:P27"/>
    <mergeCell ref="B27:B28"/>
    <mergeCell ref="C27:C28"/>
    <mergeCell ref="D27:D28"/>
    <mergeCell ref="E27:F27"/>
    <mergeCell ref="G27:K27"/>
    <mergeCell ref="L19:P19"/>
    <mergeCell ref="B19:B20"/>
    <mergeCell ref="C19:C20"/>
    <mergeCell ref="D19:D20"/>
    <mergeCell ref="E19:F19"/>
    <mergeCell ref="G19:K19"/>
    <mergeCell ref="B5:P6"/>
    <mergeCell ref="B3:P3"/>
    <mergeCell ref="L11:P11"/>
    <mergeCell ref="B11:B12"/>
    <mergeCell ref="C11:C12"/>
    <mergeCell ref="E11:F11"/>
    <mergeCell ref="G11:K11"/>
    <mergeCell ref="D11:D12"/>
    <mergeCell ref="B35:B36"/>
    <mergeCell ref="C35:C36"/>
    <mergeCell ref="E35:F35"/>
    <mergeCell ref="G35:K35"/>
    <mergeCell ref="L35:P35"/>
    <mergeCell ref="D35:D36"/>
  </mergeCells>
  <hyperlinks>
    <hyperlink ref="B1" location="Turinys!A1" display="Turinys" xr:uid="{DFFDFF11-86F3-49B1-9A93-0F70728FCDF3}"/>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07B89-71E2-4259-9424-5D911A14E214}">
  <sheetPr>
    <tabColor theme="3" tint="0.39997558519241921"/>
  </sheetPr>
  <dimension ref="B1:I55"/>
  <sheetViews>
    <sheetView showGridLines="0" zoomScale="70" zoomScaleNormal="70" workbookViewId="0">
      <selection activeCell="F55" sqref="F55"/>
    </sheetView>
  </sheetViews>
  <sheetFormatPr defaultRowHeight="15" x14ac:dyDescent="0.25"/>
  <cols>
    <col min="2" max="2" width="46.85546875" customWidth="1"/>
    <col min="3" max="3" width="44.42578125" customWidth="1"/>
    <col min="4" max="4" width="33" customWidth="1"/>
    <col min="5" max="5" width="24.42578125" customWidth="1"/>
    <col min="6" max="6" width="12.140625" customWidth="1"/>
    <col min="7" max="7" width="11" bestFit="1" customWidth="1"/>
    <col min="8" max="8" width="13.140625" customWidth="1"/>
  </cols>
  <sheetData>
    <row r="1" spans="2:9" ht="15.75" x14ac:dyDescent="0.25">
      <c r="B1" s="197" t="s">
        <v>0</v>
      </c>
    </row>
    <row r="3" spans="2:9" ht="16.350000000000001" customHeight="1" x14ac:dyDescent="0.3">
      <c r="B3" s="1202" t="s">
        <v>667</v>
      </c>
      <c r="C3" s="1202"/>
      <c r="D3" s="1202"/>
      <c r="E3" s="1202"/>
      <c r="F3" s="1202"/>
      <c r="G3" s="1202"/>
      <c r="H3" s="1202"/>
      <c r="I3" s="1202"/>
    </row>
    <row r="4" spans="2:9" ht="15.75" x14ac:dyDescent="0.25">
      <c r="B4" s="223"/>
      <c r="C4" s="223"/>
      <c r="D4" s="223"/>
      <c r="E4" s="223"/>
      <c r="F4" s="223"/>
      <c r="G4" s="223"/>
      <c r="H4" s="223"/>
      <c r="I4" s="223"/>
    </row>
    <row r="5" spans="2:9" s="132" customFormat="1" ht="15.75" x14ac:dyDescent="0.25">
      <c r="B5" s="302" t="s">
        <v>645</v>
      </c>
      <c r="C5" s="302"/>
      <c r="D5" s="303"/>
      <c r="E5" s="303"/>
      <c r="F5" s="303"/>
      <c r="G5" s="303"/>
      <c r="H5" s="303"/>
      <c r="I5" s="303"/>
    </row>
    <row r="6" spans="2:9" ht="15.75" x14ac:dyDescent="0.25">
      <c r="B6" s="223"/>
      <c r="C6" s="223"/>
      <c r="D6" s="223"/>
      <c r="E6" s="223"/>
      <c r="F6" s="223"/>
      <c r="G6" s="223"/>
      <c r="H6" s="223"/>
      <c r="I6" s="223"/>
    </row>
    <row r="7" spans="2:9" ht="14.85" customHeight="1" x14ac:dyDescent="0.25">
      <c r="B7" s="1196" t="s">
        <v>330</v>
      </c>
      <c r="C7" s="1196" t="s">
        <v>331</v>
      </c>
      <c r="D7" s="1196" t="s">
        <v>332</v>
      </c>
      <c r="E7" s="1196" t="s">
        <v>333</v>
      </c>
      <c r="F7" s="223"/>
      <c r="G7" s="223"/>
      <c r="H7" s="223"/>
      <c r="I7" s="223"/>
    </row>
    <row r="8" spans="2:9" ht="15.75" x14ac:dyDescent="0.25">
      <c r="B8" s="1196"/>
      <c r="C8" s="1196"/>
      <c r="D8" s="1196"/>
      <c r="E8" s="1196"/>
      <c r="F8" s="223"/>
      <c r="G8" s="223"/>
      <c r="H8" s="223"/>
      <c r="I8" s="223"/>
    </row>
    <row r="9" spans="2:9" ht="134.1" customHeight="1" x14ac:dyDescent="0.25">
      <c r="B9" s="439" t="s">
        <v>668</v>
      </c>
      <c r="C9" s="451" t="s">
        <v>669</v>
      </c>
      <c r="D9" s="439" t="s">
        <v>670</v>
      </c>
      <c r="E9" s="512" t="s">
        <v>671</v>
      </c>
      <c r="F9" s="223"/>
      <c r="G9" s="223"/>
      <c r="H9" s="244"/>
      <c r="I9" s="223"/>
    </row>
    <row r="10" spans="2:9" ht="15.75" x14ac:dyDescent="0.25">
      <c r="B10" s="223"/>
      <c r="C10" s="223"/>
      <c r="D10" s="223"/>
      <c r="E10" s="223"/>
      <c r="F10" s="223"/>
      <c r="G10" s="223"/>
      <c r="H10" s="223"/>
      <c r="I10" s="223"/>
    </row>
    <row r="11" spans="2:9" ht="15.75" x14ac:dyDescent="0.25">
      <c r="B11" s="223"/>
      <c r="C11" s="223"/>
      <c r="D11" s="223"/>
      <c r="E11" s="223"/>
      <c r="F11" s="223"/>
      <c r="G11" s="223"/>
      <c r="H11" s="223"/>
      <c r="I11" s="223"/>
    </row>
    <row r="12" spans="2:9" ht="18.75" x14ac:dyDescent="0.25">
      <c r="B12" s="1210" t="s">
        <v>672</v>
      </c>
      <c r="C12" s="1210" t="s">
        <v>284</v>
      </c>
      <c r="D12" s="1210" t="s">
        <v>287</v>
      </c>
      <c r="E12" s="1199" t="s">
        <v>285</v>
      </c>
      <c r="F12" s="1199"/>
      <c r="G12" s="1199"/>
      <c r="H12" s="1199"/>
      <c r="I12" s="1199"/>
    </row>
    <row r="13" spans="2:9" ht="18.75" x14ac:dyDescent="0.25">
      <c r="B13" s="1210"/>
      <c r="C13" s="1210"/>
      <c r="D13" s="1210"/>
      <c r="E13" s="513" t="s">
        <v>462</v>
      </c>
      <c r="F13" s="513" t="s">
        <v>463</v>
      </c>
      <c r="G13" s="513" t="s">
        <v>464</v>
      </c>
      <c r="H13" s="822" t="s">
        <v>291</v>
      </c>
      <c r="I13" s="513" t="s">
        <v>465</v>
      </c>
    </row>
    <row r="14" spans="2:9" ht="15.75" x14ac:dyDescent="0.25">
      <c r="B14" s="373" t="s">
        <v>673</v>
      </c>
      <c r="C14" s="686">
        <v>0</v>
      </c>
      <c r="D14" s="429" t="s">
        <v>129</v>
      </c>
      <c r="E14" s="651"/>
      <c r="F14" s="651">
        <f>'III. Atliekos – Prielaidos'!C8*C14*('III. Atliekos – Prielaidos'!C9/100)*VAP!E9</f>
        <v>0</v>
      </c>
      <c r="G14" s="651"/>
      <c r="H14" s="651">
        <f>SUM(E14:G14)</f>
        <v>0</v>
      </c>
      <c r="I14" s="651"/>
    </row>
    <row r="17" spans="2:9" s="132" customFormat="1" ht="15.75" x14ac:dyDescent="0.25">
      <c r="B17" s="662" t="s">
        <v>648</v>
      </c>
      <c r="C17" s="663"/>
      <c r="D17" s="663"/>
      <c r="E17" s="663"/>
      <c r="F17" s="663"/>
      <c r="G17" s="663"/>
      <c r="H17" s="663"/>
      <c r="I17" s="663"/>
    </row>
    <row r="19" spans="2:9" ht="15.75" x14ac:dyDescent="0.25">
      <c r="B19" s="1215" t="s">
        <v>330</v>
      </c>
      <c r="C19" s="1215" t="s">
        <v>331</v>
      </c>
      <c r="D19" s="1215" t="s">
        <v>332</v>
      </c>
      <c r="E19" s="1215" t="s">
        <v>333</v>
      </c>
      <c r="F19" s="214"/>
      <c r="G19" s="214"/>
      <c r="H19" s="214"/>
      <c r="I19" s="214"/>
    </row>
    <row r="20" spans="2:9" ht="15.75" x14ac:dyDescent="0.25">
      <c r="B20" s="1215"/>
      <c r="C20" s="1215"/>
      <c r="D20" s="1215"/>
      <c r="E20" s="1215"/>
      <c r="F20" s="214"/>
      <c r="G20" s="214"/>
      <c r="H20" s="214"/>
      <c r="I20" s="214"/>
    </row>
    <row r="21" spans="2:9" ht="94.5" x14ac:dyDescent="0.25">
      <c r="B21" s="617" t="s">
        <v>674</v>
      </c>
      <c r="C21" s="664" t="s">
        <v>675</v>
      </c>
      <c r="D21" s="617" t="s">
        <v>676</v>
      </c>
      <c r="E21" s="512"/>
      <c r="F21" s="214"/>
      <c r="G21" s="214"/>
      <c r="H21" s="260"/>
      <c r="I21" s="214"/>
    </row>
    <row r="22" spans="2:9" ht="15.75" x14ac:dyDescent="0.25">
      <c r="B22" s="214"/>
      <c r="C22" s="214"/>
      <c r="D22" s="214"/>
      <c r="E22" s="214"/>
      <c r="F22" s="214"/>
      <c r="G22" s="214"/>
      <c r="H22" s="214"/>
      <c r="I22" s="214"/>
    </row>
    <row r="23" spans="2:9" ht="15.75" x14ac:dyDescent="0.25">
      <c r="B23" s="214"/>
      <c r="C23" s="214"/>
      <c r="D23" s="214"/>
      <c r="E23" s="214"/>
      <c r="F23" s="214"/>
      <c r="G23" s="214"/>
      <c r="H23" s="214"/>
      <c r="I23" s="214"/>
    </row>
    <row r="24" spans="2:9" ht="18.75" x14ac:dyDescent="0.25">
      <c r="B24" s="1216" t="s">
        <v>672</v>
      </c>
      <c r="C24" s="1216" t="s">
        <v>284</v>
      </c>
      <c r="D24" s="1216" t="s">
        <v>287</v>
      </c>
      <c r="E24" s="1204" t="s">
        <v>285</v>
      </c>
      <c r="F24" s="1204"/>
      <c r="G24" s="1204"/>
      <c r="H24" s="1204"/>
      <c r="I24" s="1204"/>
    </row>
    <row r="25" spans="2:9" ht="18.75" x14ac:dyDescent="0.25">
      <c r="B25" s="1216"/>
      <c r="C25" s="1216"/>
      <c r="D25" s="1216"/>
      <c r="E25" s="665" t="s">
        <v>462</v>
      </c>
      <c r="F25" s="665" t="s">
        <v>463</v>
      </c>
      <c r="G25" s="665" t="s">
        <v>464</v>
      </c>
      <c r="H25" s="822" t="s">
        <v>291</v>
      </c>
      <c r="I25" s="665" t="s">
        <v>465</v>
      </c>
    </row>
    <row r="26" spans="2:9" ht="15.75" x14ac:dyDescent="0.25">
      <c r="B26" s="494" t="s">
        <v>677</v>
      </c>
      <c r="C26" s="501">
        <v>0</v>
      </c>
      <c r="D26" s="694" t="s">
        <v>129</v>
      </c>
      <c r="E26" s="845">
        <f>C26*'III. Atliekos – Prielaidos'!C14/1000</f>
        <v>0</v>
      </c>
      <c r="F26" s="845"/>
      <c r="G26" s="845"/>
      <c r="H26" s="845">
        <f>SUM(E26:G26)</f>
        <v>0</v>
      </c>
      <c r="I26" s="845"/>
    </row>
    <row r="27" spans="2:9" ht="15.75" x14ac:dyDescent="0.25">
      <c r="B27" s="494" t="s">
        <v>678</v>
      </c>
      <c r="C27" s="501">
        <v>0</v>
      </c>
      <c r="D27" s="694" t="s">
        <v>129</v>
      </c>
      <c r="E27" s="845">
        <f>C27*'III. Atliekos – Prielaidos'!C15/1000</f>
        <v>0</v>
      </c>
      <c r="F27" s="845"/>
      <c r="G27" s="845"/>
      <c r="H27" s="845">
        <f>SUM(E27:G27)</f>
        <v>0</v>
      </c>
      <c r="I27" s="845"/>
    </row>
    <row r="30" spans="2:9" ht="15.75" x14ac:dyDescent="0.25">
      <c r="B30" s="805" t="s">
        <v>652</v>
      </c>
      <c r="C30" s="663"/>
      <c r="D30" s="663"/>
      <c r="E30" s="663"/>
      <c r="F30" s="663"/>
      <c r="G30" s="663"/>
      <c r="H30" s="663"/>
      <c r="I30" s="663"/>
    </row>
    <row r="32" spans="2:9" x14ac:dyDescent="0.25">
      <c r="B32" s="1215" t="s">
        <v>330</v>
      </c>
      <c r="C32" s="1215" t="s">
        <v>331</v>
      </c>
      <c r="D32" s="1215" t="s">
        <v>332</v>
      </c>
      <c r="E32" s="1215" t="s">
        <v>333</v>
      </c>
    </row>
    <row r="33" spans="2:9" x14ac:dyDescent="0.25">
      <c r="B33" s="1215"/>
      <c r="C33" s="1215"/>
      <c r="D33" s="1215"/>
      <c r="E33" s="1215"/>
    </row>
    <row r="34" spans="2:9" ht="126" x14ac:dyDescent="0.25">
      <c r="B34" s="617" t="s">
        <v>679</v>
      </c>
      <c r="C34" s="617" t="s">
        <v>680</v>
      </c>
      <c r="D34" s="708" t="s">
        <v>681</v>
      </c>
      <c r="E34" s="803"/>
    </row>
    <row r="37" spans="2:9" ht="18.75" x14ac:dyDescent="0.25">
      <c r="B37" s="1216" t="s">
        <v>381</v>
      </c>
      <c r="C37" s="1216" t="s">
        <v>284</v>
      </c>
      <c r="D37" s="1216" t="s">
        <v>287</v>
      </c>
      <c r="E37" s="1204" t="s">
        <v>285</v>
      </c>
      <c r="F37" s="1204"/>
      <c r="G37" s="1204"/>
      <c r="H37" s="1204"/>
      <c r="I37" s="1204"/>
    </row>
    <row r="38" spans="2:9" ht="18.75" x14ac:dyDescent="0.25">
      <c r="B38" s="1216"/>
      <c r="C38" s="1216"/>
      <c r="D38" s="1216"/>
      <c r="E38" s="665" t="s">
        <v>462</v>
      </c>
      <c r="F38" s="665" t="s">
        <v>463</v>
      </c>
      <c r="G38" s="665" t="s">
        <v>464</v>
      </c>
      <c r="H38" s="822" t="s">
        <v>291</v>
      </c>
      <c r="I38" s="665" t="s">
        <v>465</v>
      </c>
    </row>
    <row r="39" spans="2:9" ht="15.75" x14ac:dyDescent="0.25">
      <c r="B39" s="494" t="s">
        <v>682</v>
      </c>
      <c r="C39" s="501">
        <f>58.97+7.48+776.5</f>
        <v>842.95</v>
      </c>
      <c r="D39" s="694" t="s">
        <v>129</v>
      </c>
      <c r="E39" s="845"/>
      <c r="F39" s="845">
        <f>C39*'III. Atliekos – Prielaidos'!C22/1000*VAP!E9</f>
        <v>236.02600000000001</v>
      </c>
      <c r="G39" s="845">
        <f>C39*'III. Atliekos – Prielaidos'!C23/1000*VAP!E10</f>
        <v>1340.2905000000001</v>
      </c>
      <c r="H39" s="845">
        <f>SUM(E39:G39)</f>
        <v>1576.3165000000001</v>
      </c>
      <c r="I39" s="845"/>
    </row>
    <row r="40" spans="2:9" ht="18" x14ac:dyDescent="0.25">
      <c r="B40" s="494" t="s">
        <v>683</v>
      </c>
      <c r="C40" s="501">
        <v>0</v>
      </c>
      <c r="D40" s="694" t="s">
        <v>684</v>
      </c>
      <c r="E40" s="845"/>
      <c r="F40" s="845">
        <f>'III. Atliekos – Prielaidos'!C21*'III. Atliekos – Prielaidos'!C22/1000*VAP!E9</f>
        <v>0</v>
      </c>
      <c r="G40" s="845">
        <f>'III. Atliekos – Prielaidos'!C21*'III. Atliekos – Prielaidos'!C23/1000*VAP!E10</f>
        <v>0</v>
      </c>
      <c r="H40" s="845">
        <f>SUM(E40:G40)</f>
        <v>0</v>
      </c>
      <c r="I40" s="845"/>
    </row>
    <row r="44" spans="2:9" s="132" customFormat="1" ht="15.75" x14ac:dyDescent="0.25">
      <c r="B44" s="302" t="s">
        <v>685</v>
      </c>
      <c r="C44" s="304"/>
      <c r="D44" s="305"/>
      <c r="E44" s="305"/>
      <c r="F44" s="305"/>
      <c r="G44" s="305"/>
      <c r="H44" s="305"/>
      <c r="I44" s="305"/>
    </row>
    <row r="45" spans="2:9" ht="15.75" x14ac:dyDescent="0.25">
      <c r="B45" s="223"/>
      <c r="C45" s="223"/>
      <c r="D45" s="223"/>
      <c r="E45" s="223"/>
      <c r="F45" s="223"/>
      <c r="G45" s="223"/>
      <c r="H45" s="223"/>
      <c r="I45" s="223"/>
    </row>
    <row r="46" spans="2:9" ht="14.85" customHeight="1" x14ac:dyDescent="0.25">
      <c r="B46" s="1196" t="s">
        <v>330</v>
      </c>
      <c r="C46" s="1196" t="s">
        <v>331</v>
      </c>
      <c r="D46" s="1196" t="s">
        <v>332</v>
      </c>
      <c r="E46" s="1196" t="s">
        <v>333</v>
      </c>
      <c r="F46" s="223"/>
      <c r="G46" s="223"/>
      <c r="H46" s="223"/>
      <c r="I46" s="223"/>
    </row>
    <row r="47" spans="2:9" ht="15.75" x14ac:dyDescent="0.25">
      <c r="B47" s="1196"/>
      <c r="C47" s="1196"/>
      <c r="D47" s="1196"/>
      <c r="E47" s="1196"/>
      <c r="F47" s="223"/>
      <c r="G47" s="223"/>
      <c r="H47" s="223"/>
      <c r="I47" s="223"/>
    </row>
    <row r="48" spans="2:9" ht="122.1" customHeight="1" x14ac:dyDescent="0.25">
      <c r="B48" s="439" t="s">
        <v>686</v>
      </c>
      <c r="C48" s="439" t="s">
        <v>687</v>
      </c>
      <c r="D48" s="439" t="s">
        <v>688</v>
      </c>
      <c r="E48" s="470"/>
      <c r="F48" s="223"/>
      <c r="G48" s="223"/>
      <c r="H48" s="223"/>
      <c r="I48" s="223"/>
    </row>
    <row r="49" spans="2:9" ht="15.75" x14ac:dyDescent="0.25">
      <c r="B49" s="223"/>
      <c r="C49" s="223"/>
      <c r="D49" s="223"/>
      <c r="E49" s="223"/>
      <c r="F49" s="223"/>
      <c r="G49" s="223"/>
      <c r="H49" s="223"/>
      <c r="I49" s="223"/>
    </row>
    <row r="50" spans="2:9" ht="15.75" x14ac:dyDescent="0.25">
      <c r="B50" s="223"/>
      <c r="C50" s="223"/>
      <c r="D50" s="223"/>
      <c r="E50" s="223"/>
      <c r="F50" s="223"/>
      <c r="G50" s="223"/>
      <c r="H50" s="223"/>
      <c r="I50" s="223"/>
    </row>
    <row r="51" spans="2:9" ht="18.75" x14ac:dyDescent="0.35">
      <c r="B51" s="1211" t="s">
        <v>689</v>
      </c>
      <c r="C51" s="1211" t="s">
        <v>284</v>
      </c>
      <c r="D51" s="1213" t="s">
        <v>287</v>
      </c>
      <c r="E51" s="1209" t="s">
        <v>285</v>
      </c>
      <c r="F51" s="1209"/>
      <c r="G51" s="1209"/>
      <c r="H51" s="1209"/>
      <c r="I51" s="1209"/>
    </row>
    <row r="52" spans="2:9" ht="18.75" x14ac:dyDescent="0.35">
      <c r="B52" s="1212"/>
      <c r="C52" s="1212"/>
      <c r="D52" s="1214"/>
      <c r="E52" s="515" t="s">
        <v>462</v>
      </c>
      <c r="F52" s="515" t="s">
        <v>463</v>
      </c>
      <c r="G52" s="515" t="s">
        <v>464</v>
      </c>
      <c r="H52" s="822" t="s">
        <v>291</v>
      </c>
      <c r="I52" s="515" t="s">
        <v>465</v>
      </c>
    </row>
    <row r="53" spans="2:9" ht="31.5" x14ac:dyDescent="0.25">
      <c r="B53" s="516" t="s">
        <v>690</v>
      </c>
      <c r="C53" s="995">
        <v>0.46200000000000002</v>
      </c>
      <c r="D53" s="473" t="s">
        <v>691</v>
      </c>
      <c r="E53" s="517"/>
      <c r="F53" s="651">
        <f>('III. Atliekos – Prielaidos'!C31+'III. Atliekos – Prielaidos'!C41)*VAP!E9</f>
        <v>52512.66112176</v>
      </c>
      <c r="G53" s="651">
        <f>'III. Atliekos – Prielaidos'!C50*VAP!E10/1000</f>
        <v>1130.5893845400001</v>
      </c>
      <c r="H53" s="651">
        <f>SUM(E53:G53)</f>
        <v>53643.250506299999</v>
      </c>
      <c r="I53" s="373"/>
    </row>
    <row r="54" spans="2:9" ht="18" x14ac:dyDescent="0.25">
      <c r="B54" s="442" t="s">
        <v>692</v>
      </c>
      <c r="C54" s="686">
        <f>17181.7*1000</f>
        <v>17181700</v>
      </c>
      <c r="D54" s="473" t="s">
        <v>155</v>
      </c>
      <c r="E54" s="223"/>
      <c r="F54" s="223"/>
      <c r="G54" s="223"/>
      <c r="H54" s="223"/>
      <c r="I54" s="223"/>
    </row>
    <row r="55" spans="2:9" ht="23.25" customHeight="1" x14ac:dyDescent="0.25">
      <c r="B55" s="642" t="s">
        <v>693</v>
      </c>
      <c r="C55" s="996">
        <v>779.7</v>
      </c>
      <c r="D55" s="473" t="s">
        <v>694</v>
      </c>
      <c r="E55" s="223"/>
      <c r="F55" s="223"/>
      <c r="G55" s="223"/>
      <c r="H55" s="223"/>
      <c r="I55" s="223"/>
    </row>
  </sheetData>
  <sheetProtection algorithmName="SHA-512" hashValue="ybBD1Wmjnra5zk0L1JbSAL9Y6UoaW9trYXF4rcMZS/jadPubI8RzGBKvaDmtsy54kemHIN6VS0FNqGnsuC774A==" saltValue="gZ61/eldazF0DlyRp7OQlg==" spinCount="100000" sheet="1" objects="1" scenarios="1"/>
  <protectedRanges>
    <protectedRange sqref="C14" name="Diapazonas1"/>
    <protectedRange sqref="C26:C27" name="Diapazonas2"/>
    <protectedRange sqref="C39:C40" name="Diapazonas3"/>
    <protectedRange sqref="C53:C55" name="Diapazonas4"/>
  </protectedRanges>
  <mergeCells count="33">
    <mergeCell ref="B32:B33"/>
    <mergeCell ref="C32:C33"/>
    <mergeCell ref="D32:D33"/>
    <mergeCell ref="E32:E33"/>
    <mergeCell ref="B37:B38"/>
    <mergeCell ref="C37:C38"/>
    <mergeCell ref="D37:D38"/>
    <mergeCell ref="E37:I37"/>
    <mergeCell ref="B24:B25"/>
    <mergeCell ref="C24:C25"/>
    <mergeCell ref="D24:D25"/>
    <mergeCell ref="E24:I24"/>
    <mergeCell ref="B3:I3"/>
    <mergeCell ref="B7:B8"/>
    <mergeCell ref="C7:C8"/>
    <mergeCell ref="D7:D8"/>
    <mergeCell ref="E7:E8"/>
    <mergeCell ref="E51:I51"/>
    <mergeCell ref="E12:I12"/>
    <mergeCell ref="B46:B47"/>
    <mergeCell ref="C46:C47"/>
    <mergeCell ref="D46:D47"/>
    <mergeCell ref="E46:E47"/>
    <mergeCell ref="B12:B13"/>
    <mergeCell ref="C12:C13"/>
    <mergeCell ref="D12:D13"/>
    <mergeCell ref="B51:B52"/>
    <mergeCell ref="C51:C52"/>
    <mergeCell ref="D51:D52"/>
    <mergeCell ref="B19:B20"/>
    <mergeCell ref="C19:C20"/>
    <mergeCell ref="D19:D20"/>
    <mergeCell ref="E19:E20"/>
  </mergeCells>
  <hyperlinks>
    <hyperlink ref="B1" location="Turinys!A1" display="Turinys" xr:uid="{8F7847A7-A328-4B21-A13A-7DA497D56770}"/>
    <hyperlink ref="E9" r:id="rId1" xr:uid="{F1A74AEC-B348-4F9A-A5A4-B9C7AB48A304}"/>
  </hyperlinks>
  <pageMargins left="0.7" right="0.7" top="0.75" bottom="0.75" header="0.3" footer="0.3"/>
  <pageSetup paperSize="9" orientation="portrait" horizontalDpi="4294967293" verticalDpi="0" r:id="rId2"/>
  <drawing r:id="rId3"/>
  <legacy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37839-A7B2-4A7E-B869-2C8EA77A98A1}">
  <sheetPr>
    <tabColor theme="3" tint="0.39997558519241921"/>
  </sheetPr>
  <dimension ref="B1:P50"/>
  <sheetViews>
    <sheetView showGridLines="0" topLeftCell="A8" zoomScale="80" zoomScaleNormal="80" workbookViewId="0">
      <selection activeCell="D51" sqref="D51"/>
    </sheetView>
  </sheetViews>
  <sheetFormatPr defaultRowHeight="15" x14ac:dyDescent="0.25"/>
  <cols>
    <col min="2" max="2" width="60.42578125" customWidth="1"/>
    <col min="3" max="3" width="13.5703125" customWidth="1"/>
    <col min="4" max="4" width="20.85546875" customWidth="1"/>
    <col min="5" max="5" width="22.5703125" customWidth="1"/>
  </cols>
  <sheetData>
    <row r="1" spans="2:16" ht="15.75" x14ac:dyDescent="0.25">
      <c r="B1" s="197" t="s">
        <v>0</v>
      </c>
    </row>
    <row r="3" spans="2:16" ht="16.350000000000001" customHeight="1" x14ac:dyDescent="0.3">
      <c r="B3" s="1202" t="s">
        <v>695</v>
      </c>
      <c r="C3" s="1202"/>
      <c r="D3" s="1202"/>
      <c r="E3" s="1202"/>
      <c r="F3" s="1202"/>
      <c r="G3" s="1202"/>
      <c r="H3" s="1202"/>
      <c r="I3" s="1202"/>
    </row>
    <row r="5" spans="2:16" s="132" customFormat="1" ht="15.75" x14ac:dyDescent="0.25">
      <c r="B5" s="302" t="s">
        <v>645</v>
      </c>
      <c r="C5" s="302"/>
      <c r="D5" s="303"/>
      <c r="E5" s="303"/>
      <c r="F5" s="303"/>
      <c r="G5" s="303"/>
      <c r="H5" s="303"/>
      <c r="I5" s="303"/>
    </row>
    <row r="6" spans="2:16" s="132" customFormat="1" ht="15.75" x14ac:dyDescent="0.25">
      <c r="B6" s="223"/>
      <c r="C6" s="223"/>
      <c r="D6" s="223"/>
      <c r="E6" s="223"/>
      <c r="F6" s="223"/>
      <c r="G6" s="223"/>
      <c r="H6" s="223"/>
      <c r="I6" s="223"/>
    </row>
    <row r="7" spans="2:16" ht="15.75" x14ac:dyDescent="0.25">
      <c r="B7" s="518" t="s">
        <v>381</v>
      </c>
      <c r="C7" s="515" t="s">
        <v>696</v>
      </c>
      <c r="D7" s="515" t="s">
        <v>287</v>
      </c>
      <c r="E7" s="1217" t="s">
        <v>126</v>
      </c>
      <c r="F7" s="1218"/>
      <c r="G7" s="1218"/>
      <c r="H7" s="1218"/>
      <c r="I7" s="1218"/>
    </row>
    <row r="8" spans="2:16" ht="40.5" customHeight="1" x14ac:dyDescent="0.25">
      <c r="B8" s="439" t="s">
        <v>697</v>
      </c>
      <c r="C8" s="958">
        <v>0.08</v>
      </c>
      <c r="D8" s="473" t="s">
        <v>698</v>
      </c>
      <c r="E8" s="1219" t="s">
        <v>699</v>
      </c>
      <c r="F8" s="1219"/>
      <c r="G8" s="1219"/>
      <c r="H8" s="1219"/>
      <c r="I8" s="1219"/>
    </row>
    <row r="9" spans="2:16" ht="30" customHeight="1" x14ac:dyDescent="0.25">
      <c r="B9" s="617" t="s">
        <v>700</v>
      </c>
      <c r="C9" s="957">
        <v>46.1</v>
      </c>
      <c r="D9" s="619" t="s">
        <v>701</v>
      </c>
      <c r="E9" s="1220" t="s">
        <v>702</v>
      </c>
      <c r="F9" s="1220"/>
      <c r="G9" s="1220"/>
      <c r="H9" s="1220"/>
      <c r="I9" s="1220"/>
    </row>
    <row r="10" spans="2:16" ht="15.75" x14ac:dyDescent="0.25">
      <c r="B10" s="223"/>
      <c r="C10" s="223"/>
      <c r="D10" s="223"/>
      <c r="E10" s="223"/>
      <c r="F10" s="223"/>
      <c r="G10" s="223"/>
      <c r="H10" s="223"/>
      <c r="I10" s="223"/>
    </row>
    <row r="11" spans="2:16" s="132" customFormat="1" ht="15.75" x14ac:dyDescent="0.25">
      <c r="B11" s="662" t="s">
        <v>648</v>
      </c>
      <c r="C11" s="663"/>
      <c r="D11" s="663"/>
      <c r="E11" s="663"/>
      <c r="F11" s="663"/>
      <c r="G11" s="663"/>
      <c r="H11" s="663"/>
      <c r="I11" s="663"/>
      <c r="J11" s="702"/>
      <c r="K11" s="702"/>
      <c r="L11" s="702"/>
      <c r="M11" s="702"/>
      <c r="N11" s="702"/>
      <c r="O11" s="702"/>
      <c r="P11" s="702"/>
    </row>
    <row r="12" spans="2:16" ht="15.75" x14ac:dyDescent="0.25">
      <c r="B12" s="223"/>
      <c r="C12" s="223"/>
      <c r="D12" s="223"/>
      <c r="E12" s="223"/>
      <c r="F12" s="223"/>
      <c r="G12" s="223"/>
      <c r="H12" s="223"/>
      <c r="I12" s="223"/>
    </row>
    <row r="13" spans="2:16" ht="15.75" x14ac:dyDescent="0.25">
      <c r="B13" s="667" t="s">
        <v>381</v>
      </c>
      <c r="C13" s="668" t="s">
        <v>696</v>
      </c>
      <c r="D13" s="668" t="s">
        <v>287</v>
      </c>
      <c r="E13" s="1221" t="s">
        <v>126</v>
      </c>
      <c r="F13" s="1222"/>
      <c r="G13" s="1222"/>
      <c r="H13" s="1222"/>
      <c r="I13" s="1222"/>
    </row>
    <row r="14" spans="2:16" ht="65.099999999999994" customHeight="1" x14ac:dyDescent="0.25">
      <c r="B14" s="617" t="s">
        <v>703</v>
      </c>
      <c r="C14" s="957">
        <v>1008.33</v>
      </c>
      <c r="D14" s="619" t="s">
        <v>704</v>
      </c>
      <c r="E14" s="1220" t="s">
        <v>705</v>
      </c>
      <c r="F14" s="1223"/>
      <c r="G14" s="1223"/>
      <c r="H14" s="1223"/>
      <c r="I14" s="1223"/>
    </row>
    <row r="15" spans="2:16" ht="65.099999999999994" customHeight="1" x14ac:dyDescent="0.25">
      <c r="B15" s="617" t="s">
        <v>706</v>
      </c>
      <c r="C15" s="957">
        <v>916.67</v>
      </c>
      <c r="D15" s="619" t="s">
        <v>704</v>
      </c>
      <c r="E15" s="1220" t="s">
        <v>707</v>
      </c>
      <c r="F15" s="1223"/>
      <c r="G15" s="1223"/>
      <c r="H15" s="1223"/>
      <c r="I15" s="1223"/>
    </row>
    <row r="16" spans="2:16" ht="15.75" x14ac:dyDescent="0.25">
      <c r="B16" s="223"/>
      <c r="C16" s="223"/>
      <c r="D16" s="223"/>
      <c r="E16" s="223"/>
      <c r="F16" s="223"/>
      <c r="G16" s="223"/>
      <c r="H16" s="223"/>
      <c r="I16" s="223"/>
    </row>
    <row r="17" spans="2:11" ht="17.45" customHeight="1" x14ac:dyDescent="0.25">
      <c r="B17" s="302" t="s">
        <v>652</v>
      </c>
      <c r="C17" s="303"/>
      <c r="D17" s="303"/>
      <c r="E17" s="303"/>
      <c r="F17" s="303"/>
      <c r="G17" s="303"/>
      <c r="H17" s="303"/>
      <c r="I17" s="303"/>
    </row>
    <row r="18" spans="2:11" ht="15.75" x14ac:dyDescent="0.25">
      <c r="B18" s="223"/>
      <c r="C18" s="223"/>
      <c r="D18" s="223"/>
      <c r="E18" s="223"/>
      <c r="F18" s="223"/>
      <c r="G18" s="223"/>
      <c r="H18" s="223"/>
      <c r="I18" s="223"/>
    </row>
    <row r="19" spans="2:11" ht="15.75" x14ac:dyDescent="0.25">
      <c r="B19" s="667" t="s">
        <v>381</v>
      </c>
      <c r="C19" s="668" t="s">
        <v>696</v>
      </c>
      <c r="D19" s="668" t="s">
        <v>287</v>
      </c>
      <c r="E19" s="1221" t="s">
        <v>126</v>
      </c>
      <c r="F19" s="1222"/>
      <c r="G19" s="1222"/>
      <c r="H19" s="1222"/>
      <c r="I19" s="1222"/>
    </row>
    <row r="20" spans="2:11" ht="18" x14ac:dyDescent="0.25">
      <c r="B20" s="617" t="s">
        <v>708</v>
      </c>
      <c r="C20" s="957">
        <v>721</v>
      </c>
      <c r="D20" s="619" t="s">
        <v>709</v>
      </c>
      <c r="E20" s="1220"/>
      <c r="F20" s="1223"/>
      <c r="G20" s="1223"/>
      <c r="H20" s="1223"/>
      <c r="I20" s="1223"/>
    </row>
    <row r="21" spans="2:11" ht="15.75" x14ac:dyDescent="0.25">
      <c r="B21" s="617" t="s">
        <v>710</v>
      </c>
      <c r="C21" s="959">
        <f>C20*'III. Atliekos – Įvestis'!C40/1000</f>
        <v>0</v>
      </c>
      <c r="D21" s="797" t="s">
        <v>129</v>
      </c>
      <c r="E21" s="1224"/>
      <c r="F21" s="1225"/>
      <c r="G21" s="1225"/>
      <c r="H21" s="1225"/>
      <c r="I21" s="1225"/>
    </row>
    <row r="22" spans="2:11" ht="67.5" customHeight="1" x14ac:dyDescent="0.25">
      <c r="B22" s="591" t="s">
        <v>430</v>
      </c>
      <c r="C22" s="960">
        <v>10</v>
      </c>
      <c r="D22" s="804" t="s">
        <v>711</v>
      </c>
      <c r="E22" s="1226" t="s">
        <v>712</v>
      </c>
      <c r="F22" s="1226"/>
      <c r="G22" s="1226"/>
      <c r="H22" s="1226"/>
      <c r="I22" s="1226"/>
    </row>
    <row r="23" spans="2:11" ht="68.25" customHeight="1" x14ac:dyDescent="0.25">
      <c r="B23" s="591" t="s">
        <v>430</v>
      </c>
      <c r="C23" s="960">
        <v>6</v>
      </c>
      <c r="D23" s="804" t="s">
        <v>713</v>
      </c>
      <c r="E23" s="1226" t="s">
        <v>714</v>
      </c>
      <c r="F23" s="1226"/>
      <c r="G23" s="1226"/>
      <c r="H23" s="1226"/>
      <c r="I23" s="1226"/>
    </row>
    <row r="24" spans="2:11" ht="15.75" x14ac:dyDescent="0.25">
      <c r="B24" s="223"/>
      <c r="C24" s="223"/>
      <c r="D24" s="223"/>
      <c r="E24" s="223"/>
      <c r="F24" s="223"/>
      <c r="G24" s="223"/>
      <c r="H24" s="223"/>
      <c r="I24" s="223"/>
    </row>
    <row r="25" spans="2:11" ht="15.75" x14ac:dyDescent="0.25">
      <c r="B25" s="223"/>
      <c r="C25" s="223"/>
      <c r="D25" s="223"/>
      <c r="E25" s="223"/>
      <c r="F25" s="223"/>
      <c r="G25" s="223"/>
      <c r="H25" s="223"/>
      <c r="I25" s="223"/>
    </row>
    <row r="26" spans="2:11" s="132" customFormat="1" ht="15.75" x14ac:dyDescent="0.25">
      <c r="B26" s="302" t="s">
        <v>663</v>
      </c>
      <c r="C26" s="304"/>
      <c r="D26" s="305"/>
      <c r="E26" s="305"/>
      <c r="F26" s="305"/>
      <c r="G26" s="305"/>
      <c r="H26" s="305"/>
      <c r="I26" s="305"/>
    </row>
    <row r="27" spans="2:11" ht="15.75" x14ac:dyDescent="0.25">
      <c r="B27" s="516" t="s">
        <v>715</v>
      </c>
      <c r="C27" s="651">
        <f>Savivaldybė!E8</f>
        <v>75782</v>
      </c>
      <c r="D27" s="473" t="s">
        <v>716</v>
      </c>
      <c r="E27" s="1081"/>
      <c r="F27" s="1081"/>
      <c r="G27" s="1081"/>
      <c r="H27" s="1081"/>
      <c r="I27" s="1081"/>
    </row>
    <row r="28" spans="2:11" ht="15.75" x14ac:dyDescent="0.25">
      <c r="B28" s="516" t="s">
        <v>717</v>
      </c>
      <c r="C28" s="651">
        <f>'III. Atliekos – Įvestis'!C54*'III. Atliekos – Įvestis'!C55/1000</f>
        <v>13396571.49</v>
      </c>
      <c r="D28" s="473" t="s">
        <v>204</v>
      </c>
      <c r="E28" s="1081"/>
      <c r="F28" s="1081"/>
      <c r="G28" s="1081"/>
      <c r="H28" s="1081"/>
      <c r="I28" s="1081"/>
    </row>
    <row r="29" spans="2:11" ht="48.6" customHeight="1" x14ac:dyDescent="0.25">
      <c r="B29" s="439" t="s">
        <v>718</v>
      </c>
      <c r="C29" s="961">
        <v>0.6</v>
      </c>
      <c r="D29" s="473"/>
      <c r="E29" s="1227" t="s">
        <v>719</v>
      </c>
      <c r="F29" s="1227"/>
      <c r="G29" s="1227"/>
      <c r="H29" s="1227"/>
      <c r="I29" s="1227"/>
      <c r="K29" s="1"/>
    </row>
    <row r="30" spans="2:11" ht="35.25" customHeight="1" x14ac:dyDescent="0.25">
      <c r="B30" s="439" t="s">
        <v>720</v>
      </c>
      <c r="C30" s="961">
        <v>0.2</v>
      </c>
      <c r="D30" s="473"/>
      <c r="E30" s="1228" t="s">
        <v>721</v>
      </c>
      <c r="F30" s="1228"/>
      <c r="G30" s="1228"/>
      <c r="H30" s="1228"/>
      <c r="I30" s="1228"/>
      <c r="K30" s="1"/>
    </row>
    <row r="31" spans="2:11" ht="18.75" x14ac:dyDescent="0.35">
      <c r="B31" s="516" t="s">
        <v>722</v>
      </c>
      <c r="C31" s="962">
        <f>C28*C29*C30/1000</f>
        <v>1607.5885788000001</v>
      </c>
      <c r="D31" s="473" t="s">
        <v>129</v>
      </c>
      <c r="E31" s="1081"/>
      <c r="F31" s="1081"/>
      <c r="G31" s="1081"/>
      <c r="H31" s="1081"/>
      <c r="I31" s="1081"/>
    </row>
    <row r="32" spans="2:11" x14ac:dyDescent="0.25">
      <c r="C32" s="684"/>
    </row>
    <row r="33" spans="2:11" ht="31.5" x14ac:dyDescent="0.25">
      <c r="B33" s="439" t="s">
        <v>723</v>
      </c>
      <c r="C33" s="963">
        <f>C27*(1-'III. Atliekos – Įvestis'!C53)</f>
        <v>40770.716</v>
      </c>
      <c r="D33" s="473" t="s">
        <v>716</v>
      </c>
      <c r="E33" s="1228"/>
      <c r="F33" s="1228"/>
      <c r="G33" s="1228"/>
      <c r="H33" s="1228"/>
      <c r="I33" s="1228"/>
    </row>
    <row r="34" spans="2:11" ht="31.35" customHeight="1" x14ac:dyDescent="0.25">
      <c r="B34" s="466" t="s">
        <v>724</v>
      </c>
      <c r="C34" s="958">
        <v>60</v>
      </c>
      <c r="D34" s="473" t="s">
        <v>725</v>
      </c>
      <c r="E34" s="1228" t="s">
        <v>726</v>
      </c>
      <c r="F34" s="1228"/>
      <c r="G34" s="1228"/>
      <c r="H34" s="1228"/>
      <c r="I34" s="1228"/>
    </row>
    <row r="35" spans="2:11" ht="15.75" x14ac:dyDescent="0.25">
      <c r="B35" s="466" t="s">
        <v>727</v>
      </c>
      <c r="C35" s="963">
        <f>C34*365/1000</f>
        <v>21.9</v>
      </c>
      <c r="D35" s="473" t="s">
        <v>728</v>
      </c>
      <c r="E35" s="1228"/>
      <c r="F35" s="1228"/>
      <c r="G35" s="1228"/>
      <c r="H35" s="1228"/>
      <c r="I35" s="1228"/>
    </row>
    <row r="36" spans="2:11" ht="15.75" x14ac:dyDescent="0.25">
      <c r="B36" s="466" t="s">
        <v>729</v>
      </c>
      <c r="C36" s="963">
        <f>C33*C35</f>
        <v>892878.68039999995</v>
      </c>
      <c r="D36" s="473" t="s">
        <v>730</v>
      </c>
      <c r="E36" s="1228"/>
      <c r="F36" s="1228"/>
      <c r="G36" s="1228"/>
      <c r="H36" s="1228"/>
      <c r="I36" s="1228"/>
    </row>
    <row r="37" spans="2:11" ht="30.75" customHeight="1" x14ac:dyDescent="0.25">
      <c r="B37" s="466" t="s">
        <v>731</v>
      </c>
      <c r="C37" s="958">
        <v>0</v>
      </c>
      <c r="D37" s="473" t="s">
        <v>732</v>
      </c>
      <c r="E37" s="1228" t="s">
        <v>733</v>
      </c>
      <c r="F37" s="1228"/>
      <c r="G37" s="1228"/>
      <c r="H37" s="1228"/>
      <c r="I37" s="1228"/>
      <c r="K37" s="1"/>
    </row>
    <row r="38" spans="2:11" ht="15.75" x14ac:dyDescent="0.25">
      <c r="B38" s="466" t="s">
        <v>734</v>
      </c>
      <c r="C38" s="963">
        <f>C36*(1-C37)</f>
        <v>892878.68039999995</v>
      </c>
      <c r="D38" s="473" t="s">
        <v>204</v>
      </c>
      <c r="E38" s="1228"/>
      <c r="F38" s="1228"/>
      <c r="G38" s="1228"/>
      <c r="H38" s="1228"/>
      <c r="I38" s="1228"/>
    </row>
    <row r="39" spans="2:11" ht="35.450000000000003" customHeight="1" x14ac:dyDescent="0.25">
      <c r="B39" s="466" t="s">
        <v>720</v>
      </c>
      <c r="C39" s="958">
        <v>0.5</v>
      </c>
      <c r="D39" s="473" t="s">
        <v>735</v>
      </c>
      <c r="E39" s="1228" t="s">
        <v>736</v>
      </c>
      <c r="F39" s="1228"/>
      <c r="G39" s="1228"/>
      <c r="H39" s="1228"/>
      <c r="I39" s="1228"/>
    </row>
    <row r="40" spans="2:11" ht="51" customHeight="1" x14ac:dyDescent="0.25">
      <c r="B40" s="466" t="s">
        <v>737</v>
      </c>
      <c r="C40" s="958">
        <v>0.6</v>
      </c>
      <c r="D40" s="473" t="s">
        <v>738</v>
      </c>
      <c r="E40" s="1229" t="s">
        <v>739</v>
      </c>
      <c r="F40" s="1228"/>
      <c r="G40" s="1228"/>
      <c r="H40" s="1228"/>
      <c r="I40" s="1228"/>
    </row>
    <row r="41" spans="2:11" ht="36" customHeight="1" x14ac:dyDescent="0.25">
      <c r="B41" s="466" t="s">
        <v>740</v>
      </c>
      <c r="C41" s="963">
        <f>C38*C39*C40/1000</f>
        <v>267.86360411999999</v>
      </c>
      <c r="D41" s="473" t="s">
        <v>129</v>
      </c>
      <c r="E41" s="1228" t="s">
        <v>741</v>
      </c>
      <c r="F41" s="1228"/>
      <c r="G41" s="1228"/>
      <c r="H41" s="1228"/>
      <c r="I41" s="1228"/>
    </row>
    <row r="42" spans="2:11" ht="15.75" x14ac:dyDescent="0.25">
      <c r="B42" s="223"/>
      <c r="C42" s="249"/>
      <c r="D42" s="306"/>
      <c r="E42" s="223"/>
      <c r="F42" s="223"/>
      <c r="G42" s="223"/>
      <c r="H42" s="223"/>
      <c r="I42" s="223"/>
    </row>
    <row r="43" spans="2:11" ht="33" customHeight="1" x14ac:dyDescent="0.25">
      <c r="B43" s="466" t="s">
        <v>742</v>
      </c>
      <c r="C43" s="519">
        <v>25.59</v>
      </c>
      <c r="D43" s="473" t="s">
        <v>743</v>
      </c>
      <c r="E43" s="1228" t="s">
        <v>744</v>
      </c>
      <c r="F43" s="1228"/>
      <c r="G43" s="1228"/>
      <c r="H43" s="1228"/>
      <c r="I43" s="1228"/>
    </row>
    <row r="44" spans="2:11" ht="30" customHeight="1" x14ac:dyDescent="0.25">
      <c r="B44" s="466" t="s">
        <v>745</v>
      </c>
      <c r="C44" s="519">
        <v>0.16</v>
      </c>
      <c r="D44" s="473" t="s">
        <v>746</v>
      </c>
      <c r="E44" s="1228" t="s">
        <v>747</v>
      </c>
      <c r="F44" s="1228"/>
      <c r="G44" s="1228"/>
      <c r="H44" s="1228"/>
      <c r="I44" s="1228"/>
      <c r="K44" s="1"/>
    </row>
    <row r="45" spans="2:11" ht="15.75" x14ac:dyDescent="0.25">
      <c r="B45" s="789" t="s">
        <v>748</v>
      </c>
      <c r="C45" s="519">
        <v>1.4</v>
      </c>
      <c r="D45" s="473"/>
      <c r="E45" s="1228" t="s">
        <v>749</v>
      </c>
      <c r="F45" s="1228"/>
      <c r="G45" s="1228"/>
      <c r="H45" s="1228"/>
      <c r="I45" s="1228"/>
    </row>
    <row r="46" spans="2:11" ht="47.25" x14ac:dyDescent="0.25">
      <c r="B46" s="439" t="s">
        <v>750</v>
      </c>
      <c r="C46" s="790">
        <v>1.25</v>
      </c>
      <c r="D46" s="473"/>
      <c r="E46" s="1228" t="s">
        <v>749</v>
      </c>
      <c r="F46" s="1228"/>
      <c r="G46" s="1228"/>
      <c r="H46" s="1228"/>
      <c r="I46" s="1228"/>
    </row>
    <row r="47" spans="2:11" ht="35.25" customHeight="1" x14ac:dyDescent="0.25">
      <c r="B47" s="466" t="s">
        <v>751</v>
      </c>
      <c r="C47" s="519">
        <v>0</v>
      </c>
      <c r="D47" s="473" t="s">
        <v>752</v>
      </c>
      <c r="E47" s="1228" t="s">
        <v>753</v>
      </c>
      <c r="F47" s="1228"/>
      <c r="G47" s="1228"/>
      <c r="H47" s="1228"/>
      <c r="I47" s="1228"/>
      <c r="K47" s="1"/>
    </row>
    <row r="48" spans="2:11" ht="15.75" x14ac:dyDescent="0.25">
      <c r="B48" s="466" t="s">
        <v>754</v>
      </c>
      <c r="C48" s="791">
        <f>C27*C43*C44*C45*C46-C47</f>
        <v>542993.18640000001</v>
      </c>
      <c r="D48" s="473" t="s">
        <v>755</v>
      </c>
      <c r="E48" s="1228"/>
      <c r="F48" s="1228"/>
      <c r="G48" s="1228"/>
      <c r="H48" s="1228"/>
      <c r="I48" s="1228"/>
    </row>
    <row r="49" spans="2:9" ht="37.5" x14ac:dyDescent="0.25">
      <c r="B49" s="439" t="s">
        <v>756</v>
      </c>
      <c r="C49" s="519">
        <v>5.0000000000000001E-3</v>
      </c>
      <c r="D49" s="473" t="s">
        <v>757</v>
      </c>
      <c r="E49" s="1228" t="s">
        <v>758</v>
      </c>
      <c r="F49" s="1228"/>
      <c r="G49" s="1228"/>
      <c r="H49" s="1228"/>
      <c r="I49" s="1228"/>
    </row>
    <row r="50" spans="2:9" ht="18.75" x14ac:dyDescent="0.25">
      <c r="B50" s="466" t="s">
        <v>759</v>
      </c>
      <c r="C50" s="788">
        <f>C48*C49*44/28</f>
        <v>4266.3750360000004</v>
      </c>
      <c r="D50" s="473" t="s">
        <v>760</v>
      </c>
      <c r="E50" s="1228"/>
      <c r="F50" s="1228"/>
      <c r="G50" s="1228"/>
      <c r="H50" s="1228"/>
      <c r="I50" s="1228"/>
    </row>
  </sheetData>
  <mergeCells count="34">
    <mergeCell ref="E40:I40"/>
    <mergeCell ref="E41:I41"/>
    <mergeCell ref="E43:I43"/>
    <mergeCell ref="E49:I49"/>
    <mergeCell ref="E50:I50"/>
    <mergeCell ref="E44:I44"/>
    <mergeCell ref="E45:I45"/>
    <mergeCell ref="E46:I46"/>
    <mergeCell ref="E47:I47"/>
    <mergeCell ref="E48:I48"/>
    <mergeCell ref="E35:I35"/>
    <mergeCell ref="E36:I36"/>
    <mergeCell ref="E37:I37"/>
    <mergeCell ref="E38:I38"/>
    <mergeCell ref="E39:I39"/>
    <mergeCell ref="E29:I29"/>
    <mergeCell ref="E30:I30"/>
    <mergeCell ref="E31:I31"/>
    <mergeCell ref="E33:I33"/>
    <mergeCell ref="E34:I34"/>
    <mergeCell ref="B3:I3"/>
    <mergeCell ref="E7:I7"/>
    <mergeCell ref="E8:I8"/>
    <mergeCell ref="E27:I27"/>
    <mergeCell ref="E28:I28"/>
    <mergeCell ref="E9:I9"/>
    <mergeCell ref="E13:I13"/>
    <mergeCell ref="E14:I14"/>
    <mergeCell ref="E15:I15"/>
    <mergeCell ref="E19:I19"/>
    <mergeCell ref="E20:I20"/>
    <mergeCell ref="E21:I21"/>
    <mergeCell ref="E22:I22"/>
    <mergeCell ref="E23:I23"/>
  </mergeCells>
  <hyperlinks>
    <hyperlink ref="B1" location="Turinys!A1" display="Turinys" xr:uid="{2FA4D29A-BE3D-4F82-9425-8F939FC3AFD3}"/>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4F51D-59F2-465B-92F1-1F42E0FD42F7}">
  <sheetPr>
    <tabColor theme="2" tint="-0.249977111117893"/>
  </sheetPr>
  <dimension ref="B1:K34"/>
  <sheetViews>
    <sheetView showGridLines="0" zoomScale="90" zoomScaleNormal="90" workbookViewId="0">
      <selection activeCell="B5" sqref="B5:K6"/>
    </sheetView>
  </sheetViews>
  <sheetFormatPr defaultColWidth="16.85546875" defaultRowHeight="15" x14ac:dyDescent="0.25"/>
  <cols>
    <col min="1" max="1" width="7.5703125" customWidth="1"/>
    <col min="4" max="4" width="43.85546875" customWidth="1"/>
    <col min="5" max="5" width="17.5703125" customWidth="1"/>
    <col min="6" max="6" width="18.140625" customWidth="1"/>
  </cols>
  <sheetData>
    <row r="1" spans="2:11" ht="15.75" x14ac:dyDescent="0.25">
      <c r="B1" s="197" t="s">
        <v>0</v>
      </c>
      <c r="C1" s="1"/>
    </row>
    <row r="3" spans="2:11" ht="16.350000000000001" customHeight="1" x14ac:dyDescent="0.3">
      <c r="B3" s="1232" t="s">
        <v>761</v>
      </c>
      <c r="C3" s="1232"/>
      <c r="D3" s="1232"/>
      <c r="E3" s="1232"/>
      <c r="F3" s="1232"/>
      <c r="G3" s="1232"/>
      <c r="H3" s="1232"/>
      <c r="I3" s="1232"/>
      <c r="J3" s="1232"/>
      <c r="K3" s="1232"/>
    </row>
    <row r="4" spans="2:11" ht="15.75" x14ac:dyDescent="0.25">
      <c r="B4" s="214"/>
      <c r="C4" s="214"/>
      <c r="D4" s="214"/>
      <c r="E4" s="214"/>
      <c r="F4" s="214"/>
      <c r="G4" s="214"/>
      <c r="H4" s="214"/>
      <c r="I4" s="214"/>
      <c r="J4" s="214"/>
      <c r="K4" s="214"/>
    </row>
    <row r="5" spans="2:11" ht="14.45" customHeight="1" x14ac:dyDescent="0.25">
      <c r="B5" s="1233" t="s">
        <v>762</v>
      </c>
      <c r="C5" s="1233"/>
      <c r="D5" s="1233"/>
      <c r="E5" s="1233"/>
      <c r="F5" s="1233"/>
      <c r="G5" s="1233"/>
      <c r="H5" s="1233"/>
      <c r="I5" s="1233"/>
      <c r="J5" s="1233"/>
      <c r="K5" s="1233"/>
    </row>
    <row r="6" spans="2:11" ht="28.5" customHeight="1" x14ac:dyDescent="0.25">
      <c r="B6" s="1233"/>
      <c r="C6" s="1233"/>
      <c r="D6" s="1233"/>
      <c r="E6" s="1233"/>
      <c r="F6" s="1233"/>
      <c r="G6" s="1233"/>
      <c r="H6" s="1233"/>
      <c r="I6" s="1233"/>
      <c r="J6" s="1233"/>
      <c r="K6" s="1233"/>
    </row>
    <row r="7" spans="2:11" ht="15.75" x14ac:dyDescent="0.25">
      <c r="B7" s="214"/>
      <c r="C7" s="214"/>
      <c r="D7" s="214"/>
      <c r="E7" s="214"/>
      <c r="F7" s="214"/>
      <c r="G7" s="214"/>
      <c r="H7" s="214"/>
      <c r="I7" s="214"/>
      <c r="J7" s="214"/>
      <c r="K7" s="214"/>
    </row>
    <row r="8" spans="2:11" ht="15.75" x14ac:dyDescent="0.25">
      <c r="B8" s="214"/>
      <c r="C8" s="214"/>
      <c r="D8" s="214"/>
      <c r="E8" s="214"/>
      <c r="F8" s="214"/>
      <c r="G8" s="214"/>
      <c r="H8" s="214"/>
      <c r="I8" s="214"/>
      <c r="J8" s="214"/>
      <c r="K8" s="214"/>
    </row>
    <row r="9" spans="2:11" s="132" customFormat="1" ht="15.75" x14ac:dyDescent="0.25">
      <c r="B9" s="296" t="s">
        <v>763</v>
      </c>
      <c r="C9" s="296"/>
      <c r="D9" s="296"/>
      <c r="E9" s="296"/>
      <c r="F9" s="296"/>
      <c r="G9" s="296"/>
      <c r="H9" s="296"/>
      <c r="I9" s="296"/>
      <c r="J9" s="296"/>
      <c r="K9" s="296"/>
    </row>
    <row r="10" spans="2:11" ht="15.75" x14ac:dyDescent="0.25">
      <c r="B10" s="214"/>
      <c r="C10" s="214"/>
      <c r="D10" s="214"/>
      <c r="E10" s="214"/>
      <c r="F10" s="214"/>
      <c r="G10" s="214"/>
      <c r="H10" s="214"/>
      <c r="I10" s="214"/>
      <c r="J10" s="214"/>
      <c r="K10" s="214"/>
    </row>
    <row r="11" spans="2:11" s="2" customFormat="1" ht="15.6" customHeight="1" x14ac:dyDescent="0.25">
      <c r="B11" s="1230" t="s">
        <v>281</v>
      </c>
      <c r="C11" s="1230" t="s">
        <v>282</v>
      </c>
      <c r="D11" s="1235" t="s">
        <v>283</v>
      </c>
      <c r="E11" s="1231" t="s">
        <v>284</v>
      </c>
      <c r="F11" s="1231"/>
      <c r="G11" s="1234" t="s">
        <v>285</v>
      </c>
      <c r="H11" s="1234"/>
      <c r="I11" s="1234"/>
      <c r="J11" s="1234"/>
      <c r="K11" s="1234"/>
    </row>
    <row r="12" spans="2:11" s="2" customFormat="1" ht="18.75" x14ac:dyDescent="0.25">
      <c r="B12" s="1230"/>
      <c r="C12" s="1230"/>
      <c r="D12" s="1236"/>
      <c r="E12" s="524" t="s">
        <v>286</v>
      </c>
      <c r="F12" s="523" t="s">
        <v>287</v>
      </c>
      <c r="G12" s="524" t="s">
        <v>288</v>
      </c>
      <c r="H12" s="524" t="s">
        <v>289</v>
      </c>
      <c r="I12" s="524" t="s">
        <v>290</v>
      </c>
      <c r="J12" s="826" t="s">
        <v>291</v>
      </c>
      <c r="K12" s="524" t="s">
        <v>292</v>
      </c>
    </row>
    <row r="13" spans="2:11" s="2" customFormat="1" ht="15.75" x14ac:dyDescent="0.25">
      <c r="B13" s="400" t="s">
        <v>764</v>
      </c>
      <c r="C13" s="400" t="s">
        <v>131</v>
      </c>
      <c r="D13" s="406" t="s">
        <v>765</v>
      </c>
      <c r="E13" s="525"/>
      <c r="F13" s="526"/>
      <c r="G13" s="530">
        <f>SUM(G14:G17)</f>
        <v>0</v>
      </c>
      <c r="H13" s="530">
        <f>SUM(H14:H17)</f>
        <v>0</v>
      </c>
      <c r="I13" s="530">
        <f>SUM(I14:I17)</f>
        <v>0</v>
      </c>
      <c r="J13" s="693">
        <f>SUM(J14:J17)</f>
        <v>0</v>
      </c>
      <c r="K13" s="530">
        <f>SUM(K14:K17)</f>
        <v>0</v>
      </c>
    </row>
    <row r="14" spans="2:11" s="2" customFormat="1" ht="15.75" x14ac:dyDescent="0.25">
      <c r="B14" s="404"/>
      <c r="C14" s="404"/>
      <c r="D14" s="393">
        <f>'IV. Pramonė – Įvestis'!B14</f>
        <v>0</v>
      </c>
      <c r="E14" s="429">
        <f>'IV. Pramonė – Įvestis'!C14</f>
        <v>0</v>
      </c>
      <c r="F14" s="527">
        <f>'IV. Pramonė – Įvestis'!D14</f>
        <v>0</v>
      </c>
      <c r="G14" s="429">
        <f>'IV. Pramonė – Įvestis'!E14</f>
        <v>0</v>
      </c>
      <c r="H14" s="429">
        <f>'IV. Pramonė – Įvestis'!F14</f>
        <v>0</v>
      </c>
      <c r="I14" s="429">
        <f>'IV. Pramonė – Įvestis'!G14</f>
        <v>0</v>
      </c>
      <c r="J14" s="429">
        <f>'IV. Pramonė – Įvestis'!H14</f>
        <v>0</v>
      </c>
      <c r="K14" s="437"/>
    </row>
    <row r="15" spans="2:11" s="2" customFormat="1" ht="15.75" x14ac:dyDescent="0.25">
      <c r="B15" s="404"/>
      <c r="C15" s="404"/>
      <c r="D15" s="422">
        <f>'IV. Pramonė – Įvestis'!B15</f>
        <v>0</v>
      </c>
      <c r="E15" s="429">
        <f>'IV. Pramonė – Įvestis'!C15</f>
        <v>0</v>
      </c>
      <c r="F15" s="527">
        <f>'IV. Pramonė – Įvestis'!D15</f>
        <v>0</v>
      </c>
      <c r="G15" s="429">
        <f>'IV. Pramonė – Įvestis'!E15</f>
        <v>0</v>
      </c>
      <c r="H15" s="429">
        <f>'IV. Pramonė – Įvestis'!F15</f>
        <v>0</v>
      </c>
      <c r="I15" s="429">
        <f>'IV. Pramonė – Įvestis'!G15</f>
        <v>0</v>
      </c>
      <c r="J15" s="429">
        <f>'IV. Pramonė – Įvestis'!H15</f>
        <v>0</v>
      </c>
      <c r="K15" s="437"/>
    </row>
    <row r="16" spans="2:11" s="2" customFormat="1" ht="15.75" x14ac:dyDescent="0.25">
      <c r="B16" s="404"/>
      <c r="C16" s="404"/>
      <c r="D16" s="422">
        <f>'IV. Pramonė – Įvestis'!B16</f>
        <v>0</v>
      </c>
      <c r="E16" s="429">
        <f>'IV. Pramonė – Įvestis'!C16</f>
        <v>0</v>
      </c>
      <c r="F16" s="527">
        <f>'IV. Pramonė – Įvestis'!D16</f>
        <v>0</v>
      </c>
      <c r="G16" s="429">
        <f>'IV. Pramonė – Įvestis'!E16</f>
        <v>0</v>
      </c>
      <c r="H16" s="429">
        <f>'IV. Pramonė – Įvestis'!F16</f>
        <v>0</v>
      </c>
      <c r="I16" s="429">
        <f>'IV. Pramonė – Įvestis'!G16</f>
        <v>0</v>
      </c>
      <c r="J16" s="429">
        <f>'IV. Pramonė – Įvestis'!H16</f>
        <v>0</v>
      </c>
      <c r="K16" s="528"/>
    </row>
    <row r="17" spans="2:11" s="2" customFormat="1" ht="14.1" customHeight="1" x14ac:dyDescent="0.25">
      <c r="B17" s="404"/>
      <c r="C17" s="404"/>
      <c r="D17" s="422">
        <f>'IV. Pramonė – Įvestis'!B17</f>
        <v>0</v>
      </c>
      <c r="E17" s="429">
        <f>'IV. Pramonė – Įvestis'!C17</f>
        <v>0</v>
      </c>
      <c r="F17" s="527">
        <f>'IV. Pramonė – Įvestis'!D17</f>
        <v>0</v>
      </c>
      <c r="G17" s="429">
        <f>'IV. Pramonė – Įvestis'!E17</f>
        <v>0</v>
      </c>
      <c r="H17" s="429">
        <f>'IV. Pramonė – Įvestis'!F17</f>
        <v>0</v>
      </c>
      <c r="I17" s="429">
        <f>'IV. Pramonė – Įvestis'!G17</f>
        <v>0</v>
      </c>
      <c r="J17" s="429">
        <f>'IV. Pramonė – Įvestis'!H17</f>
        <v>0</v>
      </c>
      <c r="K17" s="528"/>
    </row>
    <row r="18" spans="2:11" ht="16.350000000000001" customHeight="1" x14ac:dyDescent="0.25">
      <c r="B18" s="404"/>
      <c r="C18" s="404"/>
      <c r="D18" s="422">
        <f>'IV. Pramonė – Įvestis'!B18</f>
        <v>0</v>
      </c>
      <c r="E18" s="429">
        <f>'IV. Pramonė – Įvestis'!C18</f>
        <v>0</v>
      </c>
      <c r="F18" s="527">
        <f>'IV. Pramonė – Įvestis'!D18</f>
        <v>0</v>
      </c>
      <c r="G18" s="429">
        <f>'IV. Pramonė – Įvestis'!E18</f>
        <v>0</v>
      </c>
      <c r="H18" s="429">
        <f>'IV. Pramonė – Įvestis'!F18</f>
        <v>0</v>
      </c>
      <c r="I18" s="429">
        <f>'IV. Pramonė – Įvestis'!G18</f>
        <v>0</v>
      </c>
      <c r="J18" s="429">
        <f>'IV. Pramonė – Įvestis'!H18</f>
        <v>0</v>
      </c>
      <c r="K18" s="528"/>
    </row>
    <row r="19" spans="2:11" ht="15.75" x14ac:dyDescent="0.25">
      <c r="B19" s="214"/>
      <c r="C19" s="214"/>
      <c r="D19" s="214"/>
      <c r="E19" s="214"/>
      <c r="F19" s="214"/>
      <c r="G19" s="214"/>
      <c r="H19" s="214"/>
      <c r="I19" s="214"/>
      <c r="J19" s="214"/>
      <c r="K19" s="214"/>
    </row>
    <row r="20" spans="2:11" ht="15.75" x14ac:dyDescent="0.25">
      <c r="B20" s="214"/>
      <c r="C20" s="214"/>
      <c r="D20" s="214"/>
      <c r="E20" s="214"/>
      <c r="F20" s="214"/>
      <c r="G20" s="214"/>
      <c r="H20" s="214"/>
      <c r="I20" s="214"/>
      <c r="J20" s="214"/>
      <c r="K20" s="214"/>
    </row>
    <row r="21" spans="2:11" s="132" customFormat="1" ht="15.75" x14ac:dyDescent="0.25">
      <c r="B21" s="296" t="s">
        <v>766</v>
      </c>
      <c r="C21" s="296"/>
      <c r="D21" s="296"/>
      <c r="E21" s="296"/>
      <c r="F21" s="296"/>
      <c r="G21" s="296"/>
      <c r="H21" s="296"/>
      <c r="I21" s="296"/>
      <c r="J21" s="296"/>
      <c r="K21" s="296"/>
    </row>
    <row r="22" spans="2:11" ht="15.75" x14ac:dyDescent="0.25">
      <c r="B22" s="214"/>
      <c r="C22" s="214"/>
      <c r="D22" s="214"/>
      <c r="E22" s="214"/>
      <c r="F22" s="214"/>
      <c r="G22" s="214"/>
      <c r="H22" s="214"/>
      <c r="I22" s="214"/>
      <c r="J22" s="214"/>
      <c r="K22" s="214"/>
    </row>
    <row r="23" spans="2:11" s="2" customFormat="1" ht="15.6" customHeight="1" x14ac:dyDescent="0.25">
      <c r="B23" s="1230" t="s">
        <v>281</v>
      </c>
      <c r="C23" s="1230" t="s">
        <v>282</v>
      </c>
      <c r="D23" s="1235" t="s">
        <v>283</v>
      </c>
      <c r="E23" s="1231" t="s">
        <v>284</v>
      </c>
      <c r="F23" s="1231"/>
      <c r="G23" s="1234" t="s">
        <v>285</v>
      </c>
      <c r="H23" s="1234"/>
      <c r="I23" s="1234"/>
      <c r="J23" s="1234"/>
      <c r="K23" s="1234"/>
    </row>
    <row r="24" spans="2:11" s="2" customFormat="1" ht="18.75" x14ac:dyDescent="0.25">
      <c r="B24" s="1230"/>
      <c r="C24" s="1230"/>
      <c r="D24" s="1236"/>
      <c r="E24" s="524" t="s">
        <v>286</v>
      </c>
      <c r="F24" s="523" t="s">
        <v>287</v>
      </c>
      <c r="G24" s="524" t="s">
        <v>288</v>
      </c>
      <c r="H24" s="524" t="s">
        <v>289</v>
      </c>
      <c r="I24" s="524" t="s">
        <v>290</v>
      </c>
      <c r="J24" s="826" t="s">
        <v>291</v>
      </c>
      <c r="K24" s="524" t="s">
        <v>292</v>
      </c>
    </row>
    <row r="25" spans="2:11" s="2" customFormat="1" ht="15.75" x14ac:dyDescent="0.25">
      <c r="B25" s="522"/>
      <c r="C25" s="522"/>
      <c r="D25" s="529"/>
      <c r="E25" s="524"/>
      <c r="F25" s="523"/>
      <c r="G25" s="524"/>
      <c r="H25" s="524"/>
      <c r="I25" s="524"/>
      <c r="J25" s="524"/>
      <c r="K25" s="524"/>
    </row>
    <row r="26" spans="2:11" ht="15.75" x14ac:dyDescent="0.25">
      <c r="B26" s="480" t="s">
        <v>767</v>
      </c>
      <c r="C26" s="480" t="s">
        <v>131</v>
      </c>
      <c r="D26" s="401" t="s">
        <v>768</v>
      </c>
      <c r="E26" s="509"/>
      <c r="F26" s="402"/>
      <c r="G26" s="693">
        <f>SUM(G27+G28+G29)</f>
        <v>425.13701999999995</v>
      </c>
      <c r="H26" s="693">
        <f>SUM(H28:H29)</f>
        <v>0</v>
      </c>
      <c r="I26" s="693">
        <f>SUM(I28:I29)</f>
        <v>0</v>
      </c>
      <c r="J26" s="693">
        <f>SUM(J27+J28+J29)</f>
        <v>425.13701999999995</v>
      </c>
      <c r="K26" s="530">
        <f>SUM(K28:K29)</f>
        <v>0</v>
      </c>
    </row>
    <row r="27" spans="2:11" s="132" customFormat="1" ht="15.75" x14ac:dyDescent="0.25">
      <c r="B27" s="404"/>
      <c r="C27" s="404"/>
      <c r="D27" s="409" t="str">
        <f>'IV. Pramonė – Prielaidos'!B14</f>
        <v>Riebalų šalinimas</v>
      </c>
      <c r="E27" s="411">
        <f>'IV. Pramonė – Prielaidos'!D14</f>
        <v>53.047399999999996</v>
      </c>
      <c r="F27" s="382" t="s">
        <v>129</v>
      </c>
      <c r="G27" s="499">
        <f>'IV. Pramonė – Prielaidos'!E14</f>
        <v>116.70427999999998</v>
      </c>
      <c r="H27" s="499"/>
      <c r="I27" s="499"/>
      <c r="J27" s="499">
        <f>'IV. Pramonė – Prielaidos'!H14</f>
        <v>116.70427999999998</v>
      </c>
      <c r="K27" s="581"/>
    </row>
    <row r="28" spans="2:11" ht="15.75" x14ac:dyDescent="0.25">
      <c r="B28" s="404"/>
      <c r="C28" s="404"/>
      <c r="D28" s="393" t="str">
        <f>'IV. Pramonė – Prielaidos'!B15</f>
        <v>Buitinių tirpiklių naudojimas</v>
      </c>
      <c r="E28" s="411">
        <f>'IV. Pramonė – Prielaidos'!D15</f>
        <v>90.938399999999987</v>
      </c>
      <c r="F28" s="374" t="s">
        <v>129</v>
      </c>
      <c r="G28" s="429">
        <f>'IV. Pramonė – Prielaidos'!E15</f>
        <v>200.06447999999997</v>
      </c>
      <c r="H28" s="429"/>
      <c r="I28" s="429"/>
      <c r="J28" s="429">
        <f>'IV. Pramonė – Prielaidos'!H15</f>
        <v>200.06447999999997</v>
      </c>
      <c r="K28" s="437"/>
    </row>
    <row r="29" spans="2:11" ht="15.75" x14ac:dyDescent="0.25">
      <c r="B29" s="404"/>
      <c r="C29" s="404"/>
      <c r="D29" s="393" t="str">
        <f>'IV. Pramonė – Prielaidos'!B16</f>
        <v>Cheminių medžiagų naudojimas</v>
      </c>
      <c r="E29" s="411">
        <f>'IV. Pramonė – Prielaidos'!D16</f>
        <v>49.258300000000006</v>
      </c>
      <c r="F29" s="374" t="s">
        <v>129</v>
      </c>
      <c r="G29" s="429">
        <f>'IV. Pramonė – Prielaidos'!E16</f>
        <v>108.36826000000001</v>
      </c>
      <c r="H29" s="694"/>
      <c r="I29" s="694"/>
      <c r="J29" s="429">
        <f>'IV. Pramonė – Prielaidos'!H16</f>
        <v>108.36826000000001</v>
      </c>
      <c r="K29" s="579"/>
    </row>
    <row r="30" spans="2:11" s="132" customFormat="1" ht="15.75" x14ac:dyDescent="0.25">
      <c r="B30" s="480" t="s">
        <v>769</v>
      </c>
      <c r="C30" s="480" t="s">
        <v>131</v>
      </c>
      <c r="D30" s="401" t="s">
        <v>770</v>
      </c>
      <c r="E30" s="509"/>
      <c r="F30" s="402"/>
      <c r="G30" s="693">
        <f>SUM(G32:G34)</f>
        <v>0</v>
      </c>
      <c r="H30" s="693">
        <f>SUM(H32:H34)</f>
        <v>0</v>
      </c>
      <c r="I30" s="693">
        <f>SUM(I32:I34)</f>
        <v>0</v>
      </c>
      <c r="J30" s="693">
        <f>SUM(J31:J32)</f>
        <v>8192.2664744153626</v>
      </c>
      <c r="K30" s="530">
        <f>SUM(K32:K34)</f>
        <v>0</v>
      </c>
    </row>
    <row r="31" spans="2:11" s="132" customFormat="1" ht="15.75" x14ac:dyDescent="0.25">
      <c r="B31" s="404"/>
      <c r="C31" s="404"/>
      <c r="D31" s="409" t="s">
        <v>771</v>
      </c>
      <c r="E31" s="382"/>
      <c r="F31" s="382"/>
      <c r="G31" s="695"/>
      <c r="H31" s="499"/>
      <c r="I31" s="499"/>
      <c r="J31" s="499">
        <f>'IV. Pramonė – Prielaidos'!D28</f>
        <v>4509.0696079265272</v>
      </c>
      <c r="K31" s="531"/>
    </row>
    <row r="32" spans="2:11" s="132" customFormat="1" ht="15.75" x14ac:dyDescent="0.25">
      <c r="B32" s="404"/>
      <c r="C32" s="404"/>
      <c r="D32" s="393" t="s">
        <v>772</v>
      </c>
      <c r="E32" s="374"/>
      <c r="F32" s="374"/>
      <c r="G32" s="429"/>
      <c r="H32" s="429"/>
      <c r="I32" s="429"/>
      <c r="J32" s="429">
        <f>'IV. Pramonė – Prielaidos'!E40</f>
        <v>3683.1968664888363</v>
      </c>
      <c r="K32" s="374"/>
    </row>
    <row r="33" spans="2:11" s="199" customFormat="1" ht="15.6" customHeight="1" x14ac:dyDescent="0.25">
      <c r="B33" s="1237"/>
      <c r="C33" s="1237"/>
      <c r="D33" s="198"/>
      <c r="E33" s="1238"/>
      <c r="F33" s="1238"/>
      <c r="G33" s="1239"/>
      <c r="H33" s="1239"/>
      <c r="I33" s="1239"/>
      <c r="J33" s="1239"/>
      <c r="K33" s="1239"/>
    </row>
    <row r="34" spans="2:11" s="199" customFormat="1" x14ac:dyDescent="0.25">
      <c r="B34" s="1237"/>
      <c r="C34" s="1237"/>
      <c r="D34" s="606"/>
      <c r="E34" s="606"/>
      <c r="F34" s="606"/>
      <c r="G34" s="606"/>
      <c r="H34" s="606"/>
      <c r="I34" s="606"/>
      <c r="J34" s="606"/>
      <c r="K34" s="606"/>
    </row>
  </sheetData>
  <sheetProtection algorithmName="SHA-512" hashValue="lFAFCL+pZPpFDxtd512DZUPa8taypzwXkmPFBM0rfUi3cj5WLu/muVIMqphPiR9LPiFz/mHVdYwxjJVZi54/iw==" saltValue="F7xiRPc+w0SObR6GxjUyyw==" spinCount="100000" sheet="1" objects="1" scenarios="1"/>
  <mergeCells count="16">
    <mergeCell ref="B33:B34"/>
    <mergeCell ref="C33:C34"/>
    <mergeCell ref="E33:F33"/>
    <mergeCell ref="G33:K33"/>
    <mergeCell ref="B23:B24"/>
    <mergeCell ref="C23:C24"/>
    <mergeCell ref="E23:F23"/>
    <mergeCell ref="G23:K23"/>
    <mergeCell ref="D23:D24"/>
    <mergeCell ref="B11:B12"/>
    <mergeCell ref="C11:C12"/>
    <mergeCell ref="E11:F11"/>
    <mergeCell ref="B3:K3"/>
    <mergeCell ref="B5:K6"/>
    <mergeCell ref="G11:K11"/>
    <mergeCell ref="D11:D12"/>
  </mergeCells>
  <phoneticPr fontId="72" type="noConversion"/>
  <hyperlinks>
    <hyperlink ref="B1" location="Turinys!A1" display="Turinys" xr:uid="{2868BCAD-E53C-473F-BB18-93035C6D69C7}"/>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21599-909C-482D-B6D1-C32BD106D5E5}">
  <sheetPr>
    <tabColor theme="2" tint="-0.249977111117893"/>
  </sheetPr>
  <dimension ref="B1:H39"/>
  <sheetViews>
    <sheetView showGridLines="0" topLeftCell="A10" zoomScale="85" zoomScaleNormal="85" workbookViewId="0">
      <selection activeCell="E40" sqref="E40"/>
    </sheetView>
  </sheetViews>
  <sheetFormatPr defaultRowHeight="15" x14ac:dyDescent="0.25"/>
  <cols>
    <col min="2" max="2" width="40.42578125" customWidth="1"/>
    <col min="3" max="3" width="28.85546875" customWidth="1"/>
    <col min="4" max="4" width="31" customWidth="1"/>
    <col min="5" max="5" width="33.140625" customWidth="1"/>
    <col min="6" max="6" width="34.5703125" customWidth="1"/>
    <col min="7" max="7" width="23.5703125" customWidth="1"/>
    <col min="8" max="8" width="18.5703125" customWidth="1"/>
    <col min="9" max="9" width="16.5703125" customWidth="1"/>
    <col min="10" max="15" width="14.140625" customWidth="1"/>
  </cols>
  <sheetData>
    <row r="1" spans="2:8" ht="15.75" x14ac:dyDescent="0.25">
      <c r="B1" s="197" t="s">
        <v>0</v>
      </c>
    </row>
    <row r="3" spans="2:8" ht="16.350000000000001" customHeight="1" x14ac:dyDescent="0.3">
      <c r="B3" s="210" t="s">
        <v>773</v>
      </c>
      <c r="C3" s="210"/>
      <c r="D3" s="210"/>
      <c r="E3" s="210"/>
      <c r="F3" s="210"/>
      <c r="G3" s="210"/>
      <c r="H3" s="210"/>
    </row>
    <row r="6" spans="2:8" s="132" customFormat="1" ht="15.75" x14ac:dyDescent="0.25">
      <c r="B6" s="296" t="s">
        <v>774</v>
      </c>
      <c r="C6" s="297"/>
      <c r="D6" s="297"/>
      <c r="E6" s="297"/>
      <c r="F6" s="297"/>
      <c r="G6" s="297"/>
      <c r="H6" s="297"/>
    </row>
    <row r="7" spans="2:8" ht="15.75" x14ac:dyDescent="0.25">
      <c r="B7" s="214"/>
      <c r="C7" s="214"/>
      <c r="D7" s="214"/>
      <c r="E7" s="214"/>
      <c r="F7" s="214"/>
      <c r="G7" s="214"/>
      <c r="H7" s="214"/>
    </row>
    <row r="8" spans="2:8" s="2" customFormat="1" ht="15.6" customHeight="1" x14ac:dyDescent="0.25">
      <c r="B8" s="1230" t="s">
        <v>330</v>
      </c>
      <c r="C8" s="1230" t="s">
        <v>331</v>
      </c>
      <c r="D8" s="1230" t="s">
        <v>332</v>
      </c>
      <c r="E8" s="1230" t="s">
        <v>333</v>
      </c>
      <c r="F8" s="1248" t="s">
        <v>334</v>
      </c>
      <c r="G8" s="223"/>
      <c r="H8" s="223"/>
    </row>
    <row r="9" spans="2:8" s="2" customFormat="1" ht="15.75" x14ac:dyDescent="0.25">
      <c r="B9" s="1230"/>
      <c r="C9" s="1230"/>
      <c r="D9" s="1230"/>
      <c r="E9" s="1230"/>
      <c r="F9" s="1249"/>
      <c r="G9" s="223"/>
      <c r="H9" s="223"/>
    </row>
    <row r="10" spans="2:8" s="2" customFormat="1" ht="86.25" customHeight="1" x14ac:dyDescent="0.25">
      <c r="B10" s="532" t="s">
        <v>775</v>
      </c>
      <c r="C10" s="532" t="s">
        <v>776</v>
      </c>
      <c r="D10" s="532" t="s">
        <v>777</v>
      </c>
      <c r="E10" s="470" t="s">
        <v>778</v>
      </c>
      <c r="F10" s="573" t="s">
        <v>779</v>
      </c>
      <c r="G10" s="597"/>
      <c r="H10" s="223"/>
    </row>
    <row r="11" spans="2:8" s="2" customFormat="1" ht="15.75" x14ac:dyDescent="0.25">
      <c r="B11" s="291"/>
      <c r="C11" s="291"/>
      <c r="D11" s="291"/>
      <c r="E11" s="291"/>
      <c r="F11" s="291"/>
      <c r="G11" s="292"/>
      <c r="H11" s="292"/>
    </row>
    <row r="12" spans="2:8" s="2" customFormat="1" ht="18.75" x14ac:dyDescent="0.25">
      <c r="B12" s="1255" t="s">
        <v>780</v>
      </c>
      <c r="C12" s="1255" t="s">
        <v>781</v>
      </c>
      <c r="D12" s="1255" t="s">
        <v>357</v>
      </c>
      <c r="E12" s="1234" t="s">
        <v>285</v>
      </c>
      <c r="F12" s="1234"/>
      <c r="G12" s="1234"/>
      <c r="H12" s="1234"/>
    </row>
    <row r="13" spans="2:8" s="2" customFormat="1" ht="18.75" x14ac:dyDescent="0.25">
      <c r="B13" s="1256"/>
      <c r="C13" s="1256"/>
      <c r="D13" s="1256"/>
      <c r="E13" s="534" t="s">
        <v>462</v>
      </c>
      <c r="F13" s="534" t="s">
        <v>463</v>
      </c>
      <c r="G13" s="534" t="s">
        <v>464</v>
      </c>
      <c r="H13" s="701" t="s">
        <v>782</v>
      </c>
    </row>
    <row r="14" spans="2:8" s="2" customFormat="1" ht="15.75" x14ac:dyDescent="0.25">
      <c r="B14" s="1000"/>
      <c r="C14" s="501"/>
      <c r="D14" s="299"/>
      <c r="E14" s="535"/>
      <c r="F14" s="535"/>
      <c r="G14" s="535"/>
      <c r="H14" s="501"/>
    </row>
    <row r="15" spans="2:8" ht="15.75" x14ac:dyDescent="0.25">
      <c r="B15" s="298"/>
      <c r="C15" s="501"/>
      <c r="D15" s="299"/>
      <c r="E15" s="357"/>
      <c r="F15" s="357"/>
      <c r="G15" s="357"/>
      <c r="H15" s="501"/>
    </row>
    <row r="16" spans="2:8" ht="15.75" x14ac:dyDescent="0.25">
      <c r="B16" s="298"/>
      <c r="C16" s="501"/>
      <c r="D16" s="299"/>
      <c r="E16" s="357"/>
      <c r="F16" s="357"/>
      <c r="G16" s="357"/>
      <c r="H16" s="501"/>
    </row>
    <row r="17" spans="2:8" ht="15.75" x14ac:dyDescent="0.25">
      <c r="B17" s="298"/>
      <c r="C17" s="501"/>
      <c r="D17" s="299"/>
      <c r="E17" s="357"/>
      <c r="F17" s="357"/>
      <c r="G17" s="357"/>
      <c r="H17" s="501"/>
    </row>
    <row r="18" spans="2:8" ht="15.75" x14ac:dyDescent="0.25">
      <c r="B18" s="298"/>
      <c r="C18" s="501"/>
      <c r="D18" s="299"/>
      <c r="E18" s="357"/>
      <c r="F18" s="357"/>
      <c r="G18" s="357"/>
      <c r="H18" s="501"/>
    </row>
    <row r="20" spans="2:8" x14ac:dyDescent="0.25">
      <c r="B20" s="1252" t="s">
        <v>783</v>
      </c>
      <c r="C20" s="1252"/>
      <c r="D20" s="1252"/>
      <c r="E20" s="1252"/>
      <c r="F20" s="1252"/>
      <c r="G20" s="1252"/>
    </row>
    <row r="21" spans="2:8" x14ac:dyDescent="0.25">
      <c r="B21" s="1252"/>
      <c r="C21" s="1252"/>
      <c r="D21" s="1252"/>
      <c r="E21" s="1252"/>
      <c r="F21" s="1252"/>
      <c r="G21" s="1252"/>
    </row>
    <row r="23" spans="2:8" s="132" customFormat="1" ht="15.75" x14ac:dyDescent="0.25">
      <c r="B23" s="296" t="s">
        <v>766</v>
      </c>
      <c r="C23" s="300"/>
      <c r="D23" s="300"/>
      <c r="E23" s="300"/>
      <c r="F23" s="300"/>
      <c r="G23" s="300"/>
      <c r="H23" s="300"/>
    </row>
    <row r="24" spans="2:8" ht="15.75" x14ac:dyDescent="0.25">
      <c r="B24" s="214"/>
      <c r="C24" s="214"/>
      <c r="D24" s="214"/>
      <c r="E24" s="214"/>
      <c r="F24" s="214"/>
    </row>
    <row r="25" spans="2:8" s="2" customFormat="1" ht="15.6" customHeight="1" x14ac:dyDescent="0.25">
      <c r="B25" s="1253" t="s">
        <v>330</v>
      </c>
      <c r="C25" s="1240" t="s">
        <v>331</v>
      </c>
      <c r="D25" s="1240" t="s">
        <v>332</v>
      </c>
      <c r="E25" s="1250" t="s">
        <v>333</v>
      </c>
      <c r="F25" s="597"/>
      <c r="G25" s="597"/>
      <c r="H25" s="597"/>
    </row>
    <row r="26" spans="2:8" s="2" customFormat="1" ht="15.6" customHeight="1" x14ac:dyDescent="0.25">
      <c r="B26" s="1254"/>
      <c r="C26" s="1241"/>
      <c r="D26" s="1241"/>
      <c r="E26" s="1251"/>
      <c r="F26" s="597"/>
      <c r="G26" s="597"/>
      <c r="H26" s="597"/>
    </row>
    <row r="27" spans="2:8" ht="73.5" customHeight="1" x14ac:dyDescent="0.25">
      <c r="B27" s="536" t="s">
        <v>784</v>
      </c>
      <c r="C27" s="536" t="s">
        <v>785</v>
      </c>
      <c r="D27" s="537" t="s">
        <v>786</v>
      </c>
      <c r="E27" s="537"/>
      <c r="F27" s="311"/>
    </row>
    <row r="28" spans="2:8" s="132" customFormat="1" ht="15.75" x14ac:dyDescent="0.25">
      <c r="B28" s="301"/>
      <c r="C28" s="282"/>
      <c r="D28" s="282"/>
      <c r="E28" s="282"/>
      <c r="F28" s="282"/>
    </row>
    <row r="29" spans="2:8" s="132" customFormat="1" ht="15.75" x14ac:dyDescent="0.25">
      <c r="B29" s="296" t="s">
        <v>787</v>
      </c>
      <c r="C29" s="300"/>
      <c r="D29" s="300"/>
      <c r="E29" s="300"/>
      <c r="F29" s="300"/>
      <c r="G29" s="300"/>
      <c r="H29" s="300"/>
    </row>
    <row r="30" spans="2:8" s="132" customFormat="1" ht="15.75" x14ac:dyDescent="0.25">
      <c r="B30" s="287"/>
      <c r="C30" s="282"/>
      <c r="D30" s="282"/>
      <c r="E30" s="282"/>
      <c r="F30" s="282"/>
    </row>
    <row r="31" spans="2:8" s="132" customFormat="1" ht="16.5" customHeight="1" x14ac:dyDescent="0.25">
      <c r="B31" s="1240" t="s">
        <v>330</v>
      </c>
      <c r="C31" s="1246" t="s">
        <v>331</v>
      </c>
      <c r="D31" s="1240" t="s">
        <v>332</v>
      </c>
      <c r="E31" s="1242" t="s">
        <v>333</v>
      </c>
      <c r="F31" s="1243"/>
    </row>
    <row r="32" spans="2:8" s="132" customFormat="1" ht="15.6" customHeight="1" x14ac:dyDescent="0.25">
      <c r="B32" s="1241"/>
      <c r="C32" s="1247"/>
      <c r="D32" s="1241"/>
      <c r="E32" s="1241"/>
      <c r="F32" s="1243"/>
    </row>
    <row r="33" spans="2:5" s="132" customFormat="1" ht="83.1" customHeight="1" x14ac:dyDescent="0.25">
      <c r="B33" s="1244" t="s">
        <v>788</v>
      </c>
      <c r="C33" s="1244" t="s">
        <v>789</v>
      </c>
      <c r="D33" s="536" t="s">
        <v>790</v>
      </c>
      <c r="E33" s="470" t="s">
        <v>791</v>
      </c>
    </row>
    <row r="34" spans="2:5" s="132" customFormat="1" ht="83.1" customHeight="1" x14ac:dyDescent="0.25">
      <c r="B34" s="1245"/>
      <c r="C34" s="1245"/>
      <c r="D34" s="536" t="s">
        <v>792</v>
      </c>
      <c r="E34" s="470" t="s">
        <v>791</v>
      </c>
    </row>
    <row r="35" spans="2:5" s="132" customFormat="1" ht="14.45" customHeight="1" x14ac:dyDescent="0.25">
      <c r="D35" s="282"/>
      <c r="E35" s="282"/>
    </row>
    <row r="36" spans="2:5" s="132" customFormat="1" ht="14.45" customHeight="1" x14ac:dyDescent="0.25">
      <c r="B36" s="1240" t="s">
        <v>381</v>
      </c>
      <c r="C36" s="1240" t="s">
        <v>793</v>
      </c>
      <c r="D36" s="282"/>
      <c r="E36" s="282"/>
    </row>
    <row r="37" spans="2:5" ht="15.75" x14ac:dyDescent="0.25">
      <c r="B37" s="1241" t="s">
        <v>794</v>
      </c>
      <c r="C37" s="1241" t="s">
        <v>795</v>
      </c>
      <c r="D37" s="214"/>
      <c r="E37" s="214"/>
    </row>
    <row r="38" spans="2:5" ht="17.25" x14ac:dyDescent="0.25">
      <c r="B38" s="538" t="s">
        <v>796</v>
      </c>
      <c r="C38" s="501">
        <v>217744.89</v>
      </c>
      <c r="E38" s="214"/>
    </row>
    <row r="39" spans="2:5" ht="17.25" x14ac:dyDescent="0.25">
      <c r="B39" s="538" t="s">
        <v>797</v>
      </c>
      <c r="C39" s="501">
        <v>1009698.39</v>
      </c>
      <c r="E39" s="214"/>
    </row>
  </sheetData>
  <sheetProtection algorithmName="SHA-512" hashValue="KE5jzMNI+9zT8NxeWK57JqEZHi439NfKTBOxg9YrDPjF8SbMZrhNmIEZ/7dMxIH4K6nuqqoQh4SeqU43IWRXCg==" saltValue="8OQvxwzpG4vG1ayFjDJFpg==" spinCount="100000" sheet="1" objects="1" scenarios="1"/>
  <protectedRanges>
    <protectedRange sqref="B14:D18" name="Diapazonas1"/>
    <protectedRange sqref="H14:H18" name="Diapazonas2"/>
    <protectedRange sqref="C38:C39" name="Diapazonas3"/>
  </protectedRanges>
  <mergeCells count="23">
    <mergeCell ref="E12:H12"/>
    <mergeCell ref="B36:B37"/>
    <mergeCell ref="C36:C37"/>
    <mergeCell ref="C31:C32"/>
    <mergeCell ref="F8:F9"/>
    <mergeCell ref="E25:E26"/>
    <mergeCell ref="E8:E9"/>
    <mergeCell ref="D25:D26"/>
    <mergeCell ref="B20:G21"/>
    <mergeCell ref="B25:B26"/>
    <mergeCell ref="B8:B9"/>
    <mergeCell ref="C8:C9"/>
    <mergeCell ref="B12:B13"/>
    <mergeCell ref="C12:C13"/>
    <mergeCell ref="D12:D13"/>
    <mergeCell ref="D8:D9"/>
    <mergeCell ref="C25:C26"/>
    <mergeCell ref="D31:D32"/>
    <mergeCell ref="E31:E32"/>
    <mergeCell ref="F31:F32"/>
    <mergeCell ref="B33:B34"/>
    <mergeCell ref="C33:C34"/>
    <mergeCell ref="B31:B32"/>
  </mergeCells>
  <phoneticPr fontId="72" type="noConversion"/>
  <hyperlinks>
    <hyperlink ref="B1" location="Turinys!A1" display="Turinys" xr:uid="{A3F44AB5-B756-472B-879A-E11B3EF58F89}"/>
    <hyperlink ref="E33" r:id="rId1" location="gra37" xr:uid="{2CBC13DB-B633-4727-8BC4-BD10C3ADAC7D}"/>
    <hyperlink ref="E34" r:id="rId2" location="gra37" xr:uid="{0B5CF7DD-CAF5-4FD6-9C4E-C965A9EFED26}"/>
    <hyperlink ref="F10" r:id="rId3" display="2022 metų veiklos vykdytojų metinių išmetamųjų ŠESD kiekio ataskaitos - Aplinkos apsaugos agentūra (lrv.lt)" xr:uid="{0247EB2D-16EC-40DA-B432-F57967343A8B}"/>
    <hyperlink ref="E10" r:id="rId4" display="https://aaa.lrv.lt/lt/veiklos-sritys/siltnamio-efekta-sukeliancios-dujos-1/es-atl-prekybos-sistema/veiklos-vykdytojai/ataskaitu-archyvas/veiklos-vykdytoju-metiniu-ismetamuju-sesd-kiekio-ataskaitu-archyvas/" xr:uid="{84C5CE5F-31BF-491A-950B-9B0B6DB6406B}"/>
  </hyperlinks>
  <pageMargins left="0.7" right="0.7" top="0.75" bottom="0.75" header="0.3" footer="0.3"/>
  <drawing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A637C-5A4C-4F11-BFC0-EF6828F2A86D}">
  <sheetPr>
    <tabColor theme="2" tint="-0.249977111117893"/>
  </sheetPr>
  <dimension ref="A1:I40"/>
  <sheetViews>
    <sheetView showGridLines="0" topLeftCell="A33" zoomScale="66" zoomScaleNormal="10" workbookViewId="0">
      <selection activeCell="I38" sqref="I38"/>
    </sheetView>
  </sheetViews>
  <sheetFormatPr defaultRowHeight="15" x14ac:dyDescent="0.25"/>
  <cols>
    <col min="2" max="2" width="48.5703125" customWidth="1"/>
    <col min="3" max="3" width="33" customWidth="1"/>
    <col min="4" max="4" width="22.42578125" customWidth="1"/>
    <col min="5" max="5" width="19" customWidth="1"/>
    <col min="6" max="6" width="17.5703125" customWidth="1"/>
    <col min="7" max="7" width="13" customWidth="1"/>
    <col min="8" max="9" width="14.85546875" customWidth="1"/>
  </cols>
  <sheetData>
    <row r="1" spans="1:9" ht="15.75" x14ac:dyDescent="0.25">
      <c r="B1" s="197" t="s">
        <v>0</v>
      </c>
    </row>
    <row r="3" spans="1:9" ht="16.350000000000001" customHeight="1" x14ac:dyDescent="0.3">
      <c r="B3" s="210" t="s">
        <v>798</v>
      </c>
      <c r="C3" s="210"/>
      <c r="D3" s="210"/>
      <c r="E3" s="210"/>
      <c r="F3" s="210"/>
      <c r="G3" s="210"/>
      <c r="H3" s="210"/>
    </row>
    <row r="4" spans="1:9" ht="15.75" x14ac:dyDescent="0.25">
      <c r="B4" s="223"/>
      <c r="C4" s="223"/>
      <c r="D4" s="223"/>
      <c r="E4" s="223"/>
      <c r="F4" s="223"/>
      <c r="G4" s="223"/>
      <c r="H4" s="223"/>
    </row>
    <row r="5" spans="1:9" s="132" customFormat="1" ht="15.75" x14ac:dyDescent="0.25">
      <c r="B5" s="294" t="s">
        <v>766</v>
      </c>
      <c r="C5" s="295"/>
      <c r="D5" s="295"/>
      <c r="E5" s="295"/>
      <c r="F5" s="295"/>
      <c r="G5" s="295"/>
      <c r="H5" s="295"/>
    </row>
    <row r="6" spans="1:9" s="132" customFormat="1" ht="15.75" x14ac:dyDescent="0.25">
      <c r="B6" s="241"/>
      <c r="C6" s="275"/>
      <c r="D6" s="275"/>
      <c r="E6" s="275"/>
      <c r="F6" s="275"/>
      <c r="G6" s="275"/>
      <c r="H6" s="275"/>
    </row>
    <row r="7" spans="1:9" ht="33" customHeight="1" x14ac:dyDescent="0.25">
      <c r="B7" s="1257" t="s">
        <v>799</v>
      </c>
      <c r="C7" s="1257"/>
      <c r="D7" s="1257"/>
      <c r="E7" s="1257"/>
      <c r="F7" s="1257"/>
      <c r="G7" s="1257"/>
      <c r="H7" s="1257"/>
    </row>
    <row r="8" spans="1:9" ht="12.75" customHeight="1" x14ac:dyDescent="0.25">
      <c r="B8" s="1268"/>
      <c r="C8" s="1268"/>
      <c r="D8" s="1268"/>
      <c r="E8" s="1268"/>
      <c r="F8" s="1268"/>
      <c r="G8" s="1268"/>
      <c r="H8" s="1268"/>
    </row>
    <row r="9" spans="1:9" ht="17.25" customHeight="1" x14ac:dyDescent="0.25">
      <c r="B9" s="294" t="s">
        <v>800</v>
      </c>
      <c r="C9" s="294"/>
      <c r="D9" s="294"/>
      <c r="E9" s="294"/>
      <c r="F9" s="294"/>
      <c r="G9" s="294"/>
      <c r="H9" s="294"/>
    </row>
    <row r="10" spans="1:9" ht="81" customHeight="1" x14ac:dyDescent="0.25">
      <c r="B10" s="1258" t="s">
        <v>801</v>
      </c>
      <c r="C10" s="1259"/>
      <c r="D10" s="1259"/>
      <c r="E10" s="1259"/>
      <c r="F10" s="1259"/>
      <c r="G10" s="1259"/>
      <c r="H10" s="1259"/>
    </row>
    <row r="11" spans="1:9" ht="15.75" x14ac:dyDescent="0.25">
      <c r="B11" s="223"/>
      <c r="C11" s="223"/>
      <c r="D11" s="223"/>
      <c r="E11" s="223"/>
      <c r="F11" s="223"/>
      <c r="G11" s="223"/>
      <c r="H11" s="223"/>
    </row>
    <row r="12" spans="1:9" s="132" customFormat="1" ht="18.75" x14ac:dyDescent="0.35">
      <c r="B12" s="1263" t="s">
        <v>802</v>
      </c>
      <c r="C12" s="523" t="s">
        <v>803</v>
      </c>
      <c r="D12" s="1263" t="s">
        <v>804</v>
      </c>
      <c r="E12" s="582" t="s">
        <v>285</v>
      </c>
      <c r="F12" s="583"/>
      <c r="G12" s="583"/>
      <c r="H12" s="584"/>
    </row>
    <row r="13" spans="1:9" s="199" customFormat="1" ht="34.5" customHeight="1" x14ac:dyDescent="0.25">
      <c r="A13" s="606"/>
      <c r="B13" s="1264"/>
      <c r="C13" s="307" t="s">
        <v>805</v>
      </c>
      <c r="D13" s="1264"/>
      <c r="E13" s="339" t="s">
        <v>462</v>
      </c>
      <c r="F13" s="339" t="s">
        <v>463</v>
      </c>
      <c r="G13" s="339" t="s">
        <v>464</v>
      </c>
      <c r="H13" s="340" t="s">
        <v>806</v>
      </c>
      <c r="I13" s="606"/>
    </row>
    <row r="14" spans="1:9" s="199" customFormat="1" ht="15.75" x14ac:dyDescent="0.25">
      <c r="A14" s="606"/>
      <c r="B14" s="336" t="s">
        <v>203</v>
      </c>
      <c r="C14" s="585">
        <f>'Taršos faktoriai'!F77</f>
        <v>0.7</v>
      </c>
      <c r="D14" s="586">
        <f>C14*Savivaldybė!$E$8/1000</f>
        <v>53.047399999999996</v>
      </c>
      <c r="E14" s="337">
        <f>D14*0.6*44/12</f>
        <v>116.70427999999998</v>
      </c>
      <c r="F14" s="338"/>
      <c r="G14" s="315"/>
      <c r="H14" s="337">
        <f>E14+F14+G14</f>
        <v>116.70427999999998</v>
      </c>
      <c r="I14" s="606"/>
    </row>
    <row r="15" spans="1:9" s="132" customFormat="1" ht="15.6" customHeight="1" x14ac:dyDescent="0.25">
      <c r="B15" s="393" t="s">
        <v>206</v>
      </c>
      <c r="C15" s="585">
        <f>'Taršos faktoriai'!F78</f>
        <v>1.2</v>
      </c>
      <c r="D15" s="586">
        <f>C15*Savivaldybė!$E$8/1000</f>
        <v>90.938399999999987</v>
      </c>
      <c r="E15" s="337">
        <f t="shared" ref="E15:E16" si="0">D15*0.6*44/12</f>
        <v>200.06447999999997</v>
      </c>
      <c r="F15" s="382"/>
      <c r="G15" s="374"/>
      <c r="H15" s="539">
        <f>E15+F15+G15</f>
        <v>200.06447999999997</v>
      </c>
    </row>
    <row r="16" spans="1:9" s="132" customFormat="1" ht="15.6" customHeight="1" x14ac:dyDescent="0.25">
      <c r="B16" s="373" t="s">
        <v>207</v>
      </c>
      <c r="C16" s="585">
        <f>'Taršos faktoriai'!F79</f>
        <v>0.65</v>
      </c>
      <c r="D16" s="586">
        <f>C16*Savivaldybė!$E$8/1000</f>
        <v>49.258300000000006</v>
      </c>
      <c r="E16" s="337">
        <f t="shared" si="0"/>
        <v>108.36826000000001</v>
      </c>
      <c r="F16" s="382"/>
      <c r="G16" s="374"/>
      <c r="H16" s="539">
        <f>E16+F16+G16</f>
        <v>108.36826000000001</v>
      </c>
    </row>
    <row r="17" spans="2:8" s="132" customFormat="1" ht="15.75" x14ac:dyDescent="0.25">
      <c r="B17" s="223"/>
      <c r="C17" s="223"/>
      <c r="D17" s="223"/>
      <c r="E17" s="223"/>
      <c r="F17" s="223"/>
      <c r="G17" s="223"/>
      <c r="H17" s="223"/>
    </row>
    <row r="18" spans="2:8" ht="15.75" x14ac:dyDescent="0.25">
      <c r="B18" s="294" t="s">
        <v>807</v>
      </c>
      <c r="C18" s="294"/>
      <c r="D18" s="294"/>
      <c r="E18" s="294"/>
      <c r="F18" s="294"/>
      <c r="G18" s="294"/>
      <c r="H18" s="294"/>
    </row>
    <row r="20" spans="2:8" ht="52.5" customHeight="1" x14ac:dyDescent="0.25">
      <c r="B20" s="1265" t="s">
        <v>808</v>
      </c>
      <c r="C20" s="1266"/>
      <c r="D20" s="1266"/>
      <c r="E20" s="1266"/>
      <c r="F20" s="1266"/>
      <c r="G20" s="1266"/>
      <c r="H20" s="1267"/>
    </row>
    <row r="21" spans="2:8" ht="6" customHeight="1" x14ac:dyDescent="0.25">
      <c r="B21" s="587"/>
      <c r="C21" s="587"/>
      <c r="D21" s="587"/>
      <c r="E21" s="587"/>
      <c r="F21" s="587"/>
      <c r="G21" s="587"/>
      <c r="H21" s="587"/>
    </row>
    <row r="22" spans="2:8" ht="15.75" x14ac:dyDescent="0.25">
      <c r="B22" s="224" t="s">
        <v>771</v>
      </c>
      <c r="C22" s="223"/>
      <c r="D22" s="223"/>
      <c r="E22" s="223"/>
      <c r="F22" s="223"/>
      <c r="G22" s="223"/>
      <c r="H22" s="223"/>
    </row>
    <row r="23" spans="2:8" ht="15.75" x14ac:dyDescent="0.25">
      <c r="B23" s="294" t="s">
        <v>381</v>
      </c>
      <c r="C23" s="294" t="s">
        <v>126</v>
      </c>
      <c r="D23" s="294" t="s">
        <v>793</v>
      </c>
      <c r="E23" s="223"/>
      <c r="F23" s="223"/>
      <c r="G23" s="223"/>
      <c r="H23" s="223"/>
    </row>
    <row r="24" spans="2:8" ht="31.5" x14ac:dyDescent="0.25">
      <c r="B24" s="439" t="s">
        <v>809</v>
      </c>
      <c r="C24" s="439" t="s">
        <v>810</v>
      </c>
      <c r="D24" s="963">
        <f>'II. Transportas – Prielaidos'!C150+'II. Transportas – Prielaidos'!C159+'II. Transportas – Prielaidos'!C167</f>
        <v>1834044</v>
      </c>
      <c r="E24" s="223"/>
      <c r="F24" s="223"/>
      <c r="G24" s="223"/>
      <c r="H24" s="223"/>
    </row>
    <row r="25" spans="2:8" ht="98.45" customHeight="1" x14ac:dyDescent="0.25">
      <c r="B25" s="466" t="s">
        <v>811</v>
      </c>
      <c r="C25" s="439" t="s">
        <v>812</v>
      </c>
      <c r="D25" s="958">
        <v>166.67</v>
      </c>
      <c r="E25" s="223"/>
      <c r="F25" s="223"/>
      <c r="G25" s="223"/>
      <c r="H25" s="223"/>
    </row>
    <row r="26" spans="2:8" ht="31.5" x14ac:dyDescent="0.25">
      <c r="B26" s="439" t="s">
        <v>813</v>
      </c>
      <c r="C26" s="466"/>
      <c r="D26" s="963">
        <f>D25*1000/D24</f>
        <v>9.0875682371851493E-2</v>
      </c>
      <c r="E26" s="223"/>
      <c r="F26" s="223"/>
      <c r="G26" s="223"/>
      <c r="H26" s="223"/>
    </row>
    <row r="27" spans="2:8" ht="15.75" x14ac:dyDescent="0.25">
      <c r="B27" s="466" t="s">
        <v>814</v>
      </c>
      <c r="C27" s="466"/>
      <c r="D27" s="963">
        <f>'II. Transportas – Įvestis'!F13+'II. Transportas – Įvestis'!F19+'II. Transportas – Įvestis'!F23</f>
        <v>49618</v>
      </c>
      <c r="E27" s="223"/>
      <c r="F27" s="223"/>
      <c r="G27" s="223"/>
      <c r="H27" s="223"/>
    </row>
    <row r="28" spans="2:8" ht="34.5" x14ac:dyDescent="0.25">
      <c r="B28" s="854" t="s">
        <v>815</v>
      </c>
      <c r="C28" s="855"/>
      <c r="D28" s="964">
        <f>D27*D26</f>
        <v>4509.0696079265272</v>
      </c>
      <c r="E28" s="223"/>
      <c r="F28" s="223"/>
      <c r="G28" s="223"/>
      <c r="H28" s="223"/>
    </row>
    <row r="29" spans="2:8" ht="15.75" x14ac:dyDescent="0.25">
      <c r="B29" s="223"/>
      <c r="C29" s="223"/>
      <c r="D29" s="223"/>
      <c r="E29" s="223"/>
      <c r="F29" s="223"/>
      <c r="G29" s="223"/>
      <c r="H29" s="223"/>
    </row>
    <row r="30" spans="2:8" ht="47.85" customHeight="1" x14ac:dyDescent="0.25">
      <c r="B30" s="1260" t="s">
        <v>816</v>
      </c>
      <c r="C30" s="1261"/>
      <c r="D30" s="1261"/>
      <c r="E30" s="1261"/>
      <c r="F30" s="1261"/>
      <c r="G30" s="1261"/>
      <c r="H30" s="1262"/>
    </row>
    <row r="31" spans="2:8" ht="16.5" customHeight="1" x14ac:dyDescent="0.25">
      <c r="B31" s="588"/>
      <c r="C31" s="588"/>
      <c r="D31" s="588"/>
      <c r="E31" s="588"/>
      <c r="F31" s="588"/>
      <c r="G31" s="588"/>
      <c r="H31" s="588"/>
    </row>
    <row r="32" spans="2:8" ht="15.75" x14ac:dyDescent="0.25">
      <c r="B32" s="224" t="s">
        <v>772</v>
      </c>
      <c r="C32" s="223"/>
      <c r="D32" s="223"/>
      <c r="E32" s="223"/>
      <c r="F32" s="223"/>
      <c r="G32" s="223"/>
      <c r="H32" s="223"/>
    </row>
    <row r="33" spans="2:5" ht="15.75" x14ac:dyDescent="0.25">
      <c r="B33" s="294" t="s">
        <v>381</v>
      </c>
      <c r="C33" s="294" t="s">
        <v>126</v>
      </c>
      <c r="D33" s="294" t="s">
        <v>817</v>
      </c>
      <c r="E33" s="294" t="s">
        <v>793</v>
      </c>
    </row>
    <row r="34" spans="2:5" ht="47.25" x14ac:dyDescent="0.25">
      <c r="B34" s="439" t="s">
        <v>818</v>
      </c>
      <c r="C34" s="617" t="s">
        <v>790</v>
      </c>
      <c r="D34" s="470" t="s">
        <v>819</v>
      </c>
      <c r="E34" s="965">
        <v>12107686.939999999</v>
      </c>
    </row>
    <row r="35" spans="2:5" ht="63" x14ac:dyDescent="0.25">
      <c r="B35" s="466" t="s">
        <v>820</v>
      </c>
      <c r="C35" s="617" t="s">
        <v>792</v>
      </c>
      <c r="D35" s="470" t="s">
        <v>819</v>
      </c>
      <c r="E35" s="965">
        <v>46895434.549999997</v>
      </c>
    </row>
    <row r="36" spans="2:5" ht="51" customHeight="1" x14ac:dyDescent="0.25">
      <c r="B36" s="795" t="s">
        <v>821</v>
      </c>
      <c r="C36" s="795" t="s">
        <v>822</v>
      </c>
      <c r="D36" s="611"/>
      <c r="E36" s="966">
        <v>153.91</v>
      </c>
    </row>
    <row r="37" spans="2:5" ht="51" customHeight="1" x14ac:dyDescent="0.25">
      <c r="B37" s="796" t="s">
        <v>823</v>
      </c>
      <c r="C37" s="796" t="s">
        <v>824</v>
      </c>
      <c r="D37" s="611"/>
      <c r="E37" s="967">
        <v>42.51</v>
      </c>
    </row>
    <row r="38" spans="2:5" ht="51" x14ac:dyDescent="0.25">
      <c r="B38" s="439" t="s">
        <v>825</v>
      </c>
      <c r="C38" s="466"/>
      <c r="D38" s="611"/>
      <c r="E38" s="963">
        <f>E36*1000/E34</f>
        <v>1.2711759129774791E-2</v>
      </c>
    </row>
    <row r="39" spans="2:5" ht="51" x14ac:dyDescent="0.25">
      <c r="B39" s="439" t="s">
        <v>826</v>
      </c>
      <c r="C39" s="611"/>
      <c r="D39" s="611"/>
      <c r="E39" s="968">
        <f>E37*1000/E35</f>
        <v>9.0648482966237921E-4</v>
      </c>
    </row>
    <row r="40" spans="2:5" ht="34.5" x14ac:dyDescent="0.25">
      <c r="B40" s="439" t="s">
        <v>827</v>
      </c>
      <c r="C40" s="611"/>
      <c r="D40" s="611"/>
      <c r="E40" s="968">
        <f>(E38*'IV. Pramonė – Įvestis'!C38)+('IV. Pramonė – Įvestis'!C39*'IV. Pramonė – Prielaidos'!E39)</f>
        <v>3683.1968664888363</v>
      </c>
    </row>
  </sheetData>
  <mergeCells count="7">
    <mergeCell ref="B7:H7"/>
    <mergeCell ref="B10:H10"/>
    <mergeCell ref="B30:H30"/>
    <mergeCell ref="B12:B13"/>
    <mergeCell ref="B20:H20"/>
    <mergeCell ref="B8:H8"/>
    <mergeCell ref="D12:D13"/>
  </mergeCells>
  <phoneticPr fontId="72" type="noConversion"/>
  <hyperlinks>
    <hyperlink ref="B1" location="Turinys!A1" display="Turinys" xr:uid="{1C432428-AFBC-4879-9A38-EF05F7A67478}"/>
    <hyperlink ref="D35" r:id="rId1" location="gra37" display="https://www.registrucentras.lt/p/1075 - gra37" xr:uid="{CF0A310B-5C48-4F32-B3AD-3EAAC5F77812}"/>
    <hyperlink ref="D34" r:id="rId2" location="gra37" display="https://www.registrucentras.lt/p/1075 - gra37" xr:uid="{6A92F654-E7EA-407C-BC4E-0BBAEEA38AB7}"/>
  </hyperlinks>
  <pageMargins left="0.7" right="0.7" top="0.75" bottom="0.75" header="0.3" footer="0.3"/>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B3C02-FFB6-4BA6-9EF9-99474D0D1EEB}">
  <sheetPr>
    <tabColor theme="9"/>
  </sheetPr>
  <dimension ref="B1:K20"/>
  <sheetViews>
    <sheetView showGridLines="0" zoomScale="80" zoomScaleNormal="80" workbookViewId="0">
      <selection activeCell="G14" sqref="G14"/>
    </sheetView>
  </sheetViews>
  <sheetFormatPr defaultColWidth="16.85546875" defaultRowHeight="15" x14ac:dyDescent="0.25"/>
  <cols>
    <col min="1" max="1" width="7.42578125" customWidth="1"/>
    <col min="2" max="2" width="16.85546875" customWidth="1"/>
    <col min="3" max="3" width="15.85546875" customWidth="1"/>
    <col min="4" max="4" width="42.5703125" customWidth="1"/>
    <col min="5" max="5" width="17.5703125" customWidth="1"/>
    <col min="6" max="6" width="18.42578125" customWidth="1"/>
    <col min="9" max="9" width="19.42578125" customWidth="1"/>
  </cols>
  <sheetData>
    <row r="1" spans="2:11" ht="15.6" customHeight="1" x14ac:dyDescent="0.25">
      <c r="B1" s="197" t="s">
        <v>0</v>
      </c>
      <c r="C1" s="1"/>
      <c r="K1" s="597"/>
    </row>
    <row r="2" spans="2:11" ht="14.45" customHeight="1" x14ac:dyDescent="0.25">
      <c r="K2" s="597"/>
    </row>
    <row r="3" spans="2:11" ht="16.350000000000001" customHeight="1" x14ac:dyDescent="0.3">
      <c r="B3" s="991" t="s">
        <v>828</v>
      </c>
      <c r="C3" s="991"/>
      <c r="D3" s="991"/>
      <c r="E3" s="991"/>
      <c r="F3" s="991"/>
      <c r="G3" s="991"/>
      <c r="H3" s="991"/>
      <c r="I3" s="991"/>
      <c r="J3" s="991"/>
      <c r="K3" s="597"/>
    </row>
    <row r="4" spans="2:11" ht="15.75" x14ac:dyDescent="0.25">
      <c r="B4" s="223"/>
      <c r="C4" s="223"/>
      <c r="D4" s="223"/>
      <c r="E4" s="223"/>
      <c r="F4" s="223"/>
      <c r="G4" s="223"/>
      <c r="H4" s="223"/>
      <c r="I4" s="223"/>
      <c r="J4" s="223"/>
      <c r="K4" s="597"/>
    </row>
    <row r="5" spans="2:11" ht="14.45" customHeight="1" x14ac:dyDescent="0.25">
      <c r="B5" s="1269" t="s">
        <v>829</v>
      </c>
      <c r="C5" s="1270"/>
      <c r="D5" s="1270"/>
      <c r="E5" s="1270"/>
      <c r="F5" s="1270"/>
      <c r="G5" s="1270"/>
      <c r="H5" s="1270"/>
      <c r="I5" s="1270"/>
      <c r="J5" s="1271"/>
      <c r="K5" s="597"/>
    </row>
    <row r="6" spans="2:11" ht="28.5" customHeight="1" x14ac:dyDescent="0.25">
      <c r="B6" s="1272"/>
      <c r="C6" s="1273"/>
      <c r="D6" s="1273"/>
      <c r="E6" s="1273"/>
      <c r="F6" s="1273"/>
      <c r="G6" s="1273"/>
      <c r="H6" s="1273"/>
      <c r="I6" s="1273"/>
      <c r="J6" s="1274"/>
      <c r="K6" s="597"/>
    </row>
    <row r="7" spans="2:11" ht="15.75" x14ac:dyDescent="0.25">
      <c r="B7" s="223"/>
      <c r="C7" s="223"/>
      <c r="D7" s="223"/>
      <c r="E7" s="223"/>
      <c r="F7" s="223"/>
      <c r="G7" s="223"/>
      <c r="H7" s="223"/>
      <c r="I7" s="223"/>
      <c r="J7" s="223"/>
      <c r="K7" s="597"/>
    </row>
    <row r="8" spans="2:11" ht="15.6" customHeight="1" x14ac:dyDescent="0.25">
      <c r="B8" s="223"/>
      <c r="C8" s="223"/>
      <c r="D8" s="223"/>
      <c r="E8" s="223"/>
      <c r="F8" s="223"/>
      <c r="G8" s="223"/>
      <c r="H8" s="223"/>
      <c r="I8" s="223"/>
      <c r="J8" s="223"/>
      <c r="K8" s="597"/>
    </row>
    <row r="9" spans="2:11" s="132" customFormat="1" ht="15.6" customHeight="1" x14ac:dyDescent="0.25">
      <c r="B9" s="230" t="s">
        <v>830</v>
      </c>
      <c r="C9" s="293"/>
      <c r="D9" s="263"/>
      <c r="E9" s="263"/>
      <c r="F9" s="263"/>
      <c r="G9" s="263"/>
      <c r="H9" s="263"/>
      <c r="I9" s="263"/>
      <c r="J9" s="263"/>
      <c r="K9" s="597"/>
    </row>
    <row r="10" spans="2:11" ht="15.6" customHeight="1" x14ac:dyDescent="0.25">
      <c r="B10" s="223"/>
      <c r="C10" s="223"/>
      <c r="D10" s="223"/>
      <c r="E10" s="223"/>
      <c r="F10" s="223"/>
      <c r="G10" s="223"/>
      <c r="H10" s="223"/>
      <c r="I10" s="223"/>
      <c r="J10" s="223"/>
      <c r="K10" s="597"/>
    </row>
    <row r="11" spans="2:11" s="2" customFormat="1" ht="39.75" customHeight="1" x14ac:dyDescent="0.25">
      <c r="B11" s="992" t="s">
        <v>281</v>
      </c>
      <c r="C11" s="992" t="s">
        <v>282</v>
      </c>
      <c r="D11" s="993" t="s">
        <v>283</v>
      </c>
      <c r="E11" s="541" t="s">
        <v>284</v>
      </c>
      <c r="F11" s="541"/>
      <c r="G11" s="812" t="s">
        <v>831</v>
      </c>
      <c r="H11" s="542"/>
      <c r="I11" s="542"/>
      <c r="J11" s="542"/>
      <c r="K11" s="597"/>
    </row>
    <row r="12" spans="2:11" s="2" customFormat="1" ht="32.450000000000003" customHeight="1" x14ac:dyDescent="0.25">
      <c r="B12" s="992"/>
      <c r="C12" s="992"/>
      <c r="D12" s="994"/>
      <c r="E12" s="542" t="s">
        <v>286</v>
      </c>
      <c r="F12" s="541" t="s">
        <v>287</v>
      </c>
      <c r="G12" s="542" t="s">
        <v>288</v>
      </c>
      <c r="H12" s="542" t="s">
        <v>289</v>
      </c>
      <c r="I12" s="542" t="s">
        <v>290</v>
      </c>
      <c r="J12" s="812" t="s">
        <v>291</v>
      </c>
      <c r="K12" s="597"/>
    </row>
    <row r="13" spans="2:11" s="2" customFormat="1" ht="15.6" customHeight="1" x14ac:dyDescent="0.25">
      <c r="B13" s="400" t="s">
        <v>832</v>
      </c>
      <c r="C13" s="400" t="s">
        <v>131</v>
      </c>
      <c r="D13" s="308" t="s">
        <v>185</v>
      </c>
      <c r="E13" s="525"/>
      <c r="F13" s="526"/>
      <c r="G13" s="543"/>
      <c r="H13" s="693">
        <f>H14+H18</f>
        <v>31900.473919999997</v>
      </c>
      <c r="I13" s="693">
        <f>I14+I18</f>
        <v>54955.203128686044</v>
      </c>
      <c r="J13" s="693">
        <f>J14+J18</f>
        <v>86855.677048686048</v>
      </c>
      <c r="K13" s="597"/>
    </row>
    <row r="14" spans="2:11" s="2" customFormat="1" ht="15.6" customHeight="1" x14ac:dyDescent="0.25">
      <c r="B14" s="400" t="s">
        <v>833</v>
      </c>
      <c r="C14" s="400" t="s">
        <v>131</v>
      </c>
      <c r="D14" s="308" t="s">
        <v>188</v>
      </c>
      <c r="E14" s="525"/>
      <c r="F14" s="526"/>
      <c r="G14" s="543"/>
      <c r="H14" s="693">
        <f>H15+H16+H17</f>
        <v>31900.473919999997</v>
      </c>
      <c r="I14" s="693">
        <f>I15+I16+I17</f>
        <v>1409.0415700000003</v>
      </c>
      <c r="J14" s="693">
        <f>J15+J16+J17</f>
        <v>33309.515489999998</v>
      </c>
      <c r="K14" s="597"/>
    </row>
    <row r="15" spans="2:11" s="2" customFormat="1" ht="15.6" customHeight="1" x14ac:dyDescent="0.25">
      <c r="B15" s="404"/>
      <c r="C15" s="404"/>
      <c r="D15" s="409" t="s">
        <v>191</v>
      </c>
      <c r="E15" s="696"/>
      <c r="F15" s="696"/>
      <c r="G15" s="521"/>
      <c r="H15" s="411">
        <f>'V.1|3 Žemės ūkis – Įvestis'!F20</f>
        <v>27185.645759999999</v>
      </c>
      <c r="I15" s="411">
        <f>'V.1|3 Žemės ūkis – Įvestis'!G20</f>
        <v>0</v>
      </c>
      <c r="J15" s="411">
        <f>G15+H15+I15</f>
        <v>27185.645759999999</v>
      </c>
      <c r="K15" s="597"/>
    </row>
    <row r="16" spans="2:11" s="2" customFormat="1" ht="15.6" customHeight="1" x14ac:dyDescent="0.25">
      <c r="B16" s="404"/>
      <c r="C16" s="404"/>
      <c r="D16" s="697" t="s">
        <v>197</v>
      </c>
      <c r="E16" s="698"/>
      <c r="F16" s="698"/>
      <c r="G16" s="521"/>
      <c r="H16" s="411">
        <f>'V.1|3 Žemės ūkis – Įvestis'!F37</f>
        <v>4714.8281599999991</v>
      </c>
      <c r="I16" s="411">
        <f>'V.1|3 Žemės ūkis – Įvestis'!G37</f>
        <v>1076.4533200000003</v>
      </c>
      <c r="J16" s="411">
        <f t="shared" ref="J16" si="0">G16+H16+I16</f>
        <v>5791.2814799999996</v>
      </c>
      <c r="K16" s="597"/>
    </row>
    <row r="17" spans="2:11" s="2" customFormat="1" ht="15.6" customHeight="1" x14ac:dyDescent="0.25">
      <c r="B17" s="404"/>
      <c r="C17" s="404"/>
      <c r="D17" s="697" t="s">
        <v>834</v>
      </c>
      <c r="E17" s="698"/>
      <c r="F17" s="698"/>
      <c r="G17" s="521"/>
      <c r="H17" s="411"/>
      <c r="I17" s="411">
        <f>'V.1|3 Žemės ūkis – Įvestis'!C37*'Taršos faktoriai'!K75*VAP!E10/1000</f>
        <v>332.58825000000002</v>
      </c>
      <c r="J17" s="411">
        <f>G17+H17+I17</f>
        <v>332.58825000000002</v>
      </c>
      <c r="K17" s="597"/>
    </row>
    <row r="18" spans="2:11" s="2" customFormat="1" ht="15.75" x14ac:dyDescent="0.25">
      <c r="B18" s="480" t="s">
        <v>835</v>
      </c>
      <c r="C18" s="480" t="s">
        <v>131</v>
      </c>
      <c r="D18" s="544" t="s">
        <v>836</v>
      </c>
      <c r="E18" s="792"/>
      <c r="F18" s="402"/>
      <c r="G18" s="793"/>
      <c r="H18" s="794"/>
      <c r="I18" s="693">
        <f>'V.1|3 Žemės ūkis – Įvestis'!G53+'V.1|3 Žemės ūkis – Įvestis'!G54</f>
        <v>53546.161558686043</v>
      </c>
      <c r="J18" s="693">
        <f>I18</f>
        <v>53546.161558686043</v>
      </c>
      <c r="K18" s="597"/>
    </row>
    <row r="19" spans="2:11" ht="15.75" x14ac:dyDescent="0.25">
      <c r="B19" s="223"/>
      <c r="C19" s="223"/>
      <c r="D19" s="223"/>
      <c r="E19" s="223"/>
      <c r="F19" s="223"/>
      <c r="G19" s="223"/>
      <c r="H19" s="223"/>
      <c r="I19" s="223"/>
      <c r="J19" s="223"/>
    </row>
    <row r="20" spans="2:11" ht="15.75" x14ac:dyDescent="0.25">
      <c r="B20" s="223"/>
      <c r="C20" s="223"/>
      <c r="D20" s="223"/>
      <c r="E20" s="223"/>
      <c r="F20" s="223"/>
      <c r="G20" s="223"/>
      <c r="H20" s="223"/>
      <c r="I20" s="223"/>
      <c r="J20" s="223"/>
    </row>
  </sheetData>
  <sheetProtection algorithmName="SHA-512" hashValue="cpDwhwwAafZsL9agbRFIQy9Tre1/xhHPA2J+OKp9m9jxjbV3JAfzmcDHdUSFPxl+moOVQA5+CTASsqT9fo2pNQ==" saltValue="qTbjRoexuFanyI7X7FetTQ==" spinCount="100000" sheet="1" objects="1" scenarios="1"/>
  <mergeCells count="1">
    <mergeCell ref="B5:J6"/>
  </mergeCells>
  <phoneticPr fontId="72" type="noConversion"/>
  <hyperlinks>
    <hyperlink ref="B1" location="Turinys!A1" display="Turinys" xr:uid="{574D7AD3-E616-4156-8801-17BA2B28EF66}"/>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9F57E-EDBD-44FB-B67E-AF24A285FEB4}">
  <sheetPr>
    <tabColor theme="9" tint="0.79998168889431442"/>
  </sheetPr>
  <dimension ref="B2:U35"/>
  <sheetViews>
    <sheetView topLeftCell="A11" zoomScale="85" zoomScaleNormal="85" workbookViewId="0">
      <selection activeCell="O23" sqref="O23"/>
    </sheetView>
  </sheetViews>
  <sheetFormatPr defaultRowHeight="15" x14ac:dyDescent="0.25"/>
  <cols>
    <col min="1" max="1" width="6.42578125" customWidth="1"/>
    <col min="4" max="4" width="10.42578125" customWidth="1"/>
    <col min="11" max="11" width="47.5703125" customWidth="1"/>
    <col min="21" max="21" width="14.42578125" customWidth="1"/>
  </cols>
  <sheetData>
    <row r="2" spans="2:21" ht="26.1" customHeight="1" x14ac:dyDescent="0.4">
      <c r="B2" s="838" t="s">
        <v>14</v>
      </c>
      <c r="C2" s="838"/>
      <c r="D2" s="838"/>
      <c r="E2" s="838"/>
      <c r="F2" s="838"/>
      <c r="G2" s="838"/>
      <c r="H2" s="838"/>
      <c r="I2" s="838"/>
      <c r="J2" s="838"/>
      <c r="K2" s="838"/>
    </row>
    <row r="3" spans="2:21" ht="15.75" x14ac:dyDescent="0.25">
      <c r="M3" s="224" t="s">
        <v>15</v>
      </c>
      <c r="N3" s="223"/>
    </row>
    <row r="4" spans="2:21" ht="15.75" x14ac:dyDescent="0.25">
      <c r="B4" s="1043" t="s">
        <v>16</v>
      </c>
      <c r="C4" s="1044"/>
      <c r="D4" s="1045"/>
      <c r="E4" s="1055" t="s">
        <v>17</v>
      </c>
      <c r="F4" s="1055"/>
      <c r="G4" s="1055"/>
      <c r="H4" s="1055"/>
      <c r="I4" s="1055"/>
      <c r="J4" s="1055"/>
      <c r="K4" s="1056"/>
      <c r="M4" s="225"/>
      <c r="N4" s="226" t="s">
        <v>18</v>
      </c>
      <c r="O4" s="189"/>
      <c r="P4" s="189"/>
      <c r="Q4" s="189"/>
      <c r="R4" s="189"/>
      <c r="S4" s="189"/>
      <c r="T4" s="189"/>
      <c r="U4" s="190"/>
    </row>
    <row r="5" spans="2:21" ht="15.75" x14ac:dyDescent="0.25">
      <c r="B5" s="1058" t="s">
        <v>0</v>
      </c>
      <c r="C5" s="1059"/>
      <c r="D5" s="1060"/>
      <c r="E5" s="1030" t="s">
        <v>19</v>
      </c>
      <c r="F5" s="1030"/>
      <c r="G5" s="1030"/>
      <c r="H5" s="1030"/>
      <c r="I5" s="1030"/>
      <c r="J5" s="1030"/>
      <c r="K5" s="1057"/>
      <c r="M5" s="227"/>
      <c r="N5" s="223" t="s">
        <v>20</v>
      </c>
      <c r="U5" s="192"/>
    </row>
    <row r="6" spans="2:21" ht="16.5" thickBot="1" x14ac:dyDescent="0.3">
      <c r="B6" s="1034" t="s">
        <v>21</v>
      </c>
      <c r="C6" s="1035"/>
      <c r="D6" s="1036"/>
      <c r="E6" s="1038" t="s">
        <v>22</v>
      </c>
      <c r="F6" s="1038"/>
      <c r="G6" s="1038"/>
      <c r="H6" s="1038"/>
      <c r="I6" s="1038"/>
      <c r="J6" s="1038"/>
      <c r="K6" s="1039"/>
      <c r="M6" s="228"/>
      <c r="N6" s="229" t="s">
        <v>23</v>
      </c>
      <c r="O6" s="194"/>
      <c r="P6" s="194"/>
      <c r="Q6" s="194"/>
      <c r="R6" s="194"/>
      <c r="S6" s="194"/>
      <c r="T6" s="194"/>
      <c r="U6" s="195"/>
    </row>
    <row r="7" spans="2:21" ht="16.5" thickBot="1" x14ac:dyDescent="0.3">
      <c r="B7" s="222"/>
      <c r="C7" s="222"/>
      <c r="D7" s="222"/>
      <c r="E7" s="221"/>
      <c r="F7" s="221"/>
      <c r="G7" s="221"/>
      <c r="H7" s="221"/>
      <c r="I7" s="221"/>
      <c r="J7" s="221"/>
      <c r="K7" s="221"/>
    </row>
    <row r="8" spans="2:21" ht="15.75" x14ac:dyDescent="0.25">
      <c r="B8" s="224" t="s">
        <v>24</v>
      </c>
      <c r="C8" s="223"/>
      <c r="D8" s="223"/>
      <c r="E8" s="223"/>
      <c r="F8" s="223"/>
      <c r="G8" s="223"/>
      <c r="H8" s="223"/>
      <c r="I8" s="223"/>
      <c r="J8" s="223"/>
      <c r="K8" s="223"/>
    </row>
    <row r="9" spans="2:21" ht="18" customHeight="1" x14ac:dyDescent="0.25">
      <c r="B9" s="1043" t="s">
        <v>25</v>
      </c>
      <c r="C9" s="1044"/>
      <c r="D9" s="1045"/>
      <c r="E9" s="1046" t="s">
        <v>26</v>
      </c>
      <c r="F9" s="1047"/>
      <c r="G9" s="1047"/>
      <c r="H9" s="1047"/>
      <c r="I9" s="1047"/>
      <c r="J9" s="1047"/>
      <c r="K9" s="1048"/>
      <c r="M9" s="1"/>
    </row>
    <row r="10" spans="2:21" ht="16.5" thickBot="1" x14ac:dyDescent="0.3">
      <c r="B10" s="1034" t="s">
        <v>27</v>
      </c>
      <c r="C10" s="1035"/>
      <c r="D10" s="1036"/>
      <c r="E10" s="1037" t="s">
        <v>28</v>
      </c>
      <c r="F10" s="1038"/>
      <c r="G10" s="1038"/>
      <c r="H10" s="1038"/>
      <c r="I10" s="1038"/>
      <c r="J10" s="1038"/>
      <c r="K10" s="1039"/>
      <c r="M10" s="1"/>
    </row>
    <row r="11" spans="2:21" ht="15.75" x14ac:dyDescent="0.25">
      <c r="B11" s="223"/>
      <c r="C11" s="223"/>
      <c r="D11" s="223"/>
      <c r="E11" s="223"/>
      <c r="F11" s="223"/>
      <c r="G11" s="223"/>
      <c r="H11" s="223"/>
      <c r="I11" s="223"/>
      <c r="J11" s="223"/>
      <c r="K11" s="223"/>
    </row>
    <row r="12" spans="2:21" ht="16.5" thickBot="1" x14ac:dyDescent="0.3">
      <c r="B12" s="224" t="s">
        <v>29</v>
      </c>
      <c r="C12" s="223"/>
      <c r="D12" s="223"/>
      <c r="E12" s="223"/>
      <c r="F12" s="223"/>
      <c r="G12" s="223"/>
      <c r="H12" s="223"/>
      <c r="I12" s="223"/>
      <c r="J12" s="223"/>
      <c r="K12" s="223"/>
    </row>
    <row r="13" spans="2:21" ht="15.75" x14ac:dyDescent="0.25">
      <c r="B13" s="1054" t="s">
        <v>30</v>
      </c>
      <c r="C13" s="1044"/>
      <c r="D13" s="1045"/>
      <c r="E13" s="1046" t="s">
        <v>26</v>
      </c>
      <c r="F13" s="1047"/>
      <c r="G13" s="1047"/>
      <c r="H13" s="1047"/>
      <c r="I13" s="1047"/>
      <c r="J13" s="1047"/>
      <c r="K13" s="1048"/>
    </row>
    <row r="14" spans="2:21" ht="16.5" thickBot="1" x14ac:dyDescent="0.3">
      <c r="B14" s="1034" t="s">
        <v>31</v>
      </c>
      <c r="C14" s="1035"/>
      <c r="D14" s="1036"/>
      <c r="E14" s="1037" t="s">
        <v>28</v>
      </c>
      <c r="F14" s="1038"/>
      <c r="G14" s="1038"/>
      <c r="H14" s="1038"/>
      <c r="I14" s="1038"/>
      <c r="J14" s="1038"/>
      <c r="K14" s="1039"/>
    </row>
    <row r="15" spans="2:21" ht="15.75" x14ac:dyDescent="0.25">
      <c r="B15" s="223"/>
      <c r="C15" s="223"/>
      <c r="D15" s="223"/>
      <c r="E15" s="223"/>
      <c r="F15" s="223"/>
      <c r="G15" s="223"/>
      <c r="H15" s="223"/>
      <c r="I15" s="223"/>
      <c r="J15" s="223"/>
      <c r="K15" s="223"/>
    </row>
    <row r="16" spans="2:21" ht="16.5" thickBot="1" x14ac:dyDescent="0.3">
      <c r="B16" s="224" t="s">
        <v>32</v>
      </c>
      <c r="C16" s="223"/>
      <c r="D16" s="223"/>
      <c r="E16" s="223"/>
      <c r="F16" s="223"/>
      <c r="G16" s="223"/>
      <c r="H16" s="223"/>
      <c r="I16" s="223"/>
      <c r="J16" s="223"/>
      <c r="K16" s="223"/>
    </row>
    <row r="17" spans="2:11" ht="15.75" x14ac:dyDescent="0.25">
      <c r="B17" s="1043" t="s">
        <v>33</v>
      </c>
      <c r="C17" s="1044"/>
      <c r="D17" s="1045"/>
      <c r="E17" s="1046" t="s">
        <v>26</v>
      </c>
      <c r="F17" s="1047"/>
      <c r="G17" s="1047"/>
      <c r="H17" s="1047"/>
      <c r="I17" s="1047"/>
      <c r="J17" s="1047"/>
      <c r="K17" s="1048"/>
    </row>
    <row r="18" spans="2:11" ht="16.5" thickBot="1" x14ac:dyDescent="0.3">
      <c r="B18" s="1034" t="s">
        <v>34</v>
      </c>
      <c r="C18" s="1035"/>
      <c r="D18" s="1036"/>
      <c r="E18" s="1037" t="s">
        <v>28</v>
      </c>
      <c r="F18" s="1038"/>
      <c r="G18" s="1038"/>
      <c r="H18" s="1038"/>
      <c r="I18" s="1038"/>
      <c r="J18" s="1038"/>
      <c r="K18" s="1039"/>
    </row>
    <row r="19" spans="2:11" ht="15.75" x14ac:dyDescent="0.25">
      <c r="B19" s="223"/>
      <c r="C19" s="223"/>
      <c r="D19" s="223"/>
      <c r="E19" s="223"/>
      <c r="F19" s="223"/>
      <c r="G19" s="223"/>
      <c r="H19" s="223"/>
      <c r="I19" s="223"/>
      <c r="J19" s="223"/>
      <c r="K19" s="223"/>
    </row>
    <row r="20" spans="2:11" ht="16.5" thickBot="1" x14ac:dyDescent="0.3">
      <c r="B20" s="224" t="s">
        <v>35</v>
      </c>
      <c r="C20" s="224"/>
      <c r="D20" s="224"/>
      <c r="E20" s="224"/>
      <c r="F20" s="224"/>
      <c r="G20" s="223"/>
      <c r="H20" s="223"/>
      <c r="I20" s="223"/>
      <c r="J20" s="223"/>
      <c r="K20" s="223"/>
    </row>
    <row r="21" spans="2:11" ht="15.75" x14ac:dyDescent="0.25">
      <c r="B21" s="1043" t="s">
        <v>36</v>
      </c>
      <c r="C21" s="1044"/>
      <c r="D21" s="1045"/>
      <c r="E21" s="1046" t="s">
        <v>26</v>
      </c>
      <c r="F21" s="1047"/>
      <c r="G21" s="1047"/>
      <c r="H21" s="1047"/>
      <c r="I21" s="1047"/>
      <c r="J21" s="1047"/>
      <c r="K21" s="1048"/>
    </row>
    <row r="22" spans="2:11" ht="16.5" thickBot="1" x14ac:dyDescent="0.3">
      <c r="B22" s="1034" t="s">
        <v>37</v>
      </c>
      <c r="C22" s="1035"/>
      <c r="D22" s="1036"/>
      <c r="E22" s="1037" t="s">
        <v>28</v>
      </c>
      <c r="F22" s="1038"/>
      <c r="G22" s="1038"/>
      <c r="H22" s="1038"/>
      <c r="I22" s="1038"/>
      <c r="J22" s="1038"/>
      <c r="K22" s="1039"/>
    </row>
    <row r="23" spans="2:11" ht="15.75" x14ac:dyDescent="0.25">
      <c r="B23" s="223"/>
      <c r="C23" s="223"/>
      <c r="D23" s="223"/>
      <c r="E23" s="223"/>
      <c r="F23" s="223"/>
      <c r="G23" s="223"/>
      <c r="H23" s="223"/>
      <c r="I23" s="223"/>
      <c r="J23" s="223"/>
      <c r="K23" s="223"/>
    </row>
    <row r="24" spans="2:11" ht="16.5" thickBot="1" x14ac:dyDescent="0.3">
      <c r="B24" s="224" t="s">
        <v>38</v>
      </c>
      <c r="C24" s="224"/>
      <c r="D24" s="224"/>
      <c r="E24" s="224"/>
      <c r="F24" s="224"/>
      <c r="G24" s="223"/>
      <c r="H24" s="223"/>
      <c r="I24" s="223"/>
      <c r="J24" s="223"/>
      <c r="K24" s="223"/>
    </row>
    <row r="25" spans="2:11" ht="15.75" x14ac:dyDescent="0.25">
      <c r="B25" s="1043" t="s">
        <v>39</v>
      </c>
      <c r="C25" s="1044"/>
      <c r="D25" s="1045"/>
      <c r="E25" s="1046" t="s">
        <v>26</v>
      </c>
      <c r="F25" s="1047"/>
      <c r="G25" s="1047"/>
      <c r="H25" s="1047"/>
      <c r="I25" s="1047"/>
      <c r="J25" s="1047"/>
      <c r="K25" s="1048"/>
    </row>
    <row r="26" spans="2:11" ht="16.5" thickBot="1" x14ac:dyDescent="0.3">
      <c r="B26" s="1034" t="s">
        <v>40</v>
      </c>
      <c r="C26" s="1035"/>
      <c r="D26" s="1036"/>
      <c r="E26" s="1037" t="s">
        <v>28</v>
      </c>
      <c r="F26" s="1038"/>
      <c r="G26" s="1038"/>
      <c r="H26" s="1038"/>
      <c r="I26" s="1038"/>
      <c r="J26" s="1038"/>
      <c r="K26" s="1039"/>
    </row>
    <row r="27" spans="2:11" ht="15.75" x14ac:dyDescent="0.25">
      <c r="B27" s="222"/>
      <c r="C27" s="222"/>
      <c r="D27" s="222"/>
      <c r="E27" s="221"/>
      <c r="F27" s="221"/>
      <c r="G27" s="221"/>
      <c r="H27" s="221"/>
      <c r="I27" s="221"/>
      <c r="J27" s="221"/>
      <c r="K27" s="221"/>
    </row>
    <row r="28" spans="2:11" ht="15.75" x14ac:dyDescent="0.25">
      <c r="B28" s="224" t="s">
        <v>41</v>
      </c>
      <c r="C28" s="224"/>
      <c r="D28" s="224"/>
      <c r="E28" s="224"/>
      <c r="F28" s="224"/>
      <c r="G28" s="223"/>
      <c r="H28" s="223"/>
      <c r="I28" s="223"/>
      <c r="J28" s="223"/>
      <c r="K28" s="223"/>
    </row>
    <row r="29" spans="2:11" ht="15.75" x14ac:dyDescent="0.25">
      <c r="B29" s="1043" t="s">
        <v>42</v>
      </c>
      <c r="C29" s="1044"/>
      <c r="D29" s="1045"/>
      <c r="E29" s="1046" t="s">
        <v>26</v>
      </c>
      <c r="F29" s="1047"/>
      <c r="G29" s="1047"/>
      <c r="H29" s="1047"/>
      <c r="I29" s="1047"/>
      <c r="J29" s="1047"/>
      <c r="K29" s="1048"/>
    </row>
    <row r="30" spans="2:11" ht="15.75" customHeight="1" x14ac:dyDescent="0.25">
      <c r="B30" s="1034" t="s">
        <v>43</v>
      </c>
      <c r="C30" s="1035"/>
      <c r="D30" s="1036"/>
      <c r="E30" s="1037" t="s">
        <v>28</v>
      </c>
      <c r="F30" s="1038"/>
      <c r="G30" s="1038"/>
      <c r="H30" s="1038"/>
      <c r="I30" s="1038"/>
      <c r="J30" s="1038"/>
      <c r="K30" s="1039"/>
    </row>
    <row r="31" spans="2:11" ht="15.75" x14ac:dyDescent="0.25">
      <c r="B31" s="223"/>
      <c r="C31" s="223"/>
      <c r="D31" s="223"/>
      <c r="E31" s="223"/>
      <c r="F31" s="223"/>
      <c r="G31" s="223"/>
      <c r="H31" s="223"/>
      <c r="I31" s="223"/>
      <c r="J31" s="223"/>
      <c r="K31" s="223"/>
    </row>
    <row r="32" spans="2:11" ht="15.6" customHeight="1" x14ac:dyDescent="0.25">
      <c r="B32" s="1049" t="s">
        <v>44</v>
      </c>
      <c r="C32" s="1050"/>
      <c r="D32" s="1050"/>
      <c r="E32" s="1051" t="s">
        <v>45</v>
      </c>
      <c r="F32" s="1052"/>
      <c r="G32" s="1052"/>
      <c r="H32" s="1052"/>
      <c r="I32" s="1052"/>
      <c r="J32" s="1052"/>
      <c r="K32" s="1053"/>
    </row>
    <row r="33" spans="2:11" ht="15.75" x14ac:dyDescent="0.25">
      <c r="B33" s="1027" t="s">
        <v>46</v>
      </c>
      <c r="C33" s="1028"/>
      <c r="D33" s="1028"/>
      <c r="E33" s="1029" t="s">
        <v>47</v>
      </c>
      <c r="F33" s="1030"/>
      <c r="G33" s="1030"/>
      <c r="H33" s="1030"/>
      <c r="I33" s="1030"/>
      <c r="J33" s="1030"/>
      <c r="K33" s="1031"/>
    </row>
    <row r="34" spans="2:11" ht="15.75" x14ac:dyDescent="0.25">
      <c r="B34" s="1027" t="s">
        <v>48</v>
      </c>
      <c r="C34" s="1028"/>
      <c r="D34" s="1028"/>
      <c r="E34" s="1029" t="s">
        <v>49</v>
      </c>
      <c r="F34" s="1030"/>
      <c r="G34" s="1030"/>
      <c r="H34" s="1030"/>
      <c r="I34" s="1030"/>
      <c r="J34" s="1030"/>
      <c r="K34" s="1031"/>
    </row>
    <row r="35" spans="2:11" ht="15.6" customHeight="1" x14ac:dyDescent="0.25">
      <c r="B35" s="1032" t="s">
        <v>50</v>
      </c>
      <c r="C35" s="1033"/>
      <c r="D35" s="1033"/>
      <c r="E35" s="1040" t="s">
        <v>51</v>
      </c>
      <c r="F35" s="1041"/>
      <c r="G35" s="1041"/>
      <c r="H35" s="1041"/>
      <c r="I35" s="1041"/>
      <c r="J35" s="1041"/>
      <c r="K35" s="1042"/>
    </row>
  </sheetData>
  <sheetProtection algorithmName="SHA-512" hashValue="AuszSzQtSuXW9RADuyyi0WGOeT2IgZfT8SifgfgRK7UeeFIC4wWJH/EPM9ZIGW3aHMkT3Gl+8PLSpjOM8DZ3QQ==" saltValue="CMzDwfkyf3rsGp45Eu7V4Q==" spinCount="100000" sheet="1" objects="1" scenarios="1"/>
  <mergeCells count="38">
    <mergeCell ref="E4:K4"/>
    <mergeCell ref="E5:K5"/>
    <mergeCell ref="E6:K6"/>
    <mergeCell ref="B4:D4"/>
    <mergeCell ref="B25:D25"/>
    <mergeCell ref="E25:K25"/>
    <mergeCell ref="B18:D18"/>
    <mergeCell ref="E18:K18"/>
    <mergeCell ref="B5:D5"/>
    <mergeCell ref="B6:D6"/>
    <mergeCell ref="B21:D21"/>
    <mergeCell ref="E21:K21"/>
    <mergeCell ref="B22:D22"/>
    <mergeCell ref="E22:K22"/>
    <mergeCell ref="E9:K9"/>
    <mergeCell ref="B10:D10"/>
    <mergeCell ref="B17:D17"/>
    <mergeCell ref="E17:K17"/>
    <mergeCell ref="B9:D9"/>
    <mergeCell ref="E10:K10"/>
    <mergeCell ref="B13:D13"/>
    <mergeCell ref="E13:K13"/>
    <mergeCell ref="B14:D14"/>
    <mergeCell ref="E14:K14"/>
    <mergeCell ref="B34:D34"/>
    <mergeCell ref="E34:K34"/>
    <mergeCell ref="B35:D35"/>
    <mergeCell ref="B26:D26"/>
    <mergeCell ref="E26:K26"/>
    <mergeCell ref="E35:K35"/>
    <mergeCell ref="B29:D29"/>
    <mergeCell ref="E29:K29"/>
    <mergeCell ref="B30:D30"/>
    <mergeCell ref="E30:K30"/>
    <mergeCell ref="B32:D32"/>
    <mergeCell ref="E32:K32"/>
    <mergeCell ref="B33:D33"/>
    <mergeCell ref="E33:K33"/>
  </mergeCells>
  <hyperlinks>
    <hyperlink ref="B4:D4" location="Įvadas!A1" display="Įvadas" xr:uid="{858AD9B0-0980-4BF5-8ED6-AA286E8145D8}"/>
    <hyperlink ref="B5:D5" location="Turinys!A1" display="Turinys" xr:uid="{7945DA7A-F14A-4E26-8B42-88118DDB91B4}"/>
    <hyperlink ref="B6:D6" location="Savivaldybė!A1" display="Savivaldybė" xr:uid="{E9A86449-EE78-404B-9D7B-341C2D28781C}"/>
    <hyperlink ref="B9:D9" location="'I. Energetika – Suvestinė'!A1" display="Energetika" xr:uid="{53921D40-FFE3-4D48-932F-8808F824CFF8}"/>
    <hyperlink ref="B10:D10" location="'I. Energetika – Įvestis'!A1" display="Energetika Įvestis" xr:uid="{F4D716EA-263F-4212-923C-09FFF269930E}"/>
    <hyperlink ref="B13:D13" location="'II. Transportas – Suvestinė '!A1" display="Transportas" xr:uid="{931F052C-E083-4F2E-9753-88F3E3144D38}"/>
    <hyperlink ref="B14:D14" location="'II. Transportas – Prielaidos'!A1" display="Transportas Įvestis" xr:uid="{862A56FA-B5EA-42CC-BE2A-EFA57DD0631B}"/>
    <hyperlink ref="B17:D17" location="'III. Atliekos – Suvestinė'!A1" display="Atliekos" xr:uid="{C78C7C17-1279-475E-B039-ABDC6D189D99}"/>
    <hyperlink ref="B18:D18" location="'III. Atliekos – Įvestis'!A1" display="Atliekos Įvestis" xr:uid="{FF4C9E8D-F1C3-4784-AA6F-5400927C3E80}"/>
    <hyperlink ref="B21:D21" location="'IV. Pramonė – Suvestinė'!A1" display="Pramonė" xr:uid="{8AC19E3D-5D16-4F83-9C38-FA590E41D04F}"/>
    <hyperlink ref="B22:D22" location="'IV. Pramonė – Įvestis'!A1" display="Pramonė Įvestis" xr:uid="{2198CAF0-D32D-47B7-82B1-E575D79DB4A9}"/>
    <hyperlink ref="B33:D33" location="'Merų paktas'!A1" display="Merų Paktas" xr:uid="{F5711D1D-F1BE-4C9E-994B-D51E6AFFC83F}"/>
    <hyperlink ref="B25:D25" location="'V.1|3 Žemės ūkis - Suvestinė'!A1" display="Žemės ūkis" xr:uid="{C7EA5218-F7C2-4D9F-B9E0-FA0E29AB0F87}"/>
    <hyperlink ref="B26:D26" location="'V.1|3 Žemės ūkis – Įvestis'!A1" display="Žemės ūkis Įvestis" xr:uid="{B5DBEC1A-0E64-4181-B510-10D8CFC94EF2}"/>
    <hyperlink ref="B32:D32" location="CIRIS!A1" display="Ciris" xr:uid="{DCCAB276-E248-4B17-869B-922656916C4D}"/>
    <hyperlink ref="B35" location="Grafikai!A1" display="Grafikai" xr:uid="{B0EE7DE2-EE83-4975-A3DF-692FAD67711F}"/>
    <hyperlink ref="B34" location="Grafikai!A1" display="Grafikai" xr:uid="{79233E94-0CAF-4111-8FA0-94055F92FA61}"/>
    <hyperlink ref="B35:D35" location="'ŠESD pokyčio stebėsena'!A1" display="'ŠESD pokyčio stebėsena'!A1" xr:uid="{7405E7EF-9DF0-4AE9-9DDF-424801977976}"/>
    <hyperlink ref="B29:D29" location="'V.2 ŽNŽNKM – Suvestinė'!A1" display="ŽNŽNKM" xr:uid="{9CD65D43-04ED-4336-AF47-580568DC8470}"/>
    <hyperlink ref="B30:D30" location="'V.2 ŽNŽNKM – Įvestis'!A1" display="ŽNŽNKM Įvestis" xr:uid="{D59FD5B4-E67C-4296-A628-A38C5E6F4695}"/>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339AB-F6B8-47AC-9322-8CCD8362F7BE}">
  <sheetPr>
    <tabColor theme="9"/>
  </sheetPr>
  <dimension ref="B1:AEI121"/>
  <sheetViews>
    <sheetView showGridLines="0" topLeftCell="A44" zoomScaleNormal="100" workbookViewId="0">
      <selection activeCell="C19" sqref="C19"/>
    </sheetView>
  </sheetViews>
  <sheetFormatPr defaultRowHeight="15" x14ac:dyDescent="0.25"/>
  <cols>
    <col min="2" max="2" width="46.5703125" customWidth="1"/>
    <col min="3" max="3" width="28.5703125" customWidth="1"/>
    <col min="4" max="4" width="32" customWidth="1"/>
    <col min="5" max="5" width="25.42578125" customWidth="1"/>
    <col min="6" max="6" width="22" customWidth="1"/>
    <col min="7" max="7" width="17.42578125" customWidth="1"/>
    <col min="8" max="8" width="15.42578125" customWidth="1"/>
    <col min="10" max="10" width="16" customWidth="1"/>
    <col min="15" max="15" width="15.5703125" customWidth="1"/>
  </cols>
  <sheetData>
    <row r="1" spans="2:815" ht="15.75" x14ac:dyDescent="0.25">
      <c r="B1" s="197" t="s">
        <v>0</v>
      </c>
    </row>
    <row r="3" spans="2:815" s="132" customFormat="1" ht="18.75" x14ac:dyDescent="0.3">
      <c r="B3" s="211" t="s">
        <v>837</v>
      </c>
      <c r="C3" s="206"/>
      <c r="D3" s="206"/>
      <c r="E3" s="206"/>
      <c r="F3" s="206"/>
      <c r="G3" s="206"/>
      <c r="H3" s="206"/>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row>
    <row r="5" spans="2:815" s="132" customFormat="1" ht="15.75" x14ac:dyDescent="0.25">
      <c r="B5" s="276" t="s">
        <v>838</v>
      </c>
      <c r="C5" s="277"/>
      <c r="D5" s="278"/>
      <c r="E5" s="278"/>
      <c r="F5" s="278"/>
      <c r="G5" s="278"/>
      <c r="H5" s="278"/>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row>
    <row r="6" spans="2:815" ht="15.75" x14ac:dyDescent="0.25">
      <c r="B6" s="214"/>
      <c r="C6" s="214"/>
      <c r="D6" s="214"/>
      <c r="E6" s="214"/>
      <c r="F6" s="214"/>
      <c r="G6" s="214"/>
      <c r="H6" s="214"/>
    </row>
    <row r="7" spans="2:815" ht="15.75" x14ac:dyDescent="0.25">
      <c r="B7" s="1278" t="s">
        <v>330</v>
      </c>
      <c r="C7" s="1278" t="s">
        <v>331</v>
      </c>
      <c r="D7" s="1278" t="s">
        <v>332</v>
      </c>
      <c r="E7" s="1278" t="s">
        <v>333</v>
      </c>
      <c r="F7" s="1276" t="s">
        <v>334</v>
      </c>
      <c r="G7" s="214"/>
      <c r="H7" s="214"/>
    </row>
    <row r="8" spans="2:815" ht="15.75" x14ac:dyDescent="0.25">
      <c r="B8" s="1278"/>
      <c r="C8" s="1278"/>
      <c r="D8" s="1278"/>
      <c r="E8" s="1278"/>
      <c r="F8" s="1277"/>
      <c r="G8" s="214"/>
      <c r="H8" s="214"/>
    </row>
    <row r="9" spans="2:815" ht="78.75" x14ac:dyDescent="0.25">
      <c r="B9" s="545" t="s">
        <v>839</v>
      </c>
      <c r="C9" s="545" t="s">
        <v>840</v>
      </c>
      <c r="D9" s="545" t="s">
        <v>841</v>
      </c>
      <c r="E9" s="533" t="s">
        <v>842</v>
      </c>
      <c r="F9" s="533" t="s">
        <v>843</v>
      </c>
      <c r="G9" s="214"/>
    </row>
    <row r="10" spans="2:815" ht="15.75" x14ac:dyDescent="0.25">
      <c r="B10" s="214"/>
      <c r="C10" s="214"/>
      <c r="D10" s="214"/>
      <c r="E10" s="214"/>
      <c r="F10" s="214"/>
      <c r="G10" s="214"/>
      <c r="H10" s="214"/>
    </row>
    <row r="11" spans="2:815" s="204" customFormat="1" ht="16.5" customHeight="1" x14ac:dyDescent="0.25">
      <c r="B11" s="1276" t="s">
        <v>844</v>
      </c>
      <c r="C11" s="1279" t="s">
        <v>284</v>
      </c>
      <c r="D11" s="1279" t="s">
        <v>287</v>
      </c>
      <c r="E11" s="1275" t="s">
        <v>285</v>
      </c>
      <c r="F11" s="1275"/>
      <c r="G11" s="1275"/>
      <c r="H11" s="1275"/>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row>
    <row r="12" spans="2:815" s="204" customFormat="1" ht="18.75" x14ac:dyDescent="0.25">
      <c r="B12" s="1277"/>
      <c r="C12" s="1280"/>
      <c r="D12" s="1280"/>
      <c r="E12" s="546" t="s">
        <v>462</v>
      </c>
      <c r="F12" s="546" t="s">
        <v>463</v>
      </c>
      <c r="G12" s="546" t="s">
        <v>464</v>
      </c>
      <c r="H12" s="546" t="s">
        <v>806</v>
      </c>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row>
    <row r="13" spans="2:815" s="204" customFormat="1" ht="15.75" x14ac:dyDescent="0.25">
      <c r="B13" s="279" t="s">
        <v>845</v>
      </c>
      <c r="C13" s="627"/>
      <c r="D13" s="280" t="s">
        <v>190</v>
      </c>
      <c r="E13" s="535"/>
      <c r="F13" s="633">
        <f>C13*'Taršos faktoriai'!J55*VAP!$E$9/1000</f>
        <v>0</v>
      </c>
      <c r="G13" s="634"/>
      <c r="H13" s="633">
        <f t="shared" ref="H13:H18" si="0">E13+F13+G13</f>
        <v>0</v>
      </c>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row>
    <row r="14" spans="2:815" s="204" customFormat="1" ht="15.75" x14ac:dyDescent="0.25">
      <c r="B14" s="494" t="s">
        <v>192</v>
      </c>
      <c r="C14" s="628">
        <v>13124</v>
      </c>
      <c r="D14" s="498" t="s">
        <v>190</v>
      </c>
      <c r="E14" s="548"/>
      <c r="F14" s="633">
        <f>C14*'Taršos faktoriai'!J56*VAP!$E$9/1000</f>
        <v>25296.77248</v>
      </c>
      <c r="G14" s="635"/>
      <c r="H14" s="633">
        <f t="shared" si="0"/>
        <v>25296.77248</v>
      </c>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row>
    <row r="15" spans="2:815" s="204" customFormat="1" ht="15.75" x14ac:dyDescent="0.25">
      <c r="B15" s="494" t="s">
        <v>193</v>
      </c>
      <c r="C15" s="629">
        <v>2824</v>
      </c>
      <c r="D15" s="498" t="s">
        <v>190</v>
      </c>
      <c r="E15" s="548"/>
      <c r="F15" s="633">
        <f>C15*'Taršos faktoriai'!J57*VAP!$E$9/1000</f>
        <v>801.7900800000001</v>
      </c>
      <c r="G15" s="633"/>
      <c r="H15" s="633">
        <f t="shared" si="0"/>
        <v>801.7900800000001</v>
      </c>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row>
    <row r="16" spans="2:815" s="204" customFormat="1" ht="15.75" x14ac:dyDescent="0.25">
      <c r="B16" s="494" t="s">
        <v>194</v>
      </c>
      <c r="C16" s="629">
        <v>517</v>
      </c>
      <c r="D16" s="498" t="s">
        <v>190</v>
      </c>
      <c r="E16" s="548"/>
      <c r="F16" s="633">
        <f>C16*'Taršos faktoriai'!J58*VAP!$E$9/1000</f>
        <v>72.38</v>
      </c>
      <c r="G16" s="635"/>
      <c r="H16" s="633">
        <f t="shared" si="0"/>
        <v>72.38</v>
      </c>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row>
    <row r="17" spans="2:815" s="204" customFormat="1" ht="15.75" x14ac:dyDescent="0.25">
      <c r="B17" s="494" t="s">
        <v>195</v>
      </c>
      <c r="C17" s="630">
        <v>18891</v>
      </c>
      <c r="D17" s="503" t="s">
        <v>190</v>
      </c>
      <c r="E17" s="549"/>
      <c r="F17" s="633">
        <f>C17*'Taršos faktoriai'!J59*VAP!$E$9/1000</f>
        <v>740.52719999999999</v>
      </c>
      <c r="G17" s="633"/>
      <c r="H17" s="633">
        <f t="shared" si="0"/>
        <v>740.52719999999999</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row>
    <row r="18" spans="2:815" s="204" customFormat="1" ht="15.75" x14ac:dyDescent="0.25">
      <c r="B18" s="550" t="s">
        <v>196</v>
      </c>
      <c r="C18" s="631">
        <v>544</v>
      </c>
      <c r="D18" s="551" t="s">
        <v>190</v>
      </c>
      <c r="E18" s="552"/>
      <c r="F18" s="636">
        <f>C18*'Taršos faktoriai'!J60*VAP!$E$9/1000</f>
        <v>274.17599999999999</v>
      </c>
      <c r="G18" s="637"/>
      <c r="H18" s="633">
        <f t="shared" si="0"/>
        <v>274.17599999999999</v>
      </c>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row>
    <row r="19" spans="2:815" s="204" customFormat="1" ht="15.75" x14ac:dyDescent="0.25">
      <c r="B19" s="553" t="s">
        <v>846</v>
      </c>
      <c r="C19" s="632">
        <f>5761+50+6+118</f>
        <v>5935</v>
      </c>
      <c r="D19" s="551" t="s">
        <v>190</v>
      </c>
      <c r="E19" s="552"/>
      <c r="F19" s="636">
        <v>0</v>
      </c>
      <c r="G19" s="637"/>
      <c r="H19" s="633">
        <v>0</v>
      </c>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row>
    <row r="20" spans="2:815" ht="15.75" x14ac:dyDescent="0.25">
      <c r="B20" s="555" t="s">
        <v>592</v>
      </c>
      <c r="C20" s="555"/>
      <c r="D20" s="555"/>
      <c r="E20" s="555"/>
      <c r="F20" s="638">
        <f>SUM(F13:F18)</f>
        <v>27185.645759999999</v>
      </c>
      <c r="G20" s="638"/>
      <c r="H20" s="638">
        <f>SUM(H13:H18)</f>
        <v>27185.645759999999</v>
      </c>
    </row>
    <row r="21" spans="2:815" ht="15.75" x14ac:dyDescent="0.25">
      <c r="B21" s="214"/>
      <c r="C21" s="214"/>
      <c r="D21" s="214"/>
      <c r="E21" s="214"/>
      <c r="F21" s="214"/>
      <c r="G21" s="214"/>
      <c r="H21" s="214"/>
    </row>
    <row r="22" spans="2:815" s="132" customFormat="1" ht="15.75" x14ac:dyDescent="0.25">
      <c r="B22" s="276" t="s">
        <v>847</v>
      </c>
      <c r="C22" s="278"/>
      <c r="D22" s="278"/>
      <c r="E22" s="278"/>
      <c r="F22" s="278"/>
      <c r="G22" s="278"/>
      <c r="H22" s="278"/>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row>
    <row r="23" spans="2:815" ht="15.75" x14ac:dyDescent="0.25">
      <c r="B23" s="214"/>
      <c r="C23" s="214"/>
      <c r="D23" s="214"/>
      <c r="E23" s="214"/>
      <c r="F23" s="214"/>
      <c r="G23" s="214"/>
      <c r="H23" s="214"/>
    </row>
    <row r="24" spans="2:815" ht="15.75" x14ac:dyDescent="0.25">
      <c r="B24" s="1278" t="s">
        <v>330</v>
      </c>
      <c r="C24" s="1278" t="s">
        <v>331</v>
      </c>
      <c r="D24" s="1278" t="s">
        <v>332</v>
      </c>
      <c r="E24" s="1278" t="s">
        <v>333</v>
      </c>
      <c r="F24" s="1276" t="s">
        <v>334</v>
      </c>
      <c r="G24" s="214"/>
      <c r="H24" s="214"/>
    </row>
    <row r="25" spans="2:815" ht="15.75" x14ac:dyDescent="0.25">
      <c r="B25" s="1278"/>
      <c r="C25" s="1278"/>
      <c r="D25" s="1278"/>
      <c r="E25" s="1278"/>
      <c r="F25" s="1277"/>
      <c r="G25" s="214"/>
      <c r="H25" s="214"/>
    </row>
    <row r="26" spans="2:815" ht="110.25" x14ac:dyDescent="0.25">
      <c r="B26" s="532" t="s">
        <v>848</v>
      </c>
      <c r="C26" s="532" t="s">
        <v>849</v>
      </c>
      <c r="D26" s="532" t="s">
        <v>850</v>
      </c>
      <c r="E26" s="533" t="s">
        <v>851</v>
      </c>
      <c r="F26" s="533" t="s">
        <v>843</v>
      </c>
      <c r="G26" s="214"/>
      <c r="H26" s="260"/>
    </row>
    <row r="27" spans="2:815" ht="15.75" x14ac:dyDescent="0.25">
      <c r="B27" s="214"/>
      <c r="C27" s="214"/>
      <c r="D27" s="214"/>
      <c r="E27" s="214"/>
      <c r="F27" s="214"/>
      <c r="G27" s="214"/>
      <c r="H27" s="214"/>
    </row>
    <row r="28" spans="2:815" s="204" customFormat="1" ht="16.5" customHeight="1" x14ac:dyDescent="0.25">
      <c r="B28" s="1276" t="s">
        <v>844</v>
      </c>
      <c r="C28" s="1279" t="s">
        <v>284</v>
      </c>
      <c r="D28" s="1279" t="s">
        <v>287</v>
      </c>
      <c r="E28" s="1275" t="s">
        <v>285</v>
      </c>
      <c r="F28" s="1275"/>
      <c r="G28" s="1275"/>
      <c r="H28" s="1275"/>
      <c r="I28" s="597"/>
      <c r="J28" s="597"/>
      <c r="K28" s="597"/>
      <c r="L28" s="597"/>
      <c r="M28" s="597"/>
      <c r="N28" s="597"/>
      <c r="O28" s="597"/>
      <c r="P28" s="597"/>
      <c r="Q28" s="597"/>
      <c r="R28" s="597"/>
      <c r="S28" s="597"/>
      <c r="T28" s="597"/>
      <c r="U28" s="597"/>
      <c r="V28" s="597"/>
      <c r="W28" s="597"/>
      <c r="X28" s="597"/>
      <c r="Y28" s="597"/>
      <c r="Z28" s="597"/>
      <c r="AA28" s="597"/>
      <c r="AB28" s="597"/>
      <c r="AC28" s="597"/>
      <c r="AD28" s="597"/>
      <c r="AE28" s="597"/>
      <c r="AF28" s="597"/>
      <c r="AG28" s="597"/>
      <c r="AH28" s="597"/>
      <c r="AI28" s="597"/>
      <c r="AJ28" s="597"/>
      <c r="AK28" s="597"/>
      <c r="AL28" s="597"/>
      <c r="AM28" s="597"/>
      <c r="AN28" s="597"/>
      <c r="AO28" s="597"/>
      <c r="AP28" s="597"/>
      <c r="AQ28" s="597"/>
      <c r="AR28" s="597"/>
      <c r="AS28" s="597"/>
      <c r="AT28" s="597"/>
      <c r="AU28" s="597"/>
      <c r="AV28" s="597"/>
      <c r="AW28" s="597"/>
      <c r="AX28" s="597"/>
      <c r="AY28" s="597"/>
      <c r="AZ28" s="597"/>
      <c r="BA28" s="597"/>
      <c r="BB28" s="597"/>
      <c r="BC28" s="597"/>
      <c r="BD28" s="597"/>
      <c r="BE28" s="597"/>
      <c r="BF28" s="597"/>
      <c r="BG28" s="597"/>
      <c r="BH28" s="597"/>
      <c r="BI28" s="597"/>
      <c r="BJ28" s="597"/>
      <c r="BK28" s="597"/>
      <c r="BL28" s="597"/>
      <c r="BM28" s="597"/>
      <c r="BN28" s="597"/>
      <c r="BO28" s="597"/>
      <c r="BP28" s="597"/>
      <c r="BQ28" s="597"/>
      <c r="BR28" s="597"/>
      <c r="BS28" s="597"/>
      <c r="BT28" s="597"/>
      <c r="BU28" s="597"/>
      <c r="BV28" s="597"/>
      <c r="BW28" s="597"/>
      <c r="BX28" s="597"/>
      <c r="BY28" s="597"/>
      <c r="BZ28" s="597"/>
      <c r="CA28" s="597"/>
      <c r="CB28" s="597"/>
      <c r="CC28" s="597"/>
      <c r="CD28" s="597"/>
      <c r="CE28" s="597"/>
      <c r="CF28" s="597"/>
      <c r="CG28" s="597"/>
      <c r="CH28" s="597"/>
      <c r="CI28" s="597"/>
      <c r="CJ28" s="597"/>
      <c r="CK28" s="597"/>
      <c r="CL28" s="597"/>
      <c r="CM28" s="597"/>
      <c r="CN28" s="597"/>
      <c r="CO28" s="597"/>
      <c r="CP28" s="597"/>
      <c r="CQ28" s="597"/>
      <c r="CR28" s="597"/>
      <c r="CS28" s="597"/>
      <c r="CT28" s="597"/>
      <c r="CU28" s="597"/>
      <c r="CV28" s="597"/>
      <c r="CW28" s="597"/>
      <c r="CX28" s="597"/>
      <c r="CY28" s="597"/>
      <c r="CZ28" s="597"/>
      <c r="DA28" s="597"/>
      <c r="DB28" s="597"/>
      <c r="DC28" s="597"/>
      <c r="DD28" s="597"/>
      <c r="DE28" s="597"/>
      <c r="DF28" s="597"/>
      <c r="DG28" s="597"/>
      <c r="DH28" s="597"/>
      <c r="DI28" s="597"/>
      <c r="DJ28" s="597"/>
      <c r="DK28" s="597"/>
      <c r="DL28" s="597"/>
      <c r="DM28" s="597"/>
      <c r="DN28" s="597"/>
      <c r="DO28" s="597"/>
      <c r="DP28" s="597"/>
      <c r="DQ28" s="597"/>
      <c r="DR28" s="597"/>
      <c r="DS28" s="597"/>
      <c r="DT28" s="597"/>
      <c r="DU28" s="597"/>
      <c r="DV28" s="597"/>
      <c r="DW28" s="597"/>
      <c r="DX28" s="597"/>
      <c r="DY28" s="597"/>
      <c r="DZ28" s="597"/>
      <c r="EA28" s="597"/>
      <c r="EB28" s="597"/>
      <c r="EC28" s="597"/>
      <c r="ED28" s="597"/>
      <c r="EE28" s="597"/>
      <c r="EF28" s="597"/>
      <c r="EG28" s="597"/>
      <c r="EH28" s="597"/>
      <c r="EI28" s="597"/>
      <c r="EJ28" s="597"/>
      <c r="EK28" s="597"/>
      <c r="EL28" s="597"/>
      <c r="EM28" s="597"/>
      <c r="EN28" s="597"/>
      <c r="EO28" s="597"/>
      <c r="EP28" s="597"/>
      <c r="EQ28" s="597"/>
      <c r="ER28" s="597"/>
      <c r="ES28" s="597"/>
      <c r="ET28" s="597"/>
      <c r="EU28" s="597"/>
      <c r="EV28" s="597"/>
      <c r="EW28" s="597"/>
      <c r="EX28" s="597"/>
      <c r="EY28" s="597"/>
      <c r="EZ28" s="597"/>
      <c r="FA28" s="597"/>
      <c r="FB28" s="597"/>
      <c r="FC28" s="597"/>
      <c r="FD28" s="597"/>
      <c r="FE28" s="597"/>
      <c r="FF28" s="597"/>
      <c r="FG28" s="597"/>
      <c r="FH28" s="597"/>
      <c r="FI28" s="597"/>
      <c r="FJ28" s="597"/>
      <c r="FK28" s="597"/>
      <c r="FL28" s="597"/>
      <c r="FM28" s="597"/>
      <c r="FN28" s="597"/>
      <c r="FO28" s="597"/>
      <c r="FP28" s="597"/>
      <c r="FQ28" s="597"/>
      <c r="FR28" s="597"/>
      <c r="FS28" s="597"/>
      <c r="FT28" s="597"/>
      <c r="FU28" s="597"/>
      <c r="FV28" s="597"/>
      <c r="FW28" s="597"/>
      <c r="FX28" s="597"/>
      <c r="FY28" s="597"/>
      <c r="FZ28" s="597"/>
      <c r="GA28" s="597"/>
      <c r="GB28" s="597"/>
      <c r="GC28" s="597"/>
      <c r="GD28" s="597"/>
      <c r="GE28" s="597"/>
      <c r="GF28" s="597"/>
      <c r="GG28" s="597"/>
      <c r="GH28" s="597"/>
      <c r="GI28" s="597"/>
      <c r="GJ28" s="597"/>
      <c r="GK28" s="597"/>
      <c r="GL28" s="597"/>
      <c r="GM28" s="597"/>
      <c r="GN28" s="597"/>
      <c r="GO28" s="597"/>
      <c r="GP28" s="597"/>
      <c r="GQ28" s="597"/>
      <c r="GR28" s="597"/>
      <c r="GS28" s="597"/>
      <c r="GT28" s="597"/>
      <c r="GU28" s="597"/>
      <c r="GV28" s="597"/>
      <c r="GW28" s="597"/>
      <c r="GX28" s="597"/>
      <c r="GY28" s="597"/>
      <c r="GZ28" s="597"/>
      <c r="HA28" s="597"/>
      <c r="HB28" s="597"/>
      <c r="HC28" s="597"/>
      <c r="HD28" s="597"/>
      <c r="HE28" s="597"/>
      <c r="HF28" s="597"/>
      <c r="HG28" s="597"/>
      <c r="HH28" s="597"/>
      <c r="HI28" s="597"/>
      <c r="HJ28" s="597"/>
      <c r="HK28" s="597"/>
      <c r="HL28" s="597"/>
      <c r="HM28" s="597"/>
      <c r="HN28" s="597"/>
      <c r="HO28" s="597"/>
      <c r="HP28" s="597"/>
      <c r="HQ28" s="597"/>
      <c r="HR28" s="597"/>
      <c r="HS28" s="597"/>
      <c r="HT28" s="597"/>
      <c r="HU28" s="597"/>
      <c r="HV28" s="597"/>
      <c r="HW28" s="597"/>
      <c r="HX28" s="597"/>
      <c r="HY28" s="597"/>
      <c r="HZ28" s="597"/>
      <c r="IA28" s="597"/>
      <c r="IB28" s="597"/>
      <c r="IC28" s="597"/>
      <c r="ID28" s="597"/>
      <c r="IE28" s="597"/>
      <c r="IF28" s="597"/>
      <c r="IG28" s="597"/>
      <c r="IH28" s="597"/>
      <c r="II28" s="597"/>
      <c r="IJ28" s="597"/>
      <c r="IK28" s="597"/>
      <c r="IL28" s="597"/>
      <c r="IM28" s="597"/>
      <c r="IN28" s="597"/>
      <c r="IO28" s="597"/>
      <c r="IP28" s="597"/>
      <c r="IQ28" s="597"/>
      <c r="IR28" s="597"/>
      <c r="IS28" s="597"/>
      <c r="IT28" s="597"/>
      <c r="IU28" s="597"/>
      <c r="IV28" s="597"/>
      <c r="IW28" s="597"/>
      <c r="IX28" s="597"/>
      <c r="IY28" s="597"/>
      <c r="IZ28" s="597"/>
      <c r="JA28" s="597"/>
      <c r="JB28" s="597"/>
      <c r="JC28" s="597"/>
      <c r="JD28" s="597"/>
      <c r="JE28" s="597"/>
      <c r="JF28" s="597"/>
      <c r="JG28" s="597"/>
      <c r="JH28" s="597"/>
      <c r="JI28" s="597"/>
      <c r="JJ28" s="597"/>
      <c r="JK28" s="597"/>
      <c r="JL28" s="597"/>
      <c r="JM28" s="597"/>
      <c r="JN28" s="597"/>
      <c r="JO28" s="597"/>
      <c r="JP28" s="597"/>
      <c r="JQ28" s="597"/>
      <c r="JR28" s="597"/>
      <c r="JS28" s="597"/>
      <c r="JT28" s="597"/>
      <c r="JU28" s="597"/>
      <c r="JV28" s="597"/>
      <c r="JW28" s="597"/>
      <c r="JX28" s="597"/>
      <c r="JY28" s="597"/>
      <c r="JZ28" s="597"/>
      <c r="KA28" s="597"/>
      <c r="KB28" s="597"/>
      <c r="KC28" s="597"/>
      <c r="KD28" s="597"/>
      <c r="KE28" s="597"/>
      <c r="KF28" s="597"/>
      <c r="KG28" s="597"/>
      <c r="KH28" s="597"/>
      <c r="KI28" s="597"/>
      <c r="KJ28" s="597"/>
      <c r="KK28" s="597"/>
      <c r="KL28" s="597"/>
      <c r="KM28" s="597"/>
      <c r="KN28" s="597"/>
      <c r="KO28" s="597"/>
      <c r="KP28" s="597"/>
      <c r="KQ28" s="597"/>
      <c r="KR28" s="597"/>
      <c r="KS28" s="597"/>
      <c r="KT28" s="597"/>
      <c r="KU28" s="597"/>
      <c r="KV28" s="597"/>
      <c r="KW28" s="597"/>
      <c r="KX28" s="597"/>
      <c r="KY28" s="597"/>
      <c r="KZ28" s="597"/>
      <c r="LA28" s="597"/>
      <c r="LB28" s="597"/>
      <c r="LC28" s="597"/>
      <c r="LD28" s="597"/>
      <c r="LE28" s="597"/>
      <c r="LF28" s="597"/>
      <c r="LG28" s="597"/>
      <c r="LH28" s="597"/>
      <c r="LI28" s="597"/>
      <c r="LJ28" s="597"/>
      <c r="LK28" s="597"/>
      <c r="LL28" s="597"/>
      <c r="LM28" s="597"/>
      <c r="LN28" s="597"/>
      <c r="LO28" s="597"/>
      <c r="LP28" s="597"/>
      <c r="LQ28" s="597"/>
      <c r="LR28" s="597"/>
      <c r="LS28" s="597"/>
      <c r="LT28" s="597"/>
      <c r="LU28" s="597"/>
      <c r="LV28" s="597"/>
      <c r="LW28" s="597"/>
      <c r="LX28" s="597"/>
      <c r="LY28" s="597"/>
      <c r="LZ28" s="597"/>
      <c r="MA28" s="597"/>
      <c r="MB28" s="597"/>
      <c r="MC28" s="597"/>
      <c r="MD28" s="597"/>
      <c r="ME28" s="597"/>
      <c r="MF28" s="597"/>
      <c r="MG28" s="597"/>
      <c r="MH28" s="597"/>
      <c r="MI28" s="597"/>
      <c r="MJ28" s="597"/>
      <c r="MK28" s="597"/>
      <c r="ML28" s="597"/>
      <c r="MM28" s="597"/>
      <c r="MN28" s="597"/>
      <c r="MO28" s="597"/>
      <c r="MP28" s="597"/>
      <c r="MQ28" s="597"/>
      <c r="MR28" s="597"/>
      <c r="MS28" s="597"/>
      <c r="MT28" s="597"/>
      <c r="MU28" s="597"/>
      <c r="MV28" s="597"/>
      <c r="MW28" s="597"/>
      <c r="MX28" s="597"/>
      <c r="MY28" s="597"/>
      <c r="MZ28" s="597"/>
      <c r="NA28" s="597"/>
      <c r="NB28" s="597"/>
      <c r="NC28" s="597"/>
      <c r="ND28" s="597"/>
      <c r="NE28" s="597"/>
      <c r="NF28" s="597"/>
      <c r="NG28" s="597"/>
      <c r="NH28" s="597"/>
      <c r="NI28" s="597"/>
      <c r="NJ28" s="597"/>
      <c r="NK28" s="597"/>
      <c r="NL28" s="597"/>
      <c r="NM28" s="597"/>
      <c r="NN28" s="597"/>
      <c r="NO28" s="597"/>
      <c r="NP28" s="597"/>
      <c r="NQ28" s="597"/>
      <c r="NR28" s="597"/>
      <c r="NS28" s="597"/>
      <c r="NT28" s="597"/>
      <c r="NU28" s="597"/>
      <c r="NV28" s="597"/>
      <c r="NW28" s="597"/>
      <c r="NX28" s="597"/>
      <c r="NY28" s="597"/>
      <c r="NZ28" s="597"/>
      <c r="OA28" s="597"/>
      <c r="OB28" s="597"/>
      <c r="OC28" s="597"/>
      <c r="OD28" s="597"/>
      <c r="OE28" s="597"/>
      <c r="OF28" s="597"/>
      <c r="OG28" s="597"/>
      <c r="OH28" s="597"/>
      <c r="OI28" s="597"/>
      <c r="OJ28" s="597"/>
      <c r="OK28" s="597"/>
      <c r="OL28" s="597"/>
      <c r="OM28" s="597"/>
      <c r="ON28" s="597"/>
      <c r="OO28" s="597"/>
      <c r="OP28" s="597"/>
      <c r="OQ28" s="597"/>
      <c r="OR28" s="597"/>
      <c r="OS28" s="597"/>
      <c r="OT28" s="597"/>
      <c r="OU28" s="597"/>
      <c r="OV28" s="597"/>
      <c r="OW28" s="597"/>
      <c r="OX28" s="597"/>
      <c r="OY28" s="597"/>
      <c r="OZ28" s="597"/>
      <c r="PA28" s="597"/>
      <c r="PB28" s="597"/>
      <c r="PC28" s="597"/>
      <c r="PD28" s="597"/>
      <c r="PE28" s="597"/>
      <c r="PF28" s="597"/>
      <c r="PG28" s="597"/>
      <c r="PH28" s="597"/>
      <c r="PI28" s="597"/>
      <c r="PJ28" s="597"/>
      <c r="PK28" s="597"/>
      <c r="PL28" s="597"/>
      <c r="PM28" s="597"/>
      <c r="PN28" s="597"/>
      <c r="PO28" s="597"/>
      <c r="PP28" s="597"/>
      <c r="PQ28" s="597"/>
      <c r="PR28" s="597"/>
      <c r="PS28" s="597"/>
      <c r="PT28" s="597"/>
      <c r="PU28" s="597"/>
      <c r="PV28" s="597"/>
      <c r="PW28" s="597"/>
      <c r="PX28" s="597"/>
      <c r="PY28" s="597"/>
      <c r="PZ28" s="597"/>
      <c r="QA28" s="597"/>
      <c r="QB28" s="597"/>
      <c r="QC28" s="597"/>
      <c r="QD28" s="597"/>
      <c r="QE28" s="597"/>
      <c r="QF28" s="597"/>
      <c r="QG28" s="597"/>
      <c r="QH28" s="597"/>
      <c r="QI28" s="597"/>
      <c r="QJ28" s="597"/>
      <c r="QK28" s="597"/>
      <c r="QL28" s="597"/>
      <c r="QM28" s="597"/>
      <c r="QN28" s="597"/>
      <c r="QO28" s="597"/>
      <c r="QP28" s="597"/>
      <c r="QQ28" s="597"/>
      <c r="QR28" s="597"/>
      <c r="QS28" s="597"/>
      <c r="QT28" s="597"/>
      <c r="QU28" s="597"/>
      <c r="QV28" s="597"/>
      <c r="QW28" s="597"/>
      <c r="QX28" s="597"/>
      <c r="QY28" s="597"/>
      <c r="QZ28" s="597"/>
      <c r="RA28" s="597"/>
      <c r="RB28" s="597"/>
      <c r="RC28" s="597"/>
      <c r="RD28" s="597"/>
      <c r="RE28" s="597"/>
      <c r="RF28" s="597"/>
      <c r="RG28" s="597"/>
      <c r="RH28" s="597"/>
      <c r="RI28" s="597"/>
      <c r="RJ28" s="597"/>
      <c r="RK28" s="597"/>
      <c r="RL28" s="597"/>
      <c r="RM28" s="597"/>
      <c r="RN28" s="597"/>
      <c r="RO28" s="597"/>
      <c r="RP28" s="597"/>
      <c r="RQ28" s="597"/>
      <c r="RR28" s="597"/>
      <c r="RS28" s="597"/>
      <c r="RT28" s="597"/>
      <c r="RU28" s="597"/>
      <c r="RV28" s="597"/>
      <c r="RW28" s="597"/>
      <c r="RX28" s="597"/>
      <c r="RY28" s="597"/>
      <c r="RZ28" s="597"/>
      <c r="SA28" s="597"/>
      <c r="SB28" s="597"/>
      <c r="SC28" s="597"/>
      <c r="SD28" s="597"/>
      <c r="SE28" s="597"/>
      <c r="SF28" s="597"/>
      <c r="SG28" s="597"/>
      <c r="SH28" s="597"/>
      <c r="SI28" s="597"/>
      <c r="SJ28" s="597"/>
      <c r="SK28" s="597"/>
      <c r="SL28" s="597"/>
      <c r="SM28" s="597"/>
      <c r="SN28" s="597"/>
      <c r="SO28" s="597"/>
      <c r="SP28" s="597"/>
      <c r="SQ28" s="597"/>
      <c r="SR28" s="597"/>
      <c r="SS28" s="597"/>
      <c r="ST28" s="597"/>
      <c r="SU28" s="597"/>
      <c r="SV28" s="597"/>
      <c r="SW28" s="597"/>
      <c r="SX28" s="597"/>
      <c r="SY28" s="597"/>
      <c r="SZ28" s="597"/>
      <c r="TA28" s="597"/>
      <c r="TB28" s="597"/>
      <c r="TC28" s="597"/>
      <c r="TD28" s="597"/>
      <c r="TE28" s="597"/>
      <c r="TF28" s="597"/>
      <c r="TG28" s="597"/>
      <c r="TH28" s="597"/>
      <c r="TI28" s="597"/>
      <c r="TJ28" s="597"/>
      <c r="TK28" s="597"/>
      <c r="TL28" s="597"/>
      <c r="TM28" s="597"/>
      <c r="TN28" s="597"/>
      <c r="TO28" s="597"/>
      <c r="TP28" s="597"/>
      <c r="TQ28" s="597"/>
      <c r="TR28" s="597"/>
      <c r="TS28" s="597"/>
      <c r="TT28" s="597"/>
      <c r="TU28" s="597"/>
      <c r="TV28" s="597"/>
      <c r="TW28" s="597"/>
      <c r="TX28" s="597"/>
      <c r="TY28" s="597"/>
      <c r="TZ28" s="597"/>
      <c r="UA28" s="597"/>
      <c r="UB28" s="597"/>
      <c r="UC28" s="597"/>
      <c r="UD28" s="597"/>
      <c r="UE28" s="597"/>
      <c r="UF28" s="597"/>
      <c r="UG28" s="597"/>
      <c r="UH28" s="597"/>
      <c r="UI28" s="597"/>
      <c r="UJ28" s="597"/>
      <c r="UK28" s="597"/>
      <c r="UL28" s="597"/>
      <c r="UM28" s="597"/>
      <c r="UN28" s="597"/>
      <c r="UO28" s="597"/>
      <c r="UP28" s="597"/>
      <c r="UQ28" s="597"/>
      <c r="UR28" s="597"/>
      <c r="US28" s="597"/>
      <c r="UT28" s="597"/>
      <c r="UU28" s="597"/>
      <c r="UV28" s="597"/>
      <c r="UW28" s="597"/>
      <c r="UX28" s="597"/>
      <c r="UY28" s="597"/>
      <c r="UZ28" s="597"/>
      <c r="VA28" s="597"/>
      <c r="VB28" s="597"/>
      <c r="VC28" s="597"/>
      <c r="VD28" s="597"/>
      <c r="VE28" s="597"/>
      <c r="VF28" s="597"/>
      <c r="VG28" s="597"/>
      <c r="VH28" s="597"/>
      <c r="VI28" s="597"/>
      <c r="VJ28" s="597"/>
      <c r="VK28" s="597"/>
      <c r="VL28" s="597"/>
      <c r="VM28" s="597"/>
      <c r="VN28" s="597"/>
      <c r="VO28" s="597"/>
      <c r="VP28" s="597"/>
      <c r="VQ28" s="597"/>
      <c r="VR28" s="597"/>
      <c r="VS28" s="597"/>
      <c r="VT28" s="597"/>
      <c r="VU28" s="597"/>
      <c r="VV28" s="597"/>
      <c r="VW28" s="597"/>
      <c r="VX28" s="597"/>
      <c r="VY28" s="597"/>
      <c r="VZ28" s="597"/>
      <c r="WA28" s="597"/>
      <c r="WB28" s="597"/>
      <c r="WC28" s="597"/>
      <c r="WD28" s="597"/>
      <c r="WE28" s="597"/>
      <c r="WF28" s="597"/>
      <c r="WG28" s="597"/>
      <c r="WH28" s="597"/>
      <c r="WI28" s="597"/>
      <c r="WJ28" s="597"/>
      <c r="WK28" s="597"/>
      <c r="WL28" s="597"/>
      <c r="WM28" s="597"/>
      <c r="WN28" s="597"/>
      <c r="WO28" s="597"/>
      <c r="WP28" s="597"/>
      <c r="WQ28" s="597"/>
      <c r="WR28" s="597"/>
      <c r="WS28" s="597"/>
      <c r="WT28" s="597"/>
      <c r="WU28" s="597"/>
      <c r="WV28" s="597"/>
      <c r="WW28" s="597"/>
      <c r="WX28" s="597"/>
      <c r="WY28" s="597"/>
      <c r="WZ28" s="597"/>
      <c r="XA28" s="597"/>
      <c r="XB28" s="597"/>
      <c r="XC28" s="597"/>
      <c r="XD28" s="597"/>
      <c r="XE28" s="597"/>
      <c r="XF28" s="597"/>
      <c r="XG28" s="597"/>
      <c r="XH28" s="597"/>
      <c r="XI28" s="597"/>
      <c r="XJ28" s="597"/>
      <c r="XK28" s="597"/>
      <c r="XL28" s="597"/>
      <c r="XM28" s="597"/>
      <c r="XN28" s="597"/>
      <c r="XO28" s="597"/>
      <c r="XP28" s="597"/>
      <c r="XQ28" s="597"/>
      <c r="XR28" s="597"/>
      <c r="XS28" s="597"/>
      <c r="XT28" s="597"/>
      <c r="XU28" s="597"/>
      <c r="XV28" s="597"/>
      <c r="XW28" s="597"/>
      <c r="XX28" s="597"/>
      <c r="XY28" s="597"/>
      <c r="XZ28" s="597"/>
      <c r="YA28" s="597"/>
      <c r="YB28" s="597"/>
      <c r="YC28" s="597"/>
      <c r="YD28" s="597"/>
      <c r="YE28" s="597"/>
      <c r="YF28" s="597"/>
      <c r="YG28" s="597"/>
      <c r="YH28" s="597"/>
      <c r="YI28" s="597"/>
      <c r="YJ28" s="597"/>
      <c r="YK28" s="597"/>
      <c r="YL28" s="597"/>
      <c r="YM28" s="597"/>
      <c r="YN28" s="597"/>
      <c r="YO28" s="597"/>
      <c r="YP28" s="597"/>
      <c r="YQ28" s="597"/>
      <c r="YR28" s="597"/>
      <c r="YS28" s="597"/>
      <c r="YT28" s="597"/>
      <c r="YU28" s="597"/>
      <c r="YV28" s="597"/>
      <c r="YW28" s="597"/>
      <c r="YX28" s="597"/>
      <c r="YY28" s="597"/>
      <c r="YZ28" s="597"/>
      <c r="ZA28" s="597"/>
      <c r="ZB28" s="597"/>
      <c r="ZC28" s="597"/>
      <c r="ZD28" s="597"/>
      <c r="ZE28" s="597"/>
      <c r="ZF28" s="597"/>
      <c r="ZG28" s="597"/>
      <c r="ZH28" s="597"/>
      <c r="ZI28" s="597"/>
      <c r="ZJ28" s="597"/>
      <c r="ZK28" s="597"/>
      <c r="ZL28" s="597"/>
      <c r="ZM28" s="597"/>
      <c r="ZN28" s="597"/>
      <c r="ZO28" s="597"/>
      <c r="ZP28" s="597"/>
      <c r="ZQ28" s="597"/>
      <c r="ZR28" s="597"/>
      <c r="ZS28" s="597"/>
      <c r="ZT28" s="597"/>
      <c r="ZU28" s="597"/>
      <c r="ZV28" s="597"/>
      <c r="ZW28" s="597"/>
      <c r="ZX28" s="597"/>
      <c r="ZY28" s="597"/>
      <c r="ZZ28" s="597"/>
      <c r="AAA28" s="597"/>
      <c r="AAB28" s="597"/>
      <c r="AAC28" s="597"/>
      <c r="AAD28" s="597"/>
      <c r="AAE28" s="597"/>
      <c r="AAF28" s="597"/>
      <c r="AAG28" s="597"/>
      <c r="AAH28" s="597"/>
      <c r="AAI28" s="597"/>
      <c r="AAJ28" s="597"/>
      <c r="AAK28" s="597"/>
      <c r="AAL28" s="597"/>
      <c r="AAM28" s="597"/>
      <c r="AAN28" s="597"/>
      <c r="AAO28" s="597"/>
      <c r="AAP28" s="597"/>
      <c r="AAQ28" s="597"/>
      <c r="AAR28" s="597"/>
      <c r="AAS28" s="597"/>
      <c r="AAT28" s="597"/>
      <c r="AAU28" s="597"/>
      <c r="AAV28" s="597"/>
      <c r="AAW28" s="597"/>
      <c r="AAX28" s="597"/>
      <c r="AAY28" s="597"/>
      <c r="AAZ28" s="597"/>
      <c r="ABA28" s="597"/>
      <c r="ABB28" s="597"/>
      <c r="ABC28" s="597"/>
      <c r="ABD28" s="597"/>
      <c r="ABE28" s="597"/>
      <c r="ABF28" s="597"/>
      <c r="ABG28" s="597"/>
      <c r="ABH28" s="597"/>
      <c r="ABI28" s="597"/>
      <c r="ABJ28" s="597"/>
      <c r="ABK28" s="597"/>
      <c r="ABL28" s="597"/>
      <c r="ABM28" s="597"/>
      <c r="ABN28" s="597"/>
      <c r="ABO28" s="597"/>
      <c r="ABP28" s="597"/>
      <c r="ABQ28" s="597"/>
      <c r="ABR28" s="597"/>
      <c r="ABS28" s="597"/>
      <c r="ABT28" s="597"/>
      <c r="ABU28" s="597"/>
      <c r="ABV28" s="597"/>
      <c r="ABW28" s="597"/>
      <c r="ABX28" s="597"/>
      <c r="ABY28" s="597"/>
      <c r="ABZ28" s="597"/>
      <c r="ACA28" s="597"/>
      <c r="ACB28" s="597"/>
      <c r="ACC28" s="597"/>
      <c r="ACD28" s="597"/>
      <c r="ACE28" s="597"/>
      <c r="ACF28" s="597"/>
      <c r="ACG28" s="597"/>
      <c r="ACH28" s="597"/>
      <c r="ACI28" s="597"/>
      <c r="ACJ28" s="597"/>
      <c r="ACK28" s="597"/>
      <c r="ACL28" s="597"/>
      <c r="ACM28" s="597"/>
      <c r="ACN28" s="597"/>
      <c r="ACO28" s="597"/>
      <c r="ACP28" s="597"/>
      <c r="ACQ28" s="597"/>
      <c r="ACR28" s="597"/>
      <c r="ACS28" s="597"/>
      <c r="ACT28" s="597"/>
      <c r="ACU28" s="597"/>
      <c r="ACV28" s="597"/>
      <c r="ACW28" s="597"/>
      <c r="ACX28" s="597"/>
      <c r="ACY28" s="597"/>
      <c r="ACZ28" s="597"/>
      <c r="ADA28" s="597"/>
      <c r="ADB28" s="597"/>
      <c r="ADC28" s="597"/>
      <c r="ADD28" s="597"/>
      <c r="ADE28" s="597"/>
      <c r="ADF28" s="597"/>
      <c r="ADG28" s="597"/>
      <c r="ADH28" s="597"/>
      <c r="ADI28" s="597"/>
      <c r="ADJ28" s="597"/>
      <c r="ADK28" s="597"/>
      <c r="ADL28" s="597"/>
      <c r="ADM28" s="597"/>
      <c r="ADN28" s="597"/>
      <c r="ADO28" s="597"/>
      <c r="ADP28" s="597"/>
      <c r="ADQ28" s="597"/>
      <c r="ADR28" s="597"/>
      <c r="ADS28" s="597"/>
      <c r="ADT28" s="597"/>
      <c r="ADU28" s="597"/>
      <c r="ADV28" s="597"/>
      <c r="ADW28" s="597"/>
      <c r="ADX28" s="597"/>
      <c r="ADY28" s="597"/>
      <c r="ADZ28" s="597"/>
      <c r="AEA28" s="597"/>
      <c r="AEB28" s="597"/>
      <c r="AEC28" s="597"/>
      <c r="AED28" s="597"/>
      <c r="AEE28" s="597"/>
      <c r="AEF28" s="597"/>
      <c r="AEG28" s="597"/>
      <c r="AEH28" s="597"/>
      <c r="AEI28" s="597"/>
    </row>
    <row r="29" spans="2:815" s="204" customFormat="1" ht="18.75" x14ac:dyDescent="0.25">
      <c r="B29" s="1277"/>
      <c r="C29" s="1280"/>
      <c r="D29" s="1280"/>
      <c r="E29" s="546" t="s">
        <v>462</v>
      </c>
      <c r="F29" s="546" t="s">
        <v>463</v>
      </c>
      <c r="G29" s="546" t="s">
        <v>464</v>
      </c>
      <c r="H29" s="546" t="s">
        <v>806</v>
      </c>
      <c r="I29" s="597"/>
      <c r="J29" s="597"/>
      <c r="K29" s="597"/>
      <c r="L29" s="597"/>
      <c r="M29" s="597"/>
      <c r="N29" s="597"/>
      <c r="O29" s="597"/>
      <c r="P29" s="597"/>
      <c r="Q29" s="597"/>
      <c r="R29" s="597"/>
      <c r="S29" s="597"/>
      <c r="T29" s="597"/>
      <c r="U29" s="597"/>
      <c r="V29" s="597"/>
      <c r="W29" s="597"/>
      <c r="X29" s="597"/>
      <c r="Y29" s="597"/>
      <c r="Z29" s="597"/>
      <c r="AA29" s="597"/>
      <c r="AB29" s="597"/>
      <c r="AC29" s="597"/>
      <c r="AD29" s="597"/>
      <c r="AE29" s="597"/>
      <c r="AF29" s="597"/>
      <c r="AG29" s="597"/>
      <c r="AH29" s="597"/>
      <c r="AI29" s="597"/>
      <c r="AJ29" s="597"/>
      <c r="AK29" s="597"/>
      <c r="AL29" s="597"/>
      <c r="AM29" s="597"/>
      <c r="AN29" s="597"/>
      <c r="AO29" s="597"/>
      <c r="AP29" s="597"/>
      <c r="AQ29" s="597"/>
      <c r="AR29" s="597"/>
      <c r="AS29" s="597"/>
      <c r="AT29" s="597"/>
      <c r="AU29" s="597"/>
      <c r="AV29" s="597"/>
      <c r="AW29" s="597"/>
      <c r="AX29" s="597"/>
      <c r="AY29" s="597"/>
      <c r="AZ29" s="597"/>
      <c r="BA29" s="597"/>
      <c r="BB29" s="597"/>
      <c r="BC29" s="597"/>
      <c r="BD29" s="597"/>
      <c r="BE29" s="597"/>
      <c r="BF29" s="597"/>
      <c r="BG29" s="597"/>
      <c r="BH29" s="597"/>
      <c r="BI29" s="597"/>
      <c r="BJ29" s="597"/>
      <c r="BK29" s="597"/>
      <c r="BL29" s="597"/>
      <c r="BM29" s="597"/>
      <c r="BN29" s="597"/>
      <c r="BO29" s="597"/>
      <c r="BP29" s="597"/>
      <c r="BQ29" s="597"/>
      <c r="BR29" s="597"/>
      <c r="BS29" s="597"/>
      <c r="BT29" s="597"/>
      <c r="BU29" s="597"/>
      <c r="BV29" s="597"/>
      <c r="BW29" s="597"/>
      <c r="BX29" s="597"/>
      <c r="BY29" s="597"/>
      <c r="BZ29" s="597"/>
      <c r="CA29" s="597"/>
      <c r="CB29" s="597"/>
      <c r="CC29" s="597"/>
      <c r="CD29" s="597"/>
      <c r="CE29" s="597"/>
      <c r="CF29" s="597"/>
      <c r="CG29" s="597"/>
      <c r="CH29" s="597"/>
      <c r="CI29" s="597"/>
      <c r="CJ29" s="597"/>
      <c r="CK29" s="597"/>
      <c r="CL29" s="597"/>
      <c r="CM29" s="597"/>
      <c r="CN29" s="597"/>
      <c r="CO29" s="597"/>
      <c r="CP29" s="597"/>
      <c r="CQ29" s="597"/>
      <c r="CR29" s="597"/>
      <c r="CS29" s="597"/>
      <c r="CT29" s="597"/>
      <c r="CU29" s="597"/>
      <c r="CV29" s="597"/>
      <c r="CW29" s="597"/>
      <c r="CX29" s="597"/>
      <c r="CY29" s="597"/>
      <c r="CZ29" s="597"/>
      <c r="DA29" s="597"/>
      <c r="DB29" s="597"/>
      <c r="DC29" s="597"/>
      <c r="DD29" s="597"/>
      <c r="DE29" s="597"/>
      <c r="DF29" s="597"/>
      <c r="DG29" s="597"/>
      <c r="DH29" s="597"/>
      <c r="DI29" s="597"/>
      <c r="DJ29" s="597"/>
      <c r="DK29" s="597"/>
      <c r="DL29" s="597"/>
      <c r="DM29" s="597"/>
      <c r="DN29" s="597"/>
      <c r="DO29" s="597"/>
      <c r="DP29" s="597"/>
      <c r="DQ29" s="597"/>
      <c r="DR29" s="597"/>
      <c r="DS29" s="597"/>
      <c r="DT29" s="597"/>
      <c r="DU29" s="597"/>
      <c r="DV29" s="597"/>
      <c r="DW29" s="597"/>
      <c r="DX29" s="597"/>
      <c r="DY29" s="597"/>
      <c r="DZ29" s="597"/>
      <c r="EA29" s="597"/>
      <c r="EB29" s="597"/>
      <c r="EC29" s="597"/>
      <c r="ED29" s="597"/>
      <c r="EE29" s="597"/>
      <c r="EF29" s="597"/>
      <c r="EG29" s="597"/>
      <c r="EH29" s="597"/>
      <c r="EI29" s="597"/>
      <c r="EJ29" s="597"/>
      <c r="EK29" s="597"/>
      <c r="EL29" s="597"/>
      <c r="EM29" s="597"/>
      <c r="EN29" s="597"/>
      <c r="EO29" s="597"/>
      <c r="EP29" s="597"/>
      <c r="EQ29" s="597"/>
      <c r="ER29" s="597"/>
      <c r="ES29" s="597"/>
      <c r="ET29" s="597"/>
      <c r="EU29" s="597"/>
      <c r="EV29" s="597"/>
      <c r="EW29" s="597"/>
      <c r="EX29" s="597"/>
      <c r="EY29" s="597"/>
      <c r="EZ29" s="597"/>
      <c r="FA29" s="597"/>
      <c r="FB29" s="597"/>
      <c r="FC29" s="597"/>
      <c r="FD29" s="597"/>
      <c r="FE29" s="597"/>
      <c r="FF29" s="597"/>
      <c r="FG29" s="597"/>
      <c r="FH29" s="597"/>
      <c r="FI29" s="597"/>
      <c r="FJ29" s="597"/>
      <c r="FK29" s="597"/>
      <c r="FL29" s="597"/>
      <c r="FM29" s="597"/>
      <c r="FN29" s="597"/>
      <c r="FO29" s="597"/>
      <c r="FP29" s="597"/>
      <c r="FQ29" s="597"/>
      <c r="FR29" s="597"/>
      <c r="FS29" s="597"/>
      <c r="FT29" s="597"/>
      <c r="FU29" s="597"/>
      <c r="FV29" s="597"/>
      <c r="FW29" s="597"/>
      <c r="FX29" s="597"/>
      <c r="FY29" s="597"/>
      <c r="FZ29" s="597"/>
      <c r="GA29" s="597"/>
      <c r="GB29" s="597"/>
      <c r="GC29" s="597"/>
      <c r="GD29" s="597"/>
      <c r="GE29" s="597"/>
      <c r="GF29" s="597"/>
      <c r="GG29" s="597"/>
      <c r="GH29" s="597"/>
      <c r="GI29" s="597"/>
      <c r="GJ29" s="597"/>
      <c r="GK29" s="597"/>
      <c r="GL29" s="597"/>
      <c r="GM29" s="597"/>
      <c r="GN29" s="597"/>
      <c r="GO29" s="597"/>
      <c r="GP29" s="597"/>
      <c r="GQ29" s="597"/>
      <c r="GR29" s="597"/>
      <c r="GS29" s="597"/>
      <c r="GT29" s="597"/>
      <c r="GU29" s="597"/>
      <c r="GV29" s="597"/>
      <c r="GW29" s="597"/>
      <c r="GX29" s="597"/>
      <c r="GY29" s="597"/>
      <c r="GZ29" s="597"/>
      <c r="HA29" s="597"/>
      <c r="HB29" s="597"/>
      <c r="HC29" s="597"/>
      <c r="HD29" s="597"/>
      <c r="HE29" s="597"/>
      <c r="HF29" s="597"/>
      <c r="HG29" s="597"/>
      <c r="HH29" s="597"/>
      <c r="HI29" s="597"/>
      <c r="HJ29" s="597"/>
      <c r="HK29" s="597"/>
      <c r="HL29" s="597"/>
      <c r="HM29" s="597"/>
      <c r="HN29" s="597"/>
      <c r="HO29" s="597"/>
      <c r="HP29" s="597"/>
      <c r="HQ29" s="597"/>
      <c r="HR29" s="597"/>
      <c r="HS29" s="597"/>
      <c r="HT29" s="597"/>
      <c r="HU29" s="597"/>
      <c r="HV29" s="597"/>
      <c r="HW29" s="597"/>
      <c r="HX29" s="597"/>
      <c r="HY29" s="597"/>
      <c r="HZ29" s="597"/>
      <c r="IA29" s="597"/>
      <c r="IB29" s="597"/>
      <c r="IC29" s="597"/>
      <c r="ID29" s="597"/>
      <c r="IE29" s="597"/>
      <c r="IF29" s="597"/>
      <c r="IG29" s="597"/>
      <c r="IH29" s="597"/>
      <c r="II29" s="597"/>
      <c r="IJ29" s="597"/>
      <c r="IK29" s="597"/>
      <c r="IL29" s="597"/>
      <c r="IM29" s="597"/>
      <c r="IN29" s="597"/>
      <c r="IO29" s="597"/>
      <c r="IP29" s="597"/>
      <c r="IQ29" s="597"/>
      <c r="IR29" s="597"/>
      <c r="IS29" s="597"/>
      <c r="IT29" s="597"/>
      <c r="IU29" s="597"/>
      <c r="IV29" s="597"/>
      <c r="IW29" s="597"/>
      <c r="IX29" s="597"/>
      <c r="IY29" s="597"/>
      <c r="IZ29" s="597"/>
      <c r="JA29" s="597"/>
      <c r="JB29" s="597"/>
      <c r="JC29" s="597"/>
      <c r="JD29" s="597"/>
      <c r="JE29" s="597"/>
      <c r="JF29" s="597"/>
      <c r="JG29" s="597"/>
      <c r="JH29" s="597"/>
      <c r="JI29" s="597"/>
      <c r="JJ29" s="597"/>
      <c r="JK29" s="597"/>
      <c r="JL29" s="597"/>
      <c r="JM29" s="597"/>
      <c r="JN29" s="597"/>
      <c r="JO29" s="597"/>
      <c r="JP29" s="597"/>
      <c r="JQ29" s="597"/>
      <c r="JR29" s="597"/>
      <c r="JS29" s="597"/>
      <c r="JT29" s="597"/>
      <c r="JU29" s="597"/>
      <c r="JV29" s="597"/>
      <c r="JW29" s="597"/>
      <c r="JX29" s="597"/>
      <c r="JY29" s="597"/>
      <c r="JZ29" s="597"/>
      <c r="KA29" s="597"/>
      <c r="KB29" s="597"/>
      <c r="KC29" s="597"/>
      <c r="KD29" s="597"/>
      <c r="KE29" s="597"/>
      <c r="KF29" s="597"/>
      <c r="KG29" s="597"/>
      <c r="KH29" s="597"/>
      <c r="KI29" s="597"/>
      <c r="KJ29" s="597"/>
      <c r="KK29" s="597"/>
      <c r="KL29" s="597"/>
      <c r="KM29" s="597"/>
      <c r="KN29" s="597"/>
      <c r="KO29" s="597"/>
      <c r="KP29" s="597"/>
      <c r="KQ29" s="597"/>
      <c r="KR29" s="597"/>
      <c r="KS29" s="597"/>
      <c r="KT29" s="597"/>
      <c r="KU29" s="597"/>
      <c r="KV29" s="597"/>
      <c r="KW29" s="597"/>
      <c r="KX29" s="597"/>
      <c r="KY29" s="597"/>
      <c r="KZ29" s="597"/>
      <c r="LA29" s="597"/>
      <c r="LB29" s="597"/>
      <c r="LC29" s="597"/>
      <c r="LD29" s="597"/>
      <c r="LE29" s="597"/>
      <c r="LF29" s="597"/>
      <c r="LG29" s="597"/>
      <c r="LH29" s="597"/>
      <c r="LI29" s="597"/>
      <c r="LJ29" s="597"/>
      <c r="LK29" s="597"/>
      <c r="LL29" s="597"/>
      <c r="LM29" s="597"/>
      <c r="LN29" s="597"/>
      <c r="LO29" s="597"/>
      <c r="LP29" s="597"/>
      <c r="LQ29" s="597"/>
      <c r="LR29" s="597"/>
      <c r="LS29" s="597"/>
      <c r="LT29" s="597"/>
      <c r="LU29" s="597"/>
      <c r="LV29" s="597"/>
      <c r="LW29" s="597"/>
      <c r="LX29" s="597"/>
      <c r="LY29" s="597"/>
      <c r="LZ29" s="597"/>
      <c r="MA29" s="597"/>
      <c r="MB29" s="597"/>
      <c r="MC29" s="597"/>
      <c r="MD29" s="597"/>
      <c r="ME29" s="597"/>
      <c r="MF29" s="597"/>
      <c r="MG29" s="597"/>
      <c r="MH29" s="597"/>
      <c r="MI29" s="597"/>
      <c r="MJ29" s="597"/>
      <c r="MK29" s="597"/>
      <c r="ML29" s="597"/>
      <c r="MM29" s="597"/>
      <c r="MN29" s="597"/>
      <c r="MO29" s="597"/>
      <c r="MP29" s="597"/>
      <c r="MQ29" s="597"/>
      <c r="MR29" s="597"/>
      <c r="MS29" s="597"/>
      <c r="MT29" s="597"/>
      <c r="MU29" s="597"/>
      <c r="MV29" s="597"/>
      <c r="MW29" s="597"/>
      <c r="MX29" s="597"/>
      <c r="MY29" s="597"/>
      <c r="MZ29" s="597"/>
      <c r="NA29" s="597"/>
      <c r="NB29" s="597"/>
      <c r="NC29" s="597"/>
      <c r="ND29" s="597"/>
      <c r="NE29" s="597"/>
      <c r="NF29" s="597"/>
      <c r="NG29" s="597"/>
      <c r="NH29" s="597"/>
      <c r="NI29" s="597"/>
      <c r="NJ29" s="597"/>
      <c r="NK29" s="597"/>
      <c r="NL29" s="597"/>
      <c r="NM29" s="597"/>
      <c r="NN29" s="597"/>
      <c r="NO29" s="597"/>
      <c r="NP29" s="597"/>
      <c r="NQ29" s="597"/>
      <c r="NR29" s="597"/>
      <c r="NS29" s="597"/>
      <c r="NT29" s="597"/>
      <c r="NU29" s="597"/>
      <c r="NV29" s="597"/>
      <c r="NW29" s="597"/>
      <c r="NX29" s="597"/>
      <c r="NY29" s="597"/>
      <c r="NZ29" s="597"/>
      <c r="OA29" s="597"/>
      <c r="OB29" s="597"/>
      <c r="OC29" s="597"/>
      <c r="OD29" s="597"/>
      <c r="OE29" s="597"/>
      <c r="OF29" s="597"/>
      <c r="OG29" s="597"/>
      <c r="OH29" s="597"/>
      <c r="OI29" s="597"/>
      <c r="OJ29" s="597"/>
      <c r="OK29" s="597"/>
      <c r="OL29" s="597"/>
      <c r="OM29" s="597"/>
      <c r="ON29" s="597"/>
      <c r="OO29" s="597"/>
      <c r="OP29" s="597"/>
      <c r="OQ29" s="597"/>
      <c r="OR29" s="597"/>
      <c r="OS29" s="597"/>
      <c r="OT29" s="597"/>
      <c r="OU29" s="597"/>
      <c r="OV29" s="597"/>
      <c r="OW29" s="597"/>
      <c r="OX29" s="597"/>
      <c r="OY29" s="597"/>
      <c r="OZ29" s="597"/>
      <c r="PA29" s="597"/>
      <c r="PB29" s="597"/>
      <c r="PC29" s="597"/>
      <c r="PD29" s="597"/>
      <c r="PE29" s="597"/>
      <c r="PF29" s="597"/>
      <c r="PG29" s="597"/>
      <c r="PH29" s="597"/>
      <c r="PI29" s="597"/>
      <c r="PJ29" s="597"/>
      <c r="PK29" s="597"/>
      <c r="PL29" s="597"/>
      <c r="PM29" s="597"/>
      <c r="PN29" s="597"/>
      <c r="PO29" s="597"/>
      <c r="PP29" s="597"/>
      <c r="PQ29" s="597"/>
      <c r="PR29" s="597"/>
      <c r="PS29" s="597"/>
      <c r="PT29" s="597"/>
      <c r="PU29" s="597"/>
      <c r="PV29" s="597"/>
      <c r="PW29" s="597"/>
      <c r="PX29" s="597"/>
      <c r="PY29" s="597"/>
      <c r="PZ29" s="597"/>
      <c r="QA29" s="597"/>
      <c r="QB29" s="597"/>
      <c r="QC29" s="597"/>
      <c r="QD29" s="597"/>
      <c r="QE29" s="597"/>
      <c r="QF29" s="597"/>
      <c r="QG29" s="597"/>
      <c r="QH29" s="597"/>
      <c r="QI29" s="597"/>
      <c r="QJ29" s="597"/>
      <c r="QK29" s="597"/>
      <c r="QL29" s="597"/>
      <c r="QM29" s="597"/>
      <c r="QN29" s="597"/>
      <c r="QO29" s="597"/>
      <c r="QP29" s="597"/>
      <c r="QQ29" s="597"/>
      <c r="QR29" s="597"/>
      <c r="QS29" s="597"/>
      <c r="QT29" s="597"/>
      <c r="QU29" s="597"/>
      <c r="QV29" s="597"/>
      <c r="QW29" s="597"/>
      <c r="QX29" s="597"/>
      <c r="QY29" s="597"/>
      <c r="QZ29" s="597"/>
      <c r="RA29" s="597"/>
      <c r="RB29" s="597"/>
      <c r="RC29" s="597"/>
      <c r="RD29" s="597"/>
      <c r="RE29" s="597"/>
      <c r="RF29" s="597"/>
      <c r="RG29" s="597"/>
      <c r="RH29" s="597"/>
      <c r="RI29" s="597"/>
      <c r="RJ29" s="597"/>
      <c r="RK29" s="597"/>
      <c r="RL29" s="597"/>
      <c r="RM29" s="597"/>
      <c r="RN29" s="597"/>
      <c r="RO29" s="597"/>
      <c r="RP29" s="597"/>
      <c r="RQ29" s="597"/>
      <c r="RR29" s="597"/>
      <c r="RS29" s="597"/>
      <c r="RT29" s="597"/>
      <c r="RU29" s="597"/>
      <c r="RV29" s="597"/>
      <c r="RW29" s="597"/>
      <c r="RX29" s="597"/>
      <c r="RY29" s="597"/>
      <c r="RZ29" s="597"/>
      <c r="SA29" s="597"/>
      <c r="SB29" s="597"/>
      <c r="SC29" s="597"/>
      <c r="SD29" s="597"/>
      <c r="SE29" s="597"/>
      <c r="SF29" s="597"/>
      <c r="SG29" s="597"/>
      <c r="SH29" s="597"/>
      <c r="SI29" s="597"/>
      <c r="SJ29" s="597"/>
      <c r="SK29" s="597"/>
      <c r="SL29" s="597"/>
      <c r="SM29" s="597"/>
      <c r="SN29" s="597"/>
      <c r="SO29" s="597"/>
      <c r="SP29" s="597"/>
      <c r="SQ29" s="597"/>
      <c r="SR29" s="597"/>
      <c r="SS29" s="597"/>
      <c r="ST29" s="597"/>
      <c r="SU29" s="597"/>
      <c r="SV29" s="597"/>
      <c r="SW29" s="597"/>
      <c r="SX29" s="597"/>
      <c r="SY29" s="597"/>
      <c r="SZ29" s="597"/>
      <c r="TA29" s="597"/>
      <c r="TB29" s="597"/>
      <c r="TC29" s="597"/>
      <c r="TD29" s="597"/>
      <c r="TE29" s="597"/>
      <c r="TF29" s="597"/>
      <c r="TG29" s="597"/>
      <c r="TH29" s="597"/>
      <c r="TI29" s="597"/>
      <c r="TJ29" s="597"/>
      <c r="TK29" s="597"/>
      <c r="TL29" s="597"/>
      <c r="TM29" s="597"/>
      <c r="TN29" s="597"/>
      <c r="TO29" s="597"/>
      <c r="TP29" s="597"/>
      <c r="TQ29" s="597"/>
      <c r="TR29" s="597"/>
      <c r="TS29" s="597"/>
      <c r="TT29" s="597"/>
      <c r="TU29" s="597"/>
      <c r="TV29" s="597"/>
      <c r="TW29" s="597"/>
      <c r="TX29" s="597"/>
      <c r="TY29" s="597"/>
      <c r="TZ29" s="597"/>
      <c r="UA29" s="597"/>
      <c r="UB29" s="597"/>
      <c r="UC29" s="597"/>
      <c r="UD29" s="597"/>
      <c r="UE29" s="597"/>
      <c r="UF29" s="597"/>
      <c r="UG29" s="597"/>
      <c r="UH29" s="597"/>
      <c r="UI29" s="597"/>
      <c r="UJ29" s="597"/>
      <c r="UK29" s="597"/>
      <c r="UL29" s="597"/>
      <c r="UM29" s="597"/>
      <c r="UN29" s="597"/>
      <c r="UO29" s="597"/>
      <c r="UP29" s="597"/>
      <c r="UQ29" s="597"/>
      <c r="UR29" s="597"/>
      <c r="US29" s="597"/>
      <c r="UT29" s="597"/>
      <c r="UU29" s="597"/>
      <c r="UV29" s="597"/>
      <c r="UW29" s="597"/>
      <c r="UX29" s="597"/>
      <c r="UY29" s="597"/>
      <c r="UZ29" s="597"/>
      <c r="VA29" s="597"/>
      <c r="VB29" s="597"/>
      <c r="VC29" s="597"/>
      <c r="VD29" s="597"/>
      <c r="VE29" s="597"/>
      <c r="VF29" s="597"/>
      <c r="VG29" s="597"/>
      <c r="VH29" s="597"/>
      <c r="VI29" s="597"/>
      <c r="VJ29" s="597"/>
      <c r="VK29" s="597"/>
      <c r="VL29" s="597"/>
      <c r="VM29" s="597"/>
      <c r="VN29" s="597"/>
      <c r="VO29" s="597"/>
      <c r="VP29" s="597"/>
      <c r="VQ29" s="597"/>
      <c r="VR29" s="597"/>
      <c r="VS29" s="597"/>
      <c r="VT29" s="597"/>
      <c r="VU29" s="597"/>
      <c r="VV29" s="597"/>
      <c r="VW29" s="597"/>
      <c r="VX29" s="597"/>
      <c r="VY29" s="597"/>
      <c r="VZ29" s="597"/>
      <c r="WA29" s="597"/>
      <c r="WB29" s="597"/>
      <c r="WC29" s="597"/>
      <c r="WD29" s="597"/>
      <c r="WE29" s="597"/>
      <c r="WF29" s="597"/>
      <c r="WG29" s="597"/>
      <c r="WH29" s="597"/>
      <c r="WI29" s="597"/>
      <c r="WJ29" s="597"/>
      <c r="WK29" s="597"/>
      <c r="WL29" s="597"/>
      <c r="WM29" s="597"/>
      <c r="WN29" s="597"/>
      <c r="WO29" s="597"/>
      <c r="WP29" s="597"/>
      <c r="WQ29" s="597"/>
      <c r="WR29" s="597"/>
      <c r="WS29" s="597"/>
      <c r="WT29" s="597"/>
      <c r="WU29" s="597"/>
      <c r="WV29" s="597"/>
      <c r="WW29" s="597"/>
      <c r="WX29" s="597"/>
      <c r="WY29" s="597"/>
      <c r="WZ29" s="597"/>
      <c r="XA29" s="597"/>
      <c r="XB29" s="597"/>
      <c r="XC29" s="597"/>
      <c r="XD29" s="597"/>
      <c r="XE29" s="597"/>
      <c r="XF29" s="597"/>
      <c r="XG29" s="597"/>
      <c r="XH29" s="597"/>
      <c r="XI29" s="597"/>
      <c r="XJ29" s="597"/>
      <c r="XK29" s="597"/>
      <c r="XL29" s="597"/>
      <c r="XM29" s="597"/>
      <c r="XN29" s="597"/>
      <c r="XO29" s="597"/>
      <c r="XP29" s="597"/>
      <c r="XQ29" s="597"/>
      <c r="XR29" s="597"/>
      <c r="XS29" s="597"/>
      <c r="XT29" s="597"/>
      <c r="XU29" s="597"/>
      <c r="XV29" s="597"/>
      <c r="XW29" s="597"/>
      <c r="XX29" s="597"/>
      <c r="XY29" s="597"/>
      <c r="XZ29" s="597"/>
      <c r="YA29" s="597"/>
      <c r="YB29" s="597"/>
      <c r="YC29" s="597"/>
      <c r="YD29" s="597"/>
      <c r="YE29" s="597"/>
      <c r="YF29" s="597"/>
      <c r="YG29" s="597"/>
      <c r="YH29" s="597"/>
      <c r="YI29" s="597"/>
      <c r="YJ29" s="597"/>
      <c r="YK29" s="597"/>
      <c r="YL29" s="597"/>
      <c r="YM29" s="597"/>
      <c r="YN29" s="597"/>
      <c r="YO29" s="597"/>
      <c r="YP29" s="597"/>
      <c r="YQ29" s="597"/>
      <c r="YR29" s="597"/>
      <c r="YS29" s="597"/>
      <c r="YT29" s="597"/>
      <c r="YU29" s="597"/>
      <c r="YV29" s="597"/>
      <c r="YW29" s="597"/>
      <c r="YX29" s="597"/>
      <c r="YY29" s="597"/>
      <c r="YZ29" s="597"/>
      <c r="ZA29" s="597"/>
      <c r="ZB29" s="597"/>
      <c r="ZC29" s="597"/>
      <c r="ZD29" s="597"/>
      <c r="ZE29" s="597"/>
      <c r="ZF29" s="597"/>
      <c r="ZG29" s="597"/>
      <c r="ZH29" s="597"/>
      <c r="ZI29" s="597"/>
      <c r="ZJ29" s="597"/>
      <c r="ZK29" s="597"/>
      <c r="ZL29" s="597"/>
      <c r="ZM29" s="597"/>
      <c r="ZN29" s="597"/>
      <c r="ZO29" s="597"/>
      <c r="ZP29" s="597"/>
      <c r="ZQ29" s="597"/>
      <c r="ZR29" s="597"/>
      <c r="ZS29" s="597"/>
      <c r="ZT29" s="597"/>
      <c r="ZU29" s="597"/>
      <c r="ZV29" s="597"/>
      <c r="ZW29" s="597"/>
      <c r="ZX29" s="597"/>
      <c r="ZY29" s="597"/>
      <c r="ZZ29" s="597"/>
      <c r="AAA29" s="597"/>
      <c r="AAB29" s="597"/>
      <c r="AAC29" s="597"/>
      <c r="AAD29" s="597"/>
      <c r="AAE29" s="597"/>
      <c r="AAF29" s="597"/>
      <c r="AAG29" s="597"/>
      <c r="AAH29" s="597"/>
      <c r="AAI29" s="597"/>
      <c r="AAJ29" s="597"/>
      <c r="AAK29" s="597"/>
      <c r="AAL29" s="597"/>
      <c r="AAM29" s="597"/>
      <c r="AAN29" s="597"/>
      <c r="AAO29" s="597"/>
      <c r="AAP29" s="597"/>
      <c r="AAQ29" s="597"/>
      <c r="AAR29" s="597"/>
      <c r="AAS29" s="597"/>
      <c r="AAT29" s="597"/>
      <c r="AAU29" s="597"/>
      <c r="AAV29" s="597"/>
      <c r="AAW29" s="597"/>
      <c r="AAX29" s="597"/>
      <c r="AAY29" s="597"/>
      <c r="AAZ29" s="597"/>
      <c r="ABA29" s="597"/>
      <c r="ABB29" s="597"/>
      <c r="ABC29" s="597"/>
      <c r="ABD29" s="597"/>
      <c r="ABE29" s="597"/>
      <c r="ABF29" s="597"/>
      <c r="ABG29" s="597"/>
      <c r="ABH29" s="597"/>
      <c r="ABI29" s="597"/>
      <c r="ABJ29" s="597"/>
      <c r="ABK29" s="597"/>
      <c r="ABL29" s="597"/>
      <c r="ABM29" s="597"/>
      <c r="ABN29" s="597"/>
      <c r="ABO29" s="597"/>
      <c r="ABP29" s="597"/>
      <c r="ABQ29" s="597"/>
      <c r="ABR29" s="597"/>
      <c r="ABS29" s="597"/>
      <c r="ABT29" s="597"/>
      <c r="ABU29" s="597"/>
      <c r="ABV29" s="597"/>
      <c r="ABW29" s="597"/>
      <c r="ABX29" s="597"/>
      <c r="ABY29" s="597"/>
      <c r="ABZ29" s="597"/>
      <c r="ACA29" s="597"/>
      <c r="ACB29" s="597"/>
      <c r="ACC29" s="597"/>
      <c r="ACD29" s="597"/>
      <c r="ACE29" s="597"/>
      <c r="ACF29" s="597"/>
      <c r="ACG29" s="597"/>
      <c r="ACH29" s="597"/>
      <c r="ACI29" s="597"/>
      <c r="ACJ29" s="597"/>
      <c r="ACK29" s="597"/>
      <c r="ACL29" s="597"/>
      <c r="ACM29" s="597"/>
      <c r="ACN29" s="597"/>
      <c r="ACO29" s="597"/>
      <c r="ACP29" s="597"/>
      <c r="ACQ29" s="597"/>
      <c r="ACR29" s="597"/>
      <c r="ACS29" s="597"/>
      <c r="ACT29" s="597"/>
      <c r="ACU29" s="597"/>
      <c r="ACV29" s="597"/>
      <c r="ACW29" s="597"/>
      <c r="ACX29" s="597"/>
      <c r="ACY29" s="597"/>
      <c r="ACZ29" s="597"/>
      <c r="ADA29" s="597"/>
      <c r="ADB29" s="597"/>
      <c r="ADC29" s="597"/>
      <c r="ADD29" s="597"/>
      <c r="ADE29" s="597"/>
      <c r="ADF29" s="597"/>
      <c r="ADG29" s="597"/>
      <c r="ADH29" s="597"/>
      <c r="ADI29" s="597"/>
      <c r="ADJ29" s="597"/>
      <c r="ADK29" s="597"/>
      <c r="ADL29" s="597"/>
      <c r="ADM29" s="597"/>
      <c r="ADN29" s="597"/>
      <c r="ADO29" s="597"/>
      <c r="ADP29" s="597"/>
      <c r="ADQ29" s="597"/>
      <c r="ADR29" s="597"/>
      <c r="ADS29" s="597"/>
      <c r="ADT29" s="597"/>
      <c r="ADU29" s="597"/>
      <c r="ADV29" s="597"/>
      <c r="ADW29" s="597"/>
      <c r="ADX29" s="597"/>
      <c r="ADY29" s="597"/>
      <c r="ADZ29" s="597"/>
      <c r="AEA29" s="597"/>
      <c r="AEB29" s="597"/>
      <c r="AEC29" s="597"/>
      <c r="AED29" s="597"/>
      <c r="AEE29" s="597"/>
      <c r="AEF29" s="597"/>
      <c r="AEG29" s="597"/>
      <c r="AEH29" s="597"/>
      <c r="AEI29" s="597"/>
    </row>
    <row r="30" spans="2:815" s="204" customFormat="1" ht="15.75" x14ac:dyDescent="0.25">
      <c r="B30" s="279" t="s">
        <v>845</v>
      </c>
      <c r="C30" s="639">
        <f>C13</f>
        <v>0</v>
      </c>
      <c r="D30" s="280" t="s">
        <v>190</v>
      </c>
      <c r="E30" s="535"/>
      <c r="F30" s="633">
        <f>C30*'Taršos faktoriai'!J61*VAP!$E$9/1000</f>
        <v>0</v>
      </c>
      <c r="G30" s="633">
        <f>C30*'Taršos faktoriai'!K68*VAP!$E$10/1000</f>
        <v>0</v>
      </c>
      <c r="H30" s="643">
        <f>E30+F30+G30</f>
        <v>0</v>
      </c>
      <c r="I30" s="597"/>
      <c r="J30" s="597"/>
      <c r="K30" s="597"/>
      <c r="L30" s="597"/>
      <c r="M30" s="597"/>
      <c r="N30" s="597"/>
      <c r="O30" s="597"/>
      <c r="P30" s="597"/>
      <c r="Q30" s="597"/>
      <c r="R30" s="597"/>
      <c r="S30" s="597"/>
      <c r="T30" s="597"/>
      <c r="U30" s="597"/>
      <c r="V30" s="597"/>
      <c r="W30" s="597"/>
      <c r="X30" s="597"/>
      <c r="Y30" s="597"/>
      <c r="Z30" s="597"/>
      <c r="AA30" s="597"/>
      <c r="AB30" s="597"/>
      <c r="AC30" s="597"/>
      <c r="AD30" s="597"/>
      <c r="AE30" s="597"/>
      <c r="AF30" s="597"/>
      <c r="AG30" s="597"/>
      <c r="AH30" s="597"/>
      <c r="AI30" s="597"/>
      <c r="AJ30" s="597"/>
      <c r="AK30" s="597"/>
      <c r="AL30" s="597"/>
      <c r="AM30" s="597"/>
      <c r="AN30" s="597"/>
      <c r="AO30" s="597"/>
      <c r="AP30" s="597"/>
      <c r="AQ30" s="597"/>
      <c r="AR30" s="597"/>
      <c r="AS30" s="597"/>
      <c r="AT30" s="597"/>
      <c r="AU30" s="597"/>
      <c r="AV30" s="597"/>
      <c r="AW30" s="597"/>
      <c r="AX30" s="597"/>
      <c r="AY30" s="597"/>
      <c r="AZ30" s="597"/>
      <c r="BA30" s="597"/>
      <c r="BB30" s="597"/>
      <c r="BC30" s="597"/>
      <c r="BD30" s="597"/>
      <c r="BE30" s="597"/>
      <c r="BF30" s="597"/>
      <c r="BG30" s="597"/>
      <c r="BH30" s="597"/>
      <c r="BI30" s="597"/>
      <c r="BJ30" s="597"/>
      <c r="BK30" s="597"/>
      <c r="BL30" s="597"/>
      <c r="BM30" s="597"/>
      <c r="BN30" s="597"/>
      <c r="BO30" s="597"/>
      <c r="BP30" s="597"/>
      <c r="BQ30" s="597"/>
      <c r="BR30" s="597"/>
      <c r="BS30" s="597"/>
      <c r="BT30" s="597"/>
      <c r="BU30" s="597"/>
      <c r="BV30" s="597"/>
      <c r="BW30" s="597"/>
      <c r="BX30" s="597"/>
      <c r="BY30" s="597"/>
      <c r="BZ30" s="597"/>
      <c r="CA30" s="597"/>
      <c r="CB30" s="597"/>
      <c r="CC30" s="597"/>
      <c r="CD30" s="597"/>
      <c r="CE30" s="597"/>
      <c r="CF30" s="597"/>
      <c r="CG30" s="597"/>
      <c r="CH30" s="597"/>
      <c r="CI30" s="597"/>
      <c r="CJ30" s="597"/>
      <c r="CK30" s="597"/>
      <c r="CL30" s="597"/>
      <c r="CM30" s="597"/>
      <c r="CN30" s="597"/>
      <c r="CO30" s="597"/>
      <c r="CP30" s="597"/>
      <c r="CQ30" s="597"/>
      <c r="CR30" s="597"/>
      <c r="CS30" s="597"/>
      <c r="CT30" s="597"/>
      <c r="CU30" s="597"/>
      <c r="CV30" s="597"/>
      <c r="CW30" s="597"/>
      <c r="CX30" s="597"/>
      <c r="CY30" s="597"/>
      <c r="CZ30" s="597"/>
      <c r="DA30" s="597"/>
      <c r="DB30" s="597"/>
      <c r="DC30" s="597"/>
      <c r="DD30" s="597"/>
      <c r="DE30" s="597"/>
      <c r="DF30" s="597"/>
      <c r="DG30" s="597"/>
      <c r="DH30" s="597"/>
      <c r="DI30" s="597"/>
      <c r="DJ30" s="597"/>
      <c r="DK30" s="597"/>
      <c r="DL30" s="597"/>
      <c r="DM30" s="597"/>
      <c r="DN30" s="597"/>
      <c r="DO30" s="597"/>
      <c r="DP30" s="597"/>
      <c r="DQ30" s="597"/>
      <c r="DR30" s="597"/>
      <c r="DS30" s="597"/>
      <c r="DT30" s="597"/>
      <c r="DU30" s="597"/>
      <c r="DV30" s="597"/>
      <c r="DW30" s="597"/>
      <c r="DX30" s="597"/>
      <c r="DY30" s="597"/>
      <c r="DZ30" s="597"/>
      <c r="EA30" s="597"/>
      <c r="EB30" s="597"/>
      <c r="EC30" s="597"/>
      <c r="ED30" s="597"/>
      <c r="EE30" s="597"/>
      <c r="EF30" s="597"/>
      <c r="EG30" s="597"/>
      <c r="EH30" s="597"/>
      <c r="EI30" s="597"/>
      <c r="EJ30" s="597"/>
      <c r="EK30" s="597"/>
      <c r="EL30" s="597"/>
      <c r="EM30" s="597"/>
      <c r="EN30" s="597"/>
      <c r="EO30" s="597"/>
      <c r="EP30" s="597"/>
      <c r="EQ30" s="597"/>
      <c r="ER30" s="597"/>
      <c r="ES30" s="597"/>
      <c r="ET30" s="597"/>
      <c r="EU30" s="597"/>
      <c r="EV30" s="597"/>
      <c r="EW30" s="597"/>
      <c r="EX30" s="597"/>
      <c r="EY30" s="597"/>
      <c r="EZ30" s="597"/>
      <c r="FA30" s="597"/>
      <c r="FB30" s="597"/>
      <c r="FC30" s="597"/>
      <c r="FD30" s="597"/>
      <c r="FE30" s="597"/>
      <c r="FF30" s="597"/>
      <c r="FG30" s="597"/>
      <c r="FH30" s="597"/>
      <c r="FI30" s="597"/>
      <c r="FJ30" s="597"/>
      <c r="FK30" s="597"/>
      <c r="FL30" s="597"/>
      <c r="FM30" s="597"/>
      <c r="FN30" s="597"/>
      <c r="FO30" s="597"/>
      <c r="FP30" s="597"/>
      <c r="FQ30" s="597"/>
      <c r="FR30" s="597"/>
      <c r="FS30" s="597"/>
      <c r="FT30" s="597"/>
      <c r="FU30" s="597"/>
      <c r="FV30" s="597"/>
      <c r="FW30" s="597"/>
      <c r="FX30" s="597"/>
      <c r="FY30" s="597"/>
      <c r="FZ30" s="597"/>
      <c r="GA30" s="597"/>
      <c r="GB30" s="597"/>
      <c r="GC30" s="597"/>
      <c r="GD30" s="597"/>
      <c r="GE30" s="597"/>
      <c r="GF30" s="597"/>
      <c r="GG30" s="597"/>
      <c r="GH30" s="597"/>
      <c r="GI30" s="597"/>
      <c r="GJ30" s="597"/>
      <c r="GK30" s="597"/>
      <c r="GL30" s="597"/>
      <c r="GM30" s="597"/>
      <c r="GN30" s="597"/>
      <c r="GO30" s="597"/>
      <c r="GP30" s="597"/>
      <c r="GQ30" s="597"/>
      <c r="GR30" s="597"/>
      <c r="GS30" s="597"/>
      <c r="GT30" s="597"/>
      <c r="GU30" s="597"/>
      <c r="GV30" s="597"/>
      <c r="GW30" s="597"/>
      <c r="GX30" s="597"/>
      <c r="GY30" s="597"/>
      <c r="GZ30" s="597"/>
      <c r="HA30" s="597"/>
      <c r="HB30" s="597"/>
      <c r="HC30" s="597"/>
      <c r="HD30" s="597"/>
      <c r="HE30" s="597"/>
      <c r="HF30" s="597"/>
      <c r="HG30" s="597"/>
      <c r="HH30" s="597"/>
      <c r="HI30" s="597"/>
      <c r="HJ30" s="597"/>
      <c r="HK30" s="597"/>
      <c r="HL30" s="597"/>
      <c r="HM30" s="597"/>
      <c r="HN30" s="597"/>
      <c r="HO30" s="597"/>
      <c r="HP30" s="597"/>
      <c r="HQ30" s="597"/>
      <c r="HR30" s="597"/>
      <c r="HS30" s="597"/>
      <c r="HT30" s="597"/>
      <c r="HU30" s="597"/>
      <c r="HV30" s="597"/>
      <c r="HW30" s="597"/>
      <c r="HX30" s="597"/>
      <c r="HY30" s="597"/>
      <c r="HZ30" s="597"/>
      <c r="IA30" s="597"/>
      <c r="IB30" s="597"/>
      <c r="IC30" s="597"/>
      <c r="ID30" s="597"/>
      <c r="IE30" s="597"/>
      <c r="IF30" s="597"/>
      <c r="IG30" s="597"/>
      <c r="IH30" s="597"/>
      <c r="II30" s="597"/>
      <c r="IJ30" s="597"/>
      <c r="IK30" s="597"/>
      <c r="IL30" s="597"/>
      <c r="IM30" s="597"/>
      <c r="IN30" s="597"/>
      <c r="IO30" s="597"/>
      <c r="IP30" s="597"/>
      <c r="IQ30" s="597"/>
      <c r="IR30" s="597"/>
      <c r="IS30" s="597"/>
      <c r="IT30" s="597"/>
      <c r="IU30" s="597"/>
      <c r="IV30" s="597"/>
      <c r="IW30" s="597"/>
      <c r="IX30" s="597"/>
      <c r="IY30" s="597"/>
      <c r="IZ30" s="597"/>
      <c r="JA30" s="597"/>
      <c r="JB30" s="597"/>
      <c r="JC30" s="597"/>
      <c r="JD30" s="597"/>
      <c r="JE30" s="597"/>
      <c r="JF30" s="597"/>
      <c r="JG30" s="597"/>
      <c r="JH30" s="597"/>
      <c r="JI30" s="597"/>
      <c r="JJ30" s="597"/>
      <c r="JK30" s="597"/>
      <c r="JL30" s="597"/>
      <c r="JM30" s="597"/>
      <c r="JN30" s="597"/>
      <c r="JO30" s="597"/>
      <c r="JP30" s="597"/>
      <c r="JQ30" s="597"/>
      <c r="JR30" s="597"/>
      <c r="JS30" s="597"/>
      <c r="JT30" s="597"/>
      <c r="JU30" s="597"/>
      <c r="JV30" s="597"/>
      <c r="JW30" s="597"/>
      <c r="JX30" s="597"/>
      <c r="JY30" s="597"/>
      <c r="JZ30" s="597"/>
      <c r="KA30" s="597"/>
      <c r="KB30" s="597"/>
      <c r="KC30" s="597"/>
      <c r="KD30" s="597"/>
      <c r="KE30" s="597"/>
      <c r="KF30" s="597"/>
      <c r="KG30" s="597"/>
      <c r="KH30" s="597"/>
      <c r="KI30" s="597"/>
      <c r="KJ30" s="597"/>
      <c r="KK30" s="597"/>
      <c r="KL30" s="597"/>
      <c r="KM30" s="597"/>
      <c r="KN30" s="597"/>
      <c r="KO30" s="597"/>
      <c r="KP30" s="597"/>
      <c r="KQ30" s="597"/>
      <c r="KR30" s="597"/>
      <c r="KS30" s="597"/>
      <c r="KT30" s="597"/>
      <c r="KU30" s="597"/>
      <c r="KV30" s="597"/>
      <c r="KW30" s="597"/>
      <c r="KX30" s="597"/>
      <c r="KY30" s="597"/>
      <c r="KZ30" s="597"/>
      <c r="LA30" s="597"/>
      <c r="LB30" s="597"/>
      <c r="LC30" s="597"/>
      <c r="LD30" s="597"/>
      <c r="LE30" s="597"/>
      <c r="LF30" s="597"/>
      <c r="LG30" s="597"/>
      <c r="LH30" s="597"/>
      <c r="LI30" s="597"/>
      <c r="LJ30" s="597"/>
      <c r="LK30" s="597"/>
      <c r="LL30" s="597"/>
      <c r="LM30" s="597"/>
      <c r="LN30" s="597"/>
      <c r="LO30" s="597"/>
      <c r="LP30" s="597"/>
      <c r="LQ30" s="597"/>
      <c r="LR30" s="597"/>
      <c r="LS30" s="597"/>
      <c r="LT30" s="597"/>
      <c r="LU30" s="597"/>
      <c r="LV30" s="597"/>
      <c r="LW30" s="597"/>
      <c r="LX30" s="597"/>
      <c r="LY30" s="597"/>
      <c r="LZ30" s="597"/>
      <c r="MA30" s="597"/>
      <c r="MB30" s="597"/>
      <c r="MC30" s="597"/>
      <c r="MD30" s="597"/>
      <c r="ME30" s="597"/>
      <c r="MF30" s="597"/>
      <c r="MG30" s="597"/>
      <c r="MH30" s="597"/>
      <c r="MI30" s="597"/>
      <c r="MJ30" s="597"/>
      <c r="MK30" s="597"/>
      <c r="ML30" s="597"/>
      <c r="MM30" s="597"/>
      <c r="MN30" s="597"/>
      <c r="MO30" s="597"/>
      <c r="MP30" s="597"/>
      <c r="MQ30" s="597"/>
      <c r="MR30" s="597"/>
      <c r="MS30" s="597"/>
      <c r="MT30" s="597"/>
      <c r="MU30" s="597"/>
      <c r="MV30" s="597"/>
      <c r="MW30" s="597"/>
      <c r="MX30" s="597"/>
      <c r="MY30" s="597"/>
      <c r="MZ30" s="597"/>
      <c r="NA30" s="597"/>
      <c r="NB30" s="597"/>
      <c r="NC30" s="597"/>
      <c r="ND30" s="597"/>
      <c r="NE30" s="597"/>
      <c r="NF30" s="597"/>
      <c r="NG30" s="597"/>
      <c r="NH30" s="597"/>
      <c r="NI30" s="597"/>
      <c r="NJ30" s="597"/>
      <c r="NK30" s="597"/>
      <c r="NL30" s="597"/>
      <c r="NM30" s="597"/>
      <c r="NN30" s="597"/>
      <c r="NO30" s="597"/>
      <c r="NP30" s="597"/>
      <c r="NQ30" s="597"/>
      <c r="NR30" s="597"/>
      <c r="NS30" s="597"/>
      <c r="NT30" s="597"/>
      <c r="NU30" s="597"/>
      <c r="NV30" s="597"/>
      <c r="NW30" s="597"/>
      <c r="NX30" s="597"/>
      <c r="NY30" s="597"/>
      <c r="NZ30" s="597"/>
      <c r="OA30" s="597"/>
      <c r="OB30" s="597"/>
      <c r="OC30" s="597"/>
      <c r="OD30" s="597"/>
      <c r="OE30" s="597"/>
      <c r="OF30" s="597"/>
      <c r="OG30" s="597"/>
      <c r="OH30" s="597"/>
      <c r="OI30" s="597"/>
      <c r="OJ30" s="597"/>
      <c r="OK30" s="597"/>
      <c r="OL30" s="597"/>
      <c r="OM30" s="597"/>
      <c r="ON30" s="597"/>
      <c r="OO30" s="597"/>
      <c r="OP30" s="597"/>
      <c r="OQ30" s="597"/>
      <c r="OR30" s="597"/>
      <c r="OS30" s="597"/>
      <c r="OT30" s="597"/>
      <c r="OU30" s="597"/>
      <c r="OV30" s="597"/>
      <c r="OW30" s="597"/>
      <c r="OX30" s="597"/>
      <c r="OY30" s="597"/>
      <c r="OZ30" s="597"/>
      <c r="PA30" s="597"/>
      <c r="PB30" s="597"/>
      <c r="PC30" s="597"/>
      <c r="PD30" s="597"/>
      <c r="PE30" s="597"/>
      <c r="PF30" s="597"/>
      <c r="PG30" s="597"/>
      <c r="PH30" s="597"/>
      <c r="PI30" s="597"/>
      <c r="PJ30" s="597"/>
      <c r="PK30" s="597"/>
      <c r="PL30" s="597"/>
      <c r="PM30" s="597"/>
      <c r="PN30" s="597"/>
      <c r="PO30" s="597"/>
      <c r="PP30" s="597"/>
      <c r="PQ30" s="597"/>
      <c r="PR30" s="597"/>
      <c r="PS30" s="597"/>
      <c r="PT30" s="597"/>
      <c r="PU30" s="597"/>
      <c r="PV30" s="597"/>
      <c r="PW30" s="597"/>
      <c r="PX30" s="597"/>
      <c r="PY30" s="597"/>
      <c r="PZ30" s="597"/>
      <c r="QA30" s="597"/>
      <c r="QB30" s="597"/>
      <c r="QC30" s="597"/>
      <c r="QD30" s="597"/>
      <c r="QE30" s="597"/>
      <c r="QF30" s="597"/>
      <c r="QG30" s="597"/>
      <c r="QH30" s="597"/>
      <c r="QI30" s="597"/>
      <c r="QJ30" s="597"/>
      <c r="QK30" s="597"/>
      <c r="QL30" s="597"/>
      <c r="QM30" s="597"/>
      <c r="QN30" s="597"/>
      <c r="QO30" s="597"/>
      <c r="QP30" s="597"/>
      <c r="QQ30" s="597"/>
      <c r="QR30" s="597"/>
      <c r="QS30" s="597"/>
      <c r="QT30" s="597"/>
      <c r="QU30" s="597"/>
      <c r="QV30" s="597"/>
      <c r="QW30" s="597"/>
      <c r="QX30" s="597"/>
      <c r="QY30" s="597"/>
      <c r="QZ30" s="597"/>
      <c r="RA30" s="597"/>
      <c r="RB30" s="597"/>
      <c r="RC30" s="597"/>
      <c r="RD30" s="597"/>
      <c r="RE30" s="597"/>
      <c r="RF30" s="597"/>
      <c r="RG30" s="597"/>
      <c r="RH30" s="597"/>
      <c r="RI30" s="597"/>
      <c r="RJ30" s="597"/>
      <c r="RK30" s="597"/>
      <c r="RL30" s="597"/>
      <c r="RM30" s="597"/>
      <c r="RN30" s="597"/>
      <c r="RO30" s="597"/>
      <c r="RP30" s="597"/>
      <c r="RQ30" s="597"/>
      <c r="RR30" s="597"/>
      <c r="RS30" s="597"/>
      <c r="RT30" s="597"/>
      <c r="RU30" s="597"/>
      <c r="RV30" s="597"/>
      <c r="RW30" s="597"/>
      <c r="RX30" s="597"/>
      <c r="RY30" s="597"/>
      <c r="RZ30" s="597"/>
      <c r="SA30" s="597"/>
      <c r="SB30" s="597"/>
      <c r="SC30" s="597"/>
      <c r="SD30" s="597"/>
      <c r="SE30" s="597"/>
      <c r="SF30" s="597"/>
      <c r="SG30" s="597"/>
      <c r="SH30" s="597"/>
      <c r="SI30" s="597"/>
      <c r="SJ30" s="597"/>
      <c r="SK30" s="597"/>
      <c r="SL30" s="597"/>
      <c r="SM30" s="597"/>
      <c r="SN30" s="597"/>
      <c r="SO30" s="597"/>
      <c r="SP30" s="597"/>
      <c r="SQ30" s="597"/>
      <c r="SR30" s="597"/>
      <c r="SS30" s="597"/>
      <c r="ST30" s="597"/>
      <c r="SU30" s="597"/>
      <c r="SV30" s="597"/>
      <c r="SW30" s="597"/>
      <c r="SX30" s="597"/>
      <c r="SY30" s="597"/>
      <c r="SZ30" s="597"/>
      <c r="TA30" s="597"/>
      <c r="TB30" s="597"/>
      <c r="TC30" s="597"/>
      <c r="TD30" s="597"/>
      <c r="TE30" s="597"/>
      <c r="TF30" s="597"/>
      <c r="TG30" s="597"/>
      <c r="TH30" s="597"/>
      <c r="TI30" s="597"/>
      <c r="TJ30" s="597"/>
      <c r="TK30" s="597"/>
      <c r="TL30" s="597"/>
      <c r="TM30" s="597"/>
      <c r="TN30" s="597"/>
      <c r="TO30" s="597"/>
      <c r="TP30" s="597"/>
      <c r="TQ30" s="597"/>
      <c r="TR30" s="597"/>
      <c r="TS30" s="597"/>
      <c r="TT30" s="597"/>
      <c r="TU30" s="597"/>
      <c r="TV30" s="597"/>
      <c r="TW30" s="597"/>
      <c r="TX30" s="597"/>
      <c r="TY30" s="597"/>
      <c r="TZ30" s="597"/>
      <c r="UA30" s="597"/>
      <c r="UB30" s="597"/>
      <c r="UC30" s="597"/>
      <c r="UD30" s="597"/>
      <c r="UE30" s="597"/>
      <c r="UF30" s="597"/>
      <c r="UG30" s="597"/>
      <c r="UH30" s="597"/>
      <c r="UI30" s="597"/>
      <c r="UJ30" s="597"/>
      <c r="UK30" s="597"/>
      <c r="UL30" s="597"/>
      <c r="UM30" s="597"/>
      <c r="UN30" s="597"/>
      <c r="UO30" s="597"/>
      <c r="UP30" s="597"/>
      <c r="UQ30" s="597"/>
      <c r="UR30" s="597"/>
      <c r="US30" s="597"/>
      <c r="UT30" s="597"/>
      <c r="UU30" s="597"/>
      <c r="UV30" s="597"/>
      <c r="UW30" s="597"/>
      <c r="UX30" s="597"/>
      <c r="UY30" s="597"/>
      <c r="UZ30" s="597"/>
      <c r="VA30" s="597"/>
      <c r="VB30" s="597"/>
      <c r="VC30" s="597"/>
      <c r="VD30" s="597"/>
      <c r="VE30" s="597"/>
      <c r="VF30" s="597"/>
      <c r="VG30" s="597"/>
      <c r="VH30" s="597"/>
      <c r="VI30" s="597"/>
      <c r="VJ30" s="597"/>
      <c r="VK30" s="597"/>
      <c r="VL30" s="597"/>
      <c r="VM30" s="597"/>
      <c r="VN30" s="597"/>
      <c r="VO30" s="597"/>
      <c r="VP30" s="597"/>
      <c r="VQ30" s="597"/>
      <c r="VR30" s="597"/>
      <c r="VS30" s="597"/>
      <c r="VT30" s="597"/>
      <c r="VU30" s="597"/>
      <c r="VV30" s="597"/>
      <c r="VW30" s="597"/>
      <c r="VX30" s="597"/>
      <c r="VY30" s="597"/>
      <c r="VZ30" s="597"/>
      <c r="WA30" s="597"/>
      <c r="WB30" s="597"/>
      <c r="WC30" s="597"/>
      <c r="WD30" s="597"/>
      <c r="WE30" s="597"/>
      <c r="WF30" s="597"/>
      <c r="WG30" s="597"/>
      <c r="WH30" s="597"/>
      <c r="WI30" s="597"/>
      <c r="WJ30" s="597"/>
      <c r="WK30" s="597"/>
      <c r="WL30" s="597"/>
      <c r="WM30" s="597"/>
      <c r="WN30" s="597"/>
      <c r="WO30" s="597"/>
      <c r="WP30" s="597"/>
      <c r="WQ30" s="597"/>
      <c r="WR30" s="597"/>
      <c r="WS30" s="597"/>
      <c r="WT30" s="597"/>
      <c r="WU30" s="597"/>
      <c r="WV30" s="597"/>
      <c r="WW30" s="597"/>
      <c r="WX30" s="597"/>
      <c r="WY30" s="597"/>
      <c r="WZ30" s="597"/>
      <c r="XA30" s="597"/>
      <c r="XB30" s="597"/>
      <c r="XC30" s="597"/>
      <c r="XD30" s="597"/>
      <c r="XE30" s="597"/>
      <c r="XF30" s="597"/>
      <c r="XG30" s="597"/>
      <c r="XH30" s="597"/>
      <c r="XI30" s="597"/>
      <c r="XJ30" s="597"/>
      <c r="XK30" s="597"/>
      <c r="XL30" s="597"/>
      <c r="XM30" s="597"/>
      <c r="XN30" s="597"/>
      <c r="XO30" s="597"/>
      <c r="XP30" s="597"/>
      <c r="XQ30" s="597"/>
      <c r="XR30" s="597"/>
      <c r="XS30" s="597"/>
      <c r="XT30" s="597"/>
      <c r="XU30" s="597"/>
      <c r="XV30" s="597"/>
      <c r="XW30" s="597"/>
      <c r="XX30" s="597"/>
      <c r="XY30" s="597"/>
      <c r="XZ30" s="597"/>
      <c r="YA30" s="597"/>
      <c r="YB30" s="597"/>
      <c r="YC30" s="597"/>
      <c r="YD30" s="597"/>
      <c r="YE30" s="597"/>
      <c r="YF30" s="597"/>
      <c r="YG30" s="597"/>
      <c r="YH30" s="597"/>
      <c r="YI30" s="597"/>
      <c r="YJ30" s="597"/>
      <c r="YK30" s="597"/>
      <c r="YL30" s="597"/>
      <c r="YM30" s="597"/>
      <c r="YN30" s="597"/>
      <c r="YO30" s="597"/>
      <c r="YP30" s="597"/>
      <c r="YQ30" s="597"/>
      <c r="YR30" s="597"/>
      <c r="YS30" s="597"/>
      <c r="YT30" s="597"/>
      <c r="YU30" s="597"/>
      <c r="YV30" s="597"/>
      <c r="YW30" s="597"/>
      <c r="YX30" s="597"/>
      <c r="YY30" s="597"/>
      <c r="YZ30" s="597"/>
      <c r="ZA30" s="597"/>
      <c r="ZB30" s="597"/>
      <c r="ZC30" s="597"/>
      <c r="ZD30" s="597"/>
      <c r="ZE30" s="597"/>
      <c r="ZF30" s="597"/>
      <c r="ZG30" s="597"/>
      <c r="ZH30" s="597"/>
      <c r="ZI30" s="597"/>
      <c r="ZJ30" s="597"/>
      <c r="ZK30" s="597"/>
      <c r="ZL30" s="597"/>
      <c r="ZM30" s="597"/>
      <c r="ZN30" s="597"/>
      <c r="ZO30" s="597"/>
      <c r="ZP30" s="597"/>
      <c r="ZQ30" s="597"/>
      <c r="ZR30" s="597"/>
      <c r="ZS30" s="597"/>
      <c r="ZT30" s="597"/>
      <c r="ZU30" s="597"/>
      <c r="ZV30" s="597"/>
      <c r="ZW30" s="597"/>
      <c r="ZX30" s="597"/>
      <c r="ZY30" s="597"/>
      <c r="ZZ30" s="597"/>
      <c r="AAA30" s="597"/>
      <c r="AAB30" s="597"/>
      <c r="AAC30" s="597"/>
      <c r="AAD30" s="597"/>
      <c r="AAE30" s="597"/>
      <c r="AAF30" s="597"/>
      <c r="AAG30" s="597"/>
      <c r="AAH30" s="597"/>
      <c r="AAI30" s="597"/>
      <c r="AAJ30" s="597"/>
      <c r="AAK30" s="597"/>
      <c r="AAL30" s="597"/>
      <c r="AAM30" s="597"/>
      <c r="AAN30" s="597"/>
      <c r="AAO30" s="597"/>
      <c r="AAP30" s="597"/>
      <c r="AAQ30" s="597"/>
      <c r="AAR30" s="597"/>
      <c r="AAS30" s="597"/>
      <c r="AAT30" s="597"/>
      <c r="AAU30" s="597"/>
      <c r="AAV30" s="597"/>
      <c r="AAW30" s="597"/>
      <c r="AAX30" s="597"/>
      <c r="AAY30" s="597"/>
      <c r="AAZ30" s="597"/>
      <c r="ABA30" s="597"/>
      <c r="ABB30" s="597"/>
      <c r="ABC30" s="597"/>
      <c r="ABD30" s="597"/>
      <c r="ABE30" s="597"/>
      <c r="ABF30" s="597"/>
      <c r="ABG30" s="597"/>
      <c r="ABH30" s="597"/>
      <c r="ABI30" s="597"/>
      <c r="ABJ30" s="597"/>
      <c r="ABK30" s="597"/>
      <c r="ABL30" s="597"/>
      <c r="ABM30" s="597"/>
      <c r="ABN30" s="597"/>
      <c r="ABO30" s="597"/>
      <c r="ABP30" s="597"/>
      <c r="ABQ30" s="597"/>
      <c r="ABR30" s="597"/>
      <c r="ABS30" s="597"/>
      <c r="ABT30" s="597"/>
      <c r="ABU30" s="597"/>
      <c r="ABV30" s="597"/>
      <c r="ABW30" s="597"/>
      <c r="ABX30" s="597"/>
      <c r="ABY30" s="597"/>
      <c r="ABZ30" s="597"/>
      <c r="ACA30" s="597"/>
      <c r="ACB30" s="597"/>
      <c r="ACC30" s="597"/>
      <c r="ACD30" s="597"/>
      <c r="ACE30" s="597"/>
      <c r="ACF30" s="597"/>
      <c r="ACG30" s="597"/>
      <c r="ACH30" s="597"/>
      <c r="ACI30" s="597"/>
      <c r="ACJ30" s="597"/>
      <c r="ACK30" s="597"/>
      <c r="ACL30" s="597"/>
      <c r="ACM30" s="597"/>
      <c r="ACN30" s="597"/>
      <c r="ACO30" s="597"/>
      <c r="ACP30" s="597"/>
      <c r="ACQ30" s="597"/>
      <c r="ACR30" s="597"/>
      <c r="ACS30" s="597"/>
      <c r="ACT30" s="597"/>
      <c r="ACU30" s="597"/>
      <c r="ACV30" s="597"/>
      <c r="ACW30" s="597"/>
      <c r="ACX30" s="597"/>
      <c r="ACY30" s="597"/>
      <c r="ACZ30" s="597"/>
      <c r="ADA30" s="597"/>
      <c r="ADB30" s="597"/>
      <c r="ADC30" s="597"/>
      <c r="ADD30" s="597"/>
      <c r="ADE30" s="597"/>
      <c r="ADF30" s="597"/>
      <c r="ADG30" s="597"/>
      <c r="ADH30" s="597"/>
      <c r="ADI30" s="597"/>
      <c r="ADJ30" s="597"/>
      <c r="ADK30" s="597"/>
      <c r="ADL30" s="597"/>
      <c r="ADM30" s="597"/>
      <c r="ADN30" s="597"/>
      <c r="ADO30" s="597"/>
      <c r="ADP30" s="597"/>
      <c r="ADQ30" s="597"/>
      <c r="ADR30" s="597"/>
      <c r="ADS30" s="597"/>
      <c r="ADT30" s="597"/>
      <c r="ADU30" s="597"/>
      <c r="ADV30" s="597"/>
      <c r="ADW30" s="597"/>
      <c r="ADX30" s="597"/>
      <c r="ADY30" s="597"/>
      <c r="ADZ30" s="597"/>
      <c r="AEA30" s="597"/>
      <c r="AEB30" s="597"/>
      <c r="AEC30" s="597"/>
      <c r="AED30" s="597"/>
      <c r="AEE30" s="597"/>
      <c r="AEF30" s="597"/>
      <c r="AEG30" s="597"/>
      <c r="AEH30" s="597"/>
      <c r="AEI30" s="597"/>
    </row>
    <row r="31" spans="2:815" s="204" customFormat="1" ht="15.75" x14ac:dyDescent="0.25">
      <c r="B31" s="494" t="s">
        <v>192</v>
      </c>
      <c r="C31" s="639">
        <f>C14</f>
        <v>13124</v>
      </c>
      <c r="D31" s="498" t="s">
        <v>190</v>
      </c>
      <c r="E31" s="548"/>
      <c r="F31" s="633">
        <f>C31*'Taršos faktoriai'!J62*VAP!$E$9/1000</f>
        <v>3244.7777599999999</v>
      </c>
      <c r="G31" s="633">
        <f>C31*'Taršos faktoriai'!K69*VAP!$E$10/1000</f>
        <v>973.80080000000009</v>
      </c>
      <c r="H31" s="643">
        <f t="shared" ref="H31:H36" si="1">E31+F31+G31</f>
        <v>4218.5785599999999</v>
      </c>
      <c r="I31" s="597"/>
      <c r="J31" s="597"/>
      <c r="K31" s="597"/>
      <c r="L31" s="597"/>
      <c r="M31" s="597"/>
      <c r="N31" s="597"/>
      <c r="O31" s="597"/>
      <c r="P31" s="597"/>
      <c r="Q31" s="597"/>
      <c r="R31" s="597"/>
      <c r="S31" s="597"/>
      <c r="T31" s="597"/>
      <c r="U31" s="597"/>
      <c r="V31" s="597"/>
      <c r="W31" s="597"/>
      <c r="X31" s="597"/>
      <c r="Y31" s="597"/>
      <c r="Z31" s="597"/>
      <c r="AA31" s="597"/>
      <c r="AB31" s="597"/>
      <c r="AC31" s="597"/>
      <c r="AD31" s="597"/>
      <c r="AE31" s="597"/>
      <c r="AF31" s="597"/>
      <c r="AG31" s="597"/>
      <c r="AH31" s="597"/>
      <c r="AI31" s="597"/>
      <c r="AJ31" s="597"/>
      <c r="AK31" s="597"/>
      <c r="AL31" s="597"/>
      <c r="AM31" s="597"/>
      <c r="AN31" s="597"/>
      <c r="AO31" s="597"/>
      <c r="AP31" s="597"/>
      <c r="AQ31" s="597"/>
      <c r="AR31" s="597"/>
      <c r="AS31" s="597"/>
      <c r="AT31" s="597"/>
      <c r="AU31" s="597"/>
      <c r="AV31" s="597"/>
      <c r="AW31" s="597"/>
      <c r="AX31" s="597"/>
      <c r="AY31" s="597"/>
      <c r="AZ31" s="597"/>
      <c r="BA31" s="597"/>
      <c r="BB31" s="597"/>
      <c r="BC31" s="597"/>
      <c r="BD31" s="597"/>
      <c r="BE31" s="597"/>
      <c r="BF31" s="597"/>
      <c r="BG31" s="597"/>
      <c r="BH31" s="597"/>
      <c r="BI31" s="597"/>
      <c r="BJ31" s="597"/>
      <c r="BK31" s="597"/>
      <c r="BL31" s="597"/>
      <c r="BM31" s="597"/>
      <c r="BN31" s="597"/>
      <c r="BO31" s="597"/>
      <c r="BP31" s="597"/>
      <c r="BQ31" s="597"/>
      <c r="BR31" s="597"/>
      <c r="BS31" s="597"/>
      <c r="BT31" s="597"/>
      <c r="BU31" s="597"/>
      <c r="BV31" s="597"/>
      <c r="BW31" s="597"/>
      <c r="BX31" s="597"/>
      <c r="BY31" s="597"/>
      <c r="BZ31" s="597"/>
      <c r="CA31" s="597"/>
      <c r="CB31" s="597"/>
      <c r="CC31" s="597"/>
      <c r="CD31" s="597"/>
      <c r="CE31" s="597"/>
      <c r="CF31" s="597"/>
      <c r="CG31" s="597"/>
      <c r="CH31" s="597"/>
      <c r="CI31" s="597"/>
      <c r="CJ31" s="597"/>
      <c r="CK31" s="597"/>
      <c r="CL31" s="597"/>
      <c r="CM31" s="597"/>
      <c r="CN31" s="597"/>
      <c r="CO31" s="597"/>
      <c r="CP31" s="597"/>
      <c r="CQ31" s="597"/>
      <c r="CR31" s="597"/>
      <c r="CS31" s="597"/>
      <c r="CT31" s="597"/>
      <c r="CU31" s="597"/>
      <c r="CV31" s="597"/>
      <c r="CW31" s="597"/>
      <c r="CX31" s="597"/>
      <c r="CY31" s="597"/>
      <c r="CZ31" s="597"/>
      <c r="DA31" s="597"/>
      <c r="DB31" s="597"/>
      <c r="DC31" s="597"/>
      <c r="DD31" s="597"/>
      <c r="DE31" s="597"/>
      <c r="DF31" s="597"/>
      <c r="DG31" s="597"/>
      <c r="DH31" s="597"/>
      <c r="DI31" s="597"/>
      <c r="DJ31" s="597"/>
      <c r="DK31" s="597"/>
      <c r="DL31" s="597"/>
      <c r="DM31" s="597"/>
      <c r="DN31" s="597"/>
      <c r="DO31" s="597"/>
      <c r="DP31" s="597"/>
      <c r="DQ31" s="597"/>
      <c r="DR31" s="597"/>
      <c r="DS31" s="597"/>
      <c r="DT31" s="597"/>
      <c r="DU31" s="597"/>
      <c r="DV31" s="597"/>
      <c r="DW31" s="597"/>
      <c r="DX31" s="597"/>
      <c r="DY31" s="597"/>
      <c r="DZ31" s="597"/>
      <c r="EA31" s="597"/>
      <c r="EB31" s="597"/>
      <c r="EC31" s="597"/>
      <c r="ED31" s="597"/>
      <c r="EE31" s="597"/>
      <c r="EF31" s="597"/>
      <c r="EG31" s="597"/>
      <c r="EH31" s="597"/>
      <c r="EI31" s="597"/>
      <c r="EJ31" s="597"/>
      <c r="EK31" s="597"/>
      <c r="EL31" s="597"/>
      <c r="EM31" s="597"/>
      <c r="EN31" s="597"/>
      <c r="EO31" s="597"/>
      <c r="EP31" s="597"/>
      <c r="EQ31" s="597"/>
      <c r="ER31" s="597"/>
      <c r="ES31" s="597"/>
      <c r="ET31" s="597"/>
      <c r="EU31" s="597"/>
      <c r="EV31" s="597"/>
      <c r="EW31" s="597"/>
      <c r="EX31" s="597"/>
      <c r="EY31" s="597"/>
      <c r="EZ31" s="597"/>
      <c r="FA31" s="597"/>
      <c r="FB31" s="597"/>
      <c r="FC31" s="597"/>
      <c r="FD31" s="597"/>
      <c r="FE31" s="597"/>
      <c r="FF31" s="597"/>
      <c r="FG31" s="597"/>
      <c r="FH31" s="597"/>
      <c r="FI31" s="597"/>
      <c r="FJ31" s="597"/>
      <c r="FK31" s="597"/>
      <c r="FL31" s="597"/>
      <c r="FM31" s="597"/>
      <c r="FN31" s="597"/>
      <c r="FO31" s="597"/>
      <c r="FP31" s="597"/>
      <c r="FQ31" s="597"/>
      <c r="FR31" s="597"/>
      <c r="FS31" s="597"/>
      <c r="FT31" s="597"/>
      <c r="FU31" s="597"/>
      <c r="FV31" s="597"/>
      <c r="FW31" s="597"/>
      <c r="FX31" s="597"/>
      <c r="FY31" s="597"/>
      <c r="FZ31" s="597"/>
      <c r="GA31" s="597"/>
      <c r="GB31" s="597"/>
      <c r="GC31" s="597"/>
      <c r="GD31" s="597"/>
      <c r="GE31" s="597"/>
      <c r="GF31" s="597"/>
      <c r="GG31" s="597"/>
      <c r="GH31" s="597"/>
      <c r="GI31" s="597"/>
      <c r="GJ31" s="597"/>
      <c r="GK31" s="597"/>
      <c r="GL31" s="597"/>
      <c r="GM31" s="597"/>
      <c r="GN31" s="597"/>
      <c r="GO31" s="597"/>
      <c r="GP31" s="597"/>
      <c r="GQ31" s="597"/>
      <c r="GR31" s="597"/>
      <c r="GS31" s="597"/>
      <c r="GT31" s="597"/>
      <c r="GU31" s="597"/>
      <c r="GV31" s="597"/>
      <c r="GW31" s="597"/>
      <c r="GX31" s="597"/>
      <c r="GY31" s="597"/>
      <c r="GZ31" s="597"/>
      <c r="HA31" s="597"/>
      <c r="HB31" s="597"/>
      <c r="HC31" s="597"/>
      <c r="HD31" s="597"/>
      <c r="HE31" s="597"/>
      <c r="HF31" s="597"/>
      <c r="HG31" s="597"/>
      <c r="HH31" s="597"/>
      <c r="HI31" s="597"/>
      <c r="HJ31" s="597"/>
      <c r="HK31" s="597"/>
      <c r="HL31" s="597"/>
      <c r="HM31" s="597"/>
      <c r="HN31" s="597"/>
      <c r="HO31" s="597"/>
      <c r="HP31" s="597"/>
      <c r="HQ31" s="597"/>
      <c r="HR31" s="597"/>
      <c r="HS31" s="597"/>
      <c r="HT31" s="597"/>
      <c r="HU31" s="597"/>
      <c r="HV31" s="597"/>
      <c r="HW31" s="597"/>
      <c r="HX31" s="597"/>
      <c r="HY31" s="597"/>
      <c r="HZ31" s="597"/>
      <c r="IA31" s="597"/>
      <c r="IB31" s="597"/>
      <c r="IC31" s="597"/>
      <c r="ID31" s="597"/>
      <c r="IE31" s="597"/>
      <c r="IF31" s="597"/>
      <c r="IG31" s="597"/>
      <c r="IH31" s="597"/>
      <c r="II31" s="597"/>
      <c r="IJ31" s="597"/>
      <c r="IK31" s="597"/>
      <c r="IL31" s="597"/>
      <c r="IM31" s="597"/>
      <c r="IN31" s="597"/>
      <c r="IO31" s="597"/>
      <c r="IP31" s="597"/>
      <c r="IQ31" s="597"/>
      <c r="IR31" s="597"/>
      <c r="IS31" s="597"/>
      <c r="IT31" s="597"/>
      <c r="IU31" s="597"/>
      <c r="IV31" s="597"/>
      <c r="IW31" s="597"/>
      <c r="IX31" s="597"/>
      <c r="IY31" s="597"/>
      <c r="IZ31" s="597"/>
      <c r="JA31" s="597"/>
      <c r="JB31" s="597"/>
      <c r="JC31" s="597"/>
      <c r="JD31" s="597"/>
      <c r="JE31" s="597"/>
      <c r="JF31" s="597"/>
      <c r="JG31" s="597"/>
      <c r="JH31" s="597"/>
      <c r="JI31" s="597"/>
      <c r="JJ31" s="597"/>
      <c r="JK31" s="597"/>
      <c r="JL31" s="597"/>
      <c r="JM31" s="597"/>
      <c r="JN31" s="597"/>
      <c r="JO31" s="597"/>
      <c r="JP31" s="597"/>
      <c r="JQ31" s="597"/>
      <c r="JR31" s="597"/>
      <c r="JS31" s="597"/>
      <c r="JT31" s="597"/>
      <c r="JU31" s="597"/>
      <c r="JV31" s="597"/>
      <c r="JW31" s="597"/>
      <c r="JX31" s="597"/>
      <c r="JY31" s="597"/>
      <c r="JZ31" s="597"/>
      <c r="KA31" s="597"/>
      <c r="KB31" s="597"/>
      <c r="KC31" s="597"/>
      <c r="KD31" s="597"/>
      <c r="KE31" s="597"/>
      <c r="KF31" s="597"/>
      <c r="KG31" s="597"/>
      <c r="KH31" s="597"/>
      <c r="KI31" s="597"/>
      <c r="KJ31" s="597"/>
      <c r="KK31" s="597"/>
      <c r="KL31" s="597"/>
      <c r="KM31" s="597"/>
      <c r="KN31" s="597"/>
      <c r="KO31" s="597"/>
      <c r="KP31" s="597"/>
      <c r="KQ31" s="597"/>
      <c r="KR31" s="597"/>
      <c r="KS31" s="597"/>
      <c r="KT31" s="597"/>
      <c r="KU31" s="597"/>
      <c r="KV31" s="597"/>
      <c r="KW31" s="597"/>
      <c r="KX31" s="597"/>
      <c r="KY31" s="597"/>
      <c r="KZ31" s="597"/>
      <c r="LA31" s="597"/>
      <c r="LB31" s="597"/>
      <c r="LC31" s="597"/>
      <c r="LD31" s="597"/>
      <c r="LE31" s="597"/>
      <c r="LF31" s="597"/>
      <c r="LG31" s="597"/>
      <c r="LH31" s="597"/>
      <c r="LI31" s="597"/>
      <c r="LJ31" s="597"/>
      <c r="LK31" s="597"/>
      <c r="LL31" s="597"/>
      <c r="LM31" s="597"/>
      <c r="LN31" s="597"/>
      <c r="LO31" s="597"/>
      <c r="LP31" s="597"/>
      <c r="LQ31" s="597"/>
      <c r="LR31" s="597"/>
      <c r="LS31" s="597"/>
      <c r="LT31" s="597"/>
      <c r="LU31" s="597"/>
      <c r="LV31" s="597"/>
      <c r="LW31" s="597"/>
      <c r="LX31" s="597"/>
      <c r="LY31" s="597"/>
      <c r="LZ31" s="597"/>
      <c r="MA31" s="597"/>
      <c r="MB31" s="597"/>
      <c r="MC31" s="597"/>
      <c r="MD31" s="597"/>
      <c r="ME31" s="597"/>
      <c r="MF31" s="597"/>
      <c r="MG31" s="597"/>
      <c r="MH31" s="597"/>
      <c r="MI31" s="597"/>
      <c r="MJ31" s="597"/>
      <c r="MK31" s="597"/>
      <c r="ML31" s="597"/>
      <c r="MM31" s="597"/>
      <c r="MN31" s="597"/>
      <c r="MO31" s="597"/>
      <c r="MP31" s="597"/>
      <c r="MQ31" s="597"/>
      <c r="MR31" s="597"/>
      <c r="MS31" s="597"/>
      <c r="MT31" s="597"/>
      <c r="MU31" s="597"/>
      <c r="MV31" s="597"/>
      <c r="MW31" s="597"/>
      <c r="MX31" s="597"/>
      <c r="MY31" s="597"/>
      <c r="MZ31" s="597"/>
      <c r="NA31" s="597"/>
      <c r="NB31" s="597"/>
      <c r="NC31" s="597"/>
      <c r="ND31" s="597"/>
      <c r="NE31" s="597"/>
      <c r="NF31" s="597"/>
      <c r="NG31" s="597"/>
      <c r="NH31" s="597"/>
      <c r="NI31" s="597"/>
      <c r="NJ31" s="597"/>
      <c r="NK31" s="597"/>
      <c r="NL31" s="597"/>
      <c r="NM31" s="597"/>
      <c r="NN31" s="597"/>
      <c r="NO31" s="597"/>
      <c r="NP31" s="597"/>
      <c r="NQ31" s="597"/>
      <c r="NR31" s="597"/>
      <c r="NS31" s="597"/>
      <c r="NT31" s="597"/>
      <c r="NU31" s="597"/>
      <c r="NV31" s="597"/>
      <c r="NW31" s="597"/>
      <c r="NX31" s="597"/>
      <c r="NY31" s="597"/>
      <c r="NZ31" s="597"/>
      <c r="OA31" s="597"/>
      <c r="OB31" s="597"/>
      <c r="OC31" s="597"/>
      <c r="OD31" s="597"/>
      <c r="OE31" s="597"/>
      <c r="OF31" s="597"/>
      <c r="OG31" s="597"/>
      <c r="OH31" s="597"/>
      <c r="OI31" s="597"/>
      <c r="OJ31" s="597"/>
      <c r="OK31" s="597"/>
      <c r="OL31" s="597"/>
      <c r="OM31" s="597"/>
      <c r="ON31" s="597"/>
      <c r="OO31" s="597"/>
      <c r="OP31" s="597"/>
      <c r="OQ31" s="597"/>
      <c r="OR31" s="597"/>
      <c r="OS31" s="597"/>
      <c r="OT31" s="597"/>
      <c r="OU31" s="597"/>
      <c r="OV31" s="597"/>
      <c r="OW31" s="597"/>
      <c r="OX31" s="597"/>
      <c r="OY31" s="597"/>
      <c r="OZ31" s="597"/>
      <c r="PA31" s="597"/>
      <c r="PB31" s="597"/>
      <c r="PC31" s="597"/>
      <c r="PD31" s="597"/>
      <c r="PE31" s="597"/>
      <c r="PF31" s="597"/>
      <c r="PG31" s="597"/>
      <c r="PH31" s="597"/>
      <c r="PI31" s="597"/>
      <c r="PJ31" s="597"/>
      <c r="PK31" s="597"/>
      <c r="PL31" s="597"/>
      <c r="PM31" s="597"/>
      <c r="PN31" s="597"/>
      <c r="PO31" s="597"/>
      <c r="PP31" s="597"/>
      <c r="PQ31" s="597"/>
      <c r="PR31" s="597"/>
      <c r="PS31" s="597"/>
      <c r="PT31" s="597"/>
      <c r="PU31" s="597"/>
      <c r="PV31" s="597"/>
      <c r="PW31" s="597"/>
      <c r="PX31" s="597"/>
      <c r="PY31" s="597"/>
      <c r="PZ31" s="597"/>
      <c r="QA31" s="597"/>
      <c r="QB31" s="597"/>
      <c r="QC31" s="597"/>
      <c r="QD31" s="597"/>
      <c r="QE31" s="597"/>
      <c r="QF31" s="597"/>
      <c r="QG31" s="597"/>
      <c r="QH31" s="597"/>
      <c r="QI31" s="597"/>
      <c r="QJ31" s="597"/>
      <c r="QK31" s="597"/>
      <c r="QL31" s="597"/>
      <c r="QM31" s="597"/>
      <c r="QN31" s="597"/>
      <c r="QO31" s="597"/>
      <c r="QP31" s="597"/>
      <c r="QQ31" s="597"/>
      <c r="QR31" s="597"/>
      <c r="QS31" s="597"/>
      <c r="QT31" s="597"/>
      <c r="QU31" s="597"/>
      <c r="QV31" s="597"/>
      <c r="QW31" s="597"/>
      <c r="QX31" s="597"/>
      <c r="QY31" s="597"/>
      <c r="QZ31" s="597"/>
      <c r="RA31" s="597"/>
      <c r="RB31" s="597"/>
      <c r="RC31" s="597"/>
      <c r="RD31" s="597"/>
      <c r="RE31" s="597"/>
      <c r="RF31" s="597"/>
      <c r="RG31" s="597"/>
      <c r="RH31" s="597"/>
      <c r="RI31" s="597"/>
      <c r="RJ31" s="597"/>
      <c r="RK31" s="597"/>
      <c r="RL31" s="597"/>
      <c r="RM31" s="597"/>
      <c r="RN31" s="597"/>
      <c r="RO31" s="597"/>
      <c r="RP31" s="597"/>
      <c r="RQ31" s="597"/>
      <c r="RR31" s="597"/>
      <c r="RS31" s="597"/>
      <c r="RT31" s="597"/>
      <c r="RU31" s="597"/>
      <c r="RV31" s="597"/>
      <c r="RW31" s="597"/>
      <c r="RX31" s="597"/>
      <c r="RY31" s="597"/>
      <c r="RZ31" s="597"/>
      <c r="SA31" s="597"/>
      <c r="SB31" s="597"/>
      <c r="SC31" s="597"/>
      <c r="SD31" s="597"/>
      <c r="SE31" s="597"/>
      <c r="SF31" s="597"/>
      <c r="SG31" s="597"/>
      <c r="SH31" s="597"/>
      <c r="SI31" s="597"/>
      <c r="SJ31" s="597"/>
      <c r="SK31" s="597"/>
      <c r="SL31" s="597"/>
      <c r="SM31" s="597"/>
      <c r="SN31" s="597"/>
      <c r="SO31" s="597"/>
      <c r="SP31" s="597"/>
      <c r="SQ31" s="597"/>
      <c r="SR31" s="597"/>
      <c r="SS31" s="597"/>
      <c r="ST31" s="597"/>
      <c r="SU31" s="597"/>
      <c r="SV31" s="597"/>
      <c r="SW31" s="597"/>
      <c r="SX31" s="597"/>
      <c r="SY31" s="597"/>
      <c r="SZ31" s="597"/>
      <c r="TA31" s="597"/>
      <c r="TB31" s="597"/>
      <c r="TC31" s="597"/>
      <c r="TD31" s="597"/>
      <c r="TE31" s="597"/>
      <c r="TF31" s="597"/>
      <c r="TG31" s="597"/>
      <c r="TH31" s="597"/>
      <c r="TI31" s="597"/>
      <c r="TJ31" s="597"/>
      <c r="TK31" s="597"/>
      <c r="TL31" s="597"/>
      <c r="TM31" s="597"/>
      <c r="TN31" s="597"/>
      <c r="TO31" s="597"/>
      <c r="TP31" s="597"/>
      <c r="TQ31" s="597"/>
      <c r="TR31" s="597"/>
      <c r="TS31" s="597"/>
      <c r="TT31" s="597"/>
      <c r="TU31" s="597"/>
      <c r="TV31" s="597"/>
      <c r="TW31" s="597"/>
      <c r="TX31" s="597"/>
      <c r="TY31" s="597"/>
      <c r="TZ31" s="597"/>
      <c r="UA31" s="597"/>
      <c r="UB31" s="597"/>
      <c r="UC31" s="597"/>
      <c r="UD31" s="597"/>
      <c r="UE31" s="597"/>
      <c r="UF31" s="597"/>
      <c r="UG31" s="597"/>
      <c r="UH31" s="597"/>
      <c r="UI31" s="597"/>
      <c r="UJ31" s="597"/>
      <c r="UK31" s="597"/>
      <c r="UL31" s="597"/>
      <c r="UM31" s="597"/>
      <c r="UN31" s="597"/>
      <c r="UO31" s="597"/>
      <c r="UP31" s="597"/>
      <c r="UQ31" s="597"/>
      <c r="UR31" s="597"/>
      <c r="US31" s="597"/>
      <c r="UT31" s="597"/>
      <c r="UU31" s="597"/>
      <c r="UV31" s="597"/>
      <c r="UW31" s="597"/>
      <c r="UX31" s="597"/>
      <c r="UY31" s="597"/>
      <c r="UZ31" s="597"/>
      <c r="VA31" s="597"/>
      <c r="VB31" s="597"/>
      <c r="VC31" s="597"/>
      <c r="VD31" s="597"/>
      <c r="VE31" s="597"/>
      <c r="VF31" s="597"/>
      <c r="VG31" s="597"/>
      <c r="VH31" s="597"/>
      <c r="VI31" s="597"/>
      <c r="VJ31" s="597"/>
      <c r="VK31" s="597"/>
      <c r="VL31" s="597"/>
      <c r="VM31" s="597"/>
      <c r="VN31" s="597"/>
      <c r="VO31" s="597"/>
      <c r="VP31" s="597"/>
      <c r="VQ31" s="597"/>
      <c r="VR31" s="597"/>
      <c r="VS31" s="597"/>
      <c r="VT31" s="597"/>
      <c r="VU31" s="597"/>
      <c r="VV31" s="597"/>
      <c r="VW31" s="597"/>
      <c r="VX31" s="597"/>
      <c r="VY31" s="597"/>
      <c r="VZ31" s="597"/>
      <c r="WA31" s="597"/>
      <c r="WB31" s="597"/>
      <c r="WC31" s="597"/>
      <c r="WD31" s="597"/>
      <c r="WE31" s="597"/>
      <c r="WF31" s="597"/>
      <c r="WG31" s="597"/>
      <c r="WH31" s="597"/>
      <c r="WI31" s="597"/>
      <c r="WJ31" s="597"/>
      <c r="WK31" s="597"/>
      <c r="WL31" s="597"/>
      <c r="WM31" s="597"/>
      <c r="WN31" s="597"/>
      <c r="WO31" s="597"/>
      <c r="WP31" s="597"/>
      <c r="WQ31" s="597"/>
      <c r="WR31" s="597"/>
      <c r="WS31" s="597"/>
      <c r="WT31" s="597"/>
      <c r="WU31" s="597"/>
      <c r="WV31" s="597"/>
      <c r="WW31" s="597"/>
      <c r="WX31" s="597"/>
      <c r="WY31" s="597"/>
      <c r="WZ31" s="597"/>
      <c r="XA31" s="597"/>
      <c r="XB31" s="597"/>
      <c r="XC31" s="597"/>
      <c r="XD31" s="597"/>
      <c r="XE31" s="597"/>
      <c r="XF31" s="597"/>
      <c r="XG31" s="597"/>
      <c r="XH31" s="597"/>
      <c r="XI31" s="597"/>
      <c r="XJ31" s="597"/>
      <c r="XK31" s="597"/>
      <c r="XL31" s="597"/>
      <c r="XM31" s="597"/>
      <c r="XN31" s="597"/>
      <c r="XO31" s="597"/>
      <c r="XP31" s="597"/>
      <c r="XQ31" s="597"/>
      <c r="XR31" s="597"/>
      <c r="XS31" s="597"/>
      <c r="XT31" s="597"/>
      <c r="XU31" s="597"/>
      <c r="XV31" s="597"/>
      <c r="XW31" s="597"/>
      <c r="XX31" s="597"/>
      <c r="XY31" s="597"/>
      <c r="XZ31" s="597"/>
      <c r="YA31" s="597"/>
      <c r="YB31" s="597"/>
      <c r="YC31" s="597"/>
      <c r="YD31" s="597"/>
      <c r="YE31" s="597"/>
      <c r="YF31" s="597"/>
      <c r="YG31" s="597"/>
      <c r="YH31" s="597"/>
      <c r="YI31" s="597"/>
      <c r="YJ31" s="597"/>
      <c r="YK31" s="597"/>
      <c r="YL31" s="597"/>
      <c r="YM31" s="597"/>
      <c r="YN31" s="597"/>
      <c r="YO31" s="597"/>
      <c r="YP31" s="597"/>
      <c r="YQ31" s="597"/>
      <c r="YR31" s="597"/>
      <c r="YS31" s="597"/>
      <c r="YT31" s="597"/>
      <c r="YU31" s="597"/>
      <c r="YV31" s="597"/>
      <c r="YW31" s="597"/>
      <c r="YX31" s="597"/>
      <c r="YY31" s="597"/>
      <c r="YZ31" s="597"/>
      <c r="ZA31" s="597"/>
      <c r="ZB31" s="597"/>
      <c r="ZC31" s="597"/>
      <c r="ZD31" s="597"/>
      <c r="ZE31" s="597"/>
      <c r="ZF31" s="597"/>
      <c r="ZG31" s="597"/>
      <c r="ZH31" s="597"/>
      <c r="ZI31" s="597"/>
      <c r="ZJ31" s="597"/>
      <c r="ZK31" s="597"/>
      <c r="ZL31" s="597"/>
      <c r="ZM31" s="597"/>
      <c r="ZN31" s="597"/>
      <c r="ZO31" s="597"/>
      <c r="ZP31" s="597"/>
      <c r="ZQ31" s="597"/>
      <c r="ZR31" s="597"/>
      <c r="ZS31" s="597"/>
      <c r="ZT31" s="597"/>
      <c r="ZU31" s="597"/>
      <c r="ZV31" s="597"/>
      <c r="ZW31" s="597"/>
      <c r="ZX31" s="597"/>
      <c r="ZY31" s="597"/>
      <c r="ZZ31" s="597"/>
      <c r="AAA31" s="597"/>
      <c r="AAB31" s="597"/>
      <c r="AAC31" s="597"/>
      <c r="AAD31" s="597"/>
      <c r="AAE31" s="597"/>
      <c r="AAF31" s="597"/>
      <c r="AAG31" s="597"/>
      <c r="AAH31" s="597"/>
      <c r="AAI31" s="597"/>
      <c r="AAJ31" s="597"/>
      <c r="AAK31" s="597"/>
      <c r="AAL31" s="597"/>
      <c r="AAM31" s="597"/>
      <c r="AAN31" s="597"/>
      <c r="AAO31" s="597"/>
      <c r="AAP31" s="597"/>
      <c r="AAQ31" s="597"/>
      <c r="AAR31" s="597"/>
      <c r="AAS31" s="597"/>
      <c r="AAT31" s="597"/>
      <c r="AAU31" s="597"/>
      <c r="AAV31" s="597"/>
      <c r="AAW31" s="597"/>
      <c r="AAX31" s="597"/>
      <c r="AAY31" s="597"/>
      <c r="AAZ31" s="597"/>
      <c r="ABA31" s="597"/>
      <c r="ABB31" s="597"/>
      <c r="ABC31" s="597"/>
      <c r="ABD31" s="597"/>
      <c r="ABE31" s="597"/>
      <c r="ABF31" s="597"/>
      <c r="ABG31" s="597"/>
      <c r="ABH31" s="597"/>
      <c r="ABI31" s="597"/>
      <c r="ABJ31" s="597"/>
      <c r="ABK31" s="597"/>
      <c r="ABL31" s="597"/>
      <c r="ABM31" s="597"/>
      <c r="ABN31" s="597"/>
      <c r="ABO31" s="597"/>
      <c r="ABP31" s="597"/>
      <c r="ABQ31" s="597"/>
      <c r="ABR31" s="597"/>
      <c r="ABS31" s="597"/>
      <c r="ABT31" s="597"/>
      <c r="ABU31" s="597"/>
      <c r="ABV31" s="597"/>
      <c r="ABW31" s="597"/>
      <c r="ABX31" s="597"/>
      <c r="ABY31" s="597"/>
      <c r="ABZ31" s="597"/>
      <c r="ACA31" s="597"/>
      <c r="ACB31" s="597"/>
      <c r="ACC31" s="597"/>
      <c r="ACD31" s="597"/>
      <c r="ACE31" s="597"/>
      <c r="ACF31" s="597"/>
      <c r="ACG31" s="597"/>
      <c r="ACH31" s="597"/>
      <c r="ACI31" s="597"/>
      <c r="ACJ31" s="597"/>
      <c r="ACK31" s="597"/>
      <c r="ACL31" s="597"/>
      <c r="ACM31" s="597"/>
      <c r="ACN31" s="597"/>
      <c r="ACO31" s="597"/>
      <c r="ACP31" s="597"/>
      <c r="ACQ31" s="597"/>
      <c r="ACR31" s="597"/>
      <c r="ACS31" s="597"/>
      <c r="ACT31" s="597"/>
      <c r="ACU31" s="597"/>
      <c r="ACV31" s="597"/>
      <c r="ACW31" s="597"/>
      <c r="ACX31" s="597"/>
      <c r="ACY31" s="597"/>
      <c r="ACZ31" s="597"/>
      <c r="ADA31" s="597"/>
      <c r="ADB31" s="597"/>
      <c r="ADC31" s="597"/>
      <c r="ADD31" s="597"/>
      <c r="ADE31" s="597"/>
      <c r="ADF31" s="597"/>
      <c r="ADG31" s="597"/>
      <c r="ADH31" s="597"/>
      <c r="ADI31" s="597"/>
      <c r="ADJ31" s="597"/>
      <c r="ADK31" s="597"/>
      <c r="ADL31" s="597"/>
      <c r="ADM31" s="597"/>
      <c r="ADN31" s="597"/>
      <c r="ADO31" s="597"/>
      <c r="ADP31" s="597"/>
      <c r="ADQ31" s="597"/>
      <c r="ADR31" s="597"/>
      <c r="ADS31" s="597"/>
      <c r="ADT31" s="597"/>
      <c r="ADU31" s="597"/>
      <c r="ADV31" s="597"/>
      <c r="ADW31" s="597"/>
      <c r="ADX31" s="597"/>
      <c r="ADY31" s="597"/>
      <c r="ADZ31" s="597"/>
      <c r="AEA31" s="597"/>
      <c r="AEB31" s="597"/>
      <c r="AEC31" s="597"/>
      <c r="AED31" s="597"/>
      <c r="AEE31" s="597"/>
      <c r="AEF31" s="597"/>
      <c r="AEG31" s="597"/>
      <c r="AEH31" s="597"/>
      <c r="AEI31" s="597"/>
    </row>
    <row r="32" spans="2:815" s="204" customFormat="1" ht="15.75" x14ac:dyDescent="0.25">
      <c r="B32" s="494" t="s">
        <v>193</v>
      </c>
      <c r="C32" s="639">
        <f>C15</f>
        <v>2824</v>
      </c>
      <c r="D32" s="498" t="s">
        <v>190</v>
      </c>
      <c r="E32" s="548"/>
      <c r="F32" s="633">
        <f>C32*'Taršos faktoriai'!J63*VAP!$E$9/1000</f>
        <v>32.419519999999999</v>
      </c>
      <c r="G32" s="633">
        <f>C32*'Taršos faktoriai'!K70*VAP!$E$10/1000</f>
        <v>37.418000000000006</v>
      </c>
      <c r="H32" s="643">
        <f t="shared" si="1"/>
        <v>69.837520000000012</v>
      </c>
      <c r="I32" s="597"/>
      <c r="J32" s="597"/>
      <c r="K32" s="597"/>
      <c r="L32" s="597"/>
      <c r="M32" s="597"/>
      <c r="N32" s="597"/>
      <c r="O32" s="597"/>
      <c r="P32" s="597"/>
      <c r="Q32" s="597"/>
      <c r="R32" s="597"/>
      <c r="S32" s="597"/>
      <c r="T32" s="597"/>
      <c r="U32" s="597"/>
      <c r="V32" s="597"/>
      <c r="W32" s="597"/>
      <c r="X32" s="597"/>
      <c r="Y32" s="597"/>
      <c r="Z32" s="597"/>
      <c r="AA32" s="597"/>
      <c r="AB32" s="597"/>
      <c r="AC32" s="597"/>
      <c r="AD32" s="597"/>
      <c r="AE32" s="597"/>
      <c r="AF32" s="597"/>
      <c r="AG32" s="597"/>
      <c r="AH32" s="597"/>
      <c r="AI32" s="597"/>
      <c r="AJ32" s="597"/>
      <c r="AK32" s="597"/>
      <c r="AL32" s="597"/>
      <c r="AM32" s="597"/>
      <c r="AN32" s="597"/>
      <c r="AO32" s="597"/>
      <c r="AP32" s="597"/>
      <c r="AQ32" s="597"/>
      <c r="AR32" s="597"/>
      <c r="AS32" s="597"/>
      <c r="AT32" s="597"/>
      <c r="AU32" s="597"/>
      <c r="AV32" s="597"/>
      <c r="AW32" s="597"/>
      <c r="AX32" s="597"/>
      <c r="AY32" s="597"/>
      <c r="AZ32" s="597"/>
      <c r="BA32" s="597"/>
      <c r="BB32" s="597"/>
      <c r="BC32" s="597"/>
      <c r="BD32" s="597"/>
      <c r="BE32" s="597"/>
      <c r="BF32" s="597"/>
      <c r="BG32" s="597"/>
      <c r="BH32" s="597"/>
      <c r="BI32" s="597"/>
      <c r="BJ32" s="597"/>
      <c r="BK32" s="597"/>
      <c r="BL32" s="597"/>
      <c r="BM32" s="597"/>
      <c r="BN32" s="597"/>
      <c r="BO32" s="597"/>
      <c r="BP32" s="597"/>
      <c r="BQ32" s="597"/>
      <c r="BR32" s="597"/>
      <c r="BS32" s="597"/>
      <c r="BT32" s="597"/>
      <c r="BU32" s="597"/>
      <c r="BV32" s="597"/>
      <c r="BW32" s="597"/>
      <c r="BX32" s="597"/>
      <c r="BY32" s="597"/>
      <c r="BZ32" s="597"/>
      <c r="CA32" s="597"/>
      <c r="CB32" s="597"/>
      <c r="CC32" s="597"/>
      <c r="CD32" s="597"/>
      <c r="CE32" s="597"/>
      <c r="CF32" s="597"/>
      <c r="CG32" s="597"/>
      <c r="CH32" s="597"/>
      <c r="CI32" s="597"/>
      <c r="CJ32" s="597"/>
      <c r="CK32" s="597"/>
      <c r="CL32" s="597"/>
      <c r="CM32" s="597"/>
      <c r="CN32" s="597"/>
      <c r="CO32" s="597"/>
      <c r="CP32" s="597"/>
      <c r="CQ32" s="597"/>
      <c r="CR32" s="597"/>
      <c r="CS32" s="597"/>
      <c r="CT32" s="597"/>
      <c r="CU32" s="597"/>
      <c r="CV32" s="597"/>
      <c r="CW32" s="597"/>
      <c r="CX32" s="597"/>
      <c r="CY32" s="597"/>
      <c r="CZ32" s="597"/>
      <c r="DA32" s="597"/>
      <c r="DB32" s="597"/>
      <c r="DC32" s="597"/>
      <c r="DD32" s="597"/>
      <c r="DE32" s="597"/>
      <c r="DF32" s="597"/>
      <c r="DG32" s="597"/>
      <c r="DH32" s="597"/>
      <c r="DI32" s="597"/>
      <c r="DJ32" s="597"/>
      <c r="DK32" s="597"/>
      <c r="DL32" s="597"/>
      <c r="DM32" s="597"/>
      <c r="DN32" s="597"/>
      <c r="DO32" s="597"/>
      <c r="DP32" s="597"/>
      <c r="DQ32" s="597"/>
      <c r="DR32" s="597"/>
      <c r="DS32" s="597"/>
      <c r="DT32" s="597"/>
      <c r="DU32" s="597"/>
      <c r="DV32" s="597"/>
      <c r="DW32" s="597"/>
      <c r="DX32" s="597"/>
      <c r="DY32" s="597"/>
      <c r="DZ32" s="597"/>
      <c r="EA32" s="597"/>
      <c r="EB32" s="597"/>
      <c r="EC32" s="597"/>
      <c r="ED32" s="597"/>
      <c r="EE32" s="597"/>
      <c r="EF32" s="597"/>
      <c r="EG32" s="597"/>
      <c r="EH32" s="597"/>
      <c r="EI32" s="597"/>
      <c r="EJ32" s="597"/>
      <c r="EK32" s="597"/>
      <c r="EL32" s="597"/>
      <c r="EM32" s="597"/>
      <c r="EN32" s="597"/>
      <c r="EO32" s="597"/>
      <c r="EP32" s="597"/>
      <c r="EQ32" s="597"/>
      <c r="ER32" s="597"/>
      <c r="ES32" s="597"/>
      <c r="ET32" s="597"/>
      <c r="EU32" s="597"/>
      <c r="EV32" s="597"/>
      <c r="EW32" s="597"/>
      <c r="EX32" s="597"/>
      <c r="EY32" s="597"/>
      <c r="EZ32" s="597"/>
      <c r="FA32" s="597"/>
      <c r="FB32" s="597"/>
      <c r="FC32" s="597"/>
      <c r="FD32" s="597"/>
      <c r="FE32" s="597"/>
      <c r="FF32" s="597"/>
      <c r="FG32" s="597"/>
      <c r="FH32" s="597"/>
      <c r="FI32" s="597"/>
      <c r="FJ32" s="597"/>
      <c r="FK32" s="597"/>
      <c r="FL32" s="597"/>
      <c r="FM32" s="597"/>
      <c r="FN32" s="597"/>
      <c r="FO32" s="597"/>
      <c r="FP32" s="597"/>
      <c r="FQ32" s="597"/>
      <c r="FR32" s="597"/>
      <c r="FS32" s="597"/>
      <c r="FT32" s="597"/>
      <c r="FU32" s="597"/>
      <c r="FV32" s="597"/>
      <c r="FW32" s="597"/>
      <c r="FX32" s="597"/>
      <c r="FY32" s="597"/>
      <c r="FZ32" s="597"/>
      <c r="GA32" s="597"/>
      <c r="GB32" s="597"/>
      <c r="GC32" s="597"/>
      <c r="GD32" s="597"/>
      <c r="GE32" s="597"/>
      <c r="GF32" s="597"/>
      <c r="GG32" s="597"/>
      <c r="GH32" s="597"/>
      <c r="GI32" s="597"/>
      <c r="GJ32" s="597"/>
      <c r="GK32" s="597"/>
      <c r="GL32" s="597"/>
      <c r="GM32" s="597"/>
      <c r="GN32" s="597"/>
      <c r="GO32" s="597"/>
      <c r="GP32" s="597"/>
      <c r="GQ32" s="597"/>
      <c r="GR32" s="597"/>
      <c r="GS32" s="597"/>
      <c r="GT32" s="597"/>
      <c r="GU32" s="597"/>
      <c r="GV32" s="597"/>
      <c r="GW32" s="597"/>
      <c r="GX32" s="597"/>
      <c r="GY32" s="597"/>
      <c r="GZ32" s="597"/>
      <c r="HA32" s="597"/>
      <c r="HB32" s="597"/>
      <c r="HC32" s="597"/>
      <c r="HD32" s="597"/>
      <c r="HE32" s="597"/>
      <c r="HF32" s="597"/>
      <c r="HG32" s="597"/>
      <c r="HH32" s="597"/>
      <c r="HI32" s="597"/>
      <c r="HJ32" s="597"/>
      <c r="HK32" s="597"/>
      <c r="HL32" s="597"/>
      <c r="HM32" s="597"/>
      <c r="HN32" s="597"/>
      <c r="HO32" s="597"/>
      <c r="HP32" s="597"/>
      <c r="HQ32" s="597"/>
      <c r="HR32" s="597"/>
      <c r="HS32" s="597"/>
      <c r="HT32" s="597"/>
      <c r="HU32" s="597"/>
      <c r="HV32" s="597"/>
      <c r="HW32" s="597"/>
      <c r="HX32" s="597"/>
      <c r="HY32" s="597"/>
      <c r="HZ32" s="597"/>
      <c r="IA32" s="597"/>
      <c r="IB32" s="597"/>
      <c r="IC32" s="597"/>
      <c r="ID32" s="597"/>
      <c r="IE32" s="597"/>
      <c r="IF32" s="597"/>
      <c r="IG32" s="597"/>
      <c r="IH32" s="597"/>
      <c r="II32" s="597"/>
      <c r="IJ32" s="597"/>
      <c r="IK32" s="597"/>
      <c r="IL32" s="597"/>
      <c r="IM32" s="597"/>
      <c r="IN32" s="597"/>
      <c r="IO32" s="597"/>
      <c r="IP32" s="597"/>
      <c r="IQ32" s="597"/>
      <c r="IR32" s="597"/>
      <c r="IS32" s="597"/>
      <c r="IT32" s="597"/>
      <c r="IU32" s="597"/>
      <c r="IV32" s="597"/>
      <c r="IW32" s="597"/>
      <c r="IX32" s="597"/>
      <c r="IY32" s="597"/>
      <c r="IZ32" s="597"/>
      <c r="JA32" s="597"/>
      <c r="JB32" s="597"/>
      <c r="JC32" s="597"/>
      <c r="JD32" s="597"/>
      <c r="JE32" s="597"/>
      <c r="JF32" s="597"/>
      <c r="JG32" s="597"/>
      <c r="JH32" s="597"/>
      <c r="JI32" s="597"/>
      <c r="JJ32" s="597"/>
      <c r="JK32" s="597"/>
      <c r="JL32" s="597"/>
      <c r="JM32" s="597"/>
      <c r="JN32" s="597"/>
      <c r="JO32" s="597"/>
      <c r="JP32" s="597"/>
      <c r="JQ32" s="597"/>
      <c r="JR32" s="597"/>
      <c r="JS32" s="597"/>
      <c r="JT32" s="597"/>
      <c r="JU32" s="597"/>
      <c r="JV32" s="597"/>
      <c r="JW32" s="597"/>
      <c r="JX32" s="597"/>
      <c r="JY32" s="597"/>
      <c r="JZ32" s="597"/>
      <c r="KA32" s="597"/>
      <c r="KB32" s="597"/>
      <c r="KC32" s="597"/>
      <c r="KD32" s="597"/>
      <c r="KE32" s="597"/>
      <c r="KF32" s="597"/>
      <c r="KG32" s="597"/>
      <c r="KH32" s="597"/>
      <c r="KI32" s="597"/>
      <c r="KJ32" s="597"/>
      <c r="KK32" s="597"/>
      <c r="KL32" s="597"/>
      <c r="KM32" s="597"/>
      <c r="KN32" s="597"/>
      <c r="KO32" s="597"/>
      <c r="KP32" s="597"/>
      <c r="KQ32" s="597"/>
      <c r="KR32" s="597"/>
      <c r="KS32" s="597"/>
      <c r="KT32" s="597"/>
      <c r="KU32" s="597"/>
      <c r="KV32" s="597"/>
      <c r="KW32" s="597"/>
      <c r="KX32" s="597"/>
      <c r="KY32" s="597"/>
      <c r="KZ32" s="597"/>
      <c r="LA32" s="597"/>
      <c r="LB32" s="597"/>
      <c r="LC32" s="597"/>
      <c r="LD32" s="597"/>
      <c r="LE32" s="597"/>
      <c r="LF32" s="597"/>
      <c r="LG32" s="597"/>
      <c r="LH32" s="597"/>
      <c r="LI32" s="597"/>
      <c r="LJ32" s="597"/>
      <c r="LK32" s="597"/>
      <c r="LL32" s="597"/>
      <c r="LM32" s="597"/>
      <c r="LN32" s="597"/>
      <c r="LO32" s="597"/>
      <c r="LP32" s="597"/>
      <c r="LQ32" s="597"/>
      <c r="LR32" s="597"/>
      <c r="LS32" s="597"/>
      <c r="LT32" s="597"/>
      <c r="LU32" s="597"/>
      <c r="LV32" s="597"/>
      <c r="LW32" s="597"/>
      <c r="LX32" s="597"/>
      <c r="LY32" s="597"/>
      <c r="LZ32" s="597"/>
      <c r="MA32" s="597"/>
      <c r="MB32" s="597"/>
      <c r="MC32" s="597"/>
      <c r="MD32" s="597"/>
      <c r="ME32" s="597"/>
      <c r="MF32" s="597"/>
      <c r="MG32" s="597"/>
      <c r="MH32" s="597"/>
      <c r="MI32" s="597"/>
      <c r="MJ32" s="597"/>
      <c r="MK32" s="597"/>
      <c r="ML32" s="597"/>
      <c r="MM32" s="597"/>
      <c r="MN32" s="597"/>
      <c r="MO32" s="597"/>
      <c r="MP32" s="597"/>
      <c r="MQ32" s="597"/>
      <c r="MR32" s="597"/>
      <c r="MS32" s="597"/>
      <c r="MT32" s="597"/>
      <c r="MU32" s="597"/>
      <c r="MV32" s="597"/>
      <c r="MW32" s="597"/>
      <c r="MX32" s="597"/>
      <c r="MY32" s="597"/>
      <c r="MZ32" s="597"/>
      <c r="NA32" s="597"/>
      <c r="NB32" s="597"/>
      <c r="NC32" s="597"/>
      <c r="ND32" s="597"/>
      <c r="NE32" s="597"/>
      <c r="NF32" s="597"/>
      <c r="NG32" s="597"/>
      <c r="NH32" s="597"/>
      <c r="NI32" s="597"/>
      <c r="NJ32" s="597"/>
      <c r="NK32" s="597"/>
      <c r="NL32" s="597"/>
      <c r="NM32" s="597"/>
      <c r="NN32" s="597"/>
      <c r="NO32" s="597"/>
      <c r="NP32" s="597"/>
      <c r="NQ32" s="597"/>
      <c r="NR32" s="597"/>
      <c r="NS32" s="597"/>
      <c r="NT32" s="597"/>
      <c r="NU32" s="597"/>
      <c r="NV32" s="597"/>
      <c r="NW32" s="597"/>
      <c r="NX32" s="597"/>
      <c r="NY32" s="597"/>
      <c r="NZ32" s="597"/>
      <c r="OA32" s="597"/>
      <c r="OB32" s="597"/>
      <c r="OC32" s="597"/>
      <c r="OD32" s="597"/>
      <c r="OE32" s="597"/>
      <c r="OF32" s="597"/>
      <c r="OG32" s="597"/>
      <c r="OH32" s="597"/>
      <c r="OI32" s="597"/>
      <c r="OJ32" s="597"/>
      <c r="OK32" s="597"/>
      <c r="OL32" s="597"/>
      <c r="OM32" s="597"/>
      <c r="ON32" s="597"/>
      <c r="OO32" s="597"/>
      <c r="OP32" s="597"/>
      <c r="OQ32" s="597"/>
      <c r="OR32" s="597"/>
      <c r="OS32" s="597"/>
      <c r="OT32" s="597"/>
      <c r="OU32" s="597"/>
      <c r="OV32" s="597"/>
      <c r="OW32" s="597"/>
      <c r="OX32" s="597"/>
      <c r="OY32" s="597"/>
      <c r="OZ32" s="597"/>
      <c r="PA32" s="597"/>
      <c r="PB32" s="597"/>
      <c r="PC32" s="597"/>
      <c r="PD32" s="597"/>
      <c r="PE32" s="597"/>
      <c r="PF32" s="597"/>
      <c r="PG32" s="597"/>
      <c r="PH32" s="597"/>
      <c r="PI32" s="597"/>
      <c r="PJ32" s="597"/>
      <c r="PK32" s="597"/>
      <c r="PL32" s="597"/>
      <c r="PM32" s="597"/>
      <c r="PN32" s="597"/>
      <c r="PO32" s="597"/>
      <c r="PP32" s="597"/>
      <c r="PQ32" s="597"/>
      <c r="PR32" s="597"/>
      <c r="PS32" s="597"/>
      <c r="PT32" s="597"/>
      <c r="PU32" s="597"/>
      <c r="PV32" s="597"/>
      <c r="PW32" s="597"/>
      <c r="PX32" s="597"/>
      <c r="PY32" s="597"/>
      <c r="PZ32" s="597"/>
      <c r="QA32" s="597"/>
      <c r="QB32" s="597"/>
      <c r="QC32" s="597"/>
      <c r="QD32" s="597"/>
      <c r="QE32" s="597"/>
      <c r="QF32" s="597"/>
      <c r="QG32" s="597"/>
      <c r="QH32" s="597"/>
      <c r="QI32" s="597"/>
      <c r="QJ32" s="597"/>
      <c r="QK32" s="597"/>
      <c r="QL32" s="597"/>
      <c r="QM32" s="597"/>
      <c r="QN32" s="597"/>
      <c r="QO32" s="597"/>
      <c r="QP32" s="597"/>
      <c r="QQ32" s="597"/>
      <c r="QR32" s="597"/>
      <c r="QS32" s="597"/>
      <c r="QT32" s="597"/>
      <c r="QU32" s="597"/>
      <c r="QV32" s="597"/>
      <c r="QW32" s="597"/>
      <c r="QX32" s="597"/>
      <c r="QY32" s="597"/>
      <c r="QZ32" s="597"/>
      <c r="RA32" s="597"/>
      <c r="RB32" s="597"/>
      <c r="RC32" s="597"/>
      <c r="RD32" s="597"/>
      <c r="RE32" s="597"/>
      <c r="RF32" s="597"/>
      <c r="RG32" s="597"/>
      <c r="RH32" s="597"/>
      <c r="RI32" s="597"/>
      <c r="RJ32" s="597"/>
      <c r="RK32" s="597"/>
      <c r="RL32" s="597"/>
      <c r="RM32" s="597"/>
      <c r="RN32" s="597"/>
      <c r="RO32" s="597"/>
      <c r="RP32" s="597"/>
      <c r="RQ32" s="597"/>
      <c r="RR32" s="597"/>
      <c r="RS32" s="597"/>
      <c r="RT32" s="597"/>
      <c r="RU32" s="597"/>
      <c r="RV32" s="597"/>
      <c r="RW32" s="597"/>
      <c r="RX32" s="597"/>
      <c r="RY32" s="597"/>
      <c r="RZ32" s="597"/>
      <c r="SA32" s="597"/>
      <c r="SB32" s="597"/>
      <c r="SC32" s="597"/>
      <c r="SD32" s="597"/>
      <c r="SE32" s="597"/>
      <c r="SF32" s="597"/>
      <c r="SG32" s="597"/>
      <c r="SH32" s="597"/>
      <c r="SI32" s="597"/>
      <c r="SJ32" s="597"/>
      <c r="SK32" s="597"/>
      <c r="SL32" s="597"/>
      <c r="SM32" s="597"/>
      <c r="SN32" s="597"/>
      <c r="SO32" s="597"/>
      <c r="SP32" s="597"/>
      <c r="SQ32" s="597"/>
      <c r="SR32" s="597"/>
      <c r="SS32" s="597"/>
      <c r="ST32" s="597"/>
      <c r="SU32" s="597"/>
      <c r="SV32" s="597"/>
      <c r="SW32" s="597"/>
      <c r="SX32" s="597"/>
      <c r="SY32" s="597"/>
      <c r="SZ32" s="597"/>
      <c r="TA32" s="597"/>
      <c r="TB32" s="597"/>
      <c r="TC32" s="597"/>
      <c r="TD32" s="597"/>
      <c r="TE32" s="597"/>
      <c r="TF32" s="597"/>
      <c r="TG32" s="597"/>
      <c r="TH32" s="597"/>
      <c r="TI32" s="597"/>
      <c r="TJ32" s="597"/>
      <c r="TK32" s="597"/>
      <c r="TL32" s="597"/>
      <c r="TM32" s="597"/>
      <c r="TN32" s="597"/>
      <c r="TO32" s="597"/>
      <c r="TP32" s="597"/>
      <c r="TQ32" s="597"/>
      <c r="TR32" s="597"/>
      <c r="TS32" s="597"/>
      <c r="TT32" s="597"/>
      <c r="TU32" s="597"/>
      <c r="TV32" s="597"/>
      <c r="TW32" s="597"/>
      <c r="TX32" s="597"/>
      <c r="TY32" s="597"/>
      <c r="TZ32" s="597"/>
      <c r="UA32" s="597"/>
      <c r="UB32" s="597"/>
      <c r="UC32" s="597"/>
      <c r="UD32" s="597"/>
      <c r="UE32" s="597"/>
      <c r="UF32" s="597"/>
      <c r="UG32" s="597"/>
      <c r="UH32" s="597"/>
      <c r="UI32" s="597"/>
      <c r="UJ32" s="597"/>
      <c r="UK32" s="597"/>
      <c r="UL32" s="597"/>
      <c r="UM32" s="597"/>
      <c r="UN32" s="597"/>
      <c r="UO32" s="597"/>
      <c r="UP32" s="597"/>
      <c r="UQ32" s="597"/>
      <c r="UR32" s="597"/>
      <c r="US32" s="597"/>
      <c r="UT32" s="597"/>
      <c r="UU32" s="597"/>
      <c r="UV32" s="597"/>
      <c r="UW32" s="597"/>
      <c r="UX32" s="597"/>
      <c r="UY32" s="597"/>
      <c r="UZ32" s="597"/>
      <c r="VA32" s="597"/>
      <c r="VB32" s="597"/>
      <c r="VC32" s="597"/>
      <c r="VD32" s="597"/>
      <c r="VE32" s="597"/>
      <c r="VF32" s="597"/>
      <c r="VG32" s="597"/>
      <c r="VH32" s="597"/>
      <c r="VI32" s="597"/>
      <c r="VJ32" s="597"/>
      <c r="VK32" s="597"/>
      <c r="VL32" s="597"/>
      <c r="VM32" s="597"/>
      <c r="VN32" s="597"/>
      <c r="VO32" s="597"/>
      <c r="VP32" s="597"/>
      <c r="VQ32" s="597"/>
      <c r="VR32" s="597"/>
      <c r="VS32" s="597"/>
      <c r="VT32" s="597"/>
      <c r="VU32" s="597"/>
      <c r="VV32" s="597"/>
      <c r="VW32" s="597"/>
      <c r="VX32" s="597"/>
      <c r="VY32" s="597"/>
      <c r="VZ32" s="597"/>
      <c r="WA32" s="597"/>
      <c r="WB32" s="597"/>
      <c r="WC32" s="597"/>
      <c r="WD32" s="597"/>
      <c r="WE32" s="597"/>
      <c r="WF32" s="597"/>
      <c r="WG32" s="597"/>
      <c r="WH32" s="597"/>
      <c r="WI32" s="597"/>
      <c r="WJ32" s="597"/>
      <c r="WK32" s="597"/>
      <c r="WL32" s="597"/>
      <c r="WM32" s="597"/>
      <c r="WN32" s="597"/>
      <c r="WO32" s="597"/>
      <c r="WP32" s="597"/>
      <c r="WQ32" s="597"/>
      <c r="WR32" s="597"/>
      <c r="WS32" s="597"/>
      <c r="WT32" s="597"/>
      <c r="WU32" s="597"/>
      <c r="WV32" s="597"/>
      <c r="WW32" s="597"/>
      <c r="WX32" s="597"/>
      <c r="WY32" s="597"/>
      <c r="WZ32" s="597"/>
      <c r="XA32" s="597"/>
      <c r="XB32" s="597"/>
      <c r="XC32" s="597"/>
      <c r="XD32" s="597"/>
      <c r="XE32" s="597"/>
      <c r="XF32" s="597"/>
      <c r="XG32" s="597"/>
      <c r="XH32" s="597"/>
      <c r="XI32" s="597"/>
      <c r="XJ32" s="597"/>
      <c r="XK32" s="597"/>
      <c r="XL32" s="597"/>
      <c r="XM32" s="597"/>
      <c r="XN32" s="597"/>
      <c r="XO32" s="597"/>
      <c r="XP32" s="597"/>
      <c r="XQ32" s="597"/>
      <c r="XR32" s="597"/>
      <c r="XS32" s="597"/>
      <c r="XT32" s="597"/>
      <c r="XU32" s="597"/>
      <c r="XV32" s="597"/>
      <c r="XW32" s="597"/>
      <c r="XX32" s="597"/>
      <c r="XY32" s="597"/>
      <c r="XZ32" s="597"/>
      <c r="YA32" s="597"/>
      <c r="YB32" s="597"/>
      <c r="YC32" s="597"/>
      <c r="YD32" s="597"/>
      <c r="YE32" s="597"/>
      <c r="YF32" s="597"/>
      <c r="YG32" s="597"/>
      <c r="YH32" s="597"/>
      <c r="YI32" s="597"/>
      <c r="YJ32" s="597"/>
      <c r="YK32" s="597"/>
      <c r="YL32" s="597"/>
      <c r="YM32" s="597"/>
      <c r="YN32" s="597"/>
      <c r="YO32" s="597"/>
      <c r="YP32" s="597"/>
      <c r="YQ32" s="597"/>
      <c r="YR32" s="597"/>
      <c r="YS32" s="597"/>
      <c r="YT32" s="597"/>
      <c r="YU32" s="597"/>
      <c r="YV32" s="597"/>
      <c r="YW32" s="597"/>
      <c r="YX32" s="597"/>
      <c r="YY32" s="597"/>
      <c r="YZ32" s="597"/>
      <c r="ZA32" s="597"/>
      <c r="ZB32" s="597"/>
      <c r="ZC32" s="597"/>
      <c r="ZD32" s="597"/>
      <c r="ZE32" s="597"/>
      <c r="ZF32" s="597"/>
      <c r="ZG32" s="597"/>
      <c r="ZH32" s="597"/>
      <c r="ZI32" s="597"/>
      <c r="ZJ32" s="597"/>
      <c r="ZK32" s="597"/>
      <c r="ZL32" s="597"/>
      <c r="ZM32" s="597"/>
      <c r="ZN32" s="597"/>
      <c r="ZO32" s="597"/>
      <c r="ZP32" s="597"/>
      <c r="ZQ32" s="597"/>
      <c r="ZR32" s="597"/>
      <c r="ZS32" s="597"/>
      <c r="ZT32" s="597"/>
      <c r="ZU32" s="597"/>
      <c r="ZV32" s="597"/>
      <c r="ZW32" s="597"/>
      <c r="ZX32" s="597"/>
      <c r="ZY32" s="597"/>
      <c r="ZZ32" s="597"/>
      <c r="AAA32" s="597"/>
      <c r="AAB32" s="597"/>
      <c r="AAC32" s="597"/>
      <c r="AAD32" s="597"/>
      <c r="AAE32" s="597"/>
      <c r="AAF32" s="597"/>
      <c r="AAG32" s="597"/>
      <c r="AAH32" s="597"/>
      <c r="AAI32" s="597"/>
      <c r="AAJ32" s="597"/>
      <c r="AAK32" s="597"/>
      <c r="AAL32" s="597"/>
      <c r="AAM32" s="597"/>
      <c r="AAN32" s="597"/>
      <c r="AAO32" s="597"/>
      <c r="AAP32" s="597"/>
      <c r="AAQ32" s="597"/>
      <c r="AAR32" s="597"/>
      <c r="AAS32" s="597"/>
      <c r="AAT32" s="597"/>
      <c r="AAU32" s="597"/>
      <c r="AAV32" s="597"/>
      <c r="AAW32" s="597"/>
      <c r="AAX32" s="597"/>
      <c r="AAY32" s="597"/>
      <c r="AAZ32" s="597"/>
      <c r="ABA32" s="597"/>
      <c r="ABB32" s="597"/>
      <c r="ABC32" s="597"/>
      <c r="ABD32" s="597"/>
      <c r="ABE32" s="597"/>
      <c r="ABF32" s="597"/>
      <c r="ABG32" s="597"/>
      <c r="ABH32" s="597"/>
      <c r="ABI32" s="597"/>
      <c r="ABJ32" s="597"/>
      <c r="ABK32" s="597"/>
      <c r="ABL32" s="597"/>
      <c r="ABM32" s="597"/>
      <c r="ABN32" s="597"/>
      <c r="ABO32" s="597"/>
      <c r="ABP32" s="597"/>
      <c r="ABQ32" s="597"/>
      <c r="ABR32" s="597"/>
      <c r="ABS32" s="597"/>
      <c r="ABT32" s="597"/>
      <c r="ABU32" s="597"/>
      <c r="ABV32" s="597"/>
      <c r="ABW32" s="597"/>
      <c r="ABX32" s="597"/>
      <c r="ABY32" s="597"/>
      <c r="ABZ32" s="597"/>
      <c r="ACA32" s="597"/>
      <c r="ACB32" s="597"/>
      <c r="ACC32" s="597"/>
      <c r="ACD32" s="597"/>
      <c r="ACE32" s="597"/>
      <c r="ACF32" s="597"/>
      <c r="ACG32" s="597"/>
      <c r="ACH32" s="597"/>
      <c r="ACI32" s="597"/>
      <c r="ACJ32" s="597"/>
      <c r="ACK32" s="597"/>
      <c r="ACL32" s="597"/>
      <c r="ACM32" s="597"/>
      <c r="ACN32" s="597"/>
      <c r="ACO32" s="597"/>
      <c r="ACP32" s="597"/>
      <c r="ACQ32" s="597"/>
      <c r="ACR32" s="597"/>
      <c r="ACS32" s="597"/>
      <c r="ACT32" s="597"/>
      <c r="ACU32" s="597"/>
      <c r="ACV32" s="597"/>
      <c r="ACW32" s="597"/>
      <c r="ACX32" s="597"/>
      <c r="ACY32" s="597"/>
      <c r="ACZ32" s="597"/>
      <c r="ADA32" s="597"/>
      <c r="ADB32" s="597"/>
      <c r="ADC32" s="597"/>
      <c r="ADD32" s="597"/>
      <c r="ADE32" s="597"/>
      <c r="ADF32" s="597"/>
      <c r="ADG32" s="597"/>
      <c r="ADH32" s="597"/>
      <c r="ADI32" s="597"/>
      <c r="ADJ32" s="597"/>
      <c r="ADK32" s="597"/>
      <c r="ADL32" s="597"/>
      <c r="ADM32" s="597"/>
      <c r="ADN32" s="597"/>
      <c r="ADO32" s="597"/>
      <c r="ADP32" s="597"/>
      <c r="ADQ32" s="597"/>
      <c r="ADR32" s="597"/>
      <c r="ADS32" s="597"/>
      <c r="ADT32" s="597"/>
      <c r="ADU32" s="597"/>
      <c r="ADV32" s="597"/>
      <c r="ADW32" s="597"/>
      <c r="ADX32" s="597"/>
      <c r="ADY32" s="597"/>
      <c r="ADZ32" s="597"/>
      <c r="AEA32" s="597"/>
      <c r="AEB32" s="597"/>
      <c r="AEC32" s="597"/>
      <c r="AED32" s="597"/>
      <c r="AEE32" s="597"/>
      <c r="AEF32" s="597"/>
      <c r="AEG32" s="597"/>
      <c r="AEH32" s="597"/>
      <c r="AEI32" s="597"/>
    </row>
    <row r="33" spans="2:815" s="204" customFormat="1" ht="15.75" x14ac:dyDescent="0.25">
      <c r="B33" s="494" t="s">
        <v>194</v>
      </c>
      <c r="C33" s="639">
        <f>C16</f>
        <v>517</v>
      </c>
      <c r="D33" s="498" t="s">
        <v>190</v>
      </c>
      <c r="E33" s="548"/>
      <c r="F33" s="633">
        <f>C33*'Taršos faktoriai'!J64*VAP!$E$9/1000</f>
        <v>1.8818800000000002</v>
      </c>
      <c r="G33" s="633">
        <f>C33*'Taršos faktoriai'!K71*VAP!$E$10/1000</f>
        <v>9.5903500000000026</v>
      </c>
      <c r="H33" s="643">
        <f t="shared" si="1"/>
        <v>11.472230000000003</v>
      </c>
      <c r="I33" s="597"/>
      <c r="J33" s="597"/>
      <c r="K33" s="597"/>
      <c r="L33" s="597"/>
      <c r="M33" s="597"/>
      <c r="N33" s="597"/>
      <c r="O33" s="597"/>
      <c r="P33" s="597"/>
      <c r="Q33" s="597"/>
      <c r="R33" s="597"/>
      <c r="S33" s="597"/>
      <c r="T33" s="597"/>
      <c r="U33" s="597"/>
      <c r="V33" s="597"/>
      <c r="W33" s="597"/>
      <c r="X33" s="597"/>
      <c r="Y33" s="597"/>
      <c r="Z33" s="597"/>
      <c r="AA33" s="597"/>
      <c r="AB33" s="597"/>
      <c r="AC33" s="597"/>
      <c r="AD33" s="597"/>
      <c r="AE33" s="597"/>
      <c r="AF33" s="597"/>
      <c r="AG33" s="597"/>
      <c r="AH33" s="597"/>
      <c r="AI33" s="597"/>
      <c r="AJ33" s="597"/>
      <c r="AK33" s="597"/>
      <c r="AL33" s="597"/>
      <c r="AM33" s="597"/>
      <c r="AN33" s="597"/>
      <c r="AO33" s="597"/>
      <c r="AP33" s="597"/>
      <c r="AQ33" s="597"/>
      <c r="AR33" s="597"/>
      <c r="AS33" s="597"/>
      <c r="AT33" s="597"/>
      <c r="AU33" s="597"/>
      <c r="AV33" s="597"/>
      <c r="AW33" s="597"/>
      <c r="AX33" s="597"/>
      <c r="AY33" s="597"/>
      <c r="AZ33" s="597"/>
      <c r="BA33" s="597"/>
      <c r="BB33" s="597"/>
      <c r="BC33" s="597"/>
      <c r="BD33" s="597"/>
      <c r="BE33" s="597"/>
      <c r="BF33" s="597"/>
      <c r="BG33" s="597"/>
      <c r="BH33" s="597"/>
      <c r="BI33" s="597"/>
      <c r="BJ33" s="597"/>
      <c r="BK33" s="597"/>
      <c r="BL33" s="597"/>
      <c r="BM33" s="597"/>
      <c r="BN33" s="597"/>
      <c r="BO33" s="597"/>
      <c r="BP33" s="597"/>
      <c r="BQ33" s="597"/>
      <c r="BR33" s="597"/>
      <c r="BS33" s="597"/>
      <c r="BT33" s="597"/>
      <c r="BU33" s="597"/>
      <c r="BV33" s="597"/>
      <c r="BW33" s="597"/>
      <c r="BX33" s="597"/>
      <c r="BY33" s="597"/>
      <c r="BZ33" s="597"/>
      <c r="CA33" s="597"/>
      <c r="CB33" s="597"/>
      <c r="CC33" s="597"/>
      <c r="CD33" s="597"/>
      <c r="CE33" s="597"/>
      <c r="CF33" s="597"/>
      <c r="CG33" s="597"/>
      <c r="CH33" s="597"/>
      <c r="CI33" s="597"/>
      <c r="CJ33" s="597"/>
      <c r="CK33" s="597"/>
      <c r="CL33" s="597"/>
      <c r="CM33" s="597"/>
      <c r="CN33" s="597"/>
      <c r="CO33" s="597"/>
      <c r="CP33" s="597"/>
      <c r="CQ33" s="597"/>
      <c r="CR33" s="597"/>
      <c r="CS33" s="597"/>
      <c r="CT33" s="597"/>
      <c r="CU33" s="597"/>
      <c r="CV33" s="597"/>
      <c r="CW33" s="597"/>
      <c r="CX33" s="597"/>
      <c r="CY33" s="597"/>
      <c r="CZ33" s="597"/>
      <c r="DA33" s="597"/>
      <c r="DB33" s="597"/>
      <c r="DC33" s="597"/>
      <c r="DD33" s="597"/>
      <c r="DE33" s="597"/>
      <c r="DF33" s="597"/>
      <c r="DG33" s="597"/>
      <c r="DH33" s="597"/>
      <c r="DI33" s="597"/>
      <c r="DJ33" s="597"/>
      <c r="DK33" s="597"/>
      <c r="DL33" s="597"/>
      <c r="DM33" s="597"/>
      <c r="DN33" s="597"/>
      <c r="DO33" s="597"/>
      <c r="DP33" s="597"/>
      <c r="DQ33" s="597"/>
      <c r="DR33" s="597"/>
      <c r="DS33" s="597"/>
      <c r="DT33" s="597"/>
      <c r="DU33" s="597"/>
      <c r="DV33" s="597"/>
      <c r="DW33" s="597"/>
      <c r="DX33" s="597"/>
      <c r="DY33" s="597"/>
      <c r="DZ33" s="597"/>
      <c r="EA33" s="597"/>
      <c r="EB33" s="597"/>
      <c r="EC33" s="597"/>
      <c r="ED33" s="597"/>
      <c r="EE33" s="597"/>
      <c r="EF33" s="597"/>
      <c r="EG33" s="597"/>
      <c r="EH33" s="597"/>
      <c r="EI33" s="597"/>
      <c r="EJ33" s="597"/>
      <c r="EK33" s="597"/>
      <c r="EL33" s="597"/>
      <c r="EM33" s="597"/>
      <c r="EN33" s="597"/>
      <c r="EO33" s="597"/>
      <c r="EP33" s="597"/>
      <c r="EQ33" s="597"/>
      <c r="ER33" s="597"/>
      <c r="ES33" s="597"/>
      <c r="ET33" s="597"/>
      <c r="EU33" s="597"/>
      <c r="EV33" s="597"/>
      <c r="EW33" s="597"/>
      <c r="EX33" s="597"/>
      <c r="EY33" s="597"/>
      <c r="EZ33" s="597"/>
      <c r="FA33" s="597"/>
      <c r="FB33" s="597"/>
      <c r="FC33" s="597"/>
      <c r="FD33" s="597"/>
      <c r="FE33" s="597"/>
      <c r="FF33" s="597"/>
      <c r="FG33" s="597"/>
      <c r="FH33" s="597"/>
      <c r="FI33" s="597"/>
      <c r="FJ33" s="597"/>
      <c r="FK33" s="597"/>
      <c r="FL33" s="597"/>
      <c r="FM33" s="597"/>
      <c r="FN33" s="597"/>
      <c r="FO33" s="597"/>
      <c r="FP33" s="597"/>
      <c r="FQ33" s="597"/>
      <c r="FR33" s="597"/>
      <c r="FS33" s="597"/>
      <c r="FT33" s="597"/>
      <c r="FU33" s="597"/>
      <c r="FV33" s="597"/>
      <c r="FW33" s="597"/>
      <c r="FX33" s="597"/>
      <c r="FY33" s="597"/>
      <c r="FZ33" s="597"/>
      <c r="GA33" s="597"/>
      <c r="GB33" s="597"/>
      <c r="GC33" s="597"/>
      <c r="GD33" s="597"/>
      <c r="GE33" s="597"/>
      <c r="GF33" s="597"/>
      <c r="GG33" s="597"/>
      <c r="GH33" s="597"/>
      <c r="GI33" s="597"/>
      <c r="GJ33" s="597"/>
      <c r="GK33" s="597"/>
      <c r="GL33" s="597"/>
      <c r="GM33" s="597"/>
      <c r="GN33" s="597"/>
      <c r="GO33" s="597"/>
      <c r="GP33" s="597"/>
      <c r="GQ33" s="597"/>
      <c r="GR33" s="597"/>
      <c r="GS33" s="597"/>
      <c r="GT33" s="597"/>
      <c r="GU33" s="597"/>
      <c r="GV33" s="597"/>
      <c r="GW33" s="597"/>
      <c r="GX33" s="597"/>
      <c r="GY33" s="597"/>
      <c r="GZ33" s="597"/>
      <c r="HA33" s="597"/>
      <c r="HB33" s="597"/>
      <c r="HC33" s="597"/>
      <c r="HD33" s="597"/>
      <c r="HE33" s="597"/>
      <c r="HF33" s="597"/>
      <c r="HG33" s="597"/>
      <c r="HH33" s="597"/>
      <c r="HI33" s="597"/>
      <c r="HJ33" s="597"/>
      <c r="HK33" s="597"/>
      <c r="HL33" s="597"/>
      <c r="HM33" s="597"/>
      <c r="HN33" s="597"/>
      <c r="HO33" s="597"/>
      <c r="HP33" s="597"/>
      <c r="HQ33" s="597"/>
      <c r="HR33" s="597"/>
      <c r="HS33" s="597"/>
      <c r="HT33" s="597"/>
      <c r="HU33" s="597"/>
      <c r="HV33" s="597"/>
      <c r="HW33" s="597"/>
      <c r="HX33" s="597"/>
      <c r="HY33" s="597"/>
      <c r="HZ33" s="597"/>
      <c r="IA33" s="597"/>
      <c r="IB33" s="597"/>
      <c r="IC33" s="597"/>
      <c r="ID33" s="597"/>
      <c r="IE33" s="597"/>
      <c r="IF33" s="597"/>
      <c r="IG33" s="597"/>
      <c r="IH33" s="597"/>
      <c r="II33" s="597"/>
      <c r="IJ33" s="597"/>
      <c r="IK33" s="597"/>
      <c r="IL33" s="597"/>
      <c r="IM33" s="597"/>
      <c r="IN33" s="597"/>
      <c r="IO33" s="597"/>
      <c r="IP33" s="597"/>
      <c r="IQ33" s="597"/>
      <c r="IR33" s="597"/>
      <c r="IS33" s="597"/>
      <c r="IT33" s="597"/>
      <c r="IU33" s="597"/>
      <c r="IV33" s="597"/>
      <c r="IW33" s="597"/>
      <c r="IX33" s="597"/>
      <c r="IY33" s="597"/>
      <c r="IZ33" s="597"/>
      <c r="JA33" s="597"/>
      <c r="JB33" s="597"/>
      <c r="JC33" s="597"/>
      <c r="JD33" s="597"/>
      <c r="JE33" s="597"/>
      <c r="JF33" s="597"/>
      <c r="JG33" s="597"/>
      <c r="JH33" s="597"/>
      <c r="JI33" s="597"/>
      <c r="JJ33" s="597"/>
      <c r="JK33" s="597"/>
      <c r="JL33" s="597"/>
      <c r="JM33" s="597"/>
      <c r="JN33" s="597"/>
      <c r="JO33" s="597"/>
      <c r="JP33" s="597"/>
      <c r="JQ33" s="597"/>
      <c r="JR33" s="597"/>
      <c r="JS33" s="597"/>
      <c r="JT33" s="597"/>
      <c r="JU33" s="597"/>
      <c r="JV33" s="597"/>
      <c r="JW33" s="597"/>
      <c r="JX33" s="597"/>
      <c r="JY33" s="597"/>
      <c r="JZ33" s="597"/>
      <c r="KA33" s="597"/>
      <c r="KB33" s="597"/>
      <c r="KC33" s="597"/>
      <c r="KD33" s="597"/>
      <c r="KE33" s="597"/>
      <c r="KF33" s="597"/>
      <c r="KG33" s="597"/>
      <c r="KH33" s="597"/>
      <c r="KI33" s="597"/>
      <c r="KJ33" s="597"/>
      <c r="KK33" s="597"/>
      <c r="KL33" s="597"/>
      <c r="KM33" s="597"/>
      <c r="KN33" s="597"/>
      <c r="KO33" s="597"/>
      <c r="KP33" s="597"/>
      <c r="KQ33" s="597"/>
      <c r="KR33" s="597"/>
      <c r="KS33" s="597"/>
      <c r="KT33" s="597"/>
      <c r="KU33" s="597"/>
      <c r="KV33" s="597"/>
      <c r="KW33" s="597"/>
      <c r="KX33" s="597"/>
      <c r="KY33" s="597"/>
      <c r="KZ33" s="597"/>
      <c r="LA33" s="597"/>
      <c r="LB33" s="597"/>
      <c r="LC33" s="597"/>
      <c r="LD33" s="597"/>
      <c r="LE33" s="597"/>
      <c r="LF33" s="597"/>
      <c r="LG33" s="597"/>
      <c r="LH33" s="597"/>
      <c r="LI33" s="597"/>
      <c r="LJ33" s="597"/>
      <c r="LK33" s="597"/>
      <c r="LL33" s="597"/>
      <c r="LM33" s="597"/>
      <c r="LN33" s="597"/>
      <c r="LO33" s="597"/>
      <c r="LP33" s="597"/>
      <c r="LQ33" s="597"/>
      <c r="LR33" s="597"/>
      <c r="LS33" s="597"/>
      <c r="LT33" s="597"/>
      <c r="LU33" s="597"/>
      <c r="LV33" s="597"/>
      <c r="LW33" s="597"/>
      <c r="LX33" s="597"/>
      <c r="LY33" s="597"/>
      <c r="LZ33" s="597"/>
      <c r="MA33" s="597"/>
      <c r="MB33" s="597"/>
      <c r="MC33" s="597"/>
      <c r="MD33" s="597"/>
      <c r="ME33" s="597"/>
      <c r="MF33" s="597"/>
      <c r="MG33" s="597"/>
      <c r="MH33" s="597"/>
      <c r="MI33" s="597"/>
      <c r="MJ33" s="597"/>
      <c r="MK33" s="597"/>
      <c r="ML33" s="597"/>
      <c r="MM33" s="597"/>
      <c r="MN33" s="597"/>
      <c r="MO33" s="597"/>
      <c r="MP33" s="597"/>
      <c r="MQ33" s="597"/>
      <c r="MR33" s="597"/>
      <c r="MS33" s="597"/>
      <c r="MT33" s="597"/>
      <c r="MU33" s="597"/>
      <c r="MV33" s="597"/>
      <c r="MW33" s="597"/>
      <c r="MX33" s="597"/>
      <c r="MY33" s="597"/>
      <c r="MZ33" s="597"/>
      <c r="NA33" s="597"/>
      <c r="NB33" s="597"/>
      <c r="NC33" s="597"/>
      <c r="ND33" s="597"/>
      <c r="NE33" s="597"/>
      <c r="NF33" s="597"/>
      <c r="NG33" s="597"/>
      <c r="NH33" s="597"/>
      <c r="NI33" s="597"/>
      <c r="NJ33" s="597"/>
      <c r="NK33" s="597"/>
      <c r="NL33" s="597"/>
      <c r="NM33" s="597"/>
      <c r="NN33" s="597"/>
      <c r="NO33" s="597"/>
      <c r="NP33" s="597"/>
      <c r="NQ33" s="597"/>
      <c r="NR33" s="597"/>
      <c r="NS33" s="597"/>
      <c r="NT33" s="597"/>
      <c r="NU33" s="597"/>
      <c r="NV33" s="597"/>
      <c r="NW33" s="597"/>
      <c r="NX33" s="597"/>
      <c r="NY33" s="597"/>
      <c r="NZ33" s="597"/>
      <c r="OA33" s="597"/>
      <c r="OB33" s="597"/>
      <c r="OC33" s="597"/>
      <c r="OD33" s="597"/>
      <c r="OE33" s="597"/>
      <c r="OF33" s="597"/>
      <c r="OG33" s="597"/>
      <c r="OH33" s="597"/>
      <c r="OI33" s="597"/>
      <c r="OJ33" s="597"/>
      <c r="OK33" s="597"/>
      <c r="OL33" s="597"/>
      <c r="OM33" s="597"/>
      <c r="ON33" s="597"/>
      <c r="OO33" s="597"/>
      <c r="OP33" s="597"/>
      <c r="OQ33" s="597"/>
      <c r="OR33" s="597"/>
      <c r="OS33" s="597"/>
      <c r="OT33" s="597"/>
      <c r="OU33" s="597"/>
      <c r="OV33" s="597"/>
      <c r="OW33" s="597"/>
      <c r="OX33" s="597"/>
      <c r="OY33" s="597"/>
      <c r="OZ33" s="597"/>
      <c r="PA33" s="597"/>
      <c r="PB33" s="597"/>
      <c r="PC33" s="597"/>
      <c r="PD33" s="597"/>
      <c r="PE33" s="597"/>
      <c r="PF33" s="597"/>
      <c r="PG33" s="597"/>
      <c r="PH33" s="597"/>
      <c r="PI33" s="597"/>
      <c r="PJ33" s="597"/>
      <c r="PK33" s="597"/>
      <c r="PL33" s="597"/>
      <c r="PM33" s="597"/>
      <c r="PN33" s="597"/>
      <c r="PO33" s="597"/>
      <c r="PP33" s="597"/>
      <c r="PQ33" s="597"/>
      <c r="PR33" s="597"/>
      <c r="PS33" s="597"/>
      <c r="PT33" s="597"/>
      <c r="PU33" s="597"/>
      <c r="PV33" s="597"/>
      <c r="PW33" s="597"/>
      <c r="PX33" s="597"/>
      <c r="PY33" s="597"/>
      <c r="PZ33" s="597"/>
      <c r="QA33" s="597"/>
      <c r="QB33" s="597"/>
      <c r="QC33" s="597"/>
      <c r="QD33" s="597"/>
      <c r="QE33" s="597"/>
      <c r="QF33" s="597"/>
      <c r="QG33" s="597"/>
      <c r="QH33" s="597"/>
      <c r="QI33" s="597"/>
      <c r="QJ33" s="597"/>
      <c r="QK33" s="597"/>
      <c r="QL33" s="597"/>
      <c r="QM33" s="597"/>
      <c r="QN33" s="597"/>
      <c r="QO33" s="597"/>
      <c r="QP33" s="597"/>
      <c r="QQ33" s="597"/>
      <c r="QR33" s="597"/>
      <c r="QS33" s="597"/>
      <c r="QT33" s="597"/>
      <c r="QU33" s="597"/>
      <c r="QV33" s="597"/>
      <c r="QW33" s="597"/>
      <c r="QX33" s="597"/>
      <c r="QY33" s="597"/>
      <c r="QZ33" s="597"/>
      <c r="RA33" s="597"/>
      <c r="RB33" s="597"/>
      <c r="RC33" s="597"/>
      <c r="RD33" s="597"/>
      <c r="RE33" s="597"/>
      <c r="RF33" s="597"/>
      <c r="RG33" s="597"/>
      <c r="RH33" s="597"/>
      <c r="RI33" s="597"/>
      <c r="RJ33" s="597"/>
      <c r="RK33" s="597"/>
      <c r="RL33" s="597"/>
      <c r="RM33" s="597"/>
      <c r="RN33" s="597"/>
      <c r="RO33" s="597"/>
      <c r="RP33" s="597"/>
      <c r="RQ33" s="597"/>
      <c r="RR33" s="597"/>
      <c r="RS33" s="597"/>
      <c r="RT33" s="597"/>
      <c r="RU33" s="597"/>
      <c r="RV33" s="597"/>
      <c r="RW33" s="597"/>
      <c r="RX33" s="597"/>
      <c r="RY33" s="597"/>
      <c r="RZ33" s="597"/>
      <c r="SA33" s="597"/>
      <c r="SB33" s="597"/>
      <c r="SC33" s="597"/>
      <c r="SD33" s="597"/>
      <c r="SE33" s="597"/>
      <c r="SF33" s="597"/>
      <c r="SG33" s="597"/>
      <c r="SH33" s="597"/>
      <c r="SI33" s="597"/>
      <c r="SJ33" s="597"/>
      <c r="SK33" s="597"/>
      <c r="SL33" s="597"/>
      <c r="SM33" s="597"/>
      <c r="SN33" s="597"/>
      <c r="SO33" s="597"/>
      <c r="SP33" s="597"/>
      <c r="SQ33" s="597"/>
      <c r="SR33" s="597"/>
      <c r="SS33" s="597"/>
      <c r="ST33" s="597"/>
      <c r="SU33" s="597"/>
      <c r="SV33" s="597"/>
      <c r="SW33" s="597"/>
      <c r="SX33" s="597"/>
      <c r="SY33" s="597"/>
      <c r="SZ33" s="597"/>
      <c r="TA33" s="597"/>
      <c r="TB33" s="597"/>
      <c r="TC33" s="597"/>
      <c r="TD33" s="597"/>
      <c r="TE33" s="597"/>
      <c r="TF33" s="597"/>
      <c r="TG33" s="597"/>
      <c r="TH33" s="597"/>
      <c r="TI33" s="597"/>
      <c r="TJ33" s="597"/>
      <c r="TK33" s="597"/>
      <c r="TL33" s="597"/>
      <c r="TM33" s="597"/>
      <c r="TN33" s="597"/>
      <c r="TO33" s="597"/>
      <c r="TP33" s="597"/>
      <c r="TQ33" s="597"/>
      <c r="TR33" s="597"/>
      <c r="TS33" s="597"/>
      <c r="TT33" s="597"/>
      <c r="TU33" s="597"/>
      <c r="TV33" s="597"/>
      <c r="TW33" s="597"/>
      <c r="TX33" s="597"/>
      <c r="TY33" s="597"/>
      <c r="TZ33" s="597"/>
      <c r="UA33" s="597"/>
      <c r="UB33" s="597"/>
      <c r="UC33" s="597"/>
      <c r="UD33" s="597"/>
      <c r="UE33" s="597"/>
      <c r="UF33" s="597"/>
      <c r="UG33" s="597"/>
      <c r="UH33" s="597"/>
      <c r="UI33" s="597"/>
      <c r="UJ33" s="597"/>
      <c r="UK33" s="597"/>
      <c r="UL33" s="597"/>
      <c r="UM33" s="597"/>
      <c r="UN33" s="597"/>
      <c r="UO33" s="597"/>
      <c r="UP33" s="597"/>
      <c r="UQ33" s="597"/>
      <c r="UR33" s="597"/>
      <c r="US33" s="597"/>
      <c r="UT33" s="597"/>
      <c r="UU33" s="597"/>
      <c r="UV33" s="597"/>
      <c r="UW33" s="597"/>
      <c r="UX33" s="597"/>
      <c r="UY33" s="597"/>
      <c r="UZ33" s="597"/>
      <c r="VA33" s="597"/>
      <c r="VB33" s="597"/>
      <c r="VC33" s="597"/>
      <c r="VD33" s="597"/>
      <c r="VE33" s="597"/>
      <c r="VF33" s="597"/>
      <c r="VG33" s="597"/>
      <c r="VH33" s="597"/>
      <c r="VI33" s="597"/>
      <c r="VJ33" s="597"/>
      <c r="VK33" s="597"/>
      <c r="VL33" s="597"/>
      <c r="VM33" s="597"/>
      <c r="VN33" s="597"/>
      <c r="VO33" s="597"/>
      <c r="VP33" s="597"/>
      <c r="VQ33" s="597"/>
      <c r="VR33" s="597"/>
      <c r="VS33" s="597"/>
      <c r="VT33" s="597"/>
      <c r="VU33" s="597"/>
      <c r="VV33" s="597"/>
      <c r="VW33" s="597"/>
      <c r="VX33" s="597"/>
      <c r="VY33" s="597"/>
      <c r="VZ33" s="597"/>
      <c r="WA33" s="597"/>
      <c r="WB33" s="597"/>
      <c r="WC33" s="597"/>
      <c r="WD33" s="597"/>
      <c r="WE33" s="597"/>
      <c r="WF33" s="597"/>
      <c r="WG33" s="597"/>
      <c r="WH33" s="597"/>
      <c r="WI33" s="597"/>
      <c r="WJ33" s="597"/>
      <c r="WK33" s="597"/>
      <c r="WL33" s="597"/>
      <c r="WM33" s="597"/>
      <c r="WN33" s="597"/>
      <c r="WO33" s="597"/>
      <c r="WP33" s="597"/>
      <c r="WQ33" s="597"/>
      <c r="WR33" s="597"/>
      <c r="WS33" s="597"/>
      <c r="WT33" s="597"/>
      <c r="WU33" s="597"/>
      <c r="WV33" s="597"/>
      <c r="WW33" s="597"/>
      <c r="WX33" s="597"/>
      <c r="WY33" s="597"/>
      <c r="WZ33" s="597"/>
      <c r="XA33" s="597"/>
      <c r="XB33" s="597"/>
      <c r="XC33" s="597"/>
      <c r="XD33" s="597"/>
      <c r="XE33" s="597"/>
      <c r="XF33" s="597"/>
      <c r="XG33" s="597"/>
      <c r="XH33" s="597"/>
      <c r="XI33" s="597"/>
      <c r="XJ33" s="597"/>
      <c r="XK33" s="597"/>
      <c r="XL33" s="597"/>
      <c r="XM33" s="597"/>
      <c r="XN33" s="597"/>
      <c r="XO33" s="597"/>
      <c r="XP33" s="597"/>
      <c r="XQ33" s="597"/>
      <c r="XR33" s="597"/>
      <c r="XS33" s="597"/>
      <c r="XT33" s="597"/>
      <c r="XU33" s="597"/>
      <c r="XV33" s="597"/>
      <c r="XW33" s="597"/>
      <c r="XX33" s="597"/>
      <c r="XY33" s="597"/>
      <c r="XZ33" s="597"/>
      <c r="YA33" s="597"/>
      <c r="YB33" s="597"/>
      <c r="YC33" s="597"/>
      <c r="YD33" s="597"/>
      <c r="YE33" s="597"/>
      <c r="YF33" s="597"/>
      <c r="YG33" s="597"/>
      <c r="YH33" s="597"/>
      <c r="YI33" s="597"/>
      <c r="YJ33" s="597"/>
      <c r="YK33" s="597"/>
      <c r="YL33" s="597"/>
      <c r="YM33" s="597"/>
      <c r="YN33" s="597"/>
      <c r="YO33" s="597"/>
      <c r="YP33" s="597"/>
      <c r="YQ33" s="597"/>
      <c r="YR33" s="597"/>
      <c r="YS33" s="597"/>
      <c r="YT33" s="597"/>
      <c r="YU33" s="597"/>
      <c r="YV33" s="597"/>
      <c r="YW33" s="597"/>
      <c r="YX33" s="597"/>
      <c r="YY33" s="597"/>
      <c r="YZ33" s="597"/>
      <c r="ZA33" s="597"/>
      <c r="ZB33" s="597"/>
      <c r="ZC33" s="597"/>
      <c r="ZD33" s="597"/>
      <c r="ZE33" s="597"/>
      <c r="ZF33" s="597"/>
      <c r="ZG33" s="597"/>
      <c r="ZH33" s="597"/>
      <c r="ZI33" s="597"/>
      <c r="ZJ33" s="597"/>
      <c r="ZK33" s="597"/>
      <c r="ZL33" s="597"/>
      <c r="ZM33" s="597"/>
      <c r="ZN33" s="597"/>
      <c r="ZO33" s="597"/>
      <c r="ZP33" s="597"/>
      <c r="ZQ33" s="597"/>
      <c r="ZR33" s="597"/>
      <c r="ZS33" s="597"/>
      <c r="ZT33" s="597"/>
      <c r="ZU33" s="597"/>
      <c r="ZV33" s="597"/>
      <c r="ZW33" s="597"/>
      <c r="ZX33" s="597"/>
      <c r="ZY33" s="597"/>
      <c r="ZZ33" s="597"/>
      <c r="AAA33" s="597"/>
      <c r="AAB33" s="597"/>
      <c r="AAC33" s="597"/>
      <c r="AAD33" s="597"/>
      <c r="AAE33" s="597"/>
      <c r="AAF33" s="597"/>
      <c r="AAG33" s="597"/>
      <c r="AAH33" s="597"/>
      <c r="AAI33" s="597"/>
      <c r="AAJ33" s="597"/>
      <c r="AAK33" s="597"/>
      <c r="AAL33" s="597"/>
      <c r="AAM33" s="597"/>
      <c r="AAN33" s="597"/>
      <c r="AAO33" s="597"/>
      <c r="AAP33" s="597"/>
      <c r="AAQ33" s="597"/>
      <c r="AAR33" s="597"/>
      <c r="AAS33" s="597"/>
      <c r="AAT33" s="597"/>
      <c r="AAU33" s="597"/>
      <c r="AAV33" s="597"/>
      <c r="AAW33" s="597"/>
      <c r="AAX33" s="597"/>
      <c r="AAY33" s="597"/>
      <c r="AAZ33" s="597"/>
      <c r="ABA33" s="597"/>
      <c r="ABB33" s="597"/>
      <c r="ABC33" s="597"/>
      <c r="ABD33" s="597"/>
      <c r="ABE33" s="597"/>
      <c r="ABF33" s="597"/>
      <c r="ABG33" s="597"/>
      <c r="ABH33" s="597"/>
      <c r="ABI33" s="597"/>
      <c r="ABJ33" s="597"/>
      <c r="ABK33" s="597"/>
      <c r="ABL33" s="597"/>
      <c r="ABM33" s="597"/>
      <c r="ABN33" s="597"/>
      <c r="ABO33" s="597"/>
      <c r="ABP33" s="597"/>
      <c r="ABQ33" s="597"/>
      <c r="ABR33" s="597"/>
      <c r="ABS33" s="597"/>
      <c r="ABT33" s="597"/>
      <c r="ABU33" s="597"/>
      <c r="ABV33" s="597"/>
      <c r="ABW33" s="597"/>
      <c r="ABX33" s="597"/>
      <c r="ABY33" s="597"/>
      <c r="ABZ33" s="597"/>
      <c r="ACA33" s="597"/>
      <c r="ACB33" s="597"/>
      <c r="ACC33" s="597"/>
      <c r="ACD33" s="597"/>
      <c r="ACE33" s="597"/>
      <c r="ACF33" s="597"/>
      <c r="ACG33" s="597"/>
      <c r="ACH33" s="597"/>
      <c r="ACI33" s="597"/>
      <c r="ACJ33" s="597"/>
      <c r="ACK33" s="597"/>
      <c r="ACL33" s="597"/>
      <c r="ACM33" s="597"/>
      <c r="ACN33" s="597"/>
      <c r="ACO33" s="597"/>
      <c r="ACP33" s="597"/>
      <c r="ACQ33" s="597"/>
      <c r="ACR33" s="597"/>
      <c r="ACS33" s="597"/>
      <c r="ACT33" s="597"/>
      <c r="ACU33" s="597"/>
      <c r="ACV33" s="597"/>
      <c r="ACW33" s="597"/>
      <c r="ACX33" s="597"/>
      <c r="ACY33" s="597"/>
      <c r="ACZ33" s="597"/>
      <c r="ADA33" s="597"/>
      <c r="ADB33" s="597"/>
      <c r="ADC33" s="597"/>
      <c r="ADD33" s="597"/>
      <c r="ADE33" s="597"/>
      <c r="ADF33" s="597"/>
      <c r="ADG33" s="597"/>
      <c r="ADH33" s="597"/>
      <c r="ADI33" s="597"/>
      <c r="ADJ33" s="597"/>
      <c r="ADK33" s="597"/>
      <c r="ADL33" s="597"/>
      <c r="ADM33" s="597"/>
      <c r="ADN33" s="597"/>
      <c r="ADO33" s="597"/>
      <c r="ADP33" s="597"/>
      <c r="ADQ33" s="597"/>
      <c r="ADR33" s="597"/>
      <c r="ADS33" s="597"/>
      <c r="ADT33" s="597"/>
      <c r="ADU33" s="597"/>
      <c r="ADV33" s="597"/>
      <c r="ADW33" s="597"/>
      <c r="ADX33" s="597"/>
      <c r="ADY33" s="597"/>
      <c r="ADZ33" s="597"/>
      <c r="AEA33" s="597"/>
      <c r="AEB33" s="597"/>
      <c r="AEC33" s="597"/>
      <c r="AED33" s="597"/>
      <c r="AEE33" s="597"/>
      <c r="AEF33" s="597"/>
      <c r="AEG33" s="597"/>
      <c r="AEH33" s="597"/>
      <c r="AEI33" s="597"/>
    </row>
    <row r="34" spans="2:815" s="204" customFormat="1" ht="15.75" x14ac:dyDescent="0.25">
      <c r="B34" s="494" t="s">
        <v>195</v>
      </c>
      <c r="C34" s="639">
        <f>C17</f>
        <v>18891</v>
      </c>
      <c r="D34" s="503" t="s">
        <v>190</v>
      </c>
      <c r="E34" s="549"/>
      <c r="F34" s="633">
        <f>C34*'Taršos faktoriai'!J65*VAP!$E$9/1000</f>
        <v>1407.0016800000001</v>
      </c>
      <c r="G34" s="633">
        <f>C34*'Taršos faktoriai'!K72*VAP!$E$10/1000</f>
        <v>50.061150000000005</v>
      </c>
      <c r="H34" s="643">
        <f t="shared" si="1"/>
        <v>1457.0628300000001</v>
      </c>
      <c r="I34" s="597"/>
      <c r="J34" s="597"/>
      <c r="K34" s="597"/>
      <c r="L34" s="597"/>
      <c r="M34" s="597"/>
      <c r="N34" s="597"/>
      <c r="O34" s="597"/>
      <c r="P34" s="597"/>
      <c r="Q34" s="597"/>
      <c r="R34" s="597"/>
      <c r="S34" s="597"/>
      <c r="T34" s="597"/>
      <c r="U34" s="597"/>
      <c r="V34" s="597"/>
      <c r="W34" s="597"/>
      <c r="X34" s="597"/>
      <c r="Y34" s="597"/>
      <c r="Z34" s="597"/>
      <c r="AA34" s="597"/>
      <c r="AB34" s="597"/>
      <c r="AC34" s="597"/>
      <c r="AD34" s="597"/>
      <c r="AE34" s="597"/>
      <c r="AF34" s="597"/>
      <c r="AG34" s="597"/>
      <c r="AH34" s="597"/>
      <c r="AI34" s="597"/>
      <c r="AJ34" s="597"/>
      <c r="AK34" s="597"/>
      <c r="AL34" s="597"/>
      <c r="AM34" s="597"/>
      <c r="AN34" s="597"/>
      <c r="AO34" s="597"/>
      <c r="AP34" s="597"/>
      <c r="AQ34" s="597"/>
      <c r="AR34" s="597"/>
      <c r="AS34" s="597"/>
      <c r="AT34" s="597"/>
      <c r="AU34" s="597"/>
      <c r="AV34" s="597"/>
      <c r="AW34" s="597"/>
      <c r="AX34" s="597"/>
      <c r="AY34" s="597"/>
      <c r="AZ34" s="597"/>
      <c r="BA34" s="597"/>
      <c r="BB34" s="597"/>
      <c r="BC34" s="597"/>
      <c r="BD34" s="597"/>
      <c r="BE34" s="597"/>
      <c r="BF34" s="597"/>
      <c r="BG34" s="597"/>
      <c r="BH34" s="597"/>
      <c r="BI34" s="597"/>
      <c r="BJ34" s="597"/>
      <c r="BK34" s="597"/>
      <c r="BL34" s="597"/>
      <c r="BM34" s="597"/>
      <c r="BN34" s="597"/>
      <c r="BO34" s="597"/>
      <c r="BP34" s="597"/>
      <c r="BQ34" s="597"/>
      <c r="BR34" s="597"/>
      <c r="BS34" s="597"/>
      <c r="BT34" s="597"/>
      <c r="BU34" s="597"/>
      <c r="BV34" s="597"/>
      <c r="BW34" s="597"/>
      <c r="BX34" s="597"/>
      <c r="BY34" s="597"/>
      <c r="BZ34" s="597"/>
      <c r="CA34" s="597"/>
      <c r="CB34" s="597"/>
      <c r="CC34" s="597"/>
      <c r="CD34" s="597"/>
      <c r="CE34" s="597"/>
      <c r="CF34" s="597"/>
      <c r="CG34" s="597"/>
      <c r="CH34" s="597"/>
      <c r="CI34" s="597"/>
      <c r="CJ34" s="597"/>
      <c r="CK34" s="597"/>
      <c r="CL34" s="597"/>
      <c r="CM34" s="597"/>
      <c r="CN34" s="597"/>
      <c r="CO34" s="597"/>
      <c r="CP34" s="597"/>
      <c r="CQ34" s="597"/>
      <c r="CR34" s="597"/>
      <c r="CS34" s="597"/>
      <c r="CT34" s="597"/>
      <c r="CU34" s="597"/>
      <c r="CV34" s="597"/>
      <c r="CW34" s="597"/>
      <c r="CX34" s="597"/>
      <c r="CY34" s="597"/>
      <c r="CZ34" s="597"/>
      <c r="DA34" s="597"/>
      <c r="DB34" s="597"/>
      <c r="DC34" s="597"/>
      <c r="DD34" s="597"/>
      <c r="DE34" s="597"/>
      <c r="DF34" s="597"/>
      <c r="DG34" s="597"/>
      <c r="DH34" s="597"/>
      <c r="DI34" s="597"/>
      <c r="DJ34" s="597"/>
      <c r="DK34" s="597"/>
      <c r="DL34" s="597"/>
      <c r="DM34" s="597"/>
      <c r="DN34" s="597"/>
      <c r="DO34" s="597"/>
      <c r="DP34" s="597"/>
      <c r="DQ34" s="597"/>
      <c r="DR34" s="597"/>
      <c r="DS34" s="597"/>
      <c r="DT34" s="597"/>
      <c r="DU34" s="597"/>
      <c r="DV34" s="597"/>
      <c r="DW34" s="597"/>
      <c r="DX34" s="597"/>
      <c r="DY34" s="597"/>
      <c r="DZ34" s="597"/>
      <c r="EA34" s="597"/>
      <c r="EB34" s="597"/>
      <c r="EC34" s="597"/>
      <c r="ED34" s="597"/>
      <c r="EE34" s="597"/>
      <c r="EF34" s="597"/>
      <c r="EG34" s="597"/>
      <c r="EH34" s="597"/>
      <c r="EI34" s="597"/>
      <c r="EJ34" s="597"/>
      <c r="EK34" s="597"/>
      <c r="EL34" s="597"/>
      <c r="EM34" s="597"/>
      <c r="EN34" s="597"/>
      <c r="EO34" s="597"/>
      <c r="EP34" s="597"/>
      <c r="EQ34" s="597"/>
      <c r="ER34" s="597"/>
      <c r="ES34" s="597"/>
      <c r="ET34" s="597"/>
      <c r="EU34" s="597"/>
      <c r="EV34" s="597"/>
      <c r="EW34" s="597"/>
      <c r="EX34" s="597"/>
      <c r="EY34" s="597"/>
      <c r="EZ34" s="597"/>
      <c r="FA34" s="597"/>
      <c r="FB34" s="597"/>
      <c r="FC34" s="597"/>
      <c r="FD34" s="597"/>
      <c r="FE34" s="597"/>
      <c r="FF34" s="597"/>
      <c r="FG34" s="597"/>
      <c r="FH34" s="597"/>
      <c r="FI34" s="597"/>
      <c r="FJ34" s="597"/>
      <c r="FK34" s="597"/>
      <c r="FL34" s="597"/>
      <c r="FM34" s="597"/>
      <c r="FN34" s="597"/>
      <c r="FO34" s="597"/>
      <c r="FP34" s="597"/>
      <c r="FQ34" s="597"/>
      <c r="FR34" s="597"/>
      <c r="FS34" s="597"/>
      <c r="FT34" s="597"/>
      <c r="FU34" s="597"/>
      <c r="FV34" s="597"/>
      <c r="FW34" s="597"/>
      <c r="FX34" s="597"/>
      <c r="FY34" s="597"/>
      <c r="FZ34" s="597"/>
      <c r="GA34" s="597"/>
      <c r="GB34" s="597"/>
      <c r="GC34" s="597"/>
      <c r="GD34" s="597"/>
      <c r="GE34" s="597"/>
      <c r="GF34" s="597"/>
      <c r="GG34" s="597"/>
      <c r="GH34" s="597"/>
      <c r="GI34" s="597"/>
      <c r="GJ34" s="597"/>
      <c r="GK34" s="597"/>
      <c r="GL34" s="597"/>
      <c r="GM34" s="597"/>
      <c r="GN34" s="597"/>
      <c r="GO34" s="597"/>
      <c r="GP34" s="597"/>
      <c r="GQ34" s="597"/>
      <c r="GR34" s="597"/>
      <c r="GS34" s="597"/>
      <c r="GT34" s="597"/>
      <c r="GU34" s="597"/>
      <c r="GV34" s="597"/>
      <c r="GW34" s="597"/>
      <c r="GX34" s="597"/>
      <c r="GY34" s="597"/>
      <c r="GZ34" s="597"/>
      <c r="HA34" s="597"/>
      <c r="HB34" s="597"/>
      <c r="HC34" s="597"/>
      <c r="HD34" s="597"/>
      <c r="HE34" s="597"/>
      <c r="HF34" s="597"/>
      <c r="HG34" s="597"/>
      <c r="HH34" s="597"/>
      <c r="HI34" s="597"/>
      <c r="HJ34" s="597"/>
      <c r="HK34" s="597"/>
      <c r="HL34" s="597"/>
      <c r="HM34" s="597"/>
      <c r="HN34" s="597"/>
      <c r="HO34" s="597"/>
      <c r="HP34" s="597"/>
      <c r="HQ34" s="597"/>
      <c r="HR34" s="597"/>
      <c r="HS34" s="597"/>
      <c r="HT34" s="597"/>
      <c r="HU34" s="597"/>
      <c r="HV34" s="597"/>
      <c r="HW34" s="597"/>
      <c r="HX34" s="597"/>
      <c r="HY34" s="597"/>
      <c r="HZ34" s="597"/>
      <c r="IA34" s="597"/>
      <c r="IB34" s="597"/>
      <c r="IC34" s="597"/>
      <c r="ID34" s="597"/>
      <c r="IE34" s="597"/>
      <c r="IF34" s="597"/>
      <c r="IG34" s="597"/>
      <c r="IH34" s="597"/>
      <c r="II34" s="597"/>
      <c r="IJ34" s="597"/>
      <c r="IK34" s="597"/>
      <c r="IL34" s="597"/>
      <c r="IM34" s="597"/>
      <c r="IN34" s="597"/>
      <c r="IO34" s="597"/>
      <c r="IP34" s="597"/>
      <c r="IQ34" s="597"/>
      <c r="IR34" s="597"/>
      <c r="IS34" s="597"/>
      <c r="IT34" s="597"/>
      <c r="IU34" s="597"/>
      <c r="IV34" s="597"/>
      <c r="IW34" s="597"/>
      <c r="IX34" s="597"/>
      <c r="IY34" s="597"/>
      <c r="IZ34" s="597"/>
      <c r="JA34" s="597"/>
      <c r="JB34" s="597"/>
      <c r="JC34" s="597"/>
      <c r="JD34" s="597"/>
      <c r="JE34" s="597"/>
      <c r="JF34" s="597"/>
      <c r="JG34" s="597"/>
      <c r="JH34" s="597"/>
      <c r="JI34" s="597"/>
      <c r="JJ34" s="597"/>
      <c r="JK34" s="597"/>
      <c r="JL34" s="597"/>
      <c r="JM34" s="597"/>
      <c r="JN34" s="597"/>
      <c r="JO34" s="597"/>
      <c r="JP34" s="597"/>
      <c r="JQ34" s="597"/>
      <c r="JR34" s="597"/>
      <c r="JS34" s="597"/>
      <c r="JT34" s="597"/>
      <c r="JU34" s="597"/>
      <c r="JV34" s="597"/>
      <c r="JW34" s="597"/>
      <c r="JX34" s="597"/>
      <c r="JY34" s="597"/>
      <c r="JZ34" s="597"/>
      <c r="KA34" s="597"/>
      <c r="KB34" s="597"/>
      <c r="KC34" s="597"/>
      <c r="KD34" s="597"/>
      <c r="KE34" s="597"/>
      <c r="KF34" s="597"/>
      <c r="KG34" s="597"/>
      <c r="KH34" s="597"/>
      <c r="KI34" s="597"/>
      <c r="KJ34" s="597"/>
      <c r="KK34" s="597"/>
      <c r="KL34" s="597"/>
      <c r="KM34" s="597"/>
      <c r="KN34" s="597"/>
      <c r="KO34" s="597"/>
      <c r="KP34" s="597"/>
      <c r="KQ34" s="597"/>
      <c r="KR34" s="597"/>
      <c r="KS34" s="597"/>
      <c r="KT34" s="597"/>
      <c r="KU34" s="597"/>
      <c r="KV34" s="597"/>
      <c r="KW34" s="597"/>
      <c r="KX34" s="597"/>
      <c r="KY34" s="597"/>
      <c r="KZ34" s="597"/>
      <c r="LA34" s="597"/>
      <c r="LB34" s="597"/>
      <c r="LC34" s="597"/>
      <c r="LD34" s="597"/>
      <c r="LE34" s="597"/>
      <c r="LF34" s="597"/>
      <c r="LG34" s="597"/>
      <c r="LH34" s="597"/>
      <c r="LI34" s="597"/>
      <c r="LJ34" s="597"/>
      <c r="LK34" s="597"/>
      <c r="LL34" s="597"/>
      <c r="LM34" s="597"/>
      <c r="LN34" s="597"/>
      <c r="LO34" s="597"/>
      <c r="LP34" s="597"/>
      <c r="LQ34" s="597"/>
      <c r="LR34" s="597"/>
      <c r="LS34" s="597"/>
      <c r="LT34" s="597"/>
      <c r="LU34" s="597"/>
      <c r="LV34" s="597"/>
      <c r="LW34" s="597"/>
      <c r="LX34" s="597"/>
      <c r="LY34" s="597"/>
      <c r="LZ34" s="597"/>
      <c r="MA34" s="597"/>
      <c r="MB34" s="597"/>
      <c r="MC34" s="597"/>
      <c r="MD34" s="597"/>
      <c r="ME34" s="597"/>
      <c r="MF34" s="597"/>
      <c r="MG34" s="597"/>
      <c r="MH34" s="597"/>
      <c r="MI34" s="597"/>
      <c r="MJ34" s="597"/>
      <c r="MK34" s="597"/>
      <c r="ML34" s="597"/>
      <c r="MM34" s="597"/>
      <c r="MN34" s="597"/>
      <c r="MO34" s="597"/>
      <c r="MP34" s="597"/>
      <c r="MQ34" s="597"/>
      <c r="MR34" s="597"/>
      <c r="MS34" s="597"/>
      <c r="MT34" s="597"/>
      <c r="MU34" s="597"/>
      <c r="MV34" s="597"/>
      <c r="MW34" s="597"/>
      <c r="MX34" s="597"/>
      <c r="MY34" s="597"/>
      <c r="MZ34" s="597"/>
      <c r="NA34" s="597"/>
      <c r="NB34" s="597"/>
      <c r="NC34" s="597"/>
      <c r="ND34" s="597"/>
      <c r="NE34" s="597"/>
      <c r="NF34" s="597"/>
      <c r="NG34" s="597"/>
      <c r="NH34" s="597"/>
      <c r="NI34" s="597"/>
      <c r="NJ34" s="597"/>
      <c r="NK34" s="597"/>
      <c r="NL34" s="597"/>
      <c r="NM34" s="597"/>
      <c r="NN34" s="597"/>
      <c r="NO34" s="597"/>
      <c r="NP34" s="597"/>
      <c r="NQ34" s="597"/>
      <c r="NR34" s="597"/>
      <c r="NS34" s="597"/>
      <c r="NT34" s="597"/>
      <c r="NU34" s="597"/>
      <c r="NV34" s="597"/>
      <c r="NW34" s="597"/>
      <c r="NX34" s="597"/>
      <c r="NY34" s="597"/>
      <c r="NZ34" s="597"/>
      <c r="OA34" s="597"/>
      <c r="OB34" s="597"/>
      <c r="OC34" s="597"/>
      <c r="OD34" s="597"/>
      <c r="OE34" s="597"/>
      <c r="OF34" s="597"/>
      <c r="OG34" s="597"/>
      <c r="OH34" s="597"/>
      <c r="OI34" s="597"/>
      <c r="OJ34" s="597"/>
      <c r="OK34" s="597"/>
      <c r="OL34" s="597"/>
      <c r="OM34" s="597"/>
      <c r="ON34" s="597"/>
      <c r="OO34" s="597"/>
      <c r="OP34" s="597"/>
      <c r="OQ34" s="597"/>
      <c r="OR34" s="597"/>
      <c r="OS34" s="597"/>
      <c r="OT34" s="597"/>
      <c r="OU34" s="597"/>
      <c r="OV34" s="597"/>
      <c r="OW34" s="597"/>
      <c r="OX34" s="597"/>
      <c r="OY34" s="597"/>
      <c r="OZ34" s="597"/>
      <c r="PA34" s="597"/>
      <c r="PB34" s="597"/>
      <c r="PC34" s="597"/>
      <c r="PD34" s="597"/>
      <c r="PE34" s="597"/>
      <c r="PF34" s="597"/>
      <c r="PG34" s="597"/>
      <c r="PH34" s="597"/>
      <c r="PI34" s="597"/>
      <c r="PJ34" s="597"/>
      <c r="PK34" s="597"/>
      <c r="PL34" s="597"/>
      <c r="PM34" s="597"/>
      <c r="PN34" s="597"/>
      <c r="PO34" s="597"/>
      <c r="PP34" s="597"/>
      <c r="PQ34" s="597"/>
      <c r="PR34" s="597"/>
      <c r="PS34" s="597"/>
      <c r="PT34" s="597"/>
      <c r="PU34" s="597"/>
      <c r="PV34" s="597"/>
      <c r="PW34" s="597"/>
      <c r="PX34" s="597"/>
      <c r="PY34" s="597"/>
      <c r="PZ34" s="597"/>
      <c r="QA34" s="597"/>
      <c r="QB34" s="597"/>
      <c r="QC34" s="597"/>
      <c r="QD34" s="597"/>
      <c r="QE34" s="597"/>
      <c r="QF34" s="597"/>
      <c r="QG34" s="597"/>
      <c r="QH34" s="597"/>
      <c r="QI34" s="597"/>
      <c r="QJ34" s="597"/>
      <c r="QK34" s="597"/>
      <c r="QL34" s="597"/>
      <c r="QM34" s="597"/>
      <c r="QN34" s="597"/>
      <c r="QO34" s="597"/>
      <c r="QP34" s="597"/>
      <c r="QQ34" s="597"/>
      <c r="QR34" s="597"/>
      <c r="QS34" s="597"/>
      <c r="QT34" s="597"/>
      <c r="QU34" s="597"/>
      <c r="QV34" s="597"/>
      <c r="QW34" s="597"/>
      <c r="QX34" s="597"/>
      <c r="QY34" s="597"/>
      <c r="QZ34" s="597"/>
      <c r="RA34" s="597"/>
      <c r="RB34" s="597"/>
      <c r="RC34" s="597"/>
      <c r="RD34" s="597"/>
      <c r="RE34" s="597"/>
      <c r="RF34" s="597"/>
      <c r="RG34" s="597"/>
      <c r="RH34" s="597"/>
      <c r="RI34" s="597"/>
      <c r="RJ34" s="597"/>
      <c r="RK34" s="597"/>
      <c r="RL34" s="597"/>
      <c r="RM34" s="597"/>
      <c r="RN34" s="597"/>
      <c r="RO34" s="597"/>
      <c r="RP34" s="597"/>
      <c r="RQ34" s="597"/>
      <c r="RR34" s="597"/>
      <c r="RS34" s="597"/>
      <c r="RT34" s="597"/>
      <c r="RU34" s="597"/>
      <c r="RV34" s="597"/>
      <c r="RW34" s="597"/>
      <c r="RX34" s="597"/>
      <c r="RY34" s="597"/>
      <c r="RZ34" s="597"/>
      <c r="SA34" s="597"/>
      <c r="SB34" s="597"/>
      <c r="SC34" s="597"/>
      <c r="SD34" s="597"/>
      <c r="SE34" s="597"/>
      <c r="SF34" s="597"/>
      <c r="SG34" s="597"/>
      <c r="SH34" s="597"/>
      <c r="SI34" s="597"/>
      <c r="SJ34" s="597"/>
      <c r="SK34" s="597"/>
      <c r="SL34" s="597"/>
      <c r="SM34" s="597"/>
      <c r="SN34" s="597"/>
      <c r="SO34" s="597"/>
      <c r="SP34" s="597"/>
      <c r="SQ34" s="597"/>
      <c r="SR34" s="597"/>
      <c r="SS34" s="597"/>
      <c r="ST34" s="597"/>
      <c r="SU34" s="597"/>
      <c r="SV34" s="597"/>
      <c r="SW34" s="597"/>
      <c r="SX34" s="597"/>
      <c r="SY34" s="597"/>
      <c r="SZ34" s="597"/>
      <c r="TA34" s="597"/>
      <c r="TB34" s="597"/>
      <c r="TC34" s="597"/>
      <c r="TD34" s="597"/>
      <c r="TE34" s="597"/>
      <c r="TF34" s="597"/>
      <c r="TG34" s="597"/>
      <c r="TH34" s="597"/>
      <c r="TI34" s="597"/>
      <c r="TJ34" s="597"/>
      <c r="TK34" s="597"/>
      <c r="TL34" s="597"/>
      <c r="TM34" s="597"/>
      <c r="TN34" s="597"/>
      <c r="TO34" s="597"/>
      <c r="TP34" s="597"/>
      <c r="TQ34" s="597"/>
      <c r="TR34" s="597"/>
      <c r="TS34" s="597"/>
      <c r="TT34" s="597"/>
      <c r="TU34" s="597"/>
      <c r="TV34" s="597"/>
      <c r="TW34" s="597"/>
      <c r="TX34" s="597"/>
      <c r="TY34" s="597"/>
      <c r="TZ34" s="597"/>
      <c r="UA34" s="597"/>
      <c r="UB34" s="597"/>
      <c r="UC34" s="597"/>
      <c r="UD34" s="597"/>
      <c r="UE34" s="597"/>
      <c r="UF34" s="597"/>
      <c r="UG34" s="597"/>
      <c r="UH34" s="597"/>
      <c r="UI34" s="597"/>
      <c r="UJ34" s="597"/>
      <c r="UK34" s="597"/>
      <c r="UL34" s="597"/>
      <c r="UM34" s="597"/>
      <c r="UN34" s="597"/>
      <c r="UO34" s="597"/>
      <c r="UP34" s="597"/>
      <c r="UQ34" s="597"/>
      <c r="UR34" s="597"/>
      <c r="US34" s="597"/>
      <c r="UT34" s="597"/>
      <c r="UU34" s="597"/>
      <c r="UV34" s="597"/>
      <c r="UW34" s="597"/>
      <c r="UX34" s="597"/>
      <c r="UY34" s="597"/>
      <c r="UZ34" s="597"/>
      <c r="VA34" s="597"/>
      <c r="VB34" s="597"/>
      <c r="VC34" s="597"/>
      <c r="VD34" s="597"/>
      <c r="VE34" s="597"/>
      <c r="VF34" s="597"/>
      <c r="VG34" s="597"/>
      <c r="VH34" s="597"/>
      <c r="VI34" s="597"/>
      <c r="VJ34" s="597"/>
      <c r="VK34" s="597"/>
      <c r="VL34" s="597"/>
      <c r="VM34" s="597"/>
      <c r="VN34" s="597"/>
      <c r="VO34" s="597"/>
      <c r="VP34" s="597"/>
      <c r="VQ34" s="597"/>
      <c r="VR34" s="597"/>
      <c r="VS34" s="597"/>
      <c r="VT34" s="597"/>
      <c r="VU34" s="597"/>
      <c r="VV34" s="597"/>
      <c r="VW34" s="597"/>
      <c r="VX34" s="597"/>
      <c r="VY34" s="597"/>
      <c r="VZ34" s="597"/>
      <c r="WA34" s="597"/>
      <c r="WB34" s="597"/>
      <c r="WC34" s="597"/>
      <c r="WD34" s="597"/>
      <c r="WE34" s="597"/>
      <c r="WF34" s="597"/>
      <c r="WG34" s="597"/>
      <c r="WH34" s="597"/>
      <c r="WI34" s="597"/>
      <c r="WJ34" s="597"/>
      <c r="WK34" s="597"/>
      <c r="WL34" s="597"/>
      <c r="WM34" s="597"/>
      <c r="WN34" s="597"/>
      <c r="WO34" s="597"/>
      <c r="WP34" s="597"/>
      <c r="WQ34" s="597"/>
      <c r="WR34" s="597"/>
      <c r="WS34" s="597"/>
      <c r="WT34" s="597"/>
      <c r="WU34" s="597"/>
      <c r="WV34" s="597"/>
      <c r="WW34" s="597"/>
      <c r="WX34" s="597"/>
      <c r="WY34" s="597"/>
      <c r="WZ34" s="597"/>
      <c r="XA34" s="597"/>
      <c r="XB34" s="597"/>
      <c r="XC34" s="597"/>
      <c r="XD34" s="597"/>
      <c r="XE34" s="597"/>
      <c r="XF34" s="597"/>
      <c r="XG34" s="597"/>
      <c r="XH34" s="597"/>
      <c r="XI34" s="597"/>
      <c r="XJ34" s="597"/>
      <c r="XK34" s="597"/>
      <c r="XL34" s="597"/>
      <c r="XM34" s="597"/>
      <c r="XN34" s="597"/>
      <c r="XO34" s="597"/>
      <c r="XP34" s="597"/>
      <c r="XQ34" s="597"/>
      <c r="XR34" s="597"/>
      <c r="XS34" s="597"/>
      <c r="XT34" s="597"/>
      <c r="XU34" s="597"/>
      <c r="XV34" s="597"/>
      <c r="XW34" s="597"/>
      <c r="XX34" s="597"/>
      <c r="XY34" s="597"/>
      <c r="XZ34" s="597"/>
      <c r="YA34" s="597"/>
      <c r="YB34" s="597"/>
      <c r="YC34" s="597"/>
      <c r="YD34" s="597"/>
      <c r="YE34" s="597"/>
      <c r="YF34" s="597"/>
      <c r="YG34" s="597"/>
      <c r="YH34" s="597"/>
      <c r="YI34" s="597"/>
      <c r="YJ34" s="597"/>
      <c r="YK34" s="597"/>
      <c r="YL34" s="597"/>
      <c r="YM34" s="597"/>
      <c r="YN34" s="597"/>
      <c r="YO34" s="597"/>
      <c r="YP34" s="597"/>
      <c r="YQ34" s="597"/>
      <c r="YR34" s="597"/>
      <c r="YS34" s="597"/>
      <c r="YT34" s="597"/>
      <c r="YU34" s="597"/>
      <c r="YV34" s="597"/>
      <c r="YW34" s="597"/>
      <c r="YX34" s="597"/>
      <c r="YY34" s="597"/>
      <c r="YZ34" s="597"/>
      <c r="ZA34" s="597"/>
      <c r="ZB34" s="597"/>
      <c r="ZC34" s="597"/>
      <c r="ZD34" s="597"/>
      <c r="ZE34" s="597"/>
      <c r="ZF34" s="597"/>
      <c r="ZG34" s="597"/>
      <c r="ZH34" s="597"/>
      <c r="ZI34" s="597"/>
      <c r="ZJ34" s="597"/>
      <c r="ZK34" s="597"/>
      <c r="ZL34" s="597"/>
      <c r="ZM34" s="597"/>
      <c r="ZN34" s="597"/>
      <c r="ZO34" s="597"/>
      <c r="ZP34" s="597"/>
      <c r="ZQ34" s="597"/>
      <c r="ZR34" s="597"/>
      <c r="ZS34" s="597"/>
      <c r="ZT34" s="597"/>
      <c r="ZU34" s="597"/>
      <c r="ZV34" s="597"/>
      <c r="ZW34" s="597"/>
      <c r="ZX34" s="597"/>
      <c r="ZY34" s="597"/>
      <c r="ZZ34" s="597"/>
      <c r="AAA34" s="597"/>
      <c r="AAB34" s="597"/>
      <c r="AAC34" s="597"/>
      <c r="AAD34" s="597"/>
      <c r="AAE34" s="597"/>
      <c r="AAF34" s="597"/>
      <c r="AAG34" s="597"/>
      <c r="AAH34" s="597"/>
      <c r="AAI34" s="597"/>
      <c r="AAJ34" s="597"/>
      <c r="AAK34" s="597"/>
      <c r="AAL34" s="597"/>
      <c r="AAM34" s="597"/>
      <c r="AAN34" s="597"/>
      <c r="AAO34" s="597"/>
      <c r="AAP34" s="597"/>
      <c r="AAQ34" s="597"/>
      <c r="AAR34" s="597"/>
      <c r="AAS34" s="597"/>
      <c r="AAT34" s="597"/>
      <c r="AAU34" s="597"/>
      <c r="AAV34" s="597"/>
      <c r="AAW34" s="597"/>
      <c r="AAX34" s="597"/>
      <c r="AAY34" s="597"/>
      <c r="AAZ34" s="597"/>
      <c r="ABA34" s="597"/>
      <c r="ABB34" s="597"/>
      <c r="ABC34" s="597"/>
      <c r="ABD34" s="597"/>
      <c r="ABE34" s="597"/>
      <c r="ABF34" s="597"/>
      <c r="ABG34" s="597"/>
      <c r="ABH34" s="597"/>
      <c r="ABI34" s="597"/>
      <c r="ABJ34" s="597"/>
      <c r="ABK34" s="597"/>
      <c r="ABL34" s="597"/>
      <c r="ABM34" s="597"/>
      <c r="ABN34" s="597"/>
      <c r="ABO34" s="597"/>
      <c r="ABP34" s="597"/>
      <c r="ABQ34" s="597"/>
      <c r="ABR34" s="597"/>
      <c r="ABS34" s="597"/>
      <c r="ABT34" s="597"/>
      <c r="ABU34" s="597"/>
      <c r="ABV34" s="597"/>
      <c r="ABW34" s="597"/>
      <c r="ABX34" s="597"/>
      <c r="ABY34" s="597"/>
      <c r="ABZ34" s="597"/>
      <c r="ACA34" s="597"/>
      <c r="ACB34" s="597"/>
      <c r="ACC34" s="597"/>
      <c r="ACD34" s="597"/>
      <c r="ACE34" s="597"/>
      <c r="ACF34" s="597"/>
      <c r="ACG34" s="597"/>
      <c r="ACH34" s="597"/>
      <c r="ACI34" s="597"/>
      <c r="ACJ34" s="597"/>
      <c r="ACK34" s="597"/>
      <c r="ACL34" s="597"/>
      <c r="ACM34" s="597"/>
      <c r="ACN34" s="597"/>
      <c r="ACO34" s="597"/>
      <c r="ACP34" s="597"/>
      <c r="ACQ34" s="597"/>
      <c r="ACR34" s="597"/>
      <c r="ACS34" s="597"/>
      <c r="ACT34" s="597"/>
      <c r="ACU34" s="597"/>
      <c r="ACV34" s="597"/>
      <c r="ACW34" s="597"/>
      <c r="ACX34" s="597"/>
      <c r="ACY34" s="597"/>
      <c r="ACZ34" s="597"/>
      <c r="ADA34" s="597"/>
      <c r="ADB34" s="597"/>
      <c r="ADC34" s="597"/>
      <c r="ADD34" s="597"/>
      <c r="ADE34" s="597"/>
      <c r="ADF34" s="597"/>
      <c r="ADG34" s="597"/>
      <c r="ADH34" s="597"/>
      <c r="ADI34" s="597"/>
      <c r="ADJ34" s="597"/>
      <c r="ADK34" s="597"/>
      <c r="ADL34" s="597"/>
      <c r="ADM34" s="597"/>
      <c r="ADN34" s="597"/>
      <c r="ADO34" s="597"/>
      <c r="ADP34" s="597"/>
      <c r="ADQ34" s="597"/>
      <c r="ADR34" s="597"/>
      <c r="ADS34" s="597"/>
      <c r="ADT34" s="597"/>
      <c r="ADU34" s="597"/>
      <c r="ADV34" s="597"/>
      <c r="ADW34" s="597"/>
      <c r="ADX34" s="597"/>
      <c r="ADY34" s="597"/>
      <c r="ADZ34" s="597"/>
      <c r="AEA34" s="597"/>
      <c r="AEB34" s="597"/>
      <c r="AEC34" s="597"/>
      <c r="AED34" s="597"/>
      <c r="AEE34" s="597"/>
      <c r="AEF34" s="597"/>
      <c r="AEG34" s="597"/>
      <c r="AEH34" s="597"/>
      <c r="AEI34" s="597"/>
    </row>
    <row r="35" spans="2:815" s="204" customFormat="1" ht="15.75" x14ac:dyDescent="0.25">
      <c r="B35" s="553" t="s">
        <v>846</v>
      </c>
      <c r="C35" s="640">
        <f>C19</f>
        <v>5935</v>
      </c>
      <c r="D35" s="551" t="s">
        <v>190</v>
      </c>
      <c r="E35" s="552"/>
      <c r="F35" s="633">
        <f>C35*'Taršos faktoriai'!J66*VAP!$E$9/1000</f>
        <v>4.9853999999999994</v>
      </c>
      <c r="G35" s="633">
        <f>C35*'Taršos faktoriai'!K73*VAP!$E$10/1000</f>
        <v>1.2582200000000001</v>
      </c>
      <c r="H35" s="643">
        <f t="shared" si="1"/>
        <v>6.2436199999999999</v>
      </c>
      <c r="I35" s="597"/>
      <c r="J35" s="597"/>
      <c r="K35" s="597"/>
      <c r="L35" s="597"/>
      <c r="M35" s="597"/>
      <c r="N35" s="597"/>
      <c r="O35" s="597"/>
      <c r="P35" s="597"/>
      <c r="Q35" s="597"/>
      <c r="R35" s="597"/>
      <c r="S35" s="597"/>
      <c r="T35" s="597"/>
      <c r="U35" s="597"/>
      <c r="V35" s="597"/>
      <c r="W35" s="597"/>
      <c r="X35" s="597"/>
      <c r="Y35" s="597"/>
      <c r="Z35" s="597"/>
      <c r="AA35" s="597"/>
      <c r="AB35" s="597"/>
      <c r="AC35" s="597"/>
      <c r="AD35" s="597"/>
      <c r="AE35" s="597"/>
      <c r="AF35" s="597"/>
      <c r="AG35" s="597"/>
      <c r="AH35" s="597"/>
      <c r="AI35" s="597"/>
      <c r="AJ35" s="597"/>
      <c r="AK35" s="597"/>
      <c r="AL35" s="597"/>
      <c r="AM35" s="597"/>
      <c r="AN35" s="597"/>
      <c r="AO35" s="597"/>
      <c r="AP35" s="597"/>
      <c r="AQ35" s="597"/>
      <c r="AR35" s="597"/>
      <c r="AS35" s="597"/>
      <c r="AT35" s="597"/>
      <c r="AU35" s="597"/>
      <c r="AV35" s="597"/>
      <c r="AW35" s="597"/>
      <c r="AX35" s="597"/>
      <c r="AY35" s="597"/>
      <c r="AZ35" s="597"/>
      <c r="BA35" s="597"/>
      <c r="BB35" s="597"/>
      <c r="BC35" s="597"/>
      <c r="BD35" s="597"/>
      <c r="BE35" s="597"/>
      <c r="BF35" s="597"/>
      <c r="BG35" s="597"/>
      <c r="BH35" s="597"/>
      <c r="BI35" s="597"/>
      <c r="BJ35" s="597"/>
      <c r="BK35" s="597"/>
      <c r="BL35" s="597"/>
      <c r="BM35" s="597"/>
      <c r="BN35" s="597"/>
      <c r="BO35" s="597"/>
      <c r="BP35" s="597"/>
      <c r="BQ35" s="597"/>
      <c r="BR35" s="597"/>
      <c r="BS35" s="597"/>
      <c r="BT35" s="597"/>
      <c r="BU35" s="597"/>
      <c r="BV35" s="597"/>
      <c r="BW35" s="597"/>
      <c r="BX35" s="597"/>
      <c r="BY35" s="597"/>
      <c r="BZ35" s="597"/>
      <c r="CA35" s="597"/>
      <c r="CB35" s="597"/>
      <c r="CC35" s="597"/>
      <c r="CD35" s="597"/>
      <c r="CE35" s="597"/>
      <c r="CF35" s="597"/>
      <c r="CG35" s="597"/>
      <c r="CH35" s="597"/>
      <c r="CI35" s="597"/>
      <c r="CJ35" s="597"/>
      <c r="CK35" s="597"/>
      <c r="CL35" s="597"/>
      <c r="CM35" s="597"/>
      <c r="CN35" s="597"/>
      <c r="CO35" s="597"/>
      <c r="CP35" s="597"/>
      <c r="CQ35" s="597"/>
      <c r="CR35" s="597"/>
      <c r="CS35" s="597"/>
      <c r="CT35" s="597"/>
      <c r="CU35" s="597"/>
      <c r="CV35" s="597"/>
      <c r="CW35" s="597"/>
      <c r="CX35" s="597"/>
      <c r="CY35" s="597"/>
      <c r="CZ35" s="597"/>
      <c r="DA35" s="597"/>
      <c r="DB35" s="597"/>
      <c r="DC35" s="597"/>
      <c r="DD35" s="597"/>
      <c r="DE35" s="597"/>
      <c r="DF35" s="597"/>
      <c r="DG35" s="597"/>
      <c r="DH35" s="597"/>
      <c r="DI35" s="597"/>
      <c r="DJ35" s="597"/>
      <c r="DK35" s="597"/>
      <c r="DL35" s="597"/>
      <c r="DM35" s="597"/>
      <c r="DN35" s="597"/>
      <c r="DO35" s="597"/>
      <c r="DP35" s="597"/>
      <c r="DQ35" s="597"/>
      <c r="DR35" s="597"/>
      <c r="DS35" s="597"/>
      <c r="DT35" s="597"/>
      <c r="DU35" s="597"/>
      <c r="DV35" s="597"/>
      <c r="DW35" s="597"/>
      <c r="DX35" s="597"/>
      <c r="DY35" s="597"/>
      <c r="DZ35" s="597"/>
      <c r="EA35" s="597"/>
      <c r="EB35" s="597"/>
      <c r="EC35" s="597"/>
      <c r="ED35" s="597"/>
      <c r="EE35" s="597"/>
      <c r="EF35" s="597"/>
      <c r="EG35" s="597"/>
      <c r="EH35" s="597"/>
      <c r="EI35" s="597"/>
      <c r="EJ35" s="597"/>
      <c r="EK35" s="597"/>
      <c r="EL35" s="597"/>
      <c r="EM35" s="597"/>
      <c r="EN35" s="597"/>
      <c r="EO35" s="597"/>
      <c r="EP35" s="597"/>
      <c r="EQ35" s="597"/>
      <c r="ER35" s="597"/>
      <c r="ES35" s="597"/>
      <c r="ET35" s="597"/>
      <c r="EU35" s="597"/>
      <c r="EV35" s="597"/>
      <c r="EW35" s="597"/>
      <c r="EX35" s="597"/>
      <c r="EY35" s="597"/>
      <c r="EZ35" s="597"/>
      <c r="FA35" s="597"/>
      <c r="FB35" s="597"/>
      <c r="FC35" s="597"/>
      <c r="FD35" s="597"/>
      <c r="FE35" s="597"/>
      <c r="FF35" s="597"/>
      <c r="FG35" s="597"/>
      <c r="FH35" s="597"/>
      <c r="FI35" s="597"/>
      <c r="FJ35" s="597"/>
      <c r="FK35" s="597"/>
      <c r="FL35" s="597"/>
      <c r="FM35" s="597"/>
      <c r="FN35" s="597"/>
      <c r="FO35" s="597"/>
      <c r="FP35" s="597"/>
      <c r="FQ35" s="597"/>
      <c r="FR35" s="597"/>
      <c r="FS35" s="597"/>
      <c r="FT35" s="597"/>
      <c r="FU35" s="597"/>
      <c r="FV35" s="597"/>
      <c r="FW35" s="597"/>
      <c r="FX35" s="597"/>
      <c r="FY35" s="597"/>
      <c r="FZ35" s="597"/>
      <c r="GA35" s="597"/>
      <c r="GB35" s="597"/>
      <c r="GC35" s="597"/>
      <c r="GD35" s="597"/>
      <c r="GE35" s="597"/>
      <c r="GF35" s="597"/>
      <c r="GG35" s="597"/>
      <c r="GH35" s="597"/>
      <c r="GI35" s="597"/>
      <c r="GJ35" s="597"/>
      <c r="GK35" s="597"/>
      <c r="GL35" s="597"/>
      <c r="GM35" s="597"/>
      <c r="GN35" s="597"/>
      <c r="GO35" s="597"/>
      <c r="GP35" s="597"/>
      <c r="GQ35" s="597"/>
      <c r="GR35" s="597"/>
      <c r="GS35" s="597"/>
      <c r="GT35" s="597"/>
      <c r="GU35" s="597"/>
      <c r="GV35" s="597"/>
      <c r="GW35" s="597"/>
      <c r="GX35" s="597"/>
      <c r="GY35" s="597"/>
      <c r="GZ35" s="597"/>
      <c r="HA35" s="597"/>
      <c r="HB35" s="597"/>
      <c r="HC35" s="597"/>
      <c r="HD35" s="597"/>
      <c r="HE35" s="597"/>
      <c r="HF35" s="597"/>
      <c r="HG35" s="597"/>
      <c r="HH35" s="597"/>
      <c r="HI35" s="597"/>
      <c r="HJ35" s="597"/>
      <c r="HK35" s="597"/>
      <c r="HL35" s="597"/>
      <c r="HM35" s="597"/>
      <c r="HN35" s="597"/>
      <c r="HO35" s="597"/>
      <c r="HP35" s="597"/>
      <c r="HQ35" s="597"/>
      <c r="HR35" s="597"/>
      <c r="HS35" s="597"/>
      <c r="HT35" s="597"/>
      <c r="HU35" s="597"/>
      <c r="HV35" s="597"/>
      <c r="HW35" s="597"/>
      <c r="HX35" s="597"/>
      <c r="HY35" s="597"/>
      <c r="HZ35" s="597"/>
      <c r="IA35" s="597"/>
      <c r="IB35" s="597"/>
      <c r="IC35" s="597"/>
      <c r="ID35" s="597"/>
      <c r="IE35" s="597"/>
      <c r="IF35" s="597"/>
      <c r="IG35" s="597"/>
      <c r="IH35" s="597"/>
      <c r="II35" s="597"/>
      <c r="IJ35" s="597"/>
      <c r="IK35" s="597"/>
      <c r="IL35" s="597"/>
      <c r="IM35" s="597"/>
      <c r="IN35" s="597"/>
      <c r="IO35" s="597"/>
      <c r="IP35" s="597"/>
      <c r="IQ35" s="597"/>
      <c r="IR35" s="597"/>
      <c r="IS35" s="597"/>
      <c r="IT35" s="597"/>
      <c r="IU35" s="597"/>
      <c r="IV35" s="597"/>
      <c r="IW35" s="597"/>
      <c r="IX35" s="597"/>
      <c r="IY35" s="597"/>
      <c r="IZ35" s="597"/>
      <c r="JA35" s="597"/>
      <c r="JB35" s="597"/>
      <c r="JC35" s="597"/>
      <c r="JD35" s="597"/>
      <c r="JE35" s="597"/>
      <c r="JF35" s="597"/>
      <c r="JG35" s="597"/>
      <c r="JH35" s="597"/>
      <c r="JI35" s="597"/>
      <c r="JJ35" s="597"/>
      <c r="JK35" s="597"/>
      <c r="JL35" s="597"/>
      <c r="JM35" s="597"/>
      <c r="JN35" s="597"/>
      <c r="JO35" s="597"/>
      <c r="JP35" s="597"/>
      <c r="JQ35" s="597"/>
      <c r="JR35" s="597"/>
      <c r="JS35" s="597"/>
      <c r="JT35" s="597"/>
      <c r="JU35" s="597"/>
      <c r="JV35" s="597"/>
      <c r="JW35" s="597"/>
      <c r="JX35" s="597"/>
      <c r="JY35" s="597"/>
      <c r="JZ35" s="597"/>
      <c r="KA35" s="597"/>
      <c r="KB35" s="597"/>
      <c r="KC35" s="597"/>
      <c r="KD35" s="597"/>
      <c r="KE35" s="597"/>
      <c r="KF35" s="597"/>
      <c r="KG35" s="597"/>
      <c r="KH35" s="597"/>
      <c r="KI35" s="597"/>
      <c r="KJ35" s="597"/>
      <c r="KK35" s="597"/>
      <c r="KL35" s="597"/>
      <c r="KM35" s="597"/>
      <c r="KN35" s="597"/>
      <c r="KO35" s="597"/>
      <c r="KP35" s="597"/>
      <c r="KQ35" s="597"/>
      <c r="KR35" s="597"/>
      <c r="KS35" s="597"/>
      <c r="KT35" s="597"/>
      <c r="KU35" s="597"/>
      <c r="KV35" s="597"/>
      <c r="KW35" s="597"/>
      <c r="KX35" s="597"/>
      <c r="KY35" s="597"/>
      <c r="KZ35" s="597"/>
      <c r="LA35" s="597"/>
      <c r="LB35" s="597"/>
      <c r="LC35" s="597"/>
      <c r="LD35" s="597"/>
      <c r="LE35" s="597"/>
      <c r="LF35" s="597"/>
      <c r="LG35" s="597"/>
      <c r="LH35" s="597"/>
      <c r="LI35" s="597"/>
      <c r="LJ35" s="597"/>
      <c r="LK35" s="597"/>
      <c r="LL35" s="597"/>
      <c r="LM35" s="597"/>
      <c r="LN35" s="597"/>
      <c r="LO35" s="597"/>
      <c r="LP35" s="597"/>
      <c r="LQ35" s="597"/>
      <c r="LR35" s="597"/>
      <c r="LS35" s="597"/>
      <c r="LT35" s="597"/>
      <c r="LU35" s="597"/>
      <c r="LV35" s="597"/>
      <c r="LW35" s="597"/>
      <c r="LX35" s="597"/>
      <c r="LY35" s="597"/>
      <c r="LZ35" s="597"/>
      <c r="MA35" s="597"/>
      <c r="MB35" s="597"/>
      <c r="MC35" s="597"/>
      <c r="MD35" s="597"/>
      <c r="ME35" s="597"/>
      <c r="MF35" s="597"/>
      <c r="MG35" s="597"/>
      <c r="MH35" s="597"/>
      <c r="MI35" s="597"/>
      <c r="MJ35" s="597"/>
      <c r="MK35" s="597"/>
      <c r="ML35" s="597"/>
      <c r="MM35" s="597"/>
      <c r="MN35" s="597"/>
      <c r="MO35" s="597"/>
      <c r="MP35" s="597"/>
      <c r="MQ35" s="597"/>
      <c r="MR35" s="597"/>
      <c r="MS35" s="597"/>
      <c r="MT35" s="597"/>
      <c r="MU35" s="597"/>
      <c r="MV35" s="597"/>
      <c r="MW35" s="597"/>
      <c r="MX35" s="597"/>
      <c r="MY35" s="597"/>
      <c r="MZ35" s="597"/>
      <c r="NA35" s="597"/>
      <c r="NB35" s="597"/>
      <c r="NC35" s="597"/>
      <c r="ND35" s="597"/>
      <c r="NE35" s="597"/>
      <c r="NF35" s="597"/>
      <c r="NG35" s="597"/>
      <c r="NH35" s="597"/>
      <c r="NI35" s="597"/>
      <c r="NJ35" s="597"/>
      <c r="NK35" s="597"/>
      <c r="NL35" s="597"/>
      <c r="NM35" s="597"/>
      <c r="NN35" s="597"/>
      <c r="NO35" s="597"/>
      <c r="NP35" s="597"/>
      <c r="NQ35" s="597"/>
      <c r="NR35" s="597"/>
      <c r="NS35" s="597"/>
      <c r="NT35" s="597"/>
      <c r="NU35" s="597"/>
      <c r="NV35" s="597"/>
      <c r="NW35" s="597"/>
      <c r="NX35" s="597"/>
      <c r="NY35" s="597"/>
      <c r="NZ35" s="597"/>
      <c r="OA35" s="597"/>
      <c r="OB35" s="597"/>
      <c r="OC35" s="597"/>
      <c r="OD35" s="597"/>
      <c r="OE35" s="597"/>
      <c r="OF35" s="597"/>
      <c r="OG35" s="597"/>
      <c r="OH35" s="597"/>
      <c r="OI35" s="597"/>
      <c r="OJ35" s="597"/>
      <c r="OK35" s="597"/>
      <c r="OL35" s="597"/>
      <c r="OM35" s="597"/>
      <c r="ON35" s="597"/>
      <c r="OO35" s="597"/>
      <c r="OP35" s="597"/>
      <c r="OQ35" s="597"/>
      <c r="OR35" s="597"/>
      <c r="OS35" s="597"/>
      <c r="OT35" s="597"/>
      <c r="OU35" s="597"/>
      <c r="OV35" s="597"/>
      <c r="OW35" s="597"/>
      <c r="OX35" s="597"/>
      <c r="OY35" s="597"/>
      <c r="OZ35" s="597"/>
      <c r="PA35" s="597"/>
      <c r="PB35" s="597"/>
      <c r="PC35" s="597"/>
      <c r="PD35" s="597"/>
      <c r="PE35" s="597"/>
      <c r="PF35" s="597"/>
      <c r="PG35" s="597"/>
      <c r="PH35" s="597"/>
      <c r="PI35" s="597"/>
      <c r="PJ35" s="597"/>
      <c r="PK35" s="597"/>
      <c r="PL35" s="597"/>
      <c r="PM35" s="597"/>
      <c r="PN35" s="597"/>
      <c r="PO35" s="597"/>
      <c r="PP35" s="597"/>
      <c r="PQ35" s="597"/>
      <c r="PR35" s="597"/>
      <c r="PS35" s="597"/>
      <c r="PT35" s="597"/>
      <c r="PU35" s="597"/>
      <c r="PV35" s="597"/>
      <c r="PW35" s="597"/>
      <c r="PX35" s="597"/>
      <c r="PY35" s="597"/>
      <c r="PZ35" s="597"/>
      <c r="QA35" s="597"/>
      <c r="QB35" s="597"/>
      <c r="QC35" s="597"/>
      <c r="QD35" s="597"/>
      <c r="QE35" s="597"/>
      <c r="QF35" s="597"/>
      <c r="QG35" s="597"/>
      <c r="QH35" s="597"/>
      <c r="QI35" s="597"/>
      <c r="QJ35" s="597"/>
      <c r="QK35" s="597"/>
      <c r="QL35" s="597"/>
      <c r="QM35" s="597"/>
      <c r="QN35" s="597"/>
      <c r="QO35" s="597"/>
      <c r="QP35" s="597"/>
      <c r="QQ35" s="597"/>
      <c r="QR35" s="597"/>
      <c r="QS35" s="597"/>
      <c r="QT35" s="597"/>
      <c r="QU35" s="597"/>
      <c r="QV35" s="597"/>
      <c r="QW35" s="597"/>
      <c r="QX35" s="597"/>
      <c r="QY35" s="597"/>
      <c r="QZ35" s="597"/>
      <c r="RA35" s="597"/>
      <c r="RB35" s="597"/>
      <c r="RC35" s="597"/>
      <c r="RD35" s="597"/>
      <c r="RE35" s="597"/>
      <c r="RF35" s="597"/>
      <c r="RG35" s="597"/>
      <c r="RH35" s="597"/>
      <c r="RI35" s="597"/>
      <c r="RJ35" s="597"/>
      <c r="RK35" s="597"/>
      <c r="RL35" s="597"/>
      <c r="RM35" s="597"/>
      <c r="RN35" s="597"/>
      <c r="RO35" s="597"/>
      <c r="RP35" s="597"/>
      <c r="RQ35" s="597"/>
      <c r="RR35" s="597"/>
      <c r="RS35" s="597"/>
      <c r="RT35" s="597"/>
      <c r="RU35" s="597"/>
      <c r="RV35" s="597"/>
      <c r="RW35" s="597"/>
      <c r="RX35" s="597"/>
      <c r="RY35" s="597"/>
      <c r="RZ35" s="597"/>
      <c r="SA35" s="597"/>
      <c r="SB35" s="597"/>
      <c r="SC35" s="597"/>
      <c r="SD35" s="597"/>
      <c r="SE35" s="597"/>
      <c r="SF35" s="597"/>
      <c r="SG35" s="597"/>
      <c r="SH35" s="597"/>
      <c r="SI35" s="597"/>
      <c r="SJ35" s="597"/>
      <c r="SK35" s="597"/>
      <c r="SL35" s="597"/>
      <c r="SM35" s="597"/>
      <c r="SN35" s="597"/>
      <c r="SO35" s="597"/>
      <c r="SP35" s="597"/>
      <c r="SQ35" s="597"/>
      <c r="SR35" s="597"/>
      <c r="SS35" s="597"/>
      <c r="ST35" s="597"/>
      <c r="SU35" s="597"/>
      <c r="SV35" s="597"/>
      <c r="SW35" s="597"/>
      <c r="SX35" s="597"/>
      <c r="SY35" s="597"/>
      <c r="SZ35" s="597"/>
      <c r="TA35" s="597"/>
      <c r="TB35" s="597"/>
      <c r="TC35" s="597"/>
      <c r="TD35" s="597"/>
      <c r="TE35" s="597"/>
      <c r="TF35" s="597"/>
      <c r="TG35" s="597"/>
      <c r="TH35" s="597"/>
      <c r="TI35" s="597"/>
      <c r="TJ35" s="597"/>
      <c r="TK35" s="597"/>
      <c r="TL35" s="597"/>
      <c r="TM35" s="597"/>
      <c r="TN35" s="597"/>
      <c r="TO35" s="597"/>
      <c r="TP35" s="597"/>
      <c r="TQ35" s="597"/>
      <c r="TR35" s="597"/>
      <c r="TS35" s="597"/>
      <c r="TT35" s="597"/>
      <c r="TU35" s="597"/>
      <c r="TV35" s="597"/>
      <c r="TW35" s="597"/>
      <c r="TX35" s="597"/>
      <c r="TY35" s="597"/>
      <c r="TZ35" s="597"/>
      <c r="UA35" s="597"/>
      <c r="UB35" s="597"/>
      <c r="UC35" s="597"/>
      <c r="UD35" s="597"/>
      <c r="UE35" s="597"/>
      <c r="UF35" s="597"/>
      <c r="UG35" s="597"/>
      <c r="UH35" s="597"/>
      <c r="UI35" s="597"/>
      <c r="UJ35" s="597"/>
      <c r="UK35" s="597"/>
      <c r="UL35" s="597"/>
      <c r="UM35" s="597"/>
      <c r="UN35" s="597"/>
      <c r="UO35" s="597"/>
      <c r="UP35" s="597"/>
      <c r="UQ35" s="597"/>
      <c r="UR35" s="597"/>
      <c r="US35" s="597"/>
      <c r="UT35" s="597"/>
      <c r="UU35" s="597"/>
      <c r="UV35" s="597"/>
      <c r="UW35" s="597"/>
      <c r="UX35" s="597"/>
      <c r="UY35" s="597"/>
      <c r="UZ35" s="597"/>
      <c r="VA35" s="597"/>
      <c r="VB35" s="597"/>
      <c r="VC35" s="597"/>
      <c r="VD35" s="597"/>
      <c r="VE35" s="597"/>
      <c r="VF35" s="597"/>
      <c r="VG35" s="597"/>
      <c r="VH35" s="597"/>
      <c r="VI35" s="597"/>
      <c r="VJ35" s="597"/>
      <c r="VK35" s="597"/>
      <c r="VL35" s="597"/>
      <c r="VM35" s="597"/>
      <c r="VN35" s="597"/>
      <c r="VO35" s="597"/>
      <c r="VP35" s="597"/>
      <c r="VQ35" s="597"/>
      <c r="VR35" s="597"/>
      <c r="VS35" s="597"/>
      <c r="VT35" s="597"/>
      <c r="VU35" s="597"/>
      <c r="VV35" s="597"/>
      <c r="VW35" s="597"/>
      <c r="VX35" s="597"/>
      <c r="VY35" s="597"/>
      <c r="VZ35" s="597"/>
      <c r="WA35" s="597"/>
      <c r="WB35" s="597"/>
      <c r="WC35" s="597"/>
      <c r="WD35" s="597"/>
      <c r="WE35" s="597"/>
      <c r="WF35" s="597"/>
      <c r="WG35" s="597"/>
      <c r="WH35" s="597"/>
      <c r="WI35" s="597"/>
      <c r="WJ35" s="597"/>
      <c r="WK35" s="597"/>
      <c r="WL35" s="597"/>
      <c r="WM35" s="597"/>
      <c r="WN35" s="597"/>
      <c r="WO35" s="597"/>
      <c r="WP35" s="597"/>
      <c r="WQ35" s="597"/>
      <c r="WR35" s="597"/>
      <c r="WS35" s="597"/>
      <c r="WT35" s="597"/>
      <c r="WU35" s="597"/>
      <c r="WV35" s="597"/>
      <c r="WW35" s="597"/>
      <c r="WX35" s="597"/>
      <c r="WY35" s="597"/>
      <c r="WZ35" s="597"/>
      <c r="XA35" s="597"/>
      <c r="XB35" s="597"/>
      <c r="XC35" s="597"/>
      <c r="XD35" s="597"/>
      <c r="XE35" s="597"/>
      <c r="XF35" s="597"/>
      <c r="XG35" s="597"/>
      <c r="XH35" s="597"/>
      <c r="XI35" s="597"/>
      <c r="XJ35" s="597"/>
      <c r="XK35" s="597"/>
      <c r="XL35" s="597"/>
      <c r="XM35" s="597"/>
      <c r="XN35" s="597"/>
      <c r="XO35" s="597"/>
      <c r="XP35" s="597"/>
      <c r="XQ35" s="597"/>
      <c r="XR35" s="597"/>
      <c r="XS35" s="597"/>
      <c r="XT35" s="597"/>
      <c r="XU35" s="597"/>
      <c r="XV35" s="597"/>
      <c r="XW35" s="597"/>
      <c r="XX35" s="597"/>
      <c r="XY35" s="597"/>
      <c r="XZ35" s="597"/>
      <c r="YA35" s="597"/>
      <c r="YB35" s="597"/>
      <c r="YC35" s="597"/>
      <c r="YD35" s="597"/>
      <c r="YE35" s="597"/>
      <c r="YF35" s="597"/>
      <c r="YG35" s="597"/>
      <c r="YH35" s="597"/>
      <c r="YI35" s="597"/>
      <c r="YJ35" s="597"/>
      <c r="YK35" s="597"/>
      <c r="YL35" s="597"/>
      <c r="YM35" s="597"/>
      <c r="YN35" s="597"/>
      <c r="YO35" s="597"/>
      <c r="YP35" s="597"/>
      <c r="YQ35" s="597"/>
      <c r="YR35" s="597"/>
      <c r="YS35" s="597"/>
      <c r="YT35" s="597"/>
      <c r="YU35" s="597"/>
      <c r="YV35" s="597"/>
      <c r="YW35" s="597"/>
      <c r="YX35" s="597"/>
      <c r="YY35" s="597"/>
      <c r="YZ35" s="597"/>
      <c r="ZA35" s="597"/>
      <c r="ZB35" s="597"/>
      <c r="ZC35" s="597"/>
      <c r="ZD35" s="597"/>
      <c r="ZE35" s="597"/>
      <c r="ZF35" s="597"/>
      <c r="ZG35" s="597"/>
      <c r="ZH35" s="597"/>
      <c r="ZI35" s="597"/>
      <c r="ZJ35" s="597"/>
      <c r="ZK35" s="597"/>
      <c r="ZL35" s="597"/>
      <c r="ZM35" s="597"/>
      <c r="ZN35" s="597"/>
      <c r="ZO35" s="597"/>
      <c r="ZP35" s="597"/>
      <c r="ZQ35" s="597"/>
      <c r="ZR35" s="597"/>
      <c r="ZS35" s="597"/>
      <c r="ZT35" s="597"/>
      <c r="ZU35" s="597"/>
      <c r="ZV35" s="597"/>
      <c r="ZW35" s="597"/>
      <c r="ZX35" s="597"/>
      <c r="ZY35" s="597"/>
      <c r="ZZ35" s="597"/>
      <c r="AAA35" s="597"/>
      <c r="AAB35" s="597"/>
      <c r="AAC35" s="597"/>
      <c r="AAD35" s="597"/>
      <c r="AAE35" s="597"/>
      <c r="AAF35" s="597"/>
      <c r="AAG35" s="597"/>
      <c r="AAH35" s="597"/>
      <c r="AAI35" s="597"/>
      <c r="AAJ35" s="597"/>
      <c r="AAK35" s="597"/>
      <c r="AAL35" s="597"/>
      <c r="AAM35" s="597"/>
      <c r="AAN35" s="597"/>
      <c r="AAO35" s="597"/>
      <c r="AAP35" s="597"/>
      <c r="AAQ35" s="597"/>
      <c r="AAR35" s="597"/>
      <c r="AAS35" s="597"/>
      <c r="AAT35" s="597"/>
      <c r="AAU35" s="597"/>
      <c r="AAV35" s="597"/>
      <c r="AAW35" s="597"/>
      <c r="AAX35" s="597"/>
      <c r="AAY35" s="597"/>
      <c r="AAZ35" s="597"/>
      <c r="ABA35" s="597"/>
      <c r="ABB35" s="597"/>
      <c r="ABC35" s="597"/>
      <c r="ABD35" s="597"/>
      <c r="ABE35" s="597"/>
      <c r="ABF35" s="597"/>
      <c r="ABG35" s="597"/>
      <c r="ABH35" s="597"/>
      <c r="ABI35" s="597"/>
      <c r="ABJ35" s="597"/>
      <c r="ABK35" s="597"/>
      <c r="ABL35" s="597"/>
      <c r="ABM35" s="597"/>
      <c r="ABN35" s="597"/>
      <c r="ABO35" s="597"/>
      <c r="ABP35" s="597"/>
      <c r="ABQ35" s="597"/>
      <c r="ABR35" s="597"/>
      <c r="ABS35" s="597"/>
      <c r="ABT35" s="597"/>
      <c r="ABU35" s="597"/>
      <c r="ABV35" s="597"/>
      <c r="ABW35" s="597"/>
      <c r="ABX35" s="597"/>
      <c r="ABY35" s="597"/>
      <c r="ABZ35" s="597"/>
      <c r="ACA35" s="597"/>
      <c r="ACB35" s="597"/>
      <c r="ACC35" s="597"/>
      <c r="ACD35" s="597"/>
      <c r="ACE35" s="597"/>
      <c r="ACF35" s="597"/>
      <c r="ACG35" s="597"/>
      <c r="ACH35" s="597"/>
      <c r="ACI35" s="597"/>
      <c r="ACJ35" s="597"/>
      <c r="ACK35" s="597"/>
      <c r="ACL35" s="597"/>
      <c r="ACM35" s="597"/>
      <c r="ACN35" s="597"/>
      <c r="ACO35" s="597"/>
      <c r="ACP35" s="597"/>
      <c r="ACQ35" s="597"/>
      <c r="ACR35" s="597"/>
      <c r="ACS35" s="597"/>
      <c r="ACT35" s="597"/>
      <c r="ACU35" s="597"/>
      <c r="ACV35" s="597"/>
      <c r="ACW35" s="597"/>
      <c r="ACX35" s="597"/>
      <c r="ACY35" s="597"/>
      <c r="ACZ35" s="597"/>
      <c r="ADA35" s="597"/>
      <c r="ADB35" s="597"/>
      <c r="ADC35" s="597"/>
      <c r="ADD35" s="597"/>
      <c r="ADE35" s="597"/>
      <c r="ADF35" s="597"/>
      <c r="ADG35" s="597"/>
      <c r="ADH35" s="597"/>
      <c r="ADI35" s="597"/>
      <c r="ADJ35" s="597"/>
      <c r="ADK35" s="597"/>
      <c r="ADL35" s="597"/>
      <c r="ADM35" s="597"/>
      <c r="ADN35" s="597"/>
      <c r="ADO35" s="597"/>
      <c r="ADP35" s="597"/>
      <c r="ADQ35" s="597"/>
      <c r="ADR35" s="597"/>
      <c r="ADS35" s="597"/>
      <c r="ADT35" s="597"/>
      <c r="ADU35" s="597"/>
      <c r="ADV35" s="597"/>
      <c r="ADW35" s="597"/>
      <c r="ADX35" s="597"/>
      <c r="ADY35" s="597"/>
      <c r="ADZ35" s="597"/>
      <c r="AEA35" s="597"/>
      <c r="AEB35" s="597"/>
      <c r="AEC35" s="597"/>
      <c r="AED35" s="597"/>
      <c r="AEE35" s="597"/>
      <c r="AEF35" s="597"/>
      <c r="AEG35" s="597"/>
      <c r="AEH35" s="597"/>
      <c r="AEI35" s="597"/>
    </row>
    <row r="36" spans="2:815" s="204" customFormat="1" ht="15.75" x14ac:dyDescent="0.25">
      <c r="B36" s="540" t="s">
        <v>196</v>
      </c>
      <c r="C36" s="641">
        <f>C18</f>
        <v>544</v>
      </c>
      <c r="D36" s="551" t="s">
        <v>190</v>
      </c>
      <c r="E36" s="548"/>
      <c r="F36" s="633">
        <f>C36*'Taršos faktoriai'!J67*VAP!$E$9/1000</f>
        <v>23.76192</v>
      </c>
      <c r="G36" s="633">
        <f>C36*'Taršos faktoriai'!K74*VAP!$E$10/1000</f>
        <v>4.3247999999999998</v>
      </c>
      <c r="H36" s="643">
        <f t="shared" si="1"/>
        <v>28.08672</v>
      </c>
      <c r="I36" s="597"/>
      <c r="J36" s="597"/>
      <c r="K36" s="597"/>
      <c r="L36" s="597"/>
      <c r="M36" s="597"/>
      <c r="N36" s="597"/>
      <c r="O36" s="597"/>
      <c r="P36" s="597"/>
      <c r="Q36" s="597"/>
      <c r="R36" s="597"/>
      <c r="S36" s="597"/>
      <c r="T36" s="597"/>
      <c r="U36" s="597"/>
      <c r="V36" s="597"/>
      <c r="W36" s="597"/>
      <c r="X36" s="597"/>
      <c r="Y36" s="597"/>
      <c r="Z36" s="597"/>
      <c r="AA36" s="597"/>
      <c r="AB36" s="597"/>
      <c r="AC36" s="597"/>
      <c r="AD36" s="597"/>
      <c r="AE36" s="597"/>
      <c r="AF36" s="597"/>
      <c r="AG36" s="597"/>
      <c r="AH36" s="597"/>
      <c r="AI36" s="597"/>
      <c r="AJ36" s="597"/>
      <c r="AK36" s="597"/>
      <c r="AL36" s="597"/>
      <c r="AM36" s="597"/>
      <c r="AN36" s="597"/>
      <c r="AO36" s="597"/>
      <c r="AP36" s="597"/>
      <c r="AQ36" s="597"/>
      <c r="AR36" s="597"/>
      <c r="AS36" s="597"/>
      <c r="AT36" s="597"/>
      <c r="AU36" s="597"/>
      <c r="AV36" s="597"/>
      <c r="AW36" s="597"/>
      <c r="AX36" s="597"/>
      <c r="AY36" s="597"/>
      <c r="AZ36" s="597"/>
      <c r="BA36" s="597"/>
      <c r="BB36" s="597"/>
      <c r="BC36" s="597"/>
      <c r="BD36" s="597"/>
      <c r="BE36" s="597"/>
      <c r="BF36" s="597"/>
      <c r="BG36" s="597"/>
      <c r="BH36" s="597"/>
      <c r="BI36" s="597"/>
      <c r="BJ36" s="597"/>
      <c r="BK36" s="597"/>
      <c r="BL36" s="597"/>
      <c r="BM36" s="597"/>
      <c r="BN36" s="597"/>
      <c r="BO36" s="597"/>
      <c r="BP36" s="597"/>
      <c r="BQ36" s="597"/>
      <c r="BR36" s="597"/>
      <c r="BS36" s="597"/>
      <c r="BT36" s="597"/>
      <c r="BU36" s="597"/>
      <c r="BV36" s="597"/>
      <c r="BW36" s="597"/>
      <c r="BX36" s="597"/>
      <c r="BY36" s="597"/>
      <c r="BZ36" s="597"/>
      <c r="CA36" s="597"/>
      <c r="CB36" s="597"/>
      <c r="CC36" s="597"/>
      <c r="CD36" s="597"/>
      <c r="CE36" s="597"/>
      <c r="CF36" s="597"/>
      <c r="CG36" s="597"/>
      <c r="CH36" s="597"/>
      <c r="CI36" s="597"/>
      <c r="CJ36" s="597"/>
      <c r="CK36" s="597"/>
      <c r="CL36" s="597"/>
      <c r="CM36" s="597"/>
      <c r="CN36" s="597"/>
      <c r="CO36" s="597"/>
      <c r="CP36" s="597"/>
      <c r="CQ36" s="597"/>
      <c r="CR36" s="597"/>
      <c r="CS36" s="597"/>
      <c r="CT36" s="597"/>
      <c r="CU36" s="597"/>
      <c r="CV36" s="597"/>
      <c r="CW36" s="597"/>
      <c r="CX36" s="597"/>
      <c r="CY36" s="597"/>
      <c r="CZ36" s="597"/>
      <c r="DA36" s="597"/>
      <c r="DB36" s="597"/>
      <c r="DC36" s="597"/>
      <c r="DD36" s="597"/>
      <c r="DE36" s="597"/>
      <c r="DF36" s="597"/>
      <c r="DG36" s="597"/>
      <c r="DH36" s="597"/>
      <c r="DI36" s="597"/>
      <c r="DJ36" s="597"/>
      <c r="DK36" s="597"/>
      <c r="DL36" s="597"/>
      <c r="DM36" s="597"/>
      <c r="DN36" s="597"/>
      <c r="DO36" s="597"/>
      <c r="DP36" s="597"/>
      <c r="DQ36" s="597"/>
      <c r="DR36" s="597"/>
      <c r="DS36" s="597"/>
      <c r="DT36" s="597"/>
      <c r="DU36" s="597"/>
      <c r="DV36" s="597"/>
      <c r="DW36" s="597"/>
      <c r="DX36" s="597"/>
      <c r="DY36" s="597"/>
      <c r="DZ36" s="597"/>
      <c r="EA36" s="597"/>
      <c r="EB36" s="597"/>
      <c r="EC36" s="597"/>
      <c r="ED36" s="597"/>
      <c r="EE36" s="597"/>
      <c r="EF36" s="597"/>
      <c r="EG36" s="597"/>
      <c r="EH36" s="597"/>
      <c r="EI36" s="597"/>
      <c r="EJ36" s="597"/>
      <c r="EK36" s="597"/>
      <c r="EL36" s="597"/>
      <c r="EM36" s="597"/>
      <c r="EN36" s="597"/>
      <c r="EO36" s="597"/>
      <c r="EP36" s="597"/>
      <c r="EQ36" s="597"/>
      <c r="ER36" s="597"/>
      <c r="ES36" s="597"/>
      <c r="ET36" s="597"/>
      <c r="EU36" s="597"/>
      <c r="EV36" s="597"/>
      <c r="EW36" s="597"/>
      <c r="EX36" s="597"/>
      <c r="EY36" s="597"/>
      <c r="EZ36" s="597"/>
      <c r="FA36" s="597"/>
      <c r="FB36" s="597"/>
      <c r="FC36" s="597"/>
      <c r="FD36" s="597"/>
      <c r="FE36" s="597"/>
      <c r="FF36" s="597"/>
      <c r="FG36" s="597"/>
      <c r="FH36" s="597"/>
      <c r="FI36" s="597"/>
      <c r="FJ36" s="597"/>
      <c r="FK36" s="597"/>
      <c r="FL36" s="597"/>
      <c r="FM36" s="597"/>
      <c r="FN36" s="597"/>
      <c r="FO36" s="597"/>
      <c r="FP36" s="597"/>
      <c r="FQ36" s="597"/>
      <c r="FR36" s="597"/>
      <c r="FS36" s="597"/>
      <c r="FT36" s="597"/>
      <c r="FU36" s="597"/>
      <c r="FV36" s="597"/>
      <c r="FW36" s="597"/>
      <c r="FX36" s="597"/>
      <c r="FY36" s="597"/>
      <c r="FZ36" s="597"/>
      <c r="GA36" s="597"/>
      <c r="GB36" s="597"/>
      <c r="GC36" s="597"/>
      <c r="GD36" s="597"/>
      <c r="GE36" s="597"/>
      <c r="GF36" s="597"/>
      <c r="GG36" s="597"/>
      <c r="GH36" s="597"/>
      <c r="GI36" s="597"/>
      <c r="GJ36" s="597"/>
      <c r="GK36" s="597"/>
      <c r="GL36" s="597"/>
      <c r="GM36" s="597"/>
      <c r="GN36" s="597"/>
      <c r="GO36" s="597"/>
      <c r="GP36" s="597"/>
      <c r="GQ36" s="597"/>
      <c r="GR36" s="597"/>
      <c r="GS36" s="597"/>
      <c r="GT36" s="597"/>
      <c r="GU36" s="597"/>
      <c r="GV36" s="597"/>
      <c r="GW36" s="597"/>
      <c r="GX36" s="597"/>
      <c r="GY36" s="597"/>
      <c r="GZ36" s="597"/>
      <c r="HA36" s="597"/>
      <c r="HB36" s="597"/>
      <c r="HC36" s="597"/>
      <c r="HD36" s="597"/>
      <c r="HE36" s="597"/>
      <c r="HF36" s="597"/>
      <c r="HG36" s="597"/>
      <c r="HH36" s="597"/>
      <c r="HI36" s="597"/>
      <c r="HJ36" s="597"/>
      <c r="HK36" s="597"/>
      <c r="HL36" s="597"/>
      <c r="HM36" s="597"/>
      <c r="HN36" s="597"/>
      <c r="HO36" s="597"/>
      <c r="HP36" s="597"/>
      <c r="HQ36" s="597"/>
      <c r="HR36" s="597"/>
      <c r="HS36" s="597"/>
      <c r="HT36" s="597"/>
      <c r="HU36" s="597"/>
      <c r="HV36" s="597"/>
      <c r="HW36" s="597"/>
      <c r="HX36" s="597"/>
      <c r="HY36" s="597"/>
      <c r="HZ36" s="597"/>
      <c r="IA36" s="597"/>
      <c r="IB36" s="597"/>
      <c r="IC36" s="597"/>
      <c r="ID36" s="597"/>
      <c r="IE36" s="597"/>
      <c r="IF36" s="597"/>
      <c r="IG36" s="597"/>
      <c r="IH36" s="597"/>
      <c r="II36" s="597"/>
      <c r="IJ36" s="597"/>
      <c r="IK36" s="597"/>
      <c r="IL36" s="597"/>
      <c r="IM36" s="597"/>
      <c r="IN36" s="597"/>
      <c r="IO36" s="597"/>
      <c r="IP36" s="597"/>
      <c r="IQ36" s="597"/>
      <c r="IR36" s="597"/>
      <c r="IS36" s="597"/>
      <c r="IT36" s="597"/>
      <c r="IU36" s="597"/>
      <c r="IV36" s="597"/>
      <c r="IW36" s="597"/>
      <c r="IX36" s="597"/>
      <c r="IY36" s="597"/>
      <c r="IZ36" s="597"/>
      <c r="JA36" s="597"/>
      <c r="JB36" s="597"/>
      <c r="JC36" s="597"/>
      <c r="JD36" s="597"/>
      <c r="JE36" s="597"/>
      <c r="JF36" s="597"/>
      <c r="JG36" s="597"/>
      <c r="JH36" s="597"/>
      <c r="JI36" s="597"/>
      <c r="JJ36" s="597"/>
      <c r="JK36" s="597"/>
      <c r="JL36" s="597"/>
      <c r="JM36" s="597"/>
      <c r="JN36" s="597"/>
      <c r="JO36" s="597"/>
      <c r="JP36" s="597"/>
      <c r="JQ36" s="597"/>
      <c r="JR36" s="597"/>
      <c r="JS36" s="597"/>
      <c r="JT36" s="597"/>
      <c r="JU36" s="597"/>
      <c r="JV36" s="597"/>
      <c r="JW36" s="597"/>
      <c r="JX36" s="597"/>
      <c r="JY36" s="597"/>
      <c r="JZ36" s="597"/>
      <c r="KA36" s="597"/>
      <c r="KB36" s="597"/>
      <c r="KC36" s="597"/>
      <c r="KD36" s="597"/>
      <c r="KE36" s="597"/>
      <c r="KF36" s="597"/>
      <c r="KG36" s="597"/>
      <c r="KH36" s="597"/>
      <c r="KI36" s="597"/>
      <c r="KJ36" s="597"/>
      <c r="KK36" s="597"/>
      <c r="KL36" s="597"/>
      <c r="KM36" s="597"/>
      <c r="KN36" s="597"/>
      <c r="KO36" s="597"/>
      <c r="KP36" s="597"/>
      <c r="KQ36" s="597"/>
      <c r="KR36" s="597"/>
      <c r="KS36" s="597"/>
      <c r="KT36" s="597"/>
      <c r="KU36" s="597"/>
      <c r="KV36" s="597"/>
      <c r="KW36" s="597"/>
      <c r="KX36" s="597"/>
      <c r="KY36" s="597"/>
      <c r="KZ36" s="597"/>
      <c r="LA36" s="597"/>
      <c r="LB36" s="597"/>
      <c r="LC36" s="597"/>
      <c r="LD36" s="597"/>
      <c r="LE36" s="597"/>
      <c r="LF36" s="597"/>
      <c r="LG36" s="597"/>
      <c r="LH36" s="597"/>
      <c r="LI36" s="597"/>
      <c r="LJ36" s="597"/>
      <c r="LK36" s="597"/>
      <c r="LL36" s="597"/>
      <c r="LM36" s="597"/>
      <c r="LN36" s="597"/>
      <c r="LO36" s="597"/>
      <c r="LP36" s="597"/>
      <c r="LQ36" s="597"/>
      <c r="LR36" s="597"/>
      <c r="LS36" s="597"/>
      <c r="LT36" s="597"/>
      <c r="LU36" s="597"/>
      <c r="LV36" s="597"/>
      <c r="LW36" s="597"/>
      <c r="LX36" s="597"/>
      <c r="LY36" s="597"/>
      <c r="LZ36" s="597"/>
      <c r="MA36" s="597"/>
      <c r="MB36" s="597"/>
      <c r="MC36" s="597"/>
      <c r="MD36" s="597"/>
      <c r="ME36" s="597"/>
      <c r="MF36" s="597"/>
      <c r="MG36" s="597"/>
      <c r="MH36" s="597"/>
      <c r="MI36" s="597"/>
      <c r="MJ36" s="597"/>
      <c r="MK36" s="597"/>
      <c r="ML36" s="597"/>
      <c r="MM36" s="597"/>
      <c r="MN36" s="597"/>
      <c r="MO36" s="597"/>
      <c r="MP36" s="597"/>
      <c r="MQ36" s="597"/>
      <c r="MR36" s="597"/>
      <c r="MS36" s="597"/>
      <c r="MT36" s="597"/>
      <c r="MU36" s="597"/>
      <c r="MV36" s="597"/>
      <c r="MW36" s="597"/>
      <c r="MX36" s="597"/>
      <c r="MY36" s="597"/>
      <c r="MZ36" s="597"/>
      <c r="NA36" s="597"/>
      <c r="NB36" s="597"/>
      <c r="NC36" s="597"/>
      <c r="ND36" s="597"/>
      <c r="NE36" s="597"/>
      <c r="NF36" s="597"/>
      <c r="NG36" s="597"/>
      <c r="NH36" s="597"/>
      <c r="NI36" s="597"/>
      <c r="NJ36" s="597"/>
      <c r="NK36" s="597"/>
      <c r="NL36" s="597"/>
      <c r="NM36" s="597"/>
      <c r="NN36" s="597"/>
      <c r="NO36" s="597"/>
      <c r="NP36" s="597"/>
      <c r="NQ36" s="597"/>
      <c r="NR36" s="597"/>
      <c r="NS36" s="597"/>
      <c r="NT36" s="597"/>
      <c r="NU36" s="597"/>
      <c r="NV36" s="597"/>
      <c r="NW36" s="597"/>
      <c r="NX36" s="597"/>
      <c r="NY36" s="597"/>
      <c r="NZ36" s="597"/>
      <c r="OA36" s="597"/>
      <c r="OB36" s="597"/>
      <c r="OC36" s="597"/>
      <c r="OD36" s="597"/>
      <c r="OE36" s="597"/>
      <c r="OF36" s="597"/>
      <c r="OG36" s="597"/>
      <c r="OH36" s="597"/>
      <c r="OI36" s="597"/>
      <c r="OJ36" s="597"/>
      <c r="OK36" s="597"/>
      <c r="OL36" s="597"/>
      <c r="OM36" s="597"/>
      <c r="ON36" s="597"/>
      <c r="OO36" s="597"/>
      <c r="OP36" s="597"/>
      <c r="OQ36" s="597"/>
      <c r="OR36" s="597"/>
      <c r="OS36" s="597"/>
      <c r="OT36" s="597"/>
      <c r="OU36" s="597"/>
      <c r="OV36" s="597"/>
      <c r="OW36" s="597"/>
      <c r="OX36" s="597"/>
      <c r="OY36" s="597"/>
      <c r="OZ36" s="597"/>
      <c r="PA36" s="597"/>
      <c r="PB36" s="597"/>
      <c r="PC36" s="597"/>
      <c r="PD36" s="597"/>
      <c r="PE36" s="597"/>
      <c r="PF36" s="597"/>
      <c r="PG36" s="597"/>
      <c r="PH36" s="597"/>
      <c r="PI36" s="597"/>
      <c r="PJ36" s="597"/>
      <c r="PK36" s="597"/>
      <c r="PL36" s="597"/>
      <c r="PM36" s="597"/>
      <c r="PN36" s="597"/>
      <c r="PO36" s="597"/>
      <c r="PP36" s="597"/>
      <c r="PQ36" s="597"/>
      <c r="PR36" s="597"/>
      <c r="PS36" s="597"/>
      <c r="PT36" s="597"/>
      <c r="PU36" s="597"/>
      <c r="PV36" s="597"/>
      <c r="PW36" s="597"/>
      <c r="PX36" s="597"/>
      <c r="PY36" s="597"/>
      <c r="PZ36" s="597"/>
      <c r="QA36" s="597"/>
      <c r="QB36" s="597"/>
      <c r="QC36" s="597"/>
      <c r="QD36" s="597"/>
      <c r="QE36" s="597"/>
      <c r="QF36" s="597"/>
      <c r="QG36" s="597"/>
      <c r="QH36" s="597"/>
      <c r="QI36" s="597"/>
      <c r="QJ36" s="597"/>
      <c r="QK36" s="597"/>
      <c r="QL36" s="597"/>
      <c r="QM36" s="597"/>
      <c r="QN36" s="597"/>
      <c r="QO36" s="597"/>
      <c r="QP36" s="597"/>
      <c r="QQ36" s="597"/>
      <c r="QR36" s="597"/>
      <c r="QS36" s="597"/>
      <c r="QT36" s="597"/>
      <c r="QU36" s="597"/>
      <c r="QV36" s="597"/>
      <c r="QW36" s="597"/>
      <c r="QX36" s="597"/>
      <c r="QY36" s="597"/>
      <c r="QZ36" s="597"/>
      <c r="RA36" s="597"/>
      <c r="RB36" s="597"/>
      <c r="RC36" s="597"/>
      <c r="RD36" s="597"/>
      <c r="RE36" s="597"/>
      <c r="RF36" s="597"/>
      <c r="RG36" s="597"/>
      <c r="RH36" s="597"/>
      <c r="RI36" s="597"/>
      <c r="RJ36" s="597"/>
      <c r="RK36" s="597"/>
      <c r="RL36" s="597"/>
      <c r="RM36" s="597"/>
      <c r="RN36" s="597"/>
      <c r="RO36" s="597"/>
      <c r="RP36" s="597"/>
      <c r="RQ36" s="597"/>
      <c r="RR36" s="597"/>
      <c r="RS36" s="597"/>
      <c r="RT36" s="597"/>
      <c r="RU36" s="597"/>
      <c r="RV36" s="597"/>
      <c r="RW36" s="597"/>
      <c r="RX36" s="597"/>
      <c r="RY36" s="597"/>
      <c r="RZ36" s="597"/>
      <c r="SA36" s="597"/>
      <c r="SB36" s="597"/>
      <c r="SC36" s="597"/>
      <c r="SD36" s="597"/>
      <c r="SE36" s="597"/>
      <c r="SF36" s="597"/>
      <c r="SG36" s="597"/>
      <c r="SH36" s="597"/>
      <c r="SI36" s="597"/>
      <c r="SJ36" s="597"/>
      <c r="SK36" s="597"/>
      <c r="SL36" s="597"/>
      <c r="SM36" s="597"/>
      <c r="SN36" s="597"/>
      <c r="SO36" s="597"/>
      <c r="SP36" s="597"/>
      <c r="SQ36" s="597"/>
      <c r="SR36" s="597"/>
      <c r="SS36" s="597"/>
      <c r="ST36" s="597"/>
      <c r="SU36" s="597"/>
      <c r="SV36" s="597"/>
      <c r="SW36" s="597"/>
      <c r="SX36" s="597"/>
      <c r="SY36" s="597"/>
      <c r="SZ36" s="597"/>
      <c r="TA36" s="597"/>
      <c r="TB36" s="597"/>
      <c r="TC36" s="597"/>
      <c r="TD36" s="597"/>
      <c r="TE36" s="597"/>
      <c r="TF36" s="597"/>
      <c r="TG36" s="597"/>
      <c r="TH36" s="597"/>
      <c r="TI36" s="597"/>
      <c r="TJ36" s="597"/>
      <c r="TK36" s="597"/>
      <c r="TL36" s="597"/>
      <c r="TM36" s="597"/>
      <c r="TN36" s="597"/>
      <c r="TO36" s="597"/>
      <c r="TP36" s="597"/>
      <c r="TQ36" s="597"/>
      <c r="TR36" s="597"/>
      <c r="TS36" s="597"/>
      <c r="TT36" s="597"/>
      <c r="TU36" s="597"/>
      <c r="TV36" s="597"/>
      <c r="TW36" s="597"/>
      <c r="TX36" s="597"/>
      <c r="TY36" s="597"/>
      <c r="TZ36" s="597"/>
      <c r="UA36" s="597"/>
      <c r="UB36" s="597"/>
      <c r="UC36" s="597"/>
      <c r="UD36" s="597"/>
      <c r="UE36" s="597"/>
      <c r="UF36" s="597"/>
      <c r="UG36" s="597"/>
      <c r="UH36" s="597"/>
      <c r="UI36" s="597"/>
      <c r="UJ36" s="597"/>
      <c r="UK36" s="597"/>
      <c r="UL36" s="597"/>
      <c r="UM36" s="597"/>
      <c r="UN36" s="597"/>
      <c r="UO36" s="597"/>
      <c r="UP36" s="597"/>
      <c r="UQ36" s="597"/>
      <c r="UR36" s="597"/>
      <c r="US36" s="597"/>
      <c r="UT36" s="597"/>
      <c r="UU36" s="597"/>
      <c r="UV36" s="597"/>
      <c r="UW36" s="597"/>
      <c r="UX36" s="597"/>
      <c r="UY36" s="597"/>
      <c r="UZ36" s="597"/>
      <c r="VA36" s="597"/>
      <c r="VB36" s="597"/>
      <c r="VC36" s="597"/>
      <c r="VD36" s="597"/>
      <c r="VE36" s="597"/>
      <c r="VF36" s="597"/>
      <c r="VG36" s="597"/>
      <c r="VH36" s="597"/>
      <c r="VI36" s="597"/>
      <c r="VJ36" s="597"/>
      <c r="VK36" s="597"/>
      <c r="VL36" s="597"/>
      <c r="VM36" s="597"/>
      <c r="VN36" s="597"/>
      <c r="VO36" s="597"/>
      <c r="VP36" s="597"/>
      <c r="VQ36" s="597"/>
      <c r="VR36" s="597"/>
      <c r="VS36" s="597"/>
      <c r="VT36" s="597"/>
      <c r="VU36" s="597"/>
      <c r="VV36" s="597"/>
      <c r="VW36" s="597"/>
      <c r="VX36" s="597"/>
      <c r="VY36" s="597"/>
      <c r="VZ36" s="597"/>
      <c r="WA36" s="597"/>
      <c r="WB36" s="597"/>
      <c r="WC36" s="597"/>
      <c r="WD36" s="597"/>
      <c r="WE36" s="597"/>
      <c r="WF36" s="597"/>
      <c r="WG36" s="597"/>
      <c r="WH36" s="597"/>
      <c r="WI36" s="597"/>
      <c r="WJ36" s="597"/>
      <c r="WK36" s="597"/>
      <c r="WL36" s="597"/>
      <c r="WM36" s="597"/>
      <c r="WN36" s="597"/>
      <c r="WO36" s="597"/>
      <c r="WP36" s="597"/>
      <c r="WQ36" s="597"/>
      <c r="WR36" s="597"/>
      <c r="WS36" s="597"/>
      <c r="WT36" s="597"/>
      <c r="WU36" s="597"/>
      <c r="WV36" s="597"/>
      <c r="WW36" s="597"/>
      <c r="WX36" s="597"/>
      <c r="WY36" s="597"/>
      <c r="WZ36" s="597"/>
      <c r="XA36" s="597"/>
      <c r="XB36" s="597"/>
      <c r="XC36" s="597"/>
      <c r="XD36" s="597"/>
      <c r="XE36" s="597"/>
      <c r="XF36" s="597"/>
      <c r="XG36" s="597"/>
      <c r="XH36" s="597"/>
      <c r="XI36" s="597"/>
      <c r="XJ36" s="597"/>
      <c r="XK36" s="597"/>
      <c r="XL36" s="597"/>
      <c r="XM36" s="597"/>
      <c r="XN36" s="597"/>
      <c r="XO36" s="597"/>
      <c r="XP36" s="597"/>
      <c r="XQ36" s="597"/>
      <c r="XR36" s="597"/>
      <c r="XS36" s="597"/>
      <c r="XT36" s="597"/>
      <c r="XU36" s="597"/>
      <c r="XV36" s="597"/>
      <c r="XW36" s="597"/>
      <c r="XX36" s="597"/>
      <c r="XY36" s="597"/>
      <c r="XZ36" s="597"/>
      <c r="YA36" s="597"/>
      <c r="YB36" s="597"/>
      <c r="YC36" s="597"/>
      <c r="YD36" s="597"/>
      <c r="YE36" s="597"/>
      <c r="YF36" s="597"/>
      <c r="YG36" s="597"/>
      <c r="YH36" s="597"/>
      <c r="YI36" s="597"/>
      <c r="YJ36" s="597"/>
      <c r="YK36" s="597"/>
      <c r="YL36" s="597"/>
      <c r="YM36" s="597"/>
      <c r="YN36" s="597"/>
      <c r="YO36" s="597"/>
      <c r="YP36" s="597"/>
      <c r="YQ36" s="597"/>
      <c r="YR36" s="597"/>
      <c r="YS36" s="597"/>
      <c r="YT36" s="597"/>
      <c r="YU36" s="597"/>
      <c r="YV36" s="597"/>
      <c r="YW36" s="597"/>
      <c r="YX36" s="597"/>
      <c r="YY36" s="597"/>
      <c r="YZ36" s="597"/>
      <c r="ZA36" s="597"/>
      <c r="ZB36" s="597"/>
      <c r="ZC36" s="597"/>
      <c r="ZD36" s="597"/>
      <c r="ZE36" s="597"/>
      <c r="ZF36" s="597"/>
      <c r="ZG36" s="597"/>
      <c r="ZH36" s="597"/>
      <c r="ZI36" s="597"/>
      <c r="ZJ36" s="597"/>
      <c r="ZK36" s="597"/>
      <c r="ZL36" s="597"/>
      <c r="ZM36" s="597"/>
      <c r="ZN36" s="597"/>
      <c r="ZO36" s="597"/>
      <c r="ZP36" s="597"/>
      <c r="ZQ36" s="597"/>
      <c r="ZR36" s="597"/>
      <c r="ZS36" s="597"/>
      <c r="ZT36" s="597"/>
      <c r="ZU36" s="597"/>
      <c r="ZV36" s="597"/>
      <c r="ZW36" s="597"/>
      <c r="ZX36" s="597"/>
      <c r="ZY36" s="597"/>
      <c r="ZZ36" s="597"/>
      <c r="AAA36" s="597"/>
      <c r="AAB36" s="597"/>
      <c r="AAC36" s="597"/>
      <c r="AAD36" s="597"/>
      <c r="AAE36" s="597"/>
      <c r="AAF36" s="597"/>
      <c r="AAG36" s="597"/>
      <c r="AAH36" s="597"/>
      <c r="AAI36" s="597"/>
      <c r="AAJ36" s="597"/>
      <c r="AAK36" s="597"/>
      <c r="AAL36" s="597"/>
      <c r="AAM36" s="597"/>
      <c r="AAN36" s="597"/>
      <c r="AAO36" s="597"/>
      <c r="AAP36" s="597"/>
      <c r="AAQ36" s="597"/>
      <c r="AAR36" s="597"/>
      <c r="AAS36" s="597"/>
      <c r="AAT36" s="597"/>
      <c r="AAU36" s="597"/>
      <c r="AAV36" s="597"/>
      <c r="AAW36" s="597"/>
      <c r="AAX36" s="597"/>
      <c r="AAY36" s="597"/>
      <c r="AAZ36" s="597"/>
      <c r="ABA36" s="597"/>
      <c r="ABB36" s="597"/>
      <c r="ABC36" s="597"/>
      <c r="ABD36" s="597"/>
      <c r="ABE36" s="597"/>
      <c r="ABF36" s="597"/>
      <c r="ABG36" s="597"/>
      <c r="ABH36" s="597"/>
      <c r="ABI36" s="597"/>
      <c r="ABJ36" s="597"/>
      <c r="ABK36" s="597"/>
      <c r="ABL36" s="597"/>
      <c r="ABM36" s="597"/>
      <c r="ABN36" s="597"/>
      <c r="ABO36" s="597"/>
      <c r="ABP36" s="597"/>
      <c r="ABQ36" s="597"/>
      <c r="ABR36" s="597"/>
      <c r="ABS36" s="597"/>
      <c r="ABT36" s="597"/>
      <c r="ABU36" s="597"/>
      <c r="ABV36" s="597"/>
      <c r="ABW36" s="597"/>
      <c r="ABX36" s="597"/>
      <c r="ABY36" s="597"/>
      <c r="ABZ36" s="597"/>
      <c r="ACA36" s="597"/>
      <c r="ACB36" s="597"/>
      <c r="ACC36" s="597"/>
      <c r="ACD36" s="597"/>
      <c r="ACE36" s="597"/>
      <c r="ACF36" s="597"/>
      <c r="ACG36" s="597"/>
      <c r="ACH36" s="597"/>
      <c r="ACI36" s="597"/>
      <c r="ACJ36" s="597"/>
      <c r="ACK36" s="597"/>
      <c r="ACL36" s="597"/>
      <c r="ACM36" s="597"/>
      <c r="ACN36" s="597"/>
      <c r="ACO36" s="597"/>
      <c r="ACP36" s="597"/>
      <c r="ACQ36" s="597"/>
      <c r="ACR36" s="597"/>
      <c r="ACS36" s="597"/>
      <c r="ACT36" s="597"/>
      <c r="ACU36" s="597"/>
      <c r="ACV36" s="597"/>
      <c r="ACW36" s="597"/>
      <c r="ACX36" s="597"/>
      <c r="ACY36" s="597"/>
      <c r="ACZ36" s="597"/>
      <c r="ADA36" s="597"/>
      <c r="ADB36" s="597"/>
      <c r="ADC36" s="597"/>
      <c r="ADD36" s="597"/>
      <c r="ADE36" s="597"/>
      <c r="ADF36" s="597"/>
      <c r="ADG36" s="597"/>
      <c r="ADH36" s="597"/>
      <c r="ADI36" s="597"/>
      <c r="ADJ36" s="597"/>
      <c r="ADK36" s="597"/>
      <c r="ADL36" s="597"/>
      <c r="ADM36" s="597"/>
      <c r="ADN36" s="597"/>
      <c r="ADO36" s="597"/>
      <c r="ADP36" s="597"/>
      <c r="ADQ36" s="597"/>
      <c r="ADR36" s="597"/>
      <c r="ADS36" s="597"/>
      <c r="ADT36" s="597"/>
      <c r="ADU36" s="597"/>
      <c r="ADV36" s="597"/>
      <c r="ADW36" s="597"/>
      <c r="ADX36" s="597"/>
      <c r="ADY36" s="597"/>
      <c r="ADZ36" s="597"/>
      <c r="AEA36" s="597"/>
      <c r="AEB36" s="597"/>
      <c r="AEC36" s="597"/>
      <c r="AED36" s="597"/>
      <c r="AEE36" s="597"/>
      <c r="AEF36" s="597"/>
      <c r="AEG36" s="597"/>
      <c r="AEH36" s="597"/>
      <c r="AEI36" s="597"/>
    </row>
    <row r="37" spans="2:815" ht="15.75" x14ac:dyDescent="0.25">
      <c r="B37" s="555" t="s">
        <v>592</v>
      </c>
      <c r="C37" s="933">
        <f>SUM(C30:C36)</f>
        <v>41835</v>
      </c>
      <c r="D37" s="531"/>
      <c r="E37" s="555"/>
      <c r="F37" s="638">
        <f>SUM(F30:F36)</f>
        <v>4714.8281599999991</v>
      </c>
      <c r="G37" s="638">
        <f>SUM(G30:G36)</f>
        <v>1076.4533200000003</v>
      </c>
      <c r="H37" s="638">
        <f>SUM(H30:H36)</f>
        <v>5791.2814800000006</v>
      </c>
    </row>
    <row r="38" spans="2:815" ht="15.75" x14ac:dyDescent="0.25">
      <c r="B38" s="214"/>
      <c r="C38" s="214"/>
      <c r="D38" s="214"/>
      <c r="E38" s="214"/>
      <c r="F38" s="214"/>
      <c r="G38" s="214"/>
      <c r="H38" s="214"/>
    </row>
    <row r="39" spans="2:815" s="132" customFormat="1" ht="15.75" x14ac:dyDescent="0.25">
      <c r="B39" s="276" t="s">
        <v>852</v>
      </c>
      <c r="C39" s="278"/>
      <c r="D39" s="278"/>
      <c r="E39" s="278"/>
      <c r="F39" s="278"/>
      <c r="G39" s="278"/>
      <c r="H39" s="278"/>
    </row>
    <row r="40" spans="2:815" ht="15.75" x14ac:dyDescent="0.25">
      <c r="B40" s="214"/>
      <c r="C40" s="214"/>
      <c r="D40" s="214"/>
      <c r="E40" s="214"/>
      <c r="F40" s="214"/>
      <c r="G40" s="214"/>
      <c r="H40" s="214"/>
    </row>
    <row r="41" spans="2:815" ht="15.75" x14ac:dyDescent="0.25">
      <c r="B41" s="1278" t="s">
        <v>330</v>
      </c>
      <c r="C41" s="1278" t="s">
        <v>331</v>
      </c>
      <c r="D41" s="1278" t="s">
        <v>332</v>
      </c>
      <c r="E41" s="1278" t="s">
        <v>333</v>
      </c>
      <c r="F41" s="1276" t="s">
        <v>334</v>
      </c>
      <c r="G41" s="214"/>
      <c r="H41" s="214"/>
    </row>
    <row r="42" spans="2:815" ht="15.75" x14ac:dyDescent="0.25">
      <c r="B42" s="1278"/>
      <c r="C42" s="1278"/>
      <c r="D42" s="1278"/>
      <c r="E42" s="1278"/>
      <c r="F42" s="1277"/>
      <c r="G42" s="214"/>
      <c r="H42" s="214"/>
    </row>
    <row r="43" spans="2:815" ht="132.75" customHeight="1" x14ac:dyDescent="0.25">
      <c r="B43" s="532" t="s">
        <v>853</v>
      </c>
      <c r="C43" s="532" t="s">
        <v>854</v>
      </c>
      <c r="D43" s="532" t="s">
        <v>855</v>
      </c>
      <c r="E43" s="533" t="s">
        <v>856</v>
      </c>
      <c r="F43" s="470" t="s">
        <v>857</v>
      </c>
      <c r="G43" s="214"/>
      <c r="H43" s="260"/>
    </row>
    <row r="44" spans="2:815" ht="15.75" x14ac:dyDescent="0.25">
      <c r="B44" s="214"/>
      <c r="C44" s="214"/>
      <c r="D44" s="214"/>
      <c r="E44" s="214"/>
      <c r="F44" s="214"/>
      <c r="G44" s="214"/>
      <c r="H44" s="214"/>
    </row>
    <row r="45" spans="2:815" ht="18.75" x14ac:dyDescent="0.25">
      <c r="B45" s="1276" t="s">
        <v>689</v>
      </c>
      <c r="C45" s="1279" t="s">
        <v>858</v>
      </c>
      <c r="D45" s="1279" t="s">
        <v>287</v>
      </c>
      <c r="E45" s="1275" t="s">
        <v>285</v>
      </c>
      <c r="F45" s="1275"/>
      <c r="G45" s="1275"/>
      <c r="H45" s="1275"/>
    </row>
    <row r="46" spans="2:815" ht="18.75" x14ac:dyDescent="0.25">
      <c r="B46" s="1277"/>
      <c r="C46" s="1280"/>
      <c r="D46" s="1280"/>
      <c r="E46" s="546" t="s">
        <v>462</v>
      </c>
      <c r="F46" s="546" t="s">
        <v>463</v>
      </c>
      <c r="G46" s="546" t="s">
        <v>464</v>
      </c>
      <c r="H46" s="546" t="s">
        <v>859</v>
      </c>
    </row>
    <row r="47" spans="2:815" ht="15.75" x14ac:dyDescent="0.25">
      <c r="B47" s="494" t="s">
        <v>860</v>
      </c>
      <c r="C47" s="644">
        <f>58162.39+173.78</f>
        <v>58336.17</v>
      </c>
      <c r="D47" s="556" t="s">
        <v>861</v>
      </c>
      <c r="E47" s="535"/>
      <c r="F47" s="547"/>
      <c r="G47" s="214"/>
      <c r="H47" s="494"/>
    </row>
    <row r="48" spans="2:815" ht="15.75" x14ac:dyDescent="0.25">
      <c r="B48" s="494" t="s">
        <v>862</v>
      </c>
      <c r="C48" s="644">
        <v>8504.44</v>
      </c>
      <c r="D48" s="556" t="s">
        <v>861</v>
      </c>
      <c r="E48" s="535"/>
      <c r="F48" s="547"/>
      <c r="G48" s="547"/>
      <c r="H48" s="554"/>
    </row>
    <row r="49" spans="2:8" ht="15.75" x14ac:dyDescent="0.25">
      <c r="B49" s="494" t="s">
        <v>863</v>
      </c>
      <c r="C49" s="644">
        <v>0</v>
      </c>
      <c r="D49" s="556" t="s">
        <v>861</v>
      </c>
      <c r="E49" s="535"/>
      <c r="F49" s="547"/>
      <c r="G49" s="547"/>
      <c r="H49" s="554"/>
    </row>
    <row r="50" spans="2:8" ht="29.1" customHeight="1" x14ac:dyDescent="0.25">
      <c r="B50" s="626" t="s">
        <v>864</v>
      </c>
      <c r="C50" s="645">
        <f>C47+C48-C49</f>
        <v>66840.61</v>
      </c>
      <c r="D50" s="556" t="s">
        <v>861</v>
      </c>
      <c r="E50" s="535"/>
      <c r="F50" s="547"/>
      <c r="G50" s="547"/>
      <c r="H50" s="554"/>
    </row>
    <row r="51" spans="2:8" ht="15.75" x14ac:dyDescent="0.25">
      <c r="B51" s="590" t="s">
        <v>865</v>
      </c>
      <c r="C51" s="644">
        <v>2636.9</v>
      </c>
      <c r="D51" s="556" t="s">
        <v>861</v>
      </c>
      <c r="E51" s="535"/>
      <c r="F51" s="547"/>
      <c r="G51" s="547"/>
      <c r="H51" s="554"/>
    </row>
    <row r="52" spans="2:8" ht="15.75" x14ac:dyDescent="0.25">
      <c r="B52" s="626" t="s">
        <v>866</v>
      </c>
      <c r="C52" s="645"/>
      <c r="D52" s="556"/>
      <c r="E52" s="535"/>
      <c r="F52" s="547"/>
      <c r="G52" s="547"/>
      <c r="H52" s="554"/>
    </row>
    <row r="53" spans="2:8" ht="15.75" x14ac:dyDescent="0.25">
      <c r="B53" s="494" t="s">
        <v>867</v>
      </c>
      <c r="C53" s="645">
        <f>(C50*'V.1|3 Žemės ūkis – Prielaidos'!G27)+('V.1|3 Žemės ūkis – Prielaidos'!G36*'V.1|3 Žemės ūkis – Įvestis'!C51)</f>
        <v>160.85787106646811</v>
      </c>
      <c r="D53" s="556" t="s">
        <v>129</v>
      </c>
      <c r="E53" s="535"/>
      <c r="F53" s="547"/>
      <c r="G53" s="633">
        <f>C53*VAP!E10</f>
        <v>42627.335832614051</v>
      </c>
      <c r="H53" s="777">
        <f>E53+F53+G53</f>
        <v>42627.335832614051</v>
      </c>
    </row>
    <row r="54" spans="2:8" ht="15.75" x14ac:dyDescent="0.25">
      <c r="B54" s="494" t="s">
        <v>868</v>
      </c>
      <c r="C54" s="645">
        <f>C50*'V.1|3 Žemės ūkis – Prielaidos'!G38</f>
        <v>41.203115947441489</v>
      </c>
      <c r="D54" s="556" t="s">
        <v>129</v>
      </c>
      <c r="E54" s="535"/>
      <c r="F54" s="547"/>
      <c r="G54" s="633">
        <f>C54*VAP!E10</f>
        <v>10918.825726071995</v>
      </c>
      <c r="H54" s="777">
        <f>E54+F54+G54</f>
        <v>10918.825726071995</v>
      </c>
    </row>
    <row r="55" spans="2:8" ht="15.75" x14ac:dyDescent="0.25">
      <c r="B55" s="281"/>
      <c r="C55" s="282"/>
      <c r="D55" s="283"/>
      <c r="E55" s="284"/>
      <c r="F55" s="285"/>
      <c r="G55" s="285"/>
      <c r="H55" s="286"/>
    </row>
    <row r="56" spans="2:8" ht="15.75" x14ac:dyDescent="0.25">
      <c r="B56" s="214"/>
      <c r="C56" s="702"/>
      <c r="D56" s="702"/>
      <c r="E56" s="702"/>
      <c r="F56" s="702"/>
      <c r="G56" s="214"/>
    </row>
    <row r="57" spans="2:8" ht="15.75" x14ac:dyDescent="0.25">
      <c r="B57" s="703" t="s">
        <v>865</v>
      </c>
      <c r="C57" s="1281" t="s">
        <v>869</v>
      </c>
      <c r="D57" s="1281"/>
      <c r="G57" s="214"/>
    </row>
    <row r="58" spans="2:8" ht="15.75" x14ac:dyDescent="0.25">
      <c r="B58" s="704" t="s">
        <v>870</v>
      </c>
      <c r="C58" s="969" t="s">
        <v>871</v>
      </c>
      <c r="D58" s="704" t="s">
        <v>872</v>
      </c>
      <c r="G58" s="214"/>
    </row>
    <row r="59" spans="2:8" ht="15.75" x14ac:dyDescent="0.25">
      <c r="B59" s="705" t="s">
        <v>873</v>
      </c>
      <c r="C59" s="706" t="s">
        <v>874</v>
      </c>
      <c r="D59" s="706" t="s">
        <v>875</v>
      </c>
      <c r="G59" s="214"/>
    </row>
    <row r="60" spans="2:8" ht="15.75" x14ac:dyDescent="0.25">
      <c r="B60" s="705" t="s">
        <v>876</v>
      </c>
      <c r="C60" s="706" t="s">
        <v>877</v>
      </c>
      <c r="D60" s="706" t="s">
        <v>878</v>
      </c>
      <c r="G60" s="214"/>
    </row>
    <row r="61" spans="2:8" ht="15.75" x14ac:dyDescent="0.25">
      <c r="B61" s="705" t="s">
        <v>879</v>
      </c>
      <c r="C61" s="706" t="s">
        <v>880</v>
      </c>
      <c r="D61" s="706" t="s">
        <v>881</v>
      </c>
      <c r="G61" s="214"/>
    </row>
    <row r="62" spans="2:8" ht="15.75" x14ac:dyDescent="0.25">
      <c r="B62" s="705" t="s">
        <v>882</v>
      </c>
      <c r="C62" s="706" t="s">
        <v>883</v>
      </c>
      <c r="D62" s="706" t="s">
        <v>884</v>
      </c>
      <c r="G62" s="214"/>
    </row>
    <row r="63" spans="2:8" ht="15.75" x14ac:dyDescent="0.25">
      <c r="B63" s="705" t="s">
        <v>885</v>
      </c>
      <c r="C63" s="706" t="s">
        <v>886</v>
      </c>
      <c r="D63" s="706" t="s">
        <v>887</v>
      </c>
      <c r="G63" s="214"/>
    </row>
    <row r="64" spans="2:8" ht="15.75" x14ac:dyDescent="0.25">
      <c r="B64" s="705" t="s">
        <v>888</v>
      </c>
      <c r="C64" s="706" t="s">
        <v>889</v>
      </c>
      <c r="D64" s="706" t="s">
        <v>890</v>
      </c>
      <c r="G64" s="214"/>
    </row>
    <row r="65" spans="2:7" ht="15.75" x14ac:dyDescent="0.25">
      <c r="B65" s="705" t="s">
        <v>891</v>
      </c>
      <c r="C65" s="706" t="s">
        <v>892</v>
      </c>
      <c r="D65" s="706" t="s">
        <v>893</v>
      </c>
      <c r="G65" s="214"/>
    </row>
    <row r="66" spans="2:7" ht="15.75" x14ac:dyDescent="0.25">
      <c r="B66" s="705" t="s">
        <v>894</v>
      </c>
      <c r="C66" s="706" t="s">
        <v>895</v>
      </c>
      <c r="D66" s="706" t="s">
        <v>896</v>
      </c>
      <c r="G66" s="214"/>
    </row>
    <row r="67" spans="2:7" ht="15.75" x14ac:dyDescent="0.25">
      <c r="B67" s="705" t="s">
        <v>897</v>
      </c>
      <c r="C67" s="706" t="s">
        <v>898</v>
      </c>
      <c r="D67" s="706" t="s">
        <v>899</v>
      </c>
      <c r="G67" s="214"/>
    </row>
    <row r="68" spans="2:7" ht="15.75" x14ac:dyDescent="0.25">
      <c r="B68" s="705" t="s">
        <v>900</v>
      </c>
      <c r="C68" s="706" t="s">
        <v>901</v>
      </c>
      <c r="D68" s="706" t="s">
        <v>902</v>
      </c>
      <c r="G68" s="214"/>
    </row>
    <row r="69" spans="2:7" ht="15.75" x14ac:dyDescent="0.25">
      <c r="B69" s="705" t="s">
        <v>903</v>
      </c>
      <c r="C69" s="706" t="s">
        <v>904</v>
      </c>
      <c r="D69" s="706" t="s">
        <v>905</v>
      </c>
      <c r="G69" s="214"/>
    </row>
    <row r="70" spans="2:7" ht="15.75" x14ac:dyDescent="0.25">
      <c r="B70" s="705" t="s">
        <v>906</v>
      </c>
      <c r="C70" s="706" t="s">
        <v>907</v>
      </c>
      <c r="D70" s="706" t="s">
        <v>908</v>
      </c>
      <c r="G70" s="214"/>
    </row>
    <row r="71" spans="2:7" ht="15.75" x14ac:dyDescent="0.25">
      <c r="B71" s="705" t="s">
        <v>909</v>
      </c>
      <c r="C71" s="706" t="s">
        <v>910</v>
      </c>
      <c r="D71" s="706" t="s">
        <v>911</v>
      </c>
      <c r="G71" s="214"/>
    </row>
    <row r="72" spans="2:7" ht="15.75" x14ac:dyDescent="0.25">
      <c r="B72" s="705" t="s">
        <v>912</v>
      </c>
      <c r="C72" s="706" t="s">
        <v>913</v>
      </c>
      <c r="D72" s="706" t="s">
        <v>914</v>
      </c>
      <c r="G72" s="214"/>
    </row>
    <row r="73" spans="2:7" ht="15.75" x14ac:dyDescent="0.25">
      <c r="B73" s="705" t="s">
        <v>915</v>
      </c>
      <c r="C73" s="706" t="s">
        <v>916</v>
      </c>
      <c r="D73" s="706" t="s">
        <v>917</v>
      </c>
      <c r="G73" s="214"/>
    </row>
    <row r="74" spans="2:7" ht="15.75" x14ac:dyDescent="0.25">
      <c r="B74" s="705" t="s">
        <v>918</v>
      </c>
      <c r="C74" s="706" t="s">
        <v>919</v>
      </c>
      <c r="D74" s="706" t="s">
        <v>920</v>
      </c>
      <c r="G74" s="214"/>
    </row>
    <row r="75" spans="2:7" ht="15.75" x14ac:dyDescent="0.25">
      <c r="B75" s="705" t="s">
        <v>921</v>
      </c>
      <c r="C75" s="706" t="s">
        <v>922</v>
      </c>
      <c r="D75" s="706" t="s">
        <v>923</v>
      </c>
      <c r="G75" s="214"/>
    </row>
    <row r="76" spans="2:7" ht="15.75" x14ac:dyDescent="0.25">
      <c r="B76" s="705" t="s">
        <v>924</v>
      </c>
      <c r="C76" s="706" t="s">
        <v>925</v>
      </c>
      <c r="D76" s="706" t="s">
        <v>926</v>
      </c>
      <c r="G76" s="214"/>
    </row>
    <row r="77" spans="2:7" ht="15.75" x14ac:dyDescent="0.25">
      <c r="B77" s="705" t="s">
        <v>927</v>
      </c>
      <c r="C77" s="706" t="s">
        <v>928</v>
      </c>
      <c r="D77" s="706" t="s">
        <v>929</v>
      </c>
      <c r="G77" s="214"/>
    </row>
    <row r="78" spans="2:7" ht="15.75" x14ac:dyDescent="0.25">
      <c r="B78" s="705" t="s">
        <v>930</v>
      </c>
      <c r="C78" s="706" t="s">
        <v>931</v>
      </c>
      <c r="D78" s="706" t="s">
        <v>932</v>
      </c>
      <c r="G78" s="214"/>
    </row>
    <row r="79" spans="2:7" ht="15.75" x14ac:dyDescent="0.25">
      <c r="B79" s="705" t="s">
        <v>933</v>
      </c>
      <c r="C79" s="706" t="s">
        <v>934</v>
      </c>
      <c r="D79" s="706" t="s">
        <v>935</v>
      </c>
      <c r="G79" s="214"/>
    </row>
    <row r="80" spans="2:7" ht="15.75" x14ac:dyDescent="0.25">
      <c r="B80" s="705" t="s">
        <v>936</v>
      </c>
      <c r="C80" s="706" t="s">
        <v>937</v>
      </c>
      <c r="D80" s="706" t="s">
        <v>938</v>
      </c>
      <c r="G80" s="214"/>
    </row>
    <row r="81" spans="2:7" ht="15.75" x14ac:dyDescent="0.25">
      <c r="B81" s="705" t="s">
        <v>939</v>
      </c>
      <c r="C81" s="706" t="s">
        <v>940</v>
      </c>
      <c r="D81" s="706" t="s">
        <v>941</v>
      </c>
      <c r="G81" s="214"/>
    </row>
    <row r="82" spans="2:7" ht="15.75" x14ac:dyDescent="0.25">
      <c r="B82" s="705" t="s">
        <v>942</v>
      </c>
      <c r="C82" s="706" t="s">
        <v>943</v>
      </c>
      <c r="D82" s="706" t="s">
        <v>944</v>
      </c>
      <c r="G82" s="214"/>
    </row>
    <row r="83" spans="2:7" ht="15.75" x14ac:dyDescent="0.25">
      <c r="B83" s="705" t="s">
        <v>945</v>
      </c>
      <c r="C83" s="706" t="s">
        <v>946</v>
      </c>
      <c r="D83" s="706" t="s">
        <v>947</v>
      </c>
      <c r="G83" s="214"/>
    </row>
    <row r="84" spans="2:7" ht="15.75" x14ac:dyDescent="0.25">
      <c r="B84" s="705" t="s">
        <v>948</v>
      </c>
      <c r="C84" s="706" t="s">
        <v>949</v>
      </c>
      <c r="D84" s="706" t="s">
        <v>950</v>
      </c>
      <c r="G84" s="214"/>
    </row>
    <row r="85" spans="2:7" ht="15.75" x14ac:dyDescent="0.25">
      <c r="B85" s="705" t="s">
        <v>951</v>
      </c>
      <c r="C85" s="706" t="s">
        <v>952</v>
      </c>
      <c r="D85" s="706" t="s">
        <v>953</v>
      </c>
      <c r="G85" s="214"/>
    </row>
    <row r="86" spans="2:7" ht="15.75" x14ac:dyDescent="0.25">
      <c r="B86" s="705" t="s">
        <v>954</v>
      </c>
      <c r="C86" s="706" t="s">
        <v>955</v>
      </c>
      <c r="D86" s="706" t="s">
        <v>956</v>
      </c>
      <c r="G86" s="214"/>
    </row>
    <row r="87" spans="2:7" ht="15.75" x14ac:dyDescent="0.25">
      <c r="B87" s="705" t="s">
        <v>957</v>
      </c>
      <c r="C87" s="706" t="s">
        <v>958</v>
      </c>
      <c r="D87" s="706" t="s">
        <v>959</v>
      </c>
      <c r="G87" s="214"/>
    </row>
    <row r="88" spans="2:7" ht="15.75" x14ac:dyDescent="0.25">
      <c r="B88" s="705" t="s">
        <v>960</v>
      </c>
      <c r="C88" s="706" t="s">
        <v>961</v>
      </c>
      <c r="D88" s="706" t="s">
        <v>962</v>
      </c>
      <c r="G88" s="214"/>
    </row>
    <row r="89" spans="2:7" ht="15.75" x14ac:dyDescent="0.25">
      <c r="B89" s="705" t="s">
        <v>963</v>
      </c>
      <c r="C89" s="706" t="s">
        <v>964</v>
      </c>
      <c r="D89" s="706" t="s">
        <v>965</v>
      </c>
      <c r="G89" s="214"/>
    </row>
    <row r="90" spans="2:7" ht="15.75" x14ac:dyDescent="0.25">
      <c r="B90" s="705" t="s">
        <v>966</v>
      </c>
      <c r="C90" s="706" t="s">
        <v>967</v>
      </c>
      <c r="D90" s="706" t="s">
        <v>968</v>
      </c>
      <c r="G90" s="214"/>
    </row>
    <row r="91" spans="2:7" ht="15.75" x14ac:dyDescent="0.25">
      <c r="B91" s="705" t="s">
        <v>969</v>
      </c>
      <c r="C91" s="706" t="s">
        <v>970</v>
      </c>
      <c r="D91" s="706" t="s">
        <v>971</v>
      </c>
      <c r="G91" s="214"/>
    </row>
    <row r="92" spans="2:7" ht="15.75" x14ac:dyDescent="0.25">
      <c r="B92" s="705" t="s">
        <v>972</v>
      </c>
      <c r="C92" s="706" t="s">
        <v>973</v>
      </c>
      <c r="D92" s="706" t="s">
        <v>974</v>
      </c>
      <c r="G92" s="214"/>
    </row>
    <row r="93" spans="2:7" ht="15.75" x14ac:dyDescent="0.25">
      <c r="B93" s="705" t="s">
        <v>975</v>
      </c>
      <c r="C93" s="706" t="s">
        <v>976</v>
      </c>
      <c r="D93" s="706" t="s">
        <v>977</v>
      </c>
      <c r="G93" s="214"/>
    </row>
    <row r="94" spans="2:7" ht="15.75" x14ac:dyDescent="0.25">
      <c r="B94" s="705" t="s">
        <v>978</v>
      </c>
      <c r="C94" s="706" t="s">
        <v>979</v>
      </c>
      <c r="D94" s="706" t="s">
        <v>980</v>
      </c>
      <c r="G94" s="214"/>
    </row>
    <row r="95" spans="2:7" ht="15.75" x14ac:dyDescent="0.25">
      <c r="B95" s="705" t="s">
        <v>981</v>
      </c>
      <c r="C95" s="706" t="s">
        <v>982</v>
      </c>
      <c r="D95" s="706" t="s">
        <v>983</v>
      </c>
      <c r="G95" s="214"/>
    </row>
    <row r="96" spans="2:7" ht="15.75" x14ac:dyDescent="0.25">
      <c r="B96" s="705" t="s">
        <v>984</v>
      </c>
      <c r="C96" s="706" t="s">
        <v>985</v>
      </c>
      <c r="D96" s="706" t="s">
        <v>986</v>
      </c>
      <c r="G96" s="214"/>
    </row>
    <row r="97" spans="2:7" ht="15.75" x14ac:dyDescent="0.25">
      <c r="B97" s="705" t="s">
        <v>987</v>
      </c>
      <c r="C97" s="706" t="s">
        <v>988</v>
      </c>
      <c r="D97" s="706" t="s">
        <v>989</v>
      </c>
      <c r="G97" s="214"/>
    </row>
    <row r="98" spans="2:7" ht="15.75" x14ac:dyDescent="0.25">
      <c r="B98" s="705" t="s">
        <v>990</v>
      </c>
      <c r="C98" s="706" t="s">
        <v>991</v>
      </c>
      <c r="D98" s="706" t="s">
        <v>992</v>
      </c>
      <c r="G98" s="214"/>
    </row>
    <row r="99" spans="2:7" ht="15.75" x14ac:dyDescent="0.25">
      <c r="B99" s="705" t="s">
        <v>993</v>
      </c>
      <c r="C99" s="706" t="s">
        <v>994</v>
      </c>
      <c r="D99" s="706" t="s">
        <v>995</v>
      </c>
      <c r="G99" s="214"/>
    </row>
    <row r="100" spans="2:7" ht="15.75" x14ac:dyDescent="0.25">
      <c r="B100" s="705" t="s">
        <v>996</v>
      </c>
      <c r="C100" s="706" t="s">
        <v>997</v>
      </c>
      <c r="D100" s="706" t="s">
        <v>998</v>
      </c>
      <c r="G100" s="214"/>
    </row>
    <row r="101" spans="2:7" ht="15.75" x14ac:dyDescent="0.25">
      <c r="B101" s="705" t="s">
        <v>999</v>
      </c>
      <c r="C101" s="706" t="s">
        <v>1000</v>
      </c>
      <c r="D101" s="706" t="s">
        <v>1001</v>
      </c>
      <c r="G101" s="214"/>
    </row>
    <row r="102" spans="2:7" ht="15.75" x14ac:dyDescent="0.25">
      <c r="B102" s="705" t="s">
        <v>1002</v>
      </c>
      <c r="C102" s="706" t="s">
        <v>1003</v>
      </c>
      <c r="D102" s="706" t="s">
        <v>1004</v>
      </c>
      <c r="G102" s="214"/>
    </row>
    <row r="103" spans="2:7" ht="15.75" x14ac:dyDescent="0.25">
      <c r="B103" s="705" t="s">
        <v>1005</v>
      </c>
      <c r="C103" s="706" t="s">
        <v>1006</v>
      </c>
      <c r="D103" s="706" t="s">
        <v>1007</v>
      </c>
      <c r="G103" s="214"/>
    </row>
    <row r="104" spans="2:7" ht="15.75" x14ac:dyDescent="0.25">
      <c r="B104" s="705" t="s">
        <v>1008</v>
      </c>
      <c r="C104" s="706" t="s">
        <v>1009</v>
      </c>
      <c r="D104" s="706" t="s">
        <v>1010</v>
      </c>
      <c r="G104" s="214"/>
    </row>
    <row r="105" spans="2:7" ht="15.75" x14ac:dyDescent="0.25">
      <c r="B105" s="705" t="s">
        <v>1011</v>
      </c>
      <c r="C105" s="706" t="s">
        <v>1012</v>
      </c>
      <c r="D105" s="706" t="s">
        <v>1013</v>
      </c>
      <c r="G105" s="214"/>
    </row>
    <row r="106" spans="2:7" ht="15.75" x14ac:dyDescent="0.25">
      <c r="B106" s="705" t="s">
        <v>1014</v>
      </c>
      <c r="C106" s="706" t="s">
        <v>1015</v>
      </c>
      <c r="D106" s="706" t="s">
        <v>1016</v>
      </c>
      <c r="G106" s="214"/>
    </row>
    <row r="107" spans="2:7" ht="15.75" x14ac:dyDescent="0.25">
      <c r="B107" s="705" t="s">
        <v>1017</v>
      </c>
      <c r="C107" s="706" t="s">
        <v>1018</v>
      </c>
      <c r="D107" s="706" t="s">
        <v>1019</v>
      </c>
      <c r="G107" s="214"/>
    </row>
    <row r="108" spans="2:7" ht="15.75" x14ac:dyDescent="0.25">
      <c r="B108" s="705" t="s">
        <v>1020</v>
      </c>
      <c r="C108" s="706" t="s">
        <v>1021</v>
      </c>
      <c r="D108" s="706" t="s">
        <v>1022</v>
      </c>
      <c r="G108" s="214"/>
    </row>
    <row r="109" spans="2:7" ht="15.75" x14ac:dyDescent="0.25">
      <c r="B109" s="705" t="s">
        <v>1023</v>
      </c>
      <c r="C109" s="706" t="s">
        <v>1024</v>
      </c>
      <c r="D109" s="706" t="s">
        <v>1025</v>
      </c>
      <c r="G109" s="214"/>
    </row>
    <row r="110" spans="2:7" ht="15.75" x14ac:dyDescent="0.25">
      <c r="B110" s="705" t="s">
        <v>1026</v>
      </c>
      <c r="C110" s="706" t="s">
        <v>1027</v>
      </c>
      <c r="D110" s="706" t="s">
        <v>1028</v>
      </c>
      <c r="G110" s="214"/>
    </row>
    <row r="111" spans="2:7" ht="15.75" x14ac:dyDescent="0.25">
      <c r="B111" s="705" t="s">
        <v>1029</v>
      </c>
      <c r="C111" s="706" t="s">
        <v>1030</v>
      </c>
      <c r="D111" s="706" t="s">
        <v>1031</v>
      </c>
      <c r="G111" s="214"/>
    </row>
    <row r="112" spans="2:7" ht="15.75" x14ac:dyDescent="0.25">
      <c r="B112" s="705" t="s">
        <v>1032</v>
      </c>
      <c r="C112" s="706" t="s">
        <v>1033</v>
      </c>
      <c r="D112" s="706" t="s">
        <v>1034</v>
      </c>
      <c r="G112" s="214"/>
    </row>
    <row r="113" spans="2:7" ht="15.75" x14ac:dyDescent="0.25">
      <c r="B113" s="705" t="s">
        <v>1035</v>
      </c>
      <c r="C113" s="706" t="s">
        <v>1036</v>
      </c>
      <c r="D113" s="706" t="s">
        <v>1037</v>
      </c>
      <c r="G113" s="214"/>
    </row>
    <row r="114" spans="2:7" ht="15.75" x14ac:dyDescent="0.25">
      <c r="B114" s="705" t="s">
        <v>1038</v>
      </c>
      <c r="C114" s="706" t="s">
        <v>1039</v>
      </c>
      <c r="D114" s="706" t="s">
        <v>1040</v>
      </c>
      <c r="G114" s="214"/>
    </row>
    <row r="115" spans="2:7" ht="15.75" x14ac:dyDescent="0.25">
      <c r="B115" s="705" t="s">
        <v>1041</v>
      </c>
      <c r="C115" s="706" t="s">
        <v>1042</v>
      </c>
      <c r="D115" s="706" t="s">
        <v>1043</v>
      </c>
      <c r="G115" s="214"/>
    </row>
    <row r="116" spans="2:7" ht="15.75" x14ac:dyDescent="0.25">
      <c r="B116" s="705" t="s">
        <v>1044</v>
      </c>
      <c r="C116" s="706" t="s">
        <v>1045</v>
      </c>
      <c r="D116" s="706" t="s">
        <v>1046</v>
      </c>
      <c r="G116" s="214"/>
    </row>
    <row r="117" spans="2:7" ht="15.75" x14ac:dyDescent="0.25">
      <c r="B117" s="705" t="s">
        <v>1047</v>
      </c>
      <c r="C117" s="706" t="s">
        <v>1048</v>
      </c>
      <c r="D117" s="706" t="s">
        <v>1049</v>
      </c>
      <c r="G117" s="214"/>
    </row>
    <row r="118" spans="2:7" ht="15.75" x14ac:dyDescent="0.25">
      <c r="B118" s="705" t="s">
        <v>1050</v>
      </c>
      <c r="C118" s="706" t="s">
        <v>1051</v>
      </c>
      <c r="D118" s="706" t="s">
        <v>1052</v>
      </c>
      <c r="G118" s="214"/>
    </row>
    <row r="119" spans="2:7" ht="15.75" x14ac:dyDescent="0.25">
      <c r="B119" s="705" t="s">
        <v>422</v>
      </c>
      <c r="C119" s="707" t="s">
        <v>1053</v>
      </c>
      <c r="D119" s="707" t="s">
        <v>1054</v>
      </c>
      <c r="G119" s="214"/>
    </row>
    <row r="120" spans="2:7" ht="15.75" x14ac:dyDescent="0.25">
      <c r="B120" s="214" t="s">
        <v>1055</v>
      </c>
      <c r="C120" s="214"/>
      <c r="D120" s="214"/>
      <c r="E120" s="214"/>
      <c r="F120" s="214"/>
      <c r="G120" s="214"/>
    </row>
    <row r="121" spans="2:7" ht="15.75" x14ac:dyDescent="0.25">
      <c r="B121" s="214"/>
      <c r="C121" s="214"/>
      <c r="D121" s="214"/>
      <c r="E121" s="214"/>
      <c r="F121" s="214"/>
      <c r="G121" s="214"/>
    </row>
  </sheetData>
  <sheetProtection algorithmName="SHA-512" hashValue="5VIYMkdEB2mC0Sg+TseatYrn5g6HdOSNgtbiDjrjKfi+gsG+rSh+HZfvY1BCpz/fN5MfnuJJy+Wtwk4PoEEDMA==" saltValue="zAzrghDCFIF/1rLlrZ4ciA==" spinCount="100000" sheet="1" objects="1" scenarios="1"/>
  <protectedRanges>
    <protectedRange sqref="C13:C19" name="Diapazonas1"/>
    <protectedRange sqref="C47:C49" name="Diapazonas2"/>
    <protectedRange sqref="C51" name="Diapazonas3"/>
  </protectedRanges>
  <mergeCells count="28">
    <mergeCell ref="C28:C29"/>
    <mergeCell ref="D28:D29"/>
    <mergeCell ref="C57:D57"/>
    <mergeCell ref="B41:B42"/>
    <mergeCell ref="C41:C42"/>
    <mergeCell ref="D41:D42"/>
    <mergeCell ref="E41:E42"/>
    <mergeCell ref="F41:F42"/>
    <mergeCell ref="B45:B46"/>
    <mergeCell ref="C45:C46"/>
    <mergeCell ref="D45:D46"/>
    <mergeCell ref="E45:H45"/>
    <mergeCell ref="E28:H28"/>
    <mergeCell ref="B28:B29"/>
    <mergeCell ref="B7:B8"/>
    <mergeCell ref="C7:C8"/>
    <mergeCell ref="D7:D8"/>
    <mergeCell ref="E7:E8"/>
    <mergeCell ref="F7:F8"/>
    <mergeCell ref="B11:B12"/>
    <mergeCell ref="C11:C12"/>
    <mergeCell ref="D11:D12"/>
    <mergeCell ref="E11:H11"/>
    <mergeCell ref="B24:B25"/>
    <mergeCell ref="C24:C25"/>
    <mergeCell ref="D24:D25"/>
    <mergeCell ref="E24:E25"/>
    <mergeCell ref="F24:F25"/>
  </mergeCells>
  <hyperlinks>
    <hyperlink ref="B1" location="Turinys!A1" display="Turinys" xr:uid="{D77C8642-DC34-4A21-A328-19DA4D68702B}"/>
    <hyperlink ref="F26" r:id="rId1" xr:uid="{AB48EC3C-25D9-41F8-802A-AF498AC93C54}"/>
    <hyperlink ref="E9" r:id="rId2" xr:uid="{B16ABF79-0C21-47EC-93AC-6CB82BD047EC}"/>
    <hyperlink ref="E26" r:id="rId3" xr:uid="{415664B9-1878-43C8-AC33-23D619CF9AFF}"/>
    <hyperlink ref="E43" r:id="rId4" xr:uid="{5DBF1BFE-3A47-4577-8B50-28454B0BE8CB}"/>
    <hyperlink ref="F9" r:id="rId5" display="https://www.vic.lt/gpsas-apskaita/wp-content/uploads/sites/6/2023/02/2022m_GPSAS_metine_ataskaita_202301.pdf " xr:uid="{B113E997-DA23-4526-9247-23CD44002666}"/>
    <hyperlink ref="F43" r:id="rId6" xr:uid="{81527F62-9FE6-4532-95D4-A6A40AE5A8F6}"/>
  </hyperlinks>
  <pageMargins left="0.7" right="0.7" top="0.75" bottom="0.75" header="0.3" footer="0.3"/>
  <pageSetup orientation="portrait"/>
  <drawing r:id="rId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162D3-1098-4E74-9F5F-856B0ED0E62A}">
  <sheetPr>
    <tabColor theme="9"/>
  </sheetPr>
  <dimension ref="A1:CY42"/>
  <sheetViews>
    <sheetView showGridLines="0" zoomScale="60" zoomScaleNormal="60" workbookViewId="0">
      <selection activeCell="L36" sqref="L36"/>
    </sheetView>
  </sheetViews>
  <sheetFormatPr defaultRowHeight="15" x14ac:dyDescent="0.25"/>
  <cols>
    <col min="2" max="2" width="40.5703125" customWidth="1"/>
    <col min="3" max="3" width="58.42578125" bestFit="1" customWidth="1"/>
    <col min="4" max="4" width="27.5703125" customWidth="1"/>
    <col min="5" max="5" width="25.42578125" customWidth="1"/>
    <col min="6" max="6" width="27.42578125" customWidth="1"/>
    <col min="7" max="7" width="23.5703125" customWidth="1"/>
    <col min="8" max="8" width="30.5703125" customWidth="1"/>
    <col min="9" max="9" width="17.140625" customWidth="1"/>
    <col min="10" max="11" width="9.140625" bestFit="1" customWidth="1"/>
    <col min="12" max="12" width="14.42578125" customWidth="1"/>
    <col min="13" max="19" width="9.140625" bestFit="1" customWidth="1"/>
  </cols>
  <sheetData>
    <row r="1" spans="1:63" ht="15.75" x14ac:dyDescent="0.25">
      <c r="B1" s="197" t="s">
        <v>0</v>
      </c>
    </row>
    <row r="3" spans="1:63" ht="18.75" x14ac:dyDescent="0.3">
      <c r="B3" s="211" t="s">
        <v>1056</v>
      </c>
      <c r="C3" s="211"/>
      <c r="D3" s="211"/>
      <c r="E3" s="211"/>
      <c r="F3" s="211"/>
      <c r="G3" s="211"/>
      <c r="H3" s="211"/>
    </row>
    <row r="5" spans="1:63" s="132" customFormat="1" ht="15.75" x14ac:dyDescent="0.25">
      <c r="A5"/>
      <c r="B5" s="1287" t="s">
        <v>1057</v>
      </c>
      <c r="C5" s="1287"/>
      <c r="D5" s="263"/>
      <c r="E5" s="263"/>
      <c r="F5" s="263"/>
      <c r="G5" s="263"/>
      <c r="H5" s="263"/>
      <c r="I5" s="223"/>
    </row>
    <row r="8" spans="1:63" s="132" customFormat="1" ht="23.45" customHeight="1" x14ac:dyDescent="0.25">
      <c r="A8"/>
      <c r="B8" s="592" t="s">
        <v>1058</v>
      </c>
      <c r="C8" s="592"/>
      <c r="D8" s="214"/>
      <c r="E8" s="223"/>
      <c r="F8" s="223"/>
      <c r="G8" s="214"/>
      <c r="H8" s="214"/>
      <c r="I8" s="214"/>
      <c r="J8" s="214"/>
      <c r="K8" s="214"/>
      <c r="L8" s="214"/>
      <c r="M8" s="214"/>
      <c r="N8" s="214"/>
      <c r="O8" s="214"/>
      <c r="P8" s="214"/>
      <c r="Q8" s="214"/>
      <c r="R8" s="214"/>
      <c r="S8" s="214"/>
      <c r="T8" s="214"/>
      <c r="U8" s="214"/>
      <c r="V8" s="214"/>
      <c r="W8" s="214"/>
      <c r="X8" s="214"/>
      <c r="Y8" s="214"/>
      <c r="Z8" s="214"/>
      <c r="AA8" s="214"/>
      <c r="AB8" s="214"/>
      <c r="AC8" s="214"/>
      <c r="AD8" s="214"/>
      <c r="AE8" s="214"/>
      <c r="AF8" s="214"/>
      <c r="AG8" s="214"/>
      <c r="AH8" s="214"/>
      <c r="AI8" s="214"/>
      <c r="AJ8" s="214"/>
      <c r="AK8" s="214"/>
      <c r="AL8" s="214"/>
      <c r="AM8" s="214"/>
      <c r="AN8" s="214"/>
      <c r="AO8" s="214"/>
      <c r="AP8" s="214"/>
      <c r="AQ8" s="214"/>
      <c r="AR8" s="214"/>
      <c r="AS8" s="214"/>
      <c r="AT8" s="214"/>
      <c r="AU8" s="214"/>
      <c r="AV8" s="214"/>
      <c r="AW8" s="214"/>
      <c r="AX8" s="214"/>
      <c r="AY8" s="214"/>
      <c r="AZ8" s="214"/>
      <c r="BA8" s="214"/>
      <c r="BB8" s="214"/>
      <c r="BC8" s="214"/>
      <c r="BD8" s="214"/>
      <c r="BE8" s="214"/>
      <c r="BF8" s="214"/>
      <c r="BG8" s="214"/>
      <c r="BH8" s="214"/>
      <c r="BI8" s="214"/>
      <c r="BJ8" s="214"/>
      <c r="BK8" s="214"/>
    </row>
    <row r="9" spans="1:63" s="132" customFormat="1" ht="15.75" x14ac:dyDescent="0.25">
      <c r="A9"/>
      <c r="B9" s="214"/>
      <c r="C9" s="214"/>
      <c r="D9" s="214"/>
      <c r="E9" s="223"/>
      <c r="F9" s="223"/>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c r="BI9" s="214"/>
      <c r="BJ9" s="214"/>
      <c r="BK9" s="214"/>
    </row>
    <row r="10" spans="1:63" ht="42.95" customHeight="1" x14ac:dyDescent="0.25">
      <c r="B10" s="569" t="s">
        <v>1059</v>
      </c>
      <c r="C10" s="569" t="s">
        <v>696</v>
      </c>
      <c r="D10" s="569" t="s">
        <v>287</v>
      </c>
      <c r="E10" s="569" t="s">
        <v>126</v>
      </c>
      <c r="F10" s="569" t="s">
        <v>416</v>
      </c>
    </row>
    <row r="11" spans="1:63" ht="38.1" customHeight="1" x14ac:dyDescent="0.25">
      <c r="B11" s="570" t="s">
        <v>1060</v>
      </c>
      <c r="C11" s="970">
        <v>3002532.27</v>
      </c>
      <c r="D11" s="572" t="s">
        <v>861</v>
      </c>
      <c r="E11" s="1288" t="s">
        <v>1061</v>
      </c>
      <c r="F11" s="593"/>
    </row>
    <row r="12" spans="1:63" ht="24.95" customHeight="1" x14ac:dyDescent="0.25">
      <c r="B12" s="570" t="s">
        <v>1062</v>
      </c>
      <c r="C12" s="970">
        <v>17699.810000000001</v>
      </c>
      <c r="D12" s="572" t="s">
        <v>861</v>
      </c>
      <c r="E12" s="1288"/>
      <c r="F12" s="593"/>
    </row>
    <row r="13" spans="1:63" ht="18.95" customHeight="1" x14ac:dyDescent="0.25">
      <c r="B13" s="570" t="s">
        <v>1063</v>
      </c>
      <c r="C13" s="970">
        <v>362351.79</v>
      </c>
      <c r="D13" s="572" t="s">
        <v>861</v>
      </c>
      <c r="E13" s="1288"/>
      <c r="F13" s="593"/>
    </row>
    <row r="14" spans="1:63" ht="81.95" customHeight="1" x14ac:dyDescent="0.25">
      <c r="B14" s="591" t="s">
        <v>1064</v>
      </c>
      <c r="C14" s="970">
        <f>166473.59+1000586.31+960.94+16.36+3174.66+102.56+7.7+4.82</f>
        <v>1171326.9400000002</v>
      </c>
      <c r="D14" s="572" t="s">
        <v>861</v>
      </c>
      <c r="E14" s="589" t="s">
        <v>1065</v>
      </c>
      <c r="F14" s="570" t="s">
        <v>1066</v>
      </c>
    </row>
    <row r="15" spans="1:63" ht="39.6" customHeight="1" x14ac:dyDescent="0.25">
      <c r="B15" s="591" t="s">
        <v>1067</v>
      </c>
      <c r="C15" s="971">
        <f>C11+C12+C13</f>
        <v>3382583.87</v>
      </c>
      <c r="D15" s="572" t="s">
        <v>861</v>
      </c>
      <c r="E15" s="570"/>
      <c r="F15" s="593"/>
    </row>
    <row r="16" spans="1:63" ht="42.95" customHeight="1" x14ac:dyDescent="0.25">
      <c r="B16" s="570" t="s">
        <v>1068</v>
      </c>
      <c r="C16" s="971">
        <f>C15-C14</f>
        <v>2211256.9299999997</v>
      </c>
      <c r="D16" s="572"/>
      <c r="E16" s="570"/>
      <c r="F16" s="593"/>
    </row>
    <row r="17" spans="2:10" ht="44.1" customHeight="1" x14ac:dyDescent="0.25">
      <c r="B17" s="570" t="s">
        <v>1069</v>
      </c>
      <c r="C17" s="972">
        <f>273816.8*C18</f>
        <v>225898.86</v>
      </c>
      <c r="D17" s="572" t="s">
        <v>861</v>
      </c>
      <c r="E17" s="1289" t="s">
        <v>1070</v>
      </c>
      <c r="F17" s="570" t="s">
        <v>1071</v>
      </c>
    </row>
    <row r="18" spans="2:10" ht="23.1" customHeight="1" x14ac:dyDescent="0.25">
      <c r="B18" s="570" t="s">
        <v>1072</v>
      </c>
      <c r="C18" s="970">
        <v>0.82499999999999996</v>
      </c>
      <c r="D18" s="572"/>
      <c r="E18" s="1289"/>
      <c r="F18" s="593"/>
    </row>
    <row r="19" spans="2:10" ht="15.75" x14ac:dyDescent="0.25">
      <c r="B19" s="223"/>
      <c r="C19" s="223"/>
      <c r="D19" s="223"/>
      <c r="E19" s="223"/>
      <c r="F19" s="223"/>
    </row>
    <row r="20" spans="2:10" ht="15.75" x14ac:dyDescent="0.25">
      <c r="B20" s="1290" t="s">
        <v>1073</v>
      </c>
      <c r="C20" s="1290"/>
      <c r="D20" s="262"/>
      <c r="E20" s="262"/>
      <c r="F20" s="264" t="s">
        <v>538</v>
      </c>
    </row>
    <row r="21" spans="2:10" ht="18.75" x14ac:dyDescent="0.25">
      <c r="B21" s="1290" t="s">
        <v>1074</v>
      </c>
      <c r="C21" s="1290"/>
      <c r="D21" s="262"/>
      <c r="E21" s="262"/>
      <c r="F21" s="264" t="s">
        <v>540</v>
      </c>
    </row>
    <row r="22" spans="2:10" ht="15.75" x14ac:dyDescent="0.25">
      <c r="B22" s="261" t="s">
        <v>1075</v>
      </c>
      <c r="C22" s="262"/>
      <c r="D22" s="262"/>
      <c r="E22" s="262"/>
      <c r="F22" s="264" t="s">
        <v>542</v>
      </c>
      <c r="G22" s="223"/>
      <c r="H22" s="223"/>
      <c r="I22" s="223"/>
      <c r="J22" s="223"/>
    </row>
    <row r="23" spans="2:10" ht="15.75" x14ac:dyDescent="0.25">
      <c r="B23" s="262"/>
      <c r="C23" s="262"/>
      <c r="D23" s="262"/>
      <c r="E23" s="262"/>
      <c r="F23" s="262"/>
      <c r="G23" s="223"/>
      <c r="H23" s="223"/>
      <c r="I23" s="223"/>
      <c r="J23" s="223"/>
    </row>
    <row r="24" spans="2:10" ht="31.5" x14ac:dyDescent="0.25">
      <c r="B24" s="558" t="s">
        <v>543</v>
      </c>
      <c r="C24" s="1282" t="s">
        <v>1076</v>
      </c>
      <c r="D24" s="1283"/>
      <c r="E24" s="559" t="s">
        <v>1077</v>
      </c>
      <c r="F24" s="560" t="s">
        <v>1078</v>
      </c>
      <c r="G24" s="223"/>
      <c r="H24" s="223"/>
      <c r="I24" s="223"/>
      <c r="J24" s="223"/>
    </row>
    <row r="25" spans="2:10" ht="18.75" x14ac:dyDescent="0.25">
      <c r="B25" s="265"/>
      <c r="C25" s="266" t="s">
        <v>1079</v>
      </c>
      <c r="D25" s="559" t="s">
        <v>1080</v>
      </c>
      <c r="E25" s="266"/>
      <c r="F25" s="267" t="s">
        <v>1081</v>
      </c>
      <c r="G25" s="223"/>
      <c r="H25" s="223"/>
      <c r="I25" s="223"/>
      <c r="J25" s="223"/>
    </row>
    <row r="26" spans="2:10" ht="66.95" customHeight="1" x14ac:dyDescent="0.25">
      <c r="B26" s="268"/>
      <c r="C26" s="269"/>
      <c r="D26" s="270" t="s">
        <v>1082</v>
      </c>
      <c r="E26" s="270" t="s">
        <v>1083</v>
      </c>
      <c r="F26" s="271" t="s">
        <v>555</v>
      </c>
      <c r="G26" s="661" t="s">
        <v>1084</v>
      </c>
      <c r="H26" s="569" t="s">
        <v>416</v>
      </c>
      <c r="J26" s="223"/>
    </row>
    <row r="27" spans="2:10" ht="64.5" customHeight="1" x14ac:dyDescent="0.25">
      <c r="B27" s="272" t="s">
        <v>1085</v>
      </c>
      <c r="C27" s="561" t="s">
        <v>1086</v>
      </c>
      <c r="D27" s="561" t="s">
        <v>1086</v>
      </c>
      <c r="E27" s="561" t="s">
        <v>1086</v>
      </c>
      <c r="F27" s="562">
        <v>6.47116792657192</v>
      </c>
      <c r="G27" s="622">
        <f>G28+G29+G33+G34</f>
        <v>2.1635227315440048E-3</v>
      </c>
      <c r="H27" s="1284" t="s">
        <v>1087</v>
      </c>
      <c r="J27" s="223"/>
    </row>
    <row r="28" spans="2:10" ht="35.25" customHeight="1" x14ac:dyDescent="0.25">
      <c r="B28" s="563" t="s">
        <v>1088</v>
      </c>
      <c r="C28" s="568" t="s">
        <v>1089</v>
      </c>
      <c r="D28" s="564">
        <v>175000000</v>
      </c>
      <c r="E28" s="562">
        <v>0.01</v>
      </c>
      <c r="F28" s="564">
        <v>2.75</v>
      </c>
      <c r="G28" s="623">
        <f>F28*1000/$C$16</f>
        <v>1.2436365773198506E-3</v>
      </c>
      <c r="H28" s="1285"/>
      <c r="J28" s="223"/>
    </row>
    <row r="29" spans="2:10" ht="17.45" customHeight="1" x14ac:dyDescent="0.25">
      <c r="B29" s="563" t="s">
        <v>1090</v>
      </c>
      <c r="C29" s="562" t="s">
        <v>1091</v>
      </c>
      <c r="D29" s="562">
        <v>31551804.396857277</v>
      </c>
      <c r="E29" s="562">
        <v>0.01</v>
      </c>
      <c r="F29" s="562">
        <v>0.49581406909346998</v>
      </c>
      <c r="G29" s="623">
        <f>F29*1000/$C$16</f>
        <v>2.2422273159070216E-4</v>
      </c>
      <c r="H29" s="1285"/>
      <c r="J29" s="223"/>
    </row>
    <row r="30" spans="2:10" ht="30.95" customHeight="1" x14ac:dyDescent="0.25">
      <c r="B30" s="563" t="s">
        <v>1092</v>
      </c>
      <c r="C30" s="562" t="s">
        <v>1093</v>
      </c>
      <c r="D30" s="564">
        <v>30765729.322765615</v>
      </c>
      <c r="E30" s="562">
        <v>0.01</v>
      </c>
      <c r="F30" s="564">
        <v>0.48346146078632002</v>
      </c>
      <c r="G30" s="623"/>
      <c r="H30" s="1285"/>
      <c r="J30" s="223"/>
    </row>
    <row r="31" spans="2:10" ht="30.95" customHeight="1" x14ac:dyDescent="0.25">
      <c r="B31" s="563" t="s">
        <v>1094</v>
      </c>
      <c r="C31" s="562" t="s">
        <v>1095</v>
      </c>
      <c r="D31" s="564">
        <v>556044.45712987566</v>
      </c>
      <c r="E31" s="562">
        <v>0.01</v>
      </c>
      <c r="F31" s="564">
        <v>8.7378414691800001E-3</v>
      </c>
      <c r="G31" s="623"/>
      <c r="H31" s="1285"/>
      <c r="J31" s="223"/>
    </row>
    <row r="32" spans="2:10" ht="30.95" customHeight="1" x14ac:dyDescent="0.25">
      <c r="B32" s="273" t="s">
        <v>1096</v>
      </c>
      <c r="C32" s="562" t="s">
        <v>1097</v>
      </c>
      <c r="D32" s="564">
        <v>230030.61696178469</v>
      </c>
      <c r="E32" s="562">
        <v>0.01</v>
      </c>
      <c r="F32" s="564">
        <v>3.61476683797E-3</v>
      </c>
      <c r="G32" s="623"/>
      <c r="H32" s="1285"/>
      <c r="J32" s="223"/>
    </row>
    <row r="33" spans="2:103" ht="46.5" customHeight="1" x14ac:dyDescent="0.25">
      <c r="B33" s="563" t="s">
        <v>1098</v>
      </c>
      <c r="C33" s="562" t="s">
        <v>1099</v>
      </c>
      <c r="D33" s="564">
        <v>14582461.204463789</v>
      </c>
      <c r="E33" s="562">
        <v>1.9018178665339999E-2</v>
      </c>
      <c r="F33" s="564">
        <v>0.43580719689070002</v>
      </c>
      <c r="G33" s="623">
        <f>F33*1000/$C$16</f>
        <v>1.9708573480454851E-4</v>
      </c>
      <c r="H33" s="1285"/>
      <c r="J33" s="223"/>
    </row>
    <row r="34" spans="2:103" ht="15.6" customHeight="1" x14ac:dyDescent="0.25">
      <c r="B34" s="563" t="s">
        <v>1100</v>
      </c>
      <c r="C34" s="562" t="s">
        <v>1101</v>
      </c>
      <c r="D34" s="564">
        <v>70158032.468047842</v>
      </c>
      <c r="E34" s="562">
        <v>0.01</v>
      </c>
      <c r="F34" s="564">
        <v>1.10248336735504</v>
      </c>
      <c r="G34" s="623">
        <f>F34*1000/$C$16</f>
        <v>4.985776878289038E-4</v>
      </c>
      <c r="H34" s="1285"/>
      <c r="J34" s="223"/>
    </row>
    <row r="35" spans="2:103" ht="79.5" customHeight="1" x14ac:dyDescent="0.25">
      <c r="B35" s="563" t="s">
        <v>1102</v>
      </c>
      <c r="C35" s="562" t="s">
        <v>1103</v>
      </c>
      <c r="D35" s="564" t="s">
        <v>1104</v>
      </c>
      <c r="E35" s="562" t="s">
        <v>1104</v>
      </c>
      <c r="F35" s="564" t="s">
        <v>1104</v>
      </c>
      <c r="G35" s="624"/>
      <c r="H35" s="1286"/>
      <c r="J35" s="223"/>
    </row>
    <row r="36" spans="2:103" ht="78.75" x14ac:dyDescent="0.25">
      <c r="B36" s="563" t="s">
        <v>1105</v>
      </c>
      <c r="C36" s="562" t="s">
        <v>1106</v>
      </c>
      <c r="D36" s="564">
        <v>134198.21650714762</v>
      </c>
      <c r="E36" s="562">
        <v>7.9999999999999902</v>
      </c>
      <c r="F36" s="564">
        <v>1.6870632932327101</v>
      </c>
      <c r="G36" s="625">
        <f>F36*1000/C17*C18</f>
        <v>6.1612848197506878E-3</v>
      </c>
      <c r="H36" s="571" t="s">
        <v>1107</v>
      </c>
      <c r="J36" s="223"/>
    </row>
    <row r="37" spans="2:103" ht="65.099999999999994" customHeight="1" x14ac:dyDescent="0.25">
      <c r="B37" s="563" t="s">
        <v>1108</v>
      </c>
      <c r="C37" s="562" t="s">
        <v>1086</v>
      </c>
      <c r="D37" s="564" t="s">
        <v>1104</v>
      </c>
      <c r="E37" s="562" t="s">
        <v>1104</v>
      </c>
      <c r="F37" s="564" t="s">
        <v>1104</v>
      </c>
      <c r="G37" s="661" t="s">
        <v>1109</v>
      </c>
      <c r="H37" s="1284" t="s">
        <v>1110</v>
      </c>
      <c r="J37" s="223"/>
    </row>
    <row r="38" spans="2:103" ht="84.75" customHeight="1" x14ac:dyDescent="0.25">
      <c r="B38" s="274" t="s">
        <v>1111</v>
      </c>
      <c r="C38" s="561" t="s">
        <v>1086</v>
      </c>
      <c r="D38" s="561" t="s">
        <v>1086</v>
      </c>
      <c r="E38" s="561" t="s">
        <v>1086</v>
      </c>
      <c r="F38" s="562">
        <v>1.3631035934048701</v>
      </c>
      <c r="G38" s="621">
        <f>F38*1000/C16</f>
        <v>6.1643835906706251E-4</v>
      </c>
      <c r="H38" s="1286"/>
      <c r="J38" s="223"/>
      <c r="K38" s="214"/>
      <c r="L38" s="214"/>
      <c r="M38" s="214"/>
      <c r="N38" s="214"/>
      <c r="O38" s="214"/>
      <c r="P38" s="214"/>
      <c r="Q38" s="214"/>
      <c r="R38" s="214"/>
      <c r="S38" s="214"/>
      <c r="T38" s="214"/>
      <c r="U38" s="214"/>
      <c r="V38" s="214"/>
      <c r="W38" s="214"/>
      <c r="X38" s="214"/>
      <c r="Y38" s="214"/>
      <c r="Z38" s="214"/>
      <c r="AA38" s="214"/>
      <c r="AB38" s="214"/>
      <c r="AC38" s="214"/>
      <c r="AD38" s="214"/>
      <c r="AE38" s="214"/>
      <c r="AF38" s="214"/>
      <c r="AG38" s="214"/>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c r="BI38" s="214"/>
      <c r="BJ38" s="214"/>
      <c r="BK38" s="214"/>
      <c r="BL38" s="214"/>
      <c r="BM38" s="214"/>
      <c r="BN38" s="214"/>
      <c r="BO38" s="214"/>
      <c r="BP38" s="214"/>
      <c r="BQ38" s="214"/>
      <c r="BR38" s="214"/>
      <c r="BS38" s="214"/>
      <c r="BT38" s="214"/>
      <c r="BU38" s="214"/>
      <c r="BV38" s="214"/>
      <c r="BW38" s="214"/>
      <c r="BX38" s="214"/>
      <c r="BY38" s="214"/>
      <c r="BZ38" s="214"/>
      <c r="CA38" s="214"/>
      <c r="CB38" s="214"/>
      <c r="CC38" s="214"/>
      <c r="CD38" s="214"/>
      <c r="CE38" s="214"/>
      <c r="CF38" s="214"/>
      <c r="CG38" s="214"/>
      <c r="CH38" s="214"/>
      <c r="CI38" s="214"/>
      <c r="CJ38" s="214"/>
      <c r="CK38" s="214"/>
      <c r="CL38" s="214"/>
      <c r="CM38" s="214"/>
      <c r="CN38" s="214"/>
      <c r="CO38" s="214"/>
      <c r="CP38" s="214"/>
      <c r="CQ38" s="214"/>
      <c r="CR38" s="214"/>
      <c r="CS38" s="214"/>
      <c r="CT38" s="214"/>
      <c r="CU38" s="214"/>
      <c r="CV38" s="214"/>
      <c r="CW38" s="214"/>
      <c r="CX38" s="214"/>
      <c r="CY38" s="214"/>
    </row>
    <row r="39" spans="2:103" ht="18" x14ac:dyDescent="0.25">
      <c r="B39" s="565" t="s">
        <v>1112</v>
      </c>
      <c r="C39" s="562" t="s">
        <v>1113</v>
      </c>
      <c r="D39" s="564">
        <v>21202188.878338471</v>
      </c>
      <c r="E39" s="562">
        <v>0.01</v>
      </c>
      <c r="F39" s="564">
        <v>0.33317725380245999</v>
      </c>
      <c r="G39" s="223"/>
      <c r="H39" s="223"/>
      <c r="I39" s="223"/>
      <c r="J39" s="223"/>
      <c r="K39" s="214"/>
      <c r="L39" s="214"/>
      <c r="M39" s="214"/>
      <c r="N39" s="214"/>
      <c r="O39" s="214"/>
      <c r="P39" s="214"/>
      <c r="Q39" s="214"/>
      <c r="R39" s="214"/>
      <c r="S39" s="214"/>
      <c r="T39" s="214"/>
      <c r="U39" s="214"/>
      <c r="V39" s="214"/>
      <c r="W39" s="214"/>
      <c r="X39" s="214"/>
      <c r="Y39" s="214"/>
      <c r="Z39" s="214"/>
      <c r="AA39" s="214"/>
      <c r="AB39" s="214"/>
      <c r="AC39" s="214"/>
      <c r="AD39" s="214"/>
      <c r="AE39" s="214"/>
      <c r="AF39" s="214"/>
      <c r="AG39" s="214"/>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c r="BI39" s="214"/>
      <c r="BJ39" s="214"/>
      <c r="BK39" s="214"/>
      <c r="BL39" s="214"/>
      <c r="BM39" s="214"/>
      <c r="BN39" s="214"/>
      <c r="BO39" s="214"/>
      <c r="BP39" s="214"/>
      <c r="BQ39" s="214"/>
      <c r="BR39" s="214"/>
      <c r="BS39" s="214"/>
      <c r="BT39" s="214"/>
      <c r="BU39" s="214"/>
      <c r="BV39" s="214"/>
      <c r="BW39" s="214"/>
      <c r="BX39" s="214"/>
      <c r="BY39" s="214"/>
      <c r="BZ39" s="214"/>
      <c r="CA39" s="214"/>
      <c r="CB39" s="214"/>
      <c r="CC39" s="214"/>
      <c r="CD39" s="214"/>
      <c r="CE39" s="214"/>
      <c r="CF39" s="214"/>
      <c r="CG39" s="214"/>
      <c r="CH39" s="214"/>
      <c r="CI39" s="214"/>
      <c r="CJ39" s="214"/>
      <c r="CK39" s="214"/>
      <c r="CL39" s="214"/>
      <c r="CM39" s="214"/>
      <c r="CN39" s="214"/>
      <c r="CO39" s="214"/>
      <c r="CP39" s="214"/>
      <c r="CQ39" s="214"/>
      <c r="CR39" s="214"/>
      <c r="CS39" s="214"/>
      <c r="CT39" s="214"/>
      <c r="CU39" s="214"/>
      <c r="CV39" s="214"/>
      <c r="CW39" s="214"/>
      <c r="CX39" s="214"/>
      <c r="CY39" s="214"/>
    </row>
    <row r="40" spans="2:103" ht="15.75" x14ac:dyDescent="0.25">
      <c r="B40" s="565" t="s">
        <v>1114</v>
      </c>
      <c r="C40" s="562" t="s">
        <v>1115</v>
      </c>
      <c r="D40" s="564">
        <v>87387689.42081067</v>
      </c>
      <c r="E40" s="562">
        <v>7.4999999999999997E-3</v>
      </c>
      <c r="F40" s="564">
        <v>1.0299263396024101</v>
      </c>
      <c r="G40" s="223"/>
      <c r="H40" s="223"/>
      <c r="I40" s="223"/>
      <c r="J40" s="223"/>
      <c r="K40" s="214"/>
      <c r="L40" s="214"/>
      <c r="M40" s="214"/>
      <c r="N40" s="214"/>
      <c r="O40" s="214"/>
      <c r="P40" s="214"/>
      <c r="Q40" s="214"/>
      <c r="R40" s="214"/>
      <c r="S40" s="214"/>
      <c r="T40" s="214"/>
      <c r="U40" s="214"/>
      <c r="V40" s="214"/>
      <c r="W40" s="214"/>
      <c r="X40" s="214"/>
      <c r="Y40" s="214"/>
      <c r="Z40" s="214"/>
      <c r="AA40" s="214"/>
      <c r="AB40" s="214"/>
      <c r="AC40" s="214"/>
      <c r="AD40" s="214"/>
      <c r="AE40" s="214"/>
      <c r="AF40" s="214"/>
      <c r="AG40" s="214"/>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4"/>
      <c r="BW40" s="214"/>
      <c r="BX40" s="214"/>
      <c r="BY40" s="214"/>
      <c r="BZ40" s="214"/>
      <c r="CA40" s="214"/>
      <c r="CB40" s="214"/>
      <c r="CC40" s="214"/>
      <c r="CD40" s="214"/>
      <c r="CE40" s="214"/>
      <c r="CF40" s="214"/>
      <c r="CG40" s="214"/>
      <c r="CH40" s="214"/>
      <c r="CI40" s="214"/>
      <c r="CJ40" s="214"/>
      <c r="CK40" s="214"/>
      <c r="CL40" s="214"/>
      <c r="CM40" s="214"/>
      <c r="CN40" s="214"/>
      <c r="CO40" s="214"/>
      <c r="CP40" s="214"/>
      <c r="CQ40" s="214"/>
      <c r="CR40" s="214"/>
      <c r="CS40" s="214"/>
      <c r="CT40" s="214"/>
      <c r="CU40" s="214"/>
      <c r="CV40" s="214"/>
      <c r="CW40" s="214"/>
      <c r="CX40" s="214"/>
      <c r="CY40" s="214"/>
    </row>
    <row r="41" spans="2:103" ht="15.75" x14ac:dyDescent="0.25">
      <c r="B41" s="262"/>
      <c r="C41" s="262"/>
      <c r="D41" s="262"/>
      <c r="E41" s="262"/>
      <c r="F41" s="262"/>
      <c r="G41" s="223"/>
      <c r="H41" s="223"/>
      <c r="I41" s="223"/>
      <c r="J41" s="223"/>
      <c r="K41" s="214"/>
      <c r="L41" s="214"/>
      <c r="M41" s="214"/>
      <c r="N41" s="214"/>
      <c r="O41" s="214"/>
      <c r="P41" s="214"/>
      <c r="Q41" s="214"/>
      <c r="R41" s="214"/>
      <c r="S41" s="214"/>
      <c r="T41" s="214"/>
      <c r="U41" s="214"/>
      <c r="V41" s="214"/>
      <c r="W41" s="214"/>
      <c r="X41" s="214"/>
      <c r="Y41" s="214"/>
      <c r="Z41" s="214"/>
      <c r="AA41" s="214"/>
      <c r="AB41" s="214"/>
      <c r="AC41" s="214"/>
      <c r="AD41" s="214"/>
      <c r="AE41" s="214"/>
      <c r="AF41" s="214"/>
      <c r="AG41" s="214"/>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c r="BT41" s="214"/>
      <c r="BU41" s="214"/>
      <c r="BV41" s="214"/>
      <c r="BW41" s="214"/>
      <c r="BX41" s="214"/>
      <c r="BY41" s="214"/>
      <c r="BZ41" s="214"/>
      <c r="CA41" s="214"/>
      <c r="CB41" s="214"/>
      <c r="CC41" s="214"/>
      <c r="CD41" s="214"/>
      <c r="CE41" s="214"/>
      <c r="CF41" s="214"/>
      <c r="CG41" s="214"/>
      <c r="CH41" s="214"/>
      <c r="CI41" s="214"/>
      <c r="CJ41" s="214"/>
      <c r="CK41" s="214"/>
      <c r="CL41" s="214"/>
      <c r="CM41" s="214"/>
      <c r="CN41" s="214"/>
      <c r="CO41" s="214"/>
      <c r="CP41" s="214"/>
      <c r="CQ41" s="214"/>
      <c r="CR41" s="214"/>
      <c r="CS41" s="214"/>
      <c r="CT41" s="214"/>
      <c r="CU41" s="214"/>
      <c r="CV41" s="214"/>
      <c r="CW41" s="214"/>
      <c r="CX41" s="214"/>
      <c r="CY41" s="214"/>
    </row>
    <row r="42" spans="2:103" ht="15.75" x14ac:dyDescent="0.25">
      <c r="B42" s="223"/>
      <c r="C42" s="223"/>
      <c r="D42" s="223"/>
      <c r="E42" s="223"/>
      <c r="F42" s="223"/>
      <c r="G42" s="223"/>
      <c r="J42" s="214"/>
      <c r="K42" s="214"/>
      <c r="L42" s="214"/>
      <c r="M42" s="214"/>
      <c r="N42" s="214"/>
      <c r="O42" s="214"/>
      <c r="P42" s="214"/>
      <c r="Q42" s="214"/>
      <c r="R42" s="214"/>
      <c r="S42" s="214"/>
      <c r="T42" s="214"/>
      <c r="U42" s="214"/>
      <c r="V42" s="214"/>
      <c r="W42" s="214"/>
      <c r="X42" s="214"/>
      <c r="Y42" s="214"/>
      <c r="Z42" s="214"/>
      <c r="AA42" s="214"/>
      <c r="AB42" s="214"/>
      <c r="AC42" s="214"/>
      <c r="AD42" s="214"/>
      <c r="AE42" s="214"/>
      <c r="AF42" s="214"/>
      <c r="AG42" s="214"/>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c r="BS42" s="214"/>
      <c r="BT42" s="214"/>
      <c r="BU42" s="214"/>
      <c r="BV42" s="214"/>
      <c r="BW42" s="214"/>
      <c r="BX42" s="214"/>
      <c r="BY42" s="214"/>
      <c r="BZ42" s="214"/>
      <c r="CA42" s="214"/>
      <c r="CB42" s="214"/>
      <c r="CC42" s="214"/>
      <c r="CD42" s="214"/>
      <c r="CE42" s="214"/>
      <c r="CF42" s="214"/>
      <c r="CG42" s="214"/>
      <c r="CH42" s="214"/>
      <c r="CI42" s="214"/>
      <c r="CJ42" s="214"/>
      <c r="CK42" s="214"/>
      <c r="CL42" s="214"/>
      <c r="CM42" s="214"/>
      <c r="CN42" s="214"/>
      <c r="CO42" s="214"/>
      <c r="CP42" s="214"/>
      <c r="CQ42" s="214"/>
      <c r="CR42" s="214"/>
      <c r="CS42" s="214"/>
      <c r="CT42" s="214"/>
      <c r="CU42" s="214"/>
      <c r="CV42" s="214"/>
      <c r="CW42" s="214"/>
      <c r="CX42" s="214"/>
      <c r="CY42" s="214"/>
    </row>
  </sheetData>
  <mergeCells count="8">
    <mergeCell ref="C24:D24"/>
    <mergeCell ref="H27:H35"/>
    <mergeCell ref="H37:H38"/>
    <mergeCell ref="B5:C5"/>
    <mergeCell ref="E11:E13"/>
    <mergeCell ref="E17:E18"/>
    <mergeCell ref="B20:C20"/>
    <mergeCell ref="B21:C21"/>
  </mergeCells>
  <hyperlinks>
    <hyperlink ref="B1" location="Turinys!A1" display="Turinys" xr:uid="{2AC88F94-D291-4106-88C3-0DAB1DD55E47}"/>
    <hyperlink ref="E11" r:id="rId1" xr:uid="{B19B9209-17D7-4929-91E6-957A9A94154C}"/>
    <hyperlink ref="E14" r:id="rId2" location="/" xr:uid="{265C1014-EBC7-46E6-9C07-996E4007AD66}"/>
  </hyperlinks>
  <pageMargins left="0.7" right="0.7" top="0.75" bottom="0.75" header="0.3" footer="0.3"/>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A0E06-6520-446B-A6FB-D4CE62155D72}">
  <sheetPr>
    <tabColor theme="9"/>
  </sheetPr>
  <dimension ref="A1:J16"/>
  <sheetViews>
    <sheetView showGridLines="0" zoomScale="80" zoomScaleNormal="80" workbookViewId="0">
      <selection activeCell="H7" sqref="H7"/>
    </sheetView>
  </sheetViews>
  <sheetFormatPr defaultColWidth="16.85546875" defaultRowHeight="15" x14ac:dyDescent="0.25"/>
  <cols>
    <col min="1" max="1" width="7.42578125" customWidth="1"/>
    <col min="2" max="2" width="16.85546875" customWidth="1"/>
    <col min="4" max="4" width="75.42578125" customWidth="1"/>
    <col min="5" max="5" width="35.42578125" customWidth="1"/>
  </cols>
  <sheetData>
    <row r="1" spans="1:10" ht="15.75" x14ac:dyDescent="0.25">
      <c r="B1" s="197" t="s">
        <v>0</v>
      </c>
      <c r="C1" s="1"/>
      <c r="F1" s="310"/>
      <c r="G1" s="310"/>
      <c r="H1" s="310"/>
      <c r="I1" s="606"/>
      <c r="J1" s="597"/>
    </row>
    <row r="2" spans="1:10" ht="15.75" x14ac:dyDescent="0.25">
      <c r="F2" s="309"/>
      <c r="G2" s="275"/>
      <c r="H2" s="275"/>
      <c r="I2" s="132"/>
    </row>
    <row r="3" spans="1:10" ht="16.350000000000001" customHeight="1" x14ac:dyDescent="0.3">
      <c r="B3" s="211" t="s">
        <v>1116</v>
      </c>
      <c r="C3" s="211"/>
      <c r="D3" s="211"/>
      <c r="E3" s="211"/>
      <c r="F3" s="275"/>
      <c r="G3" s="275"/>
      <c r="H3" s="275"/>
      <c r="I3" s="132"/>
    </row>
    <row r="4" spans="1:10" ht="15.75" x14ac:dyDescent="0.25">
      <c r="B4" s="223"/>
      <c r="C4" s="223"/>
      <c r="D4" s="223"/>
      <c r="E4" s="223"/>
      <c r="F4" s="223"/>
      <c r="G4" s="275"/>
      <c r="H4" s="275"/>
      <c r="I4" s="223"/>
      <c r="J4" s="132"/>
    </row>
    <row r="5" spans="1:10" ht="14.45" customHeight="1" x14ac:dyDescent="0.25">
      <c r="B5" s="1269" t="s">
        <v>1117</v>
      </c>
      <c r="C5" s="1270"/>
      <c r="D5" s="1270"/>
      <c r="E5" s="1271"/>
      <c r="F5" s="223"/>
      <c r="G5" s="275"/>
      <c r="H5" s="275"/>
      <c r="I5" s="223"/>
      <c r="J5" s="132"/>
    </row>
    <row r="6" spans="1:10" ht="28.5" customHeight="1" x14ac:dyDescent="0.25">
      <c r="B6" s="1272"/>
      <c r="C6" s="1273"/>
      <c r="D6" s="1273"/>
      <c r="E6" s="1274"/>
      <c r="F6" s="310"/>
      <c r="G6" s="310"/>
      <c r="H6" s="310"/>
      <c r="I6" s="606"/>
      <c r="J6" s="597"/>
    </row>
    <row r="7" spans="1:10" ht="15.75" x14ac:dyDescent="0.25">
      <c r="B7" s="223"/>
      <c r="C7" s="223"/>
      <c r="D7" s="223"/>
      <c r="E7" s="223"/>
      <c r="F7" s="309"/>
      <c r="G7" s="275"/>
      <c r="H7" s="275"/>
      <c r="I7" s="132"/>
    </row>
    <row r="8" spans="1:10" s="132" customFormat="1" ht="15.75" x14ac:dyDescent="0.25">
      <c r="B8" s="230" t="s">
        <v>1118</v>
      </c>
      <c r="C8" s="263"/>
      <c r="D8" s="263"/>
      <c r="E8" s="263"/>
      <c r="F8" s="275"/>
      <c r="G8" s="275"/>
      <c r="H8" s="275"/>
      <c r="J8"/>
    </row>
    <row r="9" spans="1:10" ht="15.75" x14ac:dyDescent="0.25">
      <c r="B9" s="223"/>
      <c r="C9" s="223"/>
      <c r="D9" s="223"/>
      <c r="E9" s="223"/>
      <c r="F9" s="223"/>
      <c r="G9" s="275"/>
      <c r="H9" s="275"/>
      <c r="I9" s="223"/>
      <c r="J9" s="132"/>
    </row>
    <row r="10" spans="1:10" s="2" customFormat="1" ht="30" customHeight="1" x14ac:dyDescent="0.25">
      <c r="A10" s="597"/>
      <c r="B10" s="1278" t="s">
        <v>281</v>
      </c>
      <c r="C10" s="1278" t="s">
        <v>282</v>
      </c>
      <c r="D10" s="1291" t="s">
        <v>283</v>
      </c>
      <c r="E10" s="914" t="s">
        <v>1119</v>
      </c>
      <c r="F10" s="223"/>
      <c r="G10" s="275"/>
      <c r="H10" s="275"/>
      <c r="I10" s="223"/>
      <c r="J10" s="132"/>
    </row>
    <row r="11" spans="1:10" s="2" customFormat="1" ht="39" customHeight="1" x14ac:dyDescent="0.25">
      <c r="A11" s="597"/>
      <c r="B11" s="1278"/>
      <c r="C11" s="1278"/>
      <c r="D11" s="1292"/>
      <c r="E11" s="812" t="s">
        <v>291</v>
      </c>
      <c r="F11" s="310"/>
      <c r="G11" s="310"/>
      <c r="H11" s="310"/>
      <c r="I11" s="606"/>
      <c r="J11" s="597"/>
    </row>
    <row r="12" spans="1:10" ht="15.75" x14ac:dyDescent="0.25">
      <c r="B12" s="650" t="s">
        <v>1120</v>
      </c>
      <c r="C12" s="650" t="s">
        <v>131</v>
      </c>
      <c r="D12" s="567" t="s">
        <v>1121</v>
      </c>
      <c r="E12" s="693">
        <f>SUM(E13:E16)</f>
        <v>-89730.132543333326</v>
      </c>
      <c r="F12" s="309"/>
      <c r="G12" s="275"/>
      <c r="H12" s="275"/>
      <c r="I12" s="132"/>
    </row>
    <row r="13" spans="1:10" ht="15.75" x14ac:dyDescent="0.25">
      <c r="B13" s="404"/>
      <c r="C13" s="404"/>
      <c r="D13" s="646" t="s">
        <v>1122</v>
      </c>
      <c r="E13" s="429">
        <f>'V.2 ŽNŽNKM – Įvestis'!E15</f>
        <v>-106597.69119999999</v>
      </c>
      <c r="F13" s="275"/>
      <c r="G13" s="275"/>
      <c r="H13" s="275"/>
      <c r="I13" s="132"/>
    </row>
    <row r="14" spans="1:10" s="132" customFormat="1" ht="15.75" x14ac:dyDescent="0.25">
      <c r="B14" s="376"/>
      <c r="C14" s="452"/>
      <c r="D14" s="517" t="s">
        <v>1123</v>
      </c>
      <c r="E14" s="429">
        <f>'V.2 ŽNŽNKM – Įvestis'!E18</f>
        <v>-735.24670999999989</v>
      </c>
      <c r="F14" s="223"/>
      <c r="G14" s="275"/>
      <c r="H14" s="275"/>
      <c r="I14" s="223"/>
    </row>
    <row r="15" spans="1:10" s="132" customFormat="1" ht="15.75" x14ac:dyDescent="0.25">
      <c r="B15" s="376"/>
      <c r="C15" s="452"/>
      <c r="D15" s="517" t="s">
        <v>1124</v>
      </c>
      <c r="E15" s="429">
        <f>'V.2 ŽNŽNKM – Įvestis'!E19</f>
        <v>17602.805366666664</v>
      </c>
      <c r="F15" s="223"/>
      <c r="G15" s="275"/>
      <c r="H15" s="275"/>
      <c r="I15" s="223"/>
    </row>
    <row r="16" spans="1:10" ht="15.75" x14ac:dyDescent="0.25">
      <c r="B16" s="357"/>
      <c r="C16" s="357"/>
      <c r="D16" s="517" t="s">
        <v>1125</v>
      </c>
      <c r="E16" s="683">
        <f>'V.2 ŽNŽNKM – Įvestis'!E22</f>
        <v>0</v>
      </c>
    </row>
  </sheetData>
  <sheetProtection algorithmName="SHA-512" hashValue="x+hF16Dr9pWDFMhUSnSBRUOHF/18EoFeDuXcp6poEMdfaFg4pSPPry5wJn5WgKLHckxar52vwJxoSf4WNEyO+A==" saltValue="whxp6CHArf0AeK0znDljrA==" spinCount="100000" sheet="1" objects="1" scenarios="1"/>
  <mergeCells count="4">
    <mergeCell ref="B10:B11"/>
    <mergeCell ref="C10:C11"/>
    <mergeCell ref="D10:D11"/>
    <mergeCell ref="B5:E6"/>
  </mergeCells>
  <phoneticPr fontId="72" type="noConversion"/>
  <hyperlinks>
    <hyperlink ref="B1" location="Turinys!A1" display="Turinys" xr:uid="{EB4CFDBD-68E0-405E-A87F-DC47B3F683F4}"/>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85C3B-B5F5-4E17-BC1D-11A687CE3423}">
  <sheetPr>
    <tabColor theme="9"/>
  </sheetPr>
  <dimension ref="B1:G22"/>
  <sheetViews>
    <sheetView showGridLines="0" zoomScale="80" zoomScaleNormal="80" workbookViewId="0">
      <selection activeCell="C28" sqref="C28"/>
    </sheetView>
  </sheetViews>
  <sheetFormatPr defaultRowHeight="15" x14ac:dyDescent="0.25"/>
  <cols>
    <col min="2" max="2" width="75.42578125" customWidth="1"/>
    <col min="3" max="3" width="28.5703125" customWidth="1"/>
    <col min="4" max="4" width="32" customWidth="1"/>
    <col min="5" max="5" width="28.5703125" customWidth="1"/>
    <col min="6" max="6" width="22.140625" customWidth="1"/>
    <col min="7" max="7" width="21.5703125" customWidth="1"/>
    <col min="8" max="8" width="15.42578125" customWidth="1"/>
    <col min="10" max="10" width="16" customWidth="1"/>
    <col min="15" max="15" width="15.5703125" customWidth="1"/>
  </cols>
  <sheetData>
    <row r="1" spans="2:7" ht="15.75" x14ac:dyDescent="0.25">
      <c r="B1" s="197" t="s">
        <v>0</v>
      </c>
      <c r="G1" s="132"/>
    </row>
    <row r="2" spans="2:7" x14ac:dyDescent="0.25">
      <c r="G2" s="132"/>
    </row>
    <row r="3" spans="2:7" s="132" customFormat="1" ht="15.75" x14ac:dyDescent="0.25">
      <c r="B3" s="276" t="s">
        <v>1126</v>
      </c>
      <c r="C3" s="278"/>
      <c r="D3" s="278"/>
      <c r="E3" s="278"/>
      <c r="F3" s="278"/>
    </row>
    <row r="4" spans="2:7" s="132" customFormat="1" ht="15.75" x14ac:dyDescent="0.25">
      <c r="B4" s="287"/>
      <c r="C4" s="282"/>
      <c r="D4" s="282"/>
      <c r="E4" s="282"/>
      <c r="F4" s="282"/>
    </row>
    <row r="5" spans="2:7" ht="15.75" x14ac:dyDescent="0.25">
      <c r="B5" s="214"/>
      <c r="C5" s="214"/>
      <c r="D5" s="214"/>
      <c r="E5" s="214"/>
      <c r="F5" s="214"/>
      <c r="G5" s="132"/>
    </row>
    <row r="6" spans="2:7" ht="15.75" x14ac:dyDescent="0.25">
      <c r="B6" s="276" t="s">
        <v>1127</v>
      </c>
      <c r="C6" s="278"/>
      <c r="D6" s="288"/>
      <c r="E6" s="289"/>
      <c r="F6" s="290"/>
      <c r="G6" s="132"/>
    </row>
    <row r="7" spans="2:7" x14ac:dyDescent="0.25">
      <c r="G7" s="132"/>
    </row>
    <row r="8" spans="2:7" s="132" customFormat="1" x14ac:dyDescent="0.25">
      <c r="B8" s="1278" t="s">
        <v>330</v>
      </c>
      <c r="C8" s="1278" t="s">
        <v>331</v>
      </c>
      <c r="D8" s="1278" t="s">
        <v>332</v>
      </c>
      <c r="E8" s="1278" t="s">
        <v>333</v>
      </c>
      <c r="F8" s="1276" t="s">
        <v>334</v>
      </c>
    </row>
    <row r="9" spans="2:7" s="132" customFormat="1" x14ac:dyDescent="0.25">
      <c r="B9" s="1294"/>
      <c r="C9" s="1294"/>
      <c r="D9" s="1278"/>
      <c r="E9" s="1278"/>
      <c r="F9" s="1276"/>
    </row>
    <row r="10" spans="2:7" ht="144" customHeight="1" x14ac:dyDescent="0.25">
      <c r="B10" s="1295" t="s">
        <v>1128</v>
      </c>
      <c r="C10" s="916" t="s">
        <v>1129</v>
      </c>
      <c r="D10" s="917" t="s">
        <v>1130</v>
      </c>
      <c r="E10" s="918" t="s">
        <v>1131</v>
      </c>
      <c r="F10" s="919" t="s">
        <v>857</v>
      </c>
    </row>
    <row r="11" spans="2:7" ht="48.95" customHeight="1" x14ac:dyDescent="0.25">
      <c r="B11" s="1296"/>
      <c r="C11" s="920" t="s">
        <v>1132</v>
      </c>
      <c r="D11" s="532" t="s">
        <v>1133</v>
      </c>
      <c r="E11" s="908"/>
      <c r="F11" s="909"/>
    </row>
    <row r="12" spans="2:7" ht="15.75" x14ac:dyDescent="0.25">
      <c r="B12" s="214"/>
      <c r="C12" s="214"/>
      <c r="D12" s="214"/>
      <c r="E12" s="214"/>
      <c r="F12" s="214"/>
    </row>
    <row r="13" spans="2:7" ht="14.85" customHeight="1" x14ac:dyDescent="0.25">
      <c r="B13" s="1297" t="s">
        <v>1134</v>
      </c>
      <c r="C13" s="1299" t="s">
        <v>858</v>
      </c>
      <c r="D13" s="1301" t="s">
        <v>1135</v>
      </c>
      <c r="E13" s="1303" t="s">
        <v>1136</v>
      </c>
      <c r="F13" s="1293"/>
    </row>
    <row r="14" spans="2:7" ht="26.45" customHeight="1" x14ac:dyDescent="0.25">
      <c r="B14" s="1305"/>
      <c r="C14" s="1300"/>
      <c r="D14" s="1302"/>
      <c r="E14" s="1304"/>
      <c r="F14" s="1293"/>
    </row>
    <row r="15" spans="2:7" ht="15.75" x14ac:dyDescent="0.25">
      <c r="B15" s="923" t="s">
        <v>1122</v>
      </c>
      <c r="C15" s="357"/>
      <c r="D15" s="927">
        <f>D16+D17</f>
        <v>29072.097599999997</v>
      </c>
      <c r="E15" s="680">
        <f>E16+E17</f>
        <v>-106597.69119999999</v>
      </c>
      <c r="F15" s="903"/>
    </row>
    <row r="16" spans="2:7" ht="15.75" x14ac:dyDescent="0.25">
      <c r="B16" s="494" t="s">
        <v>1137</v>
      </c>
      <c r="C16" s="921">
        <v>0</v>
      </c>
      <c r="D16" s="927">
        <f>C16*'V.2 ŽNŽNKM – Prielaidos'!C13</f>
        <v>0</v>
      </c>
      <c r="E16" s="922">
        <f>D16*'V.2 ŽNŽNKM – Prielaidos'!C22</f>
        <v>0</v>
      </c>
      <c r="F16" s="903"/>
    </row>
    <row r="17" spans="2:6" ht="15.75" x14ac:dyDescent="0.25">
      <c r="B17" s="494" t="s">
        <v>1138</v>
      </c>
      <c r="C17" s="644">
        <v>34609.64</v>
      </c>
      <c r="D17" s="927">
        <f>C17*'V.2 ŽNŽNKM – Prielaidos'!C14</f>
        <v>29072.097599999997</v>
      </c>
      <c r="E17" s="843">
        <f>D17*'V.2 ŽNŽNKM – Prielaidos'!C22</f>
        <v>-106597.69119999999</v>
      </c>
      <c r="F17" s="903"/>
    </row>
    <row r="18" spans="2:6" ht="15.75" x14ac:dyDescent="0.25">
      <c r="B18" s="923" t="s">
        <v>1123</v>
      </c>
      <c r="C18" s="901">
        <v>66840.61</v>
      </c>
      <c r="D18" s="928">
        <f>C18*'V.2 ŽNŽNKM – Prielaidos'!C15</f>
        <v>200.52182999999999</v>
      </c>
      <c r="E18" s="843">
        <f>D18*'V.2 ŽNŽNKM – Prielaidos'!C22</f>
        <v>-735.24670999999989</v>
      </c>
      <c r="F18" s="903"/>
    </row>
    <row r="19" spans="2:6" ht="15.75" x14ac:dyDescent="0.25">
      <c r="B19" s="924" t="s">
        <v>1124</v>
      </c>
      <c r="C19" s="902">
        <f>2613.62+8550.95</f>
        <v>11164.57</v>
      </c>
      <c r="D19" s="929">
        <f>C19*'V.2 ŽNŽNKM – Prielaidos'!C16</f>
        <v>-4800.7650999999996</v>
      </c>
      <c r="E19" s="905">
        <f>D19*'V.2 ŽNŽNKM – Prielaidos'!C22</f>
        <v>17602.805366666664</v>
      </c>
      <c r="F19" s="904"/>
    </row>
    <row r="20" spans="2:6" x14ac:dyDescent="0.25">
      <c r="B20" s="1297" t="s">
        <v>381</v>
      </c>
      <c r="C20" s="1299" t="s">
        <v>1139</v>
      </c>
      <c r="D20" s="1301" t="s">
        <v>1140</v>
      </c>
      <c r="E20" s="1303" t="s">
        <v>1141</v>
      </c>
    </row>
    <row r="21" spans="2:6" x14ac:dyDescent="0.25">
      <c r="B21" s="1298"/>
      <c r="C21" s="1300"/>
      <c r="D21" s="1302"/>
      <c r="E21" s="1304"/>
    </row>
    <row r="22" spans="2:6" x14ac:dyDescent="0.25">
      <c r="B22" s="930" t="s">
        <v>1125</v>
      </c>
      <c r="C22" s="834">
        <v>0</v>
      </c>
      <c r="D22" s="680">
        <f>C22*'V.2 ŽNŽNKM – Prielaidos'!C20</f>
        <v>0</v>
      </c>
      <c r="E22" s="680">
        <f>D22*'V.2 ŽNŽNKM – Prielaidos'!C22</f>
        <v>0</v>
      </c>
    </row>
  </sheetData>
  <sheetProtection algorithmName="SHA-512" hashValue="NFzsfViUwzh4+Dzq8f6BG+coCCBGf5J0A6HdzcOs/8b0HwXshZeXOgSa580umO8UaHHpsZlLkupsMdXfoNMCng==" saltValue="ClEb3XpHh7MtllUMZIxuig==" spinCount="100000" sheet="1" objects="1" scenarios="1"/>
  <protectedRanges>
    <protectedRange sqref="C16:C19" name="Diapazonas1"/>
    <protectedRange sqref="C22" name="Diapazonas2"/>
  </protectedRanges>
  <mergeCells count="15">
    <mergeCell ref="B20:B21"/>
    <mergeCell ref="C20:C21"/>
    <mergeCell ref="D20:D21"/>
    <mergeCell ref="E20:E21"/>
    <mergeCell ref="B13:B14"/>
    <mergeCell ref="C13:C14"/>
    <mergeCell ref="D13:D14"/>
    <mergeCell ref="E13:E14"/>
    <mergeCell ref="F13:F14"/>
    <mergeCell ref="F8:F9"/>
    <mergeCell ref="E8:E9"/>
    <mergeCell ref="B8:B9"/>
    <mergeCell ref="C8:C9"/>
    <mergeCell ref="D8:D9"/>
    <mergeCell ref="B10:B11"/>
  </mergeCells>
  <hyperlinks>
    <hyperlink ref="B1" location="Turinys!A1" display="Turinys" xr:uid="{885E9C24-F6F6-4EA4-A290-C63FB5A1620A}"/>
    <hyperlink ref="F10" r:id="rId1" display="https://nzt.lrv.lt/media/viesa/saugykla/2023/11/EKXagSynoPc.pdf" xr:uid="{329A414B-CC0C-422E-B30A-B7240276D667}"/>
    <hyperlink ref="E10" r:id="rId2" display="https://nzt.lrv.lt/lt/statistine-informacija/lietuvos-respublikos-zemes-fondas/" xr:uid="{049E37A1-2F48-47AE-8654-8D97CB088261}"/>
  </hyperlinks>
  <pageMargins left="0.7" right="0.7" top="0.75" bottom="0.75" header="0.3" footer="0.3"/>
  <pageSetup orientation="portrait" r:id="rId3"/>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2EB57-F69B-43F5-867E-4C110FE656BB}">
  <sheetPr>
    <tabColor theme="9"/>
  </sheetPr>
  <dimension ref="A1:BG22"/>
  <sheetViews>
    <sheetView showGridLines="0" topLeftCell="A7" zoomScale="72" zoomScaleNormal="70" workbookViewId="0">
      <selection activeCell="C15" sqref="C15"/>
    </sheetView>
  </sheetViews>
  <sheetFormatPr defaultRowHeight="15" x14ac:dyDescent="0.25"/>
  <cols>
    <col min="2" max="2" width="55.5703125" customWidth="1"/>
    <col min="3" max="3" width="58.42578125" bestFit="1" customWidth="1"/>
    <col min="4" max="4" width="30.5703125" customWidth="1"/>
    <col min="5" max="5" width="21.5703125" customWidth="1"/>
    <col min="6" max="7" width="9.140625" bestFit="1" customWidth="1"/>
    <col min="8" max="8" width="14.42578125" customWidth="1"/>
    <col min="9" max="15" width="9.140625" bestFit="1" customWidth="1"/>
    <col min="17" max="17" width="11.140625" customWidth="1"/>
  </cols>
  <sheetData>
    <row r="1" spans="1:59" ht="15.75" x14ac:dyDescent="0.25">
      <c r="B1" s="197" t="s">
        <v>0</v>
      </c>
    </row>
    <row r="2" spans="1:59" ht="15.75" x14ac:dyDescent="0.25">
      <c r="E2" s="223"/>
    </row>
    <row r="3" spans="1:59" ht="18.75" x14ac:dyDescent="0.3">
      <c r="B3" s="211" t="s">
        <v>1142</v>
      </c>
      <c r="C3" s="211"/>
      <c r="D3" s="211"/>
      <c r="E3" s="223"/>
    </row>
    <row r="4" spans="1:59" ht="15.75" x14ac:dyDescent="0.25">
      <c r="E4" s="223"/>
    </row>
    <row r="5" spans="1:59" ht="15.75" x14ac:dyDescent="0.25">
      <c r="B5" s="275"/>
      <c r="C5" s="275"/>
      <c r="D5" s="223"/>
      <c r="E5" s="223"/>
      <c r="F5" s="223"/>
      <c r="G5" s="223"/>
      <c r="H5" s="223"/>
    </row>
    <row r="6" spans="1:59" ht="15.75" x14ac:dyDescent="0.25">
      <c r="B6" s="276" t="s">
        <v>1143</v>
      </c>
      <c r="C6" s="230"/>
      <c r="D6" s="230"/>
      <c r="E6" s="223"/>
      <c r="F6" s="223"/>
      <c r="G6" s="223"/>
      <c r="H6" s="223"/>
    </row>
    <row r="7" spans="1:59" s="132" customFormat="1" x14ac:dyDescent="0.25">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row>
    <row r="8" spans="1:59" s="132" customFormat="1" x14ac:dyDescent="0.25">
      <c r="A8"/>
      <c r="B8" s="1309" t="s">
        <v>1144</v>
      </c>
      <c r="C8" s="1310"/>
      <c r="D8" s="1311"/>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row>
    <row r="9" spans="1:59" s="132" customFormat="1" ht="31.5" customHeight="1" x14ac:dyDescent="0.25">
      <c r="A9"/>
      <c r="B9" s="1312"/>
      <c r="C9" s="1313"/>
      <c r="D9" s="1314"/>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row>
    <row r="10" spans="1:59" ht="15.75" x14ac:dyDescent="0.25">
      <c r="B10" s="223"/>
      <c r="C10" s="223"/>
      <c r="D10" s="223"/>
      <c r="E10" s="223"/>
      <c r="F10" s="223"/>
      <c r="G10" s="223"/>
      <c r="H10" s="223"/>
    </row>
    <row r="11" spans="1:59" ht="15.6" customHeight="1" x14ac:dyDescent="0.25">
      <c r="B11" s="1307" t="s">
        <v>381</v>
      </c>
      <c r="C11" s="1306" t="s">
        <v>1145</v>
      </c>
      <c r="D11" s="1308"/>
      <c r="E11" s="223"/>
      <c r="F11" s="223"/>
      <c r="G11" s="223"/>
      <c r="H11" s="223"/>
    </row>
    <row r="12" spans="1:59" ht="79.5" customHeight="1" x14ac:dyDescent="0.25">
      <c r="B12" s="1307"/>
      <c r="C12" s="1306"/>
      <c r="D12" s="1308"/>
      <c r="E12" s="223"/>
      <c r="F12" s="223"/>
      <c r="G12" s="223"/>
      <c r="H12" s="223"/>
    </row>
    <row r="13" spans="1:59" ht="15.75" x14ac:dyDescent="0.25">
      <c r="B13" s="925" t="s">
        <v>1146</v>
      </c>
      <c r="C13" s="926">
        <v>5.48</v>
      </c>
      <c r="D13" s="275"/>
      <c r="E13" s="223"/>
      <c r="F13" s="223"/>
      <c r="G13" s="223"/>
      <c r="H13" s="223"/>
    </row>
    <row r="14" spans="1:59" ht="15.75" x14ac:dyDescent="0.25">
      <c r="B14" s="925" t="s">
        <v>1147</v>
      </c>
      <c r="C14" s="926">
        <v>0.84</v>
      </c>
      <c r="D14" s="275"/>
      <c r="E14" s="223"/>
      <c r="F14" s="223"/>
      <c r="G14" s="223"/>
      <c r="H14" s="223"/>
    </row>
    <row r="15" spans="1:59" ht="15" customHeight="1" x14ac:dyDescent="0.25">
      <c r="B15" s="856" t="s">
        <v>1148</v>
      </c>
      <c r="C15" s="926">
        <v>3.0000000000000001E-3</v>
      </c>
      <c r="D15" s="275"/>
      <c r="E15" s="223"/>
      <c r="F15" s="223"/>
      <c r="G15" s="223"/>
      <c r="H15" s="223"/>
      <c r="I15" s="223"/>
      <c r="J15" s="223"/>
      <c r="K15" s="223"/>
      <c r="L15" s="223"/>
      <c r="M15" s="223"/>
      <c r="N15" s="223"/>
      <c r="O15" s="223"/>
    </row>
    <row r="16" spans="1:59" ht="15.75" x14ac:dyDescent="0.25">
      <c r="B16" s="856" t="s">
        <v>1149</v>
      </c>
      <c r="C16" s="926">
        <v>-0.43</v>
      </c>
      <c r="D16" s="275"/>
      <c r="E16" s="223"/>
      <c r="F16" s="223"/>
      <c r="G16" s="223"/>
      <c r="H16" s="223"/>
      <c r="I16" s="223"/>
      <c r="J16" s="223"/>
      <c r="K16" s="223"/>
      <c r="L16" s="223"/>
      <c r="M16" s="223"/>
      <c r="N16" s="223"/>
      <c r="O16" s="223"/>
    </row>
    <row r="17" spans="2:15" s="132" customFormat="1" ht="15.75" x14ac:dyDescent="0.25">
      <c r="B17" s="281"/>
      <c r="C17" s="275"/>
      <c r="D17" s="275"/>
      <c r="E17" s="275"/>
      <c r="F17" s="275"/>
      <c r="G17" s="275"/>
      <c r="H17" s="275"/>
      <c r="I17" s="275"/>
      <c r="J17" s="275"/>
      <c r="K17" s="275"/>
      <c r="L17" s="275"/>
      <c r="M17" s="275"/>
      <c r="N17" s="275"/>
      <c r="O17" s="275"/>
    </row>
    <row r="18" spans="2:15" ht="15.75" x14ac:dyDescent="0.25">
      <c r="B18" s="1307" t="s">
        <v>381</v>
      </c>
      <c r="C18" s="1306" t="s">
        <v>1150</v>
      </c>
      <c r="D18" s="275"/>
      <c r="E18" s="223"/>
      <c r="F18" s="223"/>
      <c r="G18" s="223"/>
      <c r="H18" s="223"/>
      <c r="I18" s="223"/>
      <c r="J18" s="223"/>
      <c r="K18" s="223"/>
      <c r="L18" s="223"/>
      <c r="M18" s="223"/>
      <c r="N18" s="223"/>
      <c r="O18" s="223"/>
    </row>
    <row r="19" spans="2:15" ht="15.75" x14ac:dyDescent="0.25">
      <c r="B19" s="1315"/>
      <c r="C19" s="1316"/>
      <c r="D19" s="275"/>
      <c r="E19" s="223"/>
      <c r="F19" s="223"/>
      <c r="G19" s="223"/>
      <c r="H19" s="223"/>
      <c r="I19" s="223"/>
      <c r="J19" s="223"/>
      <c r="K19" s="223"/>
      <c r="L19" s="223"/>
      <c r="M19" s="223"/>
      <c r="N19" s="223"/>
      <c r="O19" s="223"/>
    </row>
    <row r="20" spans="2:15" ht="15.75" x14ac:dyDescent="0.25">
      <c r="B20" s="373" t="s">
        <v>1125</v>
      </c>
      <c r="C20" s="520">
        <v>4.7000000000000002E-3</v>
      </c>
      <c r="D20" s="223"/>
      <c r="E20" s="223"/>
      <c r="F20" s="223"/>
      <c r="G20" s="223"/>
      <c r="H20" s="223"/>
      <c r="I20" s="223"/>
      <c r="J20" s="223"/>
      <c r="K20" s="223"/>
      <c r="L20" s="223"/>
      <c r="M20" s="223"/>
      <c r="N20" s="223"/>
      <c r="O20" s="223"/>
    </row>
    <row r="21" spans="2:15" ht="15.75" x14ac:dyDescent="0.25">
      <c r="B21" s="223"/>
      <c r="C21" s="223"/>
      <c r="D21" s="223"/>
      <c r="E21" s="223"/>
      <c r="F21" s="223"/>
      <c r="G21" s="223"/>
      <c r="H21" s="223"/>
      <c r="I21" s="223"/>
      <c r="J21" s="223"/>
      <c r="K21" s="223"/>
      <c r="L21" s="223"/>
      <c r="M21" s="223"/>
      <c r="N21" s="223"/>
      <c r="O21" s="223"/>
    </row>
    <row r="22" spans="2:15" ht="18" x14ac:dyDescent="0.35">
      <c r="B22" s="906" t="s">
        <v>1151</v>
      </c>
      <c r="C22" s="907">
        <f>-44/12</f>
        <v>-3.6666666666666665</v>
      </c>
    </row>
  </sheetData>
  <mergeCells count="6">
    <mergeCell ref="C11:C12"/>
    <mergeCell ref="B11:B12"/>
    <mergeCell ref="D11:D12"/>
    <mergeCell ref="B8:D9"/>
    <mergeCell ref="B18:B19"/>
    <mergeCell ref="C18:C19"/>
  </mergeCells>
  <hyperlinks>
    <hyperlink ref="B1" location="Turinys!A1" display="Turinys" xr:uid="{724570A5-A3E7-4190-A78C-552893A35783}"/>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1A120-3957-4A8B-95F0-ED1B36046A41}">
  <sheetPr>
    <tabColor rgb="FFFFFF99"/>
  </sheetPr>
  <dimension ref="B1:Y58"/>
  <sheetViews>
    <sheetView topLeftCell="A11" zoomScale="60" zoomScaleNormal="60" workbookViewId="0">
      <selection activeCell="C36" sqref="C36"/>
    </sheetView>
  </sheetViews>
  <sheetFormatPr defaultRowHeight="15" x14ac:dyDescent="0.25"/>
  <cols>
    <col min="2" max="2" width="43" customWidth="1"/>
    <col min="3" max="6" width="14.140625" customWidth="1"/>
    <col min="7" max="7" width="41" customWidth="1"/>
    <col min="8" max="10" width="14.140625" customWidth="1"/>
    <col min="11" max="11" width="19.5703125" customWidth="1"/>
    <col min="12" max="13" width="14.140625" customWidth="1"/>
    <col min="25" max="25" width="15.5703125" customWidth="1"/>
  </cols>
  <sheetData>
    <row r="1" spans="2:25" ht="15.75" x14ac:dyDescent="0.25">
      <c r="B1" s="197" t="s">
        <v>0</v>
      </c>
    </row>
    <row r="3" spans="2:25" ht="15.75" thickBot="1" x14ac:dyDescent="0.3"/>
    <row r="4" spans="2:25" ht="21.75" thickBot="1" x14ac:dyDescent="0.3">
      <c r="B4" s="133" t="s">
        <v>1152</v>
      </c>
      <c r="C4" s="134"/>
      <c r="D4" s="134"/>
      <c r="E4" s="134"/>
      <c r="F4" s="134"/>
      <c r="G4" s="134"/>
      <c r="H4" s="134"/>
      <c r="I4" s="135"/>
      <c r="J4" s="135"/>
      <c r="K4" s="135"/>
      <c r="L4" s="134"/>
      <c r="M4" s="134"/>
      <c r="P4" s="207" t="s">
        <v>1153</v>
      </c>
      <c r="Q4" s="189"/>
      <c r="R4" s="189"/>
      <c r="S4" s="189"/>
      <c r="T4" s="189"/>
      <c r="U4" s="189"/>
      <c r="V4" s="189"/>
      <c r="W4" s="189"/>
      <c r="X4" s="189"/>
      <c r="Y4" s="190"/>
    </row>
    <row r="5" spans="2:25" ht="21.75" thickTop="1" x14ac:dyDescent="0.35">
      <c r="B5" s="137"/>
      <c r="C5" s="136"/>
      <c r="D5" s="136"/>
      <c r="E5" s="136"/>
      <c r="F5" s="136"/>
      <c r="G5" s="136"/>
      <c r="H5" s="136"/>
      <c r="I5" s="138"/>
      <c r="J5" s="138"/>
      <c r="K5" s="138"/>
      <c r="L5" s="136"/>
      <c r="M5" s="136"/>
      <c r="P5" s="612" t="s">
        <v>1154</v>
      </c>
      <c r="Q5" s="574" t="s">
        <v>1155</v>
      </c>
      <c r="R5" s="574"/>
      <c r="S5" s="574"/>
      <c r="Y5" s="192"/>
    </row>
    <row r="6" spans="2:25" ht="18.75" x14ac:dyDescent="0.3">
      <c r="B6" s="140" t="s">
        <v>1156</v>
      </c>
      <c r="C6" s="141"/>
      <c r="D6" s="142" t="str">
        <f>Savivaldybė!E5</f>
        <v>Klaipėdos r. sav.</v>
      </c>
      <c r="E6" s="141"/>
      <c r="F6" s="139"/>
      <c r="G6" s="139"/>
      <c r="H6" s="139"/>
      <c r="I6" s="139"/>
      <c r="J6" s="140" t="s">
        <v>1157</v>
      </c>
      <c r="K6" s="139"/>
      <c r="L6" s="143">
        <f>Savivaldybė!E8</f>
        <v>75782</v>
      </c>
      <c r="M6" s="139"/>
      <c r="P6" s="613" t="s">
        <v>1154</v>
      </c>
      <c r="Q6" s="574" t="s">
        <v>1158</v>
      </c>
      <c r="R6" s="574"/>
      <c r="S6" s="574"/>
      <c r="Y6" s="192"/>
    </row>
    <row r="7" spans="2:25" ht="21" x14ac:dyDescent="0.3">
      <c r="B7" s="140" t="s">
        <v>1159</v>
      </c>
      <c r="C7" s="141"/>
      <c r="D7" s="142">
        <f>Savivaldybė!E6</f>
        <v>2024</v>
      </c>
      <c r="E7" s="141"/>
      <c r="F7" s="139"/>
      <c r="G7" s="139"/>
      <c r="H7" s="139"/>
      <c r="I7" s="139"/>
      <c r="J7" s="140" t="s">
        <v>1160</v>
      </c>
      <c r="K7" s="139"/>
      <c r="L7" s="143">
        <f>Savivaldybė!E7</f>
        <v>132335.92000000001</v>
      </c>
      <c r="M7" s="139"/>
      <c r="P7" s="613" t="s">
        <v>1154</v>
      </c>
      <c r="Q7" s="575" t="s">
        <v>1161</v>
      </c>
      <c r="R7" s="566" t="s">
        <v>1154</v>
      </c>
      <c r="S7" s="574" t="s">
        <v>1162</v>
      </c>
      <c r="Y7" s="192"/>
    </row>
    <row r="8" spans="2:25" x14ac:dyDescent="0.25">
      <c r="B8" s="132"/>
      <c r="C8" s="132"/>
      <c r="D8" s="132"/>
      <c r="E8" s="132"/>
      <c r="F8" s="132"/>
      <c r="G8" s="132"/>
      <c r="H8" s="132"/>
      <c r="I8" s="132"/>
      <c r="J8" s="132"/>
      <c r="K8" s="132"/>
      <c r="L8" s="132"/>
      <c r="M8" s="132"/>
      <c r="P8" s="614" t="s">
        <v>1154</v>
      </c>
      <c r="Q8" t="s">
        <v>1163</v>
      </c>
      <c r="Y8" s="192"/>
    </row>
    <row r="9" spans="2:25" ht="18.75" x14ac:dyDescent="0.3">
      <c r="B9" s="144"/>
      <c r="C9" s="141"/>
      <c r="D9" s="141"/>
      <c r="E9" s="141"/>
      <c r="F9" s="141"/>
      <c r="G9" s="139"/>
      <c r="H9" s="139"/>
      <c r="I9" s="139"/>
      <c r="J9" s="139"/>
      <c r="K9" s="139"/>
      <c r="L9" s="139"/>
      <c r="M9" s="139"/>
      <c r="P9" s="615"/>
      <c r="Q9" t="s">
        <v>1164</v>
      </c>
      <c r="Y9" s="192"/>
    </row>
    <row r="10" spans="2:25" ht="15.6" customHeight="1" thickBot="1" x14ac:dyDescent="0.3">
      <c r="B10" s="1322" t="s">
        <v>1165</v>
      </c>
      <c r="C10" s="1323"/>
      <c r="D10" s="1323"/>
      <c r="E10" s="1323"/>
      <c r="F10" s="1323"/>
      <c r="G10" s="1324"/>
      <c r="H10" s="1328" t="s">
        <v>285</v>
      </c>
      <c r="I10" s="1329"/>
      <c r="J10" s="1329"/>
      <c r="K10" s="1329"/>
      <c r="L10" s="1329"/>
      <c r="M10" s="1330"/>
      <c r="P10" s="341"/>
      <c r="Q10" s="194" t="s">
        <v>1166</v>
      </c>
      <c r="R10" s="194"/>
      <c r="S10" s="194"/>
      <c r="T10" s="194"/>
      <c r="U10" s="194"/>
      <c r="V10" s="194"/>
      <c r="W10" s="194"/>
      <c r="X10" s="194"/>
      <c r="Y10" s="195"/>
    </row>
    <row r="11" spans="2:25" ht="69.599999999999994" customHeight="1" x14ac:dyDescent="0.25">
      <c r="B11" s="1325"/>
      <c r="C11" s="1326"/>
      <c r="D11" s="1326"/>
      <c r="E11" s="1326"/>
      <c r="F11" s="1326"/>
      <c r="G11" s="1327"/>
      <c r="H11" s="145" t="s">
        <v>1167</v>
      </c>
      <c r="I11" s="145" t="s">
        <v>1168</v>
      </c>
      <c r="J11" s="145" t="s">
        <v>1169</v>
      </c>
      <c r="K11" s="145" t="s">
        <v>1170</v>
      </c>
      <c r="L11" s="145" t="s">
        <v>1171</v>
      </c>
      <c r="M11" s="146" t="s">
        <v>1172</v>
      </c>
    </row>
    <row r="12" spans="2:25" ht="15.75" x14ac:dyDescent="0.25">
      <c r="B12" s="1331" t="s">
        <v>1173</v>
      </c>
      <c r="C12" s="1332"/>
      <c r="D12" s="1319" t="s">
        <v>1174</v>
      </c>
      <c r="E12" s="1320"/>
      <c r="F12" s="1320"/>
      <c r="G12" s="1321"/>
      <c r="H12" s="147">
        <f>J30</f>
        <v>111801.11917064535</v>
      </c>
      <c r="I12" s="147">
        <f>K30</f>
        <v>150743.87099041056</v>
      </c>
      <c r="J12" s="148">
        <f>L30</f>
        <v>4522.316129712317</v>
      </c>
      <c r="K12" s="149">
        <f>H12+I12</f>
        <v>262544.99016105593</v>
      </c>
      <c r="L12" s="149">
        <f>SUM(H12:J12)</f>
        <v>267067.30629076826</v>
      </c>
      <c r="M12" s="150">
        <f>SUM(H12:J12)</f>
        <v>267067.30629076826</v>
      </c>
    </row>
    <row r="13" spans="2:25" ht="15.75" x14ac:dyDescent="0.25">
      <c r="B13" s="1333"/>
      <c r="C13" s="1334"/>
      <c r="D13" s="1319" t="s">
        <v>1175</v>
      </c>
      <c r="E13" s="1320"/>
      <c r="F13" s="1320"/>
      <c r="G13" s="1321"/>
      <c r="H13" s="151" t="s">
        <v>1086</v>
      </c>
      <c r="I13" s="152"/>
      <c r="J13" s="152"/>
      <c r="K13" s="152"/>
      <c r="L13" s="152"/>
      <c r="M13" s="153"/>
    </row>
    <row r="14" spans="2:25" ht="15.75" x14ac:dyDescent="0.25">
      <c r="B14" s="1317" t="s">
        <v>1176</v>
      </c>
      <c r="C14" s="1318"/>
      <c r="D14" s="1319" t="s">
        <v>1177</v>
      </c>
      <c r="E14" s="1320"/>
      <c r="F14" s="1320"/>
      <c r="G14" s="1321"/>
      <c r="H14" s="147">
        <f>J37</f>
        <v>183417.71131111111</v>
      </c>
      <c r="I14" s="147">
        <f>K37</f>
        <v>2.0550600000000001</v>
      </c>
      <c r="J14" s="148">
        <f>L37</f>
        <v>0</v>
      </c>
      <c r="K14" s="149">
        <f>H14+I14</f>
        <v>183419.76637111112</v>
      </c>
      <c r="L14" s="149">
        <f>SUM(H14:J14)</f>
        <v>183419.76637111112</v>
      </c>
      <c r="M14" s="154">
        <f>SUM(H14:J14)</f>
        <v>183419.76637111112</v>
      </c>
    </row>
    <row r="15" spans="2:25" ht="15.75" x14ac:dyDescent="0.25">
      <c r="B15" s="1338" t="s">
        <v>1178</v>
      </c>
      <c r="C15" s="1339"/>
      <c r="D15" s="155" t="s">
        <v>1179</v>
      </c>
      <c r="E15" s="156"/>
      <c r="F15" s="156"/>
      <c r="G15" s="156"/>
      <c r="H15" s="147">
        <f>J46</f>
        <v>55219.5670063</v>
      </c>
      <c r="I15" s="152"/>
      <c r="J15" s="147">
        <f>L46</f>
        <v>0</v>
      </c>
      <c r="K15" s="149">
        <f>H15+J15</f>
        <v>55219.5670063</v>
      </c>
      <c r="L15" s="149">
        <f>H15+J15</f>
        <v>55219.5670063</v>
      </c>
      <c r="M15" s="154">
        <f>H15+J15</f>
        <v>55219.5670063</v>
      </c>
    </row>
    <row r="16" spans="2:25" ht="15.75" x14ac:dyDescent="0.25">
      <c r="B16" s="1340"/>
      <c r="C16" s="1341"/>
      <c r="D16" s="1319" t="s">
        <v>1180</v>
      </c>
      <c r="E16" s="1320"/>
      <c r="F16" s="1320"/>
      <c r="G16" s="1321"/>
      <c r="H16" s="151">
        <f>SUM(J43:J45)</f>
        <v>0</v>
      </c>
      <c r="I16" s="152"/>
      <c r="J16" s="152"/>
      <c r="K16" s="152"/>
      <c r="L16" s="152"/>
      <c r="M16" s="153"/>
    </row>
    <row r="17" spans="2:13" ht="15.75" x14ac:dyDescent="0.25">
      <c r="B17" s="1317" t="s">
        <v>1181</v>
      </c>
      <c r="C17" s="1318"/>
      <c r="D17" s="1319" t="s">
        <v>1182</v>
      </c>
      <c r="E17" s="1320"/>
      <c r="F17" s="1320"/>
      <c r="G17" s="1321"/>
      <c r="H17" s="148">
        <f>J50</f>
        <v>8617.4034944153627</v>
      </c>
      <c r="I17" s="152"/>
      <c r="J17" s="152"/>
      <c r="K17" s="152"/>
      <c r="L17" s="149">
        <f>H17</f>
        <v>8617.4034944153627</v>
      </c>
      <c r="M17" s="154">
        <f>H17</f>
        <v>8617.4034944153627</v>
      </c>
    </row>
    <row r="18" spans="2:13" ht="15.75" x14ac:dyDescent="0.25">
      <c r="B18" s="1317" t="s">
        <v>1183</v>
      </c>
      <c r="C18" s="1318"/>
      <c r="D18" s="1319" t="s">
        <v>1184</v>
      </c>
      <c r="E18" s="1320"/>
      <c r="F18" s="1320"/>
      <c r="G18" s="1321"/>
      <c r="H18" s="148">
        <f>J55</f>
        <v>-34774.929414647282</v>
      </c>
      <c r="I18" s="152"/>
      <c r="J18" s="152"/>
      <c r="K18" s="152"/>
      <c r="L18" s="149">
        <f>H18</f>
        <v>-34774.929414647282</v>
      </c>
      <c r="M18" s="154">
        <f>H18</f>
        <v>-34774.929414647282</v>
      </c>
    </row>
    <row r="19" spans="2:13" ht="15.75" x14ac:dyDescent="0.25">
      <c r="B19" s="1317" t="s">
        <v>1185</v>
      </c>
      <c r="C19" s="1318"/>
      <c r="D19" s="1319" t="s">
        <v>1186</v>
      </c>
      <c r="E19" s="1320"/>
      <c r="F19" s="1320"/>
      <c r="G19" s="1321"/>
      <c r="H19" s="152"/>
      <c r="I19" s="152"/>
      <c r="J19" s="157">
        <f>IF(ISNUMBER(L57),L57,"")</f>
        <v>0</v>
      </c>
      <c r="K19" s="152"/>
      <c r="L19" s="152"/>
      <c r="M19" s="154">
        <f>SUM(J19)</f>
        <v>0</v>
      </c>
    </row>
    <row r="20" spans="2:13" ht="58.35" customHeight="1" x14ac:dyDescent="0.25">
      <c r="B20" s="1342" t="s">
        <v>592</v>
      </c>
      <c r="C20" s="1343"/>
      <c r="D20" s="1343"/>
      <c r="E20" s="1343"/>
      <c r="F20" s="1343"/>
      <c r="G20" s="1344"/>
      <c r="H20" s="158">
        <f>IF(SUM(H12:H18)=0,"All territorial emissions",SUM(H12:H18))</f>
        <v>324280.87156782451</v>
      </c>
      <c r="I20" s="158">
        <f>IF((I12+I14)=0,"",I12+I14)</f>
        <v>150745.92605041058</v>
      </c>
      <c r="J20" s="158">
        <f>IF((J12+J14+J15)=0,"",(J12+J14+J15))</f>
        <v>4522.316129712317</v>
      </c>
      <c r="K20" s="158">
        <f>IF((K12+K14+K15)=0,"All BASIC emissions",(K12+K14+K15))</f>
        <v>501184.32353846706</v>
      </c>
      <c r="L20" s="158">
        <f>IF((L12+L14+L15+L17+L18)=0,"All BASIC+ emissions",(L12+L14+L15+L17+L18))</f>
        <v>479549.11374794738</v>
      </c>
      <c r="M20" s="158">
        <f>IF((M12+M14+M15+M17+M18+M19)=0,"All BASIC+ S3 emissions",(M12+M14+M15+M17+M18+M19))</f>
        <v>479549.11374794738</v>
      </c>
    </row>
    <row r="21" spans="2:13" ht="15.75" x14ac:dyDescent="0.25">
      <c r="B21" s="159"/>
      <c r="C21" s="139"/>
      <c r="D21" s="139"/>
      <c r="E21" s="139"/>
      <c r="F21" s="139"/>
      <c r="G21" s="139"/>
      <c r="H21" s="139"/>
      <c r="I21" s="139"/>
      <c r="J21" s="139"/>
      <c r="K21" s="139"/>
      <c r="L21" s="139"/>
      <c r="M21" s="139"/>
    </row>
    <row r="22" spans="2:13" ht="18.75" x14ac:dyDescent="0.25">
      <c r="B22" s="1345" t="s">
        <v>1187</v>
      </c>
      <c r="C22" s="1347" t="s">
        <v>1188</v>
      </c>
      <c r="D22" s="1348"/>
      <c r="E22" s="1348"/>
      <c r="F22" s="1348"/>
      <c r="G22" s="1348"/>
      <c r="H22" s="1348"/>
      <c r="I22" s="1349"/>
      <c r="J22" s="1335" t="s">
        <v>1189</v>
      </c>
      <c r="K22" s="1336"/>
      <c r="L22" s="1336"/>
      <c r="M22" s="1337"/>
    </row>
    <row r="23" spans="2:13" ht="65.099999999999994" customHeight="1" x14ac:dyDescent="0.25">
      <c r="B23" s="1346"/>
      <c r="C23" s="1350"/>
      <c r="D23" s="1351"/>
      <c r="E23" s="1351"/>
      <c r="F23" s="1351"/>
      <c r="G23" s="1351"/>
      <c r="H23" s="1351"/>
      <c r="I23" s="1352"/>
      <c r="J23" s="145" t="s">
        <v>1167</v>
      </c>
      <c r="K23" s="145" t="s">
        <v>1168</v>
      </c>
      <c r="L23" s="145" t="s">
        <v>1169</v>
      </c>
      <c r="M23" s="160" t="s">
        <v>422</v>
      </c>
    </row>
    <row r="24" spans="2:13" ht="15.75" x14ac:dyDescent="0.25">
      <c r="B24" s="161" t="s">
        <v>131</v>
      </c>
      <c r="C24" s="1353" t="s">
        <v>1173</v>
      </c>
      <c r="D24" s="1354"/>
      <c r="E24" s="343"/>
      <c r="F24" s="343"/>
      <c r="G24" s="344"/>
      <c r="H24" s="344"/>
      <c r="I24" s="344"/>
      <c r="J24" s="345"/>
      <c r="K24" s="345"/>
      <c r="L24" s="345"/>
      <c r="M24" s="346"/>
    </row>
    <row r="25" spans="2:13" ht="15.75" x14ac:dyDescent="0.25">
      <c r="B25" s="161" t="s">
        <v>1190</v>
      </c>
      <c r="C25" s="162" t="s">
        <v>1191</v>
      </c>
      <c r="D25" s="163"/>
      <c r="E25" s="163"/>
      <c r="F25" s="163"/>
      <c r="G25" s="164"/>
      <c r="H25" s="164"/>
      <c r="I25" s="165"/>
      <c r="J25" s="166">
        <f>'I. Energetika – Suvestinė'!J13</f>
        <v>26057.014390834476</v>
      </c>
      <c r="K25" s="167">
        <f>'I. Energetika – Suvestinė'!J20</f>
        <v>52077.475486511044</v>
      </c>
      <c r="L25" s="148">
        <f>'I. Energetika – Suvestinė'!J23</f>
        <v>1562.3242645953312</v>
      </c>
      <c r="M25" s="168">
        <f>SUM(J25:L25)</f>
        <v>79696.814141940849</v>
      </c>
    </row>
    <row r="26" spans="2:13" ht="15.75" x14ac:dyDescent="0.25">
      <c r="B26" s="169" t="s">
        <v>1192</v>
      </c>
      <c r="C26" s="347" t="s">
        <v>1193</v>
      </c>
      <c r="D26" s="343"/>
      <c r="E26" s="343"/>
      <c r="F26" s="343"/>
      <c r="G26" s="344"/>
      <c r="H26" s="344"/>
      <c r="I26" s="348"/>
      <c r="J26" s="170">
        <f>'I. Energetika – Suvestinė'!J30</f>
        <v>44702.700506370442</v>
      </c>
      <c r="K26" s="170">
        <f>'I. Energetika – Suvestinė'!J41</f>
        <v>98666.395503899519</v>
      </c>
      <c r="L26" s="171">
        <f>'I. Energetika – Suvestinė'!J46</f>
        <v>2959.9918651169855</v>
      </c>
      <c r="M26" s="172">
        <f>SUM(J26:L26)</f>
        <v>146329.08787538693</v>
      </c>
    </row>
    <row r="27" spans="2:13" ht="15.75" x14ac:dyDescent="0.25">
      <c r="B27" s="169" t="s">
        <v>1194</v>
      </c>
      <c r="C27" s="347" t="s">
        <v>1195</v>
      </c>
      <c r="D27" s="343"/>
      <c r="E27" s="343"/>
      <c r="F27" s="343"/>
      <c r="G27" s="344"/>
      <c r="H27" s="344"/>
      <c r="I27" s="348"/>
      <c r="J27" s="170">
        <f>'I. Energetika – Suvestinė'!J53</f>
        <v>40407.024084401244</v>
      </c>
      <c r="K27" s="170">
        <f>'I. Energetika – Suvestinė'!J86</f>
        <v>0</v>
      </c>
      <c r="L27" s="171">
        <f>'I. Energetika – Suvestinė'!J89</f>
        <v>0</v>
      </c>
      <c r="M27" s="172">
        <f>SUM(J27:L27)</f>
        <v>40407.024084401244</v>
      </c>
    </row>
    <row r="28" spans="2:13" ht="15.75" x14ac:dyDescent="0.25">
      <c r="B28" s="169" t="s">
        <v>1196</v>
      </c>
      <c r="C28" s="347" t="s">
        <v>1197</v>
      </c>
      <c r="D28" s="343"/>
      <c r="E28" s="343"/>
      <c r="F28" s="343"/>
      <c r="G28" s="344"/>
      <c r="H28" s="344"/>
      <c r="I28" s="348"/>
      <c r="J28" s="170">
        <f>'I. Energetika – Suvestinė'!J96</f>
        <v>634.38018903918771</v>
      </c>
      <c r="K28" s="170">
        <f>'I. Energetika – Suvestinė'!J129</f>
        <v>0</v>
      </c>
      <c r="L28" s="171">
        <f>'I. Energetika – Suvestinė'!J132</f>
        <v>0</v>
      </c>
      <c r="M28" s="172">
        <f>SUM(J28:L28)</f>
        <v>634.38018903918771</v>
      </c>
    </row>
    <row r="29" spans="2:13" ht="15.75" x14ac:dyDescent="0.25">
      <c r="B29" s="169" t="s">
        <v>1198</v>
      </c>
      <c r="C29" s="347" t="s">
        <v>1199</v>
      </c>
      <c r="D29" s="343"/>
      <c r="E29" s="343"/>
      <c r="F29" s="343"/>
      <c r="G29" s="344"/>
      <c r="H29" s="344"/>
      <c r="I29" s="348"/>
      <c r="J29" s="170">
        <v>0</v>
      </c>
      <c r="K29" s="170">
        <v>0</v>
      </c>
      <c r="L29" s="171">
        <v>0</v>
      </c>
      <c r="M29" s="172">
        <f>SUM(J29:L29)</f>
        <v>0</v>
      </c>
    </row>
    <row r="30" spans="2:13" ht="15.75" x14ac:dyDescent="0.25">
      <c r="B30" s="174"/>
      <c r="C30" s="1355" t="s">
        <v>1200</v>
      </c>
      <c r="D30" s="1356"/>
      <c r="E30" s="1356"/>
      <c r="F30" s="1356"/>
      <c r="G30" s="349"/>
      <c r="H30" s="349"/>
      <c r="I30" s="350"/>
      <c r="J30" s="175">
        <f>SUM(J25:J28)+SUM(J29:J29)</f>
        <v>111801.11917064535</v>
      </c>
      <c r="K30" s="176">
        <f>SUM(K25:K29)</f>
        <v>150743.87099041056</v>
      </c>
      <c r="L30" s="176">
        <f>SUM(L25:L29)</f>
        <v>4522.316129712317</v>
      </c>
      <c r="M30" s="176">
        <f>SUM(M25:M28)+SUM(M29:M29)</f>
        <v>267067.3062907682</v>
      </c>
    </row>
    <row r="31" spans="2:13" ht="15.6" customHeight="1" x14ac:dyDescent="0.25">
      <c r="B31" s="161" t="s">
        <v>179</v>
      </c>
      <c r="C31" s="1353" t="s">
        <v>1176</v>
      </c>
      <c r="D31" s="1354"/>
      <c r="E31" s="163"/>
      <c r="F31" s="163"/>
      <c r="G31" s="164"/>
      <c r="H31" s="164"/>
      <c r="I31" s="164"/>
      <c r="J31" s="351"/>
      <c r="K31" s="351"/>
      <c r="L31" s="351"/>
      <c r="M31" s="352"/>
    </row>
    <row r="32" spans="2:13" ht="15.75" x14ac:dyDescent="0.25">
      <c r="B32" s="169" t="s">
        <v>1201</v>
      </c>
      <c r="C32" s="162" t="s">
        <v>172</v>
      </c>
      <c r="D32" s="163"/>
      <c r="E32" s="163"/>
      <c r="F32" s="163"/>
      <c r="G32" s="164"/>
      <c r="H32" s="164"/>
      <c r="I32" s="165"/>
      <c r="J32" s="167">
        <f>'II. Transportas – Suvestinė '!O26+'II. Transportas – Suvestinė '!O41</f>
        <v>182820.20848453511</v>
      </c>
      <c r="K32" s="167">
        <f>'II. Transportas – Suvestinė '!O19+'II. Transportas – Suvestinė '!O47</f>
        <v>2.0550600000000001</v>
      </c>
      <c r="L32" s="177">
        <v>0</v>
      </c>
      <c r="M32" s="168">
        <f>SUM(J32:L32)</f>
        <v>182822.26354453512</v>
      </c>
    </row>
    <row r="33" spans="2:13" ht="15.75" x14ac:dyDescent="0.25">
      <c r="B33" s="169" t="s">
        <v>1202</v>
      </c>
      <c r="C33" s="347" t="s">
        <v>176</v>
      </c>
      <c r="D33" s="343"/>
      <c r="E33" s="343"/>
      <c r="F33" s="343"/>
      <c r="G33" s="344"/>
      <c r="H33" s="344"/>
      <c r="I33" s="348"/>
      <c r="J33" s="170">
        <f>'II. Transportas – Suvestinė '!O56</f>
        <v>0</v>
      </c>
      <c r="K33" s="170">
        <f>'II. Transportas – Suvestinė '!O59</f>
        <v>0</v>
      </c>
      <c r="L33" s="178">
        <v>0</v>
      </c>
      <c r="M33" s="172">
        <f>SUM(J33:L33)</f>
        <v>0</v>
      </c>
    </row>
    <row r="34" spans="2:13" ht="15.75" hidden="1" x14ac:dyDescent="0.25">
      <c r="B34" s="169" t="s">
        <v>1203</v>
      </c>
      <c r="C34" s="347" t="s">
        <v>1204</v>
      </c>
      <c r="D34" s="343"/>
      <c r="E34" s="343"/>
      <c r="F34" s="343"/>
      <c r="G34" s="344"/>
      <c r="H34" s="344"/>
      <c r="I34" s="348"/>
      <c r="J34" s="170">
        <v>0</v>
      </c>
      <c r="K34" s="170">
        <v>0</v>
      </c>
      <c r="L34" s="178">
        <v>0</v>
      </c>
      <c r="M34" s="172">
        <f>SUM(J34:L34)</f>
        <v>0</v>
      </c>
    </row>
    <row r="35" spans="2:13" ht="15.75" hidden="1" x14ac:dyDescent="0.25">
      <c r="B35" s="169" t="s">
        <v>1205</v>
      </c>
      <c r="C35" s="347" t="s">
        <v>1206</v>
      </c>
      <c r="D35" s="343"/>
      <c r="E35" s="343"/>
      <c r="F35" s="343"/>
      <c r="G35" s="344"/>
      <c r="H35" s="344"/>
      <c r="I35" s="348"/>
      <c r="J35" s="170">
        <v>0</v>
      </c>
      <c r="K35" s="170">
        <v>0</v>
      </c>
      <c r="L35" s="178">
        <v>0</v>
      </c>
      <c r="M35" s="172">
        <f>SUM(J35:L35)</f>
        <v>0</v>
      </c>
    </row>
    <row r="36" spans="2:13" ht="15.75" x14ac:dyDescent="0.25">
      <c r="B36" s="169" t="s">
        <v>1203</v>
      </c>
      <c r="C36" s="347" t="s">
        <v>582</v>
      </c>
      <c r="D36" s="343"/>
      <c r="E36" s="343"/>
      <c r="F36" s="343"/>
      <c r="G36" s="344"/>
      <c r="H36" s="344"/>
      <c r="I36" s="348"/>
      <c r="J36" s="170">
        <f>'II. Transportas – Suvestinė '!O68</f>
        <v>597.50282657601065</v>
      </c>
      <c r="K36" s="170">
        <v>0</v>
      </c>
      <c r="L36" s="178">
        <v>0</v>
      </c>
      <c r="M36" s="172">
        <f>SUM(J36:L36)</f>
        <v>597.50282657601065</v>
      </c>
    </row>
    <row r="37" spans="2:13" ht="15.75" x14ac:dyDescent="0.25">
      <c r="B37" s="174"/>
      <c r="C37" s="1355" t="s">
        <v>1200</v>
      </c>
      <c r="D37" s="1356"/>
      <c r="E37" s="1356"/>
      <c r="F37" s="1356"/>
      <c r="G37" s="610"/>
      <c r="H37" s="610"/>
      <c r="I37" s="353"/>
      <c r="J37" s="176">
        <f>SUM(J32:J36)</f>
        <v>183417.71131111111</v>
      </c>
      <c r="K37" s="176">
        <f>SUM(K32:K36)</f>
        <v>2.0550600000000001</v>
      </c>
      <c r="L37" s="176">
        <f>SUM(L32:L36)</f>
        <v>0</v>
      </c>
      <c r="M37" s="176">
        <f>SUM(M32:M36)</f>
        <v>183419.76637111112</v>
      </c>
    </row>
    <row r="38" spans="2:13" ht="15.75" x14ac:dyDescent="0.25">
      <c r="B38" s="161" t="s">
        <v>299</v>
      </c>
      <c r="C38" s="1353" t="s">
        <v>1207</v>
      </c>
      <c r="D38" s="1354"/>
      <c r="E38" s="343"/>
      <c r="F38" s="343"/>
      <c r="G38" s="344"/>
      <c r="H38" s="344"/>
      <c r="I38" s="344"/>
      <c r="J38" s="351"/>
      <c r="K38" s="351"/>
      <c r="L38" s="351"/>
      <c r="M38" s="352"/>
    </row>
    <row r="39" spans="2:13" ht="15.75" x14ac:dyDescent="0.25">
      <c r="B39" s="169" t="s">
        <v>1208</v>
      </c>
      <c r="C39" s="347" t="s">
        <v>1209</v>
      </c>
      <c r="D39" s="343"/>
      <c r="E39" s="343"/>
      <c r="F39" s="343"/>
      <c r="G39" s="164"/>
      <c r="H39" s="164"/>
      <c r="I39" s="165"/>
      <c r="J39" s="167">
        <f>'III. Atliekos – Suvestinė'!O13</f>
        <v>0</v>
      </c>
      <c r="K39" s="179"/>
      <c r="L39" s="167">
        <v>0</v>
      </c>
      <c r="M39" s="168">
        <f>SUM(J39:L39)</f>
        <v>0</v>
      </c>
    </row>
    <row r="40" spans="2:13" ht="15.75" x14ac:dyDescent="0.25">
      <c r="B40" s="169" t="s">
        <v>1210</v>
      </c>
      <c r="C40" s="347" t="s">
        <v>1211</v>
      </c>
      <c r="D40" s="343"/>
      <c r="E40" s="343"/>
      <c r="F40" s="343"/>
      <c r="G40" s="344"/>
      <c r="H40" s="344"/>
      <c r="I40" s="348"/>
      <c r="J40" s="170">
        <f>'III. Atliekos – Suvestinė'!O21</f>
        <v>0</v>
      </c>
      <c r="K40" s="152"/>
      <c r="L40" s="170">
        <v>0</v>
      </c>
      <c r="M40" s="172">
        <f>SUM(J40:L40)</f>
        <v>0</v>
      </c>
    </row>
    <row r="41" spans="2:13" ht="15.75" x14ac:dyDescent="0.25">
      <c r="B41" s="169"/>
      <c r="C41" s="347" t="s">
        <v>1212</v>
      </c>
      <c r="D41" s="343"/>
      <c r="E41" s="343"/>
      <c r="F41" s="343"/>
      <c r="G41" s="344"/>
      <c r="H41" s="344"/>
      <c r="I41" s="348"/>
      <c r="J41" s="170">
        <f>'III. Atliekos – Suvestinė'!O29</f>
        <v>1576.3165000000001</v>
      </c>
      <c r="K41" s="152"/>
      <c r="L41" s="170"/>
      <c r="M41" s="172"/>
    </row>
    <row r="42" spans="2:13" ht="15.75" x14ac:dyDescent="0.25">
      <c r="B42" s="169" t="s">
        <v>1213</v>
      </c>
      <c r="C42" s="347" t="s">
        <v>1214</v>
      </c>
      <c r="D42" s="343"/>
      <c r="E42" s="343"/>
      <c r="F42" s="343"/>
      <c r="G42" s="344"/>
      <c r="H42" s="344"/>
      <c r="I42" s="348"/>
      <c r="J42" s="170">
        <f>'III. Atliekos – Suvestinė'!O37</f>
        <v>53643.250506299999</v>
      </c>
      <c r="K42" s="152"/>
      <c r="L42" s="170">
        <v>0</v>
      </c>
      <c r="M42" s="172">
        <f>SUM(J42:L42)</f>
        <v>53643.250506299999</v>
      </c>
    </row>
    <row r="43" spans="2:13" ht="15.75" hidden="1" x14ac:dyDescent="0.25">
      <c r="B43" s="169" t="s">
        <v>1215</v>
      </c>
      <c r="C43" s="347" t="s">
        <v>1216</v>
      </c>
      <c r="D43" s="343"/>
      <c r="E43" s="343"/>
      <c r="F43" s="343"/>
      <c r="G43" s="344"/>
      <c r="H43" s="344"/>
      <c r="I43" s="348"/>
      <c r="J43" s="151">
        <v>0</v>
      </c>
      <c r="K43" s="152"/>
      <c r="L43" s="152"/>
      <c r="M43" s="173"/>
    </row>
    <row r="44" spans="2:13" ht="15.75" hidden="1" x14ac:dyDescent="0.25">
      <c r="B44" s="169" t="s">
        <v>1217</v>
      </c>
      <c r="C44" s="347" t="s">
        <v>1218</v>
      </c>
      <c r="D44" s="343"/>
      <c r="E44" s="343"/>
      <c r="F44" s="343"/>
      <c r="G44" s="344"/>
      <c r="H44" s="344"/>
      <c r="I44" s="348"/>
      <c r="J44" s="151">
        <v>0</v>
      </c>
      <c r="K44" s="152"/>
      <c r="L44" s="152"/>
      <c r="M44" s="173"/>
    </row>
    <row r="45" spans="2:13" ht="15.75" hidden="1" x14ac:dyDescent="0.25">
      <c r="B45" s="169" t="s">
        <v>1219</v>
      </c>
      <c r="C45" s="347" t="s">
        <v>1220</v>
      </c>
      <c r="D45" s="343"/>
      <c r="E45" s="343"/>
      <c r="F45" s="343"/>
      <c r="G45" s="344"/>
      <c r="H45" s="344"/>
      <c r="I45" s="348"/>
      <c r="J45" s="151">
        <v>0</v>
      </c>
      <c r="K45" s="152"/>
      <c r="L45" s="152"/>
      <c r="M45" s="173"/>
    </row>
    <row r="46" spans="2:13" ht="15.6" customHeight="1" x14ac:dyDescent="0.25">
      <c r="B46" s="174"/>
      <c r="C46" s="1355" t="s">
        <v>1200</v>
      </c>
      <c r="D46" s="1356"/>
      <c r="E46" s="1356"/>
      <c r="F46" s="1356"/>
      <c r="G46" s="610"/>
      <c r="H46" s="610"/>
      <c r="I46" s="353"/>
      <c r="J46" s="176">
        <f>SUM(J39:J42)</f>
        <v>55219.5670063</v>
      </c>
      <c r="K46" s="176"/>
      <c r="L46" s="176">
        <f>SUM(L39:L42)</f>
        <v>0</v>
      </c>
      <c r="M46" s="176">
        <f>SUM(M39:M42)</f>
        <v>53643.250506299999</v>
      </c>
    </row>
    <row r="47" spans="2:13" ht="15.75" x14ac:dyDescent="0.25">
      <c r="B47" s="161" t="s">
        <v>1221</v>
      </c>
      <c r="C47" s="1353" t="s">
        <v>1222</v>
      </c>
      <c r="D47" s="1354"/>
      <c r="E47" s="343"/>
      <c r="F47" s="354"/>
      <c r="G47" s="344"/>
      <c r="H47" s="344"/>
      <c r="I47" s="344"/>
      <c r="J47" s="351"/>
      <c r="K47" s="351"/>
      <c r="L47" s="351"/>
      <c r="M47" s="352"/>
    </row>
    <row r="48" spans="2:13" ht="15.75" x14ac:dyDescent="0.25">
      <c r="B48" s="180" t="s">
        <v>1223</v>
      </c>
      <c r="C48" s="162" t="s">
        <v>1224</v>
      </c>
      <c r="D48" s="163"/>
      <c r="E48" s="163"/>
      <c r="F48" s="163"/>
      <c r="G48" s="164"/>
      <c r="H48" s="164"/>
      <c r="I48" s="165"/>
      <c r="J48" s="177">
        <f>'IV. Pramonė – Suvestinė'!J13</f>
        <v>0</v>
      </c>
      <c r="K48" s="179"/>
      <c r="L48" s="179"/>
      <c r="M48" s="181">
        <f>SUM(J48:L48)</f>
        <v>0</v>
      </c>
    </row>
    <row r="49" spans="2:17" ht="15.75" x14ac:dyDescent="0.25">
      <c r="B49" s="180" t="s">
        <v>1225</v>
      </c>
      <c r="C49" s="347" t="s">
        <v>200</v>
      </c>
      <c r="D49" s="343"/>
      <c r="E49" s="343"/>
      <c r="F49" s="343"/>
      <c r="G49" s="344"/>
      <c r="H49" s="344"/>
      <c r="I49" s="348"/>
      <c r="J49" s="178">
        <f>'IV. Pramonė – Suvestinė'!J26+'IV. Pramonė – Suvestinė'!J30</f>
        <v>8617.4034944153627</v>
      </c>
      <c r="K49" s="152"/>
      <c r="L49" s="152"/>
      <c r="M49" s="182">
        <f>SUM(J49:L49)</f>
        <v>8617.4034944153627</v>
      </c>
    </row>
    <row r="50" spans="2:17" ht="15.75" x14ac:dyDescent="0.25">
      <c r="B50" s="174"/>
      <c r="C50" s="1355" t="s">
        <v>1200</v>
      </c>
      <c r="D50" s="1356"/>
      <c r="E50" s="1356"/>
      <c r="F50" s="1356"/>
      <c r="G50" s="610"/>
      <c r="H50" s="610"/>
      <c r="I50" s="353"/>
      <c r="J50" s="176">
        <f>SUM(J48:J49)</f>
        <v>8617.4034944153627</v>
      </c>
      <c r="K50" s="176"/>
      <c r="L50" s="176"/>
      <c r="M50" s="176">
        <f>SUM(M48:M49)</f>
        <v>8617.4034944153627</v>
      </c>
    </row>
    <row r="51" spans="2:17" ht="15.75" x14ac:dyDescent="0.25">
      <c r="B51" s="183" t="s">
        <v>1226</v>
      </c>
      <c r="C51" s="342" t="s">
        <v>1227</v>
      </c>
      <c r="D51" s="354"/>
      <c r="E51" s="354"/>
      <c r="F51" s="354"/>
      <c r="G51" s="344"/>
      <c r="H51" s="344"/>
      <c r="I51" s="344"/>
      <c r="J51" s="351"/>
      <c r="K51" s="351"/>
      <c r="L51" s="351"/>
      <c r="M51" s="352"/>
    </row>
    <row r="52" spans="2:17" ht="15.75" x14ac:dyDescent="0.25">
      <c r="B52" s="180" t="s">
        <v>833</v>
      </c>
      <c r="C52" s="162" t="s">
        <v>188</v>
      </c>
      <c r="D52" s="163"/>
      <c r="E52" s="163"/>
      <c r="F52" s="163"/>
      <c r="G52" s="164"/>
      <c r="H52" s="164"/>
      <c r="I52" s="165"/>
      <c r="J52" s="177">
        <f>'V.1|3 Žemės ūkis - Suvestinė'!I14</f>
        <v>1409.0415700000003</v>
      </c>
      <c r="K52" s="179"/>
      <c r="L52" s="179"/>
      <c r="M52" s="181">
        <f>SUM(J52:L52)</f>
        <v>1409.0415700000003</v>
      </c>
      <c r="Q52" s="1"/>
    </row>
    <row r="53" spans="2:17" ht="15.75" x14ac:dyDescent="0.25">
      <c r="B53" s="180" t="s">
        <v>1228</v>
      </c>
      <c r="C53" s="347" t="s">
        <v>1229</v>
      </c>
      <c r="D53" s="343"/>
      <c r="E53" s="343"/>
      <c r="F53" s="343"/>
      <c r="G53" s="344"/>
      <c r="H53" s="344"/>
      <c r="I53" s="348"/>
      <c r="J53" s="213">
        <f>'V.2 ŽNŽNKM – Suvestinė'!E12</f>
        <v>-89730.132543333326</v>
      </c>
      <c r="K53" s="152"/>
      <c r="L53" s="152"/>
      <c r="M53" s="182">
        <f>SUM(J53:L53)</f>
        <v>-89730.132543333326</v>
      </c>
      <c r="Q53" s="1"/>
    </row>
    <row r="54" spans="2:17" ht="15.75" x14ac:dyDescent="0.25">
      <c r="B54" s="180" t="s">
        <v>835</v>
      </c>
      <c r="C54" s="699" t="s">
        <v>836</v>
      </c>
      <c r="D54" s="700"/>
      <c r="E54" s="700"/>
      <c r="F54" s="700"/>
      <c r="G54" s="344"/>
      <c r="H54" s="344"/>
      <c r="I54" s="348"/>
      <c r="J54" s="178">
        <f>'V.1|3 Žemės ūkis - Suvestinė'!I18</f>
        <v>53546.161558686043</v>
      </c>
      <c r="K54" s="149"/>
      <c r="L54" s="149"/>
      <c r="M54" s="182">
        <f>SUM(J54:L54)</f>
        <v>53546.161558686043</v>
      </c>
      <c r="Q54" s="1"/>
    </row>
    <row r="55" spans="2:17" ht="15.75" x14ac:dyDescent="0.25">
      <c r="B55" s="174" t="s">
        <v>1230</v>
      </c>
      <c r="C55" s="1355" t="s">
        <v>1200</v>
      </c>
      <c r="D55" s="1356"/>
      <c r="E55" s="1356"/>
      <c r="F55" s="1356"/>
      <c r="G55" s="610"/>
      <c r="H55" s="610"/>
      <c r="I55" s="353"/>
      <c r="J55" s="176">
        <f>J52+J54+J53</f>
        <v>-34774.929414647282</v>
      </c>
      <c r="K55" s="176"/>
      <c r="L55" s="176"/>
      <c r="M55" s="176">
        <f>M52+M54+M53</f>
        <v>-34774.929414647282</v>
      </c>
      <c r="Q55" s="1"/>
    </row>
    <row r="56" spans="2:17" ht="15.75" x14ac:dyDescent="0.25">
      <c r="B56" s="161" t="s">
        <v>1231</v>
      </c>
      <c r="C56" s="1353" t="s">
        <v>1185</v>
      </c>
      <c r="D56" s="1354"/>
      <c r="E56" s="343"/>
      <c r="F56" s="343"/>
      <c r="G56" s="344"/>
      <c r="H56" s="344"/>
      <c r="I56" s="344"/>
      <c r="J56" s="351"/>
      <c r="K56" s="351"/>
      <c r="L56" s="351"/>
      <c r="M56" s="352"/>
    </row>
    <row r="57" spans="2:17" ht="15.75" x14ac:dyDescent="0.25">
      <c r="B57" s="180" t="s">
        <v>1232</v>
      </c>
      <c r="C57" s="162" t="s">
        <v>1233</v>
      </c>
      <c r="D57" s="163"/>
      <c r="E57" s="163"/>
      <c r="F57" s="163"/>
      <c r="G57" s="164"/>
      <c r="H57" s="164"/>
      <c r="I57" s="165"/>
      <c r="J57" s="179"/>
      <c r="K57" s="179"/>
      <c r="L57" s="184">
        <v>0</v>
      </c>
      <c r="M57" s="181">
        <f>SUM(J57:L57)</f>
        <v>0</v>
      </c>
    </row>
    <row r="58" spans="2:17" ht="15.75" x14ac:dyDescent="0.25">
      <c r="B58" s="185" t="s">
        <v>592</v>
      </c>
      <c r="C58" s="1355" t="s">
        <v>1200</v>
      </c>
      <c r="D58" s="1356"/>
      <c r="E58" s="1356"/>
      <c r="F58" s="1356"/>
      <c r="G58" s="349"/>
      <c r="H58" s="349"/>
      <c r="I58" s="350"/>
      <c r="J58" s="186">
        <f>J30+J37+J46+J50+J55+J57</f>
        <v>324280.87156782451</v>
      </c>
      <c r="K58" s="186">
        <f>K30+K37+K46+K50+K55+K57</f>
        <v>150745.92605041058</v>
      </c>
      <c r="L58" s="186">
        <f>L30+L37+L46+L50+L55+SUM(L57)</f>
        <v>4522.316129712317</v>
      </c>
      <c r="M58" s="186">
        <f>M30+M37+M46+M50+M55+M57</f>
        <v>477972.79724794743</v>
      </c>
    </row>
  </sheetData>
  <sheetProtection algorithmName="SHA-512" hashValue="P6Nxj7HX9n3RIL3sULjS9PGWeoXA2vfE6eEahxWgEm4CE+czAWh9HJLP0F1vfU6+Dap/Mm4nzUVS5CkCXwAxuQ==" saltValue="sP+Rpu3Wb+nJp/NnARLRQg==" spinCount="100000" sheet="1" objects="1" scenarios="1"/>
  <mergeCells count="30">
    <mergeCell ref="C24:D24"/>
    <mergeCell ref="C50:F50"/>
    <mergeCell ref="C55:F55"/>
    <mergeCell ref="C56:D56"/>
    <mergeCell ref="C58:F58"/>
    <mergeCell ref="C30:F30"/>
    <mergeCell ref="C31:D31"/>
    <mergeCell ref="C37:F37"/>
    <mergeCell ref="C38:D38"/>
    <mergeCell ref="C46:F46"/>
    <mergeCell ref="C47:D47"/>
    <mergeCell ref="J22:M22"/>
    <mergeCell ref="B15:C16"/>
    <mergeCell ref="D16:G16"/>
    <mergeCell ref="B17:C17"/>
    <mergeCell ref="D17:G17"/>
    <mergeCell ref="B18:C18"/>
    <mergeCell ref="D18:G18"/>
    <mergeCell ref="B19:C19"/>
    <mergeCell ref="D19:G19"/>
    <mergeCell ref="B20:G20"/>
    <mergeCell ref="B22:B23"/>
    <mergeCell ref="C22:I23"/>
    <mergeCell ref="B14:C14"/>
    <mergeCell ref="D14:G14"/>
    <mergeCell ref="B10:G11"/>
    <mergeCell ref="H10:M10"/>
    <mergeCell ref="B12:C13"/>
    <mergeCell ref="D12:G12"/>
    <mergeCell ref="D13:G13"/>
  </mergeCells>
  <hyperlinks>
    <hyperlink ref="B1" location="Turinys!A1" display="Turinys" xr:uid="{6F5EE780-1E77-4428-963B-D57F21C431B6}"/>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17BF2-57DB-49D0-84EF-92F7B3B2831D}">
  <sheetPr>
    <tabColor rgb="FFFFFF99"/>
  </sheetPr>
  <dimension ref="A1:CB151"/>
  <sheetViews>
    <sheetView zoomScale="85" zoomScaleNormal="85" workbookViewId="0">
      <selection activeCell="J17" sqref="J17"/>
    </sheetView>
  </sheetViews>
  <sheetFormatPr defaultColWidth="0" defaultRowHeight="14.1" customHeight="1" zeroHeight="1" outlineLevelRow="1" x14ac:dyDescent="0.2"/>
  <cols>
    <col min="1" max="1" width="6.140625" style="62" customWidth="1"/>
    <col min="2" max="2" width="19.140625" style="62" customWidth="1"/>
    <col min="3" max="3" width="36.5703125" style="62" customWidth="1"/>
    <col min="4" max="4" width="13.140625" style="62" customWidth="1"/>
    <col min="5" max="5" width="15.42578125" style="62" customWidth="1"/>
    <col min="6" max="6" width="11.85546875" style="62" customWidth="1"/>
    <col min="7" max="7" width="10.85546875" style="62" customWidth="1"/>
    <col min="8" max="8" width="13.5703125" style="62" bestFit="1" customWidth="1"/>
    <col min="9" max="9" width="11" style="62" bestFit="1" customWidth="1"/>
    <col min="10" max="10" width="14.5703125" style="62" customWidth="1"/>
    <col min="11" max="11" width="10.5703125" style="62" bestFit="1" customWidth="1"/>
    <col min="12" max="12" width="15.5703125" style="62" customWidth="1"/>
    <col min="13" max="14" width="10.85546875" style="62" customWidth="1"/>
    <col min="15" max="15" width="12.42578125" style="62" customWidth="1"/>
    <col min="16" max="16" width="11.85546875" style="62" customWidth="1"/>
    <col min="17" max="17" width="11.140625" style="62" customWidth="1"/>
    <col min="18" max="19" width="12.42578125" style="62" customWidth="1"/>
    <col min="20" max="20" width="15.140625" style="62" customWidth="1"/>
    <col min="21" max="21" width="10.85546875" style="62" customWidth="1"/>
    <col min="22" max="80" width="0" style="62" hidden="1" customWidth="1"/>
    <col min="81" max="16384" width="11.140625" style="62" hidden="1"/>
  </cols>
  <sheetData>
    <row r="1" spans="1:21" ht="14.1" customHeight="1" x14ac:dyDescent="0.25">
      <c r="A1" s="132"/>
      <c r="B1" s="1028" t="s">
        <v>0</v>
      </c>
      <c r="C1" s="1028"/>
      <c r="D1" s="1028"/>
    </row>
    <row r="2" spans="1:21" ht="14.1" customHeight="1" x14ac:dyDescent="0.2">
      <c r="A2" s="979"/>
      <c r="B2" s="979"/>
    </row>
    <row r="3" spans="1:21" ht="14.1" customHeight="1" x14ac:dyDescent="0.2">
      <c r="A3" s="979"/>
      <c r="B3" s="1422" t="s">
        <v>1397</v>
      </c>
      <c r="C3" s="1423"/>
      <c r="D3" s="1423"/>
      <c r="E3" s="1423"/>
      <c r="F3" s="1423"/>
      <c r="G3" s="1423"/>
      <c r="H3" s="1423"/>
      <c r="I3" s="1423"/>
      <c r="J3" s="1423"/>
      <c r="K3" s="1423"/>
      <c r="L3" s="1423"/>
      <c r="M3" s="1423"/>
      <c r="N3" s="1423"/>
      <c r="O3" s="1423"/>
      <c r="P3" s="1423"/>
      <c r="Q3" s="1423"/>
      <c r="R3" s="1423"/>
      <c r="S3" s="1423"/>
      <c r="T3" s="1423"/>
      <c r="U3" s="1423"/>
    </row>
    <row r="4" spans="1:21" ht="56.1" customHeight="1" x14ac:dyDescent="0.2">
      <c r="A4" s="979"/>
      <c r="B4" s="1423"/>
      <c r="C4" s="1423"/>
      <c r="D4" s="1423"/>
      <c r="E4" s="1423"/>
      <c r="F4" s="1423"/>
      <c r="G4" s="1423"/>
      <c r="H4" s="1423"/>
      <c r="I4" s="1423"/>
      <c r="J4" s="1423"/>
      <c r="K4" s="1423"/>
      <c r="L4" s="1423"/>
      <c r="M4" s="1423"/>
      <c r="N4" s="1423"/>
      <c r="O4" s="1423"/>
      <c r="P4" s="1423"/>
      <c r="Q4" s="1423"/>
      <c r="R4" s="1423"/>
      <c r="S4" s="1423"/>
      <c r="T4" s="1423"/>
      <c r="U4" s="1423"/>
    </row>
    <row r="5" spans="1:21" ht="14.1" customHeight="1" x14ac:dyDescent="0.2"/>
    <row r="6" spans="1:21" s="5" customFormat="1" ht="54" customHeight="1" x14ac:dyDescent="0.4">
      <c r="A6" s="1414" t="s">
        <v>1234</v>
      </c>
      <c r="B6" s="1414"/>
      <c r="C6" s="1414"/>
      <c r="D6" s="1414"/>
      <c r="E6" s="1414"/>
      <c r="F6" s="1414"/>
      <c r="G6" s="1414"/>
      <c r="H6" s="1414"/>
      <c r="I6" s="1414"/>
      <c r="J6" s="1414"/>
      <c r="K6" s="1414"/>
      <c r="L6" s="1414"/>
      <c r="M6" s="1414"/>
      <c r="N6" s="1414"/>
      <c r="O6" s="1414"/>
      <c r="P6" s="3"/>
      <c r="Q6" s="3"/>
      <c r="R6" s="3"/>
      <c r="S6" s="3"/>
      <c r="T6" s="4" t="s">
        <v>1235</v>
      </c>
    </row>
    <row r="7" spans="1:21" s="7" customFormat="1" ht="3.6" customHeight="1" x14ac:dyDescent="0.2">
      <c r="A7" s="6"/>
      <c r="B7" s="6"/>
      <c r="C7" s="6"/>
    </row>
    <row r="8" spans="1:21" s="9" customFormat="1" ht="6.75" customHeight="1" x14ac:dyDescent="0.2">
      <c r="A8" s="8"/>
      <c r="B8" s="8"/>
      <c r="C8" s="8"/>
    </row>
    <row r="9" spans="1:21" s="11" customFormat="1" ht="5.25" customHeight="1" x14ac:dyDescent="0.2">
      <c r="A9" s="10"/>
      <c r="B9" s="10"/>
      <c r="C9" s="10"/>
    </row>
    <row r="10" spans="1:21" s="14" customFormat="1" ht="3.75" customHeight="1" x14ac:dyDescent="0.2">
      <c r="A10" s="12"/>
      <c r="B10" s="13"/>
      <c r="C10" s="13"/>
      <c r="D10" s="13"/>
      <c r="E10" s="13"/>
      <c r="F10" s="13"/>
      <c r="G10" s="13"/>
      <c r="H10" s="13"/>
      <c r="I10" s="13"/>
      <c r="J10" s="13"/>
      <c r="K10" s="13"/>
      <c r="L10" s="13"/>
      <c r="M10" s="13"/>
      <c r="N10" s="13"/>
      <c r="O10" s="13"/>
      <c r="P10" s="13"/>
      <c r="Q10" s="13"/>
      <c r="R10" s="13"/>
      <c r="S10" s="13"/>
      <c r="T10" s="13"/>
    </row>
    <row r="11" spans="1:21" s="16" customFormat="1" ht="21" customHeight="1" x14ac:dyDescent="0.2">
      <c r="A11" s="15" t="s">
        <v>1236</v>
      </c>
      <c r="B11" s="15"/>
      <c r="C11" s="15"/>
      <c r="D11" s="15"/>
      <c r="E11" s="15"/>
      <c r="F11" s="15"/>
      <c r="G11" s="15"/>
      <c r="H11" s="15"/>
      <c r="I11" s="15"/>
      <c r="J11" s="15"/>
      <c r="K11" s="15"/>
      <c r="L11" s="15"/>
      <c r="M11" s="15"/>
      <c r="N11" s="15"/>
      <c r="O11" s="15"/>
      <c r="P11" s="15"/>
      <c r="Q11" s="15"/>
      <c r="R11" s="15"/>
      <c r="S11" s="15"/>
    </row>
    <row r="12" spans="1:21" s="21" customFormat="1" ht="19.5" customHeight="1" x14ac:dyDescent="0.2">
      <c r="A12" s="17"/>
      <c r="B12" s="18"/>
      <c r="C12" s="17"/>
      <c r="D12" s="19"/>
      <c r="E12" s="19"/>
      <c r="F12" s="19"/>
      <c r="G12" s="19"/>
      <c r="H12" s="19"/>
      <c r="I12" s="19"/>
      <c r="J12" s="20"/>
      <c r="K12" s="20"/>
      <c r="L12" s="20"/>
    </row>
    <row r="13" spans="1:21" s="24" customFormat="1" ht="18" customHeight="1" x14ac:dyDescent="0.25">
      <c r="A13" s="22" t="s">
        <v>1398</v>
      </c>
      <c r="B13" s="22"/>
      <c r="C13" s="23"/>
      <c r="D13" s="23"/>
    </row>
    <row r="14" spans="1:21" s="26" customFormat="1" ht="18" customHeight="1" x14ac:dyDescent="0.2">
      <c r="A14" s="25"/>
      <c r="B14" s="25"/>
      <c r="C14" s="25"/>
      <c r="D14" s="25"/>
      <c r="E14" s="25"/>
      <c r="F14" s="25"/>
      <c r="G14" s="25"/>
      <c r="H14" s="25"/>
      <c r="I14" s="25"/>
      <c r="J14" s="25"/>
      <c r="K14" s="25"/>
      <c r="L14" s="25"/>
      <c r="M14" s="25"/>
      <c r="N14" s="25"/>
      <c r="O14" s="25"/>
      <c r="P14" s="25"/>
      <c r="Q14" s="25"/>
      <c r="R14" s="25"/>
      <c r="S14" s="25"/>
    </row>
    <row r="15" spans="1:21" s="26" customFormat="1" ht="18" customHeight="1" x14ac:dyDescent="0.2">
      <c r="A15" s="27" t="s">
        <v>1237</v>
      </c>
      <c r="B15" s="28" t="s">
        <v>1238</v>
      </c>
      <c r="D15" s="29">
        <v>2024</v>
      </c>
      <c r="K15" s="30"/>
      <c r="L15" s="30"/>
    </row>
    <row r="16" spans="1:21" s="26" customFormat="1" ht="18" customHeight="1" x14ac:dyDescent="0.2">
      <c r="A16" s="27"/>
      <c r="B16" s="31"/>
      <c r="D16" s="32"/>
      <c r="E16" s="32"/>
      <c r="K16" s="30"/>
      <c r="L16" s="30"/>
    </row>
    <row r="17" spans="1:21" s="35" customFormat="1" ht="18" customHeight="1" x14ac:dyDescent="0.2">
      <c r="A17" s="33"/>
      <c r="B17" s="34"/>
      <c r="D17" s="36"/>
      <c r="E17" s="36"/>
      <c r="K17" s="37"/>
      <c r="L17" s="37"/>
    </row>
    <row r="18" spans="1:21" s="35" customFormat="1" ht="18" customHeight="1" x14ac:dyDescent="0.2">
      <c r="A18" s="38" t="s">
        <v>1239</v>
      </c>
      <c r="B18" s="39" t="s">
        <v>1240</v>
      </c>
      <c r="D18" s="29"/>
      <c r="E18" s="36"/>
      <c r="K18" s="37"/>
      <c r="L18" s="37"/>
    </row>
    <row r="20" spans="1:21" s="26" customFormat="1" ht="18" customHeight="1" x14ac:dyDescent="0.2">
      <c r="A20" s="40"/>
      <c r="B20" s="41"/>
      <c r="D20" s="42" t="s">
        <v>1399</v>
      </c>
      <c r="F20" s="41"/>
      <c r="G20" s="41"/>
      <c r="H20" s="41"/>
      <c r="I20" s="41"/>
      <c r="K20" s="30"/>
      <c r="L20" s="30"/>
    </row>
    <row r="21" spans="1:21" s="26" customFormat="1" ht="18" customHeight="1" x14ac:dyDescent="0.2">
      <c r="A21" s="27" t="s">
        <v>1241</v>
      </c>
      <c r="B21" s="28" t="s">
        <v>1242</v>
      </c>
      <c r="D21" s="29" t="s">
        <v>1392</v>
      </c>
      <c r="E21" s="31" t="s">
        <v>1400</v>
      </c>
      <c r="F21" s="32"/>
      <c r="G21" s="31"/>
      <c r="H21" s="30"/>
      <c r="I21" s="43"/>
      <c r="K21" s="30"/>
      <c r="L21" s="30"/>
    </row>
    <row r="22" spans="1:21" s="26" customFormat="1" ht="18" customHeight="1" x14ac:dyDescent="0.2">
      <c r="A22" s="40"/>
      <c r="B22" s="44"/>
      <c r="D22" s="29"/>
      <c r="E22" s="31" t="s">
        <v>1243</v>
      </c>
      <c r="G22" s="31"/>
      <c r="H22" s="31"/>
      <c r="I22" s="31"/>
      <c r="J22" s="31"/>
      <c r="K22" s="31"/>
      <c r="L22" s="31"/>
      <c r="M22" s="31"/>
      <c r="N22" s="31"/>
      <c r="O22" s="31"/>
      <c r="P22" s="31"/>
    </row>
    <row r="23" spans="1:21" s="26" customFormat="1" ht="18" customHeight="1" x14ac:dyDescent="0.2">
      <c r="A23" s="40"/>
      <c r="B23" s="44"/>
      <c r="D23" s="29"/>
      <c r="E23" s="31" t="s">
        <v>1244</v>
      </c>
      <c r="G23" s="1415" t="s">
        <v>1245</v>
      </c>
      <c r="H23" s="1415"/>
      <c r="I23" s="1416"/>
      <c r="J23" s="1417"/>
      <c r="K23" s="1418"/>
      <c r="M23" s="45" t="s">
        <v>1246</v>
      </c>
      <c r="N23" s="45"/>
      <c r="O23" s="1419"/>
      <c r="P23" s="1420"/>
      <c r="Q23" s="1421"/>
    </row>
    <row r="24" spans="1:21" s="35" customFormat="1" ht="33" customHeight="1" x14ac:dyDescent="0.2">
      <c r="A24" s="46"/>
      <c r="B24" s="47"/>
      <c r="D24" s="48" t="s">
        <v>1399</v>
      </c>
      <c r="E24" s="36"/>
      <c r="F24" s="39"/>
      <c r="G24" s="39"/>
      <c r="H24" s="39"/>
      <c r="I24" s="39"/>
      <c r="J24" s="39"/>
      <c r="K24" s="39"/>
      <c r="L24" s="39"/>
      <c r="M24" s="49"/>
      <c r="N24" s="49"/>
      <c r="O24" s="49"/>
      <c r="P24" s="49"/>
      <c r="Q24" s="49"/>
      <c r="R24" s="49"/>
      <c r="S24" s="49"/>
    </row>
    <row r="25" spans="1:21" s="35" customFormat="1" ht="18" customHeight="1" x14ac:dyDescent="0.2">
      <c r="A25" s="38" t="s">
        <v>1247</v>
      </c>
      <c r="B25" s="50" t="s">
        <v>1248</v>
      </c>
      <c r="D25" s="29"/>
      <c r="E25" s="39" t="s">
        <v>1401</v>
      </c>
      <c r="F25" s="36"/>
      <c r="G25" s="51"/>
      <c r="H25" s="51"/>
      <c r="I25" s="51"/>
      <c r="J25" s="51"/>
      <c r="K25" s="51"/>
      <c r="L25" s="51"/>
      <c r="M25" s="49"/>
      <c r="N25" s="49"/>
      <c r="O25" s="49"/>
      <c r="P25" s="49"/>
      <c r="Q25" s="49"/>
      <c r="R25" s="49"/>
      <c r="S25" s="49"/>
    </row>
    <row r="26" spans="1:21" s="35" customFormat="1" ht="18" customHeight="1" x14ac:dyDescent="0.2">
      <c r="A26" s="52"/>
      <c r="B26" s="53"/>
      <c r="D26" s="29" t="s">
        <v>1392</v>
      </c>
      <c r="E26" s="39" t="s">
        <v>1402</v>
      </c>
      <c r="G26" s="39"/>
      <c r="H26" s="39"/>
      <c r="I26" s="39"/>
      <c r="J26" s="39"/>
      <c r="K26" s="39"/>
      <c r="L26" s="39"/>
      <c r="M26" s="54"/>
      <c r="N26" s="54"/>
      <c r="O26" s="54"/>
      <c r="P26" s="54"/>
      <c r="Q26" s="54"/>
      <c r="R26" s="54"/>
      <c r="S26" s="54"/>
    </row>
    <row r="27" spans="1:21" s="35" customFormat="1" ht="18" customHeight="1" x14ac:dyDescent="0.2">
      <c r="A27" s="52"/>
      <c r="B27" s="55"/>
      <c r="D27" s="48"/>
      <c r="G27" s="39"/>
      <c r="H27" s="39"/>
      <c r="I27" s="39"/>
      <c r="J27" s="39"/>
      <c r="K27" s="39"/>
      <c r="L27" s="39"/>
      <c r="M27" s="54"/>
      <c r="N27" s="54"/>
      <c r="O27" s="54"/>
      <c r="P27" s="54"/>
      <c r="Q27" s="54"/>
      <c r="R27" s="54"/>
      <c r="S27" s="54"/>
    </row>
    <row r="28" spans="1:21" s="26" customFormat="1" ht="18" customHeight="1" x14ac:dyDescent="0.2">
      <c r="A28" s="31"/>
      <c r="B28" s="56"/>
      <c r="E28" s="32"/>
      <c r="F28" s="57"/>
      <c r="G28" s="57"/>
      <c r="H28" s="57"/>
      <c r="I28" s="57"/>
      <c r="J28" s="57"/>
      <c r="K28" s="57"/>
      <c r="L28" s="57"/>
    </row>
    <row r="29" spans="1:21" s="26" customFormat="1" ht="18" customHeight="1" x14ac:dyDescent="0.2">
      <c r="A29" s="58" t="s">
        <v>1249</v>
      </c>
      <c r="B29" s="1398" t="s">
        <v>1250</v>
      </c>
      <c r="C29" s="1399"/>
      <c r="D29" s="1400"/>
      <c r="E29" s="1401"/>
      <c r="F29" s="1401"/>
      <c r="G29" s="1401"/>
      <c r="H29" s="1401"/>
      <c r="I29" s="1401"/>
      <c r="J29" s="1401"/>
      <c r="K29" s="1401"/>
      <c r="L29" s="1401"/>
      <c r="M29" s="1401"/>
      <c r="N29" s="1401"/>
      <c r="O29" s="1401"/>
      <c r="P29" s="1401"/>
      <c r="Q29" s="1401"/>
      <c r="R29" s="1401"/>
      <c r="S29" s="1401"/>
      <c r="T29" s="1402"/>
    </row>
    <row r="30" spans="1:21" s="26" customFormat="1" ht="18" customHeight="1" x14ac:dyDescent="0.2">
      <c r="A30" s="31"/>
      <c r="B30" s="1398"/>
      <c r="C30" s="1399"/>
      <c r="D30" s="1403"/>
      <c r="E30" s="1404"/>
      <c r="F30" s="1404"/>
      <c r="G30" s="1404"/>
      <c r="H30" s="1404"/>
      <c r="I30" s="1404"/>
      <c r="J30" s="1404"/>
      <c r="K30" s="1404"/>
      <c r="L30" s="1404"/>
      <c r="M30" s="1404"/>
      <c r="N30" s="1404"/>
      <c r="O30" s="1404"/>
      <c r="P30" s="1404"/>
      <c r="Q30" s="1404"/>
      <c r="R30" s="1404"/>
      <c r="S30" s="1404"/>
      <c r="T30" s="1405"/>
    </row>
    <row r="31" spans="1:21" s="26" customFormat="1" ht="18" customHeight="1" x14ac:dyDescent="0.2">
      <c r="A31" s="31"/>
      <c r="B31" s="1398"/>
      <c r="C31" s="1399"/>
      <c r="D31" s="1406"/>
      <c r="E31" s="1407"/>
      <c r="F31" s="1407"/>
      <c r="G31" s="1407"/>
      <c r="H31" s="1407"/>
      <c r="I31" s="1407"/>
      <c r="J31" s="1407"/>
      <c r="K31" s="1407"/>
      <c r="L31" s="1407"/>
      <c r="M31" s="1407"/>
      <c r="N31" s="1407"/>
      <c r="O31" s="1407"/>
      <c r="P31" s="1407"/>
      <c r="Q31" s="1407"/>
      <c r="R31" s="1407"/>
      <c r="S31" s="1407"/>
      <c r="T31" s="1408"/>
      <c r="U31" s="59" t="str">
        <f>CONCATENATE(TEXT(1000-LEN(D29), "#")," chars left")</f>
        <v>1000 chars left</v>
      </c>
    </row>
    <row r="32" spans="1:21" s="26" customFormat="1" ht="18" customHeight="1" x14ac:dyDescent="0.2">
      <c r="A32" s="31"/>
      <c r="B32" s="41"/>
      <c r="D32" s="57"/>
      <c r="E32" s="57"/>
      <c r="F32" s="57"/>
      <c r="G32" s="57"/>
      <c r="H32" s="57"/>
      <c r="I32" s="57"/>
      <c r="J32" s="57"/>
      <c r="K32" s="57"/>
    </row>
    <row r="33" spans="1:20" ht="18" customHeight="1" x14ac:dyDescent="0.2">
      <c r="A33" s="60"/>
      <c r="B33" s="61"/>
      <c r="D33" s="63"/>
      <c r="E33" s="63"/>
      <c r="F33" s="63"/>
      <c r="G33" s="63"/>
      <c r="H33" s="63"/>
      <c r="I33" s="63"/>
      <c r="J33" s="63"/>
      <c r="K33" s="63"/>
    </row>
    <row r="34" spans="1:20" s="31" customFormat="1" ht="18" customHeight="1" x14ac:dyDescent="0.25">
      <c r="B34" s="1409" t="s">
        <v>1403</v>
      </c>
      <c r="C34" s="1409"/>
      <c r="D34" s="64"/>
      <c r="E34" s="64"/>
      <c r="F34" s="64"/>
      <c r="G34" s="64"/>
      <c r="H34" s="65"/>
      <c r="I34" s="65"/>
      <c r="J34" s="66"/>
      <c r="K34" s="66"/>
      <c r="L34" s="65"/>
      <c r="M34" s="65"/>
      <c r="N34" s="65"/>
      <c r="O34" s="65"/>
    </row>
    <row r="35" spans="1:20" ht="14.1" customHeight="1" x14ac:dyDescent="0.2"/>
    <row r="36" spans="1:20" s="35" customFormat="1" ht="18" customHeight="1" x14ac:dyDescent="0.2">
      <c r="B36" s="67" t="s">
        <v>1251</v>
      </c>
    </row>
    <row r="37" spans="1:20" s="35" customFormat="1" ht="18" customHeight="1" x14ac:dyDescent="0.2">
      <c r="B37" s="68" t="s">
        <v>1393</v>
      </c>
    </row>
    <row r="38" spans="1:20" s="35" customFormat="1" ht="18" customHeight="1" x14ac:dyDescent="0.2">
      <c r="B38" s="67" t="s">
        <v>1252</v>
      </c>
    </row>
    <row r="39" spans="1:20" s="70" customFormat="1" ht="17.25" customHeight="1" x14ac:dyDescent="0.25">
      <c r="B39" s="1377" t="s">
        <v>1253</v>
      </c>
      <c r="C39" s="1410"/>
      <c r="D39" s="1377" t="s">
        <v>1394</v>
      </c>
      <c r="E39" s="1377"/>
      <c r="F39" s="1377"/>
      <c r="G39" s="1377"/>
      <c r="H39" s="1377"/>
      <c r="I39" s="1377"/>
      <c r="J39" s="1377"/>
      <c r="K39" s="1377"/>
      <c r="L39" s="1377"/>
      <c r="M39" s="1377"/>
      <c r="N39" s="1377"/>
      <c r="O39" s="1377"/>
      <c r="P39" s="1377"/>
      <c r="Q39" s="1377"/>
      <c r="R39" s="1377"/>
      <c r="S39" s="1377"/>
      <c r="T39" s="1377"/>
    </row>
    <row r="40" spans="1:20" s="73" customFormat="1" ht="13.5" customHeight="1" x14ac:dyDescent="0.2">
      <c r="B40" s="1377"/>
      <c r="C40" s="1410"/>
      <c r="D40" s="1377" t="s">
        <v>1254</v>
      </c>
      <c r="E40" s="1377" t="s">
        <v>1255</v>
      </c>
      <c r="F40" s="1377" t="s">
        <v>1256</v>
      </c>
      <c r="G40" s="1377"/>
      <c r="H40" s="1377"/>
      <c r="I40" s="1377"/>
      <c r="J40" s="1377"/>
      <c r="K40" s="1377"/>
      <c r="L40" s="1377"/>
      <c r="M40" s="1377"/>
      <c r="N40" s="1411" t="s">
        <v>1395</v>
      </c>
      <c r="O40" s="1412"/>
      <c r="P40" s="1412"/>
      <c r="Q40" s="1412"/>
      <c r="R40" s="1412"/>
      <c r="S40" s="1413"/>
      <c r="T40" s="1377" t="s">
        <v>1258</v>
      </c>
    </row>
    <row r="41" spans="1:20" s="73" customFormat="1" ht="52.5" customHeight="1" x14ac:dyDescent="0.2">
      <c r="B41" s="1377"/>
      <c r="C41" s="1410"/>
      <c r="D41" s="1377"/>
      <c r="E41" s="1377"/>
      <c r="F41" s="69" t="s">
        <v>1259</v>
      </c>
      <c r="G41" s="69" t="s">
        <v>1260</v>
      </c>
      <c r="H41" s="69" t="s">
        <v>1261</v>
      </c>
      <c r="I41" s="69" t="s">
        <v>1262</v>
      </c>
      <c r="J41" s="69" t="s">
        <v>1396</v>
      </c>
      <c r="K41" s="69" t="s">
        <v>1263</v>
      </c>
      <c r="L41" s="69" t="s">
        <v>1264</v>
      </c>
      <c r="M41" s="69" t="s">
        <v>1265</v>
      </c>
      <c r="N41" s="69" t="s">
        <v>1266</v>
      </c>
      <c r="O41" s="69" t="s">
        <v>1267</v>
      </c>
      <c r="P41" s="69" t="s">
        <v>1268</v>
      </c>
      <c r="Q41" s="69" t="s">
        <v>1269</v>
      </c>
      <c r="R41" s="69" t="s">
        <v>1270</v>
      </c>
      <c r="S41" s="69" t="s">
        <v>1271</v>
      </c>
      <c r="T41" s="1377"/>
    </row>
    <row r="42" spans="1:20" s="73" customFormat="1" ht="16.5" customHeight="1" x14ac:dyDescent="0.25">
      <c r="B42" s="1392" t="s">
        <v>1272</v>
      </c>
      <c r="C42" s="1393"/>
      <c r="D42" s="1382" t="s">
        <v>1273</v>
      </c>
      <c r="E42" s="1382"/>
      <c r="F42" s="1382"/>
      <c r="G42" s="1382"/>
      <c r="H42" s="1382"/>
      <c r="I42" s="1382"/>
      <c r="J42" s="1382"/>
      <c r="K42" s="1382"/>
      <c r="L42" s="1382"/>
      <c r="M42" s="1382"/>
      <c r="N42" s="1382"/>
      <c r="O42" s="1382"/>
      <c r="P42" s="1382"/>
      <c r="Q42" s="1382"/>
      <c r="R42" s="1382"/>
      <c r="S42" s="1382"/>
      <c r="T42" s="1382"/>
    </row>
    <row r="43" spans="1:20" s="73" customFormat="1" ht="16.5" customHeight="1" x14ac:dyDescent="0.2">
      <c r="B43" s="1363" t="s">
        <v>1274</v>
      </c>
      <c r="C43" s="1363"/>
      <c r="D43" s="216">
        <f>+SUM(D44:D46)</f>
        <v>211730.46245471999</v>
      </c>
      <c r="E43" s="216">
        <f>+SUM(E44:E46)</f>
        <v>0</v>
      </c>
      <c r="F43" s="216">
        <f t="shared" ref="F43:S43" si="0">+SUM(F44:F46)</f>
        <v>216255.57857357999</v>
      </c>
      <c r="G43" s="977">
        <f t="shared" si="0"/>
        <v>6156.260360799999</v>
      </c>
      <c r="H43" s="75">
        <f t="shared" si="0"/>
        <v>0</v>
      </c>
      <c r="I43" s="977">
        <f t="shared" si="0"/>
        <v>0</v>
      </c>
      <c r="J43" s="75">
        <f t="shared" si="0"/>
        <v>0</v>
      </c>
      <c r="K43" s="977">
        <f t="shared" si="0"/>
        <v>0</v>
      </c>
      <c r="L43" s="75">
        <f t="shared" si="0"/>
        <v>0</v>
      </c>
      <c r="M43" s="75">
        <f t="shared" si="0"/>
        <v>0</v>
      </c>
      <c r="N43" s="75">
        <f t="shared" si="0"/>
        <v>0</v>
      </c>
      <c r="O43" s="75">
        <f t="shared" si="0"/>
        <v>0</v>
      </c>
      <c r="P43" s="75">
        <f t="shared" si="0"/>
        <v>0</v>
      </c>
      <c r="Q43" s="75">
        <f t="shared" si="0"/>
        <v>0</v>
      </c>
      <c r="R43" s="75">
        <f t="shared" si="0"/>
        <v>0</v>
      </c>
      <c r="S43" s="75">
        <f t="shared" si="0"/>
        <v>0</v>
      </c>
      <c r="T43" s="217">
        <f t="shared" ref="T43:T53" si="1">SUM(D43:S43)</f>
        <v>434142.30138909997</v>
      </c>
    </row>
    <row r="44" spans="1:20" s="73" customFormat="1" ht="16.5" customHeight="1" outlineLevel="1" x14ac:dyDescent="0.2">
      <c r="B44" s="1394"/>
      <c r="C44" s="76" t="s">
        <v>1275</v>
      </c>
      <c r="D44" s="212">
        <f>'[24]I. Energetika – Suvestinė'!E42</f>
        <v>211730.46245471999</v>
      </c>
      <c r="E44" s="212"/>
      <c r="F44" s="988">
        <f>'[24]I. Energetika – Suvestinė'!E35*277.28</f>
        <v>216255.57857357999</v>
      </c>
      <c r="G44" s="988">
        <f>'[24]I. Energetika – Suvestinė'!E37*277.78</f>
        <v>6156.260360799999</v>
      </c>
      <c r="H44" s="980"/>
      <c r="I44" s="980"/>
      <c r="J44" s="980"/>
      <c r="K44" s="980"/>
      <c r="L44" s="980">
        <f>('I. Energetika – Suvestinė'!E31+'I. Energetika – Suvestinė'!E32)*277.78</f>
        <v>0</v>
      </c>
      <c r="M44" s="980"/>
      <c r="N44" s="980">
        <f>'I. Energetika – Suvestinė'!E40*277.78</f>
        <v>0</v>
      </c>
      <c r="O44" s="980"/>
      <c r="P44" s="980"/>
      <c r="Q44" s="980">
        <f>'I. Energetika – Suvestinė'!E33*277.78</f>
        <v>0</v>
      </c>
      <c r="R44" s="980"/>
      <c r="S44" s="980"/>
      <c r="T44" s="981">
        <f t="shared" si="1"/>
        <v>434142.30138909997</v>
      </c>
    </row>
    <row r="45" spans="1:20" s="73" customFormat="1" ht="16.5" customHeight="1" outlineLevel="1" x14ac:dyDescent="0.2">
      <c r="B45" s="1394"/>
      <c r="C45" s="76" t="s">
        <v>1277</v>
      </c>
      <c r="D45" s="212">
        <f>'I. Energetika – Suvestinė'!E44</f>
        <v>0</v>
      </c>
      <c r="E45" s="212"/>
      <c r="F45" s="980"/>
      <c r="G45" s="980"/>
      <c r="H45" s="980"/>
      <c r="I45" s="980"/>
      <c r="J45" s="980"/>
      <c r="K45" s="980"/>
      <c r="L45" s="980"/>
      <c r="M45" s="980"/>
      <c r="N45" s="980"/>
      <c r="O45" s="980"/>
      <c r="P45" s="980"/>
      <c r="Q45" s="980"/>
      <c r="R45" s="980"/>
      <c r="S45" s="980"/>
      <c r="T45" s="981">
        <f t="shared" si="1"/>
        <v>0</v>
      </c>
    </row>
    <row r="46" spans="1:20" s="73" customFormat="1" ht="16.5" customHeight="1" outlineLevel="1" x14ac:dyDescent="0.2">
      <c r="B46" s="1394"/>
      <c r="C46" s="78" t="s">
        <v>1278</v>
      </c>
      <c r="D46" s="212"/>
      <c r="E46" s="212"/>
      <c r="F46" s="980"/>
      <c r="G46" s="980"/>
      <c r="H46" s="980"/>
      <c r="I46" s="980"/>
      <c r="J46" s="980"/>
      <c r="K46" s="980"/>
      <c r="L46" s="980"/>
      <c r="M46" s="980"/>
      <c r="N46" s="980"/>
      <c r="O46" s="980"/>
      <c r="P46" s="980"/>
      <c r="Q46" s="980"/>
      <c r="R46" s="980"/>
      <c r="S46" s="980"/>
      <c r="T46" s="981">
        <f t="shared" si="1"/>
        <v>0</v>
      </c>
    </row>
    <row r="47" spans="1:20" s="73" customFormat="1" ht="16.5" customHeight="1" x14ac:dyDescent="0.2">
      <c r="B47" s="1395" t="s">
        <v>1279</v>
      </c>
      <c r="C47" s="1363"/>
      <c r="D47" s="216">
        <f>+SUM(D48:D49)</f>
        <v>0</v>
      </c>
      <c r="E47" s="216">
        <f>+SUM(E48:E49)</f>
        <v>0</v>
      </c>
      <c r="F47" s="982">
        <f t="shared" ref="F47:S47" si="2">+SUM(F48:F49)</f>
        <v>0</v>
      </c>
      <c r="G47" s="982">
        <f t="shared" si="2"/>
        <v>0</v>
      </c>
      <c r="H47" s="982">
        <f t="shared" si="2"/>
        <v>0</v>
      </c>
      <c r="I47" s="982">
        <f t="shared" si="2"/>
        <v>0</v>
      </c>
      <c r="J47" s="982">
        <f t="shared" si="2"/>
        <v>0</v>
      </c>
      <c r="K47" s="982">
        <f t="shared" si="2"/>
        <v>0</v>
      </c>
      <c r="L47" s="982">
        <f t="shared" si="2"/>
        <v>0</v>
      </c>
      <c r="M47" s="982">
        <f t="shared" si="2"/>
        <v>0</v>
      </c>
      <c r="N47" s="982">
        <f t="shared" si="2"/>
        <v>0</v>
      </c>
      <c r="O47" s="982">
        <f t="shared" si="2"/>
        <v>0</v>
      </c>
      <c r="P47" s="982">
        <f t="shared" si="2"/>
        <v>0</v>
      </c>
      <c r="Q47" s="982">
        <f t="shared" si="2"/>
        <v>0</v>
      </c>
      <c r="R47" s="982">
        <f t="shared" si="2"/>
        <v>0</v>
      </c>
      <c r="S47" s="982">
        <f t="shared" si="2"/>
        <v>0</v>
      </c>
      <c r="T47" s="983">
        <f>SUM(D47:S47)</f>
        <v>0</v>
      </c>
    </row>
    <row r="48" spans="1:20" s="73" customFormat="1" ht="16.5" customHeight="1" outlineLevel="1" x14ac:dyDescent="0.2">
      <c r="B48" s="1396"/>
      <c r="C48" s="80" t="s">
        <v>1280</v>
      </c>
      <c r="D48" s="212"/>
      <c r="E48" s="980"/>
      <c r="G48" s="980"/>
      <c r="H48" s="980"/>
      <c r="I48" s="980"/>
      <c r="J48" s="980"/>
      <c r="K48" s="980"/>
      <c r="L48" s="980"/>
      <c r="M48" s="980"/>
      <c r="N48" s="980"/>
      <c r="O48" s="980"/>
      <c r="P48" s="980"/>
      <c r="Q48" s="980"/>
      <c r="R48" s="980"/>
      <c r="S48" s="980"/>
      <c r="T48" s="981">
        <f t="shared" si="1"/>
        <v>0</v>
      </c>
    </row>
    <row r="49" spans="2:20" s="73" customFormat="1" ht="16.5" customHeight="1" outlineLevel="1" x14ac:dyDescent="0.2">
      <c r="B49" s="1396"/>
      <c r="C49" s="80" t="s">
        <v>1278</v>
      </c>
      <c r="D49" s="212"/>
      <c r="E49" s="212"/>
      <c r="F49" s="980"/>
      <c r="G49" s="980"/>
      <c r="H49" s="980"/>
      <c r="I49" s="980"/>
      <c r="J49" s="980"/>
      <c r="K49" s="980"/>
      <c r="L49" s="980"/>
      <c r="M49" s="980"/>
      <c r="N49" s="980"/>
      <c r="O49" s="980"/>
      <c r="P49" s="980"/>
      <c r="Q49" s="980"/>
      <c r="R49" s="980"/>
      <c r="S49" s="980"/>
      <c r="T49" s="981">
        <f t="shared" si="1"/>
        <v>0</v>
      </c>
    </row>
    <row r="50" spans="2:20" s="73" customFormat="1" ht="16.5" customHeight="1" x14ac:dyDescent="0.2">
      <c r="B50" s="1363" t="s">
        <v>1281</v>
      </c>
      <c r="C50" s="1363"/>
      <c r="D50" s="212">
        <f>'I. Energetika – Suvestinė'!E21</f>
        <v>111754.23924144001</v>
      </c>
      <c r="E50" s="212"/>
      <c r="F50" s="980">
        <f>'I. Energetika – Suvestinė'!E17*277.78</f>
        <v>468.62415886762381</v>
      </c>
      <c r="G50" s="980">
        <f>'I. Energetika – Suvestinė'!E19*277.78</f>
        <v>85205.886954142508</v>
      </c>
      <c r="H50" s="980">
        <f>'I. Energetika – Suvestinė'!E18*277.78</f>
        <v>9965.580911830175</v>
      </c>
      <c r="I50" s="980"/>
      <c r="J50" s="980"/>
      <c r="K50" s="980"/>
      <c r="L50" s="980">
        <f>'I. Energetika – Suvestinė'!E14*277.78</f>
        <v>7918.8051628845305</v>
      </c>
      <c r="M50" s="980">
        <f>'I. Energetika – Suvestinė'!E16*277.78</f>
        <v>144373.79456058916</v>
      </c>
      <c r="N50" s="980"/>
      <c r="O50" s="980"/>
      <c r="P50" s="980">
        <f>'I. Energetika – Suvestinė'!E15*277.78</f>
        <v>5321.8924486342121</v>
      </c>
      <c r="Q50" s="980"/>
      <c r="R50" s="980"/>
      <c r="S50" s="980"/>
      <c r="T50" s="984">
        <f t="shared" si="1"/>
        <v>365008.82343838824</v>
      </c>
    </row>
    <row r="51" spans="2:20" s="73" customFormat="1" ht="16.5" customHeight="1" x14ac:dyDescent="0.2">
      <c r="B51" s="82" t="s">
        <v>1282</v>
      </c>
      <c r="C51" s="74" t="s">
        <v>1283</v>
      </c>
      <c r="D51" s="212">
        <f>'I. Energetika – Suvestinė'!E87</f>
        <v>0</v>
      </c>
      <c r="E51" s="212"/>
      <c r="F51" s="980">
        <f>('I. Energetika – Suvestinė'!E72+'I. Energetika – Suvestinė'!E71+'I. Energetika – Suvestinė'!E114+'I. Energetika – Suvestinė'!E115)*277.78</f>
        <v>280486.69526449998</v>
      </c>
      <c r="G51" s="980">
        <f>('I. Energetika – Suvestinė'!E101+'I. Energetika – Suvestinė'!E58)*277.78</f>
        <v>0</v>
      </c>
      <c r="H51" s="1001">
        <f>('I. Energetika – Suvestinė'!E99+'I. Energetika – Suvestinė'!E100+'I. Energetika – Suvestinė'!E56+'I. Energetika – Suvestinė'!E57)*277.78</f>
        <v>0</v>
      </c>
      <c r="I51" s="980">
        <f>('I. Energetika – Suvestinė'!E55+'I. Energetika – Suvestinė'!E98)*277.78</f>
        <v>11638.238660719999</v>
      </c>
      <c r="J51" s="980"/>
      <c r="K51" s="985">
        <f>('I. Energetika – Suvestinė'!E67+'I. Energetika – Suvestinė'!E110)*277.78</f>
        <v>0</v>
      </c>
      <c r="L51" s="980">
        <f>('I. Energetika – Suvestinė'!E107+'I. Energetika – Suvestinė'!E109+'I. Energetika – Suvestinė'!E66+'I. Energetika – Suvestinė'!E64)*277.78</f>
        <v>0</v>
      </c>
      <c r="M51" s="980"/>
      <c r="N51" s="980">
        <f>('I. Energetika – Suvestinė'!E121+'I. Energetika – Suvestinė'!E78)*277.78</f>
        <v>9400.0751999999993</v>
      </c>
      <c r="O51" s="980"/>
      <c r="P51" s="980">
        <f>('I. Energetika – Suvestinė'!E119+'I. Energetika – Suvestinė'!E120+'I. Energetika – Suvestinė'!E76+'I. Energetika – Suvestinė'!E77)*277.78</f>
        <v>0</v>
      </c>
      <c r="Q51" s="980">
        <f>('I. Energetika – Suvestinė'!E74+'I. Energetika – Suvestinė'!E75+'I. Energetika – Suvestinė'!E79+'I. Energetika – Suvestinė'!E117+'I. Energetika – Suvestinė'!E118+'I. Energetika – Suvestinė'!E122)*277.78</f>
        <v>337.61672343986254</v>
      </c>
      <c r="R51" s="980"/>
      <c r="S51" s="980"/>
      <c r="T51" s="986">
        <f t="shared" si="1"/>
        <v>301862.6258486599</v>
      </c>
    </row>
    <row r="52" spans="2:20" s="73" customFormat="1" ht="16.5" customHeight="1" x14ac:dyDescent="0.2">
      <c r="B52" s="84"/>
      <c r="C52" s="79" t="s">
        <v>1284</v>
      </c>
      <c r="D52" s="212"/>
      <c r="E52" s="212"/>
      <c r="F52" s="980"/>
      <c r="G52" s="980"/>
      <c r="H52" s="980"/>
      <c r="I52" s="980"/>
      <c r="J52" s="980"/>
      <c r="K52" s="980"/>
      <c r="L52" s="980"/>
      <c r="M52" s="980"/>
      <c r="N52" s="980"/>
      <c r="O52" s="980"/>
      <c r="P52" s="980"/>
      <c r="Q52" s="980"/>
      <c r="R52" s="980"/>
      <c r="S52" s="980"/>
      <c r="T52" s="986">
        <f t="shared" si="1"/>
        <v>0</v>
      </c>
    </row>
    <row r="53" spans="2:20" s="73" customFormat="1" ht="16.5" customHeight="1" x14ac:dyDescent="0.2">
      <c r="B53" s="1391" t="s">
        <v>1285</v>
      </c>
      <c r="C53" s="1389"/>
      <c r="D53" s="212"/>
      <c r="E53" s="212"/>
      <c r="F53" s="980"/>
      <c r="G53" s="980"/>
      <c r="H53" s="980"/>
      <c r="I53" s="980"/>
      <c r="J53" s="980"/>
      <c r="K53" s="980"/>
      <c r="L53" s="980"/>
      <c r="M53" s="980"/>
      <c r="N53" s="980"/>
      <c r="O53" s="980"/>
      <c r="P53" s="980"/>
      <c r="Q53" s="980"/>
      <c r="R53" s="980"/>
      <c r="S53" s="980"/>
      <c r="T53" s="986">
        <f t="shared" si="1"/>
        <v>0</v>
      </c>
    </row>
    <row r="54" spans="2:20" s="73" customFormat="1" ht="16.5" customHeight="1" x14ac:dyDescent="0.2">
      <c r="B54" s="1381" t="s">
        <v>1286</v>
      </c>
      <c r="C54" s="1384"/>
      <c r="D54" s="218">
        <f>+SUM(D43+D47+D50+D51+D52+D53)</f>
        <v>323484.70169616002</v>
      </c>
      <c r="E54" s="218">
        <f t="shared" ref="E54:T54" si="3">+SUM(E43+E47+E50+E51+E52+E53)</f>
        <v>0</v>
      </c>
      <c r="F54" s="984">
        <f t="shared" si="3"/>
        <v>497210.89799694763</v>
      </c>
      <c r="G54" s="984">
        <f t="shared" si="3"/>
        <v>91362.1473149425</v>
      </c>
      <c r="H54" s="984">
        <f t="shared" si="3"/>
        <v>9965.580911830175</v>
      </c>
      <c r="I54" s="984">
        <f t="shared" si="3"/>
        <v>11638.238660719999</v>
      </c>
      <c r="J54" s="984">
        <f t="shared" si="3"/>
        <v>0</v>
      </c>
      <c r="K54" s="984">
        <f t="shared" si="3"/>
        <v>0</v>
      </c>
      <c r="L54" s="984">
        <f t="shared" si="3"/>
        <v>7918.8051628845305</v>
      </c>
      <c r="M54" s="984">
        <f t="shared" si="3"/>
        <v>144373.79456058916</v>
      </c>
      <c r="N54" s="984">
        <f t="shared" si="3"/>
        <v>9400.0751999999993</v>
      </c>
      <c r="O54" s="984">
        <f t="shared" si="3"/>
        <v>0</v>
      </c>
      <c r="P54" s="984">
        <f t="shared" si="3"/>
        <v>5321.8924486342121</v>
      </c>
      <c r="Q54" s="984">
        <f t="shared" si="3"/>
        <v>337.61672343986254</v>
      </c>
      <c r="R54" s="984">
        <f t="shared" si="3"/>
        <v>0</v>
      </c>
      <c r="S54" s="984">
        <f t="shared" si="3"/>
        <v>0</v>
      </c>
      <c r="T54" s="984">
        <f t="shared" si="3"/>
        <v>1101013.7506761481</v>
      </c>
    </row>
    <row r="55" spans="2:20" s="73" customFormat="1" ht="16.5" customHeight="1" x14ac:dyDescent="0.25">
      <c r="B55" s="1392" t="s">
        <v>1287</v>
      </c>
      <c r="C55" s="1393"/>
      <c r="D55" s="1397"/>
      <c r="E55" s="1397"/>
      <c r="F55" s="1397"/>
      <c r="G55" s="1397"/>
      <c r="H55" s="1397"/>
      <c r="I55" s="1397"/>
      <c r="J55" s="1397"/>
      <c r="K55" s="1397"/>
      <c r="L55" s="1397"/>
      <c r="M55" s="1397"/>
      <c r="N55" s="1397"/>
      <c r="O55" s="1397"/>
      <c r="P55" s="1397"/>
      <c r="Q55" s="1397"/>
      <c r="R55" s="1397"/>
      <c r="S55" s="1397"/>
      <c r="T55" s="1397"/>
    </row>
    <row r="56" spans="2:20" s="73" customFormat="1" ht="18" customHeight="1" x14ac:dyDescent="0.2">
      <c r="B56" s="1363" t="s">
        <v>1288</v>
      </c>
      <c r="C56" s="1363"/>
      <c r="D56" s="987">
        <f>+SUM(D57:D58)</f>
        <v>0</v>
      </c>
      <c r="E56" s="987">
        <f t="shared" ref="E56:T56" si="4">+SUM(E57:E58)</f>
        <v>0</v>
      </c>
      <c r="F56" s="987">
        <f t="shared" si="4"/>
        <v>0</v>
      </c>
      <c r="G56" s="987">
        <f t="shared" si="4"/>
        <v>0</v>
      </c>
      <c r="H56" s="987">
        <f t="shared" si="4"/>
        <v>0</v>
      </c>
      <c r="I56" s="987">
        <f t="shared" si="4"/>
        <v>0</v>
      </c>
      <c r="J56" s="987">
        <f t="shared" si="4"/>
        <v>0</v>
      </c>
      <c r="K56" s="987">
        <f t="shared" si="4"/>
        <v>0</v>
      </c>
      <c r="L56" s="987">
        <f t="shared" si="4"/>
        <v>0</v>
      </c>
      <c r="M56" s="987">
        <f t="shared" si="4"/>
        <v>0</v>
      </c>
      <c r="N56" s="987">
        <f t="shared" si="4"/>
        <v>0</v>
      </c>
      <c r="O56" s="987">
        <f t="shared" si="4"/>
        <v>0</v>
      </c>
      <c r="P56" s="987">
        <f t="shared" si="4"/>
        <v>0</v>
      </c>
      <c r="Q56" s="987">
        <f t="shared" si="4"/>
        <v>0</v>
      </c>
      <c r="R56" s="987">
        <f t="shared" si="4"/>
        <v>0</v>
      </c>
      <c r="S56" s="987">
        <f t="shared" si="4"/>
        <v>0</v>
      </c>
      <c r="T56" s="987">
        <f t="shared" si="4"/>
        <v>0</v>
      </c>
    </row>
    <row r="57" spans="2:20" s="73" customFormat="1" ht="18" customHeight="1" outlineLevel="1" x14ac:dyDescent="0.2">
      <c r="B57" s="1374"/>
      <c r="C57" s="87" t="s">
        <v>1289</v>
      </c>
      <c r="D57" s="988"/>
      <c r="E57" s="988"/>
      <c r="F57" s="988"/>
      <c r="G57" s="988"/>
      <c r="H57" s="988"/>
      <c r="I57" s="988"/>
      <c r="J57" s="988"/>
      <c r="K57" s="988"/>
      <c r="L57" s="988"/>
      <c r="M57" s="988"/>
      <c r="N57" s="988"/>
      <c r="O57" s="988"/>
      <c r="P57" s="988"/>
      <c r="Q57" s="988"/>
      <c r="R57" s="988"/>
      <c r="S57" s="988"/>
      <c r="T57" s="989">
        <f t="shared" ref="T57:T70" si="5">SUM(D57:S57)</f>
        <v>0</v>
      </c>
    </row>
    <row r="58" spans="2:20" s="73" customFormat="1" ht="18" customHeight="1" outlineLevel="1" x14ac:dyDescent="0.2">
      <c r="B58" s="1374"/>
      <c r="C58" s="87" t="s">
        <v>1290</v>
      </c>
      <c r="D58" s="988"/>
      <c r="E58" s="988"/>
      <c r="F58" s="988"/>
      <c r="G58" s="988"/>
      <c r="H58" s="988"/>
      <c r="I58" s="988"/>
      <c r="J58" s="988"/>
      <c r="K58" s="988"/>
      <c r="L58" s="988"/>
      <c r="M58" s="988"/>
      <c r="N58" s="988"/>
      <c r="O58" s="988"/>
      <c r="P58" s="988"/>
      <c r="Q58" s="988"/>
      <c r="R58" s="988"/>
      <c r="S58" s="988"/>
      <c r="T58" s="989">
        <f t="shared" si="5"/>
        <v>0</v>
      </c>
    </row>
    <row r="59" spans="2:20" s="73" customFormat="1" ht="16.5" customHeight="1" x14ac:dyDescent="0.2">
      <c r="B59" s="1363" t="s">
        <v>1291</v>
      </c>
      <c r="C59" s="1363"/>
      <c r="D59" s="987">
        <f>+SUM(D60:D63)</f>
        <v>0</v>
      </c>
      <c r="E59" s="987">
        <f t="shared" ref="E59:T59" si="6">+SUM(E60:E63)</f>
        <v>0</v>
      </c>
      <c r="F59" s="987">
        <f t="shared" si="6"/>
        <v>0</v>
      </c>
      <c r="G59" s="987">
        <f t="shared" si="6"/>
        <v>0</v>
      </c>
      <c r="H59" s="987">
        <f t="shared" si="6"/>
        <v>0</v>
      </c>
      <c r="I59" s="987">
        <f t="shared" si="6"/>
        <v>1670.7520732906394</v>
      </c>
      <c r="J59" s="987">
        <f t="shared" si="6"/>
        <v>0</v>
      </c>
      <c r="K59" s="987">
        <f t="shared" si="6"/>
        <v>0</v>
      </c>
      <c r="L59" s="987">
        <f t="shared" si="6"/>
        <v>0</v>
      </c>
      <c r="M59" s="987">
        <f t="shared" si="6"/>
        <v>0</v>
      </c>
      <c r="N59" s="987">
        <f t="shared" si="6"/>
        <v>0</v>
      </c>
      <c r="O59" s="987">
        <f t="shared" si="6"/>
        <v>0</v>
      </c>
      <c r="P59" s="987">
        <f t="shared" si="6"/>
        <v>0</v>
      </c>
      <c r="Q59" s="987">
        <f t="shared" si="6"/>
        <v>0</v>
      </c>
      <c r="R59" s="987">
        <f t="shared" si="6"/>
        <v>0</v>
      </c>
      <c r="S59" s="987">
        <f t="shared" si="6"/>
        <v>0</v>
      </c>
      <c r="T59" s="987">
        <f t="shared" si="6"/>
        <v>1670.7520732906394</v>
      </c>
    </row>
    <row r="60" spans="2:20" s="73" customFormat="1" ht="16.5" customHeight="1" outlineLevel="1" x14ac:dyDescent="0.2">
      <c r="B60" s="1374"/>
      <c r="C60" s="87" t="s">
        <v>1289</v>
      </c>
      <c r="D60" s="988"/>
      <c r="E60" s="988"/>
      <c r="F60" s="988"/>
      <c r="G60" s="988"/>
      <c r="H60" s="988"/>
      <c r="I60" s="988">
        <f>'II. Transportas – Suvestinė '!E43*277.78</f>
        <v>1670.7520732906394</v>
      </c>
      <c r="J60" s="988"/>
      <c r="K60" s="988"/>
      <c r="L60" s="988"/>
      <c r="M60" s="988"/>
      <c r="N60" s="988"/>
      <c r="O60" s="988"/>
      <c r="P60" s="988"/>
      <c r="Q60" s="988"/>
      <c r="R60" s="988"/>
      <c r="S60" s="988"/>
      <c r="T60" s="989">
        <f t="shared" si="5"/>
        <v>1670.7520732906394</v>
      </c>
    </row>
    <row r="61" spans="2:20" s="73" customFormat="1" ht="16.5" customHeight="1" outlineLevel="1" x14ac:dyDescent="0.2">
      <c r="B61" s="1374"/>
      <c r="C61" s="87" t="s">
        <v>1292</v>
      </c>
      <c r="D61" s="988"/>
      <c r="E61" s="988"/>
      <c r="F61" s="988"/>
      <c r="G61" s="988"/>
      <c r="H61" s="988"/>
      <c r="I61" s="988"/>
      <c r="J61" s="988"/>
      <c r="K61" s="988"/>
      <c r="L61" s="988"/>
      <c r="M61" s="988"/>
      <c r="N61" s="988"/>
      <c r="O61" s="988"/>
      <c r="P61" s="988"/>
      <c r="Q61" s="988"/>
      <c r="R61" s="988"/>
      <c r="S61" s="988"/>
      <c r="T61" s="989">
        <f t="shared" si="5"/>
        <v>0</v>
      </c>
    </row>
    <row r="62" spans="2:20" s="73" customFormat="1" ht="16.5" customHeight="1" outlineLevel="1" x14ac:dyDescent="0.2">
      <c r="B62" s="1374"/>
      <c r="C62" s="87" t="s">
        <v>1293</v>
      </c>
      <c r="D62" s="988"/>
      <c r="E62" s="988"/>
      <c r="F62" s="988"/>
      <c r="G62" s="988"/>
      <c r="H62" s="988"/>
      <c r="I62" s="988"/>
      <c r="J62" s="988"/>
      <c r="K62" s="988"/>
      <c r="L62" s="988"/>
      <c r="M62" s="988"/>
      <c r="N62" s="988"/>
      <c r="O62" s="988"/>
      <c r="P62" s="988"/>
      <c r="Q62" s="988"/>
      <c r="R62" s="988"/>
      <c r="S62" s="988"/>
      <c r="T62" s="989">
        <f t="shared" si="5"/>
        <v>0</v>
      </c>
    </row>
    <row r="63" spans="2:20" s="73" customFormat="1" ht="16.5" customHeight="1" outlineLevel="1" x14ac:dyDescent="0.2">
      <c r="B63" s="1374"/>
      <c r="C63" s="87" t="s">
        <v>1290</v>
      </c>
      <c r="D63" s="988"/>
      <c r="E63" s="988"/>
      <c r="F63" s="988"/>
      <c r="G63" s="988"/>
      <c r="H63" s="988"/>
      <c r="I63" s="988"/>
      <c r="J63" s="988"/>
      <c r="K63" s="988"/>
      <c r="L63" s="988"/>
      <c r="M63" s="988"/>
      <c r="N63" s="988"/>
      <c r="O63" s="988"/>
      <c r="P63" s="988"/>
      <c r="Q63" s="988"/>
      <c r="R63" s="988"/>
      <c r="S63" s="988"/>
      <c r="T63" s="989">
        <f t="shared" si="5"/>
        <v>0</v>
      </c>
    </row>
    <row r="64" spans="2:20" s="73" customFormat="1" ht="16.5" customHeight="1" x14ac:dyDescent="0.2">
      <c r="B64" s="1363" t="s">
        <v>1294</v>
      </c>
      <c r="C64" s="1363"/>
      <c r="D64" s="987">
        <f>+SUM(D65:D69)</f>
        <v>0</v>
      </c>
      <c r="E64" s="987">
        <f t="shared" ref="E64:S64" si="7">+SUM(E65:E69)</f>
        <v>0</v>
      </c>
      <c r="F64" s="987">
        <f t="shared" si="7"/>
        <v>0</v>
      </c>
      <c r="G64" s="987">
        <f t="shared" si="7"/>
        <v>32666.421799916276</v>
      </c>
      <c r="H64" s="987">
        <f t="shared" si="7"/>
        <v>0</v>
      </c>
      <c r="I64" s="987">
        <f t="shared" si="7"/>
        <v>562923.94839354488</v>
      </c>
      <c r="J64" s="987">
        <f t="shared" si="7"/>
        <v>73114.968888155345</v>
      </c>
      <c r="K64" s="987">
        <f t="shared" si="7"/>
        <v>0</v>
      </c>
      <c r="L64" s="987">
        <f t="shared" si="7"/>
        <v>0</v>
      </c>
      <c r="M64" s="987">
        <f t="shared" si="7"/>
        <v>0</v>
      </c>
      <c r="N64" s="987">
        <f t="shared" si="7"/>
        <v>0</v>
      </c>
      <c r="O64" s="987">
        <f t="shared" si="7"/>
        <v>0</v>
      </c>
      <c r="P64" s="987">
        <f t="shared" si="7"/>
        <v>49991.416570697278</v>
      </c>
      <c r="Q64" s="987">
        <f t="shared" si="7"/>
        <v>0</v>
      </c>
      <c r="R64" s="987">
        <f t="shared" si="7"/>
        <v>0</v>
      </c>
      <c r="S64" s="987">
        <f t="shared" si="7"/>
        <v>0</v>
      </c>
      <c r="T64" s="987">
        <f>+SUM(T65:T69)</f>
        <v>718696.75565231382</v>
      </c>
    </row>
    <row r="65" spans="2:20" s="73" customFormat="1" ht="16.5" customHeight="1" outlineLevel="1" x14ac:dyDescent="0.2">
      <c r="B65" s="1374"/>
      <c r="C65" s="87" t="s">
        <v>1289</v>
      </c>
      <c r="D65" s="988">
        <f>'II. Transportas – Suvestinė '!E20/1000</f>
        <v>0</v>
      </c>
      <c r="E65" s="988"/>
      <c r="F65" s="988"/>
      <c r="G65" s="988">
        <f>'II. Transportas – Suvestinė '!E16*277.78</f>
        <v>32666.421799916276</v>
      </c>
      <c r="H65" s="988"/>
      <c r="I65" s="988">
        <f>'II. Transportas – Suvestinė '!E15*277.78</f>
        <v>562923.94839354488</v>
      </c>
      <c r="J65" s="988">
        <f>'II. Transportas – Suvestinė '!E14*277.78</f>
        <v>73114.968888155345</v>
      </c>
      <c r="K65" s="988"/>
      <c r="L65" s="988"/>
      <c r="M65" s="988"/>
      <c r="N65" s="988"/>
      <c r="O65" s="988"/>
      <c r="P65" s="988">
        <f>'II. Transportas – Suvestinė '!E18*277.78</f>
        <v>49991.416570697278</v>
      </c>
      <c r="Q65" s="988"/>
      <c r="R65" s="988"/>
      <c r="S65" s="988"/>
      <c r="T65" s="989">
        <f t="shared" si="5"/>
        <v>718696.75565231382</v>
      </c>
    </row>
    <row r="66" spans="2:20" s="73" customFormat="1" ht="16.5" customHeight="1" outlineLevel="1" x14ac:dyDescent="0.2">
      <c r="B66" s="1374"/>
      <c r="C66" s="87" t="s">
        <v>1292</v>
      </c>
      <c r="D66" s="988"/>
      <c r="E66" s="988"/>
      <c r="F66" s="988"/>
      <c r="G66" s="988"/>
      <c r="H66" s="988"/>
      <c r="I66" s="988"/>
      <c r="J66" s="988"/>
      <c r="K66" s="988"/>
      <c r="L66" s="988"/>
      <c r="M66" s="988"/>
      <c r="N66" s="988"/>
      <c r="O66" s="988"/>
      <c r="P66" s="988"/>
      <c r="Q66" s="988"/>
      <c r="R66" s="988"/>
      <c r="S66" s="988"/>
      <c r="T66" s="989">
        <f t="shared" si="5"/>
        <v>0</v>
      </c>
    </row>
    <row r="67" spans="2:20" s="73" customFormat="1" ht="16.5" customHeight="1" outlineLevel="1" x14ac:dyDescent="0.2">
      <c r="B67" s="1374"/>
      <c r="C67" s="87" t="s">
        <v>1293</v>
      </c>
      <c r="D67" s="988"/>
      <c r="E67" s="988"/>
      <c r="F67" s="988"/>
      <c r="G67" s="988"/>
      <c r="H67" s="988"/>
      <c r="I67" s="988"/>
      <c r="J67" s="988"/>
      <c r="K67" s="988"/>
      <c r="L67" s="988"/>
      <c r="M67" s="988"/>
      <c r="N67" s="988"/>
      <c r="O67" s="988"/>
      <c r="P67" s="988"/>
      <c r="Q67" s="988"/>
      <c r="R67" s="988"/>
      <c r="S67" s="988"/>
      <c r="T67" s="989">
        <f t="shared" si="5"/>
        <v>0</v>
      </c>
    </row>
    <row r="68" spans="2:20" s="73" customFormat="1" ht="16.5" customHeight="1" outlineLevel="1" x14ac:dyDescent="0.2">
      <c r="B68" s="1374"/>
      <c r="C68" s="87" t="s">
        <v>1295</v>
      </c>
      <c r="D68" s="988"/>
      <c r="E68" s="988"/>
      <c r="F68" s="988"/>
      <c r="G68" s="988"/>
      <c r="H68" s="988"/>
      <c r="I68" s="988"/>
      <c r="J68" s="988"/>
      <c r="K68" s="988"/>
      <c r="L68" s="988"/>
      <c r="M68" s="988"/>
      <c r="N68" s="988"/>
      <c r="O68" s="988"/>
      <c r="P68" s="988"/>
      <c r="Q68" s="988"/>
      <c r="R68" s="988"/>
      <c r="S68" s="988"/>
      <c r="T68" s="989">
        <f t="shared" si="5"/>
        <v>0</v>
      </c>
    </row>
    <row r="69" spans="2:20" s="73" customFormat="1" ht="16.5" customHeight="1" outlineLevel="1" x14ac:dyDescent="0.2">
      <c r="B69" s="1374"/>
      <c r="C69" s="80" t="s">
        <v>1290</v>
      </c>
      <c r="D69" s="988"/>
      <c r="E69" s="988"/>
      <c r="F69" s="988"/>
      <c r="G69" s="988"/>
      <c r="H69" s="988"/>
      <c r="I69" s="988"/>
      <c r="J69" s="988"/>
      <c r="K69" s="988"/>
      <c r="L69" s="988"/>
      <c r="M69" s="988"/>
      <c r="N69" s="988"/>
      <c r="O69" s="988"/>
      <c r="P69" s="988"/>
      <c r="Q69" s="988"/>
      <c r="R69" s="988"/>
      <c r="S69" s="988"/>
      <c r="T69" s="989">
        <f t="shared" si="5"/>
        <v>0</v>
      </c>
    </row>
    <row r="70" spans="2:20" s="73" customFormat="1" ht="16.5" customHeight="1" outlineLevel="1" x14ac:dyDescent="0.2">
      <c r="B70" s="1391" t="s">
        <v>1296</v>
      </c>
      <c r="C70" s="1389"/>
      <c r="D70" s="988"/>
      <c r="E70" s="988"/>
      <c r="F70" s="988"/>
      <c r="G70" s="988"/>
      <c r="H70" s="988"/>
      <c r="I70" s="988">
        <f>'II. Transportas – Suvestinė '!E69*277.78</f>
        <v>1881.6218181818181</v>
      </c>
      <c r="J70" s="988"/>
      <c r="K70" s="988"/>
      <c r="L70" s="988"/>
      <c r="M70" s="988"/>
      <c r="N70" s="988"/>
      <c r="O70" s="988"/>
      <c r="P70" s="988"/>
      <c r="Q70" s="988"/>
      <c r="R70" s="988"/>
      <c r="S70" s="988"/>
      <c r="T70" s="989">
        <f t="shared" si="5"/>
        <v>1881.6218181818181</v>
      </c>
    </row>
    <row r="71" spans="2:20" s="73" customFormat="1" ht="16.5" customHeight="1" x14ac:dyDescent="0.2">
      <c r="B71" s="1381" t="s">
        <v>1286</v>
      </c>
      <c r="C71" s="1384"/>
      <c r="D71" s="218">
        <f>+D56+D59+D64+D70</f>
        <v>0</v>
      </c>
      <c r="E71" s="978">
        <f t="shared" ref="E71:T71" si="8">+E56+E59+E64+E70</f>
        <v>0</v>
      </c>
      <c r="F71" s="978">
        <f t="shared" si="8"/>
        <v>0</v>
      </c>
      <c r="G71" s="978">
        <f t="shared" si="8"/>
        <v>32666.421799916276</v>
      </c>
      <c r="H71" s="978">
        <f t="shared" si="8"/>
        <v>0</v>
      </c>
      <c r="I71" s="978">
        <f t="shared" si="8"/>
        <v>566476.32228501735</v>
      </c>
      <c r="J71" s="978">
        <f t="shared" si="8"/>
        <v>73114.968888155345</v>
      </c>
      <c r="K71" s="978">
        <f t="shared" si="8"/>
        <v>0</v>
      </c>
      <c r="L71" s="978">
        <f t="shared" si="8"/>
        <v>0</v>
      </c>
      <c r="M71" s="978">
        <f t="shared" si="8"/>
        <v>0</v>
      </c>
      <c r="N71" s="978">
        <f t="shared" si="8"/>
        <v>0</v>
      </c>
      <c r="O71" s="978">
        <f t="shared" si="8"/>
        <v>0</v>
      </c>
      <c r="P71" s="978">
        <f t="shared" si="8"/>
        <v>49991.416570697278</v>
      </c>
      <c r="Q71" s="978">
        <f t="shared" si="8"/>
        <v>0</v>
      </c>
      <c r="R71" s="978">
        <f t="shared" si="8"/>
        <v>0</v>
      </c>
      <c r="S71" s="978">
        <f t="shared" si="8"/>
        <v>0</v>
      </c>
      <c r="T71" s="984">
        <f t="shared" si="8"/>
        <v>722249.12954378629</v>
      </c>
    </row>
    <row r="72" spans="2:20" s="73" customFormat="1" ht="16.5" customHeight="1" x14ac:dyDescent="0.25">
      <c r="B72" s="1392" t="s">
        <v>1297</v>
      </c>
      <c r="C72" s="1393"/>
      <c r="D72" s="1382"/>
      <c r="E72" s="1382"/>
      <c r="F72" s="1382"/>
      <c r="G72" s="1382"/>
      <c r="H72" s="1382"/>
      <c r="I72" s="1382"/>
      <c r="J72" s="1382"/>
      <c r="K72" s="1382"/>
      <c r="L72" s="1382"/>
      <c r="M72" s="1382"/>
      <c r="N72" s="1382"/>
      <c r="O72" s="1382"/>
      <c r="P72" s="1382"/>
      <c r="Q72" s="1382"/>
      <c r="R72" s="1382"/>
      <c r="S72" s="1382"/>
      <c r="T72" s="1382"/>
    </row>
    <row r="73" spans="2:20" s="73" customFormat="1" ht="16.5" customHeight="1" x14ac:dyDescent="0.2">
      <c r="B73" s="1363" t="s">
        <v>1298</v>
      </c>
      <c r="C73" s="1363"/>
      <c r="D73" s="77"/>
      <c r="E73" s="77"/>
      <c r="F73" s="77"/>
      <c r="G73" s="77"/>
      <c r="H73" s="77"/>
      <c r="I73" s="77"/>
      <c r="J73" s="77"/>
      <c r="K73" s="77"/>
      <c r="L73" s="77"/>
      <c r="M73" s="77"/>
      <c r="N73" s="77"/>
      <c r="O73" s="77"/>
      <c r="P73" s="77"/>
      <c r="Q73" s="77"/>
      <c r="R73" s="77"/>
      <c r="S73" s="77"/>
      <c r="T73" s="83">
        <f>SUM(D73:S73)</f>
        <v>0</v>
      </c>
    </row>
    <row r="74" spans="2:20" s="73" customFormat="1" ht="16.5" customHeight="1" x14ac:dyDescent="0.2">
      <c r="B74" s="1383" t="s">
        <v>1299</v>
      </c>
      <c r="C74" s="1359"/>
      <c r="D74" s="77"/>
      <c r="E74" s="77"/>
      <c r="F74" s="77"/>
      <c r="G74" s="77"/>
      <c r="H74" s="77"/>
      <c r="I74" s="77"/>
      <c r="J74" s="77"/>
      <c r="K74" s="77"/>
      <c r="L74" s="77"/>
      <c r="M74" s="77"/>
      <c r="N74" s="77"/>
      <c r="O74" s="77"/>
      <c r="P74" s="77"/>
      <c r="Q74" s="77"/>
      <c r="R74" s="77"/>
      <c r="S74" s="77"/>
      <c r="T74" s="83">
        <f>SUM(D74:S74)</f>
        <v>0</v>
      </c>
    </row>
    <row r="75" spans="2:20" s="73" customFormat="1" ht="16.5" customHeight="1" x14ac:dyDescent="0.2">
      <c r="B75" s="1381" t="s">
        <v>1286</v>
      </c>
      <c r="C75" s="1384"/>
      <c r="D75" s="81">
        <f>D73+D74</f>
        <v>0</v>
      </c>
      <c r="E75" s="81">
        <f t="shared" ref="E75:S75" si="9">E73+E74</f>
        <v>0</v>
      </c>
      <c r="F75" s="81">
        <f t="shared" si="9"/>
        <v>0</v>
      </c>
      <c r="G75" s="81">
        <f t="shared" si="9"/>
        <v>0</v>
      </c>
      <c r="H75" s="81">
        <f t="shared" si="9"/>
        <v>0</v>
      </c>
      <c r="I75" s="81">
        <f t="shared" si="9"/>
        <v>0</v>
      </c>
      <c r="J75" s="81">
        <f t="shared" si="9"/>
        <v>0</v>
      </c>
      <c r="K75" s="81">
        <f t="shared" si="9"/>
        <v>0</v>
      </c>
      <c r="L75" s="81">
        <f t="shared" si="9"/>
        <v>0</v>
      </c>
      <c r="M75" s="81">
        <f t="shared" si="9"/>
        <v>0</v>
      </c>
      <c r="N75" s="81">
        <f t="shared" si="9"/>
        <v>0</v>
      </c>
      <c r="O75" s="81">
        <f t="shared" si="9"/>
        <v>0</v>
      </c>
      <c r="P75" s="81">
        <f t="shared" si="9"/>
        <v>0</v>
      </c>
      <c r="Q75" s="81">
        <f t="shared" si="9"/>
        <v>0</v>
      </c>
      <c r="R75" s="81">
        <f t="shared" si="9"/>
        <v>0</v>
      </c>
      <c r="S75" s="81">
        <f t="shared" si="9"/>
        <v>0</v>
      </c>
      <c r="T75" s="81">
        <f>T73+T74</f>
        <v>0</v>
      </c>
    </row>
    <row r="76" spans="2:20" s="73" customFormat="1" ht="16.5" customHeight="1" x14ac:dyDescent="0.2">
      <c r="B76" s="1381" t="s">
        <v>1300</v>
      </c>
      <c r="C76" s="1384"/>
      <c r="D76" s="86">
        <f>SUM(D54,D71,D75)</f>
        <v>323484.70169616002</v>
      </c>
      <c r="E76" s="86">
        <f t="shared" ref="E76:S76" si="10">SUM(E54,E71,E75)</f>
        <v>0</v>
      </c>
      <c r="F76" s="86">
        <f t="shared" si="10"/>
        <v>497210.89799694763</v>
      </c>
      <c r="G76" s="86">
        <f t="shared" si="10"/>
        <v>124028.56911485878</v>
      </c>
      <c r="H76" s="86">
        <f t="shared" si="10"/>
        <v>9965.580911830175</v>
      </c>
      <c r="I76" s="86">
        <f t="shared" si="10"/>
        <v>578114.56094573729</v>
      </c>
      <c r="J76" s="86">
        <f t="shared" si="10"/>
        <v>73114.968888155345</v>
      </c>
      <c r="K76" s="86">
        <f t="shared" si="10"/>
        <v>0</v>
      </c>
      <c r="L76" s="86">
        <f t="shared" si="10"/>
        <v>7918.8051628845305</v>
      </c>
      <c r="M76" s="86">
        <f t="shared" si="10"/>
        <v>144373.79456058916</v>
      </c>
      <c r="N76" s="86">
        <f t="shared" si="10"/>
        <v>9400.0751999999993</v>
      </c>
      <c r="O76" s="86">
        <f t="shared" si="10"/>
        <v>0</v>
      </c>
      <c r="P76" s="86">
        <f t="shared" si="10"/>
        <v>55313.309019331493</v>
      </c>
      <c r="Q76" s="86">
        <f t="shared" si="10"/>
        <v>337.61672343986254</v>
      </c>
      <c r="R76" s="86">
        <f t="shared" si="10"/>
        <v>0</v>
      </c>
      <c r="S76" s="86">
        <f t="shared" si="10"/>
        <v>0</v>
      </c>
      <c r="T76" s="987">
        <f>SUM(T54,T71,T75)</f>
        <v>1823262.8802199345</v>
      </c>
    </row>
    <row r="77" spans="2:20" s="35" customFormat="1" ht="7.5" customHeight="1" x14ac:dyDescent="0.2">
      <c r="B77" s="88"/>
      <c r="C77" s="88"/>
      <c r="D77" s="88"/>
      <c r="E77" s="88"/>
      <c r="F77" s="88"/>
      <c r="G77" s="88"/>
      <c r="H77" s="88"/>
      <c r="I77" s="88"/>
      <c r="J77" s="88"/>
      <c r="K77" s="88"/>
      <c r="L77" s="88"/>
      <c r="M77" s="88"/>
      <c r="N77" s="88"/>
      <c r="O77" s="88"/>
      <c r="P77" s="88"/>
      <c r="Q77" s="88"/>
      <c r="R77" s="88"/>
      <c r="S77" s="88"/>
    </row>
    <row r="78" spans="2:20" s="35" customFormat="1" ht="18" customHeight="1" x14ac:dyDescent="0.2">
      <c r="B78" s="89" t="s">
        <v>1301</v>
      </c>
      <c r="C78" s="90"/>
      <c r="D78" s="88"/>
      <c r="E78" s="88"/>
      <c r="F78" s="88"/>
      <c r="G78" s="88"/>
      <c r="H78" s="88"/>
      <c r="I78" s="88"/>
      <c r="J78" s="88"/>
      <c r="K78" s="88"/>
      <c r="L78" s="88"/>
      <c r="M78" s="88"/>
      <c r="N78" s="88"/>
      <c r="O78" s="88"/>
      <c r="P78" s="88"/>
      <c r="Q78" s="88"/>
      <c r="R78" s="88"/>
      <c r="S78" s="88"/>
    </row>
    <row r="79" spans="2:20" s="35" customFormat="1" ht="18" customHeight="1" x14ac:dyDescent="0.2">
      <c r="B79" s="88"/>
      <c r="C79" s="88"/>
      <c r="D79" s="88"/>
      <c r="E79" s="88"/>
      <c r="F79" s="88"/>
      <c r="G79" s="88"/>
      <c r="H79" s="88"/>
      <c r="I79" s="88"/>
      <c r="J79" s="88"/>
      <c r="K79" s="88"/>
      <c r="L79" s="88"/>
      <c r="M79" s="88"/>
      <c r="N79" s="88"/>
      <c r="O79" s="88"/>
      <c r="P79" s="88"/>
      <c r="Q79" s="88"/>
      <c r="R79" s="88"/>
      <c r="S79" s="88"/>
    </row>
    <row r="80" spans="2:20" ht="18" customHeight="1" x14ac:dyDescent="0.2">
      <c r="B80" s="91"/>
      <c r="C80" s="91"/>
      <c r="D80" s="91"/>
      <c r="E80" s="91"/>
      <c r="F80" s="91"/>
      <c r="G80" s="91"/>
      <c r="H80" s="91"/>
      <c r="I80" s="91"/>
      <c r="J80" s="91"/>
      <c r="K80" s="91"/>
      <c r="L80" s="91"/>
      <c r="M80" s="91"/>
      <c r="N80" s="91"/>
      <c r="O80" s="91"/>
      <c r="P80" s="91"/>
      <c r="Q80" s="91"/>
      <c r="R80" s="91"/>
      <c r="S80" s="91"/>
    </row>
    <row r="81" spans="2:19" s="40" customFormat="1" ht="18" customHeight="1" x14ac:dyDescent="0.25">
      <c r="B81" s="40" t="s">
        <v>1302</v>
      </c>
      <c r="E81" s="92"/>
      <c r="F81" s="92"/>
      <c r="G81" s="92"/>
      <c r="H81" s="93"/>
    </row>
    <row r="82" spans="2:19" s="35" customFormat="1" ht="18" customHeight="1" x14ac:dyDescent="0.3">
      <c r="B82" s="95" t="s">
        <v>1303</v>
      </c>
      <c r="C82" s="96"/>
      <c r="D82" s="97"/>
      <c r="F82" s="88"/>
      <c r="G82" s="88"/>
      <c r="H82" s="88"/>
      <c r="I82" s="88"/>
      <c r="J82" s="88"/>
      <c r="K82" s="88"/>
      <c r="L82" s="88"/>
      <c r="M82" s="88"/>
      <c r="N82" s="88"/>
      <c r="O82" s="88"/>
      <c r="P82" s="88"/>
      <c r="Q82" s="88"/>
      <c r="R82" s="88"/>
      <c r="S82" s="88"/>
    </row>
    <row r="84" spans="2:19" s="35" customFormat="1" ht="18" customHeight="1" x14ac:dyDescent="0.25">
      <c r="B84" s="94" t="s">
        <v>1304</v>
      </c>
      <c r="C84" s="99"/>
      <c r="D84" s="97"/>
    </row>
    <row r="85" spans="2:19" s="35" customFormat="1" ht="9" customHeight="1" x14ac:dyDescent="0.2">
      <c r="C85" s="97"/>
      <c r="D85" s="97"/>
    </row>
    <row r="86" spans="2:19" s="35" customFormat="1" ht="58.5" customHeight="1" x14ac:dyDescent="0.2">
      <c r="B86" s="1380" t="s">
        <v>1305</v>
      </c>
      <c r="C86" s="1380"/>
      <c r="D86" s="69" t="s">
        <v>1306</v>
      </c>
      <c r="E86" s="69" t="s">
        <v>1307</v>
      </c>
      <c r="F86" s="85"/>
    </row>
    <row r="87" spans="2:19" ht="29.85" customHeight="1" x14ac:dyDescent="0.2">
      <c r="B87" s="1385" t="s">
        <v>1308</v>
      </c>
      <c r="C87" s="1386"/>
      <c r="D87" s="77"/>
      <c r="E87" s="100"/>
      <c r="F87" s="85"/>
    </row>
    <row r="88" spans="2:19" ht="29.85" customHeight="1" x14ac:dyDescent="0.2">
      <c r="B88" s="1385" t="s">
        <v>1309</v>
      </c>
      <c r="C88" s="1387"/>
      <c r="D88" s="77"/>
      <c r="E88" s="100"/>
      <c r="F88" s="85"/>
    </row>
    <row r="89" spans="2:19" s="35" customFormat="1" ht="18" customHeight="1" x14ac:dyDescent="0.25">
      <c r="B89" s="99"/>
      <c r="C89" s="97"/>
      <c r="D89" s="97"/>
    </row>
    <row r="90" spans="2:19" s="94" customFormat="1" ht="18" customHeight="1" x14ac:dyDescent="0.25">
      <c r="B90" s="94" t="s">
        <v>1310</v>
      </c>
      <c r="C90" s="99"/>
      <c r="D90" s="99"/>
    </row>
    <row r="91" spans="2:19" s="35" customFormat="1" ht="9" customHeight="1" x14ac:dyDescent="0.2">
      <c r="C91" s="97"/>
      <c r="D91" s="97"/>
    </row>
    <row r="92" spans="2:19" s="73" customFormat="1" ht="54" customHeight="1" x14ac:dyDescent="0.2">
      <c r="B92" s="1377" t="s">
        <v>1311</v>
      </c>
      <c r="C92" s="1377"/>
      <c r="D92" s="69" t="s">
        <v>1312</v>
      </c>
      <c r="E92" s="69" t="s">
        <v>1313</v>
      </c>
      <c r="F92" s="69" t="s">
        <v>1314</v>
      </c>
    </row>
    <row r="93" spans="2:19" s="73" customFormat="1" ht="16.5" customHeight="1" x14ac:dyDescent="0.2">
      <c r="B93" s="1388" t="s">
        <v>1315</v>
      </c>
      <c r="C93" s="1388"/>
      <c r="D93" s="77"/>
      <c r="E93" s="101"/>
      <c r="F93" s="102">
        <f>D93*E93</f>
        <v>0</v>
      </c>
    </row>
    <row r="94" spans="2:19" s="73" customFormat="1" ht="16.5" customHeight="1" x14ac:dyDescent="0.2">
      <c r="B94" s="1357" t="s">
        <v>1316</v>
      </c>
      <c r="C94" s="1357"/>
      <c r="D94" s="77"/>
      <c r="E94" s="101"/>
      <c r="F94" s="102">
        <f>D94*E94</f>
        <v>0</v>
      </c>
    </row>
    <row r="95" spans="2:19" s="73" customFormat="1" ht="16.5" customHeight="1" x14ac:dyDescent="0.2">
      <c r="B95" s="1357" t="s">
        <v>1317</v>
      </c>
      <c r="C95" s="1357"/>
      <c r="D95" s="77"/>
      <c r="E95" s="101"/>
      <c r="F95" s="102">
        <f>D95*E95</f>
        <v>0</v>
      </c>
    </row>
    <row r="96" spans="2:19" s="73" customFormat="1" ht="16.5" customHeight="1" x14ac:dyDescent="0.2">
      <c r="B96" s="1357" t="s">
        <v>1271</v>
      </c>
      <c r="C96" s="1389"/>
      <c r="D96" s="77"/>
      <c r="E96" s="101"/>
      <c r="F96" s="102">
        <f>D96*E96</f>
        <v>0</v>
      </c>
    </row>
    <row r="97" spans="2:18" s="73" customFormat="1" ht="16.5" customHeight="1" x14ac:dyDescent="0.2">
      <c r="B97" s="1358" t="s">
        <v>1290</v>
      </c>
      <c r="C97" s="1390"/>
      <c r="D97" s="77"/>
      <c r="E97" s="101"/>
      <c r="F97" s="102">
        <f>D97*E97</f>
        <v>0</v>
      </c>
    </row>
    <row r="98" spans="2:18" s="73" customFormat="1" ht="16.5" customHeight="1" x14ac:dyDescent="0.2">
      <c r="B98" s="1381" t="s">
        <v>1300</v>
      </c>
      <c r="C98" s="1381"/>
      <c r="D98" s="81">
        <f>SUM(D93:D96)</f>
        <v>0</v>
      </c>
      <c r="E98" s="103"/>
      <c r="F98" s="104">
        <f>SUM(F93:F96)</f>
        <v>0</v>
      </c>
    </row>
    <row r="99" spans="2:18" ht="14.1" customHeight="1" x14ac:dyDescent="0.2"/>
    <row r="100" spans="2:18" s="35" customFormat="1" ht="15" customHeight="1" x14ac:dyDescent="0.25">
      <c r="B100" s="94" t="s">
        <v>1318</v>
      </c>
      <c r="C100" s="105"/>
      <c r="D100" s="105"/>
      <c r="E100" s="105"/>
      <c r="F100" s="105"/>
      <c r="G100" s="105"/>
      <c r="H100" s="105"/>
      <c r="I100" s="105"/>
      <c r="J100" s="105"/>
      <c r="K100" s="105"/>
      <c r="L100" s="105"/>
      <c r="M100" s="105"/>
      <c r="N100" s="105"/>
      <c r="O100" s="105"/>
      <c r="P100" s="105"/>
      <c r="Q100" s="105"/>
      <c r="R100" s="105"/>
    </row>
    <row r="101" spans="2:18" s="35" customFormat="1" ht="9" customHeight="1" x14ac:dyDescent="0.2">
      <c r="B101" s="105"/>
      <c r="C101" s="105"/>
      <c r="D101" s="105"/>
      <c r="E101" s="105"/>
      <c r="F101" s="105"/>
      <c r="G101" s="105"/>
      <c r="H101" s="105"/>
      <c r="I101" s="105"/>
      <c r="J101" s="105"/>
      <c r="K101" s="105"/>
      <c r="L101" s="105"/>
      <c r="M101" s="105"/>
      <c r="N101" s="105"/>
      <c r="O101" s="105"/>
      <c r="P101" s="105"/>
      <c r="Q101" s="105"/>
      <c r="R101" s="105"/>
    </row>
    <row r="102" spans="2:18" ht="15" customHeight="1" x14ac:dyDescent="0.2">
      <c r="B102" s="1377" t="s">
        <v>1319</v>
      </c>
      <c r="C102" s="1377"/>
      <c r="D102" s="1377" t="s">
        <v>1320</v>
      </c>
      <c r="E102" s="1377"/>
      <c r="F102" s="1380" t="s">
        <v>1321</v>
      </c>
      <c r="G102" s="1380"/>
      <c r="H102" s="1380"/>
      <c r="I102" s="1380"/>
      <c r="J102" s="1380"/>
      <c r="K102" s="1380"/>
      <c r="L102" s="1380"/>
      <c r="M102" s="1380"/>
      <c r="N102" s="1380"/>
      <c r="O102" s="1380"/>
      <c r="P102" s="1380"/>
      <c r="Q102" s="1377" t="s">
        <v>1322</v>
      </c>
      <c r="R102" s="1377"/>
    </row>
    <row r="103" spans="2:18" ht="15" customHeight="1" x14ac:dyDescent="0.2">
      <c r="B103" s="1377"/>
      <c r="C103" s="1377"/>
      <c r="D103" s="1377"/>
      <c r="E103" s="1377"/>
      <c r="F103" s="1377" t="s">
        <v>1256</v>
      </c>
      <c r="G103" s="1377"/>
      <c r="H103" s="1377"/>
      <c r="I103" s="1377"/>
      <c r="J103" s="1377"/>
      <c r="K103" s="1377" t="s">
        <v>1323</v>
      </c>
      <c r="L103" s="1377" t="s">
        <v>1267</v>
      </c>
      <c r="M103" s="1377" t="s">
        <v>1269</v>
      </c>
      <c r="N103" s="1377" t="s">
        <v>1266</v>
      </c>
      <c r="O103" s="1377" t="s">
        <v>1324</v>
      </c>
      <c r="P103" s="1377" t="s">
        <v>1290</v>
      </c>
      <c r="Q103" s="1377"/>
      <c r="R103" s="1377"/>
    </row>
    <row r="104" spans="2:18" ht="39" customHeight="1" x14ac:dyDescent="0.2">
      <c r="B104" s="1377"/>
      <c r="C104" s="1377"/>
      <c r="D104" s="69" t="s">
        <v>1325</v>
      </c>
      <c r="E104" s="69" t="s">
        <v>1326</v>
      </c>
      <c r="F104" s="69" t="s">
        <v>1259</v>
      </c>
      <c r="G104" s="69" t="s">
        <v>1260</v>
      </c>
      <c r="H104" s="69" t="s">
        <v>1261</v>
      </c>
      <c r="I104" s="69" t="s">
        <v>1263</v>
      </c>
      <c r="J104" s="69" t="s">
        <v>1264</v>
      </c>
      <c r="K104" s="1377"/>
      <c r="L104" s="1377"/>
      <c r="M104" s="1377"/>
      <c r="N104" s="1377"/>
      <c r="O104" s="1377"/>
      <c r="P104" s="1377"/>
      <c r="Q104" s="69" t="s">
        <v>1327</v>
      </c>
      <c r="R104" s="69" t="s">
        <v>1328</v>
      </c>
    </row>
    <row r="105" spans="2:18" ht="18" customHeight="1" x14ac:dyDescent="0.2">
      <c r="B105" s="1357" t="s">
        <v>1329</v>
      </c>
      <c r="C105" s="1357"/>
      <c r="D105" s="77"/>
      <c r="E105" s="77"/>
      <c r="F105" s="77"/>
      <c r="G105" s="77"/>
      <c r="H105" s="77"/>
      <c r="I105" s="77"/>
      <c r="J105" s="77"/>
      <c r="K105" s="77"/>
      <c r="L105" s="77"/>
      <c r="M105" s="77"/>
      <c r="N105" s="77"/>
      <c r="O105" s="77"/>
      <c r="P105" s="77"/>
      <c r="Q105" s="77"/>
      <c r="R105" s="77"/>
    </row>
    <row r="106" spans="2:18" ht="18" customHeight="1" x14ac:dyDescent="0.2">
      <c r="B106" s="1357" t="s">
        <v>1330</v>
      </c>
      <c r="C106" s="1357"/>
      <c r="D106" s="77"/>
      <c r="E106" s="77"/>
      <c r="F106" s="77"/>
      <c r="G106" s="77"/>
      <c r="H106" s="77"/>
      <c r="I106" s="77"/>
      <c r="J106" s="77"/>
      <c r="K106" s="77"/>
      <c r="L106" s="77"/>
      <c r="M106" s="77"/>
      <c r="N106" s="77"/>
      <c r="O106" s="77"/>
      <c r="P106" s="77"/>
      <c r="Q106" s="77"/>
      <c r="R106" s="77"/>
    </row>
    <row r="107" spans="2:18" ht="18" customHeight="1" x14ac:dyDescent="0.2">
      <c r="B107" s="1381" t="s">
        <v>1300</v>
      </c>
      <c r="C107" s="1381"/>
      <c r="D107" s="81">
        <f>SUM(D105:D106)</f>
        <v>0</v>
      </c>
      <c r="E107" s="81">
        <f t="shared" ref="E107:R107" si="11">SUM(E105:E106)</f>
        <v>0</v>
      </c>
      <c r="F107" s="81">
        <f t="shared" si="11"/>
        <v>0</v>
      </c>
      <c r="G107" s="81">
        <f t="shared" si="11"/>
        <v>0</v>
      </c>
      <c r="H107" s="81">
        <f t="shared" si="11"/>
        <v>0</v>
      </c>
      <c r="I107" s="81">
        <f t="shared" si="11"/>
        <v>0</v>
      </c>
      <c r="J107" s="81">
        <f t="shared" si="11"/>
        <v>0</v>
      </c>
      <c r="K107" s="81">
        <f t="shared" si="11"/>
        <v>0</v>
      </c>
      <c r="L107" s="81">
        <f t="shared" si="11"/>
        <v>0</v>
      </c>
      <c r="M107" s="81">
        <f t="shared" si="11"/>
        <v>0</v>
      </c>
      <c r="N107" s="81">
        <f t="shared" si="11"/>
        <v>0</v>
      </c>
      <c r="O107" s="81">
        <f t="shared" si="11"/>
        <v>0</v>
      </c>
      <c r="P107" s="81">
        <f t="shared" si="11"/>
        <v>0</v>
      </c>
      <c r="Q107" s="81">
        <f t="shared" si="11"/>
        <v>0</v>
      </c>
      <c r="R107" s="81">
        <f t="shared" si="11"/>
        <v>0</v>
      </c>
    </row>
    <row r="108" spans="2:18" s="35" customFormat="1" ht="18" customHeight="1" x14ac:dyDescent="0.2">
      <c r="B108" s="105"/>
      <c r="C108" s="105"/>
      <c r="D108" s="105"/>
      <c r="E108" s="105"/>
      <c r="F108" s="105"/>
      <c r="G108" s="105"/>
      <c r="H108" s="105"/>
      <c r="I108" s="105"/>
      <c r="J108" s="105"/>
      <c r="K108" s="105"/>
      <c r="L108" s="105"/>
      <c r="M108" s="105"/>
      <c r="N108" s="105"/>
      <c r="O108" s="105"/>
      <c r="P108" s="105"/>
      <c r="Q108" s="105"/>
      <c r="R108" s="105"/>
    </row>
    <row r="109" spans="2:18" s="35" customFormat="1" ht="15" customHeight="1" x14ac:dyDescent="0.25">
      <c r="B109" s="94" t="s">
        <v>1331</v>
      </c>
      <c r="C109" s="105"/>
      <c r="D109" s="105"/>
      <c r="E109" s="105"/>
      <c r="F109" s="105"/>
      <c r="G109" s="105"/>
      <c r="H109" s="105"/>
      <c r="I109" s="105"/>
      <c r="J109" s="105"/>
      <c r="K109" s="105"/>
      <c r="L109" s="105"/>
      <c r="M109" s="105"/>
      <c r="N109" s="105"/>
      <c r="O109" s="105"/>
      <c r="P109" s="105"/>
      <c r="Q109" s="105"/>
      <c r="R109" s="105"/>
    </row>
    <row r="110" spans="2:18" s="35" customFormat="1" ht="9" customHeight="1" x14ac:dyDescent="0.2">
      <c r="B110" s="105"/>
      <c r="C110" s="105"/>
      <c r="D110" s="105"/>
      <c r="E110" s="105"/>
      <c r="F110" s="105"/>
      <c r="G110" s="105"/>
      <c r="H110" s="105"/>
      <c r="I110" s="105"/>
      <c r="J110" s="105"/>
      <c r="K110" s="105"/>
      <c r="L110" s="105"/>
      <c r="M110" s="105"/>
      <c r="N110" s="105"/>
      <c r="O110" s="105"/>
      <c r="P110" s="105"/>
      <c r="Q110" s="105"/>
      <c r="R110" s="105"/>
    </row>
    <row r="111" spans="2:18" ht="15" customHeight="1" x14ac:dyDescent="0.2">
      <c r="B111" s="1377" t="s">
        <v>1332</v>
      </c>
      <c r="C111" s="1377"/>
      <c r="D111" s="1377" t="s">
        <v>1333</v>
      </c>
      <c r="E111" s="1377"/>
      <c r="F111" s="1380" t="s">
        <v>1321</v>
      </c>
      <c r="G111" s="1380"/>
      <c r="H111" s="1380"/>
      <c r="I111" s="1380"/>
      <c r="J111" s="1380"/>
      <c r="K111" s="1380"/>
      <c r="L111" s="1380"/>
      <c r="M111" s="1380"/>
      <c r="N111" s="1380"/>
      <c r="O111" s="1380"/>
      <c r="P111" s="1380"/>
      <c r="Q111" s="1377" t="s">
        <v>1322</v>
      </c>
      <c r="R111" s="1377"/>
    </row>
    <row r="112" spans="2:18" ht="15" customHeight="1" x14ac:dyDescent="0.2">
      <c r="B112" s="1377"/>
      <c r="C112" s="1377"/>
      <c r="D112" s="1377"/>
      <c r="E112" s="1377"/>
      <c r="F112" s="1377" t="s">
        <v>1256</v>
      </c>
      <c r="G112" s="1377"/>
      <c r="H112" s="1377"/>
      <c r="I112" s="1377"/>
      <c r="J112" s="1377"/>
      <c r="K112" s="1377" t="s">
        <v>1323</v>
      </c>
      <c r="L112" s="1377" t="s">
        <v>1267</v>
      </c>
      <c r="M112" s="1377" t="s">
        <v>1269</v>
      </c>
      <c r="N112" s="1378" t="s">
        <v>1266</v>
      </c>
      <c r="O112" s="1377" t="s">
        <v>1324</v>
      </c>
      <c r="P112" s="1377" t="s">
        <v>1290</v>
      </c>
      <c r="Q112" s="1377"/>
      <c r="R112" s="1377"/>
    </row>
    <row r="113" spans="2:21" ht="42.75" customHeight="1" x14ac:dyDescent="0.2">
      <c r="B113" s="1377"/>
      <c r="C113" s="1377"/>
      <c r="D113" s="69" t="s">
        <v>1325</v>
      </c>
      <c r="E113" s="69" t="s">
        <v>1326</v>
      </c>
      <c r="F113" s="69" t="s">
        <v>1259</v>
      </c>
      <c r="G113" s="69" t="s">
        <v>1260</v>
      </c>
      <c r="H113" s="69" t="s">
        <v>1261</v>
      </c>
      <c r="I113" s="69" t="s">
        <v>1263</v>
      </c>
      <c r="J113" s="69" t="s">
        <v>1264</v>
      </c>
      <c r="K113" s="1377"/>
      <c r="L113" s="1377"/>
      <c r="M113" s="1377"/>
      <c r="N113" s="1379"/>
      <c r="O113" s="1377"/>
      <c r="P113" s="1377"/>
      <c r="Q113" s="69" t="s">
        <v>1327</v>
      </c>
      <c r="R113" s="69" t="s">
        <v>1328</v>
      </c>
    </row>
    <row r="114" spans="2:21" ht="18" customHeight="1" x14ac:dyDescent="0.2">
      <c r="B114" s="1357" t="s">
        <v>1329</v>
      </c>
      <c r="C114" s="1357"/>
      <c r="D114" s="77"/>
      <c r="E114" s="77"/>
      <c r="F114" s="77"/>
      <c r="G114" s="77"/>
      <c r="H114" s="77"/>
      <c r="I114" s="77"/>
      <c r="J114" s="77"/>
      <c r="K114" s="77"/>
      <c r="L114" s="77"/>
      <c r="M114" s="77"/>
      <c r="N114" s="77"/>
      <c r="O114" s="77"/>
      <c r="P114" s="77"/>
      <c r="Q114" s="77"/>
      <c r="R114" s="77"/>
    </row>
    <row r="115" spans="2:21" ht="18" customHeight="1" x14ac:dyDescent="0.2">
      <c r="B115" s="1358" t="s">
        <v>1334</v>
      </c>
      <c r="C115" s="1359"/>
      <c r="D115" s="988">
        <f>K115+M115+N115+O115</f>
        <v>0</v>
      </c>
      <c r="E115" s="988">
        <f>F115+G115+H115+I115+J115</f>
        <v>93220.467979999987</v>
      </c>
      <c r="F115" s="988">
        <f>'I. Energetika – Suvestinė'!E115*277.78</f>
        <v>93220.467979999987</v>
      </c>
      <c r="G115" s="988">
        <f>'I. Energetika – Suvestinė'!E101*277.78</f>
        <v>0</v>
      </c>
      <c r="H115" s="988">
        <f>('I. Energetika – Suvestinė'!E98+'I. Energetika – Suvestinė'!E99+'I. Energetika – Suvestinė'!E100)*277.78</f>
        <v>0</v>
      </c>
      <c r="I115" s="988">
        <f>'I. Energetika – Suvestinė'!E110*277.78</f>
        <v>0</v>
      </c>
      <c r="J115" s="988">
        <f>('I. Energetika – Suvestinė'!E107+'I. Energetika – Suvestinė'!E109)*277.78</f>
        <v>0</v>
      </c>
      <c r="K115" s="988">
        <f>('I. Energetika – Suvestinė'!E124+'I. Energetika – Suvestinė'!E125+'I. Energetika – Suvestinė'!E126+'I. Energetika – Suvestinė'!E127+'I. Energetika – Suvestinė'!E128)*277.78</f>
        <v>0</v>
      </c>
      <c r="L115" s="988"/>
      <c r="M115" s="988">
        <f>('I. Energetika – Suvestinė'!E117+'I. Energetika – Suvestinė'!E118+'I. Energetika – Suvestinė'!E122)*277.78</f>
        <v>0</v>
      </c>
      <c r="N115" s="988">
        <f>'I. Energetika – Suvestinė'!E121*277.78</f>
        <v>0</v>
      </c>
      <c r="O115" s="988">
        <f>('I. Energetika – Suvestinė'!E119+'I. Energetika – Suvestinė'!E120)*277.78</f>
        <v>0</v>
      </c>
      <c r="P115" s="988"/>
      <c r="Q115" s="988"/>
      <c r="R115" s="988"/>
    </row>
    <row r="116" spans="2:21" ht="18" customHeight="1" x14ac:dyDescent="0.2">
      <c r="B116" s="1357" t="s">
        <v>1290</v>
      </c>
      <c r="C116" s="1357"/>
      <c r="D116" s="988"/>
      <c r="E116" s="988"/>
      <c r="F116" s="988"/>
      <c r="G116" s="988"/>
      <c r="H116" s="988"/>
      <c r="I116" s="988"/>
      <c r="J116" s="988"/>
      <c r="K116" s="988"/>
      <c r="L116" s="988"/>
      <c r="M116" s="988"/>
      <c r="N116" s="988"/>
      <c r="O116" s="988"/>
      <c r="P116" s="988"/>
      <c r="Q116" s="988"/>
      <c r="R116" s="988"/>
      <c r="S116" s="85"/>
      <c r="T116" s="85"/>
      <c r="U116" s="85"/>
    </row>
    <row r="117" spans="2:21" ht="18" customHeight="1" x14ac:dyDescent="0.2">
      <c r="B117" s="1360" t="s">
        <v>1300</v>
      </c>
      <c r="C117" s="1361"/>
      <c r="D117" s="990">
        <f>SUM(D114:D116)</f>
        <v>0</v>
      </c>
      <c r="E117" s="990">
        <f t="shared" ref="E117:R117" si="12">SUM(E114:E116)</f>
        <v>93220.467979999987</v>
      </c>
      <c r="F117" s="990">
        <f t="shared" si="12"/>
        <v>93220.467979999987</v>
      </c>
      <c r="G117" s="990">
        <f t="shared" si="12"/>
        <v>0</v>
      </c>
      <c r="H117" s="990">
        <f t="shared" si="12"/>
        <v>0</v>
      </c>
      <c r="I117" s="990">
        <f t="shared" si="12"/>
        <v>0</v>
      </c>
      <c r="J117" s="990">
        <f t="shared" si="12"/>
        <v>0</v>
      </c>
      <c r="K117" s="990">
        <f t="shared" si="12"/>
        <v>0</v>
      </c>
      <c r="L117" s="990">
        <f t="shared" si="12"/>
        <v>0</v>
      </c>
      <c r="M117" s="990">
        <f t="shared" si="12"/>
        <v>0</v>
      </c>
      <c r="N117" s="990">
        <f t="shared" si="12"/>
        <v>0</v>
      </c>
      <c r="O117" s="990">
        <f t="shared" si="12"/>
        <v>0</v>
      </c>
      <c r="P117" s="990">
        <f t="shared" si="12"/>
        <v>0</v>
      </c>
      <c r="Q117" s="990">
        <f t="shared" si="12"/>
        <v>0</v>
      </c>
      <c r="R117" s="990">
        <f t="shared" si="12"/>
        <v>0</v>
      </c>
      <c r="S117" s="85"/>
      <c r="T117" s="85"/>
      <c r="U117" s="85"/>
    </row>
    <row r="118" spans="2:21" s="35" customFormat="1" ht="18" customHeight="1" x14ac:dyDescent="0.2">
      <c r="B118" s="105"/>
      <c r="C118" s="105"/>
      <c r="D118" s="105"/>
      <c r="E118" s="105"/>
      <c r="F118" s="105"/>
      <c r="G118" s="105"/>
      <c r="H118" s="105"/>
      <c r="I118" s="105"/>
      <c r="J118" s="105"/>
      <c r="K118" s="105"/>
      <c r="L118" s="105"/>
      <c r="M118" s="105"/>
      <c r="N118" s="105"/>
      <c r="O118" s="105"/>
      <c r="P118" s="105"/>
      <c r="Q118" s="105"/>
      <c r="R118" s="105"/>
      <c r="S118" s="105"/>
    </row>
    <row r="119" spans="2:21" ht="18" customHeight="1" x14ac:dyDescent="0.2">
      <c r="B119" s="106"/>
      <c r="C119" s="106"/>
      <c r="D119" s="106"/>
      <c r="E119" s="106"/>
      <c r="F119" s="106"/>
      <c r="G119" s="106"/>
      <c r="H119" s="106"/>
      <c r="I119" s="106"/>
      <c r="J119" s="106"/>
      <c r="K119" s="106"/>
      <c r="L119" s="106"/>
      <c r="M119" s="106"/>
      <c r="N119" s="106"/>
      <c r="O119" s="106"/>
      <c r="P119" s="106"/>
      <c r="Q119" s="106"/>
      <c r="R119" s="106"/>
      <c r="S119" s="106"/>
    </row>
    <row r="120" spans="2:21" s="26" customFormat="1" ht="18" customHeight="1" x14ac:dyDescent="0.2">
      <c r="B120" s="107" t="s">
        <v>1335</v>
      </c>
      <c r="C120" s="108"/>
      <c r="D120" s="108"/>
      <c r="E120" s="108"/>
      <c r="F120" s="108"/>
      <c r="G120" s="108"/>
      <c r="H120" s="108"/>
      <c r="I120" s="108"/>
      <c r="J120" s="108"/>
      <c r="K120" s="108"/>
      <c r="L120" s="108"/>
      <c r="M120" s="108"/>
      <c r="N120" s="108"/>
      <c r="O120" s="108"/>
      <c r="P120" s="108"/>
      <c r="Q120" s="108"/>
      <c r="R120" s="108"/>
      <c r="S120" s="108"/>
    </row>
    <row r="121" spans="2:21" s="35" customFormat="1" ht="18" customHeight="1" x14ac:dyDescent="0.25">
      <c r="B121" s="109"/>
      <c r="C121" s="105"/>
      <c r="D121" s="105"/>
      <c r="E121" s="105"/>
      <c r="F121" s="110"/>
      <c r="G121" s="105"/>
      <c r="H121" s="105"/>
      <c r="I121" s="105"/>
      <c r="J121" s="105"/>
      <c r="K121" s="105"/>
      <c r="L121" s="105"/>
      <c r="M121" s="105"/>
      <c r="N121" s="105"/>
      <c r="O121" s="105"/>
      <c r="P121" s="105"/>
      <c r="Q121" s="105"/>
      <c r="R121" s="105"/>
      <c r="S121" s="105"/>
    </row>
    <row r="122" spans="2:21" s="35" customFormat="1" ht="18" customHeight="1" x14ac:dyDescent="0.25">
      <c r="B122" s="46" t="s">
        <v>1336</v>
      </c>
      <c r="C122" s="94"/>
      <c r="D122" s="46"/>
      <c r="E122" s="111"/>
      <c r="F122" s="105"/>
      <c r="G122" s="105"/>
      <c r="I122" s="105"/>
      <c r="J122" s="105"/>
      <c r="K122" s="105"/>
      <c r="L122" s="105"/>
      <c r="M122" s="105"/>
      <c r="N122" s="105"/>
      <c r="O122" s="105"/>
      <c r="P122" s="105"/>
      <c r="Q122" s="105"/>
      <c r="R122" s="105"/>
      <c r="S122" s="105"/>
    </row>
    <row r="123" spans="2:21" s="35" customFormat="1" ht="18" customHeight="1" x14ac:dyDescent="0.2">
      <c r="B123" s="98"/>
      <c r="C123" s="98"/>
      <c r="D123" s="98"/>
      <c r="E123" s="98"/>
      <c r="F123" s="112"/>
      <c r="G123" s="112"/>
      <c r="H123" s="112"/>
      <c r="I123" s="112"/>
      <c r="J123" s="112"/>
      <c r="K123" s="112"/>
      <c r="L123" s="98"/>
      <c r="M123" s="98"/>
      <c r="N123" s="98"/>
      <c r="O123" s="98"/>
      <c r="P123" s="98"/>
      <c r="Q123" s="98"/>
      <c r="R123" s="98"/>
      <c r="S123" s="98"/>
    </row>
    <row r="124" spans="2:21" s="35" customFormat="1" ht="18" customHeight="1" x14ac:dyDescent="0.25">
      <c r="B124" s="105"/>
      <c r="C124" s="105"/>
      <c r="D124" s="105"/>
      <c r="E124" s="105"/>
      <c r="F124" s="113" t="s">
        <v>1337</v>
      </c>
      <c r="G124" s="114"/>
      <c r="H124" s="114"/>
      <c r="I124" s="114"/>
      <c r="J124" s="115"/>
      <c r="K124" s="116"/>
      <c r="L124" s="105"/>
      <c r="M124" s="105"/>
      <c r="N124" s="105"/>
      <c r="O124" s="105"/>
      <c r="P124" s="105"/>
      <c r="Q124" s="105"/>
      <c r="R124" s="105"/>
      <c r="S124" s="105"/>
    </row>
    <row r="125" spans="2:21" ht="18" customHeight="1" x14ac:dyDescent="0.2">
      <c r="B125" s="117"/>
      <c r="C125" s="1362" t="s">
        <v>1254</v>
      </c>
      <c r="D125" s="1362"/>
      <c r="E125" s="1362" t="s">
        <v>1338</v>
      </c>
      <c r="F125" s="1362" t="s">
        <v>1256</v>
      </c>
      <c r="G125" s="1362"/>
      <c r="H125" s="1362"/>
      <c r="I125" s="1362"/>
      <c r="J125" s="1362"/>
      <c r="K125" s="1362"/>
      <c r="L125" s="1362"/>
      <c r="M125" s="1362"/>
      <c r="N125" s="1370" t="s">
        <v>1257</v>
      </c>
      <c r="O125" s="1371"/>
      <c r="P125" s="1371"/>
      <c r="Q125" s="1371"/>
      <c r="R125" s="1371"/>
      <c r="S125" s="1372"/>
    </row>
    <row r="126" spans="2:21" ht="27.75" customHeight="1" x14ac:dyDescent="0.2">
      <c r="B126" s="35"/>
      <c r="C126" s="119" t="s">
        <v>1339</v>
      </c>
      <c r="D126" s="120" t="s">
        <v>1340</v>
      </c>
      <c r="E126" s="1362"/>
      <c r="F126" s="118" t="s">
        <v>1259</v>
      </c>
      <c r="G126" s="118" t="s">
        <v>1260</v>
      </c>
      <c r="H126" s="118" t="s">
        <v>1261</v>
      </c>
      <c r="I126" s="118" t="s">
        <v>1262</v>
      </c>
      <c r="J126" s="118" t="s">
        <v>562</v>
      </c>
      <c r="K126" s="118" t="s">
        <v>1263</v>
      </c>
      <c r="L126" s="118" t="s">
        <v>1264</v>
      </c>
      <c r="M126" s="118" t="s">
        <v>1265</v>
      </c>
      <c r="N126" s="118" t="s">
        <v>1266</v>
      </c>
      <c r="O126" s="118" t="s">
        <v>1268</v>
      </c>
      <c r="P126" s="118" t="s">
        <v>1267</v>
      </c>
      <c r="Q126" s="118" t="s">
        <v>1269</v>
      </c>
      <c r="R126" s="118" t="s">
        <v>1270</v>
      </c>
      <c r="S126" s="118" t="s">
        <v>1271</v>
      </c>
    </row>
    <row r="127" spans="2:21" ht="18" customHeight="1" x14ac:dyDescent="0.2">
      <c r="B127" s="35"/>
      <c r="C127" s="121">
        <f>'Taršos faktoriai'!M50</f>
        <v>0.46600000000000003</v>
      </c>
      <c r="D127" s="121">
        <f>'Taršos faktoriai'!M50</f>
        <v>0.46600000000000003</v>
      </c>
      <c r="E127" s="121"/>
      <c r="F127" s="121"/>
      <c r="G127" s="121"/>
      <c r="H127" s="121"/>
      <c r="I127" s="121"/>
      <c r="J127" s="121"/>
      <c r="K127" s="121"/>
      <c r="L127" s="121"/>
      <c r="M127" s="121"/>
      <c r="N127" s="121"/>
      <c r="O127" s="121"/>
      <c r="P127" s="121"/>
      <c r="Q127" s="121"/>
      <c r="R127" s="121"/>
      <c r="S127" s="121"/>
    </row>
    <row r="128" spans="2:21" s="72" customFormat="1" ht="18" customHeight="1" x14ac:dyDescent="0.2">
      <c r="B128" s="35"/>
      <c r="C128" s="122"/>
      <c r="D128" s="71"/>
      <c r="E128" s="71"/>
      <c r="F128" s="71"/>
      <c r="G128" s="71"/>
      <c r="H128" s="71"/>
      <c r="I128" s="71"/>
      <c r="J128" s="71"/>
      <c r="K128" s="71"/>
      <c r="L128" s="71"/>
      <c r="M128" s="71"/>
      <c r="N128" s="71"/>
      <c r="O128" s="71"/>
      <c r="P128" s="71"/>
      <c r="Q128" s="71"/>
      <c r="R128" s="71"/>
      <c r="S128" s="71"/>
    </row>
    <row r="129" spans="2:19" s="35" customFormat="1" ht="18" customHeight="1" x14ac:dyDescent="0.2"/>
    <row r="130" spans="2:19" s="35" customFormat="1" ht="18" customHeight="1" x14ac:dyDescent="0.25">
      <c r="B130" s="109" t="s">
        <v>1341</v>
      </c>
      <c r="C130" s="94"/>
      <c r="D130" s="109"/>
      <c r="E130" s="109"/>
      <c r="F130" s="109"/>
      <c r="G130" s="109"/>
      <c r="H130" s="109"/>
      <c r="I130" s="109"/>
      <c r="J130" s="109"/>
      <c r="K130" s="123"/>
      <c r="L130" s="123"/>
      <c r="M130" s="123"/>
      <c r="N130" s="123"/>
      <c r="O130" s="123"/>
      <c r="P130" s="123"/>
      <c r="Q130" s="123"/>
      <c r="R130" s="123"/>
      <c r="S130" s="123"/>
    </row>
    <row r="131" spans="2:19" s="35" customFormat="1" ht="18" customHeight="1" x14ac:dyDescent="0.2">
      <c r="B131" s="67" t="s">
        <v>1342</v>
      </c>
    </row>
    <row r="133" spans="2:19" ht="41.25" customHeight="1" x14ac:dyDescent="0.2">
      <c r="B133" s="1373" t="s">
        <v>1343</v>
      </c>
      <c r="C133" s="1373"/>
      <c r="D133" s="125" t="s">
        <v>1344</v>
      </c>
      <c r="E133" s="125" t="s">
        <v>1345</v>
      </c>
    </row>
    <row r="134" spans="2:19" ht="18" customHeight="1" x14ac:dyDescent="0.2">
      <c r="B134" s="1363" t="s">
        <v>1346</v>
      </c>
      <c r="C134" s="1363"/>
      <c r="D134" s="215">
        <f>+SUM(D135:D138)</f>
        <v>1576.3165000000001</v>
      </c>
      <c r="E134" s="75">
        <f>+SUM(E135:E138)</f>
        <v>842.95</v>
      </c>
    </row>
    <row r="135" spans="2:19" ht="18" customHeight="1" outlineLevel="1" x14ac:dyDescent="0.2">
      <c r="B135" s="1374"/>
      <c r="C135" s="87" t="s">
        <v>1347</v>
      </c>
      <c r="D135" s="988">
        <f>CIRIS!J39</f>
        <v>0</v>
      </c>
      <c r="E135" s="988">
        <f>'III. Atliekos – Suvestinė'!E14</f>
        <v>0</v>
      </c>
    </row>
    <row r="136" spans="2:19" ht="18" customHeight="1" outlineLevel="1" x14ac:dyDescent="0.2">
      <c r="B136" s="1374"/>
      <c r="C136" s="87" t="s">
        <v>1348</v>
      </c>
      <c r="D136" s="988">
        <f>CIRIS!J41</f>
        <v>1576.3165000000001</v>
      </c>
      <c r="E136" s="988">
        <f>'III. Atliekos – Suvestinė'!E30+'III. Atliekos – Suvestinė'!E31</f>
        <v>842.95</v>
      </c>
    </row>
    <row r="137" spans="2:19" ht="18" customHeight="1" outlineLevel="1" x14ac:dyDescent="0.2">
      <c r="B137" s="1374"/>
      <c r="C137" s="87" t="s">
        <v>1349</v>
      </c>
      <c r="D137" s="988">
        <f>CIRIS!J40</f>
        <v>0</v>
      </c>
      <c r="E137" s="988">
        <f>'III. Atliekos – Suvestinė'!E22+'III. Atliekos – Suvestinė'!E23</f>
        <v>0</v>
      </c>
    </row>
    <row r="138" spans="2:19" ht="18" customHeight="1" outlineLevel="1" x14ac:dyDescent="0.2">
      <c r="B138" s="1374"/>
      <c r="C138" s="87" t="s">
        <v>1290</v>
      </c>
      <c r="D138" s="988" t="s">
        <v>1276</v>
      </c>
      <c r="E138" s="988"/>
    </row>
    <row r="139" spans="2:19" ht="31.5" customHeight="1" outlineLevel="1" x14ac:dyDescent="0.2">
      <c r="B139" s="1375"/>
      <c r="C139" s="1376"/>
      <c r="D139" s="125" t="s">
        <v>1344</v>
      </c>
      <c r="E139" s="125" t="s">
        <v>1350</v>
      </c>
    </row>
    <row r="140" spans="2:19" ht="18" customHeight="1" x14ac:dyDescent="0.2">
      <c r="B140" s="1363" t="s">
        <v>1351</v>
      </c>
      <c r="C140" s="1363"/>
      <c r="D140" s="220">
        <f>CIRIS!J42</f>
        <v>53643.250506299999</v>
      </c>
      <c r="E140" s="75">
        <f>'III. Atliekos – Suvestinė'!E38+'III. Atliekos – Suvestinė'!E39</f>
        <v>17181700</v>
      </c>
    </row>
    <row r="141" spans="2:19" ht="18" customHeight="1" x14ac:dyDescent="0.25">
      <c r="B141" s="1363" t="s">
        <v>1352</v>
      </c>
      <c r="C141" s="1363"/>
      <c r="D141" s="77" t="s">
        <v>1276</v>
      </c>
      <c r="E141" s="126"/>
    </row>
    <row r="142" spans="2:19" ht="18" customHeight="1" x14ac:dyDescent="0.25">
      <c r="B142" s="127"/>
      <c r="C142" s="98"/>
      <c r="D142" s="109"/>
      <c r="E142" s="109"/>
    </row>
    <row r="143" spans="2:19" ht="18" customHeight="1" x14ac:dyDescent="0.25">
      <c r="B143" s="127"/>
      <c r="C143" s="98"/>
      <c r="D143" s="109"/>
      <c r="E143" s="109"/>
    </row>
    <row r="144" spans="2:19" ht="18" customHeight="1" x14ac:dyDescent="0.25">
      <c r="B144" s="128"/>
      <c r="C144" s="128"/>
      <c r="D144" s="128"/>
      <c r="E144" s="128"/>
    </row>
    <row r="145" spans="2:20" s="26" customFormat="1" ht="18" customHeight="1" x14ac:dyDescent="0.25">
      <c r="B145" s="107" t="s">
        <v>1353</v>
      </c>
      <c r="C145" s="22"/>
      <c r="D145" s="129"/>
      <c r="E145" s="129"/>
    </row>
    <row r="146" spans="2:20" s="35" customFormat="1" ht="15" customHeight="1" x14ac:dyDescent="0.3">
      <c r="B146" s="130" t="s">
        <v>1354</v>
      </c>
      <c r="C146" s="130"/>
      <c r="D146" s="130"/>
      <c r="E146" s="130"/>
    </row>
    <row r="147" spans="2:20" ht="14.1" customHeight="1" x14ac:dyDescent="0.2"/>
    <row r="149" spans="2:20" s="26" customFormat="1" ht="18" customHeight="1" x14ac:dyDescent="0.2">
      <c r="B149" s="107" t="s">
        <v>1355</v>
      </c>
      <c r="C149" s="108"/>
      <c r="D149" s="108"/>
      <c r="E149" s="108"/>
      <c r="F149" s="108"/>
      <c r="G149" s="108"/>
      <c r="H149" s="108"/>
      <c r="I149" s="108"/>
      <c r="J149" s="108"/>
      <c r="K149" s="108"/>
      <c r="L149" s="108"/>
      <c r="M149" s="108"/>
      <c r="N149" s="108"/>
      <c r="O149" s="108"/>
      <c r="P149" s="108"/>
      <c r="Q149" s="108"/>
      <c r="R149" s="108"/>
      <c r="S149" s="108"/>
    </row>
    <row r="150" spans="2:20" s="35" customFormat="1" ht="15" customHeight="1" x14ac:dyDescent="0.2">
      <c r="B150" s="1364"/>
      <c r="C150" s="1365"/>
      <c r="D150" s="1365"/>
      <c r="E150" s="1365"/>
      <c r="F150" s="1365"/>
      <c r="G150" s="1365"/>
      <c r="H150" s="1365"/>
      <c r="I150" s="1365"/>
      <c r="J150" s="1365"/>
      <c r="K150" s="1365"/>
      <c r="L150" s="1365"/>
      <c r="M150" s="1365"/>
      <c r="N150" s="1365"/>
      <c r="O150" s="1365"/>
      <c r="P150" s="1365"/>
      <c r="Q150" s="1365"/>
      <c r="R150" s="1365"/>
      <c r="S150" s="1366"/>
      <c r="T150" s="124"/>
    </row>
    <row r="151" spans="2:20" s="35" customFormat="1" ht="24" customHeight="1" x14ac:dyDescent="0.2">
      <c r="B151" s="1367"/>
      <c r="C151" s="1368"/>
      <c r="D151" s="1368"/>
      <c r="E151" s="1368"/>
      <c r="F151" s="1368"/>
      <c r="G151" s="1368"/>
      <c r="H151" s="1368"/>
      <c r="I151" s="1368"/>
      <c r="J151" s="1368"/>
      <c r="K151" s="1368"/>
      <c r="L151" s="1368"/>
      <c r="M151" s="1368"/>
      <c r="N151" s="1368"/>
      <c r="O151" s="1368"/>
      <c r="P151" s="1368"/>
      <c r="Q151" s="1368"/>
      <c r="R151" s="1368"/>
      <c r="S151" s="1369"/>
      <c r="T151" s="131" t="str">
        <f>CONCATENATE(TEXT(500-LEN(B150), "#")," chars left")</f>
        <v>500 chars left</v>
      </c>
    </row>
  </sheetData>
  <mergeCells count="91">
    <mergeCell ref="B1:D1"/>
    <mergeCell ref="A6:O6"/>
    <mergeCell ref="G23:H23"/>
    <mergeCell ref="I23:K23"/>
    <mergeCell ref="O23:Q23"/>
    <mergeCell ref="B3:U4"/>
    <mergeCell ref="B29:C31"/>
    <mergeCell ref="D29:T31"/>
    <mergeCell ref="B34:C34"/>
    <mergeCell ref="B39:C41"/>
    <mergeCell ref="D39:T39"/>
    <mergeCell ref="D40:D41"/>
    <mergeCell ref="E40:E41"/>
    <mergeCell ref="F40:M40"/>
    <mergeCell ref="N40:S40"/>
    <mergeCell ref="T40:T41"/>
    <mergeCell ref="B56:C56"/>
    <mergeCell ref="B42:C42"/>
    <mergeCell ref="D42:T42"/>
    <mergeCell ref="B43:C43"/>
    <mergeCell ref="B44:B46"/>
    <mergeCell ref="B47:C47"/>
    <mergeCell ref="B48:B49"/>
    <mergeCell ref="B50:C50"/>
    <mergeCell ref="B53:C53"/>
    <mergeCell ref="B54:C54"/>
    <mergeCell ref="B55:C55"/>
    <mergeCell ref="D55:T55"/>
    <mergeCell ref="B75:C75"/>
    <mergeCell ref="B57:B58"/>
    <mergeCell ref="B59:C59"/>
    <mergeCell ref="B60:B63"/>
    <mergeCell ref="B64:C64"/>
    <mergeCell ref="B65:B69"/>
    <mergeCell ref="B70:C70"/>
    <mergeCell ref="B71:C71"/>
    <mergeCell ref="B72:C72"/>
    <mergeCell ref="D72:T72"/>
    <mergeCell ref="B73:C73"/>
    <mergeCell ref="B74:C74"/>
    <mergeCell ref="B102:C104"/>
    <mergeCell ref="B76:C76"/>
    <mergeCell ref="B86:C86"/>
    <mergeCell ref="B87:C87"/>
    <mergeCell ref="B88:C88"/>
    <mergeCell ref="B92:C92"/>
    <mergeCell ref="B93:C93"/>
    <mergeCell ref="B94:C94"/>
    <mergeCell ref="B95:C95"/>
    <mergeCell ref="B96:C96"/>
    <mergeCell ref="B97:C97"/>
    <mergeCell ref="B98:C98"/>
    <mergeCell ref="D102:E103"/>
    <mergeCell ref="F102:P102"/>
    <mergeCell ref="Q102:R103"/>
    <mergeCell ref="F103:J103"/>
    <mergeCell ref="K103:K104"/>
    <mergeCell ref="L103:L104"/>
    <mergeCell ref="M103:M104"/>
    <mergeCell ref="N103:N104"/>
    <mergeCell ref="O103:O104"/>
    <mergeCell ref="P103:P104"/>
    <mergeCell ref="B105:C105"/>
    <mergeCell ref="B106:C106"/>
    <mergeCell ref="B107:C107"/>
    <mergeCell ref="B111:C113"/>
    <mergeCell ref="D111:E112"/>
    <mergeCell ref="Q111:R112"/>
    <mergeCell ref="F112:J112"/>
    <mergeCell ref="K112:K113"/>
    <mergeCell ref="L112:L113"/>
    <mergeCell ref="M112:M113"/>
    <mergeCell ref="N112:N113"/>
    <mergeCell ref="O112:O113"/>
    <mergeCell ref="P112:P113"/>
    <mergeCell ref="F111:P111"/>
    <mergeCell ref="B140:C140"/>
    <mergeCell ref="B141:C141"/>
    <mergeCell ref="B150:S151"/>
    <mergeCell ref="F125:M125"/>
    <mergeCell ref="N125:S125"/>
    <mergeCell ref="B133:C133"/>
    <mergeCell ref="B134:C134"/>
    <mergeCell ref="B135:B138"/>
    <mergeCell ref="B139:C139"/>
    <mergeCell ref="E125:E126"/>
    <mergeCell ref="B114:C114"/>
    <mergeCell ref="B115:C115"/>
    <mergeCell ref="B116:C116"/>
    <mergeCell ref="B117:C117"/>
    <mergeCell ref="C125:D125"/>
  </mergeCells>
  <dataValidations count="30">
    <dataValidation allowBlank="1" showErrorMessage="1" prompt="Refers to manufacturing and construction industries." sqref="B53" xr:uid="{5410DF7C-CC76-4B8F-A1B9-F32D4A5E26E1}"/>
    <dataValidation type="list" allowBlank="1" showInputMessage="1" sqref="D65:S70 D57:S58 D60:S63 I51:S51 D73:S74 D114:R116 D87:D88 D140:D141 D105:R106 D135:D138 D93:D97 D52:S53 D51:G51 D44:S46 D48:E48 D49:S50 G48:S48" xr:uid="{BA19D17B-719E-4F93-8E57-99FA9A161543}">
      <formula1>"[Specify figure], NO, IE, NE, C"</formula1>
    </dataValidation>
    <dataValidation allowBlank="1" showErrorMessage="1" prompt="Refers to emissions not related to energy, such as CH4 from landfills." sqref="C135:C138" xr:uid="{D85E5FBE-F8C5-4A07-8B57-75C5F29FC019}"/>
    <dataValidation allowBlank="1" showInputMessage="1" showErrorMessage="1" prompt="Emissions from waste-to-energy, where waste is used as fuel or converted into a fuel, should be estimated and reported under &quot;energy generation&quot;. " sqref="B134:C134" xr:uid="{D7FF7CF1-E393-494C-9AC4-A6421F81BBBB}"/>
    <dataValidation allowBlank="1" showErrorMessage="1" prompt="Bus, tramway, metro, urban rail transportation and local ferries used for passenger transport." sqref="B60 C60:C63 C65:C68" xr:uid="{0367B1FA-EFF0-47BF-8825-D68B4783534A}"/>
    <dataValidation allowBlank="1" showErrorMessage="1" prompt="Vehicles owned and used by the local authority/administration." sqref="C58" xr:uid="{F0614062-B37F-4C26-93C6-D713B9466C56}"/>
    <dataValidation allowBlank="1" showErrorMessage="1" sqref="C46" xr:uid="{FA866B61-D479-469B-A5FC-024C1E24AEF4}"/>
    <dataValidation allowBlank="1" showInputMessage="1" showErrorMessage="1" prompt="The table below will use the value inserted here to calculate your CO2 emissions. " sqref="D127" xr:uid="{0D954BE1-F3DA-4E32-9EAD-3773EF6A0779}"/>
    <dataValidation allowBlank="1" showInputMessage="1" showErrorMessage="1" prompt="Tick the box corresponding to the emission reporting unit adopted for your emission inventory. " sqref="B25" xr:uid="{56198677-C9C0-451D-9589-384ADD024977}"/>
    <dataValidation allowBlank="1" showInputMessage="1" showErrorMessage="1" prompt="Emission factors are coefficients which quantify the emissions per unit of activity. Tick the box corresponding to your choice of emission factors." sqref="B21" xr:uid="{CFBED206-494F-49A3-AC48-9A3207734374}"/>
    <dataValidation type="list" allowBlank="1" showInputMessage="1" showErrorMessage="1" prompt="Same base year as indicated in the 'Strategy' part. " sqref="D15" xr:uid="{5879A231-B96F-415E-8B5C-986C490C2775}">
      <formula1>BEIs</formula1>
    </dataValidation>
    <dataValidation allowBlank="1" showInputMessage="1" showErrorMessage="1" prompt="The base year is the reference year against which your target is compared to. If you have set more than one target in your action plan, it is highly recommended to keep the same base year." sqref="B15" xr:uid="{635CF407-C28C-4D41-BF8D-AFBA44692447}"/>
    <dataValidation allowBlank="1" showInputMessage="1" showErrorMessage="1" prompt="EFE - Emission factor adjusted for locally produced electricity and green electricity purchases. _x000a_This factor is used to calculate emissions when there is local electricity production." sqref="D126" xr:uid="{83EAC796-7BCC-4631-A195-257464E014DC}"/>
    <dataValidation allowBlank="1" showInputMessage="1" showErrorMessage="1" prompt="NEEFE - Emission factor for not locally produced electricity. It refers to the energy mix used to produce electricity into the national or regional grid._x000a_This factor is used to calculate emissions when there is no local electricity production._x000a_" sqref="C126" xr:uid="{BF0B4514-200A-4DAA-A420-CF7C01128144}"/>
    <dataValidation allowBlank="1" showInputMessage="1" showErrorMessage="1" prompt="Buildings and facilities owned by the local authority. Facilities refer to energy consuming entities that are not buildings, such as wastewater treatment plants." sqref="C44" xr:uid="{EC999E05-CF5C-4564-9A2D-B6B26ED5FF78}"/>
    <dataValidation allowBlank="1" showInputMessage="1" showErrorMessage="1" prompt="Buildings and facilities of the tertiary sector (services), for example offices of private companies, banks, commercial and retail activities, hospitals, etc. " sqref="C47 B47:B48" xr:uid="{DF2D3FED-E423-49CA-9B34-9ACDA2754EB6}"/>
    <dataValidation allowBlank="1" showInputMessage="1" showErrorMessage="1" prompt="Buildings that are primarily used as residential buildings. Social housing should be included in this sector." sqref="B50:C50" xr:uid="{C4C07FA1-052F-452B-BC20-96C77ABD6E78}"/>
    <dataValidation allowBlank="1" showInputMessage="1" showErrorMessage="1" prompt="Public lighting owned or operated by the local authority (e.g. street lighting and traffic lights). Non-municipal public lighting is included in the sector of “Tertiary buildings, equipment/facilities”." sqref="C45" xr:uid="{22DBC634-7040-498B-8C1C-04B3ECED4E5F}"/>
    <dataValidation allowBlank="1" showInputMessage="1" showErrorMessage="1" prompt="Vehicles owned and used by the local authority/administration." sqref="B56:C57" xr:uid="{481E228B-8B04-412F-B75B-3DF9553E0A89}"/>
    <dataValidation allowBlank="1" showInputMessage="1" showErrorMessage="1" prompt="Bus, tramway, metro, urban rail transportation and local ferries used for passenger transport." sqref="B59:C59" xr:uid="{790FDD58-DB70-4EC0-BDB0-7A494D9CBC91}"/>
    <dataValidation allowBlank="1" showInputMessage="1" showErrorMessage="1" prompt="Road, rail and boat transport in the territory of the local authority which refer to the transport of persons and goods not specified above (e.g. private passenger cars and freight transport)." sqref="B64:C64" xr:uid="{DFF0F190-27B9-419D-8F61-00EA2B4C207A}"/>
    <dataValidation allowBlank="1" showInputMessage="1" showErrorMessage="1" prompt="Industries not involved in the EU Emissions Trading Scheme (EU-ETS), if actions targeting industry are foreseen in the SEAP." sqref="C51" xr:uid="{794159DF-306A-472C-84BC-C5A0311E4FD9}"/>
    <dataValidation allowBlank="1" showInputMessage="1" showErrorMessage="1" prompt="Industries involved in the EU Emissions Trading Scheme (EU-ETS), if actions targeting those industries are foreseen in the SEAP. " sqref="C52" xr:uid="{3BFF36A2-3379-4A3A-A369-0BA3EFABCAFC}"/>
    <dataValidation allowBlank="1" showInputMessage="1" showErrorMessage="1" prompt="Refers to manufacturing and construction industries." sqref="B51:B52" xr:uid="{C84548FF-36B4-4EF4-AC29-6CE6D54D8FA4}"/>
    <dataValidation allowBlank="1" showInputMessage="1" showErrorMessage="1" prompt="Refers to emissions not related to energy, such as to CH4 and N2O emissions from wastewater treatment plants." sqref="B140:C140" xr:uid="{D1449C0C-1357-49BF-B318-D7DF6DFC2FEB}"/>
    <dataValidation allowBlank="1" showInputMessage="1" showErrorMessage="1" prompt="Refers to emissions not related to energy, such as CH4 from landfills." sqref="B135" xr:uid="{EAA373A8-6D70-4928-835C-2E77A64FBC72}"/>
    <dataValidation allowBlank="1" showInputMessage="1" showErrorMessage="1" prompt="Buildings, facilities and machinery of the primary sector (agriculture, forestry, fisheries), for example greenhouses, livestock facilities, irrigation, farm machinery and fishing boats." sqref="B73:B74 C73" xr:uid="{2F61D623-F8B8-4D5D-920C-8D78DA47FEB7}"/>
    <dataValidation allowBlank="1" showInputMessage="1" showErrorMessage="1" promptTitle="Covenant Key Sectors" prompt="are considered as the main sectors where local authorities can influence energy consumption and consequently reduce CO2 emissions." sqref="B78" xr:uid="{51E68028-A019-4F36-A140-042A6120D7F2}"/>
    <dataValidation allowBlank="1" showInputMessage="1" showErrorMessage="1" prompt="Refers to certified green electricity purchased by the local authority. Green electricity purchased by other actors should not be accounted here." sqref="B87:B88 C87" xr:uid="{A696E51A-C1C9-4F49-B50E-A5119394E069}"/>
    <dataValidation allowBlank="1" showInputMessage="1" showErrorMessage="1" prompt="Refers to any other non-energy related sector. Negative numbers are allowed in this cell, in case you need to report emissions reduction achieved through e.g. green infrastructures." sqref="B141:C141" xr:uid="{14B4A2DE-73AC-495C-8B11-50FFD2D4FFFB}"/>
  </dataValidations>
  <hyperlinks>
    <hyperlink ref="T6" location="Home!A1" display="y HOME" xr:uid="{557C9FAB-7D34-475B-BC7A-4B6EF9760918}"/>
    <hyperlink ref="F124" location="EFs!A1" display="Click here to visualise fuel emission factors" xr:uid="{A23AA9A2-FD78-4C34-BD18-061AE8218261}"/>
    <hyperlink ref="G124" location="EFs!A1" display="EFs!A1" xr:uid="{E88DCC05-1140-4D16-B65A-E32E5D8CE0FF}"/>
    <hyperlink ref="H124" location="EFs!A1" display="EFs!A1" xr:uid="{53C3E7A3-6654-4809-B441-F79BB5BC8D1E}"/>
    <hyperlink ref="I124" location="EFs!A1" display="EFs!A1" xr:uid="{0A6E547D-B40B-4FF6-B4BC-4405BD1777E3}"/>
    <hyperlink ref="B1" location="Turinys!A1" display="Turinys" xr:uid="{7C6CC1FF-6C02-4305-9092-71445AAAF5D1}"/>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5A35E-AD81-4730-A412-5285E2AD1348}">
  <sheetPr>
    <tabColor rgb="FFFFFF99"/>
  </sheetPr>
  <dimension ref="C1:S161"/>
  <sheetViews>
    <sheetView showGridLines="0" topLeftCell="A139" zoomScaleNormal="100" workbookViewId="0">
      <selection activeCell="O39" sqref="O39"/>
    </sheetView>
  </sheetViews>
  <sheetFormatPr defaultRowHeight="15" x14ac:dyDescent="0.25"/>
  <cols>
    <col min="1" max="1" width="5.5703125" customWidth="1"/>
    <col min="2" max="2" width="7.42578125" customWidth="1"/>
    <col min="15" max="15" width="69.85546875" customWidth="1"/>
    <col min="16" max="16" width="14.140625" customWidth="1"/>
    <col min="17" max="17" width="14.42578125" customWidth="1"/>
    <col min="18" max="18" width="13.140625" customWidth="1"/>
    <col min="19" max="19" width="12.42578125" customWidth="1"/>
  </cols>
  <sheetData>
    <row r="1" spans="3:19" ht="15.75" x14ac:dyDescent="0.25">
      <c r="C1" s="197" t="s">
        <v>0</v>
      </c>
    </row>
    <row r="3" spans="3:19" ht="47.25" x14ac:dyDescent="0.35">
      <c r="O3" s="316" t="s">
        <v>1356</v>
      </c>
      <c r="Q3" s="208" t="s">
        <v>1167</v>
      </c>
      <c r="R3" s="145" t="s">
        <v>1168</v>
      </c>
      <c r="S3" s="145" t="s">
        <v>1169</v>
      </c>
    </row>
    <row r="4" spans="3:19" ht="15.6" customHeight="1" x14ac:dyDescent="0.25">
      <c r="O4" s="1425" t="s">
        <v>1173</v>
      </c>
      <c r="P4" s="1425"/>
      <c r="Q4" s="355">
        <f>SUM(CIRIS!H12:H13)</f>
        <v>111801.11917064535</v>
      </c>
      <c r="R4" s="355">
        <f>SUM(CIRIS!I12:I13)</f>
        <v>150743.87099041056</v>
      </c>
      <c r="S4" s="355">
        <f>SUM(CIRIS!J12:J13)</f>
        <v>4522.316129712317</v>
      </c>
    </row>
    <row r="5" spans="3:19" ht="15.6" customHeight="1" x14ac:dyDescent="0.25">
      <c r="O5" s="1333" t="s">
        <v>1176</v>
      </c>
      <c r="P5" s="1429"/>
      <c r="Q5" s="355">
        <f>CIRIS!H14</f>
        <v>183417.71131111111</v>
      </c>
      <c r="R5" s="355">
        <f>CIRIS!I14</f>
        <v>2.0550600000000001</v>
      </c>
      <c r="S5" s="355">
        <f>CIRIS!J14</f>
        <v>0</v>
      </c>
    </row>
    <row r="6" spans="3:19" ht="15.6" customHeight="1" x14ac:dyDescent="0.25">
      <c r="O6" s="1317" t="str">
        <f>CIRIS!C38</f>
        <v>ATLIEKOS</v>
      </c>
      <c r="P6" s="1428"/>
      <c r="Q6" s="355">
        <f>SUM(CIRIS!H15:H16)</f>
        <v>55219.5670063</v>
      </c>
      <c r="R6" s="355">
        <f>SUM(CIRIS!I15:I16)</f>
        <v>0</v>
      </c>
      <c r="S6" s="355">
        <f>SUM(CIRIS!J15:J16)</f>
        <v>0</v>
      </c>
    </row>
    <row r="7" spans="3:19" ht="15.75" x14ac:dyDescent="0.25">
      <c r="O7" s="1317" t="str">
        <f>CIRIS!C47</f>
        <v xml:space="preserve">PRAMONĖ </v>
      </c>
      <c r="P7" s="1428"/>
      <c r="Q7" s="355">
        <f>CIRIS!H17</f>
        <v>8617.4034944153627</v>
      </c>
      <c r="R7" s="355">
        <f>CIRIS!I16</f>
        <v>0</v>
      </c>
      <c r="S7" s="355">
        <f>CIRIS!J17</f>
        <v>0</v>
      </c>
    </row>
    <row r="8" spans="3:19" ht="15.6" customHeight="1" x14ac:dyDescent="0.25">
      <c r="O8" s="1317" t="s">
        <v>1357</v>
      </c>
      <c r="P8" s="1428"/>
      <c r="Q8" s="355">
        <f>CIRIS!J52+CIRIS!J54</f>
        <v>54955.203128686044</v>
      </c>
      <c r="R8" s="355">
        <f>CIRIS!I17</f>
        <v>0</v>
      </c>
      <c r="S8" s="355">
        <f>CIRIS!J18</f>
        <v>0</v>
      </c>
    </row>
    <row r="9" spans="3:19" ht="15.6" customHeight="1" x14ac:dyDescent="0.25">
      <c r="O9" s="1317" t="str">
        <f>CIRIS!B19</f>
        <v>KITA III VERTINIMO SRITIS</v>
      </c>
      <c r="P9" s="1428"/>
      <c r="Q9" s="152"/>
      <c r="R9" s="152"/>
      <c r="S9" s="355">
        <f>CIRIS!J19</f>
        <v>0</v>
      </c>
    </row>
    <row r="10" spans="3:19" ht="15.6" customHeight="1" x14ac:dyDescent="0.25">
      <c r="O10" s="209"/>
      <c r="P10" s="209"/>
    </row>
    <row r="11" spans="3:19" ht="15.6" customHeight="1" x14ac:dyDescent="0.25">
      <c r="O11" s="209"/>
      <c r="P11" s="209"/>
    </row>
    <row r="12" spans="3:19" ht="15.6" customHeight="1" x14ac:dyDescent="0.25">
      <c r="O12" s="209"/>
      <c r="P12" s="209"/>
    </row>
    <row r="13" spans="3:19" ht="15.6" customHeight="1" x14ac:dyDescent="0.25">
      <c r="O13" s="209"/>
      <c r="P13" s="209"/>
    </row>
    <row r="14" spans="3:19" ht="15.6" customHeight="1" x14ac:dyDescent="0.25">
      <c r="O14" s="209"/>
      <c r="P14" s="209"/>
    </row>
    <row r="15" spans="3:19" ht="15.6" customHeight="1" x14ac:dyDescent="0.25">
      <c r="O15" s="209"/>
      <c r="P15" s="209"/>
    </row>
    <row r="16" spans="3:19" ht="15.6" customHeight="1" x14ac:dyDescent="0.25">
      <c r="O16" s="209"/>
      <c r="P16" s="209"/>
    </row>
    <row r="17" spans="15:16" ht="15.6" customHeight="1" x14ac:dyDescent="0.25">
      <c r="O17" s="209"/>
      <c r="P17" s="209"/>
    </row>
    <row r="18" spans="15:16" ht="15.6" customHeight="1" x14ac:dyDescent="0.25">
      <c r="O18" s="209"/>
      <c r="P18" s="209"/>
    </row>
    <row r="19" spans="15:16" ht="15.6" customHeight="1" x14ac:dyDescent="0.25">
      <c r="O19" s="209"/>
      <c r="P19" s="209"/>
    </row>
    <row r="20" spans="15:16" ht="15.6" customHeight="1" x14ac:dyDescent="0.25">
      <c r="O20" s="209"/>
      <c r="P20" s="209"/>
    </row>
    <row r="41" spans="15:18" ht="18.75" x14ac:dyDescent="0.35">
      <c r="O41" s="316" t="s">
        <v>1358</v>
      </c>
      <c r="Q41" s="160" t="s">
        <v>422</v>
      </c>
    </row>
    <row r="42" spans="15:18" ht="15.75" x14ac:dyDescent="0.25">
      <c r="O42" s="1425" t="str">
        <f>CIRIS!C24</f>
        <v>ENERGETIKA</v>
      </c>
      <c r="P42" s="1425"/>
      <c r="Q42" s="355">
        <f>SUM(Q4:S4)</f>
        <v>267067.30629076826</v>
      </c>
    </row>
    <row r="43" spans="15:18" ht="15.6" customHeight="1" x14ac:dyDescent="0.25">
      <c r="O43" s="1425" t="str">
        <f>CIRIS!C31</f>
        <v>TRANSPORTAS</v>
      </c>
      <c r="P43" s="1425"/>
      <c r="Q43" s="355">
        <f>SUM(Q5:S5)</f>
        <v>183419.76637111112</v>
      </c>
    </row>
    <row r="44" spans="15:18" ht="15.6" customHeight="1" x14ac:dyDescent="0.25">
      <c r="O44" s="1425" t="str">
        <f>CIRIS!C38</f>
        <v>ATLIEKOS</v>
      </c>
      <c r="P44" s="1425"/>
      <c r="Q44" s="355">
        <f>SUM(Q6:S6)</f>
        <v>55219.5670063</v>
      </c>
    </row>
    <row r="45" spans="15:18" ht="20.25" customHeight="1" x14ac:dyDescent="0.25">
      <c r="O45" s="1425" t="str">
        <f>CIRIS!C47</f>
        <v xml:space="preserve">PRAMONĖ </v>
      </c>
      <c r="P45" s="1425"/>
      <c r="Q45" s="355">
        <f>SUM(Q7:S7)</f>
        <v>8617.4034944153627</v>
      </c>
    </row>
    <row r="46" spans="15:18" ht="23.25" customHeight="1" x14ac:dyDescent="0.25">
      <c r="O46" s="1425" t="s">
        <v>1357</v>
      </c>
      <c r="P46" s="1425"/>
      <c r="Q46" s="355">
        <f>SUM(Q8:S8)</f>
        <v>54955.203128686044</v>
      </c>
    </row>
    <row r="47" spans="15:18" ht="15.6" customHeight="1" x14ac:dyDescent="0.25">
      <c r="O47" s="1425" t="str">
        <f>CIRIS!C56</f>
        <v>KITA III VERTINIMO SRITIS</v>
      </c>
      <c r="P47" s="1425"/>
      <c r="Q47" s="356">
        <f t="shared" ref="Q47" si="0">SUM(Q9:S9)</f>
        <v>0</v>
      </c>
    </row>
    <row r="48" spans="15:18" ht="16.5" customHeight="1" x14ac:dyDescent="0.25">
      <c r="O48" s="1426" t="s">
        <v>1359</v>
      </c>
      <c r="P48" s="1427"/>
      <c r="Q48" s="317">
        <f>+SUM(Q42:Q47)</f>
        <v>569279.24629128072</v>
      </c>
      <c r="R48" s="209"/>
    </row>
    <row r="49" spans="15:18" ht="15.75" x14ac:dyDescent="0.25">
      <c r="O49" s="209"/>
      <c r="P49" s="209"/>
      <c r="Q49" s="209"/>
      <c r="R49" s="209"/>
    </row>
    <row r="50" spans="15:18" ht="15.75" x14ac:dyDescent="0.25">
      <c r="O50" s="209"/>
      <c r="P50" s="209"/>
      <c r="Q50" s="209"/>
      <c r="R50" s="209"/>
    </row>
    <row r="51" spans="15:18" ht="15.75" x14ac:dyDescent="0.25">
      <c r="O51" s="209"/>
      <c r="P51" s="209"/>
      <c r="Q51" s="209"/>
      <c r="R51" s="209"/>
    </row>
    <row r="52" spans="15:18" ht="15.75" x14ac:dyDescent="0.25">
      <c r="O52" s="209"/>
      <c r="P52" s="209"/>
      <c r="Q52" s="209"/>
      <c r="R52" s="209"/>
    </row>
    <row r="53" spans="15:18" ht="15.75" x14ac:dyDescent="0.25">
      <c r="O53" s="209"/>
      <c r="P53" s="209"/>
      <c r="Q53" s="209"/>
      <c r="R53" s="209"/>
    </row>
    <row r="54" spans="15:18" ht="15.75" x14ac:dyDescent="0.25">
      <c r="O54" s="209"/>
      <c r="P54" s="209"/>
      <c r="Q54" s="209"/>
      <c r="R54" s="209"/>
    </row>
    <row r="55" spans="15:18" ht="15.75" x14ac:dyDescent="0.25">
      <c r="O55" s="209"/>
      <c r="P55" s="209"/>
      <c r="Q55" s="209"/>
      <c r="R55" s="209"/>
    </row>
    <row r="56" spans="15:18" ht="18.75" x14ac:dyDescent="0.35">
      <c r="O56" s="316" t="s">
        <v>1360</v>
      </c>
      <c r="P56" s="209"/>
      <c r="Q56" s="209"/>
      <c r="R56" s="209"/>
    </row>
    <row r="57" spans="15:18" ht="31.5" x14ac:dyDescent="0.25">
      <c r="O57" s="357"/>
      <c r="P57" s="358" t="s">
        <v>1167</v>
      </c>
      <c r="Q57" s="358" t="s">
        <v>1168</v>
      </c>
      <c r="R57" s="358" t="s">
        <v>1169</v>
      </c>
    </row>
    <row r="58" spans="15:18" ht="15.75" x14ac:dyDescent="0.25">
      <c r="O58" s="359" t="str">
        <f>CIRIS!C25</f>
        <v>Gyvenamieji pastatai</v>
      </c>
      <c r="P58" s="355">
        <f>CIRIS!J25</f>
        <v>26057.014390834476</v>
      </c>
      <c r="Q58" s="355">
        <f>CIRIS!K25</f>
        <v>52077.475486511044</v>
      </c>
      <c r="R58" s="355">
        <f>CIRIS!L25</f>
        <v>1562.3242645953312</v>
      </c>
    </row>
    <row r="59" spans="15:18" ht="32.1" customHeight="1" x14ac:dyDescent="0.25">
      <c r="O59" s="359" t="str">
        <f>CIRIS!C26</f>
        <v>Komerciniai ir instituciniai pastatai ir įrenginiai</v>
      </c>
      <c r="P59" s="355">
        <f>CIRIS!J26</f>
        <v>44702.700506370442</v>
      </c>
      <c r="Q59" s="355">
        <f>CIRIS!K26</f>
        <v>98666.395503899519</v>
      </c>
      <c r="R59" s="355">
        <f>CIRIS!L26</f>
        <v>2959.9918651169855</v>
      </c>
    </row>
    <row r="60" spans="15:18" ht="15.75" x14ac:dyDescent="0.25">
      <c r="O60" s="359" t="str">
        <f>CIRIS!C27</f>
        <v>Gamybos pramonė ir statyba</v>
      </c>
      <c r="P60" s="355">
        <f>CIRIS!J27</f>
        <v>40407.024084401244</v>
      </c>
      <c r="Q60" s="355">
        <f>CIRIS!K27</f>
        <v>0</v>
      </c>
      <c r="R60" s="355">
        <f>CIRIS!L27</f>
        <v>0</v>
      </c>
    </row>
    <row r="61" spans="15:18" ht="30" customHeight="1" x14ac:dyDescent="0.25">
      <c r="O61" s="359" t="str">
        <f>CIRIS!C28</f>
        <v>Energijos gamybos pramonė</v>
      </c>
      <c r="P61" s="355">
        <f>CIRIS!J28</f>
        <v>634.38018903918771</v>
      </c>
      <c r="Q61" s="355">
        <f>CIRIS!K28</f>
        <v>0</v>
      </c>
      <c r="R61" s="355">
        <f>CIRIS!L28</f>
        <v>0</v>
      </c>
    </row>
    <row r="62" spans="15:18" ht="30" customHeight="1" x14ac:dyDescent="0.25">
      <c r="O62" s="359" t="str">
        <f>CIRIS!C29</f>
        <v>Žemės ūkis ir miškininkystė</v>
      </c>
      <c r="P62" s="356">
        <f>CIRIS!J29</f>
        <v>0</v>
      </c>
      <c r="Q62" s="356">
        <f>CIRIS!K29</f>
        <v>0</v>
      </c>
      <c r="R62" s="356">
        <f>CIRIS!L29</f>
        <v>0</v>
      </c>
    </row>
    <row r="63" spans="15:18" ht="18.75" x14ac:dyDescent="0.35">
      <c r="O63" s="778" t="s">
        <v>1359</v>
      </c>
      <c r="P63" s="318">
        <f>SUM(P58:P62)</f>
        <v>111801.11917064535</v>
      </c>
      <c r="Q63" s="318">
        <f t="shared" ref="Q63:R63" si="1">SUM(Q58:Q62)</f>
        <v>150743.87099041056</v>
      </c>
      <c r="R63" s="318">
        <f t="shared" si="1"/>
        <v>4522.316129712317</v>
      </c>
    </row>
    <row r="72" spans="15:18" ht="18.75" x14ac:dyDescent="0.35">
      <c r="O72" s="316" t="s">
        <v>1361</v>
      </c>
    </row>
    <row r="73" spans="15:18" ht="31.5" x14ac:dyDescent="0.25">
      <c r="O73" s="357"/>
      <c r="P73" s="208" t="s">
        <v>1167</v>
      </c>
      <c r="Q73" s="145" t="s">
        <v>1168</v>
      </c>
      <c r="R73" s="145" t="s">
        <v>1169</v>
      </c>
    </row>
    <row r="74" spans="15:18" ht="15.75" x14ac:dyDescent="0.25">
      <c r="O74" s="162" t="str">
        <f>CIRIS!C32</f>
        <v>Kelių transportas</v>
      </c>
      <c r="P74" s="355">
        <f>CIRIS!J32</f>
        <v>182820.20848453511</v>
      </c>
      <c r="Q74" s="355">
        <f>CIRIS!K32</f>
        <v>2.0550600000000001</v>
      </c>
      <c r="R74" s="355">
        <f>CIRIS!L32</f>
        <v>0</v>
      </c>
    </row>
    <row r="75" spans="15:18" ht="15.75" x14ac:dyDescent="0.25">
      <c r="O75" s="347" t="str">
        <f>CIRIS!C33</f>
        <v>Geležinkelių transportas</v>
      </c>
      <c r="P75" s="355">
        <f>CIRIS!J33</f>
        <v>0</v>
      </c>
      <c r="Q75" s="355">
        <f>CIRIS!K33</f>
        <v>0</v>
      </c>
      <c r="R75" s="355">
        <f>CIRIS!L33</f>
        <v>0</v>
      </c>
    </row>
    <row r="76" spans="15:18" ht="15.75" x14ac:dyDescent="0.25">
      <c r="O76" s="347" t="str">
        <f>CIRIS!C34</f>
        <v>Laivyba</v>
      </c>
      <c r="P76" s="355">
        <f>CIRIS!J36</f>
        <v>597.50282657601065</v>
      </c>
      <c r="Q76" s="355">
        <f>CIRIS!K36</f>
        <v>0</v>
      </c>
      <c r="R76" s="355">
        <f>CIRIS!L36</f>
        <v>0</v>
      </c>
    </row>
    <row r="77" spans="15:18" ht="18.75" x14ac:dyDescent="0.35">
      <c r="O77" s="778" t="s">
        <v>1362</v>
      </c>
      <c r="P77" s="318">
        <f>SUM(P74:P76)</f>
        <v>183417.71131111111</v>
      </c>
      <c r="Q77" s="318">
        <f>SUM(Q74:Q76)</f>
        <v>2.0550600000000001</v>
      </c>
      <c r="R77" s="318">
        <f>SUM(R74:R76)</f>
        <v>0</v>
      </c>
    </row>
    <row r="87" spans="15:18" ht="18.75" x14ac:dyDescent="0.35">
      <c r="O87" s="316" t="s">
        <v>1363</v>
      </c>
    </row>
    <row r="88" spans="15:18" ht="31.5" x14ac:dyDescent="0.25">
      <c r="O88" s="357"/>
      <c r="P88" s="208" t="s">
        <v>1167</v>
      </c>
      <c r="Q88" s="145" t="s">
        <v>1168</v>
      </c>
      <c r="R88" s="145" t="s">
        <v>1169</v>
      </c>
    </row>
    <row r="89" spans="15:18" ht="15.75" x14ac:dyDescent="0.25">
      <c r="O89" s="360" t="str">
        <f>CIRIS!C39</f>
        <v>Komunalinių atliekų tvarkymas</v>
      </c>
      <c r="P89" s="355">
        <f>CIRIS!J39</f>
        <v>0</v>
      </c>
      <c r="Q89" s="355">
        <f>CIRIS!K39</f>
        <v>0</v>
      </c>
      <c r="R89" s="355">
        <f>CIRIS!L39</f>
        <v>0</v>
      </c>
    </row>
    <row r="90" spans="15:18" ht="15.75" x14ac:dyDescent="0.25">
      <c r="O90" s="360" t="str">
        <f>CIRIS!C40</f>
        <v>Atliekų deginimas be energijos gamybos</v>
      </c>
      <c r="P90" s="355">
        <f>CIRIS!J40</f>
        <v>0</v>
      </c>
      <c r="Q90" s="355">
        <f>CIRIS!K40</f>
        <v>0</v>
      </c>
      <c r="R90" s="355">
        <f>CIRIS!L40</f>
        <v>0</v>
      </c>
    </row>
    <row r="91" spans="15:18" ht="15.75" x14ac:dyDescent="0.25">
      <c r="O91" s="360" t="str">
        <f>CIRIS!C41</f>
        <v xml:space="preserve">Biologinis atliekų apdorojimas </v>
      </c>
      <c r="P91" s="355">
        <f>CIRIS!J41</f>
        <v>1576.3165000000001</v>
      </c>
      <c r="Q91" s="355">
        <f>CIRIS!K41</f>
        <v>0</v>
      </c>
      <c r="R91" s="355">
        <f>CIRIS!L41</f>
        <v>0</v>
      </c>
    </row>
    <row r="92" spans="15:18" ht="15.75" x14ac:dyDescent="0.25">
      <c r="O92" s="360" t="str">
        <f>CIRIS!C42</f>
        <v>Nuotekų tvarkymas ir šalinimas</v>
      </c>
      <c r="P92" s="355">
        <f>CIRIS!J42</f>
        <v>53643.250506299999</v>
      </c>
      <c r="Q92" s="355">
        <f>CIRIS!K42</f>
        <v>0</v>
      </c>
      <c r="R92" s="355">
        <f>CIRIS!L42</f>
        <v>0</v>
      </c>
    </row>
    <row r="93" spans="15:18" ht="18.75" x14ac:dyDescent="0.35">
      <c r="O93" s="778" t="s">
        <v>1359</v>
      </c>
      <c r="P93" s="318">
        <f>SUM(P89:P92)</f>
        <v>55219.5670063</v>
      </c>
      <c r="Q93" s="318">
        <f t="shared" ref="Q93:R93" si="2">SUM(Q89:Q92)</f>
        <v>0</v>
      </c>
      <c r="R93" s="318">
        <f t="shared" si="2"/>
        <v>0</v>
      </c>
    </row>
    <row r="106" spans="15:18" ht="18.75" x14ac:dyDescent="0.25">
      <c r="O106" s="781" t="s">
        <v>1364</v>
      </c>
      <c r="P106" s="782"/>
      <c r="Q106" s="782"/>
      <c r="R106" s="782"/>
    </row>
    <row r="107" spans="15:18" ht="31.5" x14ac:dyDescent="0.25">
      <c r="O107" s="357"/>
      <c r="P107" s="358" t="s">
        <v>1167</v>
      </c>
      <c r="Q107" s="358" t="s">
        <v>1168</v>
      </c>
      <c r="R107" s="358" t="s">
        <v>1169</v>
      </c>
    </row>
    <row r="108" spans="15:18" ht="15.75" x14ac:dyDescent="0.25">
      <c r="O108" s="361" t="str">
        <f>CIRIS!C48</f>
        <v xml:space="preserve">Pramonės procesai </v>
      </c>
      <c r="P108" s="355">
        <f>CIRIS!J48</f>
        <v>0</v>
      </c>
      <c r="Q108" s="355">
        <f>CIRIS!K48</f>
        <v>0</v>
      </c>
      <c r="R108" s="355">
        <f>CIRIS!L48</f>
        <v>0</v>
      </c>
    </row>
    <row r="109" spans="15:18" ht="15.75" x14ac:dyDescent="0.25">
      <c r="O109" s="361" t="str">
        <f>CIRIS!C49</f>
        <v>Produktų naudojimas</v>
      </c>
      <c r="P109" s="355">
        <f>CIRIS!J49</f>
        <v>8617.4034944153627</v>
      </c>
      <c r="Q109" s="355">
        <f>CIRIS!K49</f>
        <v>0</v>
      </c>
      <c r="R109" s="355">
        <f>CIRIS!L49</f>
        <v>0</v>
      </c>
    </row>
    <row r="110" spans="15:18" ht="18.75" x14ac:dyDescent="0.35">
      <c r="O110" s="778" t="s">
        <v>1359</v>
      </c>
      <c r="P110" s="318">
        <f>SUM(P108:P109)</f>
        <v>8617.4034944153627</v>
      </c>
      <c r="Q110" s="318">
        <f t="shared" ref="Q110:R110" si="3">SUM(Q108:Q109)</f>
        <v>0</v>
      </c>
      <c r="R110" s="318">
        <f t="shared" si="3"/>
        <v>0</v>
      </c>
    </row>
    <row r="112" spans="15:18" ht="31.35" customHeight="1" x14ac:dyDescent="0.25"/>
    <row r="126" spans="15:18" ht="30" customHeight="1" x14ac:dyDescent="0.25">
      <c r="O126" s="781" t="s">
        <v>1365</v>
      </c>
      <c r="P126" s="782"/>
      <c r="Q126" s="782"/>
      <c r="R126" s="782"/>
    </row>
    <row r="127" spans="15:18" ht="39.6" customHeight="1" x14ac:dyDescent="0.25">
      <c r="O127" s="357"/>
      <c r="P127" s="358" t="s">
        <v>1167</v>
      </c>
      <c r="Q127" s="358" t="s">
        <v>1168</v>
      </c>
      <c r="R127" s="358" t="s">
        <v>1169</v>
      </c>
    </row>
    <row r="128" spans="15:18" ht="15.75" x14ac:dyDescent="0.25">
      <c r="O128" s="162" t="str">
        <f>'V.1|3 Žemės ūkis - Suvestinė'!D15</f>
        <v>Žarnyno fermentacija</v>
      </c>
      <c r="P128" s="355">
        <f>'V.1|3 Žemės ūkis - Suvestinė'!J15</f>
        <v>27185.645759999999</v>
      </c>
      <c r="Q128" s="362" t="s">
        <v>1366</v>
      </c>
      <c r="R128" s="362" t="s">
        <v>1366</v>
      </c>
    </row>
    <row r="129" spans="15:18" ht="15.75" x14ac:dyDescent="0.25">
      <c r="O129" s="162" t="str">
        <f>'V.1|3 Žemės ūkis - Suvestinė'!D16</f>
        <v>Mėšlo susidarymas ir tvarkymas</v>
      </c>
      <c r="P129" s="355">
        <f>'V.1|3 Žemės ūkis - Suvestinė'!J16</f>
        <v>5791.2814799999996</v>
      </c>
      <c r="Q129" s="362" t="s">
        <v>1366</v>
      </c>
      <c r="R129" s="362" t="s">
        <v>1366</v>
      </c>
    </row>
    <row r="130" spans="15:18" ht="15.75" x14ac:dyDescent="0.25">
      <c r="O130" s="162" t="str">
        <f>'V.1|3 Žemės ūkis - Suvestinė'!D17</f>
        <v>Netiesioginiai išmetimai iš mėšlo tvarkymo</v>
      </c>
      <c r="P130" s="355">
        <f>'V.1|3 Žemės ūkis - Suvestinė'!J17</f>
        <v>332.58825000000002</v>
      </c>
      <c r="Q130" s="362" t="s">
        <v>1366</v>
      </c>
      <c r="R130" s="362" t="s">
        <v>1366</v>
      </c>
    </row>
    <row r="131" spans="15:18" ht="15.75" x14ac:dyDescent="0.25">
      <c r="O131" s="162" t="str">
        <f>'V.1|3 Žemės ūkis - Suvestinė'!D18</f>
        <v>Augalininkystė (trąšų naudojimas ir kita)</v>
      </c>
      <c r="P131" s="355">
        <f>'V.1|3 Žemės ūkis - Suvestinė'!J18</f>
        <v>53546.161558686043</v>
      </c>
      <c r="Q131" s="362" t="s">
        <v>1366</v>
      </c>
      <c r="R131" s="362" t="s">
        <v>1366</v>
      </c>
    </row>
    <row r="132" spans="15:18" ht="18.75" x14ac:dyDescent="0.35">
      <c r="O132" s="778" t="s">
        <v>1359</v>
      </c>
      <c r="P132" s="318">
        <f>SUM(P128:P131)</f>
        <v>86855.677048686048</v>
      </c>
      <c r="Q132" s="318">
        <f>SUM(Q128:Q131)</f>
        <v>0</v>
      </c>
      <c r="R132" s="318">
        <f>SUM(R128:R131)</f>
        <v>0</v>
      </c>
    </row>
    <row r="134" spans="15:18" ht="30" customHeight="1" x14ac:dyDescent="0.25"/>
    <row r="149" spans="15:18" ht="32.25" customHeight="1" x14ac:dyDescent="0.25">
      <c r="O149" s="1424" t="s">
        <v>1367</v>
      </c>
      <c r="P149" s="1424"/>
      <c r="Q149" s="781"/>
      <c r="R149" s="781"/>
    </row>
    <row r="150" spans="15:18" ht="37.35" customHeight="1" x14ac:dyDescent="0.25">
      <c r="O150" s="973"/>
      <c r="P150" s="648" t="s">
        <v>1167</v>
      </c>
      <c r="Q150" s="648" t="s">
        <v>1168</v>
      </c>
      <c r="R150" s="648" t="s">
        <v>1169</v>
      </c>
    </row>
    <row r="151" spans="15:18" ht="15.75" x14ac:dyDescent="0.25">
      <c r="O151" s="649" t="str">
        <f>'V.2 ŽNŽNKM – Suvestinė'!D13</f>
        <v>Miškai (miško žemė)</v>
      </c>
      <c r="P151" s="779">
        <f>'V.2 ŽNŽNKM – Suvestinė'!E13</f>
        <v>-106597.69119999999</v>
      </c>
      <c r="Q151" s="780" t="s">
        <v>1366</v>
      </c>
      <c r="R151" s="780" t="s">
        <v>1366</v>
      </c>
    </row>
    <row r="152" spans="15:18" ht="15.75" x14ac:dyDescent="0.25">
      <c r="O152" s="649" t="str">
        <f>'V.2 ŽNŽNKM – Suvestinė'!D14</f>
        <v>Žemės ūkio naudmenos (ariamoji žemė, sodai, pievos ir natūralios ganyklos)</v>
      </c>
      <c r="P152" s="779">
        <f>'V.2 ŽNŽNKM – Suvestinė'!E14</f>
        <v>-735.24670999999989</v>
      </c>
      <c r="Q152" s="780" t="s">
        <v>1366</v>
      </c>
      <c r="R152" s="780" t="s">
        <v>1366</v>
      </c>
    </row>
    <row r="153" spans="15:18" ht="15.75" x14ac:dyDescent="0.25">
      <c r="O153" s="932" t="str">
        <f>'V.2 ŽNŽNKM – Suvestinė'!D15</f>
        <v>Užstatyta teritorija (užstatyta teritorija ir keliai)</v>
      </c>
      <c r="P153" s="915">
        <f>'V.2 ŽNŽNKM – Suvestinė'!E15</f>
        <v>17602.805366666664</v>
      </c>
      <c r="Q153" s="780" t="s">
        <v>1366</v>
      </c>
      <c r="R153" s="780" t="s">
        <v>1366</v>
      </c>
    </row>
    <row r="154" spans="15:18" ht="15.75" x14ac:dyDescent="0.25">
      <c r="O154" s="932" t="str">
        <f>'V.2 ŽNŽNKM – Suvestinė'!D16</f>
        <v>Pavieniai medžiai</v>
      </c>
      <c r="P154" s="915">
        <f>'V.2 ŽNŽNKM – Suvestinė'!E16</f>
        <v>0</v>
      </c>
      <c r="Q154" s="780" t="s">
        <v>1366</v>
      </c>
      <c r="R154" s="780" t="s">
        <v>1366</v>
      </c>
    </row>
    <row r="155" spans="15:18" ht="18.75" x14ac:dyDescent="0.35">
      <c r="O155" s="931" t="s">
        <v>1359</v>
      </c>
      <c r="P155" s="318">
        <f>SUM(P150:P154)</f>
        <v>-89730.132543333326</v>
      </c>
      <c r="Q155" s="318">
        <f t="shared" ref="Q155:R155" si="4">SUM(Q150:Q154)</f>
        <v>0</v>
      </c>
      <c r="R155" s="318">
        <f t="shared" si="4"/>
        <v>0</v>
      </c>
    </row>
    <row r="156" spans="15:18" ht="25.7" customHeight="1" x14ac:dyDescent="0.25"/>
    <row r="161" ht="15.75" customHeight="1" x14ac:dyDescent="0.25"/>
  </sheetData>
  <sheetProtection algorithmName="SHA-512" hashValue="Dg6ju2rrqmgci4ILnUqIG9KYDVCAzLXf2LC7T6BYsYw2vhg3gsJOd8EajicQAnm4RxqlSimaDWkKtjK204Mc9g==" saltValue="h9wLSFkbukOcm4iC8XZr4Q==" spinCount="100000" sheet="1" objects="1" scenarios="1"/>
  <mergeCells count="14">
    <mergeCell ref="O9:P9"/>
    <mergeCell ref="O4:P4"/>
    <mergeCell ref="O5:P5"/>
    <mergeCell ref="O6:P6"/>
    <mergeCell ref="O7:P7"/>
    <mergeCell ref="O8:P8"/>
    <mergeCell ref="O149:P149"/>
    <mergeCell ref="O42:P42"/>
    <mergeCell ref="O43:P43"/>
    <mergeCell ref="O44:P44"/>
    <mergeCell ref="O45:P45"/>
    <mergeCell ref="O48:P48"/>
    <mergeCell ref="O46:P46"/>
    <mergeCell ref="O47:P47"/>
  </mergeCells>
  <hyperlinks>
    <hyperlink ref="C1" location="Turinys!A1" display="Turinys" xr:uid="{657C1FA3-B944-4104-B09F-BA3ED9B89892}"/>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D5C78-9FC2-4B83-8C16-433BB784CBDD}">
  <sheetPr>
    <tabColor rgb="FF7030A0"/>
  </sheetPr>
  <dimension ref="B1:AD34"/>
  <sheetViews>
    <sheetView topLeftCell="A4" zoomScale="80" zoomScaleNormal="80" workbookViewId="0">
      <selection activeCell="I15" sqref="I15"/>
    </sheetView>
  </sheetViews>
  <sheetFormatPr defaultRowHeight="15" customHeight="1" x14ac:dyDescent="0.25"/>
  <cols>
    <col min="2" max="2" width="56" customWidth="1"/>
    <col min="3" max="3" width="13.42578125" customWidth="1"/>
    <col min="4" max="4" width="11.5703125" customWidth="1"/>
    <col min="5" max="5" width="11.42578125" customWidth="1"/>
    <col min="6" max="6" width="12.42578125" customWidth="1"/>
    <col min="7" max="7" width="10.42578125" customWidth="1"/>
    <col min="9" max="9" width="11" customWidth="1"/>
    <col min="11" max="17" width="0" hidden="1" customWidth="1"/>
    <col min="18" max="18" width="11.42578125" hidden="1" customWidth="1"/>
    <col min="20" max="20" width="11.5703125" customWidth="1"/>
    <col min="22" max="28" width="0" hidden="1" customWidth="1"/>
    <col min="29" max="29" width="12.5703125" customWidth="1"/>
    <col min="30" max="30" width="12.42578125" customWidth="1"/>
  </cols>
  <sheetData>
    <row r="1" spans="2:30" ht="15" customHeight="1" x14ac:dyDescent="0.25">
      <c r="B1" s="197" t="s">
        <v>0</v>
      </c>
    </row>
    <row r="4" spans="2:30" ht="15" customHeight="1" x14ac:dyDescent="0.25">
      <c r="B4" s="1438" t="s">
        <v>1368</v>
      </c>
      <c r="C4" s="1434"/>
      <c r="D4" s="1434"/>
      <c r="E4" s="1434"/>
      <c r="F4" s="1434"/>
      <c r="G4" s="1434"/>
      <c r="H4" s="1434"/>
      <c r="I4" s="1434"/>
      <c r="J4" s="1434"/>
      <c r="K4" s="1434"/>
      <c r="L4" s="1434"/>
      <c r="M4" s="1434"/>
      <c r="N4" s="1434"/>
      <c r="O4" s="1434"/>
      <c r="P4" s="1434"/>
      <c r="Q4" s="1434"/>
      <c r="R4" s="1434"/>
      <c r="S4" s="1434"/>
      <c r="T4" s="1434"/>
      <c r="U4" s="1434"/>
      <c r="V4" s="975"/>
      <c r="W4" s="975"/>
      <c r="X4" s="975"/>
      <c r="Y4" s="975"/>
      <c r="Z4" s="975"/>
      <c r="AA4" s="975"/>
      <c r="AB4" s="1434"/>
      <c r="AC4" s="1434"/>
      <c r="AD4" s="999"/>
    </row>
    <row r="6" spans="2:30" ht="15" customHeight="1" x14ac:dyDescent="0.25">
      <c r="B6" s="363" t="s">
        <v>209</v>
      </c>
      <c r="C6" s="1439" t="str">
        <f>Savivaldybė!E5</f>
        <v>Klaipėdos r. sav.</v>
      </c>
      <c r="D6" s="1439"/>
      <c r="E6" s="1439"/>
      <c r="F6" s="1439"/>
    </row>
    <row r="7" spans="2:30" ht="15" customHeight="1" x14ac:dyDescent="0.25">
      <c r="B7" s="363" t="s">
        <v>1369</v>
      </c>
      <c r="C7" s="1440">
        <v>2024</v>
      </c>
      <c r="D7" s="1440"/>
      <c r="E7" s="1440"/>
      <c r="F7" s="1440"/>
    </row>
    <row r="8" spans="2:30" ht="15" customHeight="1" x14ac:dyDescent="0.25">
      <c r="B8" s="857" t="s">
        <v>1370</v>
      </c>
      <c r="C8" s="1442">
        <f>Grafikai!Q48</f>
        <v>569279.24629128072</v>
      </c>
      <c r="D8" s="1443"/>
      <c r="E8" s="1443"/>
      <c r="F8" s="1444"/>
    </row>
    <row r="9" spans="2:30" ht="15" customHeight="1" x14ac:dyDescent="0.25">
      <c r="B9" s="609" t="s">
        <v>1371</v>
      </c>
      <c r="C9" s="1431">
        <f>Savivaldybė!E8</f>
        <v>75782</v>
      </c>
      <c r="D9" s="1432"/>
      <c r="E9" s="1432"/>
      <c r="F9" s="1433"/>
    </row>
    <row r="10" spans="2:30" ht="32.25" customHeight="1" x14ac:dyDescent="0.25">
      <c r="B10" s="608" t="s">
        <v>1372</v>
      </c>
      <c r="C10" s="1441">
        <f>C8/C9</f>
        <v>7.512064161559219</v>
      </c>
      <c r="D10" s="1441"/>
      <c r="E10" s="1441"/>
      <c r="F10" s="1441"/>
    </row>
    <row r="11" spans="2:30" ht="15" customHeight="1" x14ac:dyDescent="0.25">
      <c r="B11" s="609" t="s">
        <v>1373</v>
      </c>
      <c r="C11" s="1440">
        <v>40</v>
      </c>
      <c r="D11" s="1440"/>
      <c r="E11" s="1440"/>
      <c r="F11" s="1440"/>
    </row>
    <row r="12" spans="2:30" ht="15" customHeight="1" x14ac:dyDescent="0.25">
      <c r="B12" s="609" t="s">
        <v>1374</v>
      </c>
      <c r="C12" s="1445">
        <v>60</v>
      </c>
      <c r="D12" s="1445"/>
      <c r="E12" s="1445"/>
      <c r="F12" s="1445"/>
    </row>
    <row r="13" spans="2:30" ht="15" customHeight="1" x14ac:dyDescent="0.25">
      <c r="B13" s="609" t="s">
        <v>1375</v>
      </c>
      <c r="C13" s="1430">
        <v>80</v>
      </c>
      <c r="D13" s="1430"/>
      <c r="E13" s="1430"/>
      <c r="F13" s="1430"/>
    </row>
    <row r="14" spans="2:30" ht="15" customHeight="1" x14ac:dyDescent="0.25">
      <c r="B14" s="827" t="s">
        <v>1376</v>
      </c>
      <c r="C14" s="1435">
        <f>$C$8-$C$8*C11/100</f>
        <v>341567.54777476843</v>
      </c>
      <c r="D14" s="1436"/>
      <c r="E14" s="1436"/>
      <c r="F14" s="1437"/>
    </row>
    <row r="15" spans="2:30" ht="15" customHeight="1" x14ac:dyDescent="0.25">
      <c r="B15" s="827" t="s">
        <v>1377</v>
      </c>
      <c r="C15" s="1435">
        <f t="shared" ref="C15" si="0">$C$8-$C$8*C12/100</f>
        <v>227711.69851651223</v>
      </c>
      <c r="D15" s="1436"/>
      <c r="E15" s="1436"/>
      <c r="F15" s="1437"/>
    </row>
    <row r="16" spans="2:30" ht="15" customHeight="1" x14ac:dyDescent="0.25">
      <c r="B16" s="609" t="s">
        <v>1378</v>
      </c>
      <c r="C16" s="1435">
        <f>$C$8-$C$8*C13/100</f>
        <v>113855.84925825614</v>
      </c>
      <c r="D16" s="1436"/>
      <c r="E16" s="1436"/>
      <c r="F16" s="1437"/>
    </row>
    <row r="17" spans="2:30" ht="15" customHeight="1" x14ac:dyDescent="0.25">
      <c r="B17" s="607"/>
    </row>
    <row r="18" spans="2:30" ht="15" customHeight="1" x14ac:dyDescent="0.25">
      <c r="B18" s="607"/>
    </row>
    <row r="19" spans="2:30" ht="15" customHeight="1" x14ac:dyDescent="0.25">
      <c r="B19" s="1434" t="s">
        <v>1379</v>
      </c>
      <c r="C19" s="1434"/>
      <c r="D19" s="1434"/>
      <c r="E19" s="1434"/>
      <c r="F19" s="1434"/>
      <c r="G19" s="1434"/>
      <c r="H19" s="1434"/>
      <c r="I19" s="1434"/>
      <c r="J19" s="1434"/>
      <c r="K19" s="1434"/>
      <c r="L19" s="1434"/>
      <c r="M19" s="1434"/>
      <c r="N19" s="1434"/>
      <c r="O19" s="1434"/>
      <c r="P19" s="1434"/>
      <c r="Q19" s="1434"/>
      <c r="R19" s="1434"/>
      <c r="S19" s="1434"/>
      <c r="T19" s="1434"/>
      <c r="U19" s="1434"/>
      <c r="V19" s="1434"/>
      <c r="W19" s="1434"/>
      <c r="X19" s="1434"/>
      <c r="Y19" s="1434"/>
      <c r="Z19" s="1434"/>
      <c r="AA19" s="1434"/>
      <c r="AB19" s="1434"/>
      <c r="AC19" s="1434"/>
      <c r="AD19" s="976"/>
    </row>
    <row r="21" spans="2:30" ht="15" customHeight="1" x14ac:dyDescent="0.25">
      <c r="C21" s="819" t="s">
        <v>1369</v>
      </c>
    </row>
    <row r="22" spans="2:30" ht="15" customHeight="1" x14ac:dyDescent="0.25">
      <c r="B22" s="363" t="s">
        <v>218</v>
      </c>
      <c r="C22" s="364">
        <v>2024</v>
      </c>
      <c r="D22" s="364"/>
      <c r="E22" s="364"/>
      <c r="F22" s="364"/>
      <c r="G22" s="364"/>
      <c r="H22" s="364"/>
      <c r="I22" s="364">
        <v>2030</v>
      </c>
      <c r="J22" s="364"/>
      <c r="K22" s="364"/>
      <c r="L22" s="364"/>
      <c r="M22" s="364"/>
      <c r="N22" s="364"/>
      <c r="O22" s="364"/>
      <c r="P22" s="364"/>
      <c r="Q22" s="364"/>
      <c r="R22" s="364"/>
      <c r="S22" s="364"/>
      <c r="T22" s="364">
        <v>2040</v>
      </c>
      <c r="U22" s="364"/>
      <c r="V22" s="364"/>
      <c r="W22" s="364"/>
      <c r="X22" s="364"/>
      <c r="Y22" s="364"/>
      <c r="Z22" s="364"/>
      <c r="AA22" s="364"/>
      <c r="AB22" s="364"/>
      <c r="AC22" s="364"/>
      <c r="AD22" s="364">
        <v>2050</v>
      </c>
    </row>
    <row r="23" spans="2:30" ht="17.45" customHeight="1" x14ac:dyDescent="0.25">
      <c r="B23" s="857" t="s">
        <v>1380</v>
      </c>
      <c r="C23" s="357">
        <f>Grafikai!Q48</f>
        <v>569279.24629128072</v>
      </c>
      <c r="D23" s="834"/>
      <c r="E23" s="834"/>
      <c r="F23" s="834"/>
      <c r="G23" s="834"/>
      <c r="H23" s="834"/>
      <c r="I23" s="835"/>
      <c r="J23" s="834"/>
      <c r="K23" s="834"/>
      <c r="L23" s="834"/>
      <c r="M23" s="834"/>
      <c r="N23" s="834"/>
      <c r="O23" s="834"/>
      <c r="P23" s="834"/>
      <c r="Q23" s="834"/>
      <c r="R23" s="834"/>
      <c r="S23" s="834"/>
      <c r="T23" s="834"/>
      <c r="U23" s="834"/>
      <c r="V23" s="834"/>
      <c r="W23" s="834"/>
      <c r="X23" s="834"/>
      <c r="Y23" s="834"/>
      <c r="Z23" s="834"/>
      <c r="AA23" s="834"/>
      <c r="AB23" s="834"/>
      <c r="AC23" s="834"/>
      <c r="AD23" s="834"/>
    </row>
    <row r="24" spans="2:30" ht="17.45" customHeight="1" x14ac:dyDescent="0.25">
      <c r="B24" s="828" t="s">
        <v>1381</v>
      </c>
      <c r="C24" s="831"/>
      <c r="D24" s="834"/>
      <c r="E24" s="834"/>
      <c r="F24" s="834"/>
      <c r="G24" s="834"/>
      <c r="H24" s="834"/>
      <c r="I24" s="831">
        <f>C14</f>
        <v>341567.54777476843</v>
      </c>
      <c r="J24" s="834"/>
      <c r="K24" s="834"/>
      <c r="L24" s="834"/>
      <c r="M24" s="834"/>
      <c r="N24" s="834"/>
      <c r="O24" s="834"/>
      <c r="P24" s="834"/>
      <c r="Q24" s="834"/>
      <c r="R24" s="834"/>
      <c r="S24" s="834"/>
      <c r="T24" s="831">
        <f>C15</f>
        <v>227711.69851651223</v>
      </c>
      <c r="U24" s="834"/>
      <c r="V24" s="834"/>
      <c r="W24" s="834"/>
      <c r="X24" s="834"/>
      <c r="Y24" s="834"/>
      <c r="Z24" s="834"/>
      <c r="AA24" s="834"/>
      <c r="AB24" s="834"/>
      <c r="AC24" s="834"/>
      <c r="AD24" s="831">
        <f>C16</f>
        <v>113855.84925825614</v>
      </c>
    </row>
    <row r="25" spans="2:30" ht="17.45" customHeight="1" x14ac:dyDescent="0.25">
      <c r="B25" s="828" t="s">
        <v>1382</v>
      </c>
      <c r="C25" s="831"/>
      <c r="D25" s="834"/>
      <c r="E25" s="834"/>
      <c r="F25" s="834"/>
      <c r="G25" s="834"/>
      <c r="H25" s="834"/>
      <c r="I25" s="831">
        <f>I24-I23</f>
        <v>341567.54777476843</v>
      </c>
      <c r="J25" s="834"/>
      <c r="K25" s="834"/>
      <c r="L25" s="834"/>
      <c r="M25" s="834"/>
      <c r="N25" s="834"/>
      <c r="O25" s="834"/>
      <c r="P25" s="834"/>
      <c r="Q25" s="834"/>
      <c r="R25" s="834"/>
      <c r="S25" s="834"/>
      <c r="T25" s="831">
        <f>T24-T23</f>
        <v>227711.69851651223</v>
      </c>
      <c r="U25" s="834"/>
      <c r="V25" s="834"/>
      <c r="W25" s="834"/>
      <c r="X25" s="834"/>
      <c r="Y25" s="834"/>
      <c r="Z25" s="834"/>
      <c r="AA25" s="834"/>
      <c r="AB25" s="834"/>
      <c r="AC25" s="834"/>
      <c r="AD25" s="831">
        <f>AD24-AD23</f>
        <v>113855.84925825614</v>
      </c>
    </row>
    <row r="26" spans="2:30" ht="15" customHeight="1" x14ac:dyDescent="0.25">
      <c r="B26" s="863" t="s">
        <v>1383</v>
      </c>
      <c r="C26" s="831">
        <f>C10</f>
        <v>7.512064161559219</v>
      </c>
      <c r="D26" s="834"/>
      <c r="E26" s="834"/>
      <c r="F26" s="834"/>
      <c r="G26" s="834"/>
      <c r="H26" s="834"/>
      <c r="I26" s="834"/>
      <c r="J26" s="834"/>
      <c r="K26" s="834"/>
      <c r="L26" s="834"/>
      <c r="M26" s="834"/>
      <c r="N26" s="834"/>
      <c r="O26" s="834"/>
      <c r="P26" s="834"/>
      <c r="Q26" s="834"/>
      <c r="R26" s="834"/>
      <c r="S26" s="834"/>
      <c r="T26" s="834"/>
      <c r="U26" s="834"/>
      <c r="V26" s="834"/>
      <c r="W26" s="834"/>
      <c r="X26" s="834"/>
      <c r="Y26" s="834"/>
      <c r="Z26" s="834"/>
      <c r="AA26" s="834"/>
      <c r="AB26" s="834"/>
      <c r="AC26" s="834"/>
      <c r="AD26" s="834"/>
    </row>
    <row r="27" spans="2:30" ht="33" customHeight="1" x14ac:dyDescent="0.25">
      <c r="B27" s="861" t="s">
        <v>1384</v>
      </c>
      <c r="C27" s="832">
        <f>C23/Savivaldybė!E9</f>
        <v>1.0154820661635404</v>
      </c>
      <c r="D27" s="834"/>
      <c r="E27" s="834"/>
      <c r="F27" s="834"/>
      <c r="G27" s="834"/>
      <c r="H27" s="834"/>
      <c r="I27" s="834"/>
      <c r="J27" s="834"/>
      <c r="K27" s="834"/>
      <c r="L27" s="834"/>
      <c r="M27" s="834"/>
      <c r="N27" s="834"/>
      <c r="O27" s="834"/>
      <c r="P27" s="834"/>
      <c r="Q27" s="834"/>
      <c r="R27" s="834"/>
      <c r="S27" s="834"/>
      <c r="T27" s="834"/>
      <c r="U27" s="834"/>
      <c r="V27" s="834"/>
      <c r="W27" s="834"/>
      <c r="X27" s="834"/>
      <c r="Y27" s="834"/>
      <c r="Z27" s="834"/>
      <c r="AA27" s="834"/>
      <c r="AB27" s="834"/>
      <c r="AC27" s="834"/>
      <c r="AD27" s="834"/>
    </row>
    <row r="28" spans="2:30" ht="39" customHeight="1" x14ac:dyDescent="0.25">
      <c r="B28" s="862" t="s">
        <v>1385</v>
      </c>
      <c r="C28" s="832">
        <f>C23/Savivaldybė!E10</f>
        <v>6.5158781967228361E-3</v>
      </c>
      <c r="D28" s="834"/>
      <c r="E28" s="834"/>
      <c r="F28" s="834"/>
      <c r="G28" s="834"/>
      <c r="H28" s="834"/>
      <c r="I28" s="834"/>
      <c r="J28" s="834"/>
      <c r="K28" s="834"/>
      <c r="L28" s="834"/>
      <c r="M28" s="834"/>
      <c r="N28" s="834"/>
      <c r="O28" s="834"/>
      <c r="P28" s="834"/>
      <c r="Q28" s="834"/>
      <c r="R28" s="834"/>
      <c r="S28" s="834"/>
      <c r="T28" s="834"/>
      <c r="U28" s="834"/>
      <c r="V28" s="834"/>
      <c r="W28" s="834"/>
      <c r="X28" s="834"/>
      <c r="Y28" s="834"/>
      <c r="Z28" s="834"/>
      <c r="AA28" s="834"/>
      <c r="AB28" s="834"/>
      <c r="AC28" s="834"/>
      <c r="AD28" s="834"/>
    </row>
    <row r="29" spans="2:30" ht="15" customHeight="1" x14ac:dyDescent="0.25">
      <c r="B29" s="865" t="s">
        <v>1386</v>
      </c>
      <c r="C29" s="860">
        <f>'II. Transportas – Suvestinė '!O41</f>
        <v>460.47962807309636</v>
      </c>
      <c r="D29" s="834"/>
      <c r="E29" s="834"/>
      <c r="F29" s="834"/>
      <c r="G29" s="834"/>
      <c r="H29" s="834"/>
      <c r="I29" s="834"/>
      <c r="J29" s="834"/>
      <c r="K29" s="834"/>
      <c r="L29" s="834"/>
      <c r="M29" s="834"/>
      <c r="N29" s="834"/>
      <c r="O29" s="834"/>
      <c r="P29" s="834"/>
      <c r="Q29" s="834"/>
      <c r="R29" s="834"/>
      <c r="S29" s="834"/>
      <c r="T29" s="834"/>
      <c r="U29" s="834"/>
      <c r="V29" s="834"/>
      <c r="W29" s="834"/>
      <c r="X29" s="834"/>
      <c r="Y29" s="834"/>
      <c r="Z29" s="834"/>
      <c r="AA29" s="834"/>
      <c r="AB29" s="834"/>
      <c r="AC29" s="834"/>
      <c r="AD29" s="834"/>
    </row>
    <row r="30" spans="2:30" ht="40.5" customHeight="1" x14ac:dyDescent="0.25">
      <c r="B30" s="864" t="s">
        <v>1387</v>
      </c>
      <c r="C30" s="832">
        <f>'I. Energetika – Suvestinė'!J44</f>
        <v>0</v>
      </c>
      <c r="D30" s="834"/>
      <c r="E30" s="834"/>
      <c r="F30" s="834"/>
      <c r="G30" s="834"/>
      <c r="H30" s="834"/>
      <c r="I30" s="834"/>
      <c r="J30" s="834"/>
      <c r="K30" s="834"/>
      <c r="L30" s="834"/>
      <c r="M30" s="834"/>
      <c r="N30" s="834"/>
      <c r="O30" s="834"/>
      <c r="P30" s="834"/>
      <c r="Q30" s="834"/>
      <c r="R30" s="834"/>
      <c r="S30" s="834"/>
      <c r="T30" s="834"/>
      <c r="U30" s="834"/>
      <c r="V30" s="834"/>
      <c r="W30" s="834"/>
      <c r="X30" s="834"/>
      <c r="Y30" s="834"/>
      <c r="Z30" s="834"/>
      <c r="AA30" s="834"/>
      <c r="AB30" s="834"/>
      <c r="AC30" s="834"/>
      <c r="AD30" s="834"/>
    </row>
    <row r="31" spans="2:30" ht="37.5" customHeight="1" x14ac:dyDescent="0.25">
      <c r="B31" s="859" t="s">
        <v>1388</v>
      </c>
      <c r="C31" s="833">
        <f>'I. Energetika – Suvestinė'!J30</f>
        <v>44702.700506370442</v>
      </c>
      <c r="D31" s="834"/>
      <c r="E31" s="834"/>
      <c r="F31" s="834"/>
      <c r="G31" s="834"/>
      <c r="H31" s="834"/>
      <c r="I31" s="834"/>
      <c r="J31" s="834"/>
      <c r="K31" s="834"/>
      <c r="L31" s="834"/>
      <c r="M31" s="834"/>
      <c r="N31" s="834"/>
      <c r="O31" s="834"/>
      <c r="P31" s="834"/>
      <c r="Q31" s="834"/>
      <c r="R31" s="834"/>
      <c r="S31" s="834"/>
      <c r="T31" s="834"/>
      <c r="U31" s="834"/>
      <c r="V31" s="834"/>
      <c r="W31" s="834"/>
      <c r="X31" s="834"/>
      <c r="Y31" s="834"/>
      <c r="Z31" s="834"/>
      <c r="AA31" s="834"/>
      <c r="AB31" s="834"/>
      <c r="AC31" s="834"/>
      <c r="AD31" s="834"/>
    </row>
    <row r="32" spans="2:30" ht="15" customHeight="1" x14ac:dyDescent="0.25">
      <c r="B32" s="866" t="s">
        <v>1389</v>
      </c>
      <c r="C32" s="833">
        <f>'V.2 ŽNŽNKM – Suvestinė'!E12</f>
        <v>-89730.132543333326</v>
      </c>
      <c r="D32" s="834"/>
      <c r="E32" s="834"/>
      <c r="F32" s="834"/>
      <c r="G32" s="834"/>
      <c r="H32" s="834"/>
      <c r="I32" s="834"/>
      <c r="J32" s="834"/>
      <c r="K32" s="834"/>
      <c r="L32" s="834"/>
      <c r="M32" s="834"/>
      <c r="N32" s="834"/>
      <c r="O32" s="834"/>
      <c r="P32" s="834"/>
      <c r="Q32" s="834"/>
      <c r="R32" s="834"/>
      <c r="S32" s="834"/>
      <c r="T32" s="834"/>
      <c r="U32" s="834"/>
      <c r="V32" s="834"/>
      <c r="W32" s="834"/>
      <c r="X32" s="834"/>
      <c r="Y32" s="834"/>
      <c r="Z32" s="834"/>
      <c r="AA32" s="834"/>
      <c r="AB32" s="834"/>
      <c r="AC32" s="834"/>
      <c r="AD32" s="834"/>
    </row>
    <row r="33" spans="2:30" ht="33.75" customHeight="1" x14ac:dyDescent="0.25">
      <c r="B33" s="974" t="s">
        <v>1390</v>
      </c>
      <c r="C33" s="833">
        <f>C32/Savivaldybė!E7</f>
        <v>-0.67804820145077249</v>
      </c>
      <c r="D33" s="836"/>
      <c r="E33" s="836"/>
      <c r="F33" s="836"/>
      <c r="G33" s="836"/>
      <c r="H33" s="836"/>
      <c r="I33" s="836"/>
      <c r="J33" s="836"/>
      <c r="K33" s="836"/>
      <c r="L33" s="836"/>
      <c r="M33" s="836"/>
      <c r="N33" s="836"/>
      <c r="O33" s="836"/>
      <c r="P33" s="836"/>
      <c r="Q33" s="836"/>
      <c r="R33" s="836"/>
      <c r="S33" s="836"/>
      <c r="T33" s="836"/>
      <c r="U33" s="836"/>
      <c r="V33" s="836"/>
      <c r="W33" s="836"/>
      <c r="X33" s="836"/>
      <c r="Y33" s="836"/>
      <c r="Z33" s="836"/>
      <c r="AA33" s="836"/>
      <c r="AB33" s="836"/>
      <c r="AC33" s="836"/>
      <c r="AD33" s="836"/>
    </row>
    <row r="34" spans="2:30" ht="15" customHeight="1" x14ac:dyDescent="0.25">
      <c r="B34" s="609" t="s">
        <v>1391</v>
      </c>
      <c r="C34" s="837" t="s">
        <v>1366</v>
      </c>
      <c r="D34" s="837" t="s">
        <v>1366</v>
      </c>
      <c r="E34" s="837" t="s">
        <v>1366</v>
      </c>
      <c r="F34" s="837" t="s">
        <v>1366</v>
      </c>
      <c r="G34" s="837" t="s">
        <v>1366</v>
      </c>
      <c r="H34" s="837" t="s">
        <v>1366</v>
      </c>
      <c r="I34" s="837" t="str">
        <f>IF(I23&lt;=I24,"TAIP","NE")</f>
        <v>TAIP</v>
      </c>
      <c r="J34" s="837" t="s">
        <v>1366</v>
      </c>
      <c r="K34" s="837"/>
      <c r="L34" s="837"/>
      <c r="M34" s="837"/>
      <c r="N34" s="837"/>
      <c r="O34" s="837"/>
      <c r="P34" s="837"/>
      <c r="Q34" s="837" t="s">
        <v>1366</v>
      </c>
      <c r="R34" s="837" t="s">
        <v>1366</v>
      </c>
      <c r="S34" s="837" t="s">
        <v>1366</v>
      </c>
      <c r="T34" s="837" t="str">
        <f>IF(T23&lt;=T24,"TAIP","NE")</f>
        <v>TAIP</v>
      </c>
      <c r="U34" s="837" t="s">
        <v>1366</v>
      </c>
      <c r="V34" s="837"/>
      <c r="W34" s="837"/>
      <c r="X34" s="837"/>
      <c r="Y34" s="837"/>
      <c r="Z34" s="837"/>
      <c r="AA34" s="837"/>
      <c r="AB34" s="837" t="s">
        <v>1366</v>
      </c>
      <c r="AC34" s="837" t="s">
        <v>1366</v>
      </c>
      <c r="AD34" s="837" t="str">
        <f>IF(AD23&lt;=AD24,"TAIP","NE")</f>
        <v>TAIP</v>
      </c>
    </row>
  </sheetData>
  <sheetProtection algorithmName="SHA-512" hashValue="kbw5ARs8Q6T9/Pl2HGGPhFGOgMamERAKuMQbNpz7qF5jHTk6IRW193FgQ4aMA6Td6wpA3nNPgkSlbFrEhM2DYg==" saltValue="m5JUtVh/1taEvXjYw0ebqA==" spinCount="100000" sheet="1" objects="1" scenarios="1"/>
  <protectedRanges>
    <protectedRange sqref="C7:F7" name="Diapazonas1"/>
    <protectedRange sqref="C11:F13" name="Diapazonas2"/>
    <protectedRange sqref="C22:AD23" name="Diapazonas3"/>
    <protectedRange sqref="D26:AD33" name="Diapazonas4"/>
    <protectedRange sqref="D24:H25" name="Diapazonas5"/>
    <protectedRange sqref="J24:S25" name="Diapazonas6"/>
    <protectedRange sqref="U24:AC25" name="Diapazonas7"/>
  </protectedRanges>
  <mergeCells count="18">
    <mergeCell ref="H4:Q4"/>
    <mergeCell ref="R4:U4"/>
    <mergeCell ref="AB4:AC4"/>
    <mergeCell ref="C14:F14"/>
    <mergeCell ref="C15:F15"/>
    <mergeCell ref="B4:G4"/>
    <mergeCell ref="C6:F6"/>
    <mergeCell ref="C7:F7"/>
    <mergeCell ref="C10:F10"/>
    <mergeCell ref="C8:F8"/>
    <mergeCell ref="C11:F11"/>
    <mergeCell ref="C12:F12"/>
    <mergeCell ref="C13:F13"/>
    <mergeCell ref="C9:F9"/>
    <mergeCell ref="B19:G19"/>
    <mergeCell ref="H19:S19"/>
    <mergeCell ref="T19:AC19"/>
    <mergeCell ref="C16:F16"/>
  </mergeCells>
  <phoneticPr fontId="72" type="noConversion"/>
  <conditionalFormatting sqref="D34:AD34">
    <cfRule type="cellIs" dxfId="1" priority="1" operator="equal">
      <formula>"NE"</formula>
    </cfRule>
    <cfRule type="cellIs" dxfId="0" priority="2" operator="equal">
      <formula>"TAIP"</formula>
    </cfRule>
  </conditionalFormatting>
  <hyperlinks>
    <hyperlink ref="B1" location="Turinys!A1" display="Turinys" xr:uid="{D78C662A-ED6F-47C0-AD26-A2D6AF17B166}"/>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4D9CF-9731-450C-8A2D-A844CE2C3F48}">
  <sheetPr>
    <tabColor theme="9" tint="0.79998168889431442"/>
  </sheetPr>
  <dimension ref="B1:G27"/>
  <sheetViews>
    <sheetView topLeftCell="A7" zoomScaleNormal="100" workbookViewId="0">
      <selection activeCell="H12" sqref="H12"/>
    </sheetView>
  </sheetViews>
  <sheetFormatPr defaultRowHeight="15" x14ac:dyDescent="0.25"/>
  <cols>
    <col min="2" max="2" width="17.5703125" customWidth="1"/>
    <col min="3" max="3" width="31.5703125" customWidth="1"/>
    <col min="4" max="4" width="22.42578125" customWidth="1"/>
    <col min="5" max="5" width="21.5703125" customWidth="1"/>
  </cols>
  <sheetData>
    <row r="1" spans="2:7" ht="15.75" x14ac:dyDescent="0.25">
      <c r="B1" s="197" t="s">
        <v>0</v>
      </c>
    </row>
    <row r="2" spans="2:7" ht="15.75" thickBot="1" x14ac:dyDescent="0.3"/>
    <row r="3" spans="2:7" ht="15.75" thickBot="1" x14ac:dyDescent="0.3">
      <c r="B3" s="594" t="s">
        <v>52</v>
      </c>
      <c r="C3" s="595"/>
      <c r="D3" s="595"/>
      <c r="E3" s="596"/>
    </row>
    <row r="4" spans="2:7" x14ac:dyDescent="0.25">
      <c r="B4" s="597"/>
      <c r="C4" s="597"/>
      <c r="D4" s="597"/>
      <c r="E4" s="597"/>
    </row>
    <row r="5" spans="2:7" ht="14.45" customHeight="1" x14ac:dyDescent="0.25">
      <c r="B5" s="1064" t="s">
        <v>53</v>
      </c>
      <c r="C5" s="1065"/>
      <c r="D5" s="1066"/>
      <c r="E5" s="366" t="s">
        <v>54</v>
      </c>
    </row>
    <row r="6" spans="2:7" ht="48" customHeight="1" x14ac:dyDescent="0.25">
      <c r="B6" s="366" t="s">
        <v>55</v>
      </c>
      <c r="C6" s="366" t="s">
        <v>56</v>
      </c>
      <c r="D6" s="366" t="s">
        <v>57</v>
      </c>
      <c r="E6" s="366" t="s">
        <v>58</v>
      </c>
    </row>
    <row r="7" spans="2:7" ht="18" x14ac:dyDescent="0.25">
      <c r="B7" s="367"/>
      <c r="C7" s="368"/>
      <c r="D7" s="369"/>
      <c r="E7" s="370" t="s">
        <v>59</v>
      </c>
    </row>
    <row r="8" spans="2:7" ht="14.85" customHeight="1" x14ac:dyDescent="0.25">
      <c r="B8" s="598" t="s">
        <v>60</v>
      </c>
      <c r="C8" s="599" t="s">
        <v>61</v>
      </c>
      <c r="D8" s="600" t="s">
        <v>61</v>
      </c>
      <c r="E8" s="601">
        <v>1</v>
      </c>
    </row>
    <row r="9" spans="2:7" ht="14.85" customHeight="1" x14ac:dyDescent="0.25">
      <c r="B9" s="598" t="s">
        <v>62</v>
      </c>
      <c r="C9" s="599" t="s">
        <v>63</v>
      </c>
      <c r="D9" s="600" t="s">
        <v>63</v>
      </c>
      <c r="E9" s="601">
        <v>28</v>
      </c>
    </row>
    <row r="10" spans="2:7" ht="14.85" customHeight="1" x14ac:dyDescent="0.25">
      <c r="B10" s="598" t="s">
        <v>64</v>
      </c>
      <c r="C10" s="599" t="s">
        <v>65</v>
      </c>
      <c r="D10" s="600" t="s">
        <v>65</v>
      </c>
      <c r="E10" s="601">
        <v>265</v>
      </c>
    </row>
    <row r="11" spans="2:7" x14ac:dyDescent="0.25">
      <c r="B11" s="1061" t="s">
        <v>66</v>
      </c>
      <c r="C11" s="1062"/>
      <c r="D11" s="1062"/>
      <c r="E11" s="1063"/>
    </row>
    <row r="12" spans="2:7" ht="15.6" customHeight="1" x14ac:dyDescent="0.25">
      <c r="B12" s="598" t="s">
        <v>67</v>
      </c>
      <c r="C12" s="599" t="s">
        <v>68</v>
      </c>
      <c r="D12" s="600" t="s">
        <v>68</v>
      </c>
      <c r="E12" s="601">
        <v>23500</v>
      </c>
      <c r="G12" s="1"/>
    </row>
    <row r="13" spans="2:7" ht="14.45" customHeight="1" x14ac:dyDescent="0.25">
      <c r="B13" s="598" t="s">
        <v>69</v>
      </c>
      <c r="C13" s="599" t="s">
        <v>70</v>
      </c>
      <c r="D13" s="600" t="s">
        <v>71</v>
      </c>
      <c r="E13" s="601">
        <v>6630</v>
      </c>
    </row>
    <row r="14" spans="2:7" ht="14.85" customHeight="1" x14ac:dyDescent="0.25">
      <c r="B14" s="598" t="s">
        <v>72</v>
      </c>
      <c r="C14" s="599" t="s">
        <v>73</v>
      </c>
      <c r="D14" s="600" t="s">
        <v>74</v>
      </c>
      <c r="E14" s="601">
        <v>11100</v>
      </c>
    </row>
    <row r="15" spans="2:7" ht="14.85" customHeight="1" x14ac:dyDescent="0.25">
      <c r="B15" s="598" t="s">
        <v>75</v>
      </c>
      <c r="C15" s="600" t="s">
        <v>76</v>
      </c>
      <c r="D15" s="600" t="s">
        <v>77</v>
      </c>
      <c r="E15" s="601">
        <v>12400</v>
      </c>
    </row>
    <row r="16" spans="2:7" ht="14.85" customHeight="1" x14ac:dyDescent="0.25">
      <c r="B16" s="598" t="s">
        <v>78</v>
      </c>
      <c r="C16" s="600" t="s">
        <v>79</v>
      </c>
      <c r="D16" s="600" t="s">
        <v>80</v>
      </c>
      <c r="E16" s="601">
        <v>677</v>
      </c>
    </row>
    <row r="17" spans="2:5" ht="14.85" customHeight="1" x14ac:dyDescent="0.25">
      <c r="B17" s="598" t="s">
        <v>81</v>
      </c>
      <c r="C17" s="600" t="s">
        <v>82</v>
      </c>
      <c r="D17" s="600" t="s">
        <v>83</v>
      </c>
      <c r="E17" s="601">
        <v>116</v>
      </c>
    </row>
    <row r="18" spans="2:5" ht="14.85" customHeight="1" x14ac:dyDescent="0.25">
      <c r="B18" s="598" t="s">
        <v>84</v>
      </c>
      <c r="C18" s="600" t="s">
        <v>85</v>
      </c>
      <c r="D18" s="600" t="s">
        <v>86</v>
      </c>
      <c r="E18" s="601">
        <v>3170</v>
      </c>
    </row>
    <row r="19" spans="2:5" ht="14.85" customHeight="1" x14ac:dyDescent="0.25">
      <c r="B19" s="598" t="s">
        <v>87</v>
      </c>
      <c r="C19" s="600" t="s">
        <v>88</v>
      </c>
      <c r="D19" s="600" t="s">
        <v>89</v>
      </c>
      <c r="E19" s="601">
        <v>1120</v>
      </c>
    </row>
    <row r="20" spans="2:5" ht="14.85" customHeight="1" x14ac:dyDescent="0.25">
      <c r="B20" s="598" t="s">
        <v>90</v>
      </c>
      <c r="C20" s="600" t="s">
        <v>91</v>
      </c>
      <c r="D20" s="600" t="s">
        <v>92</v>
      </c>
      <c r="E20" s="601">
        <v>1300</v>
      </c>
    </row>
    <row r="21" spans="2:5" ht="14.85" customHeight="1" x14ac:dyDescent="0.25">
      <c r="B21" s="602" t="s">
        <v>93</v>
      </c>
      <c r="C21" s="600" t="s">
        <v>94</v>
      </c>
      <c r="D21" s="603" t="s">
        <v>95</v>
      </c>
      <c r="E21" s="601">
        <v>328</v>
      </c>
    </row>
    <row r="22" spans="2:5" ht="14.85" customHeight="1" x14ac:dyDescent="0.25">
      <c r="B22" s="602" t="s">
        <v>96</v>
      </c>
      <c r="C22" s="600" t="s">
        <v>97</v>
      </c>
      <c r="D22" s="603" t="s">
        <v>98</v>
      </c>
      <c r="E22" s="601">
        <v>4800</v>
      </c>
    </row>
    <row r="23" spans="2:5" ht="14.85" customHeight="1" x14ac:dyDescent="0.25">
      <c r="B23" s="602" t="s">
        <v>99</v>
      </c>
      <c r="C23" s="600" t="s">
        <v>100</v>
      </c>
      <c r="D23" s="603" t="s">
        <v>101</v>
      </c>
      <c r="E23" s="601">
        <v>138</v>
      </c>
    </row>
    <row r="24" spans="2:5" ht="14.85" customHeight="1" x14ac:dyDescent="0.25">
      <c r="B24" s="602" t="s">
        <v>102</v>
      </c>
      <c r="C24" s="600" t="s">
        <v>103</v>
      </c>
      <c r="D24" s="603" t="s">
        <v>104</v>
      </c>
      <c r="E24" s="601">
        <v>3350</v>
      </c>
    </row>
    <row r="25" spans="2:5" ht="14.85" customHeight="1" x14ac:dyDescent="0.25">
      <c r="B25" s="602" t="s">
        <v>105</v>
      </c>
      <c r="C25" s="600" t="s">
        <v>106</v>
      </c>
      <c r="D25" s="603" t="s">
        <v>107</v>
      </c>
      <c r="E25" s="601">
        <v>8060</v>
      </c>
    </row>
    <row r="26" spans="2:5" ht="14.85" customHeight="1" x14ac:dyDescent="0.25">
      <c r="B26" s="602" t="s">
        <v>108</v>
      </c>
      <c r="C26" s="600" t="s">
        <v>109</v>
      </c>
      <c r="D26" s="603" t="s">
        <v>110</v>
      </c>
      <c r="E26" s="601">
        <v>716</v>
      </c>
    </row>
    <row r="27" spans="2:5" ht="14.85" customHeight="1" x14ac:dyDescent="0.25">
      <c r="B27" s="598" t="s">
        <v>111</v>
      </c>
      <c r="C27" s="604" t="s">
        <v>112</v>
      </c>
      <c r="D27" s="599" t="s">
        <v>112</v>
      </c>
      <c r="E27" s="601">
        <v>16100</v>
      </c>
    </row>
  </sheetData>
  <mergeCells count="2">
    <mergeCell ref="B11:E11"/>
    <mergeCell ref="B5:D5"/>
  </mergeCells>
  <hyperlinks>
    <hyperlink ref="B1" location="Turinys!A1" display="Turinys" xr:uid="{3D1651B7-F642-4038-9A63-21B595439BCC}"/>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AE48C-F578-4D98-83E3-060204C6A508}">
  <sheetPr>
    <tabColor theme="9" tint="0.79998168889431442"/>
  </sheetPr>
  <dimension ref="A1:BOK79"/>
  <sheetViews>
    <sheetView zoomScale="50" zoomScaleNormal="50" workbookViewId="0">
      <selection activeCell="K75" sqref="K75"/>
    </sheetView>
  </sheetViews>
  <sheetFormatPr defaultRowHeight="15" x14ac:dyDescent="0.25"/>
  <cols>
    <col min="2" max="2" width="66.5703125" customWidth="1"/>
    <col min="3" max="3" width="19.42578125" customWidth="1"/>
    <col min="4" max="4" width="30.5703125" customWidth="1"/>
    <col min="5" max="5" width="15.85546875" customWidth="1"/>
    <col min="6" max="6" width="18" customWidth="1"/>
    <col min="7" max="7" width="25" customWidth="1"/>
    <col min="8" max="8" width="24.42578125" customWidth="1"/>
    <col min="9" max="9" width="16.42578125" customWidth="1"/>
    <col min="10" max="10" width="16.140625" bestFit="1" customWidth="1"/>
    <col min="11" max="11" width="16.42578125" bestFit="1" customWidth="1"/>
    <col min="12" max="12" width="11.5703125" customWidth="1"/>
    <col min="13" max="13" width="14.42578125" customWidth="1"/>
    <col min="14" max="14" width="54.42578125" customWidth="1"/>
  </cols>
  <sheetData>
    <row r="1" spans="1:1753" ht="15.75" x14ac:dyDescent="0.25">
      <c r="B1" s="197" t="s">
        <v>0</v>
      </c>
      <c r="C1" s="197"/>
    </row>
    <row r="2" spans="1:1753" ht="15.75" thickBot="1" x14ac:dyDescent="0.3"/>
    <row r="3" spans="1:1753" ht="16.5" thickBot="1" x14ac:dyDescent="0.3">
      <c r="B3" s="1068" t="s">
        <v>113</v>
      </c>
      <c r="C3" s="1003"/>
      <c r="D3" s="1003"/>
      <c r="E3" s="1003"/>
      <c r="F3" s="1003"/>
      <c r="G3" s="1003"/>
      <c r="H3" s="1003"/>
      <c r="I3" s="1003"/>
      <c r="J3" s="1003"/>
      <c r="K3" s="1003"/>
      <c r="L3" s="1003"/>
      <c r="M3" s="1003"/>
      <c r="N3" s="1004"/>
    </row>
    <row r="4" spans="1:1753" ht="15.75" x14ac:dyDescent="0.25">
      <c r="B4" s="223"/>
      <c r="C4" s="223"/>
      <c r="D4" s="223"/>
      <c r="E4" s="223"/>
      <c r="F4" s="223"/>
      <c r="G4" s="223"/>
      <c r="H4" s="223"/>
      <c r="I4" s="223"/>
      <c r="J4" s="223"/>
      <c r="K4" s="223"/>
      <c r="L4" s="223"/>
      <c r="M4" s="223"/>
      <c r="N4" s="223"/>
    </row>
    <row r="5" spans="1:1753" s="187" customFormat="1" ht="18.75" x14ac:dyDescent="0.35">
      <c r="A5"/>
      <c r="B5" s="371" t="s">
        <v>114</v>
      </c>
      <c r="C5" s="371" t="s">
        <v>115</v>
      </c>
      <c r="D5" s="371" t="s">
        <v>116</v>
      </c>
      <c r="E5" s="371" t="s">
        <v>117</v>
      </c>
      <c r="F5" s="371" t="s">
        <v>118</v>
      </c>
      <c r="G5" s="371" t="s">
        <v>119</v>
      </c>
      <c r="H5" s="371" t="s">
        <v>120</v>
      </c>
      <c r="I5" s="371" t="s">
        <v>121</v>
      </c>
      <c r="J5" s="371" t="s">
        <v>122</v>
      </c>
      <c r="K5" s="371" t="s">
        <v>123</v>
      </c>
      <c r="L5" s="371" t="s">
        <v>124</v>
      </c>
      <c r="M5" s="372" t="s">
        <v>125</v>
      </c>
      <c r="N5" s="371" t="s">
        <v>126</v>
      </c>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row>
    <row r="6" spans="1:1753" s="201" customFormat="1" ht="15.75" x14ac:dyDescent="0.25">
      <c r="A6"/>
      <c r="B6" s="1067" t="s">
        <v>127</v>
      </c>
      <c r="C6" s="1067"/>
      <c r="D6" s="1067"/>
      <c r="E6" s="1067"/>
      <c r="F6" s="1067"/>
      <c r="G6" s="1067"/>
      <c r="H6" s="1067"/>
      <c r="I6" s="1067"/>
      <c r="J6" s="1067"/>
      <c r="K6" s="1067"/>
      <c r="L6" s="1067"/>
      <c r="M6" s="1067"/>
      <c r="N6" s="1067"/>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row>
    <row r="7" spans="1:1753" s="201" customFormat="1" ht="15.75" x14ac:dyDescent="0.25">
      <c r="A7"/>
      <c r="B7" s="373" t="s">
        <v>128</v>
      </c>
      <c r="C7" s="374" t="s">
        <v>129</v>
      </c>
      <c r="D7" s="373" t="s">
        <v>130</v>
      </c>
      <c r="E7" s="375" t="s">
        <v>131</v>
      </c>
      <c r="F7" s="376"/>
      <c r="G7" s="373">
        <f>42.91</f>
        <v>42.91</v>
      </c>
      <c r="H7" s="373">
        <v>4.2909999999999997E-2</v>
      </c>
      <c r="I7" s="620">
        <v>72.8</v>
      </c>
      <c r="J7" s="379">
        <v>3</v>
      </c>
      <c r="K7" s="379">
        <v>0.6</v>
      </c>
      <c r="L7" s="379">
        <f>I7+J7*VAP!$E$9/1000+'Taršos faktoriai'!K7*VAP!$E$10/1000</f>
        <v>73.043000000000006</v>
      </c>
      <c r="M7" s="379"/>
      <c r="N7" s="373" t="s">
        <v>132</v>
      </c>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row>
    <row r="8" spans="1:1753" s="201" customFormat="1" ht="15.75" x14ac:dyDescent="0.25">
      <c r="A8"/>
      <c r="B8" s="373" t="s">
        <v>133</v>
      </c>
      <c r="C8" s="374" t="s">
        <v>129</v>
      </c>
      <c r="D8" s="373" t="s">
        <v>130</v>
      </c>
      <c r="E8" s="375" t="s">
        <v>131</v>
      </c>
      <c r="F8" s="376"/>
      <c r="G8" s="373">
        <v>39.770000000000003</v>
      </c>
      <c r="H8" s="373">
        <f t="shared" ref="H8:H39" si="0">G8/1000</f>
        <v>3.977E-2</v>
      </c>
      <c r="I8" s="620">
        <v>78.400000000000006</v>
      </c>
      <c r="J8" s="379">
        <v>3</v>
      </c>
      <c r="K8" s="379">
        <v>0.6</v>
      </c>
      <c r="L8" s="379">
        <f>I8+J8*VAP!$E$9/1000+'Taršos faktoriai'!K8*VAP!$E$10/1000</f>
        <v>78.643000000000015</v>
      </c>
      <c r="M8" s="379"/>
      <c r="N8" s="373" t="s">
        <v>132</v>
      </c>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row>
    <row r="9" spans="1:1753" s="201" customFormat="1" ht="15.75" x14ac:dyDescent="0.25">
      <c r="A9"/>
      <c r="B9" s="373" t="s">
        <v>134</v>
      </c>
      <c r="C9" s="374" t="s">
        <v>129</v>
      </c>
      <c r="D9" s="373" t="s">
        <v>130</v>
      </c>
      <c r="E9" s="375" t="s">
        <v>131</v>
      </c>
      <c r="F9" s="376"/>
      <c r="G9" s="373">
        <v>39.72</v>
      </c>
      <c r="H9" s="373">
        <f t="shared" si="0"/>
        <v>3.9719999999999998E-2</v>
      </c>
      <c r="I9" s="384">
        <v>78.400000000000006</v>
      </c>
      <c r="J9" s="379">
        <v>3</v>
      </c>
      <c r="K9" s="379">
        <v>0.6</v>
      </c>
      <c r="L9" s="379">
        <f>I9+J9*VAP!$E$9/1000+'Taršos faktoriai'!K9*VAP!$E$10/1000</f>
        <v>78.643000000000015</v>
      </c>
      <c r="M9" s="379"/>
      <c r="N9" s="373" t="s">
        <v>132</v>
      </c>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row>
    <row r="10" spans="1:1753" s="201" customFormat="1" ht="15.75" x14ac:dyDescent="0.25">
      <c r="A10"/>
      <c r="B10" s="373" t="s">
        <v>135</v>
      </c>
      <c r="C10" s="374" t="s">
        <v>129</v>
      </c>
      <c r="D10" s="373" t="s">
        <v>130</v>
      </c>
      <c r="E10" s="375" t="s">
        <v>131</v>
      </c>
      <c r="F10" s="376"/>
      <c r="G10" s="373">
        <v>45.79</v>
      </c>
      <c r="H10" s="373">
        <f t="shared" si="0"/>
        <v>4.5789999999999997E-2</v>
      </c>
      <c r="I10" s="620">
        <v>66.81</v>
      </c>
      <c r="J10" s="379">
        <v>1</v>
      </c>
      <c r="K10" s="379">
        <v>0.1</v>
      </c>
      <c r="L10" s="379">
        <f>I10+J10*VAP!$E$9/1000+'Taršos faktoriai'!K10*VAP!$E$10/1000</f>
        <v>66.864500000000007</v>
      </c>
      <c r="M10" s="379"/>
      <c r="N10" s="373" t="s">
        <v>132</v>
      </c>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row>
    <row r="11" spans="1:1753" s="201" customFormat="1" ht="15.75" x14ac:dyDescent="0.25">
      <c r="A11"/>
      <c r="B11" s="373" t="s">
        <v>136</v>
      </c>
      <c r="C11" s="374" t="s">
        <v>129</v>
      </c>
      <c r="D11" s="373" t="s">
        <v>130</v>
      </c>
      <c r="E11" s="375" t="s">
        <v>131</v>
      </c>
      <c r="F11" s="376"/>
      <c r="G11" s="373">
        <v>39.01</v>
      </c>
      <c r="H11" s="373">
        <f t="shared" si="0"/>
        <v>3.9009999999999996E-2</v>
      </c>
      <c r="I11" s="620">
        <v>76.599999999999994</v>
      </c>
      <c r="J11" s="379">
        <v>3</v>
      </c>
      <c r="K11" s="379">
        <v>0.6</v>
      </c>
      <c r="L11" s="379">
        <f>I11+J11*VAP!$E$9/1000+'Taršos faktoriai'!K11*VAP!$E$10/1000</f>
        <v>76.843000000000004</v>
      </c>
      <c r="M11" s="379"/>
      <c r="N11" s="373" t="s">
        <v>132</v>
      </c>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row>
    <row r="12" spans="1:1753" s="201" customFormat="1" ht="15.75" x14ac:dyDescent="0.25">
      <c r="A12"/>
      <c r="B12" s="373" t="s">
        <v>137</v>
      </c>
      <c r="C12" s="374" t="s">
        <v>129</v>
      </c>
      <c r="D12" s="373" t="s">
        <v>130</v>
      </c>
      <c r="E12" s="375" t="s">
        <v>131</v>
      </c>
      <c r="F12" s="376"/>
      <c r="G12" s="373">
        <v>42.32</v>
      </c>
      <c r="H12" s="373">
        <f t="shared" si="0"/>
        <v>4.2320000000000003E-2</v>
      </c>
      <c r="I12" s="384">
        <v>77.739999999999995</v>
      </c>
      <c r="J12" s="379">
        <v>3</v>
      </c>
      <c r="K12" s="379">
        <v>0.6</v>
      </c>
      <c r="L12" s="379">
        <f>I12+J12*VAP!$E$9/1000+'Taršos faktoriai'!K12*VAP!$E$10/1000</f>
        <v>77.983000000000004</v>
      </c>
      <c r="M12" s="379"/>
      <c r="N12" s="373" t="s">
        <v>132</v>
      </c>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row>
    <row r="13" spans="1:1753" s="201" customFormat="1" ht="15.75" x14ac:dyDescent="0.25">
      <c r="A13"/>
      <c r="B13" s="373" t="s">
        <v>138</v>
      </c>
      <c r="C13" s="374" t="s">
        <v>129</v>
      </c>
      <c r="D13" s="373" t="s">
        <v>130</v>
      </c>
      <c r="E13" s="375" t="s">
        <v>131</v>
      </c>
      <c r="F13" s="376"/>
      <c r="G13" s="373">
        <v>32.65</v>
      </c>
      <c r="H13" s="373">
        <f t="shared" si="0"/>
        <v>3.2649999999999998E-2</v>
      </c>
      <c r="I13" s="384">
        <v>94.06</v>
      </c>
      <c r="J13" s="379">
        <v>3</v>
      </c>
      <c r="K13" s="379">
        <v>0.6</v>
      </c>
      <c r="L13" s="379">
        <f>I13+J13*VAP!$E$9/1000+'Taršos faktoriai'!K13*VAP!$E$10/1000</f>
        <v>94.303000000000011</v>
      </c>
      <c r="M13" s="380"/>
      <c r="N13" s="373" t="s">
        <v>132</v>
      </c>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row>
    <row r="14" spans="1:1753" s="201" customFormat="1" ht="15.75" x14ac:dyDescent="0.25">
      <c r="A14"/>
      <c r="B14" s="1067" t="s">
        <v>139</v>
      </c>
      <c r="C14" s="1067"/>
      <c r="D14" s="1067"/>
      <c r="E14" s="1067"/>
      <c r="F14" s="1067"/>
      <c r="G14" s="1067"/>
      <c r="H14" s="1067"/>
      <c r="I14" s="1067"/>
      <c r="J14" s="1067"/>
      <c r="K14" s="1067"/>
      <c r="L14" s="1067"/>
      <c r="M14" s="1067"/>
      <c r="N14" s="1067"/>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row>
    <row r="15" spans="1:1753" s="201" customFormat="1" ht="16.350000000000001" customHeight="1" x14ac:dyDescent="0.25">
      <c r="A15"/>
      <c r="B15" s="373" t="s">
        <v>140</v>
      </c>
      <c r="C15" s="374" t="s">
        <v>129</v>
      </c>
      <c r="D15" s="373" t="s">
        <v>130</v>
      </c>
      <c r="E15" s="375" t="s">
        <v>131</v>
      </c>
      <c r="F15" s="376"/>
      <c r="G15" s="376">
        <v>29.3</v>
      </c>
      <c r="H15" s="373">
        <f t="shared" si="0"/>
        <v>2.93E-2</v>
      </c>
      <c r="I15" s="384">
        <v>109.11</v>
      </c>
      <c r="J15" s="379">
        <v>10</v>
      </c>
      <c r="K15" s="379">
        <v>1.5</v>
      </c>
      <c r="L15" s="616">
        <f>I15+J15*VAP!$E$9/1000+'Taršos faktoriai'!K15*VAP!$E$10/1000</f>
        <v>109.78749999999999</v>
      </c>
      <c r="M15" s="380"/>
      <c r="N15" s="373" t="s">
        <v>132</v>
      </c>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row>
    <row r="16" spans="1:1753" s="201" customFormat="1" ht="15.75" x14ac:dyDescent="0.25">
      <c r="A16"/>
      <c r="B16" s="373" t="s">
        <v>141</v>
      </c>
      <c r="C16" s="374" t="s">
        <v>129</v>
      </c>
      <c r="D16" s="373" t="s">
        <v>130</v>
      </c>
      <c r="E16" s="375" t="s">
        <v>131</v>
      </c>
      <c r="F16" s="376"/>
      <c r="G16" s="376">
        <v>25.12</v>
      </c>
      <c r="H16" s="373">
        <f t="shared" si="0"/>
        <v>2.512E-2</v>
      </c>
      <c r="I16" s="384">
        <v>95.1</v>
      </c>
      <c r="J16" s="379">
        <v>1</v>
      </c>
      <c r="K16" s="379">
        <v>1.5</v>
      </c>
      <c r="L16" s="616">
        <f>I16+J16*VAP!$E$9/1000+'Taršos faktoriai'!K16*VAP!$E$10/1000</f>
        <v>95.525499999999994</v>
      </c>
      <c r="M16" s="380"/>
      <c r="N16" s="373" t="s">
        <v>132</v>
      </c>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row>
    <row r="17" spans="1:1753" s="201" customFormat="1" ht="15.75" x14ac:dyDescent="0.25">
      <c r="A17"/>
      <c r="B17" s="373" t="s">
        <v>142</v>
      </c>
      <c r="C17" s="374" t="s">
        <v>129</v>
      </c>
      <c r="D17" s="373" t="s">
        <v>130</v>
      </c>
      <c r="E17" s="375" t="s">
        <v>131</v>
      </c>
      <c r="F17" s="376"/>
      <c r="G17" s="376">
        <v>25.12</v>
      </c>
      <c r="H17" s="373">
        <f t="shared" si="0"/>
        <v>2.512E-2</v>
      </c>
      <c r="I17" s="620">
        <v>106.55</v>
      </c>
      <c r="J17" s="379">
        <v>1</v>
      </c>
      <c r="K17" s="379">
        <v>1.5</v>
      </c>
      <c r="L17" s="379">
        <f>I17+J17*VAP!$E$9/1000+'Taršos faktoriai'!K17*VAP!$E$10/1000</f>
        <v>106.9755</v>
      </c>
      <c r="M17" s="379"/>
      <c r="N17" s="373" t="s">
        <v>132</v>
      </c>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row>
    <row r="18" spans="1:1753" s="201" customFormat="1" ht="15.75" x14ac:dyDescent="0.25">
      <c r="A18"/>
      <c r="B18" s="373" t="s">
        <v>143</v>
      </c>
      <c r="C18" s="374" t="s">
        <v>129</v>
      </c>
      <c r="D18" s="373" t="s">
        <v>130</v>
      </c>
      <c r="E18" s="375" t="s">
        <v>131</v>
      </c>
      <c r="F18" s="376"/>
      <c r="G18" s="376">
        <v>22.69</v>
      </c>
      <c r="H18" s="373">
        <f t="shared" si="0"/>
        <v>2.2690000000000002E-2</v>
      </c>
      <c r="I18" s="384">
        <v>96.1</v>
      </c>
      <c r="J18" s="379">
        <v>1</v>
      </c>
      <c r="K18" s="379">
        <v>1.5</v>
      </c>
      <c r="L18" s="379">
        <f>I18+J18*VAP!$E$9/1000+'Taršos faktoriai'!K18*VAP!$E$10/1000</f>
        <v>96.525499999999994</v>
      </c>
      <c r="M18" s="379"/>
      <c r="N18" s="373" t="s">
        <v>132</v>
      </c>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row>
    <row r="19" spans="1:1753" s="201" customFormat="1" ht="15.75" x14ac:dyDescent="0.25">
      <c r="A19"/>
      <c r="B19" s="373" t="s">
        <v>144</v>
      </c>
      <c r="C19" s="374" t="s">
        <v>129</v>
      </c>
      <c r="D19" s="373" t="s">
        <v>130</v>
      </c>
      <c r="E19" s="375" t="s">
        <v>131</v>
      </c>
      <c r="F19" s="376"/>
      <c r="G19" s="376">
        <v>14.65</v>
      </c>
      <c r="H19" s="373">
        <f t="shared" si="0"/>
        <v>1.465E-2</v>
      </c>
      <c r="I19" s="384">
        <v>101</v>
      </c>
      <c r="J19" s="379">
        <v>1</v>
      </c>
      <c r="K19" s="379">
        <v>1.5</v>
      </c>
      <c r="L19" s="379">
        <f>I19+J19*VAP!$E$9/1000+'Taršos faktoriai'!K19*VAP!$E$10/1000</f>
        <v>101.4255</v>
      </c>
      <c r="M19" s="380"/>
      <c r="N19" s="373" t="s">
        <v>132</v>
      </c>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row>
    <row r="20" spans="1:1753" s="201" customFormat="1" ht="15.75" x14ac:dyDescent="0.25">
      <c r="A20"/>
      <c r="B20" s="1069" t="s">
        <v>145</v>
      </c>
      <c r="C20" s="1070"/>
      <c r="D20" s="1070"/>
      <c r="E20" s="1070"/>
      <c r="F20" s="1070"/>
      <c r="G20" s="1070"/>
      <c r="H20" s="1070"/>
      <c r="I20" s="1070"/>
      <c r="J20" s="1070"/>
      <c r="K20" s="1070"/>
      <c r="L20" s="1070"/>
      <c r="M20" s="1070"/>
      <c r="N20" s="1071"/>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row>
    <row r="21" spans="1:1753" s="201" customFormat="1" ht="15.75" x14ac:dyDescent="0.25">
      <c r="A21"/>
      <c r="B21" s="373" t="s">
        <v>146</v>
      </c>
      <c r="C21" s="374" t="s">
        <v>129</v>
      </c>
      <c r="D21" s="373" t="s">
        <v>130</v>
      </c>
      <c r="E21" s="375" t="s">
        <v>131</v>
      </c>
      <c r="F21" s="376"/>
      <c r="G21" s="376">
        <v>15.91</v>
      </c>
      <c r="H21" s="373">
        <f>G21/1000</f>
        <v>1.5910000000000001E-2</v>
      </c>
      <c r="I21" s="620">
        <v>104.34</v>
      </c>
      <c r="J21" s="379">
        <v>1</v>
      </c>
      <c r="K21" s="379">
        <v>1.5</v>
      </c>
      <c r="L21" s="379">
        <f>I21+J21*VAP!$E$9/1000+'Taršos faktoriai'!K21*VAP!$E$10/1000</f>
        <v>104.7655</v>
      </c>
      <c r="M21" s="379"/>
      <c r="N21" s="373" t="s">
        <v>132</v>
      </c>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row>
    <row r="22" spans="1:1753" s="201" customFormat="1" ht="15.75" x14ac:dyDescent="0.25">
      <c r="A22"/>
      <c r="B22" s="373" t="s">
        <v>147</v>
      </c>
      <c r="C22" s="374" t="s">
        <v>129</v>
      </c>
      <c r="D22" s="373" t="s">
        <v>130</v>
      </c>
      <c r="E22" s="375" t="s">
        <v>131</v>
      </c>
      <c r="F22" s="376"/>
      <c r="G22" s="376">
        <v>11.72</v>
      </c>
      <c r="H22" s="373">
        <f t="shared" si="0"/>
        <v>1.1720000000000001E-2</v>
      </c>
      <c r="I22" s="620">
        <v>104.34</v>
      </c>
      <c r="J22" s="379">
        <v>1</v>
      </c>
      <c r="K22" s="379">
        <v>1.5</v>
      </c>
      <c r="L22" s="379">
        <f>I22+J22*VAP!$E$9/1000+'Taršos faktoriai'!K22*VAP!$E$10/1000</f>
        <v>104.7655</v>
      </c>
      <c r="M22" s="379"/>
      <c r="N22" s="373" t="s">
        <v>132</v>
      </c>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row>
    <row r="23" spans="1:1753" s="201" customFormat="1" ht="15.75" x14ac:dyDescent="0.25">
      <c r="A23"/>
      <c r="B23" s="1067" t="s">
        <v>148</v>
      </c>
      <c r="C23" s="1067"/>
      <c r="D23" s="1067"/>
      <c r="E23" s="1067"/>
      <c r="F23" s="1067"/>
      <c r="G23" s="1067"/>
      <c r="H23" s="1067"/>
      <c r="I23" s="1067"/>
      <c r="J23" s="1067"/>
      <c r="K23" s="1067"/>
      <c r="L23" s="1067"/>
      <c r="M23" s="1067"/>
      <c r="N23" s="1067"/>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row>
    <row r="24" spans="1:1753" s="201" customFormat="1" ht="15.75" x14ac:dyDescent="0.25">
      <c r="A24"/>
      <c r="B24" s="373" t="s">
        <v>149</v>
      </c>
      <c r="C24" s="374" t="s">
        <v>150</v>
      </c>
      <c r="D24" s="373" t="s">
        <v>130</v>
      </c>
      <c r="E24" s="375" t="s">
        <v>131</v>
      </c>
      <c r="F24" s="376"/>
      <c r="G24" s="373">
        <v>3.24</v>
      </c>
      <c r="H24" s="465">
        <f>G24/1000</f>
        <v>3.2400000000000003E-3</v>
      </c>
      <c r="I24" s="620">
        <v>55.34</v>
      </c>
      <c r="J24" s="379">
        <v>1</v>
      </c>
      <c r="K24" s="379">
        <v>0.1</v>
      </c>
      <c r="L24" s="379">
        <f>I24+J24*VAP!$E$9/1000+'Taršos faktoriai'!K24*VAP!$E$10/1000</f>
        <v>55.394500000000001</v>
      </c>
      <c r="M24" s="379"/>
      <c r="N24" s="373" t="s">
        <v>132</v>
      </c>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row>
    <row r="25" spans="1:1753" s="201" customFormat="1" ht="18" x14ac:dyDescent="0.25">
      <c r="A25"/>
      <c r="B25" s="373" t="s">
        <v>151</v>
      </c>
      <c r="C25" s="374" t="s">
        <v>152</v>
      </c>
      <c r="D25" s="373" t="s">
        <v>130</v>
      </c>
      <c r="E25" s="375" t="s">
        <v>131</v>
      </c>
      <c r="F25" s="376"/>
      <c r="G25" s="373"/>
      <c r="H25" s="783">
        <v>3.4125000000000003E-2</v>
      </c>
      <c r="I25" s="620">
        <v>55.34</v>
      </c>
      <c r="J25" s="379">
        <v>1</v>
      </c>
      <c r="K25" s="379">
        <v>0.1</v>
      </c>
      <c r="L25" s="379">
        <f>I25+J25*VAP!$E$9/1000+'Taršos faktoriai'!K25*VAP!$E$10/1000</f>
        <v>55.394500000000001</v>
      </c>
      <c r="M25" s="379"/>
      <c r="N25" s="373" t="s">
        <v>132</v>
      </c>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row>
    <row r="26" spans="1:1753" s="201" customFormat="1" ht="15.75" x14ac:dyDescent="0.25">
      <c r="A26"/>
      <c r="B26" s="1067" t="s">
        <v>153</v>
      </c>
      <c r="C26" s="1067"/>
      <c r="D26" s="1067"/>
      <c r="E26" s="1067"/>
      <c r="F26" s="1067"/>
      <c r="G26" s="1067"/>
      <c r="H26" s="1067"/>
      <c r="I26" s="1067"/>
      <c r="J26" s="1067"/>
      <c r="K26" s="1067"/>
      <c r="L26" s="1067"/>
      <c r="M26" s="1067"/>
      <c r="N26" s="1067"/>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row>
    <row r="27" spans="1:1753" s="201" customFormat="1" ht="18" x14ac:dyDescent="0.25">
      <c r="A27"/>
      <c r="B27" s="373" t="s">
        <v>154</v>
      </c>
      <c r="C27" s="374" t="s">
        <v>155</v>
      </c>
      <c r="D27" s="373" t="s">
        <v>130</v>
      </c>
      <c r="E27" s="375" t="s">
        <v>131</v>
      </c>
      <c r="F27" s="376"/>
      <c r="G27" s="380"/>
      <c r="H27" s="381">
        <v>8.2000000000000007E-3</v>
      </c>
      <c r="I27" s="378">
        <v>104.1</v>
      </c>
      <c r="J27" s="282">
        <v>76.75</v>
      </c>
      <c r="K27" s="378">
        <v>3.52</v>
      </c>
      <c r="L27" s="379">
        <f>I27+J28*VAP!$E$9/1000+'Taršos faktoriai'!K27*VAP!$E$10/1000</f>
        <v>105.29628</v>
      </c>
      <c r="M27" s="379"/>
      <c r="N27" s="373" t="s">
        <v>156</v>
      </c>
      <c r="O27" s="19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row>
    <row r="28" spans="1:1753" s="201" customFormat="1" ht="18" x14ac:dyDescent="0.25">
      <c r="A28"/>
      <c r="B28" s="373" t="s">
        <v>157</v>
      </c>
      <c r="C28" s="374" t="s">
        <v>155</v>
      </c>
      <c r="D28" s="373" t="s">
        <v>130</v>
      </c>
      <c r="E28" s="375"/>
      <c r="F28" s="376"/>
      <c r="G28" s="380"/>
      <c r="H28" s="381">
        <v>8.2000000000000007E-3</v>
      </c>
      <c r="I28" s="378">
        <v>104.1</v>
      </c>
      <c r="J28" s="378">
        <v>9.41</v>
      </c>
      <c r="K28" s="378">
        <v>0.56999999999999995</v>
      </c>
      <c r="L28" s="379"/>
      <c r="M28" s="379"/>
      <c r="N28" s="373" t="s">
        <v>156</v>
      </c>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row>
    <row r="29" spans="1:1753" s="201" customFormat="1" ht="15.75" x14ac:dyDescent="0.25">
      <c r="A29"/>
      <c r="B29" s="373" t="s">
        <v>158</v>
      </c>
      <c r="C29" s="382" t="s">
        <v>129</v>
      </c>
      <c r="D29" s="373" t="s">
        <v>130</v>
      </c>
      <c r="E29" s="375" t="s">
        <v>131</v>
      </c>
      <c r="F29" s="376"/>
      <c r="G29" s="373">
        <v>14.65</v>
      </c>
      <c r="H29" s="373">
        <f t="shared" si="0"/>
        <v>1.465E-2</v>
      </c>
      <c r="I29" s="378">
        <v>88.5</v>
      </c>
      <c r="J29" s="379">
        <v>30</v>
      </c>
      <c r="K29" s="379">
        <v>4</v>
      </c>
      <c r="L29" s="379">
        <f>I29+J29*VAP!$E$9/1000+'Taršos faktoriai'!K29*VAP!$E$10/1000</f>
        <v>90.4</v>
      </c>
      <c r="M29" s="379"/>
      <c r="N29" s="373" t="s">
        <v>132</v>
      </c>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row>
    <row r="30" spans="1:1753" s="201" customFormat="1" ht="15.75" x14ac:dyDescent="0.25">
      <c r="A30"/>
      <c r="B30" s="373" t="s">
        <v>159</v>
      </c>
      <c r="C30" s="382" t="s">
        <v>129</v>
      </c>
      <c r="D30" s="373" t="s">
        <v>130</v>
      </c>
      <c r="E30" s="375" t="s">
        <v>131</v>
      </c>
      <c r="F30" s="376"/>
      <c r="G30" s="373">
        <v>27</v>
      </c>
      <c r="H30" s="373">
        <f t="shared" si="0"/>
        <v>2.7E-2</v>
      </c>
      <c r="I30" s="384">
        <v>70.8</v>
      </c>
      <c r="J30" s="385">
        <v>3</v>
      </c>
      <c r="K30" s="385">
        <v>0.6</v>
      </c>
      <c r="L30" s="379">
        <f>I30+J30*VAP!$E$9/1000+'Taršos faktoriai'!K30*VAP!$E$10/1000</f>
        <v>71.043000000000006</v>
      </c>
      <c r="M30" s="380"/>
      <c r="N30" s="373" t="s">
        <v>132</v>
      </c>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row>
    <row r="31" spans="1:1753" s="201" customFormat="1" ht="15.75" x14ac:dyDescent="0.25">
      <c r="A31"/>
      <c r="B31" s="373" t="s">
        <v>160</v>
      </c>
      <c r="C31" s="382" t="s">
        <v>129</v>
      </c>
      <c r="D31" s="373" t="s">
        <v>130</v>
      </c>
      <c r="E31" s="375" t="s">
        <v>131</v>
      </c>
      <c r="F31" s="376"/>
      <c r="G31" s="373">
        <v>27</v>
      </c>
      <c r="H31" s="373">
        <f t="shared" si="0"/>
        <v>2.7E-2</v>
      </c>
      <c r="I31" s="373">
        <v>75.81</v>
      </c>
      <c r="J31" s="385">
        <v>3</v>
      </c>
      <c r="K31" s="385">
        <v>0.6</v>
      </c>
      <c r="L31" s="379">
        <f>I31+J31*VAP!$E$9/1000+'Taršos faktoriai'!K31*VAP!$E$10/1000</f>
        <v>76.053000000000011</v>
      </c>
      <c r="M31" s="380"/>
      <c r="N31" s="373" t="s">
        <v>132</v>
      </c>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row>
    <row r="32" spans="1:1753" s="201" customFormat="1" ht="18" x14ac:dyDescent="0.25">
      <c r="A32"/>
      <c r="B32" s="373" t="s">
        <v>161</v>
      </c>
      <c r="C32" s="374" t="s">
        <v>152</v>
      </c>
      <c r="D32" s="373" t="s">
        <v>130</v>
      </c>
      <c r="E32" s="375" t="s">
        <v>131</v>
      </c>
      <c r="F32" s="376"/>
      <c r="G32" s="373">
        <v>20</v>
      </c>
      <c r="H32" s="373">
        <f t="shared" si="0"/>
        <v>0.02</v>
      </c>
      <c r="I32" s="377">
        <v>58.45</v>
      </c>
      <c r="J32" s="379">
        <v>1</v>
      </c>
      <c r="K32" s="379">
        <v>0.1</v>
      </c>
      <c r="L32" s="379">
        <f>I32+J32*VAP!$E$9/1000+'Taršos faktoriai'!K32*VAP!$E$10/1000</f>
        <v>58.5045</v>
      </c>
      <c r="M32" s="379"/>
      <c r="N32" s="373" t="s">
        <v>132</v>
      </c>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row>
    <row r="33" spans="1:1753" s="201" customFormat="1" ht="15.75" x14ac:dyDescent="0.25">
      <c r="A33"/>
      <c r="B33" s="373" t="s">
        <v>162</v>
      </c>
      <c r="C33" s="382" t="s">
        <v>129</v>
      </c>
      <c r="D33" s="373" t="s">
        <v>130</v>
      </c>
      <c r="E33" s="375" t="s">
        <v>131</v>
      </c>
      <c r="F33" s="376"/>
      <c r="G33" s="373">
        <v>30.8</v>
      </c>
      <c r="H33" s="373">
        <f t="shared" si="0"/>
        <v>3.0800000000000001E-2</v>
      </c>
      <c r="I33" s="373">
        <v>109.9</v>
      </c>
      <c r="J33" s="379">
        <v>200</v>
      </c>
      <c r="K33" s="379">
        <v>1</v>
      </c>
      <c r="L33" s="379">
        <f>I33+J33*VAP!$E$9/1000+'Taršos faktoriai'!K33*VAP!$E$10/1000</f>
        <v>115.765</v>
      </c>
      <c r="M33" s="380"/>
      <c r="N33" s="373" t="s">
        <v>132</v>
      </c>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row>
    <row r="34" spans="1:1753" s="201" customFormat="1" ht="15.75" x14ac:dyDescent="0.25">
      <c r="A34"/>
      <c r="B34" s="1067" t="s">
        <v>163</v>
      </c>
      <c r="C34" s="1067"/>
      <c r="D34" s="1067"/>
      <c r="E34" s="1067"/>
      <c r="F34" s="1067"/>
      <c r="G34" s="1067"/>
      <c r="H34" s="1067">
        <f t="shared" si="0"/>
        <v>0</v>
      </c>
      <c r="I34" s="1067"/>
      <c r="J34" s="1067"/>
      <c r="K34" s="1067"/>
      <c r="L34" s="1067"/>
      <c r="M34" s="1067"/>
      <c r="N34" s="1067"/>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row>
    <row r="35" spans="1:1753" s="201" customFormat="1" ht="15.75" x14ac:dyDescent="0.25">
      <c r="A35"/>
      <c r="B35" s="373" t="s">
        <v>164</v>
      </c>
      <c r="C35" s="382" t="s">
        <v>129</v>
      </c>
      <c r="D35" s="373" t="s">
        <v>130</v>
      </c>
      <c r="E35" s="375" t="s">
        <v>131</v>
      </c>
      <c r="F35" s="376"/>
      <c r="G35" s="373">
        <v>11.25</v>
      </c>
      <c r="H35" s="373">
        <f t="shared" si="0"/>
        <v>1.125E-2</v>
      </c>
      <c r="I35" s="373">
        <v>143</v>
      </c>
      <c r="J35" s="620">
        <v>30</v>
      </c>
      <c r="K35" s="620">
        <v>4</v>
      </c>
      <c r="L35" s="383">
        <f>I35+J35*VAP!$E$9/1000+'Taršos faktoriai'!K35*VAP!$E$10/1000</f>
        <v>144.9</v>
      </c>
      <c r="M35" s="380"/>
      <c r="N35" s="373" t="s">
        <v>132</v>
      </c>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row>
    <row r="36" spans="1:1753" s="201" customFormat="1" ht="15.75" x14ac:dyDescent="0.25">
      <c r="A36"/>
      <c r="B36" s="373" t="s">
        <v>165</v>
      </c>
      <c r="C36" s="382" t="s">
        <v>129</v>
      </c>
      <c r="D36" s="373" t="s">
        <v>130</v>
      </c>
      <c r="E36" s="375" t="s">
        <v>131</v>
      </c>
      <c r="F36" s="376"/>
      <c r="G36" s="373">
        <v>9.8800000000000008</v>
      </c>
      <c r="H36" s="373">
        <f t="shared" si="0"/>
        <v>9.8800000000000016E-3</v>
      </c>
      <c r="I36" s="373">
        <v>109.03</v>
      </c>
      <c r="J36" s="620">
        <v>30</v>
      </c>
      <c r="K36" s="620">
        <v>4</v>
      </c>
      <c r="L36" s="383">
        <f>I36+J36*VAP!$E$9/1000+'Taršos faktoriai'!K36*VAP!$E$10/1000</f>
        <v>110.93</v>
      </c>
      <c r="M36" s="380"/>
      <c r="N36" s="373" t="s">
        <v>132</v>
      </c>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row>
    <row r="37" spans="1:1753" s="201" customFormat="1" ht="15.75" x14ac:dyDescent="0.25">
      <c r="A37"/>
      <c r="B37" s="373" t="s">
        <v>166</v>
      </c>
      <c r="C37" s="382" t="s">
        <v>129</v>
      </c>
      <c r="D37" s="373" t="s">
        <v>130</v>
      </c>
      <c r="E37" s="375" t="s">
        <v>131</v>
      </c>
      <c r="F37" s="376"/>
      <c r="G37" s="373">
        <v>23.3</v>
      </c>
      <c r="H37" s="373">
        <f t="shared" si="0"/>
        <v>2.3300000000000001E-2</v>
      </c>
      <c r="I37" s="384">
        <v>66.400000000000006</v>
      </c>
      <c r="J37" s="616">
        <v>30</v>
      </c>
      <c r="K37" s="616">
        <v>4</v>
      </c>
      <c r="L37" s="385">
        <f>I37+J37*VAP!$E$9/1000+'Taršos faktoriai'!K37*VAP!$E$10/1000</f>
        <v>68.300000000000011</v>
      </c>
      <c r="M37" s="380"/>
      <c r="N37" s="373" t="s">
        <v>132</v>
      </c>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c r="BBW37"/>
      <c r="BBX37"/>
      <c r="BBY37"/>
      <c r="BBZ37"/>
      <c r="BCA37"/>
      <c r="BCB37"/>
      <c r="BCC37"/>
      <c r="BCD37"/>
      <c r="BCE37"/>
      <c r="BCF37"/>
      <c r="BCG37"/>
      <c r="BCH37"/>
      <c r="BCI37"/>
      <c r="BCJ37"/>
      <c r="BCK37"/>
      <c r="BCL37"/>
      <c r="BCM37"/>
      <c r="BCN37"/>
      <c r="BCO37"/>
      <c r="BCP37"/>
      <c r="BCQ37"/>
      <c r="BCR37"/>
      <c r="BCS37"/>
      <c r="BCT37"/>
      <c r="BCU37"/>
      <c r="BCV37"/>
      <c r="BCW37"/>
      <c r="BCX37"/>
      <c r="BCY37"/>
      <c r="BCZ37"/>
      <c r="BDA37"/>
      <c r="BDB37"/>
      <c r="BDC37"/>
      <c r="BDD37"/>
      <c r="BDE37"/>
      <c r="BDF37"/>
      <c r="BDG37"/>
      <c r="BDH37"/>
      <c r="BDI37"/>
      <c r="BDJ37"/>
      <c r="BDK37"/>
      <c r="BDL37"/>
      <c r="BDM37"/>
      <c r="BDN37"/>
      <c r="BDO37"/>
      <c r="BDP37"/>
      <c r="BDQ37"/>
      <c r="BDR37"/>
      <c r="BDS37"/>
      <c r="BDT37"/>
      <c r="BDU37"/>
      <c r="BDV37"/>
      <c r="BDW37"/>
      <c r="BDX37"/>
      <c r="BDY37"/>
      <c r="BDZ37"/>
      <c r="BEA37"/>
      <c r="BEB37"/>
      <c r="BEC37"/>
      <c r="BED37"/>
      <c r="BEE37"/>
      <c r="BEF37"/>
      <c r="BEG37"/>
      <c r="BEH37"/>
      <c r="BEI37"/>
      <c r="BEJ37"/>
      <c r="BEK37"/>
      <c r="BEL37"/>
      <c r="BEM37"/>
      <c r="BEN37"/>
      <c r="BEO37"/>
      <c r="BEP37"/>
      <c r="BEQ37"/>
      <c r="BER37"/>
      <c r="BES37"/>
      <c r="BET37"/>
      <c r="BEU37"/>
      <c r="BEV37"/>
      <c r="BEW37"/>
      <c r="BEX37"/>
      <c r="BEY37"/>
      <c r="BEZ37"/>
      <c r="BFA37"/>
      <c r="BFB37"/>
      <c r="BFC37"/>
      <c r="BFD37"/>
      <c r="BFE37"/>
      <c r="BFF37"/>
      <c r="BFG37"/>
      <c r="BFH37"/>
      <c r="BFI37"/>
      <c r="BFJ37"/>
      <c r="BFK37"/>
      <c r="BFL37"/>
      <c r="BFM37"/>
      <c r="BFN37"/>
      <c r="BFO37"/>
      <c r="BFP37"/>
      <c r="BFQ37"/>
      <c r="BFR37"/>
      <c r="BFS37"/>
      <c r="BFT37"/>
      <c r="BFU37"/>
      <c r="BFV37"/>
      <c r="BFW37"/>
      <c r="BFX37"/>
      <c r="BFY37"/>
      <c r="BFZ37"/>
      <c r="BGA37"/>
      <c r="BGB37"/>
      <c r="BGC37"/>
      <c r="BGD37"/>
      <c r="BGE37"/>
      <c r="BGF37"/>
      <c r="BGG37"/>
      <c r="BGH37"/>
      <c r="BGI37"/>
      <c r="BGJ37"/>
      <c r="BGK37"/>
      <c r="BGL37"/>
      <c r="BGM37"/>
      <c r="BGN37"/>
      <c r="BGO37"/>
      <c r="BGP37"/>
      <c r="BGQ37"/>
      <c r="BGR37"/>
      <c r="BGS37"/>
      <c r="BGT37"/>
      <c r="BGU37"/>
      <c r="BGV37"/>
      <c r="BGW37"/>
      <c r="BGX37"/>
      <c r="BGY37"/>
      <c r="BGZ37"/>
      <c r="BHA37"/>
      <c r="BHB37"/>
      <c r="BHC37"/>
      <c r="BHD37"/>
      <c r="BHE37"/>
      <c r="BHF37"/>
      <c r="BHG37"/>
      <c r="BHH37"/>
      <c r="BHI37"/>
      <c r="BHJ37"/>
      <c r="BHK37"/>
      <c r="BHL37"/>
      <c r="BHM37"/>
      <c r="BHN37"/>
      <c r="BHO37"/>
      <c r="BHP37"/>
      <c r="BHQ37"/>
      <c r="BHR37"/>
      <c r="BHS37"/>
      <c r="BHT37"/>
      <c r="BHU37"/>
      <c r="BHV37"/>
      <c r="BHW37"/>
      <c r="BHX37"/>
      <c r="BHY37"/>
      <c r="BHZ37"/>
      <c r="BIA37"/>
      <c r="BIB37"/>
      <c r="BIC37"/>
      <c r="BID37"/>
      <c r="BIE37"/>
      <c r="BIF37"/>
      <c r="BIG37"/>
      <c r="BIH37"/>
      <c r="BII37"/>
      <c r="BIJ37"/>
      <c r="BIK37"/>
      <c r="BIL37"/>
      <c r="BIM37"/>
      <c r="BIN37"/>
      <c r="BIO37"/>
      <c r="BIP37"/>
      <c r="BIQ37"/>
      <c r="BIR37"/>
      <c r="BIS37"/>
      <c r="BIT37"/>
      <c r="BIU37"/>
      <c r="BIV37"/>
      <c r="BIW37"/>
      <c r="BIX37"/>
      <c r="BIY37"/>
      <c r="BIZ37"/>
      <c r="BJA37"/>
      <c r="BJB37"/>
      <c r="BJC37"/>
      <c r="BJD37"/>
      <c r="BJE37"/>
      <c r="BJF37"/>
      <c r="BJG37"/>
      <c r="BJH37"/>
      <c r="BJI37"/>
      <c r="BJJ37"/>
      <c r="BJK37"/>
      <c r="BJL37"/>
      <c r="BJM37"/>
      <c r="BJN37"/>
      <c r="BJO37"/>
      <c r="BJP37"/>
      <c r="BJQ37"/>
      <c r="BJR37"/>
      <c r="BJS37"/>
      <c r="BJT37"/>
      <c r="BJU37"/>
      <c r="BJV37"/>
      <c r="BJW37"/>
      <c r="BJX37"/>
      <c r="BJY37"/>
      <c r="BJZ37"/>
      <c r="BKA37"/>
      <c r="BKB37"/>
      <c r="BKC37"/>
      <c r="BKD37"/>
      <c r="BKE37"/>
      <c r="BKF37"/>
      <c r="BKG37"/>
      <c r="BKH37"/>
      <c r="BKI37"/>
      <c r="BKJ37"/>
      <c r="BKK37"/>
      <c r="BKL37"/>
      <c r="BKM37"/>
      <c r="BKN37"/>
      <c r="BKO37"/>
      <c r="BKP37"/>
      <c r="BKQ37"/>
      <c r="BKR37"/>
      <c r="BKS37"/>
      <c r="BKT37"/>
      <c r="BKU37"/>
      <c r="BKV37"/>
      <c r="BKW37"/>
      <c r="BKX37"/>
      <c r="BKY37"/>
      <c r="BKZ37"/>
      <c r="BLA37"/>
      <c r="BLB37"/>
      <c r="BLC37"/>
      <c r="BLD37"/>
      <c r="BLE37"/>
      <c r="BLF37"/>
      <c r="BLG37"/>
      <c r="BLH37"/>
      <c r="BLI37"/>
      <c r="BLJ37"/>
      <c r="BLK37"/>
      <c r="BLL37"/>
      <c r="BLM37"/>
      <c r="BLN37"/>
      <c r="BLO37"/>
      <c r="BLP37"/>
      <c r="BLQ37"/>
      <c r="BLR37"/>
      <c r="BLS37"/>
      <c r="BLT37"/>
      <c r="BLU37"/>
      <c r="BLV37"/>
      <c r="BLW37"/>
      <c r="BLX37"/>
      <c r="BLY37"/>
      <c r="BLZ37"/>
      <c r="BMA37"/>
      <c r="BMB37"/>
      <c r="BMC37"/>
      <c r="BMD37"/>
      <c r="BME37"/>
      <c r="BMF37"/>
      <c r="BMG37"/>
      <c r="BMH37"/>
      <c r="BMI37"/>
      <c r="BMJ37"/>
      <c r="BMK37"/>
      <c r="BML37"/>
      <c r="BMM37"/>
      <c r="BMN37"/>
      <c r="BMO37"/>
      <c r="BMP37"/>
      <c r="BMQ37"/>
      <c r="BMR37"/>
      <c r="BMS37"/>
      <c r="BMT37"/>
      <c r="BMU37"/>
      <c r="BMV37"/>
      <c r="BMW37"/>
      <c r="BMX37"/>
      <c r="BMY37"/>
      <c r="BMZ37"/>
      <c r="BNA37"/>
      <c r="BNB37"/>
      <c r="BNC37"/>
      <c r="BND37"/>
      <c r="BNE37"/>
      <c r="BNF37"/>
      <c r="BNG37"/>
      <c r="BNH37"/>
      <c r="BNI37"/>
      <c r="BNJ37"/>
      <c r="BNK37"/>
      <c r="BNL37"/>
      <c r="BNM37"/>
      <c r="BNN37"/>
      <c r="BNO37"/>
      <c r="BNP37"/>
      <c r="BNQ37"/>
      <c r="BNR37"/>
      <c r="BNS37"/>
      <c r="BNT37"/>
      <c r="BNU37"/>
      <c r="BNV37"/>
      <c r="BNW37"/>
      <c r="BNX37"/>
      <c r="BNY37"/>
      <c r="BNZ37"/>
      <c r="BOA37"/>
      <c r="BOB37"/>
      <c r="BOC37"/>
      <c r="BOD37"/>
      <c r="BOE37"/>
      <c r="BOF37"/>
      <c r="BOG37"/>
      <c r="BOH37"/>
      <c r="BOI37"/>
      <c r="BOJ37"/>
      <c r="BOK37"/>
    </row>
    <row r="38" spans="1:1753" s="201" customFormat="1" ht="15.75" x14ac:dyDescent="0.25">
      <c r="A38"/>
      <c r="B38" s="373" t="s">
        <v>167</v>
      </c>
      <c r="C38" s="382" t="s">
        <v>129</v>
      </c>
      <c r="D38" s="373" t="s">
        <v>130</v>
      </c>
      <c r="E38" s="375" t="s">
        <v>131</v>
      </c>
      <c r="F38" s="376"/>
      <c r="G38" s="373">
        <v>10.16</v>
      </c>
      <c r="H38" s="373">
        <f t="shared" si="0"/>
        <v>1.0160000000000001E-2</v>
      </c>
      <c r="I38" s="373">
        <v>111.65</v>
      </c>
      <c r="J38" s="620">
        <v>30</v>
      </c>
      <c r="K38" s="620">
        <v>4</v>
      </c>
      <c r="L38" s="383">
        <f>I38+J38*VAP!$E$9/1000+'Taršos faktoriai'!K38*VAP!$E$10/1000</f>
        <v>113.55000000000001</v>
      </c>
      <c r="M38" s="380"/>
      <c r="N38" s="373" t="s">
        <v>132</v>
      </c>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row>
    <row r="39" spans="1:1753" s="201" customFormat="1" ht="15.75" x14ac:dyDescent="0.25">
      <c r="A39"/>
      <c r="B39" s="373" t="s">
        <v>168</v>
      </c>
      <c r="C39" s="382" t="s">
        <v>129</v>
      </c>
      <c r="D39" s="373" t="s">
        <v>130</v>
      </c>
      <c r="E39" s="375" t="s">
        <v>131</v>
      </c>
      <c r="F39" s="376"/>
      <c r="G39" s="373">
        <v>11.2</v>
      </c>
      <c r="H39" s="373">
        <f t="shared" si="0"/>
        <v>1.12E-2</v>
      </c>
      <c r="I39" s="378">
        <v>109.03</v>
      </c>
      <c r="J39" s="379">
        <v>30</v>
      </c>
      <c r="K39" s="379">
        <v>4</v>
      </c>
      <c r="L39" s="379">
        <f>I39+J39*VAP!$E$9/1000+'Taršos faktoriai'!K39*VAP!$E$10/1000</f>
        <v>110.93</v>
      </c>
      <c r="M39" s="379"/>
      <c r="N39" s="373" t="s">
        <v>132</v>
      </c>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c r="AMK39"/>
      <c r="AML39"/>
      <c r="AMM39"/>
      <c r="AMN39"/>
      <c r="AMO39"/>
      <c r="AMP39"/>
      <c r="AMQ39"/>
      <c r="AMR39"/>
      <c r="AMS39"/>
      <c r="AMT39"/>
      <c r="AMU39"/>
      <c r="AMV39"/>
      <c r="AMW39"/>
      <c r="AMX39"/>
      <c r="AMY39"/>
      <c r="AMZ39"/>
      <c r="ANA39"/>
      <c r="ANB39"/>
      <c r="ANC39"/>
      <c r="AND39"/>
      <c r="ANE39"/>
      <c r="ANF39"/>
      <c r="ANG39"/>
      <c r="ANH39"/>
      <c r="ANI39"/>
      <c r="ANJ39"/>
      <c r="ANK39"/>
      <c r="ANL39"/>
      <c r="ANM39"/>
      <c r="ANN39"/>
      <c r="ANO39"/>
      <c r="ANP39"/>
      <c r="ANQ39"/>
      <c r="ANR39"/>
      <c r="ANS39"/>
      <c r="ANT39"/>
      <c r="ANU39"/>
      <c r="ANV39"/>
      <c r="ANW39"/>
      <c r="ANX39"/>
      <c r="ANY39"/>
      <c r="ANZ39"/>
      <c r="AOA39"/>
      <c r="AOB39"/>
      <c r="AOC39"/>
      <c r="AOD39"/>
      <c r="AOE39"/>
      <c r="AOF39"/>
      <c r="AOG39"/>
      <c r="AOH39"/>
      <c r="AOI39"/>
      <c r="AOJ39"/>
      <c r="AOK39"/>
      <c r="AOL39"/>
      <c r="AOM39"/>
      <c r="AON39"/>
      <c r="AOO39"/>
      <c r="AOP39"/>
      <c r="AOQ39"/>
      <c r="AOR39"/>
      <c r="AOS39"/>
      <c r="AOT39"/>
      <c r="AOU39"/>
      <c r="AOV39"/>
      <c r="AOW39"/>
      <c r="AOX39"/>
      <c r="AOY39"/>
      <c r="AOZ39"/>
      <c r="APA39"/>
      <c r="APB39"/>
      <c r="APC39"/>
      <c r="APD39"/>
      <c r="APE39"/>
      <c r="APF39"/>
      <c r="APG39"/>
      <c r="APH39"/>
      <c r="API39"/>
      <c r="APJ39"/>
      <c r="APK39"/>
      <c r="APL39"/>
      <c r="APM39"/>
      <c r="APN39"/>
      <c r="APO39"/>
      <c r="APP39"/>
      <c r="APQ39"/>
      <c r="APR39"/>
      <c r="APS39"/>
      <c r="APT39"/>
      <c r="APU39"/>
      <c r="APV39"/>
      <c r="APW39"/>
      <c r="APX39"/>
      <c r="APY39"/>
      <c r="APZ39"/>
      <c r="AQA39"/>
      <c r="AQB39"/>
      <c r="AQC39"/>
      <c r="AQD39"/>
      <c r="AQE39"/>
      <c r="AQF39"/>
      <c r="AQG39"/>
      <c r="AQH39"/>
      <c r="AQI39"/>
      <c r="AQJ39"/>
      <c r="AQK39"/>
      <c r="AQL39"/>
      <c r="AQM39"/>
      <c r="AQN39"/>
      <c r="AQO39"/>
      <c r="AQP39"/>
      <c r="AQQ39"/>
      <c r="AQR39"/>
      <c r="AQS39"/>
      <c r="AQT39"/>
      <c r="AQU39"/>
      <c r="AQV39"/>
      <c r="AQW39"/>
      <c r="AQX39"/>
      <c r="AQY39"/>
      <c r="AQZ39"/>
      <c r="ARA39"/>
      <c r="ARB39"/>
      <c r="ARC39"/>
      <c r="ARD39"/>
      <c r="ARE39"/>
      <c r="ARF39"/>
      <c r="ARG39"/>
      <c r="ARH39"/>
      <c r="ARI39"/>
      <c r="ARJ39"/>
      <c r="ARK39"/>
      <c r="ARL39"/>
      <c r="ARM39"/>
      <c r="ARN39"/>
      <c r="ARO39"/>
      <c r="ARP39"/>
      <c r="ARQ39"/>
      <c r="ARR39"/>
      <c r="ARS39"/>
      <c r="ART39"/>
      <c r="ARU39"/>
      <c r="ARV39"/>
      <c r="ARW39"/>
      <c r="ARX39"/>
      <c r="ARY39"/>
      <c r="ARZ39"/>
      <c r="ASA39"/>
      <c r="ASB39"/>
      <c r="ASC39"/>
      <c r="ASD39"/>
      <c r="ASE39"/>
      <c r="ASF39"/>
      <c r="ASG39"/>
      <c r="ASH39"/>
      <c r="ASI39"/>
      <c r="ASJ39"/>
      <c r="ASK39"/>
      <c r="ASL39"/>
      <c r="ASM39"/>
      <c r="ASN39"/>
      <c r="ASO39"/>
      <c r="ASP39"/>
      <c r="ASQ39"/>
      <c r="ASR39"/>
      <c r="ASS39"/>
      <c r="AST39"/>
      <c r="ASU39"/>
      <c r="ASV39"/>
      <c r="ASW39"/>
      <c r="ASX39"/>
      <c r="ASY39"/>
      <c r="ASZ39"/>
      <c r="ATA39"/>
      <c r="ATB39"/>
      <c r="ATC39"/>
      <c r="ATD39"/>
      <c r="ATE39"/>
      <c r="ATF39"/>
      <c r="ATG39"/>
      <c r="ATH39"/>
      <c r="ATI39"/>
      <c r="ATJ39"/>
      <c r="ATK39"/>
      <c r="ATL39"/>
      <c r="ATM39"/>
      <c r="ATN39"/>
      <c r="ATO39"/>
      <c r="ATP39"/>
      <c r="ATQ39"/>
      <c r="ATR39"/>
      <c r="ATS39"/>
      <c r="ATT39"/>
      <c r="ATU39"/>
      <c r="ATV39"/>
      <c r="ATW39"/>
      <c r="ATX39"/>
      <c r="ATY39"/>
      <c r="ATZ39"/>
      <c r="AUA39"/>
      <c r="AUB39"/>
      <c r="AUC39"/>
      <c r="AUD39"/>
      <c r="AUE39"/>
      <c r="AUF39"/>
      <c r="AUG39"/>
      <c r="AUH39"/>
      <c r="AUI39"/>
      <c r="AUJ39"/>
      <c r="AUK39"/>
      <c r="AUL39"/>
      <c r="AUM39"/>
      <c r="AUN39"/>
      <c r="AUO39"/>
      <c r="AUP39"/>
      <c r="AUQ39"/>
      <c r="AUR39"/>
      <c r="AUS39"/>
      <c r="AUT39"/>
      <c r="AUU39"/>
      <c r="AUV39"/>
      <c r="AUW39"/>
      <c r="AUX39"/>
      <c r="AUY39"/>
      <c r="AUZ39"/>
      <c r="AVA39"/>
      <c r="AVB39"/>
      <c r="AVC39"/>
      <c r="AVD39"/>
      <c r="AVE39"/>
      <c r="AVF39"/>
      <c r="AVG39"/>
      <c r="AVH39"/>
      <c r="AVI39"/>
      <c r="AVJ39"/>
      <c r="AVK39"/>
      <c r="AVL39"/>
      <c r="AVM39"/>
      <c r="AVN39"/>
      <c r="AVO39"/>
      <c r="AVP39"/>
      <c r="AVQ39"/>
      <c r="AVR39"/>
      <c r="AVS39"/>
      <c r="AVT39"/>
      <c r="AVU39"/>
      <c r="AVV39"/>
      <c r="AVW39"/>
      <c r="AVX39"/>
      <c r="AVY39"/>
      <c r="AVZ39"/>
      <c r="AWA39"/>
      <c r="AWB39"/>
      <c r="AWC39"/>
      <c r="AWD39"/>
      <c r="AWE39"/>
      <c r="AWF39"/>
      <c r="AWG39"/>
      <c r="AWH39"/>
      <c r="AWI39"/>
      <c r="AWJ39"/>
      <c r="AWK39"/>
      <c r="AWL39"/>
      <c r="AWM39"/>
      <c r="AWN39"/>
      <c r="AWO39"/>
      <c r="AWP39"/>
      <c r="AWQ39"/>
      <c r="AWR39"/>
      <c r="AWS39"/>
      <c r="AWT39"/>
      <c r="AWU39"/>
      <c r="AWV39"/>
      <c r="AWW39"/>
      <c r="AWX39"/>
      <c r="AWY39"/>
      <c r="AWZ39"/>
      <c r="AXA39"/>
      <c r="AXB39"/>
      <c r="AXC39"/>
      <c r="AXD39"/>
      <c r="AXE39"/>
      <c r="AXF39"/>
      <c r="AXG39"/>
      <c r="AXH39"/>
      <c r="AXI39"/>
      <c r="AXJ39"/>
      <c r="AXK39"/>
      <c r="AXL39"/>
      <c r="AXM39"/>
      <c r="AXN39"/>
      <c r="AXO39"/>
      <c r="AXP39"/>
      <c r="AXQ39"/>
      <c r="AXR39"/>
      <c r="AXS39"/>
      <c r="AXT39"/>
      <c r="AXU39"/>
      <c r="AXV39"/>
      <c r="AXW39"/>
      <c r="AXX39"/>
      <c r="AXY39"/>
      <c r="AXZ39"/>
      <c r="AYA39"/>
      <c r="AYB39"/>
      <c r="AYC39"/>
      <c r="AYD39"/>
      <c r="AYE39"/>
      <c r="AYF39"/>
      <c r="AYG39"/>
      <c r="AYH39"/>
      <c r="AYI39"/>
      <c r="AYJ39"/>
      <c r="AYK39"/>
      <c r="AYL39"/>
      <c r="AYM39"/>
      <c r="AYN39"/>
      <c r="AYO39"/>
      <c r="AYP39"/>
      <c r="AYQ39"/>
      <c r="AYR39"/>
      <c r="AYS39"/>
      <c r="AYT39"/>
      <c r="AYU39"/>
      <c r="AYV39"/>
      <c r="AYW39"/>
      <c r="AYX39"/>
      <c r="AYY39"/>
      <c r="AYZ39"/>
      <c r="AZA39"/>
      <c r="AZB39"/>
      <c r="AZC39"/>
      <c r="AZD39"/>
      <c r="AZE39"/>
      <c r="AZF39"/>
      <c r="AZG39"/>
      <c r="AZH39"/>
      <c r="AZI39"/>
      <c r="AZJ39"/>
      <c r="AZK39"/>
      <c r="AZL39"/>
      <c r="AZM39"/>
      <c r="AZN39"/>
      <c r="AZO39"/>
      <c r="AZP39"/>
      <c r="AZQ39"/>
      <c r="AZR39"/>
      <c r="AZS39"/>
      <c r="AZT39"/>
      <c r="AZU39"/>
      <c r="AZV39"/>
      <c r="AZW39"/>
      <c r="AZX39"/>
      <c r="AZY39"/>
      <c r="AZZ39"/>
      <c r="BAA39"/>
      <c r="BAB39"/>
      <c r="BAC39"/>
      <c r="BAD39"/>
      <c r="BAE39"/>
      <c r="BAF39"/>
      <c r="BAG39"/>
      <c r="BAH39"/>
      <c r="BAI39"/>
      <c r="BAJ39"/>
      <c r="BAK39"/>
      <c r="BAL39"/>
      <c r="BAM39"/>
      <c r="BAN39"/>
      <c r="BAO39"/>
      <c r="BAP39"/>
      <c r="BAQ39"/>
      <c r="BAR39"/>
      <c r="BAS39"/>
      <c r="BAT39"/>
      <c r="BAU39"/>
      <c r="BAV39"/>
      <c r="BAW39"/>
      <c r="BAX39"/>
      <c r="BAY39"/>
      <c r="BAZ39"/>
      <c r="BBA39"/>
      <c r="BBB39"/>
      <c r="BBC39"/>
      <c r="BBD39"/>
      <c r="BBE39"/>
      <c r="BBF39"/>
      <c r="BBG39"/>
      <c r="BBH39"/>
      <c r="BBI39"/>
      <c r="BBJ39"/>
      <c r="BBK39"/>
      <c r="BBL39"/>
      <c r="BBM39"/>
      <c r="BBN39"/>
      <c r="BBO39"/>
      <c r="BBP39"/>
      <c r="BBQ39"/>
      <c r="BBR39"/>
      <c r="BBS39"/>
      <c r="BBT39"/>
      <c r="BBU39"/>
      <c r="BBV39"/>
      <c r="BBW39"/>
      <c r="BBX39"/>
      <c r="BBY39"/>
      <c r="BBZ39"/>
      <c r="BCA39"/>
      <c r="BCB39"/>
      <c r="BCC39"/>
      <c r="BCD39"/>
      <c r="BCE39"/>
      <c r="BCF39"/>
      <c r="BCG39"/>
      <c r="BCH39"/>
      <c r="BCI39"/>
      <c r="BCJ39"/>
      <c r="BCK39"/>
      <c r="BCL39"/>
      <c r="BCM39"/>
      <c r="BCN39"/>
      <c r="BCO39"/>
      <c r="BCP39"/>
      <c r="BCQ39"/>
      <c r="BCR39"/>
      <c r="BCS39"/>
      <c r="BCT39"/>
      <c r="BCU39"/>
      <c r="BCV39"/>
      <c r="BCW39"/>
      <c r="BCX39"/>
      <c r="BCY39"/>
      <c r="BCZ39"/>
      <c r="BDA39"/>
      <c r="BDB39"/>
      <c r="BDC39"/>
      <c r="BDD39"/>
      <c r="BDE39"/>
      <c r="BDF39"/>
      <c r="BDG39"/>
      <c r="BDH39"/>
      <c r="BDI39"/>
      <c r="BDJ39"/>
      <c r="BDK39"/>
      <c r="BDL39"/>
      <c r="BDM39"/>
      <c r="BDN39"/>
      <c r="BDO39"/>
      <c r="BDP39"/>
      <c r="BDQ39"/>
      <c r="BDR39"/>
      <c r="BDS39"/>
      <c r="BDT39"/>
      <c r="BDU39"/>
      <c r="BDV39"/>
      <c r="BDW39"/>
      <c r="BDX39"/>
      <c r="BDY39"/>
      <c r="BDZ39"/>
      <c r="BEA39"/>
      <c r="BEB39"/>
      <c r="BEC39"/>
      <c r="BED39"/>
      <c r="BEE39"/>
      <c r="BEF39"/>
      <c r="BEG39"/>
      <c r="BEH39"/>
      <c r="BEI39"/>
      <c r="BEJ39"/>
      <c r="BEK39"/>
      <c r="BEL39"/>
      <c r="BEM39"/>
      <c r="BEN39"/>
      <c r="BEO39"/>
      <c r="BEP39"/>
      <c r="BEQ39"/>
      <c r="BER39"/>
      <c r="BES39"/>
      <c r="BET39"/>
      <c r="BEU39"/>
      <c r="BEV39"/>
      <c r="BEW39"/>
      <c r="BEX39"/>
      <c r="BEY39"/>
      <c r="BEZ39"/>
      <c r="BFA39"/>
      <c r="BFB39"/>
      <c r="BFC39"/>
      <c r="BFD39"/>
      <c r="BFE39"/>
      <c r="BFF39"/>
      <c r="BFG39"/>
      <c r="BFH39"/>
      <c r="BFI39"/>
      <c r="BFJ39"/>
      <c r="BFK39"/>
      <c r="BFL39"/>
      <c r="BFM39"/>
      <c r="BFN39"/>
      <c r="BFO39"/>
      <c r="BFP39"/>
      <c r="BFQ39"/>
      <c r="BFR39"/>
      <c r="BFS39"/>
      <c r="BFT39"/>
      <c r="BFU39"/>
      <c r="BFV39"/>
      <c r="BFW39"/>
      <c r="BFX39"/>
      <c r="BFY39"/>
      <c r="BFZ39"/>
      <c r="BGA39"/>
      <c r="BGB39"/>
      <c r="BGC39"/>
      <c r="BGD39"/>
      <c r="BGE39"/>
      <c r="BGF39"/>
      <c r="BGG39"/>
      <c r="BGH39"/>
      <c r="BGI39"/>
      <c r="BGJ39"/>
      <c r="BGK39"/>
      <c r="BGL39"/>
      <c r="BGM39"/>
      <c r="BGN39"/>
      <c r="BGO39"/>
      <c r="BGP39"/>
      <c r="BGQ39"/>
      <c r="BGR39"/>
      <c r="BGS39"/>
      <c r="BGT39"/>
      <c r="BGU39"/>
      <c r="BGV39"/>
      <c r="BGW39"/>
      <c r="BGX39"/>
      <c r="BGY39"/>
      <c r="BGZ39"/>
      <c r="BHA39"/>
      <c r="BHB39"/>
      <c r="BHC39"/>
      <c r="BHD39"/>
      <c r="BHE39"/>
      <c r="BHF39"/>
      <c r="BHG39"/>
      <c r="BHH39"/>
      <c r="BHI39"/>
      <c r="BHJ39"/>
      <c r="BHK39"/>
      <c r="BHL39"/>
      <c r="BHM39"/>
      <c r="BHN39"/>
      <c r="BHO39"/>
      <c r="BHP39"/>
      <c r="BHQ39"/>
      <c r="BHR39"/>
      <c r="BHS39"/>
      <c r="BHT39"/>
      <c r="BHU39"/>
      <c r="BHV39"/>
      <c r="BHW39"/>
      <c r="BHX39"/>
      <c r="BHY39"/>
      <c r="BHZ39"/>
      <c r="BIA39"/>
      <c r="BIB39"/>
      <c r="BIC39"/>
      <c r="BID39"/>
      <c r="BIE39"/>
      <c r="BIF39"/>
      <c r="BIG39"/>
      <c r="BIH39"/>
      <c r="BII39"/>
      <c r="BIJ39"/>
      <c r="BIK39"/>
      <c r="BIL39"/>
      <c r="BIM39"/>
      <c r="BIN39"/>
      <c r="BIO39"/>
      <c r="BIP39"/>
      <c r="BIQ39"/>
      <c r="BIR39"/>
      <c r="BIS39"/>
      <c r="BIT39"/>
      <c r="BIU39"/>
      <c r="BIV39"/>
      <c r="BIW39"/>
      <c r="BIX39"/>
      <c r="BIY39"/>
      <c r="BIZ39"/>
      <c r="BJA39"/>
      <c r="BJB39"/>
      <c r="BJC39"/>
      <c r="BJD39"/>
      <c r="BJE39"/>
      <c r="BJF39"/>
      <c r="BJG39"/>
      <c r="BJH39"/>
      <c r="BJI39"/>
      <c r="BJJ39"/>
      <c r="BJK39"/>
      <c r="BJL39"/>
      <c r="BJM39"/>
      <c r="BJN39"/>
      <c r="BJO39"/>
      <c r="BJP39"/>
      <c r="BJQ39"/>
      <c r="BJR39"/>
      <c r="BJS39"/>
      <c r="BJT39"/>
      <c r="BJU39"/>
      <c r="BJV39"/>
      <c r="BJW39"/>
      <c r="BJX39"/>
      <c r="BJY39"/>
      <c r="BJZ39"/>
      <c r="BKA39"/>
      <c r="BKB39"/>
      <c r="BKC39"/>
      <c r="BKD39"/>
      <c r="BKE39"/>
      <c r="BKF39"/>
      <c r="BKG39"/>
      <c r="BKH39"/>
      <c r="BKI39"/>
      <c r="BKJ39"/>
      <c r="BKK39"/>
      <c r="BKL39"/>
      <c r="BKM39"/>
      <c r="BKN39"/>
      <c r="BKO39"/>
      <c r="BKP39"/>
      <c r="BKQ39"/>
      <c r="BKR39"/>
      <c r="BKS39"/>
      <c r="BKT39"/>
      <c r="BKU39"/>
      <c r="BKV39"/>
      <c r="BKW39"/>
      <c r="BKX39"/>
      <c r="BKY39"/>
      <c r="BKZ39"/>
      <c r="BLA39"/>
      <c r="BLB39"/>
      <c r="BLC39"/>
      <c r="BLD39"/>
      <c r="BLE39"/>
      <c r="BLF39"/>
      <c r="BLG39"/>
      <c r="BLH39"/>
      <c r="BLI39"/>
      <c r="BLJ39"/>
      <c r="BLK39"/>
      <c r="BLL39"/>
      <c r="BLM39"/>
      <c r="BLN39"/>
      <c r="BLO39"/>
      <c r="BLP39"/>
      <c r="BLQ39"/>
      <c r="BLR39"/>
      <c r="BLS39"/>
      <c r="BLT39"/>
      <c r="BLU39"/>
      <c r="BLV39"/>
      <c r="BLW39"/>
      <c r="BLX39"/>
      <c r="BLY39"/>
      <c r="BLZ39"/>
      <c r="BMA39"/>
      <c r="BMB39"/>
      <c r="BMC39"/>
      <c r="BMD39"/>
      <c r="BME39"/>
      <c r="BMF39"/>
      <c r="BMG39"/>
      <c r="BMH39"/>
      <c r="BMI39"/>
      <c r="BMJ39"/>
      <c r="BMK39"/>
      <c r="BML39"/>
      <c r="BMM39"/>
      <c r="BMN39"/>
      <c r="BMO39"/>
      <c r="BMP39"/>
      <c r="BMQ39"/>
      <c r="BMR39"/>
      <c r="BMS39"/>
      <c r="BMT39"/>
      <c r="BMU39"/>
      <c r="BMV39"/>
      <c r="BMW39"/>
      <c r="BMX39"/>
      <c r="BMY39"/>
      <c r="BMZ39"/>
      <c r="BNA39"/>
      <c r="BNB39"/>
      <c r="BNC39"/>
      <c r="BND39"/>
      <c r="BNE39"/>
      <c r="BNF39"/>
      <c r="BNG39"/>
      <c r="BNH39"/>
      <c r="BNI39"/>
      <c r="BNJ39"/>
      <c r="BNK39"/>
      <c r="BNL39"/>
      <c r="BNM39"/>
      <c r="BNN39"/>
      <c r="BNO39"/>
      <c r="BNP39"/>
      <c r="BNQ39"/>
      <c r="BNR39"/>
      <c r="BNS39"/>
      <c r="BNT39"/>
      <c r="BNU39"/>
      <c r="BNV39"/>
      <c r="BNW39"/>
      <c r="BNX39"/>
      <c r="BNY39"/>
      <c r="BNZ39"/>
      <c r="BOA39"/>
      <c r="BOB39"/>
      <c r="BOC39"/>
      <c r="BOD39"/>
      <c r="BOE39"/>
      <c r="BOF39"/>
      <c r="BOG39"/>
      <c r="BOH39"/>
      <c r="BOI39"/>
      <c r="BOJ39"/>
      <c r="BOK39"/>
    </row>
    <row r="40" spans="1:1753" s="201" customFormat="1" ht="15.75" x14ac:dyDescent="0.25">
      <c r="A40"/>
      <c r="B40" s="386" t="s">
        <v>169</v>
      </c>
      <c r="C40" s="386"/>
      <c r="D40" s="386"/>
      <c r="E40" s="386"/>
      <c r="F40" s="386"/>
      <c r="G40" s="386"/>
      <c r="H40" s="386"/>
      <c r="I40" s="386"/>
      <c r="J40" s="386"/>
      <c r="K40" s="386"/>
      <c r="L40" s="386"/>
      <c r="M40" s="386"/>
      <c r="N40" s="386"/>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row>
    <row r="41" spans="1:1753" ht="15.75" x14ac:dyDescent="0.25">
      <c r="B41" s="378" t="s">
        <v>170</v>
      </c>
      <c r="C41" s="387" t="s">
        <v>171</v>
      </c>
      <c r="D41" s="373" t="s">
        <v>172</v>
      </c>
      <c r="E41" s="375" t="s">
        <v>131</v>
      </c>
      <c r="F41" s="381">
        <v>0.75</v>
      </c>
      <c r="G41" s="373"/>
      <c r="H41" s="373">
        <v>4.3950000000000003E-2</v>
      </c>
      <c r="I41" s="377">
        <v>70.13</v>
      </c>
      <c r="J41" s="378">
        <v>8.4600000000000009</v>
      </c>
      <c r="K41" s="378">
        <v>0.57999999999999996</v>
      </c>
      <c r="L41" s="379">
        <f>I41+J41*VAP!$E$9/1000+'Taršos faktoriai'!K41*VAP!$E$10/1000</f>
        <v>70.520579999999995</v>
      </c>
      <c r="M41" s="379"/>
      <c r="N41" s="373" t="s">
        <v>132</v>
      </c>
    </row>
    <row r="42" spans="1:1753" ht="15.75" x14ac:dyDescent="0.25">
      <c r="B42" s="378" t="s">
        <v>173</v>
      </c>
      <c r="C42" s="387" t="s">
        <v>171</v>
      </c>
      <c r="D42" s="373" t="s">
        <v>172</v>
      </c>
      <c r="E42" s="375" t="s">
        <v>131</v>
      </c>
      <c r="F42" s="381">
        <v>0.84</v>
      </c>
      <c r="G42" s="373"/>
      <c r="H42" s="373">
        <v>4.2909999999999997E-2</v>
      </c>
      <c r="I42" s="620">
        <v>72.8</v>
      </c>
      <c r="J42" s="378">
        <v>1.44</v>
      </c>
      <c r="K42" s="378">
        <v>2.4900000000000002</v>
      </c>
      <c r="L42" s="379">
        <f>I42+J42*VAP!$E$9/1000+'Taršos faktoriai'!K42*VAP!$E$10/1000</f>
        <v>73.500169999999997</v>
      </c>
      <c r="M42" s="379"/>
      <c r="N42" s="373" t="s">
        <v>132</v>
      </c>
    </row>
    <row r="43" spans="1:1753" ht="15.75" x14ac:dyDescent="0.25">
      <c r="B43" s="378" t="s">
        <v>135</v>
      </c>
      <c r="C43" s="387" t="s">
        <v>171</v>
      </c>
      <c r="D43" s="373" t="s">
        <v>172</v>
      </c>
      <c r="E43" s="375" t="s">
        <v>131</v>
      </c>
      <c r="F43" s="381">
        <v>0.54</v>
      </c>
      <c r="G43" s="373"/>
      <c r="H43" s="373">
        <v>4.5839999999999999E-2</v>
      </c>
      <c r="I43" s="377">
        <v>66.81</v>
      </c>
      <c r="J43" s="377">
        <v>9.6300000000000008</v>
      </c>
      <c r="K43" s="377">
        <v>1.26</v>
      </c>
      <c r="L43" s="379">
        <f>I43+J43*VAP!$E$9/1000+'Taršos faktoriai'!K43*VAP!$E$10/1000</f>
        <v>67.413539999999998</v>
      </c>
      <c r="M43" s="379"/>
      <c r="N43" s="373" t="s">
        <v>132</v>
      </c>
    </row>
    <row r="44" spans="1:1753" ht="15.75" x14ac:dyDescent="0.25">
      <c r="B44" s="378" t="s">
        <v>174</v>
      </c>
      <c r="C44" s="387" t="s">
        <v>171</v>
      </c>
      <c r="D44" s="373" t="s">
        <v>172</v>
      </c>
      <c r="E44" s="375" t="s">
        <v>131</v>
      </c>
      <c r="F44" s="381"/>
      <c r="G44" s="373"/>
      <c r="H44" s="373">
        <v>2.7E-2</v>
      </c>
      <c r="I44" s="377">
        <v>70.8</v>
      </c>
      <c r="J44" s="379">
        <v>3</v>
      </c>
      <c r="K44" s="379">
        <v>0.6</v>
      </c>
      <c r="L44" s="379">
        <f>I44+J44*VAP!$E$9/1000+'Taršos faktoriai'!K44*VAP!$E$10/1000</f>
        <v>71.043000000000006</v>
      </c>
      <c r="M44" s="379"/>
      <c r="N44" s="373" t="s">
        <v>132</v>
      </c>
    </row>
    <row r="45" spans="1:1753" ht="15.75" x14ac:dyDescent="0.25">
      <c r="B45" s="378" t="s">
        <v>159</v>
      </c>
      <c r="C45" s="387" t="s">
        <v>171</v>
      </c>
      <c r="D45" s="373" t="s">
        <v>172</v>
      </c>
      <c r="E45" s="375" t="s">
        <v>131</v>
      </c>
      <c r="F45" s="381"/>
      <c r="G45" s="373"/>
      <c r="H45" s="373">
        <v>2.7E-2</v>
      </c>
      <c r="I45" s="377">
        <v>70.8</v>
      </c>
      <c r="J45" s="379">
        <v>3</v>
      </c>
      <c r="K45" s="379">
        <v>0.6</v>
      </c>
      <c r="L45" s="379">
        <f>I45+J45*VAP!$E$9/1000+'Taršos faktoriai'!K45*VAP!$E$10/1000</f>
        <v>71.043000000000006</v>
      </c>
      <c r="M45" s="379"/>
      <c r="N45" s="373" t="s">
        <v>132</v>
      </c>
    </row>
    <row r="46" spans="1:1753" ht="15.75" x14ac:dyDescent="0.25">
      <c r="B46" s="378" t="s">
        <v>175</v>
      </c>
      <c r="C46" s="387" t="s">
        <v>150</v>
      </c>
      <c r="D46" s="373" t="s">
        <v>172</v>
      </c>
      <c r="E46" s="375" t="s">
        <v>131</v>
      </c>
      <c r="F46" s="381">
        <v>0.69</v>
      </c>
      <c r="G46" s="373"/>
      <c r="H46" s="692"/>
      <c r="I46" s="377">
        <v>55.53</v>
      </c>
      <c r="J46" s="379">
        <v>92</v>
      </c>
      <c r="K46" s="379">
        <v>3</v>
      </c>
      <c r="L46" s="379">
        <f>I46+J46*VAP!$E$9/1000+'Taršos faktoriai'!K46*VAP!$E$10/1000</f>
        <v>58.901000000000003</v>
      </c>
      <c r="M46" s="379"/>
      <c r="N46" s="373" t="s">
        <v>132</v>
      </c>
    </row>
    <row r="47" spans="1:1753" ht="15.75" x14ac:dyDescent="0.25">
      <c r="B47" s="870" t="s">
        <v>173</v>
      </c>
      <c r="C47" s="387" t="s">
        <v>171</v>
      </c>
      <c r="D47" s="494" t="s">
        <v>176</v>
      </c>
      <c r="E47" s="871" t="s">
        <v>131</v>
      </c>
      <c r="F47" s="872">
        <v>0.84</v>
      </c>
      <c r="G47" s="494"/>
      <c r="H47" s="494">
        <v>4.2909999999999997E-2</v>
      </c>
      <c r="I47" s="873">
        <v>72.81</v>
      </c>
      <c r="J47" s="870">
        <v>4.1399999999999997</v>
      </c>
      <c r="K47" s="870">
        <v>28.47</v>
      </c>
      <c r="L47" s="874">
        <f>I47+J47*VAP!$E$9/1000+'Taršos faktoriai'!K47*VAP!$E$10/1000</f>
        <v>80.470470000000006</v>
      </c>
      <c r="M47" s="874"/>
      <c r="N47" s="494" t="s">
        <v>132</v>
      </c>
    </row>
    <row r="48" spans="1:1753" ht="15.75" hidden="1" x14ac:dyDescent="0.25">
      <c r="B48" s="223"/>
      <c r="C48" s="387" t="s">
        <v>171</v>
      </c>
      <c r="D48" s="223"/>
      <c r="E48" s="223"/>
      <c r="F48" s="223"/>
      <c r="G48" s="223"/>
      <c r="H48" s="223"/>
      <c r="I48" s="223"/>
      <c r="J48" s="223"/>
      <c r="K48" s="223"/>
      <c r="L48" s="223"/>
      <c r="M48" s="223"/>
      <c r="N48" s="223"/>
    </row>
    <row r="49" spans="2:14" ht="15.75" hidden="1" x14ac:dyDescent="0.25">
      <c r="B49" s="378"/>
      <c r="C49" s="387" t="s">
        <v>171</v>
      </c>
      <c r="D49" s="373"/>
      <c r="E49" s="373"/>
      <c r="F49" s="373"/>
      <c r="G49" s="373"/>
      <c r="H49" s="373"/>
      <c r="I49" s="377"/>
      <c r="J49" s="378"/>
      <c r="K49" s="378"/>
      <c r="L49" s="379"/>
      <c r="M49" s="379"/>
      <c r="N49" s="373"/>
    </row>
    <row r="50" spans="2:14" ht="15.75" x14ac:dyDescent="0.25">
      <c r="B50" s="378" t="s">
        <v>177</v>
      </c>
      <c r="C50" s="387" t="s">
        <v>150</v>
      </c>
      <c r="D50" s="373" t="s">
        <v>178</v>
      </c>
      <c r="E50" s="374" t="s">
        <v>179</v>
      </c>
      <c r="F50" s="373"/>
      <c r="G50" s="373"/>
      <c r="H50" s="465">
        <v>3.5999999999999999E-3</v>
      </c>
      <c r="I50" s="373"/>
      <c r="J50" s="373"/>
      <c r="K50" s="373"/>
      <c r="L50" s="373"/>
      <c r="M50" s="373">
        <v>0.46600000000000003</v>
      </c>
      <c r="N50" s="373" t="s">
        <v>180</v>
      </c>
    </row>
    <row r="51" spans="2:14" ht="15.75" x14ac:dyDescent="0.25">
      <c r="B51" s="378" t="s">
        <v>181</v>
      </c>
      <c r="C51" s="387" t="s">
        <v>150</v>
      </c>
      <c r="D51" s="373" t="s">
        <v>178</v>
      </c>
      <c r="E51" s="374" t="s">
        <v>179</v>
      </c>
      <c r="F51" s="373"/>
      <c r="G51" s="373"/>
      <c r="H51" s="465">
        <v>3.5999999999999999E-3</v>
      </c>
      <c r="I51" s="373"/>
      <c r="J51" s="373"/>
      <c r="K51" s="373"/>
      <c r="L51" s="373"/>
      <c r="M51" s="373">
        <v>0</v>
      </c>
      <c r="N51" s="373" t="s">
        <v>182</v>
      </c>
    </row>
    <row r="52" spans="2:14" ht="15.75" x14ac:dyDescent="0.25">
      <c r="B52" s="378" t="s">
        <v>183</v>
      </c>
      <c r="C52" s="387" t="s">
        <v>150</v>
      </c>
      <c r="D52" s="373" t="s">
        <v>178</v>
      </c>
      <c r="E52" s="374" t="s">
        <v>179</v>
      </c>
      <c r="F52" s="373"/>
      <c r="G52" s="373"/>
      <c r="H52" s="465">
        <v>3.5999999999999999E-3</v>
      </c>
      <c r="I52" s="373"/>
      <c r="J52" s="373"/>
      <c r="K52" s="373"/>
      <c r="L52" s="373"/>
      <c r="M52" s="373">
        <v>0.1</v>
      </c>
      <c r="N52" s="381" t="s">
        <v>184</v>
      </c>
    </row>
    <row r="53" spans="2:14" ht="18.75" x14ac:dyDescent="0.35">
      <c r="B53" s="388" t="s">
        <v>185</v>
      </c>
      <c r="C53" s="388"/>
      <c r="D53" s="371" t="s">
        <v>116</v>
      </c>
      <c r="E53" s="371" t="s">
        <v>117</v>
      </c>
      <c r="F53" s="371"/>
      <c r="G53" s="371"/>
      <c r="H53" s="371"/>
      <c r="I53" s="371"/>
      <c r="J53" s="371" t="s">
        <v>186</v>
      </c>
      <c r="K53" s="371" t="s">
        <v>187</v>
      </c>
      <c r="L53" s="371"/>
      <c r="M53" s="371"/>
      <c r="N53" s="371" t="s">
        <v>126</v>
      </c>
    </row>
    <row r="54" spans="2:14" ht="15.75" x14ac:dyDescent="0.25">
      <c r="B54" s="389" t="s">
        <v>188</v>
      </c>
      <c r="C54" s="389"/>
      <c r="D54" s="390"/>
      <c r="E54" s="390"/>
      <c r="F54" s="390"/>
      <c r="G54" s="390"/>
      <c r="H54" s="390"/>
      <c r="I54" s="390"/>
      <c r="J54" s="390"/>
      <c r="K54" s="390"/>
      <c r="L54" s="390"/>
      <c r="M54" s="390"/>
      <c r="N54" s="390"/>
    </row>
    <row r="55" spans="2:14" ht="15.75" x14ac:dyDescent="0.25">
      <c r="B55" s="378" t="s">
        <v>189</v>
      </c>
      <c r="C55" s="387" t="s">
        <v>190</v>
      </c>
      <c r="D55" s="373" t="s">
        <v>191</v>
      </c>
      <c r="E55" s="374" t="s">
        <v>131</v>
      </c>
      <c r="F55" s="373"/>
      <c r="G55" s="373"/>
      <c r="H55" s="373"/>
      <c r="I55" s="373"/>
      <c r="J55" s="373">
        <v>132.28</v>
      </c>
      <c r="K55" s="373"/>
      <c r="L55" s="373"/>
      <c r="M55" s="373"/>
      <c r="N55" s="373" t="s">
        <v>132</v>
      </c>
    </row>
    <row r="56" spans="2:14" ht="15.75" x14ac:dyDescent="0.25">
      <c r="B56" s="378" t="s">
        <v>192</v>
      </c>
      <c r="C56" s="387" t="s">
        <v>190</v>
      </c>
      <c r="D56" s="373" t="s">
        <v>191</v>
      </c>
      <c r="E56" s="374" t="s">
        <v>131</v>
      </c>
      <c r="F56" s="373"/>
      <c r="G56" s="373"/>
      <c r="H56" s="373"/>
      <c r="I56" s="373"/>
      <c r="J56" s="373">
        <v>68.84</v>
      </c>
      <c r="K56" s="373"/>
      <c r="L56" s="373"/>
      <c r="M56" s="373"/>
      <c r="N56" s="373" t="s">
        <v>132</v>
      </c>
    </row>
    <row r="57" spans="2:14" ht="15.75" x14ac:dyDescent="0.25">
      <c r="B57" s="378" t="s">
        <v>193</v>
      </c>
      <c r="C57" s="387" t="s">
        <v>190</v>
      </c>
      <c r="D57" s="373" t="s">
        <v>191</v>
      </c>
      <c r="E57" s="374" t="s">
        <v>131</v>
      </c>
      <c r="F57" s="373"/>
      <c r="G57" s="373"/>
      <c r="H57" s="373"/>
      <c r="I57" s="373"/>
      <c r="J57" s="373">
        <v>10.14</v>
      </c>
      <c r="K57" s="373"/>
      <c r="L57" s="373"/>
      <c r="M57" s="373"/>
      <c r="N57" s="373" t="s">
        <v>132</v>
      </c>
    </row>
    <row r="58" spans="2:14" ht="15.75" x14ac:dyDescent="0.25">
      <c r="B58" s="378" t="s">
        <v>194</v>
      </c>
      <c r="C58" s="387" t="s">
        <v>190</v>
      </c>
      <c r="D58" s="373" t="s">
        <v>191</v>
      </c>
      <c r="E58" s="374" t="s">
        <v>131</v>
      </c>
      <c r="F58" s="373"/>
      <c r="G58" s="373"/>
      <c r="H58" s="373"/>
      <c r="I58" s="373"/>
      <c r="J58" s="373">
        <v>5</v>
      </c>
      <c r="K58" s="373"/>
      <c r="L58" s="373"/>
      <c r="M58" s="373"/>
      <c r="N58" s="373" t="s">
        <v>132</v>
      </c>
    </row>
    <row r="59" spans="2:14" ht="15.75" x14ac:dyDescent="0.25">
      <c r="B59" s="378" t="s">
        <v>195</v>
      </c>
      <c r="C59" s="387" t="s">
        <v>190</v>
      </c>
      <c r="D59" s="373" t="s">
        <v>191</v>
      </c>
      <c r="E59" s="374" t="s">
        <v>131</v>
      </c>
      <c r="F59" s="373"/>
      <c r="G59" s="373"/>
      <c r="H59" s="373"/>
      <c r="I59" s="373"/>
      <c r="J59" s="373">
        <v>1.4</v>
      </c>
      <c r="K59" s="373"/>
      <c r="L59" s="373"/>
      <c r="M59" s="373"/>
      <c r="N59" s="373" t="s">
        <v>132</v>
      </c>
    </row>
    <row r="60" spans="2:14" ht="15.75" x14ac:dyDescent="0.25">
      <c r="B60" s="378" t="s">
        <v>196</v>
      </c>
      <c r="C60" s="387" t="s">
        <v>190</v>
      </c>
      <c r="D60" s="373" t="s">
        <v>191</v>
      </c>
      <c r="E60" s="374" t="s">
        <v>131</v>
      </c>
      <c r="F60" s="373"/>
      <c r="G60" s="373"/>
      <c r="H60" s="373"/>
      <c r="I60" s="373"/>
      <c r="J60" s="373">
        <v>18</v>
      </c>
      <c r="K60" s="373"/>
      <c r="L60" s="373"/>
      <c r="M60" s="373"/>
      <c r="N60" s="373" t="s">
        <v>132</v>
      </c>
    </row>
    <row r="61" spans="2:14" ht="15.75" x14ac:dyDescent="0.25">
      <c r="B61" s="378" t="s">
        <v>189</v>
      </c>
      <c r="C61" s="387" t="s">
        <v>190</v>
      </c>
      <c r="D61" s="373" t="s">
        <v>197</v>
      </c>
      <c r="E61" s="374" t="s">
        <v>131</v>
      </c>
      <c r="F61" s="373"/>
      <c r="G61" s="373"/>
      <c r="H61" s="373"/>
      <c r="I61" s="373"/>
      <c r="J61" s="373">
        <v>13.17</v>
      </c>
      <c r="K61" s="373"/>
      <c r="L61" s="373"/>
      <c r="M61" s="373"/>
      <c r="N61" s="373" t="s">
        <v>132</v>
      </c>
    </row>
    <row r="62" spans="2:14" ht="15.75" x14ac:dyDescent="0.25">
      <c r="B62" s="378" t="s">
        <v>192</v>
      </c>
      <c r="C62" s="387" t="s">
        <v>190</v>
      </c>
      <c r="D62" s="373" t="s">
        <v>197</v>
      </c>
      <c r="E62" s="374" t="s">
        <v>131</v>
      </c>
      <c r="F62" s="373"/>
      <c r="G62" s="373"/>
      <c r="H62" s="373"/>
      <c r="I62" s="373"/>
      <c r="J62" s="373">
        <v>8.83</v>
      </c>
      <c r="K62" s="373"/>
      <c r="L62" s="373"/>
      <c r="M62" s="373"/>
      <c r="N62" s="373" t="s">
        <v>132</v>
      </c>
    </row>
    <row r="63" spans="2:14" ht="15.75" x14ac:dyDescent="0.25">
      <c r="B63" s="378" t="s">
        <v>193</v>
      </c>
      <c r="C63" s="387" t="s">
        <v>190</v>
      </c>
      <c r="D63" s="373" t="s">
        <v>197</v>
      </c>
      <c r="E63" s="374" t="s">
        <v>131</v>
      </c>
      <c r="F63" s="373"/>
      <c r="G63" s="373"/>
      <c r="H63" s="373"/>
      <c r="I63" s="373"/>
      <c r="J63" s="373">
        <v>0.41</v>
      </c>
      <c r="K63" s="373"/>
      <c r="L63" s="373"/>
      <c r="M63" s="373"/>
      <c r="N63" s="373" t="s">
        <v>132</v>
      </c>
    </row>
    <row r="64" spans="2:14" ht="15.75" x14ac:dyDescent="0.25">
      <c r="B64" s="378" t="s">
        <v>194</v>
      </c>
      <c r="C64" s="387" t="s">
        <v>190</v>
      </c>
      <c r="D64" s="373" t="s">
        <v>197</v>
      </c>
      <c r="E64" s="374" t="s">
        <v>131</v>
      </c>
      <c r="F64" s="373"/>
      <c r="G64" s="373"/>
      <c r="H64" s="373"/>
      <c r="I64" s="373"/>
      <c r="J64" s="373">
        <v>0.13</v>
      </c>
      <c r="K64" s="373"/>
      <c r="L64" s="373"/>
      <c r="M64" s="373"/>
      <c r="N64" s="373" t="s">
        <v>132</v>
      </c>
    </row>
    <row r="65" spans="2:14" ht="15.75" x14ac:dyDescent="0.25">
      <c r="B65" s="378" t="s">
        <v>195</v>
      </c>
      <c r="C65" s="387" t="s">
        <v>190</v>
      </c>
      <c r="D65" s="373" t="s">
        <v>197</v>
      </c>
      <c r="E65" s="374" t="s">
        <v>131</v>
      </c>
      <c r="F65" s="373"/>
      <c r="G65" s="373"/>
      <c r="H65" s="373"/>
      <c r="I65" s="373"/>
      <c r="J65" s="373">
        <v>2.66</v>
      </c>
      <c r="K65" s="373"/>
      <c r="L65" s="373"/>
      <c r="M65" s="373"/>
      <c r="N65" s="373" t="s">
        <v>132</v>
      </c>
    </row>
    <row r="66" spans="2:14" ht="15.75" x14ac:dyDescent="0.25">
      <c r="B66" s="378" t="s">
        <v>198</v>
      </c>
      <c r="C66" s="387" t="s">
        <v>190</v>
      </c>
      <c r="D66" s="373" t="s">
        <v>197</v>
      </c>
      <c r="E66" s="374" t="s">
        <v>131</v>
      </c>
      <c r="F66" s="373"/>
      <c r="G66" s="373"/>
      <c r="H66" s="373"/>
      <c r="I66" s="373"/>
      <c r="J66" s="373">
        <v>0.03</v>
      </c>
      <c r="K66" s="373"/>
      <c r="L66" s="373"/>
      <c r="M66" s="373"/>
      <c r="N66" s="373" t="s">
        <v>132</v>
      </c>
    </row>
    <row r="67" spans="2:14" ht="15.75" x14ac:dyDescent="0.25">
      <c r="B67" s="378" t="s">
        <v>196</v>
      </c>
      <c r="C67" s="387" t="s">
        <v>190</v>
      </c>
      <c r="D67" s="373" t="s">
        <v>197</v>
      </c>
      <c r="E67" s="374" t="s">
        <v>131</v>
      </c>
      <c r="F67" s="373"/>
      <c r="G67" s="373"/>
      <c r="H67" s="373"/>
      <c r="I67" s="373"/>
      <c r="J67" s="373">
        <v>1.56</v>
      </c>
      <c r="K67" s="373"/>
      <c r="L67" s="373"/>
      <c r="M67" s="373"/>
      <c r="N67" s="373" t="s">
        <v>132</v>
      </c>
    </row>
    <row r="68" spans="2:14" ht="15.75" x14ac:dyDescent="0.25">
      <c r="B68" s="378" t="s">
        <v>189</v>
      </c>
      <c r="C68" s="387" t="s">
        <v>190</v>
      </c>
      <c r="D68" s="373" t="s">
        <v>197</v>
      </c>
      <c r="E68" s="374" t="s">
        <v>131</v>
      </c>
      <c r="F68" s="373"/>
      <c r="G68" s="373"/>
      <c r="H68" s="373"/>
      <c r="I68" s="373"/>
      <c r="J68" s="373"/>
      <c r="K68" s="373">
        <v>0.63</v>
      </c>
      <c r="L68" s="373"/>
      <c r="M68" s="373"/>
      <c r="N68" s="373" t="s">
        <v>132</v>
      </c>
    </row>
    <row r="69" spans="2:14" ht="15.75" x14ac:dyDescent="0.25">
      <c r="B69" s="378" t="s">
        <v>192</v>
      </c>
      <c r="C69" s="387" t="s">
        <v>190</v>
      </c>
      <c r="D69" s="373" t="s">
        <v>197</v>
      </c>
      <c r="E69" s="374" t="s">
        <v>131</v>
      </c>
      <c r="F69" s="373"/>
      <c r="G69" s="373"/>
      <c r="H69" s="373"/>
      <c r="I69" s="373"/>
      <c r="J69" s="373"/>
      <c r="K69" s="373">
        <v>0.28000000000000003</v>
      </c>
      <c r="L69" s="373"/>
      <c r="M69" s="373"/>
      <c r="N69" s="373" t="s">
        <v>132</v>
      </c>
    </row>
    <row r="70" spans="2:14" ht="15.75" x14ac:dyDescent="0.25">
      <c r="B70" s="378" t="s">
        <v>193</v>
      </c>
      <c r="C70" s="387" t="s">
        <v>190</v>
      </c>
      <c r="D70" s="373" t="s">
        <v>197</v>
      </c>
      <c r="E70" s="374" t="s">
        <v>131</v>
      </c>
      <c r="F70" s="373"/>
      <c r="G70" s="373"/>
      <c r="H70" s="373"/>
      <c r="I70" s="373"/>
      <c r="J70" s="373"/>
      <c r="K70" s="373">
        <v>0.05</v>
      </c>
      <c r="L70" s="373"/>
      <c r="M70" s="373"/>
      <c r="N70" s="373" t="s">
        <v>132</v>
      </c>
    </row>
    <row r="71" spans="2:14" ht="15.75" x14ac:dyDescent="0.25">
      <c r="B71" s="378" t="s">
        <v>194</v>
      </c>
      <c r="C71" s="387" t="s">
        <v>190</v>
      </c>
      <c r="D71" s="373" t="s">
        <v>197</v>
      </c>
      <c r="E71" s="374" t="s">
        <v>131</v>
      </c>
      <c r="F71" s="373"/>
      <c r="G71" s="373"/>
      <c r="H71" s="373"/>
      <c r="I71" s="373"/>
      <c r="J71" s="373"/>
      <c r="K71" s="373">
        <v>7.0000000000000007E-2</v>
      </c>
      <c r="L71" s="373"/>
      <c r="M71" s="373"/>
      <c r="N71" s="373" t="s">
        <v>132</v>
      </c>
    </row>
    <row r="72" spans="2:14" ht="15.75" x14ac:dyDescent="0.25">
      <c r="B72" s="378" t="s">
        <v>195</v>
      </c>
      <c r="C72" s="387" t="s">
        <v>190</v>
      </c>
      <c r="D72" s="373" t="s">
        <v>197</v>
      </c>
      <c r="E72" s="374" t="s">
        <v>131</v>
      </c>
      <c r="F72" s="373"/>
      <c r="G72" s="373"/>
      <c r="H72" s="373"/>
      <c r="I72" s="373"/>
      <c r="J72" s="373"/>
      <c r="K72" s="373">
        <v>0.01</v>
      </c>
      <c r="L72" s="373"/>
      <c r="M72" s="373"/>
      <c r="N72" s="373" t="s">
        <v>132</v>
      </c>
    </row>
    <row r="73" spans="2:14" ht="15.75" x14ac:dyDescent="0.25">
      <c r="B73" s="378" t="s">
        <v>198</v>
      </c>
      <c r="C73" s="387" t="s">
        <v>190</v>
      </c>
      <c r="D73" s="373" t="s">
        <v>197</v>
      </c>
      <c r="E73" s="374" t="s">
        <v>131</v>
      </c>
      <c r="F73" s="373"/>
      <c r="G73" s="373"/>
      <c r="H73" s="373"/>
      <c r="I73" s="373"/>
      <c r="J73" s="373"/>
      <c r="K73" s="391">
        <v>8.0000000000000004E-4</v>
      </c>
      <c r="L73" s="373"/>
      <c r="M73" s="373"/>
      <c r="N73" s="373" t="s">
        <v>132</v>
      </c>
    </row>
    <row r="74" spans="2:14" ht="15.75" x14ac:dyDescent="0.25">
      <c r="B74" s="378" t="s">
        <v>196</v>
      </c>
      <c r="C74" s="387" t="s">
        <v>190</v>
      </c>
      <c r="D74" s="373" t="s">
        <v>197</v>
      </c>
      <c r="E74" s="374" t="s">
        <v>131</v>
      </c>
      <c r="F74" s="373"/>
      <c r="G74" s="373"/>
      <c r="H74" s="373"/>
      <c r="I74" s="373"/>
      <c r="J74" s="373"/>
      <c r="K74" s="373">
        <v>0.03</v>
      </c>
      <c r="L74" s="373"/>
      <c r="M74" s="373"/>
      <c r="N74" s="373" t="s">
        <v>132</v>
      </c>
    </row>
    <row r="75" spans="2:14" ht="18.75" x14ac:dyDescent="0.35">
      <c r="B75" s="392" t="s">
        <v>199</v>
      </c>
      <c r="C75" s="387" t="s">
        <v>190</v>
      </c>
      <c r="D75" s="373" t="s">
        <v>197</v>
      </c>
      <c r="E75" s="374" t="s">
        <v>131</v>
      </c>
      <c r="F75" s="373"/>
      <c r="G75" s="373"/>
      <c r="H75" s="373"/>
      <c r="I75" s="373"/>
      <c r="J75" s="373"/>
      <c r="K75" s="373">
        <v>0.03</v>
      </c>
      <c r="L75" s="373"/>
      <c r="M75" s="373"/>
      <c r="N75" s="373" t="s">
        <v>132</v>
      </c>
    </row>
    <row r="76" spans="2:14" ht="34.5" x14ac:dyDescent="0.25">
      <c r="B76" s="313" t="s">
        <v>200</v>
      </c>
      <c r="C76" s="230"/>
      <c r="D76" s="230"/>
      <c r="E76" s="230"/>
      <c r="F76" s="312" t="s">
        <v>201</v>
      </c>
      <c r="G76" s="230"/>
      <c r="H76" s="230"/>
      <c r="I76" s="231" t="s">
        <v>202</v>
      </c>
      <c r="J76" s="230"/>
      <c r="K76" s="230"/>
      <c r="L76" s="230"/>
      <c r="M76" s="230"/>
      <c r="N76" s="230"/>
    </row>
    <row r="77" spans="2:14" ht="15.75" x14ac:dyDescent="0.25">
      <c r="B77" s="393" t="s">
        <v>203</v>
      </c>
      <c r="C77" s="387" t="s">
        <v>204</v>
      </c>
      <c r="D77" s="373" t="s">
        <v>200</v>
      </c>
      <c r="E77" s="374" t="s">
        <v>131</v>
      </c>
      <c r="F77" s="373">
        <v>0.7</v>
      </c>
      <c r="G77" s="373"/>
      <c r="H77" s="373"/>
      <c r="I77" s="373">
        <f>F77*0.6*44/12</f>
        <v>1.54</v>
      </c>
      <c r="J77" s="373"/>
      <c r="K77" s="373"/>
      <c r="L77" s="373"/>
      <c r="M77" s="373"/>
      <c r="N77" s="373" t="s">
        <v>205</v>
      </c>
    </row>
    <row r="78" spans="2:14" ht="15.75" x14ac:dyDescent="0.25">
      <c r="B78" s="393" t="s">
        <v>206</v>
      </c>
      <c r="C78" s="387" t="s">
        <v>204</v>
      </c>
      <c r="D78" s="373" t="s">
        <v>200</v>
      </c>
      <c r="E78" s="374" t="s">
        <v>131</v>
      </c>
      <c r="F78" s="373">
        <v>1.2</v>
      </c>
      <c r="G78" s="373"/>
      <c r="H78" s="373"/>
      <c r="I78" s="373">
        <f>F78*0.6*44/12</f>
        <v>2.64</v>
      </c>
      <c r="J78" s="373"/>
      <c r="K78" s="373"/>
      <c r="L78" s="373"/>
      <c r="M78" s="373"/>
      <c r="N78" s="373" t="s">
        <v>205</v>
      </c>
    </row>
    <row r="79" spans="2:14" ht="15.75" x14ac:dyDescent="0.25">
      <c r="B79" s="373" t="s">
        <v>207</v>
      </c>
      <c r="C79" s="387" t="s">
        <v>204</v>
      </c>
      <c r="D79" s="373" t="s">
        <v>200</v>
      </c>
      <c r="E79" s="374" t="s">
        <v>131</v>
      </c>
      <c r="F79" s="373">
        <v>0.65</v>
      </c>
      <c r="G79" s="373"/>
      <c r="H79" s="373"/>
      <c r="I79" s="373">
        <f>F79*0.6*44/12</f>
        <v>1.43</v>
      </c>
      <c r="J79" s="373"/>
      <c r="K79" s="373"/>
      <c r="L79" s="373"/>
      <c r="M79" s="373"/>
      <c r="N79" s="373" t="s">
        <v>205</v>
      </c>
    </row>
  </sheetData>
  <mergeCells count="7">
    <mergeCell ref="B34:N34"/>
    <mergeCell ref="B3:N3"/>
    <mergeCell ref="B6:N6"/>
    <mergeCell ref="B14:N14"/>
    <mergeCell ref="B23:N23"/>
    <mergeCell ref="B26:N26"/>
    <mergeCell ref="B20:N20"/>
  </mergeCells>
  <phoneticPr fontId="72" type="noConversion"/>
  <hyperlinks>
    <hyperlink ref="B1" location="Turinys!A1" display="Turinys" xr:uid="{1013F271-CA87-4DBE-BE63-2997568FC0F7}"/>
  </hyperlinks>
  <pageMargins left="0.7" right="0.7" top="0.75" bottom="0.75" header="0.3" footer="0.3"/>
  <pageSetup orientation="portrait" horizontalDpi="1200" verticalDpi="1200"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52569-2C52-4C3E-B4CD-246AA5A9214F}">
  <sheetPr>
    <tabColor rgb="FFFFC000"/>
  </sheetPr>
  <dimension ref="B1:K12"/>
  <sheetViews>
    <sheetView showGridLines="0" workbookViewId="0">
      <selection activeCell="G23" sqref="G23"/>
    </sheetView>
  </sheetViews>
  <sheetFormatPr defaultRowHeight="15" x14ac:dyDescent="0.25"/>
  <cols>
    <col min="3" max="3" width="16.140625" customWidth="1"/>
    <col min="4" max="4" width="29.85546875" customWidth="1"/>
  </cols>
  <sheetData>
    <row r="1" spans="2:11" ht="15.75" x14ac:dyDescent="0.25">
      <c r="B1" s="197" t="s">
        <v>0</v>
      </c>
    </row>
    <row r="3" spans="2:11" ht="15.6" customHeight="1" x14ac:dyDescent="0.25">
      <c r="B3" s="1080" t="s">
        <v>208</v>
      </c>
      <c r="C3" s="1080"/>
      <c r="D3" s="1080"/>
      <c r="E3" s="1080"/>
      <c r="F3" s="1080"/>
      <c r="G3" s="1080"/>
      <c r="H3" s="1080"/>
      <c r="I3" s="1080"/>
      <c r="J3" s="1080"/>
      <c r="K3" s="1080"/>
    </row>
    <row r="5" spans="2:11" ht="15.75" x14ac:dyDescent="0.25">
      <c r="B5" s="1081" t="s">
        <v>209</v>
      </c>
      <c r="C5" s="1081"/>
      <c r="D5" s="1081"/>
      <c r="E5" s="1083" t="s">
        <v>238</v>
      </c>
      <c r="F5" s="1083"/>
      <c r="G5" s="1083"/>
      <c r="H5" s="1083"/>
      <c r="I5" s="1083"/>
      <c r="J5" s="1083"/>
      <c r="K5" s="1083"/>
    </row>
    <row r="6" spans="2:11" ht="15.75" x14ac:dyDescent="0.25">
      <c r="B6" s="1081" t="s">
        <v>211</v>
      </c>
      <c r="C6" s="1081"/>
      <c r="D6" s="1081"/>
      <c r="E6" s="1083">
        <v>2024</v>
      </c>
      <c r="F6" s="1083"/>
      <c r="G6" s="1083"/>
      <c r="H6" s="1083"/>
      <c r="I6" s="1083"/>
      <c r="J6" s="1083"/>
      <c r="K6" s="1083"/>
    </row>
    <row r="7" spans="2:11" ht="18" x14ac:dyDescent="0.25">
      <c r="B7" s="1081" t="s">
        <v>212</v>
      </c>
      <c r="C7" s="1081"/>
      <c r="D7" s="1081"/>
      <c r="E7" s="1084">
        <v>132335.92000000001</v>
      </c>
      <c r="F7" s="1084"/>
      <c r="G7" s="1084"/>
      <c r="H7" s="1084"/>
      <c r="I7" s="1084"/>
      <c r="J7" s="1084"/>
      <c r="K7" s="1084"/>
    </row>
    <row r="8" spans="2:11" ht="15.75" x14ac:dyDescent="0.25">
      <c r="B8" s="1082" t="s">
        <v>213</v>
      </c>
      <c r="C8" s="1082"/>
      <c r="D8" s="1082"/>
      <c r="E8" s="1084">
        <v>75782</v>
      </c>
      <c r="F8" s="1084"/>
      <c r="G8" s="1084"/>
      <c r="H8" s="1084"/>
      <c r="I8" s="1084"/>
      <c r="J8" s="1084"/>
      <c r="K8" s="1084"/>
    </row>
    <row r="9" spans="2:11" ht="15.75" x14ac:dyDescent="0.25">
      <c r="B9" s="1077" t="s">
        <v>214</v>
      </c>
      <c r="C9" s="1077"/>
      <c r="D9" s="1077"/>
      <c r="E9" s="1076">
        <f>560.6*1000</f>
        <v>560600</v>
      </c>
      <c r="F9" s="1076"/>
      <c r="G9" s="1076"/>
      <c r="H9" s="1076"/>
      <c r="I9" s="1076"/>
      <c r="J9" s="1076"/>
      <c r="K9" s="1076"/>
    </row>
    <row r="10" spans="2:11" ht="29.25" customHeight="1" x14ac:dyDescent="0.25">
      <c r="B10" s="1078" t="s">
        <v>215</v>
      </c>
      <c r="C10" s="1078"/>
      <c r="D10" s="1078"/>
      <c r="E10" s="1079">
        <f>(20204+27259+17121+22784)*1000</f>
        <v>87368000</v>
      </c>
      <c r="F10" s="1076"/>
      <c r="G10" s="1076"/>
      <c r="H10" s="1076"/>
      <c r="I10" s="1076"/>
      <c r="J10" s="1076"/>
      <c r="K10" s="1076"/>
    </row>
    <row r="11" spans="2:11" ht="15.75" customHeight="1" x14ac:dyDescent="0.25">
      <c r="B11" s="1072" t="s">
        <v>216</v>
      </c>
      <c r="C11" s="1072"/>
      <c r="D11" s="1072"/>
      <c r="E11" s="1074">
        <v>45817</v>
      </c>
      <c r="F11" s="1075"/>
      <c r="G11" s="1075"/>
      <c r="H11" s="1075"/>
      <c r="I11" s="1075"/>
      <c r="J11" s="1075"/>
      <c r="K11" s="1075"/>
    </row>
    <row r="12" spans="2:11" ht="15.75" customHeight="1" x14ac:dyDescent="0.25">
      <c r="B12" s="1073" t="s">
        <v>217</v>
      </c>
      <c r="C12" s="1073"/>
      <c r="D12" s="1073"/>
      <c r="E12" s="1076"/>
      <c r="F12" s="1076"/>
      <c r="G12" s="1076"/>
      <c r="H12" s="1076"/>
      <c r="I12" s="1076"/>
      <c r="J12" s="1076"/>
      <c r="K12" s="1076"/>
    </row>
  </sheetData>
  <sheetProtection algorithmName="SHA-512" hashValue="ibdxwc6zNkXv9LCHiESDYMNUkORoMzbUhp+FsSBKjkYJAXCrqt/VPadG4Vn5Vx5cFaVEoqfq80Cok2b0vGwh0w==" saltValue="pcpu3i5RhC56VDwAyNN6RQ==" spinCount="100000" sheet="1" objects="1" scenarios="1"/>
  <protectedRanges>
    <protectedRange sqref="E5:K12" name="Savivaldybė"/>
  </protectedRanges>
  <mergeCells count="17">
    <mergeCell ref="B3:K3"/>
    <mergeCell ref="B5:D5"/>
    <mergeCell ref="B6:D6"/>
    <mergeCell ref="B7:D7"/>
    <mergeCell ref="B8:D8"/>
    <mergeCell ref="E5:K5"/>
    <mergeCell ref="E6:K6"/>
    <mergeCell ref="E7:K7"/>
    <mergeCell ref="E8:K8"/>
    <mergeCell ref="B11:D11"/>
    <mergeCell ref="B12:D12"/>
    <mergeCell ref="E11:K11"/>
    <mergeCell ref="E12:K12"/>
    <mergeCell ref="B9:D9"/>
    <mergeCell ref="E9:K9"/>
    <mergeCell ref="B10:D10"/>
    <mergeCell ref="E10:K10"/>
  </mergeCells>
  <hyperlinks>
    <hyperlink ref="B1" location="Turinys!A1" display="Turinys" xr:uid="{61714877-6AAA-40A5-87C2-E1E1FDC28539}"/>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74D0BFE9-B703-49EC-B93E-9478ABBA7206}">
          <x14:formula1>
            <xm:f>'Savivaldybė - Prielaidos'!$B$3:$B$62</xm:f>
          </x14:formula1>
          <xm:sqref>E5:K5</xm:sqref>
        </x14:dataValidation>
        <x14:dataValidation type="list" allowBlank="1" showInputMessage="1" showErrorMessage="1" xr:uid="{925DBAFC-AB70-4A06-BBAC-F8A811EF220B}">
          <x14:formula1>
            <xm:f>'Savivaldybė - Prielaidos'!$C$3:$C$63</xm:f>
          </x14:formula1>
          <xm:sqref>E6:K6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44616-7930-4ECC-A4CC-2FDAEFA324B2}">
  <sheetPr>
    <tabColor rgb="FFFFC000"/>
  </sheetPr>
  <dimension ref="B2:C63"/>
  <sheetViews>
    <sheetView showGridLines="0" workbookViewId="0">
      <selection activeCell="E1" sqref="E1:E1048576"/>
    </sheetView>
  </sheetViews>
  <sheetFormatPr defaultRowHeight="15" x14ac:dyDescent="0.25"/>
  <cols>
    <col min="2" max="2" width="30" customWidth="1"/>
    <col min="3" max="3" width="23.5703125" customWidth="1"/>
  </cols>
  <sheetData>
    <row r="2" spans="2:3" ht="31.5" x14ac:dyDescent="0.25">
      <c r="B2" s="396" t="s">
        <v>209</v>
      </c>
      <c r="C2" s="396" t="s">
        <v>218</v>
      </c>
    </row>
    <row r="3" spans="2:3" ht="15.75" x14ac:dyDescent="0.25">
      <c r="B3" s="397" t="s">
        <v>210</v>
      </c>
      <c r="C3" s="357">
        <v>1990</v>
      </c>
    </row>
    <row r="4" spans="2:3" ht="15.75" x14ac:dyDescent="0.25">
      <c r="B4" s="397" t="s">
        <v>219</v>
      </c>
      <c r="C4" s="357">
        <v>1991</v>
      </c>
    </row>
    <row r="5" spans="2:3" ht="15.75" x14ac:dyDescent="0.25">
      <c r="B5" s="397" t="s">
        <v>220</v>
      </c>
      <c r="C5" s="357">
        <v>1992</v>
      </c>
    </row>
    <row r="6" spans="2:3" ht="15.75" x14ac:dyDescent="0.25">
      <c r="B6" s="397" t="s">
        <v>221</v>
      </c>
      <c r="C6" s="357">
        <v>1993</v>
      </c>
    </row>
    <row r="7" spans="2:3" ht="15.75" x14ac:dyDescent="0.25">
      <c r="B7" s="397" t="s">
        <v>222</v>
      </c>
      <c r="C7" s="357">
        <v>1994</v>
      </c>
    </row>
    <row r="8" spans="2:3" ht="15.75" x14ac:dyDescent="0.25">
      <c r="B8" s="397" t="s">
        <v>223</v>
      </c>
      <c r="C8" s="357">
        <v>1995</v>
      </c>
    </row>
    <row r="9" spans="2:3" ht="15.75" x14ac:dyDescent="0.25">
      <c r="B9" s="397" t="s">
        <v>224</v>
      </c>
      <c r="C9" s="357">
        <v>1996</v>
      </c>
    </row>
    <row r="10" spans="2:3" ht="15.75" x14ac:dyDescent="0.25">
      <c r="B10" s="397" t="s">
        <v>225</v>
      </c>
      <c r="C10" s="357">
        <v>1997</v>
      </c>
    </row>
    <row r="11" spans="2:3" ht="15.75" x14ac:dyDescent="0.25">
      <c r="B11" s="397" t="s">
        <v>226</v>
      </c>
      <c r="C11" s="357">
        <v>1998</v>
      </c>
    </row>
    <row r="12" spans="2:3" ht="15.75" x14ac:dyDescent="0.25">
      <c r="B12" s="397" t="s">
        <v>227</v>
      </c>
      <c r="C12" s="357">
        <v>1999</v>
      </c>
    </row>
    <row r="13" spans="2:3" ht="15.75" x14ac:dyDescent="0.25">
      <c r="B13" s="397" t="s">
        <v>228</v>
      </c>
      <c r="C13" s="357">
        <v>2000</v>
      </c>
    </row>
    <row r="14" spans="2:3" ht="15.75" x14ac:dyDescent="0.25">
      <c r="B14" s="397" t="s">
        <v>229</v>
      </c>
      <c r="C14" s="357">
        <v>2001</v>
      </c>
    </row>
    <row r="15" spans="2:3" ht="15.75" x14ac:dyDescent="0.25">
      <c r="B15" s="397" t="s">
        <v>230</v>
      </c>
      <c r="C15" s="357">
        <v>2002</v>
      </c>
    </row>
    <row r="16" spans="2:3" ht="15.75" x14ac:dyDescent="0.25">
      <c r="B16" s="397" t="s">
        <v>231</v>
      </c>
      <c r="C16" s="357">
        <v>2003</v>
      </c>
    </row>
    <row r="17" spans="2:3" ht="15.75" x14ac:dyDescent="0.25">
      <c r="B17" s="397" t="s">
        <v>232</v>
      </c>
      <c r="C17" s="357">
        <v>2004</v>
      </c>
    </row>
    <row r="18" spans="2:3" ht="15.75" x14ac:dyDescent="0.25">
      <c r="B18" s="397" t="s">
        <v>233</v>
      </c>
      <c r="C18" s="357">
        <v>2005</v>
      </c>
    </row>
    <row r="19" spans="2:3" ht="15.75" x14ac:dyDescent="0.25">
      <c r="B19" s="397" t="s">
        <v>234</v>
      </c>
      <c r="C19" s="357">
        <v>2006</v>
      </c>
    </row>
    <row r="20" spans="2:3" ht="15.75" x14ac:dyDescent="0.25">
      <c r="B20" s="397" t="s">
        <v>235</v>
      </c>
      <c r="C20" s="357">
        <v>2007</v>
      </c>
    </row>
    <row r="21" spans="2:3" ht="15.75" x14ac:dyDescent="0.25">
      <c r="B21" s="397" t="s">
        <v>236</v>
      </c>
      <c r="C21" s="357">
        <v>2008</v>
      </c>
    </row>
    <row r="22" spans="2:3" ht="15.75" x14ac:dyDescent="0.25">
      <c r="B22" s="397" t="s">
        <v>237</v>
      </c>
      <c r="C22" s="357">
        <v>2009</v>
      </c>
    </row>
    <row r="23" spans="2:3" ht="15.75" x14ac:dyDescent="0.25">
      <c r="B23" s="397" t="s">
        <v>238</v>
      </c>
      <c r="C23" s="357">
        <v>2010</v>
      </c>
    </row>
    <row r="24" spans="2:3" ht="15.75" x14ac:dyDescent="0.25">
      <c r="B24" s="397" t="s">
        <v>239</v>
      </c>
      <c r="C24" s="357">
        <v>2011</v>
      </c>
    </row>
    <row r="25" spans="2:3" ht="15.75" x14ac:dyDescent="0.25">
      <c r="B25" s="397" t="s">
        <v>240</v>
      </c>
      <c r="C25" s="357">
        <v>2012</v>
      </c>
    </row>
    <row r="26" spans="2:3" ht="15.75" x14ac:dyDescent="0.25">
      <c r="B26" s="397" t="s">
        <v>241</v>
      </c>
      <c r="C26" s="357">
        <v>2013</v>
      </c>
    </row>
    <row r="27" spans="2:3" ht="15.75" x14ac:dyDescent="0.25">
      <c r="B27" s="397" t="s">
        <v>242</v>
      </c>
      <c r="C27" s="357">
        <v>2014</v>
      </c>
    </row>
    <row r="28" spans="2:3" ht="15.75" x14ac:dyDescent="0.25">
      <c r="B28" s="397" t="s">
        <v>243</v>
      </c>
      <c r="C28" s="357">
        <v>2015</v>
      </c>
    </row>
    <row r="29" spans="2:3" ht="15.75" x14ac:dyDescent="0.25">
      <c r="B29" s="397" t="s">
        <v>244</v>
      </c>
      <c r="C29" s="357">
        <v>2016</v>
      </c>
    </row>
    <row r="30" spans="2:3" ht="15.75" x14ac:dyDescent="0.25">
      <c r="B30" s="397" t="s">
        <v>245</v>
      </c>
      <c r="C30" s="357">
        <v>2017</v>
      </c>
    </row>
    <row r="31" spans="2:3" ht="15.75" x14ac:dyDescent="0.25">
      <c r="B31" s="397" t="s">
        <v>246</v>
      </c>
      <c r="C31" s="357">
        <v>2018</v>
      </c>
    </row>
    <row r="32" spans="2:3" ht="15.75" x14ac:dyDescent="0.25">
      <c r="B32" s="397" t="s">
        <v>247</v>
      </c>
      <c r="C32" s="357">
        <v>2019</v>
      </c>
    </row>
    <row r="33" spans="2:3" ht="15.75" x14ac:dyDescent="0.25">
      <c r="B33" s="397" t="s">
        <v>248</v>
      </c>
      <c r="C33" s="357">
        <v>2020</v>
      </c>
    </row>
    <row r="34" spans="2:3" ht="15.75" x14ac:dyDescent="0.25">
      <c r="B34" s="397" t="s">
        <v>249</v>
      </c>
      <c r="C34" s="357">
        <v>2021</v>
      </c>
    </row>
    <row r="35" spans="2:3" ht="15.75" x14ac:dyDescent="0.25">
      <c r="B35" s="397" t="s">
        <v>250</v>
      </c>
      <c r="C35" s="357">
        <v>2022</v>
      </c>
    </row>
    <row r="36" spans="2:3" ht="15.75" x14ac:dyDescent="0.25">
      <c r="B36" s="397" t="s">
        <v>251</v>
      </c>
      <c r="C36" s="357">
        <v>2023</v>
      </c>
    </row>
    <row r="37" spans="2:3" ht="15.75" x14ac:dyDescent="0.25">
      <c r="B37" s="397" t="s">
        <v>252</v>
      </c>
      <c r="C37" s="357">
        <v>2024</v>
      </c>
    </row>
    <row r="38" spans="2:3" ht="15.75" x14ac:dyDescent="0.25">
      <c r="B38" s="397" t="s">
        <v>253</v>
      </c>
      <c r="C38" s="357">
        <v>2025</v>
      </c>
    </row>
    <row r="39" spans="2:3" ht="15.75" x14ac:dyDescent="0.25">
      <c r="B39" s="397" t="s">
        <v>254</v>
      </c>
      <c r="C39" s="357">
        <v>2026</v>
      </c>
    </row>
    <row r="40" spans="2:3" ht="15.75" x14ac:dyDescent="0.25">
      <c r="B40" s="397" t="s">
        <v>255</v>
      </c>
      <c r="C40" s="357">
        <v>2027</v>
      </c>
    </row>
    <row r="41" spans="2:3" ht="15.75" x14ac:dyDescent="0.25">
      <c r="B41" s="397" t="s">
        <v>256</v>
      </c>
      <c r="C41" s="357">
        <v>2028</v>
      </c>
    </row>
    <row r="42" spans="2:3" ht="15.75" x14ac:dyDescent="0.25">
      <c r="B42" s="397" t="s">
        <v>257</v>
      </c>
      <c r="C42" s="357">
        <v>2029</v>
      </c>
    </row>
    <row r="43" spans="2:3" ht="15.75" x14ac:dyDescent="0.25">
      <c r="B43" s="397" t="s">
        <v>258</v>
      </c>
      <c r="C43" s="357">
        <v>2030</v>
      </c>
    </row>
    <row r="44" spans="2:3" ht="15.75" x14ac:dyDescent="0.25">
      <c r="B44" s="397" t="s">
        <v>259</v>
      </c>
      <c r="C44" s="357">
        <v>2031</v>
      </c>
    </row>
    <row r="45" spans="2:3" ht="15.75" x14ac:dyDescent="0.25">
      <c r="B45" s="397" t="s">
        <v>260</v>
      </c>
      <c r="C45" s="357">
        <v>2032</v>
      </c>
    </row>
    <row r="46" spans="2:3" ht="15.75" x14ac:dyDescent="0.25">
      <c r="B46" s="397" t="s">
        <v>261</v>
      </c>
      <c r="C46" s="357">
        <v>2033</v>
      </c>
    </row>
    <row r="47" spans="2:3" ht="15.75" x14ac:dyDescent="0.25">
      <c r="B47" s="397" t="s">
        <v>262</v>
      </c>
      <c r="C47" s="357">
        <v>2034</v>
      </c>
    </row>
    <row r="48" spans="2:3" ht="15.75" x14ac:dyDescent="0.25">
      <c r="B48" s="397" t="s">
        <v>263</v>
      </c>
      <c r="C48" s="357">
        <v>2035</v>
      </c>
    </row>
    <row r="49" spans="2:3" ht="15.75" x14ac:dyDescent="0.25">
      <c r="B49" s="397" t="s">
        <v>264</v>
      </c>
      <c r="C49" s="357">
        <v>2036</v>
      </c>
    </row>
    <row r="50" spans="2:3" ht="15.75" x14ac:dyDescent="0.25">
      <c r="B50" s="397" t="s">
        <v>265</v>
      </c>
      <c r="C50" s="357">
        <v>2037</v>
      </c>
    </row>
    <row r="51" spans="2:3" ht="15.75" x14ac:dyDescent="0.25">
      <c r="B51" s="397" t="s">
        <v>266</v>
      </c>
      <c r="C51" s="357">
        <v>2038</v>
      </c>
    </row>
    <row r="52" spans="2:3" ht="15.75" x14ac:dyDescent="0.25">
      <c r="B52" s="397" t="s">
        <v>267</v>
      </c>
      <c r="C52" s="357">
        <v>2039</v>
      </c>
    </row>
    <row r="53" spans="2:3" ht="15.75" x14ac:dyDescent="0.25">
      <c r="B53" s="397" t="s">
        <v>268</v>
      </c>
      <c r="C53" s="357">
        <v>2040</v>
      </c>
    </row>
    <row r="54" spans="2:3" ht="15.75" x14ac:dyDescent="0.25">
      <c r="B54" s="397" t="s">
        <v>269</v>
      </c>
      <c r="C54" s="357">
        <v>2041</v>
      </c>
    </row>
    <row r="55" spans="2:3" ht="15.75" x14ac:dyDescent="0.25">
      <c r="B55" s="397" t="s">
        <v>270</v>
      </c>
      <c r="C55" s="357">
        <v>2042</v>
      </c>
    </row>
    <row r="56" spans="2:3" ht="15.75" x14ac:dyDescent="0.25">
      <c r="B56" s="397" t="s">
        <v>271</v>
      </c>
      <c r="C56" s="357">
        <v>2043</v>
      </c>
    </row>
    <row r="57" spans="2:3" ht="15.75" x14ac:dyDescent="0.25">
      <c r="B57" s="397" t="s">
        <v>272</v>
      </c>
      <c r="C57" s="357">
        <v>2044</v>
      </c>
    </row>
    <row r="58" spans="2:3" ht="15.75" x14ac:dyDescent="0.25">
      <c r="B58" s="397" t="s">
        <v>273</v>
      </c>
      <c r="C58" s="357">
        <v>2045</v>
      </c>
    </row>
    <row r="59" spans="2:3" ht="15.75" x14ac:dyDescent="0.25">
      <c r="B59" s="397" t="s">
        <v>274</v>
      </c>
      <c r="C59" s="357">
        <v>2046</v>
      </c>
    </row>
    <row r="60" spans="2:3" ht="15.75" x14ac:dyDescent="0.25">
      <c r="B60" s="397" t="s">
        <v>275</v>
      </c>
      <c r="C60" s="357">
        <v>2047</v>
      </c>
    </row>
    <row r="61" spans="2:3" ht="15.75" x14ac:dyDescent="0.25">
      <c r="B61" s="397" t="s">
        <v>276</v>
      </c>
      <c r="C61" s="357">
        <v>2048</v>
      </c>
    </row>
    <row r="62" spans="2:3" ht="15.75" x14ac:dyDescent="0.25">
      <c r="B62" s="397" t="s">
        <v>277</v>
      </c>
      <c r="C62" s="357">
        <v>2049</v>
      </c>
    </row>
    <row r="63" spans="2:3" x14ac:dyDescent="0.25">
      <c r="B63" s="357"/>
      <c r="C63" s="357">
        <v>2050</v>
      </c>
    </row>
  </sheetData>
  <hyperlinks>
    <hyperlink ref="B3" r:id="rId1" display="http://www.akmene.lt/" xr:uid="{54B85EDB-08DB-4F63-B86C-E41EC9B6F11A}"/>
    <hyperlink ref="B4" r:id="rId2" display="http://www.ams.lt/" xr:uid="{D03C849D-D29B-4D83-A61D-18522CE7D62C}"/>
    <hyperlink ref="B5" r:id="rId3" display="http://www.arsa.lt/" xr:uid="{F1B6977D-5D21-4A3A-A0C7-CD28E95ABBA5}"/>
    <hyperlink ref="B6" r:id="rId4" display="http://www.anyksciai.lt/" xr:uid="{3329AC0D-40DD-41E9-A701-2521DF71642F}"/>
    <hyperlink ref="B7" r:id="rId5" display="http://www.birstonas.lt/" xr:uid="{66E3BF96-250C-4321-A9E9-540C7734858B}"/>
    <hyperlink ref="B8" r:id="rId6" display="http://www.birzai.lt/" xr:uid="{7B9035DA-0DDC-493E-8463-4621F9F64C2D}"/>
    <hyperlink ref="B9" r:id="rId7" display="http://www.druskininkai.lt/" xr:uid="{62DAEB09-A417-4591-95A0-C08517236DD5}"/>
    <hyperlink ref="B10" r:id="rId8" display="http://www.elektrenai.lt/" xr:uid="{8C7C352A-36BF-4DE8-BFCB-E78A2251AFB7}"/>
    <hyperlink ref="B12" r:id="rId9" display="http://www.jonava.lt/" xr:uid="{D908132E-E507-4097-9C1F-E53D7E404CCE}"/>
    <hyperlink ref="B13" r:id="rId10" display="http://www.joniskis.lt/" xr:uid="{1F4D35F5-8342-4856-BC16-96D327E6D5E3}"/>
    <hyperlink ref="B14" r:id="rId11" display="http://www.jurbarkas.lt/" xr:uid="{47CD5B27-A74C-469F-9398-B2EA4EE3669D}"/>
    <hyperlink ref="B15" r:id="rId12" display="http://www.kaisiadorys.lt/" xr:uid="{D5A0EBCD-FC89-4495-9319-BFCB91090E3A}"/>
    <hyperlink ref="B16" r:id="rId13" display="http://www.kalvarija.lt/" xr:uid="{1136B7C1-BC05-477A-90E8-AE7D9D15619B}"/>
    <hyperlink ref="B17" r:id="rId14" display="http://www.kaunas.lt/" xr:uid="{F411F6A5-B5EA-4EEE-A6EA-5F2D7299F9F1}"/>
    <hyperlink ref="B18" r:id="rId15" display="http://www.krs.lt/" xr:uid="{08061290-CC91-4C8C-96CC-D6D55F31AE18}"/>
    <hyperlink ref="B19" r:id="rId16" display="http://www.kazluruda.lt/" xr:uid="{3DF6ABCA-6910-46EE-98C7-4B5DF8B7FC15}"/>
    <hyperlink ref="B20" r:id="rId17" display="http://www.kelme.lt/" xr:uid="{59845754-B134-4097-945A-1723BB868B57}"/>
    <hyperlink ref="B21" r:id="rId18" display="http://www.kedainiai.lt/" xr:uid="{C4910475-DF76-47D4-9B8F-40BB7EB55D06}"/>
    <hyperlink ref="B22" r:id="rId19" display="http://www.klaipeda.lt/" xr:uid="{BC2BFC16-E082-418C-95E4-C34344E94798}"/>
    <hyperlink ref="B23" r:id="rId20" display="http://www.klaipedos-r.lt/" xr:uid="{8EF1D6D0-67F3-4171-B0A1-D80935A87A84}"/>
    <hyperlink ref="B24" r:id="rId21" display="http://www.kretinga.lt/" xr:uid="{7D324FD7-CD12-4EBC-AB11-A0F3C23B5B68}"/>
    <hyperlink ref="B25" r:id="rId22" display="http://www.kupiskis.lt/" xr:uid="{A73075BD-B497-4255-91A8-79DE2BC03234}"/>
    <hyperlink ref="B26" r:id="rId23" display="http://www.lazdijai.lt/" xr:uid="{5462A1E2-D2BF-4761-870A-87ECE6AA6C32}"/>
    <hyperlink ref="B27" r:id="rId24" display="http://www.marijampole.lt/" xr:uid="{DF545EA7-71C8-436F-ACA2-22549C6951A7}"/>
    <hyperlink ref="B28" r:id="rId25" display="http://www.mazeikiai.lt/" xr:uid="{016E0DCE-13EE-48A4-9A32-4A52FE9751B5}"/>
    <hyperlink ref="B29" r:id="rId26" display="http://www.moletai.lt/" xr:uid="{0F70477F-1B6D-4CE4-BCB0-D16857AA92D8}"/>
    <hyperlink ref="B30" r:id="rId27" display="http://www.neringa.lt/" xr:uid="{8C7AC1AE-7CDA-4207-84EB-7ACF79186EDB}"/>
    <hyperlink ref="B31" r:id="rId28" display="http://www.pagegiai.lt/" xr:uid="{3BA85472-830C-4E20-A9D6-92098880B392}"/>
    <hyperlink ref="B32" r:id="rId29" display="http://www.pakruojis.lt/" xr:uid="{3E9CB74B-EA3E-4CCC-B809-138E759F36AC}"/>
    <hyperlink ref="B33" r:id="rId30" display="http://www.palanga.lt/" xr:uid="{8E1AA669-564B-4328-A94A-24296FBED62C}"/>
    <hyperlink ref="B34" r:id="rId31" display="http://www.panevezys.lt/" xr:uid="{B51FA495-5853-4A8D-861C-6D461D90F49A}"/>
    <hyperlink ref="B35" r:id="rId32" display="http://www.panrs.lt/" xr:uid="{C01FEDC1-374A-4B98-A54B-B69E051C0CF5}"/>
    <hyperlink ref="B36" r:id="rId33" display="http://www.pasvalys.lt/" xr:uid="{01F6AA34-91CB-4FFB-89A9-696A6F2C0EAD}"/>
    <hyperlink ref="B37" r:id="rId34" display="http://www.plunge.lt/" xr:uid="{7DF01391-661E-4BF9-BF42-C5967BC1A454}"/>
    <hyperlink ref="B38" r:id="rId35" display="http://www.prienai.lt/" xr:uid="{2D974D88-F425-44CF-B9DF-CEB0FEB0C624}"/>
    <hyperlink ref="B39" r:id="rId36" display="http://www.radviliskis.lt/" xr:uid="{732E1303-98A9-497B-9300-D38FA3711184}"/>
    <hyperlink ref="B40" r:id="rId37" display="http://www.raseiniai.lt/" xr:uid="{903C1C1B-2F17-4C27-BD48-37DDE7CB8002}"/>
    <hyperlink ref="B41" r:id="rId38" display="http://www.rietavas.lt/" xr:uid="{9D11B75A-3253-432A-ACBE-1C13912186B4}"/>
    <hyperlink ref="B42" r:id="rId39" display="http://www.rokiskis.lt/" xr:uid="{87AC3871-517D-4898-8B9C-6143B9E9F0E6}"/>
    <hyperlink ref="B43" r:id="rId40" display="http://www.skuodas.lt/" xr:uid="{67808251-A73C-442D-94AA-011B784C8223}"/>
    <hyperlink ref="B44" r:id="rId41" display="http://www.sakiai.lt/" xr:uid="{B0B089A0-5E42-44C0-8F78-A1AF51D4DC53}"/>
    <hyperlink ref="B45" r:id="rId42" display="http://www.salcininkai.lt/" xr:uid="{F4CD1C3A-F457-445D-BB93-C9945087C8E8}"/>
    <hyperlink ref="B46" r:id="rId43" display="http://www.siauliai.lt/" xr:uid="{1E6BFA22-704A-442A-8F91-4766C0CDB81D}"/>
    <hyperlink ref="B47" r:id="rId44" display="http://www.siauliuraj.lt/" xr:uid="{EF1FC19E-705F-4492-8BDE-45A8DC1B2CAD}"/>
    <hyperlink ref="B48" r:id="rId45" display="http://www.silale.lt/" xr:uid="{08DDCD6C-24DC-4525-87DF-32B4B625E126}"/>
    <hyperlink ref="B49" r:id="rId46" display="http://www.silute.lt/" xr:uid="{BA01CB8A-2AFB-43EB-8B82-8686EF3DDD72}"/>
    <hyperlink ref="B50" r:id="rId47" display="http://www.sirvintos.lt/" xr:uid="{C7AF0D34-A307-4331-9CE3-601BD92BCBBD}"/>
    <hyperlink ref="B51" r:id="rId48" display="http://www.svencionys.lt/" xr:uid="{9BE6322A-5437-4E43-B01C-1487D7F7C5E7}"/>
    <hyperlink ref="B52" r:id="rId49" display="http://www.taurage.lt/" xr:uid="{352A6FEF-E1CD-4503-8FA2-1A7425BDD60C}"/>
    <hyperlink ref="B53" r:id="rId50" display="http://www.telsiai.lt/" xr:uid="{DA9AF9BE-C992-4633-9675-C0CFE50C4B7D}"/>
    <hyperlink ref="B54" r:id="rId51" display="http://www.trakai.lt/" xr:uid="{FB7D4B93-3FD6-4929-AFE5-9FA53897C5D0}"/>
    <hyperlink ref="B55" r:id="rId52" display="http://www.ukmerge.lt/" xr:uid="{2B300F16-09F8-4709-BA54-AAF1F573F6B2}"/>
    <hyperlink ref="B56" r:id="rId53" display="http://www.utena.lt/" xr:uid="{317D05C1-E347-43AD-BEDA-8159CE07FDC0}"/>
    <hyperlink ref="B57" r:id="rId54" display="http://www.varena.lt/" xr:uid="{C9562DDD-3AFF-4D38-B7E7-D0BFCC4DD0E6}"/>
    <hyperlink ref="B58" r:id="rId55" display="http://www.vilkaviskis.lt/" xr:uid="{A8566164-EEE9-40D7-9EC9-ACACE5A91B9D}"/>
    <hyperlink ref="B59" r:id="rId56" display="http://www.vilnius.lt/" xr:uid="{5FFA3977-B76A-4667-AD42-B50C1AD88D2A}"/>
    <hyperlink ref="B60" r:id="rId57" display="http://www.vrsa.lt/" xr:uid="{532A03FA-D181-45C7-85D3-E3D85AFE845E}"/>
    <hyperlink ref="B61" r:id="rId58" display="http://www.visaginas.lt/" xr:uid="{658CF637-54CB-4DA2-8E5D-707373595520}"/>
    <hyperlink ref="B62" r:id="rId59" display="http://www.zarasai.lt/" xr:uid="{74A09F21-9B38-456F-B963-DBFA9F862E4D}"/>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C048A-9970-4B15-BAD3-05C6B3415821}">
  <sheetPr>
    <tabColor theme="4"/>
  </sheetPr>
  <dimension ref="B1:K152"/>
  <sheetViews>
    <sheetView showGridLines="0" zoomScale="60" zoomScaleNormal="60" zoomScaleSheetLayoutView="50" workbookViewId="0">
      <selection activeCell="E42" sqref="E42"/>
    </sheetView>
  </sheetViews>
  <sheetFormatPr defaultRowHeight="15" x14ac:dyDescent="0.25"/>
  <cols>
    <col min="2" max="2" width="16.42578125" customWidth="1"/>
    <col min="3" max="3" width="14.140625" customWidth="1"/>
    <col min="4" max="4" width="75" customWidth="1"/>
    <col min="5" max="5" width="17.42578125" customWidth="1"/>
    <col min="6" max="6" width="18.85546875" customWidth="1"/>
    <col min="7" max="11" width="14.140625" customWidth="1"/>
  </cols>
  <sheetData>
    <row r="1" spans="2:11" ht="15.75" x14ac:dyDescent="0.25">
      <c r="B1" s="197" t="s">
        <v>0</v>
      </c>
      <c r="C1" s="1"/>
    </row>
    <row r="3" spans="2:11" ht="16.350000000000001" customHeight="1" x14ac:dyDescent="0.3">
      <c r="B3" s="1085" t="s">
        <v>278</v>
      </c>
      <c r="C3" s="1085"/>
      <c r="D3" s="1085"/>
      <c r="E3" s="1085"/>
      <c r="F3" s="1085"/>
      <c r="G3" s="1085"/>
      <c r="H3" s="1085"/>
      <c r="I3" s="1085"/>
      <c r="J3" s="1085"/>
      <c r="K3" s="1085"/>
    </row>
    <row r="5" spans="2:11" ht="14.85" customHeight="1" x14ac:dyDescent="0.25">
      <c r="B5" s="1086" t="s">
        <v>279</v>
      </c>
      <c r="C5" s="1087"/>
      <c r="D5" s="1087"/>
      <c r="E5" s="1087"/>
      <c r="F5" s="1087"/>
      <c r="G5" s="1087"/>
      <c r="H5" s="1087"/>
      <c r="I5" s="1087"/>
      <c r="J5" s="1087"/>
      <c r="K5" s="1087"/>
    </row>
    <row r="6" spans="2:11" ht="41.85" customHeight="1" x14ac:dyDescent="0.25">
      <c r="B6" s="1087"/>
      <c r="C6" s="1087"/>
      <c r="D6" s="1087"/>
      <c r="E6" s="1087"/>
      <c r="F6" s="1087"/>
      <c r="G6" s="1087"/>
      <c r="H6" s="1087"/>
      <c r="I6" s="1087"/>
      <c r="J6" s="1087"/>
      <c r="K6" s="1087"/>
    </row>
    <row r="7" spans="2:11" ht="15.75" x14ac:dyDescent="0.25">
      <c r="B7" s="223"/>
      <c r="C7" s="223"/>
      <c r="D7" s="223"/>
      <c r="E7" s="223"/>
      <c r="F7" s="223"/>
      <c r="G7" s="223"/>
      <c r="H7" s="223"/>
      <c r="I7" s="223"/>
      <c r="J7" s="223"/>
      <c r="K7" s="223"/>
    </row>
    <row r="8" spans="2:11" ht="15.75" x14ac:dyDescent="0.25">
      <c r="B8" s="223"/>
      <c r="C8" s="223"/>
      <c r="D8" s="223"/>
      <c r="E8" s="223"/>
      <c r="F8" s="223"/>
      <c r="G8" s="223"/>
      <c r="H8" s="223"/>
      <c r="I8" s="223"/>
      <c r="J8" s="223"/>
      <c r="K8" s="223"/>
    </row>
    <row r="9" spans="2:11" s="132" customFormat="1" ht="15.75" x14ac:dyDescent="0.25">
      <c r="B9" s="232" t="s">
        <v>280</v>
      </c>
      <c r="C9" s="232"/>
      <c r="D9" s="233"/>
      <c r="E9" s="233"/>
      <c r="F9" s="233"/>
      <c r="G9" s="233"/>
      <c r="H9" s="233"/>
      <c r="I9" s="233"/>
      <c r="J9" s="233"/>
      <c r="K9" s="233"/>
    </row>
    <row r="10" spans="2:11" ht="15.75" x14ac:dyDescent="0.25">
      <c r="B10" s="223"/>
      <c r="C10" s="223"/>
      <c r="D10" s="223"/>
      <c r="E10" s="223"/>
      <c r="F10" s="223"/>
      <c r="G10" s="223"/>
      <c r="H10" s="223"/>
      <c r="I10" s="223"/>
      <c r="J10" s="223"/>
      <c r="K10" s="223"/>
    </row>
    <row r="11" spans="2:11" s="2" customFormat="1" ht="21.6" customHeight="1" x14ac:dyDescent="0.25">
      <c r="B11" s="1091" t="s">
        <v>281</v>
      </c>
      <c r="C11" s="1089" t="s">
        <v>282</v>
      </c>
      <c r="D11" s="1092" t="s">
        <v>283</v>
      </c>
      <c r="E11" s="1090" t="s">
        <v>284</v>
      </c>
      <c r="F11" s="1090"/>
      <c r="G11" s="1088" t="s">
        <v>285</v>
      </c>
      <c r="H11" s="1088"/>
      <c r="I11" s="1088"/>
      <c r="J11" s="1088"/>
      <c r="K11" s="1088"/>
    </row>
    <row r="12" spans="2:11" s="2" customFormat="1" ht="18.75" x14ac:dyDescent="0.25">
      <c r="B12" s="1091"/>
      <c r="C12" s="1089"/>
      <c r="D12" s="1093"/>
      <c r="E12" s="399" t="s">
        <v>286</v>
      </c>
      <c r="F12" s="398" t="s">
        <v>287</v>
      </c>
      <c r="G12" s="399" t="s">
        <v>288</v>
      </c>
      <c r="H12" s="399" t="s">
        <v>289</v>
      </c>
      <c r="I12" s="399" t="s">
        <v>290</v>
      </c>
      <c r="J12" s="820" t="s">
        <v>291</v>
      </c>
      <c r="K12" s="399" t="s">
        <v>292</v>
      </c>
    </row>
    <row r="13" spans="2:11" s="2" customFormat="1" ht="15.75" x14ac:dyDescent="0.25">
      <c r="B13" s="400" t="s">
        <v>293</v>
      </c>
      <c r="C13" s="400" t="s">
        <v>131</v>
      </c>
      <c r="D13" s="401" t="s">
        <v>294</v>
      </c>
      <c r="E13" s="658"/>
      <c r="F13" s="402"/>
      <c r="G13" s="408">
        <f>SUM(G14:G19)</f>
        <v>24409.466065081153</v>
      </c>
      <c r="H13" s="408">
        <f>SUM(H14:H19)</f>
        <v>1129.9086296766743</v>
      </c>
      <c r="I13" s="408">
        <f>SUM(I14:I19)</f>
        <v>517.63969607665081</v>
      </c>
      <c r="J13" s="408">
        <f>SUM(J14:J19)</f>
        <v>26057.014390834476</v>
      </c>
      <c r="K13" s="408">
        <f>SUM(K14:K19)</f>
        <v>54105.090408803124</v>
      </c>
    </row>
    <row r="14" spans="2:11" s="2" customFormat="1" ht="15.75" x14ac:dyDescent="0.25">
      <c r="B14" s="404"/>
      <c r="C14" s="404"/>
      <c r="D14" s="373" t="str">
        <f>'I. Energetika – Įvestis'!B13</f>
        <v>Kitos bituminės anglys</v>
      </c>
      <c r="E14" s="405">
        <f>'I. Energetika – Įvestis'!E13</f>
        <v>28.5074705266201</v>
      </c>
      <c r="F14" s="405" t="s">
        <v>295</v>
      </c>
      <c r="G14" s="849">
        <f>'I. Energetika – Įvestis'!F13</f>
        <v>2711.0604470815715</v>
      </c>
      <c r="H14" s="849">
        <f>'I. Energetika – Įvestis'!G13</f>
        <v>0.79820917474536279</v>
      </c>
      <c r="I14" s="849">
        <f>'I. Energetika – Įvestis'!H13</f>
        <v>11.331719534331491</v>
      </c>
      <c r="J14" s="849">
        <f>'I. Energetika – Įvestis'!I13</f>
        <v>2723.1903757906484</v>
      </c>
      <c r="K14" s="849"/>
    </row>
    <row r="15" spans="2:11" s="2" customFormat="1" ht="15.75" x14ac:dyDescent="0.25">
      <c r="B15" s="404"/>
      <c r="C15" s="404"/>
      <c r="D15" s="373" t="str">
        <f>'I. Energetika – Įvestis'!B14</f>
        <v>Durpės kurui ir durpių briketai</v>
      </c>
      <c r="E15" s="405">
        <f>'I. Energetika – Įvestis'!E14</f>
        <v>19.158659545806799</v>
      </c>
      <c r="F15" s="405" t="s">
        <v>295</v>
      </c>
      <c r="G15" s="849">
        <f>'I. Energetika – Įvestis'!F14</f>
        <v>1999.0145370094815</v>
      </c>
      <c r="H15" s="849">
        <f>'I. Energetika – Įvestis'!G14</f>
        <v>0.53644246728259026</v>
      </c>
      <c r="I15" s="849">
        <f>'I. Energetika – Įvestis'!H14</f>
        <v>7.6155671694582026</v>
      </c>
      <c r="J15" s="849">
        <f>'I. Energetika – Įvestis'!I14</f>
        <v>2007.1665466462223</v>
      </c>
      <c r="K15" s="849"/>
    </row>
    <row r="16" spans="2:11" s="2" customFormat="1" ht="15.75" x14ac:dyDescent="0.25">
      <c r="B16" s="404"/>
      <c r="C16" s="404"/>
      <c r="D16" s="373" t="str">
        <f>'I. Energetika – Įvestis'!B15</f>
        <v>Malkos, kurui skirta mediena ir žemės ūkio atliekos</v>
      </c>
      <c r="E16" s="405">
        <f>'I. Energetika – Įvestis'!E15</f>
        <v>519.74150248610113</v>
      </c>
      <c r="F16" s="405" t="s">
        <v>295</v>
      </c>
      <c r="G16" s="849">
        <f>'I. Energetika – Įvestis'!F15</f>
        <v>0</v>
      </c>
      <c r="H16" s="849">
        <f>'I. Energetika – Įvestis'!G15</f>
        <v>1116.9244888426313</v>
      </c>
      <c r="I16" s="849">
        <f>'I. Energetika – Įvestis'!H15</f>
        <v>484.81487351903513</v>
      </c>
      <c r="J16" s="849">
        <f>'I. Energetika – Įvestis'!I15</f>
        <v>1601.7393623616663</v>
      </c>
      <c r="K16" s="849">
        <f>'I. Energetika – Įvestis'!J15</f>
        <v>54105.090408803124</v>
      </c>
    </row>
    <row r="17" spans="2:11" s="2" customFormat="1" ht="15.75" x14ac:dyDescent="0.25">
      <c r="B17" s="404"/>
      <c r="C17" s="404"/>
      <c r="D17" s="373" t="str">
        <f>'I. Energetika – Įvestis'!B16</f>
        <v>Suskystintos naftos dujos</v>
      </c>
      <c r="E17" s="405">
        <f>'I. Energetika – Įvestis'!E16+'I. Energetika – Įvestis'!E19</f>
        <v>1.6870334756556407</v>
      </c>
      <c r="F17" s="405" t="s">
        <v>295</v>
      </c>
      <c r="G17" s="849">
        <f>'I. Energetika – Įvestis'!F16+'I. Energetika – Įvestis'!F19</f>
        <v>112.71070650855336</v>
      </c>
      <c r="H17" s="849">
        <f>'I. Energetika – Įvestis'!G16+'I. Energetika – Įvestis'!G19</f>
        <v>4.7236937318357937E-2</v>
      </c>
      <c r="I17" s="849">
        <f>'I. Energetika – Įvestis'!H16+'I. Energetika – Įvestis'!H19</f>
        <v>4.4706387104874477E-2</v>
      </c>
      <c r="J17" s="849">
        <f>'I. Energetika – Įvestis'!I16</f>
        <v>112.8026498329766</v>
      </c>
      <c r="K17" s="849"/>
    </row>
    <row r="18" spans="2:11" s="2" customFormat="1" ht="15.75" x14ac:dyDescent="0.25">
      <c r="B18" s="404"/>
      <c r="C18" s="404"/>
      <c r="D18" s="373" t="str">
        <f>'I. Energetika – Įvestis'!B17</f>
        <v>Kūrenimui skirtas gazolis</v>
      </c>
      <c r="E18" s="405">
        <f>'I. Energetika – Įvestis'!E17</f>
        <v>35.875804276154426</v>
      </c>
      <c r="F18" s="405" t="s">
        <v>295</v>
      </c>
      <c r="G18" s="849">
        <f>'I. Energetika – Įvestis'!F17</f>
        <v>2611.7585513040422</v>
      </c>
      <c r="H18" s="849">
        <f>'I. Energetika – Įvestis'!G17</f>
        <v>3.0135675591969715</v>
      </c>
      <c r="I18" s="849">
        <f>'I. Energetika – Įvestis'!H17</f>
        <v>5.7042528799085543</v>
      </c>
      <c r="J18" s="849">
        <f>G18+H18+I18</f>
        <v>2620.4763717431474</v>
      </c>
      <c r="K18" s="849"/>
    </row>
    <row r="19" spans="2:11" s="2" customFormat="1" ht="15.75" x14ac:dyDescent="0.25">
      <c r="B19" s="404"/>
      <c r="C19" s="404"/>
      <c r="D19" s="373" t="str">
        <f>'I. Energetika – Įvestis'!B18</f>
        <v>Gamtinės dujos</v>
      </c>
      <c r="E19" s="405">
        <f>'I. Energetika – Įvestis'!E18</f>
        <v>306.73873912500005</v>
      </c>
      <c r="F19" s="405" t="s">
        <v>295</v>
      </c>
      <c r="G19" s="849">
        <f>'I. Energetika – Įvestis'!F18</f>
        <v>16974.921823177505</v>
      </c>
      <c r="H19" s="849">
        <f>'I. Energetika – Įvestis'!G18</f>
        <v>8.5886846955000014</v>
      </c>
      <c r="I19" s="849">
        <f>'I. Energetika – Įvestis'!H18</f>
        <v>8.1285765868125015</v>
      </c>
      <c r="J19" s="849">
        <f>'I. Energetika – Įvestis'!I18</f>
        <v>16991.639084459817</v>
      </c>
      <c r="K19" s="849"/>
    </row>
    <row r="20" spans="2:11" s="2" customFormat="1" ht="31.5" x14ac:dyDescent="0.25">
      <c r="B20" s="400" t="s">
        <v>296</v>
      </c>
      <c r="C20" s="400" t="s">
        <v>179</v>
      </c>
      <c r="D20" s="406" t="s">
        <v>297</v>
      </c>
      <c r="E20" s="658"/>
      <c r="F20" s="658"/>
      <c r="G20" s="407"/>
      <c r="H20" s="407"/>
      <c r="I20" s="407"/>
      <c r="J20" s="408">
        <f>J21</f>
        <v>52077.475486511044</v>
      </c>
      <c r="K20" s="407"/>
    </row>
    <row r="21" spans="2:11" s="199" customFormat="1" ht="15.75" x14ac:dyDescent="0.25">
      <c r="B21" s="404"/>
      <c r="C21" s="404"/>
      <c r="D21" s="409" t="s">
        <v>177</v>
      </c>
      <c r="E21" s="411">
        <f>'I. Energetika – Įvestis'!C20</f>
        <v>111754.23924144001</v>
      </c>
      <c r="F21" s="410" t="str">
        <f>'I. Energetika – Įvestis'!D20</f>
        <v>MWh</v>
      </c>
      <c r="G21" s="410"/>
      <c r="H21" s="410"/>
      <c r="I21" s="410"/>
      <c r="J21" s="411">
        <f>'I. Energetika – Įvestis'!I20</f>
        <v>52077.475486511044</v>
      </c>
      <c r="K21" s="410"/>
    </row>
    <row r="22" spans="2:11" s="199" customFormat="1" ht="15.75" x14ac:dyDescent="0.25">
      <c r="B22" s="404"/>
      <c r="C22" s="404"/>
      <c r="D22" s="409" t="s">
        <v>181</v>
      </c>
      <c r="E22" s="411">
        <f>'I. Energetika – Įvestis'!C21</f>
        <v>13586.98915856</v>
      </c>
      <c r="F22" s="410" t="str">
        <f>'I. Energetika – Įvestis'!D21</f>
        <v>MWh</v>
      </c>
      <c r="G22" s="410"/>
      <c r="H22" s="410"/>
      <c r="I22" s="410"/>
      <c r="J22" s="411">
        <f>'I. Energetika – Įvestis'!I21</f>
        <v>0</v>
      </c>
      <c r="K22" s="410"/>
    </row>
    <row r="23" spans="2:11" s="2" customFormat="1" ht="15.75" x14ac:dyDescent="0.25">
      <c r="B23" s="412" t="s">
        <v>298</v>
      </c>
      <c r="C23" s="412" t="s">
        <v>299</v>
      </c>
      <c r="D23" s="413" t="s">
        <v>300</v>
      </c>
      <c r="E23" s="416">
        <f>E21*0.03</f>
        <v>3352.6271772432001</v>
      </c>
      <c r="F23" s="414" t="str">
        <f>F21</f>
        <v>MWh</v>
      </c>
      <c r="G23" s="415"/>
      <c r="H23" s="415"/>
      <c r="I23" s="415"/>
      <c r="J23" s="416">
        <f>J21*0.03</f>
        <v>1562.3242645953312</v>
      </c>
      <c r="K23" s="415"/>
    </row>
    <row r="24" spans="2:11" ht="15.75" x14ac:dyDescent="0.25">
      <c r="B24" s="223"/>
      <c r="C24" s="223"/>
      <c r="D24" s="223"/>
      <c r="E24" s="223"/>
      <c r="F24" s="223"/>
      <c r="G24" s="223"/>
      <c r="H24" s="223"/>
      <c r="I24" s="223"/>
      <c r="J24" s="223"/>
      <c r="K24" s="223"/>
    </row>
    <row r="25" spans="2:11" ht="15.75" x14ac:dyDescent="0.25">
      <c r="B25" s="223"/>
      <c r="C25" s="223"/>
      <c r="D25" s="223"/>
      <c r="E25" s="223"/>
      <c r="F25" s="223"/>
      <c r="G25" s="223"/>
      <c r="H25" s="223"/>
      <c r="I25" s="223"/>
      <c r="J25" s="223"/>
      <c r="K25" s="223"/>
    </row>
    <row r="26" spans="2:11" s="132" customFormat="1" ht="15.75" x14ac:dyDescent="0.25">
      <c r="B26" s="232" t="s">
        <v>301</v>
      </c>
      <c r="C26" s="233"/>
      <c r="D26" s="233"/>
      <c r="E26" s="233"/>
      <c r="F26" s="233"/>
      <c r="G26" s="233"/>
      <c r="H26" s="233"/>
      <c r="I26" s="233"/>
      <c r="J26" s="233"/>
      <c r="K26" s="233"/>
    </row>
    <row r="27" spans="2:11" ht="15.75" x14ac:dyDescent="0.25">
      <c r="B27" s="223"/>
      <c r="C27" s="223"/>
      <c r="D27" s="223"/>
      <c r="E27" s="223"/>
      <c r="F27" s="223"/>
      <c r="G27" s="223"/>
      <c r="H27" s="223"/>
      <c r="I27" s="223"/>
      <c r="J27" s="223"/>
      <c r="K27" s="223"/>
    </row>
    <row r="28" spans="2:11" s="2" customFormat="1" ht="29.1" customHeight="1" x14ac:dyDescent="0.25">
      <c r="B28" s="1089" t="s">
        <v>281</v>
      </c>
      <c r="C28" s="1089" t="s">
        <v>282</v>
      </c>
      <c r="D28" s="1092" t="s">
        <v>283</v>
      </c>
      <c r="E28" s="1090" t="s">
        <v>284</v>
      </c>
      <c r="F28" s="1090"/>
      <c r="G28" s="1088" t="s">
        <v>285</v>
      </c>
      <c r="H28" s="1088"/>
      <c r="I28" s="1088"/>
      <c r="J28" s="1088"/>
      <c r="K28" s="1088"/>
    </row>
    <row r="29" spans="2:11" s="2" customFormat="1" ht="18.75" x14ac:dyDescent="0.25">
      <c r="B29" s="1089"/>
      <c r="C29" s="1089"/>
      <c r="D29" s="1093"/>
      <c r="E29" s="399" t="s">
        <v>286</v>
      </c>
      <c r="F29" s="398" t="s">
        <v>287</v>
      </c>
      <c r="G29" s="399" t="s">
        <v>288</v>
      </c>
      <c r="H29" s="399" t="s">
        <v>289</v>
      </c>
      <c r="I29" s="399" t="s">
        <v>290</v>
      </c>
      <c r="J29" s="820" t="s">
        <v>291</v>
      </c>
      <c r="K29" s="399" t="s">
        <v>292</v>
      </c>
    </row>
    <row r="30" spans="2:11" ht="15.75" x14ac:dyDescent="0.25">
      <c r="B30" s="400" t="s">
        <v>302</v>
      </c>
      <c r="C30" s="400" t="s">
        <v>131</v>
      </c>
      <c r="D30" s="401" t="s">
        <v>294</v>
      </c>
      <c r="E30" s="658"/>
      <c r="F30" s="402"/>
      <c r="G30" s="408">
        <f>SUM(G31:G40)</f>
        <v>44641.312533652504</v>
      </c>
      <c r="H30" s="408">
        <f t="shared" ref="H30:I30" si="0">SUM(H31:H40)</f>
        <v>34.837462250499996</v>
      </c>
      <c r="I30" s="408">
        <f t="shared" si="0"/>
        <v>26.550510467437501</v>
      </c>
      <c r="J30" s="408">
        <f>SUM(J31:J40)</f>
        <v>44702.700506370442</v>
      </c>
      <c r="K30" s="408">
        <f>SUM(K31:K40)</f>
        <v>442.11502500000006</v>
      </c>
    </row>
    <row r="31" spans="2:11" ht="15.75" x14ac:dyDescent="0.25">
      <c r="B31" s="404"/>
      <c r="C31" s="404"/>
      <c r="D31" s="409" t="str">
        <f>'I. Energetika – Įvestis'!B38</f>
        <v>Subbituminės akmens anglys</v>
      </c>
      <c r="E31" s="417">
        <f>'I. Energetika – Įvestis'!E38</f>
        <v>0</v>
      </c>
      <c r="F31" s="382" t="s">
        <v>295</v>
      </c>
      <c r="G31" s="411">
        <f>'I. Energetika – Įvestis'!F38</f>
        <v>0</v>
      </c>
      <c r="H31" s="411">
        <f>'I. Energetika – Įvestis'!G38</f>
        <v>0</v>
      </c>
      <c r="I31" s="411">
        <f>'I. Energetika – Įvestis'!H38</f>
        <v>0</v>
      </c>
      <c r="J31" s="411">
        <f>'I. Energetika – Įvestis'!I38</f>
        <v>0</v>
      </c>
      <c r="K31" s="411"/>
    </row>
    <row r="32" spans="2:11" ht="15.75" x14ac:dyDescent="0.25">
      <c r="B32" s="404"/>
      <c r="C32" s="404"/>
      <c r="D32" s="409" t="str">
        <f>'I. Energetika – Įvestis'!B39</f>
        <v>Kitos bituminės anglys</v>
      </c>
      <c r="E32" s="417">
        <f>'I. Energetika – Įvestis'!E39</f>
        <v>0</v>
      </c>
      <c r="F32" s="382" t="s">
        <v>295</v>
      </c>
      <c r="G32" s="411">
        <f>'I. Energetika – Įvestis'!F39</f>
        <v>0</v>
      </c>
      <c r="H32" s="411">
        <f>'I. Energetika – Įvestis'!G39</f>
        <v>0</v>
      </c>
      <c r="I32" s="411">
        <f>'I. Energetika – Įvestis'!H39</f>
        <v>0</v>
      </c>
      <c r="J32" s="411">
        <f>'I. Energetika – Įvestis'!I39</f>
        <v>0</v>
      </c>
      <c r="K32" s="411"/>
    </row>
    <row r="33" spans="2:11" ht="15.75" x14ac:dyDescent="0.25">
      <c r="B33" s="404"/>
      <c r="C33" s="404"/>
      <c r="D33" s="409" t="s">
        <v>303</v>
      </c>
      <c r="E33" s="417">
        <f>'I. Energetika – Įvestis'!E40</f>
        <v>0</v>
      </c>
      <c r="F33" s="382" t="s">
        <v>295</v>
      </c>
      <c r="G33" s="411"/>
      <c r="H33" s="411">
        <f>'I. Energetika – Įvestis'!G40</f>
        <v>0</v>
      </c>
      <c r="I33" s="411">
        <f>'I. Energetika – Įvestis'!H40</f>
        <v>0</v>
      </c>
      <c r="J33" s="411">
        <f>'I. Energetika – Įvestis'!I40</f>
        <v>0</v>
      </c>
      <c r="K33" s="411">
        <f>'I. Energetika – Įvestis'!J40</f>
        <v>0</v>
      </c>
    </row>
    <row r="34" spans="2:11" ht="15.75" x14ac:dyDescent="0.25">
      <c r="B34" s="404"/>
      <c r="C34" s="404"/>
      <c r="D34" s="409" t="s">
        <v>304</v>
      </c>
      <c r="E34" s="417">
        <f>'I. Energetika – Įvestis'!E41</f>
        <v>0</v>
      </c>
      <c r="F34" s="382" t="s">
        <v>295</v>
      </c>
      <c r="G34" s="411">
        <f>'I. Energetika – Įvestis'!F41</f>
        <v>0</v>
      </c>
      <c r="H34" s="411">
        <f>'I. Energetika – Įvestis'!G41</f>
        <v>0</v>
      </c>
      <c r="I34" s="411">
        <f>'I. Energetika – Įvestis'!H41</f>
        <v>0</v>
      </c>
      <c r="J34" s="411">
        <f>'I. Energetika – Įvestis'!I41</f>
        <v>0</v>
      </c>
      <c r="K34" s="411"/>
    </row>
    <row r="35" spans="2:11" ht="15.75" x14ac:dyDescent="0.25">
      <c r="B35" s="404"/>
      <c r="C35" s="404"/>
      <c r="D35" s="393" t="s">
        <v>175</v>
      </c>
      <c r="E35" s="417">
        <f>'I. Energetika – Įvestis'!E42</f>
        <v>779.91769537499999</v>
      </c>
      <c r="F35" s="382" t="s">
        <v>295</v>
      </c>
      <c r="G35" s="411">
        <f>'I. Energetika – Įvestis'!F42</f>
        <v>43160.645262052501</v>
      </c>
      <c r="H35" s="411">
        <f>'I. Energetika – Įvestis'!G42</f>
        <v>21.837695470499998</v>
      </c>
      <c r="I35" s="411">
        <f>'I. Energetika – Įvestis'!H42</f>
        <v>20.667818927437501</v>
      </c>
      <c r="J35" s="411">
        <f>'I. Energetika – Įvestis'!I42</f>
        <v>43203.150776450442</v>
      </c>
      <c r="K35" s="411"/>
    </row>
    <row r="36" spans="2:11" ht="15.75" x14ac:dyDescent="0.25">
      <c r="B36" s="404"/>
      <c r="C36" s="404"/>
      <c r="D36" s="393" t="s">
        <v>305</v>
      </c>
      <c r="E36" s="417">
        <f>'I. Energetika – Įvestis'!E43</f>
        <v>0</v>
      </c>
      <c r="F36" s="382" t="s">
        <v>295</v>
      </c>
      <c r="G36" s="411">
        <f>'I. Energetika – Įvestis'!F43</f>
        <v>0</v>
      </c>
      <c r="H36" s="411">
        <f>'I. Energetika – Įvestis'!G43</f>
        <v>0</v>
      </c>
      <c r="I36" s="411">
        <f>'I. Energetika – Įvestis'!H43</f>
        <v>0</v>
      </c>
      <c r="J36" s="411">
        <f>'I. Energetika – Įvestis'!I43</f>
        <v>0</v>
      </c>
      <c r="K36" s="411"/>
    </row>
    <row r="37" spans="2:11" ht="15.75" x14ac:dyDescent="0.25">
      <c r="B37" s="404"/>
      <c r="C37" s="404"/>
      <c r="D37" s="393" t="s">
        <v>306</v>
      </c>
      <c r="E37" s="417">
        <f>'I. Energetika – Įvestis'!E44</f>
        <v>22.16236</v>
      </c>
      <c r="F37" s="382" t="s">
        <v>295</v>
      </c>
      <c r="G37" s="411">
        <f>'I. Energetika – Įvestis'!F44</f>
        <v>1480.6672716</v>
      </c>
      <c r="H37" s="411">
        <f>'I. Energetika – Įvestis'!G44</f>
        <v>0.62054608</v>
      </c>
      <c r="I37" s="411">
        <f>'I. Energetika – Įvestis'!H44</f>
        <v>0.58730254000000004</v>
      </c>
      <c r="J37" s="411">
        <f>'I. Energetika – Įvestis'!I44</f>
        <v>1481.8751202200001</v>
      </c>
      <c r="K37" s="411"/>
    </row>
    <row r="38" spans="2:11" ht="15.75" x14ac:dyDescent="0.25">
      <c r="B38" s="404"/>
      <c r="C38" s="404"/>
      <c r="D38" s="418" t="s">
        <v>158</v>
      </c>
      <c r="E38" s="417">
        <f>'I. Energetika – Įvestis'!E45</f>
        <v>4.9956500000000004</v>
      </c>
      <c r="F38" s="382" t="s">
        <v>295</v>
      </c>
      <c r="G38" s="411"/>
      <c r="H38" s="411">
        <f>'I. Energetika – Įvestis'!G45</f>
        <v>12.379220700000001</v>
      </c>
      <c r="I38" s="411">
        <f>'I. Energetika – Įvestis'!H45</f>
        <v>5.2953890000000001</v>
      </c>
      <c r="J38" s="411">
        <f>'I. Energetika – Įvestis'!I45</f>
        <v>17.674609700000001</v>
      </c>
      <c r="K38" s="411">
        <f>'I. Energetika – Įvestis'!J45</f>
        <v>442.11502500000006</v>
      </c>
    </row>
    <row r="39" spans="2:11" ht="15.75" x14ac:dyDescent="0.25">
      <c r="B39" s="404"/>
      <c r="C39" s="404"/>
      <c r="D39" s="418" t="s">
        <v>162</v>
      </c>
      <c r="E39" s="417">
        <f>'I. Energetika – Įvestis'!E46</f>
        <v>0</v>
      </c>
      <c r="F39" s="382" t="s">
        <v>295</v>
      </c>
      <c r="G39" s="411"/>
      <c r="H39" s="411">
        <f>'I. Energetika – Įvestis'!G46</f>
        <v>0</v>
      </c>
      <c r="I39" s="411">
        <f>'I. Energetika – Įvestis'!H46</f>
        <v>0</v>
      </c>
      <c r="J39" s="411">
        <f>'I. Energetika – Įvestis'!I46</f>
        <v>0</v>
      </c>
      <c r="K39" s="411">
        <f>'I. Energetika – Įvestis'!J46</f>
        <v>0</v>
      </c>
    </row>
    <row r="40" spans="2:11" ht="15.75" x14ac:dyDescent="0.25">
      <c r="B40" s="404"/>
      <c r="C40" s="404"/>
      <c r="D40" s="418" t="s">
        <v>307</v>
      </c>
      <c r="E40" s="417">
        <f>'I. Energetika – Įvestis'!E47</f>
        <v>0</v>
      </c>
      <c r="F40" s="382" t="s">
        <v>295</v>
      </c>
      <c r="G40" s="411"/>
      <c r="H40" s="411">
        <f>'I. Energetika – Įvestis'!G47</f>
        <v>0</v>
      </c>
      <c r="I40" s="411">
        <f>'I. Energetika – Įvestis'!H47</f>
        <v>0</v>
      </c>
      <c r="J40" s="411">
        <f>'I. Energetika – Įvestis'!I47</f>
        <v>0</v>
      </c>
      <c r="K40" s="411">
        <f>'I. Energetika – Įvestis'!J47</f>
        <v>0</v>
      </c>
    </row>
    <row r="41" spans="2:11" ht="36" customHeight="1" x14ac:dyDescent="0.25">
      <c r="B41" s="400" t="s">
        <v>308</v>
      </c>
      <c r="C41" s="400" t="s">
        <v>179</v>
      </c>
      <c r="D41" s="406" t="s">
        <v>309</v>
      </c>
      <c r="E41" s="658"/>
      <c r="F41" s="658"/>
      <c r="G41" s="403"/>
      <c r="H41" s="403"/>
      <c r="I41" s="403"/>
      <c r="J41" s="482">
        <f>J42+J44</f>
        <v>98666.395503899519</v>
      </c>
      <c r="K41" s="403"/>
    </row>
    <row r="42" spans="2:11" ht="15.75" x14ac:dyDescent="0.25">
      <c r="B42" s="404"/>
      <c r="C42" s="404"/>
      <c r="D42" s="409" t="str">
        <f>'I. Energetika – Įvestis'!B48</f>
        <v>Elektros energija (ne AEI)</v>
      </c>
      <c r="E42" s="850">
        <f>'I. Energetika – Įvestis'!C48</f>
        <v>211730.46245471999</v>
      </c>
      <c r="F42" s="419" t="str">
        <f>'I. Energetika – Įvestis'!D48</f>
        <v>MWh</v>
      </c>
      <c r="G42" s="405"/>
      <c r="H42" s="405"/>
      <c r="I42" s="405"/>
      <c r="J42" s="405">
        <f>'I. Energetika – Įvestis'!I48</f>
        <v>98666.395503899519</v>
      </c>
      <c r="K42" s="405"/>
    </row>
    <row r="43" spans="2:11" ht="15.75" x14ac:dyDescent="0.25">
      <c r="B43" s="404"/>
      <c r="C43" s="404"/>
      <c r="D43" s="409" t="str">
        <f>'I. Energetika – Įvestis'!B49</f>
        <v>Elektros energija (AEI)</v>
      </c>
      <c r="E43" s="850">
        <f>'I. Energetika – Įvestis'!C49</f>
        <v>25742.016745279998</v>
      </c>
      <c r="F43" s="419" t="str">
        <f>'I. Energetika – Įvestis'!D49</f>
        <v>MWh</v>
      </c>
      <c r="G43" s="405"/>
      <c r="H43" s="405"/>
      <c r="I43" s="405"/>
      <c r="J43" s="405">
        <f>'I. Energetika – Įvestis'!I49</f>
        <v>0</v>
      </c>
      <c r="K43" s="405"/>
    </row>
    <row r="44" spans="2:11" ht="15.75" x14ac:dyDescent="0.25">
      <c r="B44" s="404"/>
      <c r="C44" s="404"/>
      <c r="D44" s="409" t="str">
        <f>'I. Energetika – Įvestis'!B50</f>
        <v>Elektros energija gatvių apšvietimui (ne  AEI)</v>
      </c>
      <c r="E44" s="850">
        <f>'I. Energetika – Įvestis'!C50</f>
        <v>0</v>
      </c>
      <c r="F44" s="419" t="str">
        <f>'I. Energetika – Įvestis'!D50</f>
        <v>MWh</v>
      </c>
      <c r="G44" s="405"/>
      <c r="H44" s="405"/>
      <c r="I44" s="405"/>
      <c r="J44" s="405">
        <f>'I. Energetika – Įvestis'!I50</f>
        <v>0</v>
      </c>
      <c r="K44" s="405"/>
    </row>
    <row r="45" spans="2:11" ht="15.75" x14ac:dyDescent="0.25">
      <c r="B45" s="404"/>
      <c r="C45" s="404"/>
      <c r="D45" s="409" t="str">
        <f>'I. Energetika – Įvestis'!B51</f>
        <v>Elektros energija gatvių apšvietimui (AEI)</v>
      </c>
      <c r="E45" s="850">
        <f>'I. Energetika – Įvestis'!C51</f>
        <v>0</v>
      </c>
      <c r="F45" s="419" t="str">
        <f>'I. Energetika – Įvestis'!D51</f>
        <v>MWh</v>
      </c>
      <c r="G45" s="405"/>
      <c r="H45" s="405"/>
      <c r="I45" s="405"/>
      <c r="J45" s="405">
        <f>'I. Energetika – Įvestis'!I51</f>
        <v>0</v>
      </c>
      <c r="K45" s="405"/>
    </row>
    <row r="46" spans="2:11" ht="15.75" x14ac:dyDescent="0.25">
      <c r="B46" s="420" t="s">
        <v>310</v>
      </c>
      <c r="C46" s="420" t="s">
        <v>299</v>
      </c>
      <c r="D46" s="413" t="s">
        <v>300</v>
      </c>
      <c r="E46" s="830">
        <f>(E42+E44+E43+E45)*0.03</f>
        <v>7124.1743759999999</v>
      </c>
      <c r="F46" s="415" t="str">
        <f>F42</f>
        <v>MWh</v>
      </c>
      <c r="G46" s="415"/>
      <c r="H46" s="415"/>
      <c r="I46" s="415"/>
      <c r="J46" s="416">
        <f>(J42+J44+J43+J45)*0.03</f>
        <v>2959.9918651169855</v>
      </c>
      <c r="K46" s="415"/>
    </row>
    <row r="47" spans="2:11" ht="15.75" x14ac:dyDescent="0.25">
      <c r="B47" s="223"/>
      <c r="C47" s="223"/>
      <c r="D47" s="223"/>
      <c r="E47" s="223"/>
      <c r="F47" s="223"/>
      <c r="G47" s="223"/>
      <c r="H47" s="223"/>
      <c r="I47" s="223"/>
      <c r="J47" s="223"/>
      <c r="K47" s="223"/>
    </row>
    <row r="48" spans="2:11" ht="15.75" x14ac:dyDescent="0.25">
      <c r="B48" s="223"/>
      <c r="C48" s="223"/>
      <c r="D48" s="223"/>
      <c r="E48" s="223"/>
      <c r="F48" s="223"/>
      <c r="G48" s="223"/>
      <c r="H48" s="223"/>
      <c r="I48" s="223"/>
      <c r="J48" s="223"/>
      <c r="K48" s="223"/>
    </row>
    <row r="49" spans="2:11" s="132" customFormat="1" ht="15.75" x14ac:dyDescent="0.25">
      <c r="B49" s="232" t="s">
        <v>311</v>
      </c>
      <c r="C49" s="233"/>
      <c r="D49" s="233"/>
      <c r="E49" s="233"/>
      <c r="F49" s="233"/>
      <c r="G49" s="233"/>
      <c r="H49" s="233"/>
      <c r="I49" s="233"/>
      <c r="J49" s="233"/>
      <c r="K49" s="233"/>
    </row>
    <row r="51" spans="2:11" s="2" customFormat="1" ht="15.6" customHeight="1" x14ac:dyDescent="0.25">
      <c r="B51" s="1091" t="s">
        <v>281</v>
      </c>
      <c r="C51" s="1089" t="s">
        <v>282</v>
      </c>
      <c r="D51" s="1092" t="s">
        <v>283</v>
      </c>
      <c r="E51" s="1090" t="s">
        <v>284</v>
      </c>
      <c r="F51" s="1090"/>
      <c r="G51" s="1088" t="s">
        <v>285</v>
      </c>
      <c r="H51" s="1088"/>
      <c r="I51" s="1088"/>
      <c r="J51" s="1088"/>
      <c r="K51" s="1088"/>
    </row>
    <row r="52" spans="2:11" s="2" customFormat="1" ht="18.75" x14ac:dyDescent="0.25">
      <c r="B52" s="1091"/>
      <c r="C52" s="1089"/>
      <c r="D52" s="1093"/>
      <c r="E52" s="399" t="s">
        <v>286</v>
      </c>
      <c r="F52" s="398" t="s">
        <v>287</v>
      </c>
      <c r="G52" s="399" t="s">
        <v>288</v>
      </c>
      <c r="H52" s="399" t="s">
        <v>289</v>
      </c>
      <c r="I52" s="399" t="s">
        <v>290</v>
      </c>
      <c r="J52" s="820" t="s">
        <v>291</v>
      </c>
      <c r="K52" s="399" t="s">
        <v>292</v>
      </c>
    </row>
    <row r="53" spans="2:11" ht="15.75" x14ac:dyDescent="0.25">
      <c r="B53" s="400" t="s">
        <v>312</v>
      </c>
      <c r="C53" s="400" t="s">
        <v>131</v>
      </c>
      <c r="D53" s="421" t="s">
        <v>294</v>
      </c>
      <c r="E53" s="402"/>
      <c r="F53" s="402"/>
      <c r="G53" s="408">
        <f>SUM(G55:G85)</f>
        <v>40357.753590700006</v>
      </c>
      <c r="H53" s="408">
        <f>SUM(H55:H85)</f>
        <v>23.663416269560141</v>
      </c>
      <c r="I53" s="408">
        <f>SUM(I55:I85)</f>
        <v>25.607077431670106</v>
      </c>
      <c r="J53" s="408">
        <f>SUM(J55:J85)</f>
        <v>40407.024084401244</v>
      </c>
      <c r="K53" s="408">
        <f>SUM(K55:K85)</f>
        <v>2104.4722310824745</v>
      </c>
    </row>
    <row r="54" spans="2:11" ht="15.75" x14ac:dyDescent="0.25">
      <c r="B54" s="404"/>
      <c r="C54" s="404"/>
      <c r="D54" s="421" t="s">
        <v>127</v>
      </c>
      <c r="E54" s="402"/>
      <c r="F54" s="402"/>
      <c r="G54" s="408"/>
      <c r="H54" s="408"/>
      <c r="I54" s="408"/>
      <c r="J54" s="408"/>
      <c r="K54" s="408"/>
    </row>
    <row r="55" spans="2:11" ht="15.75" x14ac:dyDescent="0.25">
      <c r="B55" s="404"/>
      <c r="C55" s="404"/>
      <c r="D55" s="422" t="str">
        <f>'I. Energetika – Įvestis'!B109</f>
        <v>Kūrenimui skirti ir kiti gazoliai (įskaitant dyzeliną)</v>
      </c>
      <c r="E55" s="851">
        <f>'I. Energetika – Įvestis'!E63</f>
        <v>41.897323999999998</v>
      </c>
      <c r="F55" s="423" t="s">
        <v>295</v>
      </c>
      <c r="G55" s="851">
        <f>'I. Energetika – Įvestis'!F63</f>
        <v>3050.1251871999998</v>
      </c>
      <c r="H55" s="851">
        <f>'I. Energetika – Įvestis'!G63</f>
        <v>3.5193752159999998</v>
      </c>
      <c r="I55" s="851">
        <f>'I. Energetika – Įvestis'!H63</f>
        <v>6.6616745159999997</v>
      </c>
      <c r="J55" s="851">
        <f>'I. Energetika – Įvestis'!I63</f>
        <v>3060.3062369319996</v>
      </c>
      <c r="K55" s="851"/>
    </row>
    <row r="56" spans="2:11" ht="15.75" x14ac:dyDescent="0.25">
      <c r="B56" s="404"/>
      <c r="C56" s="404"/>
      <c r="D56" s="422" t="str">
        <f>'I. Energetika – Įvestis'!B110</f>
        <v>Skystasis kuras (mazutas), turintis mažiau kaip 1% sieros</v>
      </c>
      <c r="E56" s="851">
        <f>'I. Energetika – Įvestis'!E64</f>
        <v>0</v>
      </c>
      <c r="F56" s="423" t="s">
        <v>295</v>
      </c>
      <c r="G56" s="851">
        <f>'I. Energetika – Įvestis'!F64</f>
        <v>0</v>
      </c>
      <c r="H56" s="851">
        <f>'I. Energetika – Įvestis'!G64</f>
        <v>0</v>
      </c>
      <c r="I56" s="851">
        <f>'I. Energetika – Įvestis'!H64</f>
        <v>0</v>
      </c>
      <c r="J56" s="851">
        <f>'I. Energetika – Įvestis'!I64</f>
        <v>0</v>
      </c>
      <c r="K56" s="851"/>
    </row>
    <row r="57" spans="2:11" ht="15.75" x14ac:dyDescent="0.25">
      <c r="B57" s="404"/>
      <c r="C57" s="404"/>
      <c r="D57" s="422" t="str">
        <f>'I. Energetika – Įvestis'!B111</f>
        <v>Skystasis kuras (mazutas), turintis 1% ir daugiau sieros</v>
      </c>
      <c r="E57" s="851">
        <f>'I. Energetika – Įvestis'!E65</f>
        <v>0</v>
      </c>
      <c r="F57" s="423" t="s">
        <v>295</v>
      </c>
      <c r="G57" s="851">
        <f>'I. Energetika – Įvestis'!F65</f>
        <v>0</v>
      </c>
      <c r="H57" s="851">
        <f>'I. Energetika – Įvestis'!G65</f>
        <v>0</v>
      </c>
      <c r="I57" s="851">
        <f>'I. Energetika – Įvestis'!H65</f>
        <v>0</v>
      </c>
      <c r="J57" s="851">
        <f>'I. Energetika – Įvestis'!I65</f>
        <v>0</v>
      </c>
      <c r="K57" s="851"/>
    </row>
    <row r="58" spans="2:11" ht="15.75" x14ac:dyDescent="0.25">
      <c r="B58" s="404"/>
      <c r="C58" s="404"/>
      <c r="D58" s="422" t="str">
        <f>'I. Energetika – Įvestis'!B112</f>
        <v>Suskystintos naftos dujos</v>
      </c>
      <c r="E58" s="851">
        <f>'I. Energetika – Įvestis'!E66</f>
        <v>0</v>
      </c>
      <c r="F58" s="423" t="s">
        <v>295</v>
      </c>
      <c r="G58" s="851">
        <f>'I. Energetika – Įvestis'!F66</f>
        <v>0</v>
      </c>
      <c r="H58" s="851">
        <f>'I. Energetika – Įvestis'!G66</f>
        <v>0</v>
      </c>
      <c r="I58" s="851">
        <f>'I. Energetika – Įvestis'!H66</f>
        <v>0</v>
      </c>
      <c r="J58" s="851">
        <f>'I. Energetika – Įvestis'!I66</f>
        <v>0</v>
      </c>
      <c r="K58" s="851"/>
    </row>
    <row r="59" spans="2:11" ht="15.75" x14ac:dyDescent="0.25">
      <c r="B59" s="404"/>
      <c r="C59" s="404"/>
      <c r="D59" s="422" t="str">
        <f>'I. Energetika – Įvestis'!B113</f>
        <v>Skalūnų alyva ir kiti distiliatai</v>
      </c>
      <c r="E59" s="851">
        <f>'I. Energetika – Įvestis'!E67</f>
        <v>0</v>
      </c>
      <c r="F59" s="423" t="s">
        <v>295</v>
      </c>
      <c r="G59" s="851">
        <f>'I. Energetika – Įvestis'!F67</f>
        <v>0</v>
      </c>
      <c r="H59" s="851">
        <f>'I. Energetika – Įvestis'!G67</f>
        <v>0</v>
      </c>
      <c r="I59" s="851">
        <f>'I. Energetika – Įvestis'!H67</f>
        <v>0</v>
      </c>
      <c r="J59" s="851">
        <f>'I. Energetika – Įvestis'!I67</f>
        <v>0</v>
      </c>
      <c r="K59" s="851"/>
    </row>
    <row r="60" spans="2:11" ht="15.75" x14ac:dyDescent="0.25">
      <c r="B60" s="404"/>
      <c r="C60" s="404"/>
      <c r="D60" s="422" t="str">
        <f>'I. Energetika – Įvestis'!B114</f>
        <v>Žalia nafta</v>
      </c>
      <c r="E60" s="851">
        <f>'I. Energetika – Įvestis'!E68</f>
        <v>0</v>
      </c>
      <c r="F60" s="423" t="s">
        <v>295</v>
      </c>
      <c r="G60" s="851">
        <f>'I. Energetika – Įvestis'!F68</f>
        <v>0</v>
      </c>
      <c r="H60" s="851">
        <f>'I. Energetika – Įvestis'!G68</f>
        <v>0</v>
      </c>
      <c r="I60" s="851">
        <f>'I. Energetika – Įvestis'!H68</f>
        <v>0</v>
      </c>
      <c r="J60" s="851">
        <f>'I. Energetika – Įvestis'!I68</f>
        <v>0</v>
      </c>
      <c r="K60" s="851"/>
    </row>
    <row r="61" spans="2:11" ht="15.75" x14ac:dyDescent="0.25">
      <c r="B61" s="404"/>
      <c r="C61" s="404"/>
      <c r="D61" s="422" t="str">
        <f>'I. Energetika – Įvestis'!B115</f>
        <v>Naftos koksas</v>
      </c>
      <c r="E61" s="851">
        <f>'I. Energetika – Įvestis'!E69</f>
        <v>0</v>
      </c>
      <c r="F61" s="423" t="s">
        <v>295</v>
      </c>
      <c r="G61" s="851">
        <f>'I. Energetika – Įvestis'!F69</f>
        <v>0</v>
      </c>
      <c r="H61" s="851">
        <f>'I. Energetika – Įvestis'!G69</f>
        <v>0</v>
      </c>
      <c r="I61" s="851">
        <f>'I. Energetika – Įvestis'!H69</f>
        <v>0</v>
      </c>
      <c r="J61" s="851">
        <f>'I. Energetika – Įvestis'!I69</f>
        <v>0</v>
      </c>
      <c r="K61" s="851"/>
    </row>
    <row r="62" spans="2:11" ht="15.75" x14ac:dyDescent="0.25">
      <c r="B62" s="404"/>
      <c r="C62" s="404"/>
      <c r="D62" s="425" t="str">
        <f>'I. Energetika – Įvestis'!B116</f>
        <v>Kietasis kuras</v>
      </c>
      <c r="E62" s="829"/>
      <c r="F62" s="426"/>
      <c r="G62" s="427"/>
      <c r="H62" s="427"/>
      <c r="I62" s="427"/>
      <c r="J62" s="427"/>
      <c r="K62" s="427"/>
    </row>
    <row r="63" spans="2:11" ht="15.75" x14ac:dyDescent="0.25">
      <c r="B63" s="404"/>
      <c r="C63" s="404"/>
      <c r="D63" s="422" t="str">
        <f>'I. Energetika – Įvestis'!B117</f>
        <v>Koksas ir puskoksis</v>
      </c>
      <c r="E63" s="851">
        <f>'I. Energetika – Įvestis'!E71</f>
        <v>0</v>
      </c>
      <c r="F63" s="423" t="s">
        <v>295</v>
      </c>
      <c r="G63" s="851">
        <f>'I. Energetika – Įvestis'!F71</f>
        <v>0</v>
      </c>
      <c r="H63" s="851">
        <f>'I. Energetika – Įvestis'!G71</f>
        <v>0</v>
      </c>
      <c r="I63" s="851">
        <f>'I. Energetika – Įvestis'!H71</f>
        <v>0</v>
      </c>
      <c r="J63" s="851">
        <f>'I. Energetika – Įvestis'!I71</f>
        <v>0</v>
      </c>
      <c r="K63" s="851"/>
    </row>
    <row r="64" spans="2:11" ht="15.75" x14ac:dyDescent="0.25">
      <c r="B64" s="404"/>
      <c r="C64" s="404"/>
      <c r="D64" s="422" t="str">
        <f>'I. Energetika – Įvestis'!B118</f>
        <v>Kitos bituminės anglys</v>
      </c>
      <c r="E64" s="851">
        <f>'I. Energetika – Įvestis'!E72</f>
        <v>0</v>
      </c>
      <c r="F64" s="423" t="s">
        <v>295</v>
      </c>
      <c r="G64" s="851">
        <f>'I. Energetika – Įvestis'!F72</f>
        <v>0</v>
      </c>
      <c r="H64" s="851">
        <f>'I. Energetika – Įvestis'!G72</f>
        <v>0</v>
      </c>
      <c r="I64" s="851">
        <f>'I. Energetika – Įvestis'!H72</f>
        <v>0</v>
      </c>
      <c r="J64" s="851">
        <f>'I. Energetika – Įvestis'!I72</f>
        <v>0</v>
      </c>
      <c r="K64" s="851"/>
    </row>
    <row r="65" spans="2:11" ht="15.75" x14ac:dyDescent="0.25">
      <c r="B65" s="404"/>
      <c r="C65" s="404"/>
      <c r="D65" s="422" t="str">
        <f>'I. Energetika – Įvestis'!B119</f>
        <v>Antracitas</v>
      </c>
      <c r="E65" s="851">
        <f>'I. Energetika – Įvestis'!E73</f>
        <v>0</v>
      </c>
      <c r="F65" s="423" t="s">
        <v>295</v>
      </c>
      <c r="G65" s="851">
        <f>'I. Energetika – Įvestis'!F73</f>
        <v>0</v>
      </c>
      <c r="H65" s="851">
        <f>'I. Energetika – Įvestis'!G73</f>
        <v>0</v>
      </c>
      <c r="I65" s="851">
        <f>'I. Energetika – Įvestis'!H73</f>
        <v>0</v>
      </c>
      <c r="J65" s="851">
        <f>'I. Energetika – Įvestis'!I73</f>
        <v>0</v>
      </c>
      <c r="K65" s="851"/>
    </row>
    <row r="66" spans="2:11" ht="15.75" x14ac:dyDescent="0.25">
      <c r="B66" s="404"/>
      <c r="C66" s="404"/>
      <c r="D66" s="422" t="str">
        <f>'I. Energetika – Įvestis'!B120</f>
        <v>Subbituminės akmens anglys</v>
      </c>
      <c r="E66" s="851">
        <f>'I. Energetika – Įvestis'!E74</f>
        <v>0</v>
      </c>
      <c r="F66" s="423" t="s">
        <v>295</v>
      </c>
      <c r="G66" s="851">
        <f>'I. Energetika – Įvestis'!F74</f>
        <v>0</v>
      </c>
      <c r="H66" s="851">
        <f>'I. Energetika – Įvestis'!G74</f>
        <v>0</v>
      </c>
      <c r="I66" s="851">
        <f>'I. Energetika – Įvestis'!H74</f>
        <v>0</v>
      </c>
      <c r="J66" s="851">
        <f>'I. Energetika – Įvestis'!I74</f>
        <v>0</v>
      </c>
      <c r="K66" s="851"/>
    </row>
    <row r="67" spans="2:11" ht="15.75" x14ac:dyDescent="0.25">
      <c r="B67" s="404"/>
      <c r="C67" s="404"/>
      <c r="D67" s="422" t="str">
        <f>'I. Energetika – Įvestis'!B121</f>
        <v>Lignitas arba rusvosios anglys</v>
      </c>
      <c r="E67" s="851">
        <f>'I. Energetika – Įvestis'!E75</f>
        <v>0</v>
      </c>
      <c r="F67" s="423" t="s">
        <v>295</v>
      </c>
      <c r="G67" s="851">
        <f>'I. Energetika – Įvestis'!F75</f>
        <v>0</v>
      </c>
      <c r="H67" s="851">
        <f>'I. Energetika – Įvestis'!G75</f>
        <v>0</v>
      </c>
      <c r="I67" s="851">
        <f>'I. Energetika – Įvestis'!H75</f>
        <v>0</v>
      </c>
      <c r="J67" s="851">
        <f>'I. Energetika – Įvestis'!I75</f>
        <v>0</v>
      </c>
      <c r="K67" s="851"/>
    </row>
    <row r="68" spans="2:11" ht="15.75" x14ac:dyDescent="0.25">
      <c r="B68" s="404"/>
      <c r="C68" s="404"/>
      <c r="D68" s="422" t="str">
        <f>'I. Energetika – Įvestis'!B123</f>
        <v>Durpės kurui</v>
      </c>
      <c r="E68" s="851">
        <f>'I. Energetika – Įvestis'!E77</f>
        <v>0</v>
      </c>
      <c r="F68" s="423" t="s">
        <v>295</v>
      </c>
      <c r="G68" s="851">
        <f>'I. Energetika – Įvestis'!F77</f>
        <v>0</v>
      </c>
      <c r="H68" s="851">
        <f>'I. Energetika – Įvestis'!G77</f>
        <v>0</v>
      </c>
      <c r="I68" s="851">
        <f>'I. Energetika – Įvestis'!H77</f>
        <v>0</v>
      </c>
      <c r="J68" s="851">
        <f>'I. Energetika – Įvestis'!I77</f>
        <v>0</v>
      </c>
      <c r="K68" s="851"/>
    </row>
    <row r="69" spans="2:11" ht="15.75" x14ac:dyDescent="0.25">
      <c r="B69" s="404"/>
      <c r="C69" s="404"/>
      <c r="D69" s="422" t="str">
        <f>'I. Energetika – Įvestis'!B124</f>
        <v>Durpių briketai</v>
      </c>
      <c r="E69" s="851">
        <f>'I. Energetika – Įvestis'!E78</f>
        <v>0</v>
      </c>
      <c r="F69" s="423" t="s">
        <v>295</v>
      </c>
      <c r="G69" s="851">
        <f>'I. Energetika – Įvestis'!F78</f>
        <v>0</v>
      </c>
      <c r="H69" s="851">
        <f>'I. Energetika – Įvestis'!G78</f>
        <v>0</v>
      </c>
      <c r="I69" s="851">
        <f>'I. Energetika – Įvestis'!H78</f>
        <v>0</v>
      </c>
      <c r="J69" s="851">
        <f>'I. Energetika – Įvestis'!I78</f>
        <v>0</v>
      </c>
      <c r="K69" s="851"/>
    </row>
    <row r="70" spans="2:11" ht="15.75" x14ac:dyDescent="0.25">
      <c r="B70" s="404"/>
      <c r="C70" s="404"/>
      <c r="D70" s="425" t="str">
        <f>'I. Energetika – Įvestis'!B125</f>
        <v>Dujinis kuras</v>
      </c>
      <c r="E70" s="829"/>
      <c r="F70" s="426"/>
      <c r="G70" s="427"/>
      <c r="H70" s="427"/>
      <c r="I70" s="427"/>
      <c r="J70" s="427"/>
      <c r="K70" s="427"/>
    </row>
    <row r="71" spans="2:11" ht="15.75" x14ac:dyDescent="0.25">
      <c r="B71" s="404"/>
      <c r="C71" s="404"/>
      <c r="D71" s="422" t="str">
        <f>'I. Energetika – Įvestis'!B126</f>
        <v>Gamtinės dujos, MWh</v>
      </c>
      <c r="E71" s="851">
        <f>'I. Energetika – Įvestis'!E80</f>
        <v>0</v>
      </c>
      <c r="F71" s="423" t="s">
        <v>295</v>
      </c>
      <c r="G71" s="851">
        <f>'I. Energetika – Įvestis'!F80</f>
        <v>0</v>
      </c>
      <c r="H71" s="851">
        <f>'I. Energetika – Įvestis'!G80</f>
        <v>0</v>
      </c>
      <c r="I71" s="851">
        <f>'I. Energetika – Įvestis'!H80</f>
        <v>0</v>
      </c>
      <c r="J71" s="851">
        <f>'I. Energetika – Įvestis'!I80</f>
        <v>0</v>
      </c>
      <c r="K71" s="851"/>
    </row>
    <row r="72" spans="2:11" ht="15.75" x14ac:dyDescent="0.25">
      <c r="B72" s="404"/>
      <c r="C72" s="404"/>
      <c r="D72" s="422" t="str">
        <f>'I. Energetika – Įvestis'!B127</f>
        <v>Gamtinės dujos, 1000 m3</v>
      </c>
      <c r="E72" s="851">
        <f>'I. Energetika – Įvestis'!E81</f>
        <v>674.15302500000007</v>
      </c>
      <c r="F72" s="423" t="s">
        <v>295</v>
      </c>
      <c r="G72" s="851">
        <f>'I. Energetika – Įvestis'!F81</f>
        <v>37307.628403500006</v>
      </c>
      <c r="H72" s="851">
        <f>'I. Energetika – Įvestis'!G81</f>
        <v>18.876284700000003</v>
      </c>
      <c r="I72" s="851">
        <f>'I. Energetika – Įvestis'!H81</f>
        <v>17.865055162500003</v>
      </c>
      <c r="J72" s="851">
        <f>'I. Energetika – Įvestis'!I81</f>
        <v>37344.369743362513</v>
      </c>
      <c r="K72" s="851"/>
    </row>
    <row r="73" spans="2:11" ht="15.75" x14ac:dyDescent="0.25">
      <c r="B73" s="404"/>
      <c r="C73" s="404"/>
      <c r="D73" s="425" t="str">
        <f>'I. Energetika – Įvestis'!B128</f>
        <v>Biokuras</v>
      </c>
      <c r="E73" s="829"/>
      <c r="F73" s="426"/>
      <c r="G73" s="427"/>
      <c r="H73" s="427"/>
      <c r="I73" s="427"/>
      <c r="J73" s="427"/>
      <c r="K73" s="427"/>
    </row>
    <row r="74" spans="2:11" ht="15.75" x14ac:dyDescent="0.25">
      <c r="B74" s="404"/>
      <c r="C74" s="404"/>
      <c r="D74" s="422" t="str">
        <f>'I. Energetika – Įvestis'!B129</f>
        <v>Malkos ir kurui skirtos medienos atliekos (paslaugų sektorius)</v>
      </c>
      <c r="E74" s="851">
        <f>'I. Energetika – Įvestis'!E83</f>
        <v>1.2154104810996564</v>
      </c>
      <c r="F74" s="423" t="s">
        <v>295</v>
      </c>
      <c r="G74" s="424"/>
      <c r="H74" s="424">
        <f>'I. Energetika – Įvestis'!G83</f>
        <v>0.32023635356013752</v>
      </c>
      <c r="I74" s="424">
        <f>'I. Energetika – Įvestis'!H83</f>
        <v>0.18358775317010309</v>
      </c>
      <c r="J74" s="424">
        <f>'I. Energetika – Įvestis'!I83</f>
        <v>0.50382410673024058</v>
      </c>
      <c r="K74" s="424">
        <f>'I. Energetika – Įvestis'!J83</f>
        <v>126.52423108247423</v>
      </c>
    </row>
    <row r="75" spans="2:11" ht="15.75" x14ac:dyDescent="0.25">
      <c r="B75" s="404"/>
      <c r="C75" s="404"/>
      <c r="D75" s="422" t="str">
        <f>'I. Energetika – Įvestis'!B130</f>
        <v>Kitas kietasis biokuras (žemės ūkio atliekos)</v>
      </c>
      <c r="E75" s="851">
        <f>'I. Energetika – Įvestis'!E84</f>
        <v>0</v>
      </c>
      <c r="F75" s="423" t="s">
        <v>295</v>
      </c>
      <c r="G75" s="424"/>
      <c r="H75" s="424">
        <f>'I. Energetika – Įvestis'!G84</f>
        <v>0</v>
      </c>
      <c r="I75" s="424">
        <f>'I. Energetika – Įvestis'!H84</f>
        <v>0</v>
      </c>
      <c r="J75" s="424">
        <f>'I. Energetika – Įvestis'!I84</f>
        <v>0</v>
      </c>
      <c r="K75" s="424">
        <f>'I. Energetika – Įvestis'!J84</f>
        <v>0</v>
      </c>
    </row>
    <row r="76" spans="2:11" ht="15.75" x14ac:dyDescent="0.25">
      <c r="B76" s="404"/>
      <c r="C76" s="404"/>
      <c r="D76" s="422" t="str">
        <f>'I. Energetika – Įvestis'!B131</f>
        <v>Bioetanolis</v>
      </c>
      <c r="E76" s="851">
        <f>'I. Energetika – Įvestis'!E85</f>
        <v>0</v>
      </c>
      <c r="F76" s="423" t="s">
        <v>295</v>
      </c>
      <c r="G76" s="424"/>
      <c r="H76" s="424">
        <f>'I. Energetika – Įvestis'!G85</f>
        <v>0</v>
      </c>
      <c r="I76" s="424">
        <f>'I. Energetika – Įvestis'!H85</f>
        <v>0</v>
      </c>
      <c r="J76" s="424">
        <f>'I. Energetika – Įvestis'!I85</f>
        <v>0</v>
      </c>
      <c r="K76" s="424">
        <f>'I. Energetika – Įvestis'!J85</f>
        <v>0</v>
      </c>
    </row>
    <row r="77" spans="2:11" ht="15.75" x14ac:dyDescent="0.25">
      <c r="B77" s="404"/>
      <c r="C77" s="404"/>
      <c r="D77" s="422" t="str">
        <f>'I. Energetika – Įvestis'!B132</f>
        <v>Biodyzelinas - metilo (etilo) esteris</v>
      </c>
      <c r="E77" s="851">
        <f>'I. Energetika – Įvestis'!E86</f>
        <v>0</v>
      </c>
      <c r="F77" s="423" t="s">
        <v>295</v>
      </c>
      <c r="G77" s="424"/>
      <c r="H77" s="424">
        <f>'I. Energetika – Įvestis'!G86</f>
        <v>0</v>
      </c>
      <c r="I77" s="424">
        <f>'I. Energetika – Įvestis'!H86</f>
        <v>0</v>
      </c>
      <c r="J77" s="424">
        <f>'I. Energetika – Įvestis'!I86</f>
        <v>0</v>
      </c>
      <c r="K77" s="424">
        <f>'I. Energetika – Įvestis'!J86</f>
        <v>0</v>
      </c>
    </row>
    <row r="78" spans="2:11" ht="15.75" x14ac:dyDescent="0.25">
      <c r="B78" s="404"/>
      <c r="C78" s="404"/>
      <c r="D78" s="422" t="str">
        <f>'I. Energetika – Įvestis'!B133</f>
        <v xml:space="preserve">Biodujos, </v>
      </c>
      <c r="E78" s="851">
        <f>'I. Energetika – Įvestis'!E87</f>
        <v>33.840000000000003</v>
      </c>
      <c r="F78" s="423" t="s">
        <v>295</v>
      </c>
      <c r="G78" s="424"/>
      <c r="H78" s="424">
        <f>'I. Energetika – Įvestis'!G87</f>
        <v>0.94752000000000014</v>
      </c>
      <c r="I78" s="424">
        <f>'I. Energetika – Įvestis'!H87</f>
        <v>0.89676000000000011</v>
      </c>
      <c r="J78" s="424">
        <f>'I. Energetika – Įvestis'!I87</f>
        <v>1.8442800000000004</v>
      </c>
      <c r="K78" s="424">
        <f>'I. Energetika – Įvestis'!J87</f>
        <v>1977.9480000000003</v>
      </c>
    </row>
    <row r="79" spans="2:11" ht="15.75" x14ac:dyDescent="0.25">
      <c r="B79" s="404"/>
      <c r="C79" s="404"/>
      <c r="D79" s="422" t="str">
        <f>'I. Energetika – Įvestis'!B134</f>
        <v>Medžio anglys</v>
      </c>
      <c r="E79" s="851">
        <f>'I. Energetika – Įvestis'!E88</f>
        <v>0</v>
      </c>
      <c r="F79" s="423" t="s">
        <v>295</v>
      </c>
      <c r="G79" s="424"/>
      <c r="H79" s="424">
        <f>'I. Energetika – Įvestis'!G88</f>
        <v>0</v>
      </c>
      <c r="I79" s="424">
        <f>'I. Energetika – Įvestis'!H88</f>
        <v>0</v>
      </c>
      <c r="J79" s="424">
        <f>'I. Energetika – Įvestis'!I88</f>
        <v>0</v>
      </c>
      <c r="K79" s="424">
        <f>'I. Energetika – Įvestis'!J88</f>
        <v>0</v>
      </c>
    </row>
    <row r="80" spans="2:11" ht="15.75" x14ac:dyDescent="0.25">
      <c r="B80" s="404"/>
      <c r="C80" s="404"/>
      <c r="D80" s="425" t="str">
        <f>'I. Energetika – Įvestis'!B135</f>
        <v>Atliekos</v>
      </c>
      <c r="E80" s="829"/>
      <c r="F80" s="426"/>
      <c r="G80" s="427"/>
      <c r="H80" s="427"/>
      <c r="I80" s="427"/>
      <c r="J80" s="427"/>
      <c r="K80" s="427"/>
    </row>
    <row r="81" spans="2:11" ht="15.75" x14ac:dyDescent="0.25">
      <c r="B81" s="404"/>
      <c r="C81" s="404"/>
      <c r="D81" s="422" t="str">
        <f>'I. Energetika – Įvestis'!B136</f>
        <v>Pramoninės atliekos (neatsinaujinančios)</v>
      </c>
      <c r="E81" s="851">
        <f>'I. Energetika – Įvestis'!E90</f>
        <v>0</v>
      </c>
      <c r="F81" s="423" t="s">
        <v>295</v>
      </c>
      <c r="G81" s="851">
        <f>'I. Energetika – Įvestis'!F90</f>
        <v>0</v>
      </c>
      <c r="H81" s="851">
        <f>'I. Energetika – Įvestis'!G90</f>
        <v>0</v>
      </c>
      <c r="I81" s="851">
        <f>'I. Energetika – Įvestis'!H90</f>
        <v>0</v>
      </c>
      <c r="J81" s="851">
        <f>'I. Energetika – Įvestis'!I90</f>
        <v>0</v>
      </c>
      <c r="K81" s="851"/>
    </row>
    <row r="82" spans="2:11" ht="15.75" x14ac:dyDescent="0.25">
      <c r="B82" s="404"/>
      <c r="C82" s="404"/>
      <c r="D82" s="422" t="str">
        <f>'I. Energetika – Įvestis'!B137</f>
        <v>Pramoninės atliekos (atsinaujinančios)</v>
      </c>
      <c r="E82" s="851">
        <f>'I. Energetika – Įvestis'!E91</f>
        <v>0</v>
      </c>
      <c r="F82" s="423" t="s">
        <v>295</v>
      </c>
      <c r="G82" s="852"/>
      <c r="H82" s="852">
        <f>'I. Energetika – Įvestis'!G91</f>
        <v>0</v>
      </c>
      <c r="I82" s="852">
        <f>'I. Energetika – Įvestis'!H91</f>
        <v>0</v>
      </c>
      <c r="J82" s="852">
        <f>'I. Energetika – Įvestis'!I91</f>
        <v>0</v>
      </c>
      <c r="K82" s="852">
        <f>'I. Energetika – Įvestis'!J91</f>
        <v>0</v>
      </c>
    </row>
    <row r="83" spans="2:11" ht="15.75" x14ac:dyDescent="0.25">
      <c r="B83" s="404"/>
      <c r="C83" s="404"/>
      <c r="D83" s="422" t="str">
        <f>'I. Energetika – Įvestis'!B138</f>
        <v>Kitas iškastinis kuras (padangos)</v>
      </c>
      <c r="E83" s="851">
        <f>'I. Energetika – Įvestis'!E92</f>
        <v>0</v>
      </c>
      <c r="F83" s="423" t="s">
        <v>295</v>
      </c>
      <c r="G83" s="851">
        <f>'I. Energetika – Įvestis'!F92</f>
        <v>0</v>
      </c>
      <c r="H83" s="851">
        <f>'I. Energetika – Įvestis'!G92</f>
        <v>0</v>
      </c>
      <c r="I83" s="851">
        <f>'I. Energetika – Įvestis'!H92</f>
        <v>0</v>
      </c>
      <c r="J83" s="851">
        <f>'I. Energetika – Įvestis'!I92</f>
        <v>0</v>
      </c>
      <c r="K83" s="851">
        <f>'I. Energetika – Įvestis'!J92</f>
        <v>0</v>
      </c>
    </row>
    <row r="84" spans="2:11" ht="15.75" x14ac:dyDescent="0.25">
      <c r="B84" s="404"/>
      <c r="C84" s="404"/>
      <c r="D84" s="422" t="str">
        <f>'I. Energetika – Įvestis'!B139</f>
        <v>Komunalinės atliekos (neatsinaujinančios)</v>
      </c>
      <c r="E84" s="851">
        <f>'I. Energetika – Įvestis'!E93</f>
        <v>0</v>
      </c>
      <c r="F84" s="423" t="s">
        <v>295</v>
      </c>
      <c r="G84" s="851">
        <f>'I. Energetika – Įvestis'!F93</f>
        <v>0</v>
      </c>
      <c r="H84" s="851">
        <f>'I. Energetika – Įvestis'!G93</f>
        <v>0</v>
      </c>
      <c r="I84" s="851">
        <f>'I. Energetika – Įvestis'!H93</f>
        <v>0</v>
      </c>
      <c r="J84" s="851">
        <f>'I. Energetika – Įvestis'!I93</f>
        <v>0</v>
      </c>
      <c r="K84" s="851"/>
    </row>
    <row r="85" spans="2:11" ht="15.75" x14ac:dyDescent="0.25">
      <c r="B85" s="404"/>
      <c r="C85" s="404"/>
      <c r="D85" s="422" t="str">
        <f>'I. Energetika – Įvestis'!B140</f>
        <v>Komunalinės atliekos (atsinaujinančios)</v>
      </c>
      <c r="E85" s="851">
        <f>'I. Energetika – Įvestis'!E94</f>
        <v>0</v>
      </c>
      <c r="F85" s="423" t="s">
        <v>295</v>
      </c>
      <c r="G85" s="852"/>
      <c r="H85" s="852">
        <f>'I. Energetika – Įvestis'!G94</f>
        <v>0</v>
      </c>
      <c r="I85" s="852">
        <f>'I. Energetika – Įvestis'!H94</f>
        <v>0</v>
      </c>
      <c r="J85" s="852">
        <f>'I. Energetika – Įvestis'!I94</f>
        <v>0</v>
      </c>
      <c r="K85" s="852">
        <f>'I. Energetika – Įvestis'!J94</f>
        <v>0</v>
      </c>
    </row>
    <row r="86" spans="2:11" ht="31.5" x14ac:dyDescent="0.25">
      <c r="B86" s="400" t="s">
        <v>313</v>
      </c>
      <c r="C86" s="400" t="s">
        <v>179</v>
      </c>
      <c r="D86" s="406" t="s">
        <v>314</v>
      </c>
      <c r="E86" s="794"/>
      <c r="F86" s="402"/>
      <c r="G86" s="408"/>
      <c r="H86" s="408"/>
      <c r="I86" s="408"/>
      <c r="J86" s="841">
        <f>J87+J88</f>
        <v>0</v>
      </c>
      <c r="K86" s="408"/>
    </row>
    <row r="87" spans="2:11" ht="15.75" x14ac:dyDescent="0.25">
      <c r="B87" s="404"/>
      <c r="C87" s="404"/>
      <c r="D87" s="393" t="str">
        <f>'I. Energetika – Įvestis'!B96</f>
        <v>Elektros energija (ne AEI)</v>
      </c>
      <c r="E87" s="851">
        <f>'I. Energetika – Įvestis'!C96</f>
        <v>0</v>
      </c>
      <c r="F87" s="428" t="str">
        <f>'I. Energetika – Įvestis'!D96</f>
        <v>MWh</v>
      </c>
      <c r="G87" s="429"/>
      <c r="H87" s="429"/>
      <c r="I87" s="429"/>
      <c r="J87" s="852">
        <f>'I. Energetika – Įvestis'!I96</f>
        <v>0</v>
      </c>
      <c r="K87" s="429"/>
    </row>
    <row r="88" spans="2:11" ht="15.75" x14ac:dyDescent="0.25">
      <c r="B88" s="404"/>
      <c r="C88" s="404"/>
      <c r="D88" s="393" t="str">
        <f>'I. Energetika – Įvestis'!B97</f>
        <v>Elektros energija (AEI)</v>
      </c>
      <c r="E88" s="851">
        <f>'I. Energetika – Įvestis'!C97</f>
        <v>0</v>
      </c>
      <c r="F88" s="428" t="str">
        <f>'I. Energetika – Įvestis'!D97</f>
        <v>MWh</v>
      </c>
      <c r="G88" s="429"/>
      <c r="H88" s="429"/>
      <c r="I88" s="429"/>
      <c r="J88" s="851">
        <f>'I. Energetika – Įvestis'!I97</f>
        <v>0</v>
      </c>
      <c r="K88" s="429"/>
    </row>
    <row r="89" spans="2:11" ht="15.75" x14ac:dyDescent="0.25">
      <c r="B89" s="420" t="s">
        <v>315</v>
      </c>
      <c r="C89" s="420" t="s">
        <v>299</v>
      </c>
      <c r="D89" s="430" t="s">
        <v>300</v>
      </c>
      <c r="E89" s="853">
        <f>(E87+E88)*0.03</f>
        <v>0</v>
      </c>
      <c r="F89" s="414" t="str">
        <f>F87</f>
        <v>MWh</v>
      </c>
      <c r="G89" s="853"/>
      <c r="H89" s="853"/>
      <c r="I89" s="853"/>
      <c r="J89" s="830">
        <f>(J87+J88)*0.03</f>
        <v>0</v>
      </c>
      <c r="K89" s="853"/>
    </row>
    <row r="90" spans="2:11" ht="15.75" x14ac:dyDescent="0.25">
      <c r="B90" s="234"/>
      <c r="C90" s="234"/>
      <c r="D90" s="235"/>
      <c r="E90" s="223"/>
      <c r="F90" s="223"/>
      <c r="G90" s="223"/>
      <c r="H90" s="223"/>
      <c r="I90" s="223"/>
      <c r="J90" s="223"/>
      <c r="K90" s="223"/>
    </row>
    <row r="91" spans="2:11" ht="15.75" x14ac:dyDescent="0.25">
      <c r="B91" s="223"/>
      <c r="C91" s="223"/>
      <c r="D91" s="223"/>
      <c r="E91" s="223"/>
      <c r="F91" s="223"/>
      <c r="G91" s="223"/>
      <c r="H91" s="223"/>
      <c r="I91" s="223"/>
      <c r="J91" s="223"/>
      <c r="K91" s="223"/>
    </row>
    <row r="92" spans="2:11" s="132" customFormat="1" ht="15.75" x14ac:dyDescent="0.25">
      <c r="B92" s="232" t="s">
        <v>316</v>
      </c>
      <c r="C92" s="233"/>
      <c r="D92" s="233"/>
      <c r="E92" s="233"/>
      <c r="F92" s="233"/>
      <c r="G92" s="233"/>
      <c r="H92" s="233"/>
      <c r="I92" s="233"/>
      <c r="J92" s="233"/>
      <c r="K92" s="233"/>
    </row>
    <row r="93" spans="2:11" ht="15.75" x14ac:dyDescent="0.25">
      <c r="B93" s="223"/>
      <c r="C93" s="223"/>
      <c r="D93" s="223"/>
      <c r="E93" s="223"/>
      <c r="F93" s="223"/>
      <c r="G93" s="223"/>
      <c r="H93" s="223"/>
      <c r="I93" s="223"/>
      <c r="J93" s="223"/>
      <c r="K93" s="223"/>
    </row>
    <row r="94" spans="2:11" s="2" customFormat="1" ht="15.6" customHeight="1" x14ac:dyDescent="0.25">
      <c r="B94" s="1095" t="s">
        <v>281</v>
      </c>
      <c r="C94" s="1097" t="s">
        <v>282</v>
      </c>
      <c r="D94" s="1092" t="s">
        <v>283</v>
      </c>
      <c r="E94" s="1094" t="s">
        <v>284</v>
      </c>
      <c r="F94" s="1094"/>
      <c r="G94" s="1088" t="s">
        <v>285</v>
      </c>
      <c r="H94" s="1088"/>
      <c r="I94" s="1088"/>
      <c r="J94" s="1088"/>
      <c r="K94" s="1088"/>
    </row>
    <row r="95" spans="2:11" s="2" customFormat="1" ht="18.75" x14ac:dyDescent="0.25">
      <c r="B95" s="1096"/>
      <c r="C95" s="1098"/>
      <c r="D95" s="1093"/>
      <c r="E95" s="432" t="s">
        <v>286</v>
      </c>
      <c r="F95" s="431" t="s">
        <v>287</v>
      </c>
      <c r="G95" s="399" t="s">
        <v>288</v>
      </c>
      <c r="H95" s="399" t="s">
        <v>289</v>
      </c>
      <c r="I95" s="399" t="s">
        <v>290</v>
      </c>
      <c r="J95" s="820" t="s">
        <v>291</v>
      </c>
      <c r="K95" s="399" t="s">
        <v>292</v>
      </c>
    </row>
    <row r="96" spans="2:11" ht="15.75" x14ac:dyDescent="0.25">
      <c r="B96" s="400" t="s">
        <v>317</v>
      </c>
      <c r="C96" s="433" t="s">
        <v>131</v>
      </c>
      <c r="D96" s="421" t="s">
        <v>294</v>
      </c>
      <c r="E96" s="402"/>
      <c r="F96" s="402"/>
      <c r="G96" s="408">
        <f>SUM(G97:G128)</f>
        <v>633.75605270250014</v>
      </c>
      <c r="H96" s="408">
        <f>SUM(H97:H128)</f>
        <v>0.32065720050000002</v>
      </c>
      <c r="I96" s="408">
        <f>SUM(I97:I128)</f>
        <v>0.30347913618750005</v>
      </c>
      <c r="J96" s="408">
        <f>SUM(J97:J128)</f>
        <v>634.38018903918771</v>
      </c>
      <c r="K96" s="408">
        <f>SUM(K97:K128)</f>
        <v>0</v>
      </c>
    </row>
    <row r="97" spans="2:11" ht="15.75" x14ac:dyDescent="0.25">
      <c r="B97" s="404"/>
      <c r="C97" s="404"/>
      <c r="D97" s="434" t="str">
        <f>'I. Energetika – Įvestis'!B108</f>
        <v>Skystasis kuras</v>
      </c>
      <c r="E97" s="426"/>
      <c r="F97" s="426"/>
      <c r="G97" s="829"/>
      <c r="H97" s="829"/>
      <c r="I97" s="829"/>
      <c r="J97" s="829"/>
      <c r="K97" s="829"/>
    </row>
    <row r="98" spans="2:11" ht="15.75" x14ac:dyDescent="0.25">
      <c r="B98" s="404"/>
      <c r="C98" s="404"/>
      <c r="D98" s="363" t="str">
        <f>'I. Energetika – Įvestis'!B109</f>
        <v>Kūrenimui skirti ir kiti gazoliai (įskaitant dyzeliną)</v>
      </c>
      <c r="E98" s="429">
        <f>'I. Energetika – Įvestis'!C109</f>
        <v>0</v>
      </c>
      <c r="F98" s="423" t="s">
        <v>295</v>
      </c>
      <c r="G98" s="851">
        <f>'I. Energetika – Įvestis'!F109</f>
        <v>0</v>
      </c>
      <c r="H98" s="851">
        <f>'I. Energetika – Įvestis'!G109</f>
        <v>0</v>
      </c>
      <c r="I98" s="851">
        <f>'I. Energetika – Įvestis'!H109</f>
        <v>0</v>
      </c>
      <c r="J98" s="851">
        <f>'I. Energetika – Įvestis'!I109</f>
        <v>0</v>
      </c>
      <c r="K98" s="851"/>
    </row>
    <row r="99" spans="2:11" ht="15.75" x14ac:dyDescent="0.25">
      <c r="B99" s="404"/>
      <c r="C99" s="404"/>
      <c r="D99" s="363" t="str">
        <f>'I. Energetika – Įvestis'!B110</f>
        <v>Skystasis kuras (mazutas), turintis mažiau kaip 1% sieros</v>
      </c>
      <c r="E99" s="429">
        <f>'I. Energetika – Įvestis'!C110</f>
        <v>0</v>
      </c>
      <c r="F99" s="423" t="s">
        <v>295</v>
      </c>
      <c r="G99" s="851">
        <f>'I. Energetika – Įvestis'!F110</f>
        <v>0</v>
      </c>
      <c r="H99" s="851">
        <f>'I. Energetika – Įvestis'!G110</f>
        <v>0</v>
      </c>
      <c r="I99" s="851">
        <f>'I. Energetika – Įvestis'!H110</f>
        <v>0</v>
      </c>
      <c r="J99" s="851">
        <f>'I. Energetika – Įvestis'!I110</f>
        <v>0</v>
      </c>
      <c r="K99" s="851"/>
    </row>
    <row r="100" spans="2:11" ht="15.75" x14ac:dyDescent="0.25">
      <c r="B100" s="404"/>
      <c r="C100" s="404"/>
      <c r="D100" s="363" t="str">
        <f>'I. Energetika – Įvestis'!B111</f>
        <v>Skystasis kuras (mazutas), turintis 1% ir daugiau sieros</v>
      </c>
      <c r="E100" s="429">
        <f>'I. Energetika – Įvestis'!C111</f>
        <v>0</v>
      </c>
      <c r="F100" s="423" t="s">
        <v>295</v>
      </c>
      <c r="G100" s="851">
        <f>'I. Energetika – Įvestis'!F111</f>
        <v>0</v>
      </c>
      <c r="H100" s="851">
        <f>'I. Energetika – Įvestis'!G111</f>
        <v>0</v>
      </c>
      <c r="I100" s="851">
        <f>'I. Energetika – Įvestis'!H111</f>
        <v>0</v>
      </c>
      <c r="J100" s="851">
        <f>'I. Energetika – Įvestis'!I111</f>
        <v>0</v>
      </c>
      <c r="K100" s="851"/>
    </row>
    <row r="101" spans="2:11" ht="15.75" x14ac:dyDescent="0.25">
      <c r="B101" s="404"/>
      <c r="C101" s="404"/>
      <c r="D101" s="363" t="str">
        <f>'I. Energetika – Įvestis'!B112</f>
        <v>Suskystintos naftos dujos</v>
      </c>
      <c r="E101" s="429">
        <f>'I. Energetika – Įvestis'!C112</f>
        <v>0</v>
      </c>
      <c r="F101" s="423" t="s">
        <v>295</v>
      </c>
      <c r="G101" s="851">
        <f>'I. Energetika – Įvestis'!F112</f>
        <v>0</v>
      </c>
      <c r="H101" s="851">
        <f>'I. Energetika – Įvestis'!G112</f>
        <v>0</v>
      </c>
      <c r="I101" s="851">
        <f>'I. Energetika – Įvestis'!H112</f>
        <v>0</v>
      </c>
      <c r="J101" s="851">
        <f>'I. Energetika – Įvestis'!I112</f>
        <v>0</v>
      </c>
      <c r="K101" s="851"/>
    </row>
    <row r="102" spans="2:11" ht="15.75" x14ac:dyDescent="0.25">
      <c r="B102" s="404"/>
      <c r="C102" s="404"/>
      <c r="D102" s="363" t="str">
        <f>'I. Energetika – Įvestis'!B113</f>
        <v>Skalūnų alyva ir kiti distiliatai</v>
      </c>
      <c r="E102" s="429">
        <f>'I. Energetika – Įvestis'!C113</f>
        <v>0</v>
      </c>
      <c r="F102" s="423" t="s">
        <v>295</v>
      </c>
      <c r="G102" s="851">
        <f>'I. Energetika – Įvestis'!F113</f>
        <v>0</v>
      </c>
      <c r="H102" s="851">
        <f>'I. Energetika – Įvestis'!G113</f>
        <v>0</v>
      </c>
      <c r="I102" s="851">
        <f>'I. Energetika – Įvestis'!H113</f>
        <v>0</v>
      </c>
      <c r="J102" s="851">
        <f>'I. Energetika – Įvestis'!I113</f>
        <v>0</v>
      </c>
      <c r="K102" s="851"/>
    </row>
    <row r="103" spans="2:11" ht="15.75" x14ac:dyDescent="0.25">
      <c r="B103" s="404"/>
      <c r="C103" s="404"/>
      <c r="D103" s="363" t="str">
        <f>'I. Energetika – Įvestis'!B114</f>
        <v>Žalia nafta</v>
      </c>
      <c r="E103" s="429">
        <f>'I. Energetika – Įvestis'!C114</f>
        <v>0</v>
      </c>
      <c r="F103" s="423" t="s">
        <v>295</v>
      </c>
      <c r="G103" s="851">
        <f>'I. Energetika – Įvestis'!F114</f>
        <v>0</v>
      </c>
      <c r="H103" s="851">
        <f>'I. Energetika – Įvestis'!G114</f>
        <v>0</v>
      </c>
      <c r="I103" s="851">
        <f>'I. Energetika – Įvestis'!H114</f>
        <v>0</v>
      </c>
      <c r="J103" s="851">
        <f>'I. Energetika – Įvestis'!I114</f>
        <v>0</v>
      </c>
      <c r="K103" s="851"/>
    </row>
    <row r="104" spans="2:11" ht="15.75" x14ac:dyDescent="0.25">
      <c r="B104" s="404"/>
      <c r="C104" s="404"/>
      <c r="D104" s="363" t="str">
        <f>'I. Energetika – Įvestis'!B115</f>
        <v>Naftos koksas</v>
      </c>
      <c r="E104" s="429">
        <f>'I. Energetika – Įvestis'!C115</f>
        <v>0</v>
      </c>
      <c r="F104" s="423" t="s">
        <v>295</v>
      </c>
      <c r="G104" s="851">
        <f>'I. Energetika – Įvestis'!F115</f>
        <v>0</v>
      </c>
      <c r="H104" s="851">
        <f>'I. Energetika – Įvestis'!G115</f>
        <v>0</v>
      </c>
      <c r="I104" s="851">
        <f>'I. Energetika – Įvestis'!H115</f>
        <v>0</v>
      </c>
      <c r="J104" s="851">
        <f>'I. Energetika – Įvestis'!I115</f>
        <v>0</v>
      </c>
      <c r="K104" s="851"/>
    </row>
    <row r="105" spans="2:11" ht="15.75" x14ac:dyDescent="0.25">
      <c r="B105" s="404"/>
      <c r="C105" s="404"/>
      <c r="D105" s="434" t="str">
        <f>'I. Energetika – Įvestis'!B116</f>
        <v>Kietasis kuras</v>
      </c>
      <c r="E105" s="829"/>
      <c r="F105" s="426"/>
      <c r="G105" s="427"/>
      <c r="H105" s="427"/>
      <c r="I105" s="427"/>
      <c r="J105" s="427"/>
      <c r="K105" s="427"/>
    </row>
    <row r="106" spans="2:11" ht="15.75" x14ac:dyDescent="0.25">
      <c r="B106" s="404"/>
      <c r="C106" s="404"/>
      <c r="D106" s="363" t="str">
        <f>'I. Energetika – Įvestis'!B117</f>
        <v>Koksas ir puskoksis</v>
      </c>
      <c r="E106" s="429">
        <f>'I. Energetika – Įvestis'!C117</f>
        <v>0</v>
      </c>
      <c r="F106" s="423" t="s">
        <v>295</v>
      </c>
      <c r="G106" s="851">
        <f>'I. Energetika – Įvestis'!F117</f>
        <v>0</v>
      </c>
      <c r="H106" s="851">
        <f>'I. Energetika – Įvestis'!G117</f>
        <v>0</v>
      </c>
      <c r="I106" s="851">
        <f>'I. Energetika – Įvestis'!H117</f>
        <v>0</v>
      </c>
      <c r="J106" s="851">
        <f>'I. Energetika – Įvestis'!I117</f>
        <v>0</v>
      </c>
      <c r="K106" s="424"/>
    </row>
    <row r="107" spans="2:11" ht="15.75" x14ac:dyDescent="0.25">
      <c r="B107" s="404"/>
      <c r="C107" s="404"/>
      <c r="D107" s="363" t="str">
        <f>'I. Energetika – Įvestis'!B118</f>
        <v>Kitos bituminės anglys</v>
      </c>
      <c r="E107" s="429">
        <f>'I. Energetika – Įvestis'!C118</f>
        <v>0</v>
      </c>
      <c r="F107" s="423" t="s">
        <v>295</v>
      </c>
      <c r="G107" s="851">
        <f>'I. Energetika – Įvestis'!F118</f>
        <v>0</v>
      </c>
      <c r="H107" s="851">
        <f>'I. Energetika – Įvestis'!G118</f>
        <v>0</v>
      </c>
      <c r="I107" s="851">
        <f>'I. Energetika – Įvestis'!H118</f>
        <v>0</v>
      </c>
      <c r="J107" s="851">
        <f>'I. Energetika – Įvestis'!I118</f>
        <v>0</v>
      </c>
      <c r="K107" s="424"/>
    </row>
    <row r="108" spans="2:11" ht="15.75" x14ac:dyDescent="0.25">
      <c r="B108" s="404"/>
      <c r="C108" s="404"/>
      <c r="D108" s="363" t="str">
        <f>'I. Energetika – Įvestis'!B119</f>
        <v>Antracitas</v>
      </c>
      <c r="E108" s="429">
        <f>'I. Energetika – Įvestis'!C119</f>
        <v>0</v>
      </c>
      <c r="F108" s="423" t="s">
        <v>295</v>
      </c>
      <c r="G108" s="851">
        <f>'I. Energetika – Įvestis'!F119</f>
        <v>0</v>
      </c>
      <c r="H108" s="851">
        <f>'I. Energetika – Įvestis'!G119</f>
        <v>0</v>
      </c>
      <c r="I108" s="851">
        <f>'I. Energetika – Įvestis'!H119</f>
        <v>0</v>
      </c>
      <c r="J108" s="851">
        <f>'I. Energetika – Įvestis'!I119</f>
        <v>0</v>
      </c>
      <c r="K108" s="424"/>
    </row>
    <row r="109" spans="2:11" ht="15.75" x14ac:dyDescent="0.25">
      <c r="B109" s="404"/>
      <c r="C109" s="404"/>
      <c r="D109" s="363" t="str">
        <f>'I. Energetika – Įvestis'!B120</f>
        <v>Subbituminės akmens anglys</v>
      </c>
      <c r="E109" s="429">
        <f>'I. Energetika – Įvestis'!C120</f>
        <v>0</v>
      </c>
      <c r="F109" s="423" t="s">
        <v>295</v>
      </c>
      <c r="G109" s="851">
        <f>'I. Energetika – Įvestis'!F120</f>
        <v>0</v>
      </c>
      <c r="H109" s="851">
        <f>'I. Energetika – Įvestis'!G120</f>
        <v>0</v>
      </c>
      <c r="I109" s="851">
        <f>'I. Energetika – Įvestis'!H120</f>
        <v>0</v>
      </c>
      <c r="J109" s="851">
        <f>'I. Energetika – Įvestis'!I120</f>
        <v>0</v>
      </c>
      <c r="K109" s="424"/>
    </row>
    <row r="110" spans="2:11" ht="15.75" x14ac:dyDescent="0.25">
      <c r="B110" s="404"/>
      <c r="C110" s="404"/>
      <c r="D110" s="363" t="str">
        <f>'I. Energetika – Įvestis'!B121</f>
        <v>Lignitas arba rusvosios anglys</v>
      </c>
      <c r="E110" s="429">
        <f>'I. Energetika – Įvestis'!C121</f>
        <v>0</v>
      </c>
      <c r="F110" s="423" t="s">
        <v>295</v>
      </c>
      <c r="G110" s="851">
        <f>'I. Energetika – Įvestis'!F121</f>
        <v>0</v>
      </c>
      <c r="H110" s="851">
        <f>'I. Energetika – Įvestis'!G121</f>
        <v>0</v>
      </c>
      <c r="I110" s="851">
        <f>'I. Energetika – Įvestis'!H121</f>
        <v>0</v>
      </c>
      <c r="J110" s="851">
        <f>'I. Energetika – Įvestis'!I121</f>
        <v>0</v>
      </c>
      <c r="K110" s="424"/>
    </row>
    <row r="111" spans="2:11" ht="15.75" x14ac:dyDescent="0.25">
      <c r="B111" s="404"/>
      <c r="C111" s="404"/>
      <c r="D111" s="363" t="str">
        <f>'I. Energetika – Įvestis'!B123</f>
        <v>Durpės kurui</v>
      </c>
      <c r="E111" s="429">
        <f>'I. Energetika – Įvestis'!C123</f>
        <v>0</v>
      </c>
      <c r="F111" s="423" t="s">
        <v>295</v>
      </c>
      <c r="G111" s="851">
        <f>'I. Energetika – Įvestis'!F123</f>
        <v>0</v>
      </c>
      <c r="H111" s="851">
        <f>'I. Energetika – Įvestis'!G123</f>
        <v>0</v>
      </c>
      <c r="I111" s="851">
        <f>'I. Energetika – Įvestis'!H123</f>
        <v>0</v>
      </c>
      <c r="J111" s="851">
        <f>'I. Energetika – Įvestis'!I123</f>
        <v>0</v>
      </c>
      <c r="K111" s="424"/>
    </row>
    <row r="112" spans="2:11" ht="15.75" x14ac:dyDescent="0.25">
      <c r="B112" s="404"/>
      <c r="C112" s="404"/>
      <c r="D112" s="363" t="str">
        <f>'I. Energetika – Įvestis'!B124</f>
        <v>Durpių briketai</v>
      </c>
      <c r="E112" s="429">
        <f>'I. Energetika – Įvestis'!C124</f>
        <v>0</v>
      </c>
      <c r="F112" s="423" t="s">
        <v>295</v>
      </c>
      <c r="G112" s="851">
        <f>'I. Energetika – Įvestis'!F124</f>
        <v>0</v>
      </c>
      <c r="H112" s="851">
        <f>'I. Energetika – Įvestis'!G124</f>
        <v>0</v>
      </c>
      <c r="I112" s="851">
        <f>'I. Energetika – Įvestis'!H124</f>
        <v>0</v>
      </c>
      <c r="J112" s="851">
        <f>'I. Energetika – Įvestis'!I124</f>
        <v>0</v>
      </c>
      <c r="K112" s="424"/>
    </row>
    <row r="113" spans="2:11" ht="15.75" x14ac:dyDescent="0.25">
      <c r="B113" s="404"/>
      <c r="C113" s="404"/>
      <c r="D113" s="434" t="str">
        <f>'I. Energetika – Įvestis'!B125</f>
        <v>Dujinis kuras</v>
      </c>
      <c r="E113" s="829"/>
      <c r="F113" s="426"/>
      <c r="G113" s="829"/>
      <c r="H113" s="829"/>
      <c r="I113" s="829"/>
      <c r="J113" s="829"/>
      <c r="K113" s="427"/>
    </row>
    <row r="114" spans="2:11" ht="15.75" x14ac:dyDescent="0.25">
      <c r="B114" s="404"/>
      <c r="C114" s="404"/>
      <c r="D114" s="363" t="str">
        <f>'I. Energetika – Įvestis'!B126</f>
        <v>Gamtinės dujos, MWh</v>
      </c>
      <c r="E114" s="429">
        <f>'I. Energetika – Įvestis'!C126</f>
        <v>0</v>
      </c>
      <c r="F114" s="423" t="s">
        <v>295</v>
      </c>
      <c r="G114" s="851">
        <f>'I. Energetika – Įvestis'!F126</f>
        <v>0</v>
      </c>
      <c r="H114" s="851">
        <f>'I. Energetika – Įvestis'!G126</f>
        <v>0</v>
      </c>
      <c r="I114" s="851">
        <f>'I. Energetika – Įvestis'!H126</f>
        <v>0</v>
      </c>
      <c r="J114" s="851">
        <f>'I. Energetika – Įvestis'!I126</f>
        <v>0</v>
      </c>
      <c r="K114" s="424"/>
    </row>
    <row r="115" spans="2:11" ht="18" x14ac:dyDescent="0.25">
      <c r="B115" s="404"/>
      <c r="C115" s="404"/>
      <c r="D115" s="363" t="s">
        <v>318</v>
      </c>
      <c r="E115" s="429">
        <f>'I. Energetika – Įvestis'!C127</f>
        <v>335.59100000000001</v>
      </c>
      <c r="F115" s="423" t="s">
        <v>295</v>
      </c>
      <c r="G115" s="851">
        <f>'I. Energetika – Įvestis'!F127</f>
        <v>633.75605270250014</v>
      </c>
      <c r="H115" s="851">
        <f>'I. Energetika – Įvestis'!G127</f>
        <v>0.32065720050000002</v>
      </c>
      <c r="I115" s="851">
        <f>'I. Energetika – Įvestis'!H127</f>
        <v>0.30347913618750005</v>
      </c>
      <c r="J115" s="851">
        <f>'I. Energetika – Įvestis'!I127</f>
        <v>634.38018903918771</v>
      </c>
      <c r="K115" s="424"/>
    </row>
    <row r="116" spans="2:11" ht="15.75" x14ac:dyDescent="0.25">
      <c r="B116" s="404"/>
      <c r="C116" s="404"/>
      <c r="D116" s="434" t="str">
        <f>'I. Energetika – Įvestis'!B128</f>
        <v>Biokuras</v>
      </c>
      <c r="E116" s="829"/>
      <c r="F116" s="426"/>
      <c r="G116" s="427"/>
      <c r="H116" s="427"/>
      <c r="I116" s="427"/>
      <c r="J116" s="427"/>
      <c r="K116" s="427"/>
    </row>
    <row r="117" spans="2:11" ht="15.75" x14ac:dyDescent="0.25">
      <c r="B117" s="404"/>
      <c r="C117" s="404"/>
      <c r="D117" s="363" t="str">
        <f>'I. Energetika – Įvestis'!B129</f>
        <v>Malkos ir kurui skirtos medienos atliekos (paslaugų sektorius)</v>
      </c>
      <c r="E117" s="429">
        <f>'I. Energetika – Įvestis'!C129</f>
        <v>0</v>
      </c>
      <c r="F117" s="423" t="s">
        <v>295</v>
      </c>
      <c r="G117" s="424"/>
      <c r="H117" s="851">
        <f>'I. Energetika – Įvestis'!G129</f>
        <v>0</v>
      </c>
      <c r="I117" s="851">
        <f>'I. Energetika – Įvestis'!H129</f>
        <v>0</v>
      </c>
      <c r="J117" s="851">
        <f>'I. Energetika – Įvestis'!I129</f>
        <v>0</v>
      </c>
      <c r="K117" s="851">
        <f>'I. Energetika – Įvestis'!J129</f>
        <v>0</v>
      </c>
    </row>
    <row r="118" spans="2:11" ht="15.75" x14ac:dyDescent="0.25">
      <c r="B118" s="404"/>
      <c r="C118" s="404"/>
      <c r="D118" s="363" t="str">
        <f>'I. Energetika – Įvestis'!B130</f>
        <v>Kitas kietasis biokuras (žemės ūkio atliekos)</v>
      </c>
      <c r="E118" s="429">
        <f>'I. Energetika – Įvestis'!C130</f>
        <v>0</v>
      </c>
      <c r="F118" s="423" t="s">
        <v>295</v>
      </c>
      <c r="G118" s="424"/>
      <c r="H118" s="851">
        <f>'I. Energetika – Įvestis'!G130</f>
        <v>0</v>
      </c>
      <c r="I118" s="851">
        <f>'I. Energetika – Įvestis'!H130</f>
        <v>0</v>
      </c>
      <c r="J118" s="851">
        <f>'I. Energetika – Įvestis'!I130</f>
        <v>0</v>
      </c>
      <c r="K118" s="851">
        <f>'I. Energetika – Įvestis'!J130</f>
        <v>0</v>
      </c>
    </row>
    <row r="119" spans="2:11" ht="15.75" x14ac:dyDescent="0.25">
      <c r="B119" s="404"/>
      <c r="C119" s="404"/>
      <c r="D119" s="363" t="str">
        <f>'I. Energetika – Įvestis'!B131</f>
        <v>Bioetanolis</v>
      </c>
      <c r="E119" s="429">
        <f>'I. Energetika – Įvestis'!C131</f>
        <v>0</v>
      </c>
      <c r="F119" s="423" t="s">
        <v>295</v>
      </c>
      <c r="G119" s="424"/>
      <c r="H119" s="851">
        <f>'I. Energetika – Įvestis'!G131</f>
        <v>0</v>
      </c>
      <c r="I119" s="851">
        <f>'I. Energetika – Įvestis'!H131</f>
        <v>0</v>
      </c>
      <c r="J119" s="851">
        <f>'I. Energetika – Įvestis'!I131</f>
        <v>0</v>
      </c>
      <c r="K119" s="851">
        <f>'I. Energetika – Įvestis'!J131</f>
        <v>0</v>
      </c>
    </row>
    <row r="120" spans="2:11" ht="15.75" x14ac:dyDescent="0.25">
      <c r="B120" s="404"/>
      <c r="C120" s="404"/>
      <c r="D120" s="363" t="str">
        <f>'I. Energetika – Įvestis'!B132</f>
        <v>Biodyzelinas - metilo (etilo) esteris</v>
      </c>
      <c r="E120" s="429">
        <f>'I. Energetika – Įvestis'!C132</f>
        <v>0</v>
      </c>
      <c r="F120" s="423" t="s">
        <v>295</v>
      </c>
      <c r="G120" s="424"/>
      <c r="H120" s="851">
        <f>'I. Energetika – Įvestis'!G132</f>
        <v>0</v>
      </c>
      <c r="I120" s="851">
        <f>'I. Energetika – Įvestis'!H132</f>
        <v>0</v>
      </c>
      <c r="J120" s="851">
        <f>'I. Energetika – Įvestis'!I132</f>
        <v>0</v>
      </c>
      <c r="K120" s="851">
        <f>'I. Energetika – Įvestis'!J132</f>
        <v>0</v>
      </c>
    </row>
    <row r="121" spans="2:11" ht="15.75" x14ac:dyDescent="0.25">
      <c r="B121" s="404"/>
      <c r="C121" s="404"/>
      <c r="D121" s="363" t="str">
        <f>'I. Energetika – Įvestis'!B133</f>
        <v xml:space="preserve">Biodujos, </v>
      </c>
      <c r="E121" s="429">
        <f>'I. Energetika – Įvestis'!C133</f>
        <v>0</v>
      </c>
      <c r="F121" s="423" t="s">
        <v>295</v>
      </c>
      <c r="G121" s="424"/>
      <c r="H121" s="851">
        <f>'I. Energetika – Įvestis'!G133</f>
        <v>0</v>
      </c>
      <c r="I121" s="851">
        <f>'I. Energetika – Įvestis'!H133</f>
        <v>0</v>
      </c>
      <c r="J121" s="851">
        <f>'I. Energetika – Įvestis'!I133</f>
        <v>0</v>
      </c>
      <c r="K121" s="851">
        <f>'I. Energetika – Įvestis'!J133</f>
        <v>0</v>
      </c>
    </row>
    <row r="122" spans="2:11" ht="15.75" x14ac:dyDescent="0.25">
      <c r="B122" s="404"/>
      <c r="C122" s="404"/>
      <c r="D122" s="363" t="str">
        <f>'I. Energetika – Įvestis'!B134</f>
        <v>Medžio anglys</v>
      </c>
      <c r="E122" s="429">
        <f>'I. Energetika – Įvestis'!C134</f>
        <v>0</v>
      </c>
      <c r="F122" s="423" t="s">
        <v>295</v>
      </c>
      <c r="G122" s="424"/>
      <c r="H122" s="851">
        <f>'I. Energetika – Įvestis'!G134</f>
        <v>0</v>
      </c>
      <c r="I122" s="851">
        <f>'I. Energetika – Įvestis'!H134</f>
        <v>0</v>
      </c>
      <c r="J122" s="851">
        <f>'I. Energetika – Įvestis'!I134</f>
        <v>0</v>
      </c>
      <c r="K122" s="851">
        <f>'I. Energetika – Įvestis'!J134</f>
        <v>0</v>
      </c>
    </row>
    <row r="123" spans="2:11" ht="15.75" x14ac:dyDescent="0.25">
      <c r="B123" s="404"/>
      <c r="C123" s="404"/>
      <c r="D123" s="434" t="str">
        <f>'I. Energetika – Įvestis'!B135</f>
        <v>Atliekos</v>
      </c>
      <c r="E123" s="829"/>
      <c r="F123" s="426"/>
      <c r="G123" s="427"/>
      <c r="H123" s="427"/>
      <c r="I123" s="427"/>
      <c r="J123" s="427"/>
      <c r="K123" s="427"/>
    </row>
    <row r="124" spans="2:11" ht="15.75" x14ac:dyDescent="0.25">
      <c r="B124" s="404"/>
      <c r="C124" s="404"/>
      <c r="D124" s="363" t="str">
        <f>'I. Energetika – Įvestis'!B136</f>
        <v>Pramoninės atliekos (neatsinaujinančios)</v>
      </c>
      <c r="E124" s="429">
        <f>'I. Energetika – Įvestis'!C136</f>
        <v>0</v>
      </c>
      <c r="F124" s="423" t="s">
        <v>295</v>
      </c>
      <c r="G124" s="851">
        <f>'I. Energetika – Įvestis'!F136</f>
        <v>0</v>
      </c>
      <c r="H124" s="851">
        <f>'I. Energetika – Įvestis'!G136</f>
        <v>0</v>
      </c>
      <c r="I124" s="851">
        <f>'I. Energetika – Įvestis'!H136</f>
        <v>0</v>
      </c>
      <c r="J124" s="851">
        <f>'I. Energetika – Įvestis'!I136</f>
        <v>0</v>
      </c>
      <c r="K124" s="851"/>
    </row>
    <row r="125" spans="2:11" ht="15.75" x14ac:dyDescent="0.25">
      <c r="B125" s="404"/>
      <c r="C125" s="404"/>
      <c r="D125" s="363" t="str">
        <f>'I. Energetika – Įvestis'!B137</f>
        <v>Pramoninės atliekos (atsinaujinančios)</v>
      </c>
      <c r="E125" s="429">
        <f>'I. Energetika – Įvestis'!C137</f>
        <v>0</v>
      </c>
      <c r="F125" s="423" t="s">
        <v>295</v>
      </c>
      <c r="G125" s="851"/>
      <c r="H125" s="851">
        <f>'I. Energetika – Įvestis'!G137</f>
        <v>0</v>
      </c>
      <c r="I125" s="851">
        <f>'I. Energetika – Įvestis'!H137</f>
        <v>0</v>
      </c>
      <c r="J125" s="851">
        <f>'I. Energetika – Įvestis'!I137</f>
        <v>0</v>
      </c>
      <c r="K125" s="851">
        <f>'I. Energetika – Įvestis'!J137</f>
        <v>0</v>
      </c>
    </row>
    <row r="126" spans="2:11" ht="15.75" x14ac:dyDescent="0.25">
      <c r="B126" s="404"/>
      <c r="C126" s="404"/>
      <c r="D126" s="363" t="str">
        <f>'I. Energetika – Įvestis'!B138</f>
        <v>Kitas iškastinis kuras (padangos)</v>
      </c>
      <c r="E126" s="429">
        <f>'I. Energetika – Įvestis'!C138</f>
        <v>0</v>
      </c>
      <c r="F126" s="423" t="s">
        <v>295</v>
      </c>
      <c r="G126" s="851">
        <f>'I. Energetika – Įvestis'!F138</f>
        <v>0</v>
      </c>
      <c r="H126" s="851">
        <f>'I. Energetika – Įvestis'!G138</f>
        <v>0</v>
      </c>
      <c r="I126" s="851">
        <f>'I. Energetika – Įvestis'!H138</f>
        <v>0</v>
      </c>
      <c r="J126" s="851">
        <f>'I. Energetika – Įvestis'!I138</f>
        <v>0</v>
      </c>
      <c r="K126" s="851">
        <f>'I. Energetika – Įvestis'!J138</f>
        <v>0</v>
      </c>
    </row>
    <row r="127" spans="2:11" ht="15.75" x14ac:dyDescent="0.25">
      <c r="B127" s="404"/>
      <c r="C127" s="404"/>
      <c r="D127" s="363" t="str">
        <f>'I. Energetika – Įvestis'!B139</f>
        <v>Komunalinės atliekos (neatsinaujinančios)</v>
      </c>
      <c r="E127" s="429">
        <f>'I. Energetika – Įvestis'!C139</f>
        <v>0</v>
      </c>
      <c r="F127" s="423" t="s">
        <v>295</v>
      </c>
      <c r="G127" s="851">
        <f>'I. Energetika – Įvestis'!F139</f>
        <v>0</v>
      </c>
      <c r="H127" s="851">
        <f>'I. Energetika – Įvestis'!G139</f>
        <v>0</v>
      </c>
      <c r="I127" s="851">
        <f>'I. Energetika – Įvestis'!H139</f>
        <v>0</v>
      </c>
      <c r="J127" s="851">
        <f>'I. Energetika – Įvestis'!I139</f>
        <v>0</v>
      </c>
      <c r="K127" s="851"/>
    </row>
    <row r="128" spans="2:11" ht="15.75" x14ac:dyDescent="0.25">
      <c r="B128" s="404"/>
      <c r="C128" s="404"/>
      <c r="D128" s="363" t="str">
        <f>'I. Energetika – Įvestis'!B140</f>
        <v>Komunalinės atliekos (atsinaujinančios)</v>
      </c>
      <c r="E128" s="429">
        <f>'I. Energetika – Įvestis'!C140</f>
        <v>0</v>
      </c>
      <c r="F128" s="423" t="s">
        <v>295</v>
      </c>
      <c r="G128" s="851"/>
      <c r="H128" s="851">
        <f>'I. Energetika – Įvestis'!G140</f>
        <v>0</v>
      </c>
      <c r="I128" s="851">
        <f>'I. Energetika – Įvestis'!H140</f>
        <v>0</v>
      </c>
      <c r="J128" s="851">
        <f>'I. Energetika – Įvestis'!I140</f>
        <v>0</v>
      </c>
      <c r="K128" s="851">
        <f>'I. Energetika – Įvestis'!J140</f>
        <v>0</v>
      </c>
    </row>
    <row r="129" spans="2:11" ht="31.5" x14ac:dyDescent="0.25">
      <c r="B129" s="400" t="s">
        <v>319</v>
      </c>
      <c r="C129" s="400" t="s">
        <v>179</v>
      </c>
      <c r="D129" s="406" t="s">
        <v>320</v>
      </c>
      <c r="E129" s="794"/>
      <c r="F129" s="402"/>
      <c r="G129" s="435"/>
      <c r="H129" s="435"/>
      <c r="I129" s="435"/>
      <c r="J129" s="577">
        <f>J130</f>
        <v>0</v>
      </c>
      <c r="K129" s="435"/>
    </row>
    <row r="130" spans="2:11" ht="15.75" x14ac:dyDescent="0.25">
      <c r="B130" s="404"/>
      <c r="C130" s="404"/>
      <c r="D130" s="393" t="str">
        <f>'I. Energetika – Įvestis'!B142</f>
        <v>Elektros energija (ne AEI)</v>
      </c>
      <c r="E130" s="429">
        <f>'I. Energetika – Įvestis'!C142</f>
        <v>0</v>
      </c>
      <c r="F130" s="382" t="str">
        <f>'I. Energetika – Įvestis'!D142</f>
        <v>MWh</v>
      </c>
      <c r="G130" s="382"/>
      <c r="H130" s="382"/>
      <c r="I130" s="382"/>
      <c r="J130" s="429">
        <f>'I. Energetika – Įvestis'!H142</f>
        <v>0</v>
      </c>
      <c r="K130" s="382"/>
    </row>
    <row r="131" spans="2:11" ht="15.75" x14ac:dyDescent="0.25">
      <c r="B131" s="332"/>
      <c r="C131" s="333"/>
      <c r="D131" s="393" t="str">
        <f>'I. Energetika – Įvestis'!B143</f>
        <v>Elektros energija (AEI)</v>
      </c>
      <c r="E131" s="429">
        <f>'I. Energetika – Įvestis'!C143</f>
        <v>0</v>
      </c>
      <c r="F131" s="382" t="str">
        <f>'I. Energetika – Įvestis'!D143</f>
        <v>MWh</v>
      </c>
      <c r="G131" s="382"/>
      <c r="H131" s="382"/>
      <c r="I131" s="382"/>
      <c r="J131" s="429">
        <f>'I. Energetika – Įvestis'!H143</f>
        <v>0</v>
      </c>
      <c r="K131" s="382"/>
    </row>
    <row r="132" spans="2:11" ht="15.75" x14ac:dyDescent="0.25">
      <c r="B132" s="236" t="s">
        <v>321</v>
      </c>
      <c r="C132" s="237" t="s">
        <v>299</v>
      </c>
      <c r="D132" s="238" t="s">
        <v>300</v>
      </c>
      <c r="E132" s="830">
        <f>(E130+E131)*0.03</f>
        <v>0</v>
      </c>
      <c r="F132" s="415" t="s">
        <v>150</v>
      </c>
      <c r="G132" s="415"/>
      <c r="H132" s="415"/>
      <c r="I132" s="415"/>
      <c r="J132" s="416">
        <f>(J130+J131)*0.03</f>
        <v>0</v>
      </c>
      <c r="K132" s="415"/>
    </row>
    <row r="133" spans="2:11" ht="15.75" x14ac:dyDescent="0.25">
      <c r="B133" s="223"/>
      <c r="C133" s="223"/>
      <c r="D133" s="223"/>
      <c r="E133" s="223"/>
      <c r="F133" s="223"/>
      <c r="G133" s="223"/>
      <c r="H133" s="223"/>
      <c r="I133" s="223"/>
      <c r="J133" s="223"/>
      <c r="K133" s="223"/>
    </row>
    <row r="134" spans="2:11" ht="15.75" x14ac:dyDescent="0.25">
      <c r="B134" s="223"/>
      <c r="C134" s="223"/>
      <c r="D134" s="223"/>
      <c r="E134" s="223"/>
      <c r="F134" s="223"/>
      <c r="G134" s="223"/>
      <c r="H134" s="223"/>
      <c r="I134" s="223"/>
      <c r="J134" s="223"/>
      <c r="K134" s="223"/>
    </row>
    <row r="135" spans="2:11" s="132" customFormat="1" ht="15.75" x14ac:dyDescent="0.25">
      <c r="B135" s="232" t="s">
        <v>322</v>
      </c>
      <c r="C135" s="233"/>
      <c r="D135" s="233"/>
      <c r="E135" s="233"/>
      <c r="F135" s="233"/>
      <c r="G135" s="233"/>
      <c r="H135" s="233"/>
      <c r="I135" s="233"/>
      <c r="J135" s="233"/>
      <c r="K135" s="233"/>
    </row>
    <row r="136" spans="2:11" ht="15.75" x14ac:dyDescent="0.25">
      <c r="B136" s="223"/>
      <c r="C136" s="223"/>
      <c r="D136" s="223"/>
      <c r="E136" s="223"/>
      <c r="F136" s="223"/>
      <c r="G136" s="223"/>
      <c r="H136" s="223"/>
      <c r="I136" s="223"/>
      <c r="J136" s="223"/>
      <c r="K136" s="223"/>
    </row>
    <row r="137" spans="2:11" s="2" customFormat="1" ht="15.6" customHeight="1" x14ac:dyDescent="0.25">
      <c r="B137" s="1091" t="s">
        <v>281</v>
      </c>
      <c r="C137" s="1091" t="s">
        <v>282</v>
      </c>
      <c r="D137" s="1092" t="s">
        <v>283</v>
      </c>
      <c r="E137" s="1094" t="s">
        <v>284</v>
      </c>
      <c r="F137" s="1094"/>
      <c r="G137" s="1088" t="s">
        <v>285</v>
      </c>
      <c r="H137" s="1088"/>
      <c r="I137" s="1088"/>
      <c r="J137" s="1088"/>
      <c r="K137" s="1088"/>
    </row>
    <row r="138" spans="2:11" s="2" customFormat="1" ht="18.75" x14ac:dyDescent="0.25">
      <c r="B138" s="1091"/>
      <c r="C138" s="1091"/>
      <c r="D138" s="1093"/>
      <c r="E138" s="432" t="s">
        <v>286</v>
      </c>
      <c r="F138" s="431" t="s">
        <v>287</v>
      </c>
      <c r="G138" s="399" t="s">
        <v>288</v>
      </c>
      <c r="H138" s="399" t="s">
        <v>289</v>
      </c>
      <c r="I138" s="399" t="s">
        <v>290</v>
      </c>
      <c r="J138" s="820" t="s">
        <v>291</v>
      </c>
      <c r="K138" s="399" t="s">
        <v>292</v>
      </c>
    </row>
    <row r="139" spans="2:11" ht="15.75" x14ac:dyDescent="0.25">
      <c r="B139" s="400" t="s">
        <v>323</v>
      </c>
      <c r="C139" s="400" t="s">
        <v>131</v>
      </c>
      <c r="D139" s="421" t="s">
        <v>294</v>
      </c>
      <c r="E139" s="402"/>
      <c r="F139" s="402"/>
      <c r="G139" s="436">
        <f>SUM(G140:G148)</f>
        <v>0</v>
      </c>
      <c r="H139" s="436">
        <f t="shared" ref="H139:K139" si="1">SUM(H140:H148)</f>
        <v>0</v>
      </c>
      <c r="I139" s="436">
        <f t="shared" si="1"/>
        <v>0</v>
      </c>
      <c r="J139" s="436">
        <f t="shared" si="1"/>
        <v>0</v>
      </c>
      <c r="K139" s="436">
        <f t="shared" si="1"/>
        <v>0</v>
      </c>
    </row>
    <row r="140" spans="2:11" ht="15.75" x14ac:dyDescent="0.25">
      <c r="B140" s="404"/>
      <c r="C140" s="404"/>
      <c r="D140" s="393" t="str">
        <f>'I. Energetika – Įvestis'!B153</f>
        <v>Akmens anglis</v>
      </c>
      <c r="E140" s="429">
        <f>'I. Energetika – Įvestis'!E153</f>
        <v>0</v>
      </c>
      <c r="F140" s="374" t="s">
        <v>295</v>
      </c>
      <c r="G140" s="429">
        <f>'I. Energetika – Įvestis'!F153</f>
        <v>0</v>
      </c>
      <c r="H140" s="429">
        <f>'I. Energetika – Įvestis'!G153</f>
        <v>0</v>
      </c>
      <c r="I140" s="429">
        <f>'I. Energetika – Įvestis'!H153</f>
        <v>0</v>
      </c>
      <c r="J140" s="429">
        <f t="shared" ref="J140:J148" si="2">G140+H140+I140</f>
        <v>0</v>
      </c>
      <c r="K140" s="429"/>
    </row>
    <row r="141" spans="2:11" ht="15.75" x14ac:dyDescent="0.25">
      <c r="B141" s="404"/>
      <c r="C141" s="404"/>
      <c r="D141" s="393" t="str">
        <f>'I. Energetika – Įvestis'!B154</f>
        <v>Biokuras (malkos, medienos atliekos)</v>
      </c>
      <c r="E141" s="429">
        <f>'I. Energetika – Įvestis'!E154</f>
        <v>0</v>
      </c>
      <c r="F141" s="374" t="s">
        <v>295</v>
      </c>
      <c r="G141" s="429"/>
      <c r="H141" s="429">
        <f>'I. Energetika – Įvestis'!G154</f>
        <v>0</v>
      </c>
      <c r="I141" s="429">
        <f>'I. Energetika – Įvestis'!H154</f>
        <v>0</v>
      </c>
      <c r="J141" s="429">
        <f t="shared" si="2"/>
        <v>0</v>
      </c>
      <c r="K141" s="429">
        <f>'I. Energetika – Įvestis'!J154</f>
        <v>0</v>
      </c>
    </row>
    <row r="142" spans="2:11" ht="15.75" x14ac:dyDescent="0.25">
      <c r="B142" s="404"/>
      <c r="C142" s="404"/>
      <c r="D142" s="393" t="str">
        <f>'I. Energetika – Įvestis'!B155</f>
        <v>Durpės ir durpių briketai</v>
      </c>
      <c r="E142" s="429">
        <f>'I. Energetika – Įvestis'!E155</f>
        <v>0</v>
      </c>
      <c r="F142" s="374" t="s">
        <v>295</v>
      </c>
      <c r="G142" s="429">
        <f>'I. Energetika – Įvestis'!F155</f>
        <v>0</v>
      </c>
      <c r="H142" s="429">
        <f>'I. Energetika – Įvestis'!G155</f>
        <v>0</v>
      </c>
      <c r="I142" s="429">
        <f>'I. Energetika – Įvestis'!H155</f>
        <v>0</v>
      </c>
      <c r="J142" s="429">
        <f t="shared" si="2"/>
        <v>0</v>
      </c>
      <c r="K142" s="429"/>
    </row>
    <row r="143" spans="2:11" ht="15.75" x14ac:dyDescent="0.25">
      <c r="B143" s="404"/>
      <c r="C143" s="404"/>
      <c r="D143" s="393" t="str">
        <f>'I. Energetika – Įvestis'!B156</f>
        <v>Gamtinės dujos</v>
      </c>
      <c r="E143" s="429">
        <f>'I. Energetika – Įvestis'!E156</f>
        <v>0</v>
      </c>
      <c r="F143" s="374" t="s">
        <v>295</v>
      </c>
      <c r="G143" s="429">
        <f>'I. Energetika – Įvestis'!F156</f>
        <v>0</v>
      </c>
      <c r="H143" s="429">
        <f>'I. Energetika – Įvestis'!G156</f>
        <v>0</v>
      </c>
      <c r="I143" s="429">
        <f>'I. Energetika – Įvestis'!H156</f>
        <v>0</v>
      </c>
      <c r="J143" s="429">
        <f t="shared" si="2"/>
        <v>0</v>
      </c>
      <c r="K143" s="429"/>
    </row>
    <row r="144" spans="2:11" ht="15.75" x14ac:dyDescent="0.25">
      <c r="B144" s="404"/>
      <c r="C144" s="404"/>
      <c r="D144" s="393" t="str">
        <f>'I. Energetika – Įvestis'!B157</f>
        <v>Kūrenimui skirtas gazolis</v>
      </c>
      <c r="E144" s="429">
        <f>'I. Energetika – Įvestis'!E157</f>
        <v>0</v>
      </c>
      <c r="F144" s="374" t="s">
        <v>295</v>
      </c>
      <c r="G144" s="429">
        <f>'I. Energetika – Įvestis'!F157</f>
        <v>0</v>
      </c>
      <c r="H144" s="429">
        <f>'I. Energetika – Įvestis'!G157</f>
        <v>0</v>
      </c>
      <c r="I144" s="429">
        <f>'I. Energetika – Įvestis'!H157</f>
        <v>0</v>
      </c>
      <c r="J144" s="429">
        <f t="shared" si="2"/>
        <v>0</v>
      </c>
      <c r="K144" s="429"/>
    </row>
    <row r="145" spans="2:11" ht="15.75" x14ac:dyDescent="0.25">
      <c r="B145" s="404"/>
      <c r="C145" s="404"/>
      <c r="D145" s="393" t="str">
        <f>'I. Energetika – Įvestis'!B158</f>
        <v>Suskystintos naftos dujos (SND)</v>
      </c>
      <c r="E145" s="429">
        <f>'I. Energetika – Įvestis'!E158</f>
        <v>0</v>
      </c>
      <c r="F145" s="374" t="s">
        <v>295</v>
      </c>
      <c r="G145" s="429">
        <f>'I. Energetika – Įvestis'!F158</f>
        <v>0</v>
      </c>
      <c r="H145" s="429">
        <f>'I. Energetika – Įvestis'!G158</f>
        <v>0</v>
      </c>
      <c r="I145" s="429">
        <f>'I. Energetika – Įvestis'!H158</f>
        <v>0</v>
      </c>
      <c r="J145" s="429">
        <f t="shared" si="2"/>
        <v>0</v>
      </c>
      <c r="K145" s="429"/>
    </row>
    <row r="146" spans="2:11" ht="15.75" x14ac:dyDescent="0.25">
      <c r="B146" s="404"/>
      <c r="C146" s="404"/>
      <c r="D146" s="393" t="str">
        <f>'I. Energetika – Įvestis'!B159</f>
        <v>Kitas kietasis biokuras (žemės ūkio atliekos)</v>
      </c>
      <c r="E146" s="429">
        <f>'I. Energetika – Įvestis'!E159</f>
        <v>0</v>
      </c>
      <c r="F146" s="374" t="s">
        <v>295</v>
      </c>
      <c r="G146" s="429"/>
      <c r="H146" s="429">
        <f>'I. Energetika – Įvestis'!G159</f>
        <v>0</v>
      </c>
      <c r="I146" s="429">
        <f>'I. Energetika – Įvestis'!H159</f>
        <v>0</v>
      </c>
      <c r="J146" s="429">
        <f t="shared" si="2"/>
        <v>0</v>
      </c>
      <c r="K146" s="429">
        <f>'I. Energetika – Įvestis'!J159</f>
        <v>0</v>
      </c>
    </row>
    <row r="147" spans="2:11" ht="15.75" x14ac:dyDescent="0.25">
      <c r="B147" s="404"/>
      <c r="C147" s="404"/>
      <c r="D147" s="393" t="s">
        <v>324</v>
      </c>
      <c r="E147" s="429">
        <f>'I. Energetika – Įvestis'!E160</f>
        <v>0</v>
      </c>
      <c r="F147" s="374" t="s">
        <v>295</v>
      </c>
      <c r="G147" s="429">
        <f>'I. Energetika – Įvestis'!F160</f>
        <v>0</v>
      </c>
      <c r="H147" s="429">
        <f>'I. Energetika – Įvestis'!G160</f>
        <v>0</v>
      </c>
      <c r="I147" s="429">
        <f>'I. Energetika – Įvestis'!H160</f>
        <v>0</v>
      </c>
      <c r="J147" s="429">
        <f t="shared" si="2"/>
        <v>0</v>
      </c>
      <c r="K147" s="429"/>
    </row>
    <row r="148" spans="2:11" ht="15.75" x14ac:dyDescent="0.25">
      <c r="B148" s="404"/>
      <c r="C148" s="404"/>
      <c r="D148" s="393" t="str">
        <f>'I. Energetika – Įvestis'!B161</f>
        <v>Biodujos</v>
      </c>
      <c r="E148" s="429">
        <f>'I. Energetika – Įvestis'!E161</f>
        <v>0</v>
      </c>
      <c r="F148" s="374" t="s">
        <v>295</v>
      </c>
      <c r="G148" s="429"/>
      <c r="H148" s="429">
        <f>'I. Energetika – Įvestis'!G161</f>
        <v>0</v>
      </c>
      <c r="I148" s="429">
        <f>'I. Energetika – Įvestis'!H161</f>
        <v>0</v>
      </c>
      <c r="J148" s="429">
        <f t="shared" si="2"/>
        <v>0</v>
      </c>
      <c r="K148" s="429">
        <f>'I. Energetika – Įvestis'!J161</f>
        <v>0</v>
      </c>
    </row>
    <row r="149" spans="2:11" ht="31.5" x14ac:dyDescent="0.25">
      <c r="B149" s="400" t="s">
        <v>325</v>
      </c>
      <c r="C149" s="400" t="s">
        <v>179</v>
      </c>
      <c r="D149" s="438" t="s">
        <v>326</v>
      </c>
      <c r="E149" s="402"/>
      <c r="F149" s="402"/>
      <c r="G149" s="794"/>
      <c r="H149" s="794"/>
      <c r="I149" s="794"/>
      <c r="J149" s="841">
        <f>J150+J151</f>
        <v>0</v>
      </c>
      <c r="K149" s="794"/>
    </row>
    <row r="150" spans="2:11" ht="15.75" x14ac:dyDescent="0.25">
      <c r="B150" s="404"/>
      <c r="C150" s="404"/>
      <c r="D150" s="393" t="str">
        <f>'I. Energetika – Įvestis'!B162</f>
        <v>Elektros energija (ne AEI)</v>
      </c>
      <c r="E150" s="429">
        <f>'I. Energetika – Įvestis'!C162</f>
        <v>0</v>
      </c>
      <c r="F150" s="428" t="str">
        <f>'I. Energetika – Įvestis'!D162</f>
        <v>MWh</v>
      </c>
      <c r="G150" s="429"/>
      <c r="H150" s="429"/>
      <c r="I150" s="429"/>
      <c r="J150" s="429">
        <f>'I. Energetika – Įvestis'!I162</f>
        <v>0</v>
      </c>
      <c r="K150" s="429"/>
    </row>
    <row r="151" spans="2:11" ht="15.75" x14ac:dyDescent="0.25">
      <c r="B151" s="404"/>
      <c r="C151" s="404"/>
      <c r="D151" s="393" t="str">
        <f>'I. Energetika – Įvestis'!B163</f>
        <v>Elektros energija (AEI)</v>
      </c>
      <c r="E151" s="429">
        <f>'I. Energetika – Įvestis'!C163</f>
        <v>0</v>
      </c>
      <c r="F151" s="428" t="str">
        <f>'I. Energetika – Įvestis'!D163</f>
        <v>MWh</v>
      </c>
      <c r="G151" s="429"/>
      <c r="H151" s="429"/>
      <c r="I151" s="429"/>
      <c r="J151" s="429">
        <f>'I. Energetika – Įvestis'!I163</f>
        <v>0</v>
      </c>
      <c r="K151" s="429"/>
    </row>
    <row r="152" spans="2:11" ht="15.75" x14ac:dyDescent="0.25">
      <c r="B152" s="420" t="s">
        <v>327</v>
      </c>
      <c r="C152" s="420" t="s">
        <v>299</v>
      </c>
      <c r="D152" s="238" t="s">
        <v>300</v>
      </c>
      <c r="E152" s="830">
        <f>(E150+E151)*0.03</f>
        <v>0</v>
      </c>
      <c r="F152" s="415" t="s">
        <v>328</v>
      </c>
      <c r="G152" s="853"/>
      <c r="H152" s="853"/>
      <c r="I152" s="853"/>
      <c r="J152" s="830">
        <f>(J150+J151)*0.03</f>
        <v>0</v>
      </c>
      <c r="K152" s="853"/>
    </row>
  </sheetData>
  <sheetProtection algorithmName="SHA-512" hashValue="KXwhfbHFepGwjJsv8ffZNW2kwy4E+zDFwSniYNkAbxS87aL8IzMop/95bom15FddT4Og5e0OD2p/JEgxre+HEg==" saltValue="b7qVFBYhyQdys6rANArTWQ==" spinCount="100000" sheet="1" objects="1" scenarios="1"/>
  <dataConsolidate/>
  <mergeCells count="27">
    <mergeCell ref="G137:K137"/>
    <mergeCell ref="B137:B138"/>
    <mergeCell ref="C137:C138"/>
    <mergeCell ref="E137:F137"/>
    <mergeCell ref="G51:K51"/>
    <mergeCell ref="B94:B95"/>
    <mergeCell ref="C94:C95"/>
    <mergeCell ref="E94:F94"/>
    <mergeCell ref="G94:K94"/>
    <mergeCell ref="B51:B52"/>
    <mergeCell ref="C51:C52"/>
    <mergeCell ref="E51:F51"/>
    <mergeCell ref="D137:D138"/>
    <mergeCell ref="D94:D95"/>
    <mergeCell ref="D51:D52"/>
    <mergeCell ref="B3:K3"/>
    <mergeCell ref="B5:K6"/>
    <mergeCell ref="G28:K28"/>
    <mergeCell ref="B28:B29"/>
    <mergeCell ref="C28:C29"/>
    <mergeCell ref="E28:F28"/>
    <mergeCell ref="E11:F11"/>
    <mergeCell ref="B11:B12"/>
    <mergeCell ref="C11:C12"/>
    <mergeCell ref="G11:K11"/>
    <mergeCell ref="D28:D29"/>
    <mergeCell ref="D11:D12"/>
  </mergeCells>
  <phoneticPr fontId="72" type="noConversion"/>
  <hyperlinks>
    <hyperlink ref="B1" location="Turinys!A1" display="Turinys" xr:uid="{7DE9525A-C2E3-46BF-8980-35BE8ADEA0F3}"/>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16FC9-E6F5-47DD-B096-E50946666E25}">
  <sheetPr>
    <tabColor theme="4"/>
  </sheetPr>
  <dimension ref="B1:J163"/>
  <sheetViews>
    <sheetView showGridLines="0" topLeftCell="A4" zoomScale="70" zoomScaleNormal="70" workbookViewId="0">
      <selection activeCell="D58" sqref="D58"/>
    </sheetView>
  </sheetViews>
  <sheetFormatPr defaultColWidth="8.5703125" defaultRowHeight="15" x14ac:dyDescent="0.25"/>
  <cols>
    <col min="2" max="2" width="52.5703125" customWidth="1"/>
    <col min="3" max="3" width="24.85546875" customWidth="1"/>
    <col min="4" max="4" width="36.5703125" customWidth="1"/>
    <col min="5" max="5" width="23.5703125" customWidth="1"/>
    <col min="6" max="6" width="15.140625" customWidth="1"/>
    <col min="7" max="9" width="13.5703125" customWidth="1"/>
    <col min="10" max="10" width="15.5703125" customWidth="1"/>
    <col min="11" max="11" width="13.5703125" customWidth="1"/>
    <col min="12" max="16" width="14.140625" customWidth="1"/>
  </cols>
  <sheetData>
    <row r="1" spans="2:10" ht="15.75" x14ac:dyDescent="0.25">
      <c r="B1" s="197" t="s">
        <v>0</v>
      </c>
    </row>
    <row r="3" spans="2:10" ht="16.350000000000001" customHeight="1" x14ac:dyDescent="0.3">
      <c r="B3" s="200" t="s">
        <v>329</v>
      </c>
      <c r="C3" s="202"/>
      <c r="D3" s="202"/>
      <c r="E3" s="202"/>
      <c r="F3" s="202"/>
      <c r="G3" s="202"/>
      <c r="H3" s="202"/>
      <c r="I3" s="202"/>
      <c r="J3" s="202"/>
    </row>
    <row r="5" spans="2:10" s="132" customFormat="1" ht="15.75" x14ac:dyDescent="0.25">
      <c r="B5" s="232" t="s">
        <v>280</v>
      </c>
      <c r="C5" s="232"/>
      <c r="D5" s="233"/>
      <c r="E5" s="233"/>
      <c r="F5" s="233"/>
      <c r="G5" s="233"/>
      <c r="H5" s="233"/>
      <c r="I5" s="233"/>
      <c r="J5" s="233"/>
    </row>
    <row r="6" spans="2:10" ht="15.75" x14ac:dyDescent="0.25">
      <c r="B6" s="223"/>
      <c r="C6" s="223"/>
      <c r="D6" s="223"/>
      <c r="E6" s="223"/>
      <c r="F6" s="223"/>
      <c r="G6" s="223"/>
      <c r="H6" s="223"/>
      <c r="I6" s="223"/>
      <c r="J6" s="223"/>
    </row>
    <row r="7" spans="2:10" ht="14.85" customHeight="1" x14ac:dyDescent="0.25">
      <c r="B7" s="1113" t="s">
        <v>330</v>
      </c>
      <c r="C7" s="1103" t="s">
        <v>331</v>
      </c>
      <c r="D7" s="1103" t="s">
        <v>332</v>
      </c>
      <c r="E7" s="1103" t="s">
        <v>333</v>
      </c>
      <c r="F7" s="1099" t="s">
        <v>334</v>
      </c>
      <c r="G7" s="223"/>
      <c r="H7" s="223"/>
      <c r="I7" s="223"/>
      <c r="J7" s="223"/>
    </row>
    <row r="8" spans="2:10" ht="15.75" x14ac:dyDescent="0.25">
      <c r="B8" s="1113"/>
      <c r="C8" s="1104"/>
      <c r="D8" s="1104"/>
      <c r="E8" s="1104"/>
      <c r="F8" s="1100"/>
      <c r="G8" s="223"/>
      <c r="H8" s="223"/>
      <c r="I8" s="223"/>
      <c r="J8" s="223"/>
    </row>
    <row r="9" spans="2:10" ht="201.95" customHeight="1" x14ac:dyDescent="0.25">
      <c r="B9" s="439" t="s">
        <v>335</v>
      </c>
      <c r="C9" s="439" t="s">
        <v>336</v>
      </c>
      <c r="D9" s="439" t="s">
        <v>337</v>
      </c>
      <c r="E9" s="440" t="s">
        <v>338</v>
      </c>
      <c r="F9" s="439" t="s">
        <v>339</v>
      </c>
      <c r="G9" s="244"/>
      <c r="H9" s="223"/>
      <c r="I9" s="223"/>
      <c r="J9" s="223"/>
    </row>
    <row r="10" spans="2:10" ht="19.350000000000001" customHeight="1" x14ac:dyDescent="0.25">
      <c r="B10" s="223"/>
      <c r="C10" s="223"/>
      <c r="D10" s="223"/>
      <c r="E10" s="223"/>
      <c r="F10" s="223"/>
      <c r="G10" s="223"/>
      <c r="H10" s="223"/>
      <c r="I10" s="223"/>
      <c r="J10" s="223"/>
    </row>
    <row r="11" spans="2:10" ht="43.5" customHeight="1" x14ac:dyDescent="0.25">
      <c r="B11" s="1101" t="s">
        <v>340</v>
      </c>
      <c r="C11" s="1101" t="s">
        <v>341</v>
      </c>
      <c r="D11" s="1101" t="s">
        <v>287</v>
      </c>
      <c r="E11" s="1099" t="s">
        <v>342</v>
      </c>
      <c r="F11" s="1114" t="s">
        <v>285</v>
      </c>
      <c r="G11" s="1115"/>
      <c r="H11" s="1115"/>
      <c r="I11" s="1115"/>
      <c r="J11" s="1116"/>
    </row>
    <row r="12" spans="2:10" ht="18.75" x14ac:dyDescent="0.25">
      <c r="B12" s="1102"/>
      <c r="C12" s="1102"/>
      <c r="D12" s="1102"/>
      <c r="E12" s="1100"/>
      <c r="F12" s="399" t="s">
        <v>288</v>
      </c>
      <c r="G12" s="399" t="s">
        <v>289</v>
      </c>
      <c r="H12" s="399" t="s">
        <v>290</v>
      </c>
      <c r="I12" s="820" t="s">
        <v>291</v>
      </c>
      <c r="J12" s="399" t="s">
        <v>292</v>
      </c>
    </row>
    <row r="13" spans="2:10" ht="15.75" x14ac:dyDescent="0.25">
      <c r="B13" s="373" t="s">
        <v>141</v>
      </c>
      <c r="C13" s="670"/>
      <c r="D13" s="374" t="s">
        <v>129</v>
      </c>
      <c r="E13" s="429">
        <f>IF(ISNUMBER(C13),C13*'Taršos faktoriai'!H16,'I. Energetika – Prielaidos'!F50)</f>
        <v>28.5074705266201</v>
      </c>
      <c r="F13" s="671">
        <f>$E$13*'Taršos faktoriai'!$I$16</f>
        <v>2711.0604470815715</v>
      </c>
      <c r="G13" s="671">
        <f>$E$13*'Taršos faktoriai'!$J$16*VAP!$E$9/1000</f>
        <v>0.79820917474536279</v>
      </c>
      <c r="H13" s="671">
        <f>$E$13*'Taršos faktoriai'!$K$16*VAP!$E$10/1000</f>
        <v>11.331719534331491</v>
      </c>
      <c r="I13" s="671">
        <f>F13+G13+H13</f>
        <v>2723.1903757906484</v>
      </c>
      <c r="J13" s="429"/>
    </row>
    <row r="14" spans="2:10" ht="15.75" x14ac:dyDescent="0.25">
      <c r="B14" s="373" t="s">
        <v>343</v>
      </c>
      <c r="C14" s="670"/>
      <c r="D14" s="374" t="s">
        <v>129</v>
      </c>
      <c r="E14" s="429">
        <f>IF(ISNUMBER(C14),C14*'Taršos faktoriai'!H21,'I. Energetika – Prielaidos'!F51)</f>
        <v>19.158659545806799</v>
      </c>
      <c r="F14" s="429">
        <f>E14*'Taršos faktoriai'!I21</f>
        <v>1999.0145370094815</v>
      </c>
      <c r="G14" s="429">
        <f>$E$14*'Taršos faktoriai'!$J$21*VAP!$E$9/1000</f>
        <v>0.53644246728259026</v>
      </c>
      <c r="H14" s="429">
        <f>$E$14*'Taršos faktoriai'!$K$21*VAP!$E$10/1000</f>
        <v>7.6155671694582026</v>
      </c>
      <c r="I14" s="671">
        <f>F14+G14+H14</f>
        <v>2007.1665466462223</v>
      </c>
      <c r="J14" s="357"/>
    </row>
    <row r="15" spans="2:10" ht="18" x14ac:dyDescent="0.25">
      <c r="B15" s="373" t="s">
        <v>344</v>
      </c>
      <c r="C15" s="670"/>
      <c r="D15" s="374" t="s">
        <v>155</v>
      </c>
      <c r="E15" s="429">
        <f>IF(ISNUMBER(C15),C15*'Taršos faktoriai'!H27,'I. Energetika – Prielaidos'!F52)</f>
        <v>519.74150248610113</v>
      </c>
      <c r="G15" s="429">
        <f>$E$15*'Taršos faktoriai'!$J$27*VAP!$E$9/1000</f>
        <v>1116.9244888426313</v>
      </c>
      <c r="H15" s="429">
        <f>$E$15*'Taršos faktoriai'!$K$27*VAP!$E$10/1000</f>
        <v>484.81487351903513</v>
      </c>
      <c r="I15" s="429">
        <f>G15+H15</f>
        <v>1601.7393623616663</v>
      </c>
      <c r="J15" s="671">
        <f>E15*'Taršos faktoriai'!$I$27</f>
        <v>54105.090408803124</v>
      </c>
    </row>
    <row r="16" spans="2:10" ht="15.75" x14ac:dyDescent="0.25">
      <c r="B16" s="373" t="s">
        <v>135</v>
      </c>
      <c r="C16" s="834"/>
      <c r="D16" s="374" t="s">
        <v>129</v>
      </c>
      <c r="E16" s="429">
        <f>IF(ISNUMBER(C16),C16*'Taršos faktoriai'!H10,'I. Energetika – Prielaidos'!F53)</f>
        <v>1.6870334756556407</v>
      </c>
      <c r="F16" s="579">
        <f>$E$16*'Taršos faktoriai'!I10</f>
        <v>112.71070650855336</v>
      </c>
      <c r="G16" s="579">
        <f>$E$16*'Taršos faktoriai'!J10*VAP!E9/1000</f>
        <v>4.7236937318357937E-2</v>
      </c>
      <c r="H16" s="579">
        <f>$E$16*'Taršos faktoriai'!K10*VAP!E10/1000</f>
        <v>4.4706387104874477E-2</v>
      </c>
      <c r="I16" s="579">
        <f>F16+G16+H16</f>
        <v>112.8026498329766</v>
      </c>
      <c r="J16" s="429"/>
    </row>
    <row r="17" spans="2:10" ht="15.75" x14ac:dyDescent="0.25">
      <c r="B17" s="373" t="s">
        <v>305</v>
      </c>
      <c r="C17" s="670"/>
      <c r="D17" s="374" t="s">
        <v>129</v>
      </c>
      <c r="E17" s="429">
        <f>IF(ISNUMBER(C17),C17*'Taršos faktoriai'!H7,'I. Energetika – Prielaidos'!F54)</f>
        <v>35.875804276154426</v>
      </c>
      <c r="F17" s="671">
        <f>$E$17*'Taršos faktoriai'!$I$7</f>
        <v>2611.7585513040422</v>
      </c>
      <c r="G17" s="429">
        <f>$E$17*'Taršos faktoriai'!$J$7*VAP!$E$9/1000</f>
        <v>3.0135675591969715</v>
      </c>
      <c r="H17" s="429">
        <f>$E$17*'Taršos faktoriai'!$K$7*VAP!$E$10/1000</f>
        <v>5.7042528799085543</v>
      </c>
      <c r="I17" s="429">
        <f>F17+G17+H17</f>
        <v>2620.4763717431474</v>
      </c>
      <c r="J17" s="429"/>
    </row>
    <row r="18" spans="2:10" ht="18" x14ac:dyDescent="0.25">
      <c r="B18" s="373" t="s">
        <v>175</v>
      </c>
      <c r="C18" s="670">
        <f>8988681/1000</f>
        <v>8988.6810000000005</v>
      </c>
      <c r="D18" s="374" t="s">
        <v>152</v>
      </c>
      <c r="E18" s="429">
        <f>'Taršos faktoriai'!$H$25*C18</f>
        <v>306.73873912500005</v>
      </c>
      <c r="F18" s="671">
        <f>$E$18*'Taršos faktoriai'!$I$25</f>
        <v>16974.921823177505</v>
      </c>
      <c r="G18" s="429">
        <f>E18*'Taršos faktoriai'!$J$25*VAP!$E$9/1000</f>
        <v>8.5886846955000014</v>
      </c>
      <c r="H18" s="429">
        <f>E18*'Taršos faktoriai'!$K$25*VAP!$E$10/1000</f>
        <v>8.1285765868125015</v>
      </c>
      <c r="I18" s="429">
        <f>F18+G18+H18</f>
        <v>16991.639084459817</v>
      </c>
      <c r="J18" s="429"/>
    </row>
    <row r="19" spans="2:10" ht="15.75" x14ac:dyDescent="0.25">
      <c r="B19" s="442" t="s">
        <v>345</v>
      </c>
      <c r="C19" s="670"/>
      <c r="D19" s="444" t="s">
        <v>129</v>
      </c>
      <c r="E19" s="673">
        <f>C19*'Taršos faktoriai'!H10</f>
        <v>0</v>
      </c>
      <c r="F19" s="579">
        <f>E19*'Taršos faktoriai'!I10</f>
        <v>0</v>
      </c>
      <c r="G19" s="579">
        <f>$E$19*'Taršos faktoriai'!J10*VAP!E12/1000</f>
        <v>0</v>
      </c>
      <c r="H19" s="579">
        <f>$E$19*'Taršos faktoriai'!K10*VAP!E13/1000</f>
        <v>0</v>
      </c>
      <c r="I19" s="579">
        <f>F19+G19+H19</f>
        <v>0</v>
      </c>
      <c r="J19" s="673"/>
    </row>
    <row r="20" spans="2:10" ht="15.75" x14ac:dyDescent="0.25">
      <c r="B20" s="442" t="s">
        <v>177</v>
      </c>
      <c r="C20" s="670">
        <f>125341228.4/1000-C21</f>
        <v>111754.23924144001</v>
      </c>
      <c r="D20" s="444" t="s">
        <v>150</v>
      </c>
      <c r="E20" s="673"/>
      <c r="F20" s="674"/>
      <c r="G20" s="673"/>
      <c r="H20" s="673"/>
      <c r="I20" s="673">
        <f>C20*'Taršos faktoriai'!M50</f>
        <v>52077.475486511044</v>
      </c>
      <c r="J20" s="673"/>
    </row>
    <row r="21" spans="2:10" ht="15.75" x14ac:dyDescent="0.25">
      <c r="B21" s="324" t="s">
        <v>181</v>
      </c>
      <c r="C21" s="670">
        <f>125341228.4*0.1084/1000</f>
        <v>13586.98915856</v>
      </c>
      <c r="D21" s="325" t="s">
        <v>150</v>
      </c>
      <c r="E21" s="675"/>
      <c r="F21" s="676"/>
      <c r="G21" s="676"/>
      <c r="H21" s="676"/>
      <c r="I21" s="676">
        <f>C21*'Taršos faktoriai'!M51</f>
        <v>0</v>
      </c>
      <c r="J21" s="676"/>
    </row>
    <row r="22" spans="2:10" ht="15.75" x14ac:dyDescent="0.25">
      <c r="B22" s="223"/>
      <c r="C22" s="223"/>
      <c r="D22" s="223"/>
      <c r="E22" s="223"/>
      <c r="F22" s="223"/>
      <c r="G22" s="223"/>
      <c r="H22" s="223"/>
      <c r="I22" s="223"/>
      <c r="J22" s="223"/>
    </row>
    <row r="23" spans="2:10" ht="15.75" hidden="1" x14ac:dyDescent="0.25">
      <c r="B23" s="223"/>
      <c r="C23" s="223"/>
      <c r="D23" s="223"/>
      <c r="E23" s="223"/>
      <c r="F23" s="223"/>
      <c r="G23" s="223"/>
      <c r="H23" s="223"/>
      <c r="I23" s="223"/>
      <c r="J23" s="223"/>
    </row>
    <row r="24" spans="2:10" ht="14.45" customHeight="1" x14ac:dyDescent="0.25">
      <c r="B24" s="1118" t="s">
        <v>346</v>
      </c>
      <c r="C24" s="1118"/>
      <c r="D24" s="1118"/>
      <c r="E24" s="1118"/>
      <c r="F24" s="1118"/>
      <c r="G24" s="1118"/>
      <c r="H24" s="1118"/>
      <c r="I24" s="1118"/>
      <c r="J24" s="1118"/>
    </row>
    <row r="25" spans="2:10" ht="107.1" customHeight="1" x14ac:dyDescent="0.25">
      <c r="B25" s="1118"/>
      <c r="C25" s="1118"/>
      <c r="D25" s="1118"/>
      <c r="E25" s="1118"/>
      <c r="F25" s="1118"/>
      <c r="G25" s="1118"/>
      <c r="H25" s="1118"/>
      <c r="I25" s="1118"/>
      <c r="J25" s="1118"/>
    </row>
    <row r="26" spans="2:10" ht="47.25" x14ac:dyDescent="0.25">
      <c r="B26" s="446"/>
      <c r="C26" s="447" t="s">
        <v>347</v>
      </c>
      <c r="D26" s="447" t="s">
        <v>348</v>
      </c>
      <c r="E26" s="669" t="s">
        <v>349</v>
      </c>
      <c r="F26" s="223"/>
      <c r="G26" s="223"/>
      <c r="H26" s="223"/>
      <c r="I26" s="223"/>
      <c r="J26" s="223"/>
    </row>
    <row r="27" spans="2:10" ht="18" x14ac:dyDescent="0.25">
      <c r="B27" s="373" t="s">
        <v>350</v>
      </c>
      <c r="C27" s="686">
        <f>(2557.4+22.8)*1000</f>
        <v>2580200.0000000005</v>
      </c>
      <c r="D27" s="686">
        <f>(185.7+13.5)*1000</f>
        <v>199200</v>
      </c>
      <c r="E27" s="501">
        <f>C27+D27</f>
        <v>2779400.0000000005</v>
      </c>
      <c r="F27" s="223"/>
      <c r="G27" s="223"/>
      <c r="H27" s="223"/>
      <c r="I27" s="223"/>
      <c r="J27" s="223"/>
    </row>
    <row r="28" spans="2:10" ht="15.75" x14ac:dyDescent="0.25">
      <c r="B28" s="373" t="s">
        <v>351</v>
      </c>
      <c r="C28" s="514"/>
      <c r="D28" s="395"/>
      <c r="E28" s="911"/>
      <c r="F28" s="223"/>
      <c r="G28" s="223"/>
      <c r="H28" s="223"/>
      <c r="I28" s="223"/>
      <c r="J28" s="223"/>
    </row>
    <row r="29" spans="2:10" ht="15.75" x14ac:dyDescent="0.25">
      <c r="B29" s="223"/>
      <c r="C29" s="223"/>
      <c r="D29" s="223"/>
      <c r="E29" s="223"/>
      <c r="F29" s="223"/>
      <c r="G29" s="223"/>
      <c r="H29" s="223"/>
      <c r="I29" s="223"/>
      <c r="J29" s="223"/>
    </row>
    <row r="30" spans="2:10" s="132" customFormat="1" ht="15.75" x14ac:dyDescent="0.25">
      <c r="B30" s="232" t="s">
        <v>301</v>
      </c>
      <c r="C30" s="240"/>
      <c r="D30" s="240"/>
      <c r="E30" s="240"/>
      <c r="F30" s="240"/>
      <c r="G30" s="240"/>
      <c r="H30" s="240"/>
      <c r="I30" s="240"/>
      <c r="J30" s="240"/>
    </row>
    <row r="31" spans="2:10" ht="15.75" x14ac:dyDescent="0.25">
      <c r="B31" s="223"/>
      <c r="C31" s="223"/>
      <c r="D31" s="223"/>
      <c r="E31" s="223"/>
      <c r="F31" s="223"/>
      <c r="G31" s="223"/>
      <c r="H31" s="223"/>
      <c r="I31" s="223"/>
      <c r="J31" s="223"/>
    </row>
    <row r="32" spans="2:10" ht="14.85" customHeight="1" x14ac:dyDescent="0.25">
      <c r="B32" s="1109" t="s">
        <v>330</v>
      </c>
      <c r="C32" s="1089" t="s">
        <v>331</v>
      </c>
      <c r="D32" s="1089" t="s">
        <v>332</v>
      </c>
      <c r="E32" s="1089" t="s">
        <v>333</v>
      </c>
      <c r="F32" s="1099" t="s">
        <v>334</v>
      </c>
      <c r="G32" s="223"/>
      <c r="H32" s="223"/>
      <c r="I32" s="223"/>
      <c r="J32" s="223"/>
    </row>
    <row r="33" spans="2:10" ht="15.75" x14ac:dyDescent="0.25">
      <c r="B33" s="1109"/>
      <c r="C33" s="1089"/>
      <c r="D33" s="1089"/>
      <c r="E33" s="1089"/>
      <c r="F33" s="1100"/>
      <c r="G33" s="223"/>
      <c r="H33" s="223"/>
      <c r="I33" s="223"/>
      <c r="J33" s="223"/>
    </row>
    <row r="34" spans="2:10" ht="303.95" customHeight="1" x14ac:dyDescent="0.25">
      <c r="B34" s="439" t="s">
        <v>352</v>
      </c>
      <c r="C34" s="439" t="s">
        <v>353</v>
      </c>
      <c r="D34" s="439" t="s">
        <v>354</v>
      </c>
      <c r="E34" s="440" t="s">
        <v>338</v>
      </c>
      <c r="F34" s="439" t="s">
        <v>355</v>
      </c>
      <c r="G34" s="223"/>
      <c r="H34" s="223"/>
      <c r="I34" s="223"/>
      <c r="J34" s="223"/>
    </row>
    <row r="35" spans="2:10" ht="15.75" x14ac:dyDescent="0.25">
      <c r="B35" s="223"/>
      <c r="C35" s="223"/>
      <c r="D35" s="223"/>
      <c r="E35" s="223"/>
      <c r="F35" s="223"/>
      <c r="G35" s="223"/>
      <c r="H35" s="223"/>
      <c r="I35" s="223"/>
      <c r="J35" s="223"/>
    </row>
    <row r="36" spans="2:10" ht="16.5" customHeight="1" x14ac:dyDescent="0.25">
      <c r="B36" s="1101" t="s">
        <v>340</v>
      </c>
      <c r="C36" s="1101" t="s">
        <v>356</v>
      </c>
      <c r="D36" s="1101" t="s">
        <v>357</v>
      </c>
      <c r="E36" s="1099" t="s">
        <v>358</v>
      </c>
      <c r="F36" s="1114" t="s">
        <v>285</v>
      </c>
      <c r="G36" s="1115"/>
      <c r="H36" s="1115"/>
      <c r="I36" s="1115"/>
      <c r="J36" s="1116"/>
    </row>
    <row r="37" spans="2:10" ht="30.6" customHeight="1" x14ac:dyDescent="0.25">
      <c r="B37" s="1102"/>
      <c r="C37" s="1102"/>
      <c r="D37" s="1102"/>
      <c r="E37" s="1100"/>
      <c r="F37" s="399" t="s">
        <v>288</v>
      </c>
      <c r="G37" s="399" t="s">
        <v>289</v>
      </c>
      <c r="H37" s="399" t="s">
        <v>290</v>
      </c>
      <c r="I37" s="820" t="s">
        <v>291</v>
      </c>
      <c r="J37" s="399" t="s">
        <v>292</v>
      </c>
    </row>
    <row r="38" spans="2:10" ht="15.75" x14ac:dyDescent="0.25">
      <c r="B38" s="373" t="s">
        <v>143</v>
      </c>
      <c r="C38" s="670"/>
      <c r="D38" s="374" t="s">
        <v>129</v>
      </c>
      <c r="E38" s="429">
        <f>C38*'Taršos faktoriai'!H18</f>
        <v>0</v>
      </c>
      <c r="F38" s="429">
        <f>$E$38*'Taršos faktoriai'!H18</f>
        <v>0</v>
      </c>
      <c r="G38" s="429">
        <f>$E$38*'Taršos faktoriai'!I18*VAP!E9/1000</f>
        <v>0</v>
      </c>
      <c r="H38" s="429">
        <f>$E$38*'Taršos faktoriai'!J18*VAP!E10/1000</f>
        <v>0</v>
      </c>
      <c r="I38" s="429">
        <f>F38+G38+H38</f>
        <v>0</v>
      </c>
      <c r="J38" s="429"/>
    </row>
    <row r="39" spans="2:10" ht="15.75" x14ac:dyDescent="0.25">
      <c r="B39" s="373" t="str">
        <f>'Taršos faktoriai'!B16</f>
        <v>Kitos bituminės anglys</v>
      </c>
      <c r="C39" s="670"/>
      <c r="D39" s="374" t="s">
        <v>129</v>
      </c>
      <c r="E39" s="429">
        <f>C39*'Taršos faktoriai'!H16</f>
        <v>0</v>
      </c>
      <c r="F39" s="429">
        <f>E39*'Taršos faktoriai'!I16</f>
        <v>0</v>
      </c>
      <c r="G39" s="429">
        <f>E39*'Taršos faktoriai'!J16*VAP!E9/1000</f>
        <v>0</v>
      </c>
      <c r="H39" s="429">
        <f>E39*'Taršos faktoriai'!K16*VAP!E10/1000</f>
        <v>0</v>
      </c>
      <c r="I39" s="429">
        <f>F39+G39+H39</f>
        <v>0</v>
      </c>
      <c r="J39" s="429"/>
    </row>
    <row r="40" spans="2:10" ht="18" x14ac:dyDescent="0.25">
      <c r="B40" s="373" t="str">
        <f>'Taršos faktoriai'!B27</f>
        <v>Malkos ir kurui skirtos medienos atliekos (namų ūkiai)</v>
      </c>
      <c r="C40" s="670"/>
      <c r="D40" s="374" t="s">
        <v>155</v>
      </c>
      <c r="E40" s="429">
        <f>C40*'Taršos faktoriai'!H27</f>
        <v>0</v>
      </c>
      <c r="F40" s="429"/>
      <c r="G40" s="429">
        <f>$E$40*'Taršos faktoriai'!J27*VAP!E9/1000</f>
        <v>0</v>
      </c>
      <c r="H40" s="429">
        <f>$E$40*'Taršos faktoriai'!K27*VAP!E10/1000</f>
        <v>0</v>
      </c>
      <c r="I40" s="429">
        <f>G40+H40</f>
        <v>0</v>
      </c>
      <c r="J40" s="429">
        <f>$E$40*'Taršos faktoriai'!I27</f>
        <v>0</v>
      </c>
    </row>
    <row r="41" spans="2:10" ht="15.75" x14ac:dyDescent="0.25">
      <c r="B41" s="373" t="s">
        <v>304</v>
      </c>
      <c r="C41" s="670"/>
      <c r="D41" s="374" t="s">
        <v>129</v>
      </c>
      <c r="E41" s="429">
        <f>C41*'Taršos faktoriai'!H21</f>
        <v>0</v>
      </c>
      <c r="F41" s="429">
        <f>$E$41*'Taršos faktoriai'!I21</f>
        <v>0</v>
      </c>
      <c r="G41" s="429">
        <f>$E$41*'Taršos faktoriai'!J21*VAP!E9/1000</f>
        <v>0</v>
      </c>
      <c r="H41" s="429">
        <f>$E$41*'Taršos faktoriai'!K21*VAP!E10/1000</f>
        <v>0</v>
      </c>
      <c r="I41" s="429">
        <f>F41+G41+H41</f>
        <v>0</v>
      </c>
      <c r="J41" s="429"/>
    </row>
    <row r="42" spans="2:10" ht="18" x14ac:dyDescent="0.25">
      <c r="B42" s="373" t="s">
        <v>175</v>
      </c>
      <c r="C42" s="670">
        <f>22854731/1000</f>
        <v>22854.731</v>
      </c>
      <c r="D42" s="374" t="s">
        <v>152</v>
      </c>
      <c r="E42" s="429">
        <f>C42*'Taršos faktoriai'!H25</f>
        <v>779.91769537499999</v>
      </c>
      <c r="F42" s="429">
        <f>$E$42*'Taršos faktoriai'!I25</f>
        <v>43160.645262052501</v>
      </c>
      <c r="G42" s="429">
        <f>$E$42*'Taršos faktoriai'!J25*VAP!E9/1000</f>
        <v>21.837695470499998</v>
      </c>
      <c r="H42" s="429">
        <f>$E$42*'Taršos faktoriai'!K25*VAP!E10/1000</f>
        <v>20.667818927437501</v>
      </c>
      <c r="I42" s="429">
        <f>F42+G42+H42</f>
        <v>43203.150776450442</v>
      </c>
      <c r="J42" s="429"/>
    </row>
    <row r="43" spans="2:10" ht="15.75" x14ac:dyDescent="0.25">
      <c r="B43" s="373" t="s">
        <v>305</v>
      </c>
      <c r="C43" s="670"/>
      <c r="D43" s="374" t="s">
        <v>129</v>
      </c>
      <c r="E43" s="429">
        <f>C43*'Taršos faktoriai'!H7</f>
        <v>0</v>
      </c>
      <c r="F43" s="429">
        <f>$E$43*'Taršos faktoriai'!I7</f>
        <v>0</v>
      </c>
      <c r="G43" s="429">
        <f>$E$43*'Taršos faktoriai'!J7*VAP!E9/1000</f>
        <v>0</v>
      </c>
      <c r="H43" s="429">
        <f>$E$43*'Taršos faktoriai'!K7*VAP!E10/1000</f>
        <v>0</v>
      </c>
      <c r="I43" s="429">
        <f>F43+G43+H43</f>
        <v>0</v>
      </c>
      <c r="J43" s="429"/>
    </row>
    <row r="44" spans="2:10" ht="15.75" x14ac:dyDescent="0.25">
      <c r="B44" s="373" t="s">
        <v>306</v>
      </c>
      <c r="C44" s="670">
        <v>484</v>
      </c>
      <c r="D44" s="374" t="s">
        <v>129</v>
      </c>
      <c r="E44" s="429">
        <f>C44*'Taršos faktoriai'!H10</f>
        <v>22.16236</v>
      </c>
      <c r="F44" s="429">
        <f>$E$44*'Taršos faktoriai'!I10</f>
        <v>1480.6672716</v>
      </c>
      <c r="G44" s="429">
        <f>$E$44*'Taršos faktoriai'!J10*VAP!E9/1000</f>
        <v>0.62054608</v>
      </c>
      <c r="H44" s="429">
        <f>$E$44*'Taršos faktoriai'!K10*VAP!E10/1000</f>
        <v>0.58730254000000004</v>
      </c>
      <c r="I44" s="429">
        <f>F44+G44+H44</f>
        <v>1481.8751202200001</v>
      </c>
      <c r="J44" s="429"/>
    </row>
    <row r="45" spans="2:10" ht="15.75" x14ac:dyDescent="0.25">
      <c r="B45" s="373" t="s">
        <v>158</v>
      </c>
      <c r="C45" s="670">
        <v>341</v>
      </c>
      <c r="D45" s="374" t="s">
        <v>129</v>
      </c>
      <c r="E45" s="677">
        <f>C45*'Taršos faktoriai'!H29</f>
        <v>4.9956500000000004</v>
      </c>
      <c r="F45" s="429"/>
      <c r="G45" s="429">
        <f>E45*'Taršos faktoriai'!I29*VAP!E9/1000</f>
        <v>12.379220700000001</v>
      </c>
      <c r="H45" s="429">
        <f>E45*'Taršos faktoriai'!K29*VAP!E10/1000</f>
        <v>5.2953890000000001</v>
      </c>
      <c r="I45" s="429">
        <f>G45+H45</f>
        <v>17.674609700000001</v>
      </c>
      <c r="J45" s="429">
        <f>$E$45*'Taršos faktoriai'!I29</f>
        <v>442.11502500000006</v>
      </c>
    </row>
    <row r="46" spans="2:10" ht="15.75" x14ac:dyDescent="0.25">
      <c r="B46" s="373" t="s">
        <v>162</v>
      </c>
      <c r="C46" s="670"/>
      <c r="D46" s="374" t="s">
        <v>129</v>
      </c>
      <c r="E46" s="677">
        <f>C46*'Taršos faktoriai'!H33</f>
        <v>0</v>
      </c>
      <c r="F46" s="429"/>
      <c r="G46" s="429">
        <f>E46*'Taršos faktoriai'!J33*VAP!E9/1000</f>
        <v>0</v>
      </c>
      <c r="H46" s="429">
        <f>E46*'Taršos faktoriai'!K33*VAP!E10/1000</f>
        <v>0</v>
      </c>
      <c r="I46" s="429">
        <f>G46+H46</f>
        <v>0</v>
      </c>
      <c r="J46" s="429">
        <f>E46*'Taršos faktoriai'!I33</f>
        <v>0</v>
      </c>
    </row>
    <row r="47" spans="2:10" ht="18" x14ac:dyDescent="0.25">
      <c r="B47" s="373" t="s">
        <v>307</v>
      </c>
      <c r="C47" s="670"/>
      <c r="D47" s="374" t="s">
        <v>152</v>
      </c>
      <c r="E47" s="429">
        <f>C47*'Taršos faktoriai'!H32</f>
        <v>0</v>
      </c>
      <c r="F47" s="429"/>
      <c r="G47" s="429">
        <f>E47*'Taršos faktoriai'!J32*VAP!E9/1000</f>
        <v>0</v>
      </c>
      <c r="H47" s="429">
        <f>E47*'Taršos faktoriai'!K32*VAP!E10/1000</f>
        <v>0</v>
      </c>
      <c r="I47" s="429">
        <f>G47+H47</f>
        <v>0</v>
      </c>
      <c r="J47" s="429">
        <f>E47*'Taršos faktoriai'!I32</f>
        <v>0</v>
      </c>
    </row>
    <row r="48" spans="2:10" ht="15.75" x14ac:dyDescent="0.25">
      <c r="B48" s="373" t="s">
        <v>177</v>
      </c>
      <c r="C48" s="670">
        <f>237472479.2/1000-C49</f>
        <v>211730.46245471999</v>
      </c>
      <c r="D48" s="374" t="s">
        <v>150</v>
      </c>
      <c r="E48" s="429"/>
      <c r="F48" s="429"/>
      <c r="G48" s="429"/>
      <c r="H48" s="429"/>
      <c r="I48" s="429">
        <f>C48*'Taršos faktoriai'!M50</f>
        <v>98666.395503899519</v>
      </c>
      <c r="J48" s="429"/>
    </row>
    <row r="49" spans="2:10" ht="15.75" x14ac:dyDescent="0.25">
      <c r="B49" s="373" t="s">
        <v>181</v>
      </c>
      <c r="C49" s="670">
        <f>237472479.2*0.1084/1000</f>
        <v>25742.016745279998</v>
      </c>
      <c r="D49" s="374" t="s">
        <v>150</v>
      </c>
      <c r="E49" s="429"/>
      <c r="F49" s="429"/>
      <c r="G49" s="429"/>
      <c r="H49" s="429"/>
      <c r="I49" s="429">
        <f>C49*'Taršos faktoriai'!M51</f>
        <v>0</v>
      </c>
      <c r="J49" s="429"/>
    </row>
    <row r="50" spans="2:10" ht="15.75" x14ac:dyDescent="0.25">
      <c r="B50" s="394" t="s">
        <v>359</v>
      </c>
      <c r="C50" s="670"/>
      <c r="D50" s="374" t="s">
        <v>150</v>
      </c>
      <c r="E50" s="673"/>
      <c r="F50" s="673"/>
      <c r="G50" s="673"/>
      <c r="H50" s="673"/>
      <c r="I50" s="673">
        <f>C50*'Taršos faktoriai'!M50</f>
        <v>0</v>
      </c>
      <c r="J50" s="673"/>
    </row>
    <row r="51" spans="2:10" ht="15.75" x14ac:dyDescent="0.25">
      <c r="B51" s="449" t="s">
        <v>360</v>
      </c>
      <c r="C51" s="670"/>
      <c r="D51" s="450" t="s">
        <v>150</v>
      </c>
      <c r="E51" s="676"/>
      <c r="F51" s="676"/>
      <c r="G51" s="676"/>
      <c r="H51" s="676"/>
      <c r="I51" s="676">
        <f>C51*'Taršos faktoriai'!M51</f>
        <v>0</v>
      </c>
      <c r="J51" s="676"/>
    </row>
    <row r="52" spans="2:10" ht="15.75" x14ac:dyDescent="0.25">
      <c r="B52" s="223"/>
      <c r="C52" s="223"/>
      <c r="D52" s="223"/>
      <c r="E52" s="223"/>
      <c r="F52" s="223"/>
      <c r="G52" s="223"/>
      <c r="H52" s="223"/>
      <c r="I52" s="223"/>
      <c r="J52" s="223"/>
    </row>
    <row r="53" spans="2:10" ht="15.75" x14ac:dyDescent="0.25">
      <c r="B53" s="223"/>
      <c r="C53" s="223"/>
      <c r="D53" s="223"/>
      <c r="E53" s="223"/>
      <c r="F53" s="223"/>
      <c r="G53" s="223"/>
      <c r="H53" s="223"/>
      <c r="I53" s="223"/>
      <c r="J53" s="223"/>
    </row>
    <row r="54" spans="2:10" s="132" customFormat="1" ht="15.75" x14ac:dyDescent="0.25">
      <c r="B54" s="232" t="s">
        <v>311</v>
      </c>
      <c r="C54" s="233"/>
      <c r="D54" s="233"/>
      <c r="E54" s="233"/>
      <c r="F54" s="233"/>
      <c r="G54" s="233"/>
      <c r="H54" s="233"/>
      <c r="I54" s="233"/>
      <c r="J54" s="233"/>
    </row>
    <row r="55" spans="2:10" s="132" customFormat="1" ht="15.75" x14ac:dyDescent="0.25">
      <c r="B55" s="241"/>
      <c r="C55" s="242"/>
      <c r="D55" s="242"/>
      <c r="E55" s="242"/>
      <c r="F55" s="242"/>
      <c r="G55" s="242"/>
      <c r="H55" s="242"/>
      <c r="I55" s="242"/>
      <c r="J55" s="242"/>
    </row>
    <row r="56" spans="2:10" ht="14.85" customHeight="1" x14ac:dyDescent="0.25">
      <c r="B56" s="1109" t="s">
        <v>330</v>
      </c>
      <c r="C56" s="1089" t="s">
        <v>331</v>
      </c>
      <c r="D56" s="1089" t="s">
        <v>332</v>
      </c>
      <c r="E56" s="1089" t="s">
        <v>333</v>
      </c>
      <c r="F56" s="1099" t="s">
        <v>334</v>
      </c>
      <c r="G56" s="243"/>
      <c r="H56" s="243"/>
      <c r="I56" s="223"/>
      <c r="J56" s="223"/>
    </row>
    <row r="57" spans="2:10" ht="15.75" x14ac:dyDescent="0.25">
      <c r="B57" s="1109"/>
      <c r="C57" s="1089"/>
      <c r="D57" s="1089"/>
      <c r="E57" s="1089"/>
      <c r="F57" s="1100"/>
      <c r="G57" s="243"/>
      <c r="H57" s="243"/>
      <c r="I57" s="223"/>
      <c r="J57" s="223"/>
    </row>
    <row r="58" spans="2:10" ht="264" customHeight="1" x14ac:dyDescent="0.25">
      <c r="B58" s="439" t="s">
        <v>361</v>
      </c>
      <c r="C58" s="439" t="s">
        <v>362</v>
      </c>
      <c r="D58" s="451" t="s">
        <v>363</v>
      </c>
      <c r="E58" s="440" t="s">
        <v>338</v>
      </c>
      <c r="F58" s="439" t="s">
        <v>364</v>
      </c>
      <c r="G58" s="243"/>
      <c r="H58" s="243"/>
      <c r="I58" s="223"/>
      <c r="J58" s="244"/>
    </row>
    <row r="59" spans="2:10" ht="15.75" x14ac:dyDescent="0.25">
      <c r="B59" s="223"/>
      <c r="C59" s="223"/>
      <c r="D59" s="223"/>
      <c r="E59" s="223"/>
      <c r="F59" s="223"/>
      <c r="G59" s="223"/>
      <c r="H59" s="223"/>
      <c r="I59" s="223"/>
      <c r="J59" s="245"/>
    </row>
    <row r="60" spans="2:10" ht="18" customHeight="1" x14ac:dyDescent="0.25">
      <c r="B60" s="1101" t="s">
        <v>340</v>
      </c>
      <c r="C60" s="1101" t="s">
        <v>356</v>
      </c>
      <c r="D60" s="1101" t="s">
        <v>357</v>
      </c>
      <c r="E60" s="1099" t="s">
        <v>365</v>
      </c>
      <c r="F60" s="1114" t="s">
        <v>285</v>
      </c>
      <c r="G60" s="1115"/>
      <c r="H60" s="1115"/>
      <c r="I60" s="1115"/>
      <c r="J60" s="1116"/>
    </row>
    <row r="61" spans="2:10" ht="18.75" x14ac:dyDescent="0.25">
      <c r="B61" s="1102"/>
      <c r="C61" s="1102"/>
      <c r="D61" s="1102"/>
      <c r="E61" s="1100"/>
      <c r="F61" s="399" t="s">
        <v>288</v>
      </c>
      <c r="G61" s="399" t="s">
        <v>289</v>
      </c>
      <c r="H61" s="399" t="s">
        <v>290</v>
      </c>
      <c r="I61" s="820" t="s">
        <v>291</v>
      </c>
      <c r="J61" s="399" t="s">
        <v>292</v>
      </c>
    </row>
    <row r="62" spans="2:10" ht="15.75" x14ac:dyDescent="0.25">
      <c r="B62" s="1110" t="s">
        <v>127</v>
      </c>
      <c r="C62" s="1111"/>
      <c r="D62" s="1111"/>
      <c r="E62" s="1111"/>
      <c r="F62" s="1111"/>
      <c r="G62" s="1111"/>
      <c r="H62" s="1111"/>
      <c r="I62" s="1111"/>
      <c r="J62" s="1112"/>
    </row>
    <row r="63" spans="2:10" ht="15.75" x14ac:dyDescent="0.25">
      <c r="B63" s="452" t="str">
        <f>'Taršos faktoriai'!B7</f>
        <v>Kūrenimui skirti ir kiti gazoliai (įskaitant dyzeliną)</v>
      </c>
      <c r="C63" s="685">
        <v>976.4</v>
      </c>
      <c r="D63" s="417" t="s">
        <v>129</v>
      </c>
      <c r="E63" s="429">
        <f>C63*'Taršos faktoriai'!H7</f>
        <v>41.897323999999998</v>
      </c>
      <c r="F63" s="678">
        <f>E63*'Taršos faktoriai'!I7</f>
        <v>3050.1251871999998</v>
      </c>
      <c r="G63" s="679">
        <f>E63*'Taršos faktoriai'!J7*VAP!$E$9/1000</f>
        <v>3.5193752159999998</v>
      </c>
      <c r="H63" s="679">
        <f>E63*'Taršos faktoriai'!K7*VAP!$E$10/1000</f>
        <v>6.6616745159999997</v>
      </c>
      <c r="I63" s="679">
        <f>F63+G63+H63</f>
        <v>3060.3062369319996</v>
      </c>
      <c r="J63" s="455"/>
    </row>
    <row r="64" spans="2:10" ht="15.75" x14ac:dyDescent="0.25">
      <c r="B64" s="452" t="str">
        <f>'Taršos faktoriai'!B8</f>
        <v>Skystasis kuras (mazutas), turintis mažiau kaip 1% sieros</v>
      </c>
      <c r="C64" s="686"/>
      <c r="D64" s="417" t="s">
        <v>129</v>
      </c>
      <c r="E64" s="429">
        <f>C64*'Taršos faktoriai'!H8</f>
        <v>0</v>
      </c>
      <c r="F64" s="678">
        <f>E64*'Taršos faktoriai'!I8</f>
        <v>0</v>
      </c>
      <c r="G64" s="679">
        <f>E64*'Taršos faktoriai'!J8*VAP!$E$9/1000</f>
        <v>0</v>
      </c>
      <c r="H64" s="679">
        <f>E64*'Taršos faktoriai'!K8*VAP!$E$10/1000</f>
        <v>0</v>
      </c>
      <c r="I64" s="679">
        <f t="shared" ref="I64:I69" si="0">F64+G64+H64</f>
        <v>0</v>
      </c>
      <c r="J64" s="455"/>
    </row>
    <row r="65" spans="2:10" ht="15.75" x14ac:dyDescent="0.25">
      <c r="B65" s="452" t="str">
        <f>'Taršos faktoriai'!B9</f>
        <v>Skystasis kuras (mazutas), turintis 1% ir daugiau sieros</v>
      </c>
      <c r="C65" s="685"/>
      <c r="D65" s="417" t="s">
        <v>129</v>
      </c>
      <c r="E65" s="429">
        <f>C65*'Taršos faktoriai'!H9</f>
        <v>0</v>
      </c>
      <c r="F65" s="678">
        <f>E65*'Taršos faktoriai'!I9</f>
        <v>0</v>
      </c>
      <c r="G65" s="679">
        <f>E65*'Taršos faktoriai'!J9*VAP!$E$9/1000</f>
        <v>0</v>
      </c>
      <c r="H65" s="679">
        <f>E65*'Taršos faktoriai'!K9*VAP!$E$10/1000</f>
        <v>0</v>
      </c>
      <c r="I65" s="679">
        <f t="shared" si="0"/>
        <v>0</v>
      </c>
      <c r="J65" s="455"/>
    </row>
    <row r="66" spans="2:10" ht="15.75" x14ac:dyDescent="0.25">
      <c r="B66" s="452" t="str">
        <f>'Taršos faktoriai'!B10</f>
        <v>Suskystintos naftos dujos</v>
      </c>
      <c r="C66" s="686"/>
      <c r="D66" s="417" t="s">
        <v>129</v>
      </c>
      <c r="E66" s="429">
        <f>C66*'Taršos faktoriai'!H10</f>
        <v>0</v>
      </c>
      <c r="F66" s="678">
        <f>E66*'Taršos faktoriai'!I10</f>
        <v>0</v>
      </c>
      <c r="G66" s="679">
        <f>E66*'Taršos faktoriai'!J10*VAP!$E$9/1000</f>
        <v>0</v>
      </c>
      <c r="H66" s="679">
        <f>E66*'Taršos faktoriai'!K10*VAP!$E$10/1000</f>
        <v>0</v>
      </c>
      <c r="I66" s="679">
        <f t="shared" si="0"/>
        <v>0</v>
      </c>
      <c r="J66" s="455"/>
    </row>
    <row r="67" spans="2:10" ht="15.75" x14ac:dyDescent="0.25">
      <c r="B67" s="452" t="str">
        <f>'Taršos faktoriai'!B11</f>
        <v>Skalūnų alyva ir kiti distiliatai</v>
      </c>
      <c r="C67" s="686"/>
      <c r="D67" s="417" t="s">
        <v>129</v>
      </c>
      <c r="E67" s="429">
        <f>C67*'Taršos faktoriai'!H11</f>
        <v>0</v>
      </c>
      <c r="F67" s="678">
        <f>E67*'Taršos faktoriai'!I11</f>
        <v>0</v>
      </c>
      <c r="G67" s="679">
        <f>E67*'Taršos faktoriai'!J11*VAP!$E$9/1000</f>
        <v>0</v>
      </c>
      <c r="H67" s="679">
        <f>E67*'Taršos faktoriai'!K11*VAP!$E$10/1000</f>
        <v>0</v>
      </c>
      <c r="I67" s="679">
        <f t="shared" si="0"/>
        <v>0</v>
      </c>
      <c r="J67" s="455"/>
    </row>
    <row r="68" spans="2:10" ht="15.75" x14ac:dyDescent="0.25">
      <c r="B68" s="452" t="str">
        <f>'Taršos faktoriai'!B12</f>
        <v>Žalia nafta</v>
      </c>
      <c r="C68" s="686"/>
      <c r="D68" s="417" t="s">
        <v>129</v>
      </c>
      <c r="E68" s="429">
        <f>C68*'Taršos faktoriai'!H12</f>
        <v>0</v>
      </c>
      <c r="F68" s="678">
        <f>E68*'Taršos faktoriai'!I12</f>
        <v>0</v>
      </c>
      <c r="G68" s="679">
        <f>E68*'Taršos faktoriai'!J12*VAP!$E$9/1000</f>
        <v>0</v>
      </c>
      <c r="H68" s="679">
        <f>E68*'Taršos faktoriai'!K12*VAP!$E$10/1000</f>
        <v>0</v>
      </c>
      <c r="I68" s="679">
        <f t="shared" si="0"/>
        <v>0</v>
      </c>
      <c r="J68" s="455"/>
    </row>
    <row r="69" spans="2:10" ht="15.75" x14ac:dyDescent="0.25">
      <c r="B69" s="452" t="str">
        <f>'Taršos faktoriai'!B13</f>
        <v>Naftos koksas</v>
      </c>
      <c r="C69" s="686"/>
      <c r="D69" s="417" t="s">
        <v>129</v>
      </c>
      <c r="E69" s="429">
        <f>C69*'Taršos faktoriai'!H13</f>
        <v>0</v>
      </c>
      <c r="F69" s="678">
        <f>E69*'Taršos faktoriai'!I13</f>
        <v>0</v>
      </c>
      <c r="G69" s="679">
        <f>E69*'Taršos faktoriai'!J13*VAP!$E$9/1000</f>
        <v>0</v>
      </c>
      <c r="H69" s="679">
        <f>E69*'Taršos faktoriai'!K13*VAP!$E$10/1000</f>
        <v>0</v>
      </c>
      <c r="I69" s="679">
        <f t="shared" si="0"/>
        <v>0</v>
      </c>
      <c r="J69" s="455"/>
    </row>
    <row r="70" spans="2:10" ht="15.75" x14ac:dyDescent="0.25">
      <c r="B70" s="1110" t="s">
        <v>366</v>
      </c>
      <c r="C70" s="1111"/>
      <c r="D70" s="1111"/>
      <c r="E70" s="1111">
        <f>C70*'Taršos faktoriai'!H14</f>
        <v>0</v>
      </c>
      <c r="F70" s="1111">
        <f>E70*'Taršos faktoriai'!I14</f>
        <v>0</v>
      </c>
      <c r="G70" s="1111">
        <f>E70*'Taršos faktoriai'!J14*VAP!$E$9/1000</f>
        <v>0</v>
      </c>
      <c r="H70" s="1111">
        <f>E70*'Taršos faktoriai'!K14*VAP!$E$10/1000</f>
        <v>0</v>
      </c>
      <c r="I70" s="1111"/>
      <c r="J70" s="1112"/>
    </row>
    <row r="71" spans="2:10" ht="15.75" x14ac:dyDescent="0.25">
      <c r="B71" s="452" t="str">
        <f>'Taršos faktoriai'!B15</f>
        <v>Koksas ir puskoksis</v>
      </c>
      <c r="C71" s="687"/>
      <c r="D71" s="382" t="s">
        <v>129</v>
      </c>
      <c r="E71" s="429">
        <f>C71*'Taršos faktoriai'!H15</f>
        <v>0</v>
      </c>
      <c r="F71" s="678">
        <f>E71*'Taršos faktoriai'!I15</f>
        <v>0</v>
      </c>
      <c r="G71" s="679">
        <f>E71*'Taršos faktoriai'!J15*VAP!$E$9/1000</f>
        <v>0</v>
      </c>
      <c r="H71" s="679">
        <f>E71*'Taršos faktoriai'!K15*VAP!$E$10/1000</f>
        <v>0</v>
      </c>
      <c r="I71" s="679">
        <f t="shared" ref="I71:I78" si="1">F71+G71+H71</f>
        <v>0</v>
      </c>
      <c r="J71" s="455"/>
    </row>
    <row r="72" spans="2:10" ht="15.75" x14ac:dyDescent="0.25">
      <c r="B72" s="452" t="str">
        <f>'Taršos faktoriai'!B16</f>
        <v>Kitos bituminės anglys</v>
      </c>
      <c r="C72" s="687"/>
      <c r="D72" s="382" t="s">
        <v>129</v>
      </c>
      <c r="E72" s="429">
        <f>C72*'Taršos faktoriai'!H16</f>
        <v>0</v>
      </c>
      <c r="F72" s="678">
        <f>E72*'Taršos faktoriai'!I16</f>
        <v>0</v>
      </c>
      <c r="G72" s="679">
        <f>E72*'Taršos faktoriai'!J16*VAP!$E$9/1000</f>
        <v>0</v>
      </c>
      <c r="H72" s="679">
        <f>E72*'Taršos faktoriai'!K16*VAP!$E$10/1000</f>
        <v>0</v>
      </c>
      <c r="I72" s="679">
        <f t="shared" si="1"/>
        <v>0</v>
      </c>
      <c r="J72" s="455"/>
    </row>
    <row r="73" spans="2:10" ht="15.75" x14ac:dyDescent="0.25">
      <c r="B73" s="452" t="str">
        <f>'Taršos faktoriai'!B17</f>
        <v>Antracitas</v>
      </c>
      <c r="C73" s="687"/>
      <c r="D73" s="382" t="s">
        <v>129</v>
      </c>
      <c r="E73" s="429">
        <f>C73*'Taršos faktoriai'!H17</f>
        <v>0</v>
      </c>
      <c r="F73" s="678">
        <f>E73*'Taršos faktoriai'!I17</f>
        <v>0</v>
      </c>
      <c r="G73" s="679">
        <f>E73*'Taršos faktoriai'!J17*VAP!$E$9/1000</f>
        <v>0</v>
      </c>
      <c r="H73" s="679">
        <f>E73*'Taršos faktoriai'!K17*VAP!$E$10/1000</f>
        <v>0</v>
      </c>
      <c r="I73" s="679">
        <f t="shared" si="1"/>
        <v>0</v>
      </c>
      <c r="J73" s="455"/>
    </row>
    <row r="74" spans="2:10" ht="15.75" x14ac:dyDescent="0.25">
      <c r="B74" s="452" t="str">
        <f>'Taršos faktoriai'!B18</f>
        <v>Subbituminės akmens anglys</v>
      </c>
      <c r="C74" s="688"/>
      <c r="D74" s="382" t="s">
        <v>129</v>
      </c>
      <c r="E74" s="429">
        <f>C74*'Taršos faktoriai'!H18</f>
        <v>0</v>
      </c>
      <c r="F74" s="678">
        <f>E74*'Taršos faktoriai'!I18</f>
        <v>0</v>
      </c>
      <c r="G74" s="679">
        <f>E74*'Taršos faktoriai'!J18*VAP!$E$9/1000</f>
        <v>0</v>
      </c>
      <c r="H74" s="679">
        <f>E74*'Taršos faktoriai'!K18*VAP!$E$10/1000</f>
        <v>0</v>
      </c>
      <c r="I74" s="679">
        <f t="shared" si="1"/>
        <v>0</v>
      </c>
      <c r="J74" s="455"/>
    </row>
    <row r="75" spans="2:10" ht="15.75" x14ac:dyDescent="0.25">
      <c r="B75" s="452" t="str">
        <f>'Taršos faktoriai'!B19</f>
        <v>Lignitas arba rusvosios anglys</v>
      </c>
      <c r="C75" s="687"/>
      <c r="D75" s="382" t="s">
        <v>129</v>
      </c>
      <c r="E75" s="429">
        <f>C75*'Taršos faktoriai'!H19</f>
        <v>0</v>
      </c>
      <c r="F75" s="678">
        <f>E75*'Taršos faktoriai'!I19</f>
        <v>0</v>
      </c>
      <c r="G75" s="679">
        <f>E75*'Taršos faktoriai'!J19*VAP!$E$9/1000</f>
        <v>0</v>
      </c>
      <c r="H75" s="679">
        <f>E75*'Taršos faktoriai'!K19*VAP!$E$10/1000</f>
        <v>0</v>
      </c>
      <c r="I75" s="679">
        <f t="shared" si="1"/>
        <v>0</v>
      </c>
      <c r="J75" s="455"/>
    </row>
    <row r="76" spans="2:10" ht="15.75" x14ac:dyDescent="0.25">
      <c r="B76" s="1106" t="s">
        <v>367</v>
      </c>
      <c r="C76" s="1107"/>
      <c r="D76" s="1107"/>
      <c r="E76" s="1107"/>
      <c r="F76" s="1107"/>
      <c r="G76" s="1107"/>
      <c r="H76" s="1107"/>
      <c r="I76" s="1107"/>
      <c r="J76" s="1108"/>
    </row>
    <row r="77" spans="2:10" ht="15.75" x14ac:dyDescent="0.25">
      <c r="B77" s="452" t="str">
        <f>'Taršos faktoriai'!B22</f>
        <v>Durpės kurui</v>
      </c>
      <c r="C77" s="687"/>
      <c r="D77" s="382" t="s">
        <v>129</v>
      </c>
      <c r="E77" s="429">
        <f>C77*'Taršos faktoriai'!H22</f>
        <v>0</v>
      </c>
      <c r="F77" s="678">
        <f>E77*'Taršos faktoriai'!I22</f>
        <v>0</v>
      </c>
      <c r="G77" s="679">
        <f>E77*'Taršos faktoriai'!J22*VAP!$E$9/1000</f>
        <v>0</v>
      </c>
      <c r="H77" s="679">
        <f>E77*'Taršos faktoriai'!K22*VAP!$E$10/1000</f>
        <v>0</v>
      </c>
      <c r="I77" s="679">
        <f t="shared" si="1"/>
        <v>0</v>
      </c>
      <c r="J77" s="455"/>
    </row>
    <row r="78" spans="2:10" ht="15.75" x14ac:dyDescent="0.25">
      <c r="B78" s="452" t="str">
        <f>'Taršos faktoriai'!B21</f>
        <v>Durpių briketai</v>
      </c>
      <c r="C78" s="687"/>
      <c r="D78" s="382" t="s">
        <v>129</v>
      </c>
      <c r="E78" s="429">
        <f>C78*'Taršos faktoriai'!H21</f>
        <v>0</v>
      </c>
      <c r="F78" s="678">
        <f>E78*'Taršos faktoriai'!I21</f>
        <v>0</v>
      </c>
      <c r="G78" s="679">
        <f>E78*'Taršos faktoriai'!J21*VAP!$E$9/1000</f>
        <v>0</v>
      </c>
      <c r="H78" s="679">
        <f>E78*'Taršos faktoriai'!K21*VAP!$E$10/1000</f>
        <v>0</v>
      </c>
      <c r="I78" s="679">
        <f t="shared" si="1"/>
        <v>0</v>
      </c>
      <c r="J78" s="455"/>
    </row>
    <row r="79" spans="2:10" ht="15.75" x14ac:dyDescent="0.25">
      <c r="B79" s="1110" t="s">
        <v>148</v>
      </c>
      <c r="C79" s="1111"/>
      <c r="D79" s="1111"/>
      <c r="E79" s="1111">
        <f>C79*'Taršos faktoriai'!H23</f>
        <v>0</v>
      </c>
      <c r="F79" s="1111">
        <f>E79*'Taršos faktoriai'!I23</f>
        <v>0</v>
      </c>
      <c r="G79" s="1111">
        <f>E79*'Taršos faktoriai'!J23*VAP!$E$9/1000</f>
        <v>0</v>
      </c>
      <c r="H79" s="1111">
        <f>E79*'Taršos faktoriai'!K23*VAP!$E$10/1000</f>
        <v>0</v>
      </c>
      <c r="I79" s="1111"/>
      <c r="J79" s="1112"/>
    </row>
    <row r="80" spans="2:10" ht="15.75" x14ac:dyDescent="0.25">
      <c r="B80" s="452" t="str">
        <f>'Taršos faktoriai'!B24</f>
        <v>Gamtinės dujos, MWh</v>
      </c>
      <c r="C80" s="689"/>
      <c r="D80" s="382" t="s">
        <v>150</v>
      </c>
      <c r="E80" s="429">
        <f>C80*'Taršos faktoriai'!H24</f>
        <v>0</v>
      </c>
      <c r="F80" s="678">
        <f>E80*'Taršos faktoriai'!I24</f>
        <v>0</v>
      </c>
      <c r="G80" s="679">
        <f>E80*'Taršos faktoriai'!J24*VAP!$E$9/1000</f>
        <v>0</v>
      </c>
      <c r="H80" s="679">
        <f>E80*'Taršos faktoriai'!K24*VAP!$E$10/1000</f>
        <v>0</v>
      </c>
      <c r="I80" s="679">
        <f>F80+G80+H80</f>
        <v>0</v>
      </c>
      <c r="J80" s="455"/>
    </row>
    <row r="81" spans="2:10" ht="18" x14ac:dyDescent="0.25">
      <c r="B81" s="452" t="str">
        <f>'Taršos faktoriai'!B25</f>
        <v>Gamtinės dujos, 1000 m3</v>
      </c>
      <c r="C81" s="670">
        <v>19755.400000000001</v>
      </c>
      <c r="D81" s="374" t="s">
        <v>152</v>
      </c>
      <c r="E81" s="429">
        <f>C81*'Taršos faktoriai'!H25</f>
        <v>674.15302500000007</v>
      </c>
      <c r="F81" s="678">
        <f>E81*'Taršos faktoriai'!I25</f>
        <v>37307.628403500006</v>
      </c>
      <c r="G81" s="679">
        <f>E81*'Taršos faktoriai'!J25*VAP!$E$9/1000</f>
        <v>18.876284700000003</v>
      </c>
      <c r="H81" s="679">
        <f>E81*'Taršos faktoriai'!K25*VAP!$E$10/1000</f>
        <v>17.865055162500003</v>
      </c>
      <c r="I81" s="679">
        <f>F81+G81+H81</f>
        <v>37344.369743362513</v>
      </c>
      <c r="J81" s="455"/>
    </row>
    <row r="82" spans="2:10" ht="15.75" x14ac:dyDescent="0.25">
      <c r="B82" s="1110" t="s">
        <v>153</v>
      </c>
      <c r="C82" s="1111"/>
      <c r="D82" s="1111"/>
      <c r="E82" s="1111">
        <f>C82*'Taršos faktoriai'!H26</f>
        <v>0</v>
      </c>
      <c r="F82" s="1111">
        <f>E82*'Taršos faktoriai'!I26</f>
        <v>0</v>
      </c>
      <c r="G82" s="1111">
        <f>E82*'Taršos faktoriai'!J26*VAP!$E$9/1000</f>
        <v>0</v>
      </c>
      <c r="H82" s="1111">
        <f>E82*'Taršos faktoriai'!K26*VAP!$E$10/1000</f>
        <v>0</v>
      </c>
      <c r="I82" s="1111"/>
      <c r="J82" s="1112"/>
    </row>
    <row r="83" spans="2:10" ht="18" x14ac:dyDescent="0.25">
      <c r="B83" s="452" t="str">
        <f>'Taršos faktoriai'!B28</f>
        <v>Malkos ir kurui skirtos medienos atliekos (paslaugų sektorius)</v>
      </c>
      <c r="C83" s="686">
        <f>86264.5/582</f>
        <v>148.22079037800688</v>
      </c>
      <c r="D83" s="382" t="s">
        <v>368</v>
      </c>
      <c r="E83" s="429">
        <f>C83*'Taršos faktoriai'!H28</f>
        <v>1.2154104810996564</v>
      </c>
      <c r="F83" s="429"/>
      <c r="G83" s="679">
        <f>E83*'Taršos faktoriai'!J28*VAP!$E$9/1000</f>
        <v>0.32023635356013752</v>
      </c>
      <c r="H83" s="679">
        <f>E83*'Taršos faktoriai'!K28*VAP!$E$10/1000</f>
        <v>0.18358775317010309</v>
      </c>
      <c r="I83" s="679">
        <f t="shared" ref="I83:I88" si="2">G83+H83</f>
        <v>0.50382410673024058</v>
      </c>
      <c r="J83" s="678">
        <f>E83*'Taršos faktoriai'!I27</f>
        <v>126.52423108247423</v>
      </c>
    </row>
    <row r="84" spans="2:10" ht="15.75" x14ac:dyDescent="0.25">
      <c r="B84" s="452" t="s">
        <v>158</v>
      </c>
      <c r="C84" s="687"/>
      <c r="D84" s="382" t="s">
        <v>129</v>
      </c>
      <c r="E84" s="429">
        <f>C84*'Taršos faktoriai'!H29</f>
        <v>0</v>
      </c>
      <c r="F84" s="429"/>
      <c r="G84" s="679">
        <f>E84*'Taršos faktoriai'!J29*VAP!$E$9/1000</f>
        <v>0</v>
      </c>
      <c r="H84" s="679">
        <f>E84*'Taršos faktoriai'!K29*VAP!$E$10/1000</f>
        <v>0</v>
      </c>
      <c r="I84" s="679">
        <f t="shared" si="2"/>
        <v>0</v>
      </c>
      <c r="J84" s="678">
        <f>E84*'Taršos faktoriai'!I29</f>
        <v>0</v>
      </c>
    </row>
    <row r="85" spans="2:10" ht="15.75" x14ac:dyDescent="0.25">
      <c r="B85" s="452" t="s">
        <v>159</v>
      </c>
      <c r="C85" s="687"/>
      <c r="D85" s="382" t="s">
        <v>129</v>
      </c>
      <c r="E85" s="429">
        <f>C85*'Taršos faktoriai'!H30</f>
        <v>0</v>
      </c>
      <c r="F85" s="429"/>
      <c r="G85" s="679">
        <f>E85*'Taršos faktoriai'!J30*VAP!$E$9/1000</f>
        <v>0</v>
      </c>
      <c r="H85" s="679">
        <f>E85*'Taršos faktoriai'!K30*VAP!$E$10/1000</f>
        <v>0</v>
      </c>
      <c r="I85" s="679">
        <f t="shared" si="2"/>
        <v>0</v>
      </c>
      <c r="J85" s="678">
        <f>E85*'Taršos faktoriai'!I30</f>
        <v>0</v>
      </c>
    </row>
    <row r="86" spans="2:10" ht="15.75" x14ac:dyDescent="0.25">
      <c r="B86" s="452" t="s">
        <v>369</v>
      </c>
      <c r="C86" s="687"/>
      <c r="D86" s="382" t="s">
        <v>129</v>
      </c>
      <c r="E86" s="429">
        <f>C86*'Taršos faktoriai'!H31</f>
        <v>0</v>
      </c>
      <c r="F86" s="429"/>
      <c r="G86" s="679">
        <f>E86*'Taršos faktoriai'!J31*VAP!$E$9/1000</f>
        <v>0</v>
      </c>
      <c r="H86" s="679">
        <f>E86*'Taršos faktoriai'!K31*VAP!$E$10/1000</f>
        <v>0</v>
      </c>
      <c r="I86" s="679">
        <f t="shared" si="2"/>
        <v>0</v>
      </c>
      <c r="J86" s="678">
        <f>E86*'Taršos faktoriai'!I31</f>
        <v>0</v>
      </c>
    </row>
    <row r="87" spans="2:10" ht="18" x14ac:dyDescent="0.25">
      <c r="B87" s="452" t="s">
        <v>307</v>
      </c>
      <c r="C87" s="690">
        <v>1692</v>
      </c>
      <c r="D87" s="374" t="s">
        <v>152</v>
      </c>
      <c r="E87" s="429">
        <f>C87*'Taršos faktoriai'!H32</f>
        <v>33.840000000000003</v>
      </c>
      <c r="F87" s="429"/>
      <c r="G87" s="679">
        <f>E87*'Taršos faktoriai'!J32*VAP!$E$9/1000</f>
        <v>0.94752000000000014</v>
      </c>
      <c r="H87" s="679">
        <f>E87*'Taršos faktoriai'!K32*VAP!$E$10/1000</f>
        <v>0.89676000000000011</v>
      </c>
      <c r="I87" s="679">
        <f t="shared" si="2"/>
        <v>1.8442800000000004</v>
      </c>
      <c r="J87" s="678">
        <f>E87*'Taršos faktoriai'!I32</f>
        <v>1977.9480000000003</v>
      </c>
    </row>
    <row r="88" spans="2:10" ht="15.75" x14ac:dyDescent="0.25">
      <c r="B88" s="452" t="s">
        <v>162</v>
      </c>
      <c r="C88" s="690"/>
      <c r="D88" s="382" t="s">
        <v>129</v>
      </c>
      <c r="E88" s="429">
        <f>C88*'Taršos faktoriai'!H33</f>
        <v>0</v>
      </c>
      <c r="F88" s="429"/>
      <c r="G88" s="679">
        <f>E88*'Taršos faktoriai'!J33*VAP!$E$9/1000</f>
        <v>0</v>
      </c>
      <c r="H88" s="679">
        <f>E88*'Taršos faktoriai'!K33*VAP!$E$10/1000</f>
        <v>0</v>
      </c>
      <c r="I88" s="679">
        <f t="shared" si="2"/>
        <v>0</v>
      </c>
      <c r="J88" s="678">
        <f>E88*'Taršos faktoriai'!I33</f>
        <v>0</v>
      </c>
    </row>
    <row r="89" spans="2:10" ht="15.75" x14ac:dyDescent="0.25">
      <c r="B89" s="1110" t="s">
        <v>163</v>
      </c>
      <c r="C89" s="1111"/>
      <c r="D89" s="1111"/>
      <c r="E89" s="1111">
        <f>C89*'Taršos faktoriai'!H34</f>
        <v>0</v>
      </c>
      <c r="F89" s="1111">
        <f>E89*'Taršos faktoriai'!I34</f>
        <v>0</v>
      </c>
      <c r="G89" s="1111">
        <f>E89*'Taršos faktoriai'!J34*VAP!$E$9/1000</f>
        <v>0</v>
      </c>
      <c r="H89" s="1111">
        <f>E89*'Taršos faktoriai'!K34*VAP!$E$10/1000</f>
        <v>0</v>
      </c>
      <c r="I89" s="1111"/>
      <c r="J89" s="1112"/>
    </row>
    <row r="90" spans="2:10" ht="15.75" x14ac:dyDescent="0.25">
      <c r="B90" s="452" t="s">
        <v>164</v>
      </c>
      <c r="C90" s="688"/>
      <c r="D90" s="382" t="s">
        <v>129</v>
      </c>
      <c r="E90" s="429">
        <f>C90*'Taršos faktoriai'!H35</f>
        <v>0</v>
      </c>
      <c r="F90" s="678">
        <f>E90*'Taršos faktoriai'!I35</f>
        <v>0</v>
      </c>
      <c r="G90" s="679">
        <f>E90*'Taršos faktoriai'!J35*VAP!$E$9/1000</f>
        <v>0</v>
      </c>
      <c r="H90" s="679">
        <f>E90*'Taršos faktoriai'!K35*VAP!$E$10/1000</f>
        <v>0</v>
      </c>
      <c r="I90" s="679">
        <f>F90+G90+H90</f>
        <v>0</v>
      </c>
      <c r="J90" s="429"/>
    </row>
    <row r="91" spans="2:10" ht="15.75" x14ac:dyDescent="0.25">
      <c r="B91" s="452" t="s">
        <v>165</v>
      </c>
      <c r="C91" s="690"/>
      <c r="D91" s="382" t="s">
        <v>129</v>
      </c>
      <c r="E91" s="429">
        <f>C91*'Taršos faktoriai'!H36</f>
        <v>0</v>
      </c>
      <c r="F91" s="680"/>
      <c r="G91" s="679">
        <f>E91*'Taršos faktoriai'!J36*VAP!$E$9/1000</f>
        <v>0</v>
      </c>
      <c r="H91" s="679">
        <f>E91*'Taršos faktoriai'!K36*VAP!$E$10/1000</f>
        <v>0</v>
      </c>
      <c r="I91" s="681">
        <f>G91+H91</f>
        <v>0</v>
      </c>
      <c r="J91" s="681">
        <f>E91*'Taršos faktoriai'!I36</f>
        <v>0</v>
      </c>
    </row>
    <row r="92" spans="2:10" ht="15.75" x14ac:dyDescent="0.25">
      <c r="B92" s="452" t="str">
        <f>'Taršos faktoriai'!B37</f>
        <v>Kitas iškastinis kuras (padangos)</v>
      </c>
      <c r="C92" s="690"/>
      <c r="D92" s="382" t="s">
        <v>129</v>
      </c>
      <c r="E92" s="429">
        <f>C92*'Taršos faktoriai'!H37</f>
        <v>0</v>
      </c>
      <c r="F92" s="682">
        <f>E92*(1-0.237)*'Taršos faktoriai'!I37</f>
        <v>0</v>
      </c>
      <c r="G92" s="681">
        <f>E92*'Taršos faktoriai'!J37*VAP!$E$9/1000</f>
        <v>0</v>
      </c>
      <c r="H92" s="681">
        <f>E92*'Taršos faktoriai'!K37*VAP!$E$10/1000</f>
        <v>0</v>
      </c>
      <c r="I92" s="681">
        <f>F92+G92+H92</f>
        <v>0</v>
      </c>
      <c r="J92" s="683">
        <f>E92*0.237*'Taršos faktoriai'!I37</f>
        <v>0</v>
      </c>
    </row>
    <row r="93" spans="2:10" ht="15.75" x14ac:dyDescent="0.25">
      <c r="B93" s="452" t="s">
        <v>167</v>
      </c>
      <c r="C93" s="690"/>
      <c r="D93" s="382" t="s">
        <v>129</v>
      </c>
      <c r="E93" s="429">
        <f>C93*'Taršos faktoriai'!H38</f>
        <v>0</v>
      </c>
      <c r="F93" s="678">
        <f>E93*'Taršos faktoriai'!I38</f>
        <v>0</v>
      </c>
      <c r="G93" s="679">
        <f>E93*'Taršos faktoriai'!J38*VAP!$E$9/1000</f>
        <v>0</v>
      </c>
      <c r="H93" s="679">
        <f>E93*'Taršos faktoriai'!K38*VAP!$E$10/1000</f>
        <v>0</v>
      </c>
      <c r="I93" s="679">
        <f>F93+G93+H93</f>
        <v>0</v>
      </c>
      <c r="J93" s="429"/>
    </row>
    <row r="94" spans="2:10" ht="15.75" x14ac:dyDescent="0.25">
      <c r="B94" s="452" t="s">
        <v>168</v>
      </c>
      <c r="C94" s="690"/>
      <c r="D94" s="382" t="s">
        <v>129</v>
      </c>
      <c r="E94" s="429">
        <f>C94*'Taršos faktoriai'!H39</f>
        <v>0</v>
      </c>
      <c r="F94" s="684"/>
      <c r="G94" s="679">
        <f>E94*'Taršos faktoriai'!J39*VAP!$E$9/1000</f>
        <v>0</v>
      </c>
      <c r="H94" s="679">
        <f>E94*'Taršos faktoriai'!K39*VAP!$E$10/1000</f>
        <v>0</v>
      </c>
      <c r="I94" s="681">
        <f>G94+H94</f>
        <v>0</v>
      </c>
      <c r="J94" s="682">
        <f>E94*'Taršos faktoriai'!I39</f>
        <v>0</v>
      </c>
    </row>
    <row r="95" spans="2:10" ht="15.75" x14ac:dyDescent="0.25">
      <c r="B95" s="1110" t="s">
        <v>370</v>
      </c>
      <c r="C95" s="1111"/>
      <c r="D95" s="1111"/>
      <c r="E95" s="1111"/>
      <c r="F95" s="1111"/>
      <c r="G95" s="1111"/>
      <c r="H95" s="1111"/>
      <c r="I95" s="1111"/>
      <c r="J95" s="1112"/>
    </row>
    <row r="96" spans="2:10" ht="20.85" customHeight="1" x14ac:dyDescent="0.25">
      <c r="B96" s="458" t="s">
        <v>177</v>
      </c>
      <c r="C96" s="690"/>
      <c r="D96" s="459" t="s">
        <v>150</v>
      </c>
      <c r="E96" s="444"/>
      <c r="F96" s="445"/>
      <c r="G96" s="444"/>
      <c r="H96" s="444"/>
      <c r="I96" s="673">
        <f>C96*'Taršos faktoriai'!M50</f>
        <v>0</v>
      </c>
      <c r="J96" s="444"/>
    </row>
    <row r="97" spans="2:10" ht="15.75" x14ac:dyDescent="0.25">
      <c r="B97" s="327" t="s">
        <v>181</v>
      </c>
      <c r="C97" s="690"/>
      <c r="D97" s="328" t="s">
        <v>150</v>
      </c>
      <c r="E97" s="329"/>
      <c r="F97" s="324"/>
      <c r="G97" s="324"/>
      <c r="H97" s="324"/>
      <c r="I97" s="681">
        <f>C97*'Taršos faktoriai'!M51</f>
        <v>0</v>
      </c>
      <c r="J97" s="324"/>
    </row>
    <row r="98" spans="2:10" ht="15.75" x14ac:dyDescent="0.25">
      <c r="B98" s="223"/>
      <c r="C98" s="223"/>
      <c r="D98" s="223"/>
      <c r="E98" s="223"/>
      <c r="F98" s="223"/>
      <c r="G98" s="223"/>
      <c r="H98" s="223"/>
      <c r="I98" s="223"/>
      <c r="J98" s="223"/>
    </row>
    <row r="99" spans="2:10" s="132" customFormat="1" ht="15.75" x14ac:dyDescent="0.25">
      <c r="B99" s="232" t="s">
        <v>316</v>
      </c>
      <c r="C99" s="233"/>
      <c r="D99" s="233"/>
      <c r="E99" s="233"/>
      <c r="F99" s="233"/>
      <c r="G99" s="233"/>
      <c r="H99" s="233"/>
      <c r="I99" s="233"/>
      <c r="J99" s="233"/>
    </row>
    <row r="101" spans="2:10" ht="15.75" x14ac:dyDescent="0.25">
      <c r="B101" s="1117" t="s">
        <v>330</v>
      </c>
      <c r="C101" s="1105" t="s">
        <v>331</v>
      </c>
      <c r="D101" s="1105" t="s">
        <v>332</v>
      </c>
      <c r="E101" s="1105" t="s">
        <v>333</v>
      </c>
      <c r="F101" s="1099" t="s">
        <v>334</v>
      </c>
      <c r="G101" s="223"/>
      <c r="H101" s="223"/>
      <c r="I101" s="223"/>
      <c r="J101" s="223"/>
    </row>
    <row r="102" spans="2:10" ht="15.75" x14ac:dyDescent="0.25">
      <c r="B102" s="1113"/>
      <c r="C102" s="1104"/>
      <c r="D102" s="1104"/>
      <c r="E102" s="1104"/>
      <c r="F102" s="1100"/>
      <c r="G102" s="223"/>
      <c r="H102" s="223"/>
      <c r="I102" s="223"/>
      <c r="J102" s="223"/>
    </row>
    <row r="103" spans="2:10" ht="258.95" customHeight="1" x14ac:dyDescent="0.25">
      <c r="B103" s="439" t="s">
        <v>371</v>
      </c>
      <c r="C103" s="439" t="s">
        <v>372</v>
      </c>
      <c r="D103" s="451" t="s">
        <v>373</v>
      </c>
      <c r="E103" s="460" t="s">
        <v>338</v>
      </c>
      <c r="F103" s="439" t="s">
        <v>364</v>
      </c>
      <c r="G103" s="223"/>
      <c r="H103" s="223"/>
      <c r="I103" s="223"/>
      <c r="J103" s="223"/>
    </row>
    <row r="104" spans="2:10" ht="15.75" x14ac:dyDescent="0.25">
      <c r="B104" s="223"/>
      <c r="C104" s="223"/>
      <c r="D104" s="223"/>
      <c r="E104" s="223"/>
      <c r="F104" s="223"/>
      <c r="G104" s="223"/>
      <c r="H104" s="223"/>
      <c r="I104" s="223"/>
      <c r="J104" s="223"/>
    </row>
    <row r="105" spans="2:10" ht="15.75" x14ac:dyDescent="0.25">
      <c r="B105" s="223"/>
      <c r="C105" s="223"/>
      <c r="D105" s="223"/>
      <c r="E105" s="223"/>
      <c r="F105" s="223"/>
      <c r="G105" s="223"/>
      <c r="H105" s="223"/>
      <c r="I105" s="223"/>
      <c r="J105" s="223"/>
    </row>
    <row r="106" spans="2:10" ht="29.1" customHeight="1" x14ac:dyDescent="0.25">
      <c r="B106" s="1101" t="s">
        <v>340</v>
      </c>
      <c r="C106" s="1101" t="s">
        <v>356</v>
      </c>
      <c r="D106" s="1101" t="s">
        <v>357</v>
      </c>
      <c r="E106" s="1099" t="s">
        <v>365</v>
      </c>
      <c r="F106" s="1114" t="s">
        <v>285</v>
      </c>
      <c r="G106" s="1115"/>
      <c r="H106" s="1115"/>
      <c r="I106" s="1115"/>
      <c r="J106" s="1116"/>
    </row>
    <row r="107" spans="2:10" ht="18.75" x14ac:dyDescent="0.25">
      <c r="B107" s="1102"/>
      <c r="C107" s="1102"/>
      <c r="D107" s="1102"/>
      <c r="E107" s="1100"/>
      <c r="F107" s="399" t="s">
        <v>288</v>
      </c>
      <c r="G107" s="399" t="s">
        <v>289</v>
      </c>
      <c r="H107" s="399" t="s">
        <v>290</v>
      </c>
      <c r="I107" s="820" t="s">
        <v>291</v>
      </c>
      <c r="J107" s="399" t="s">
        <v>292</v>
      </c>
    </row>
    <row r="108" spans="2:10" ht="15.75" x14ac:dyDescent="0.25">
      <c r="B108" s="1110" t="s">
        <v>127</v>
      </c>
      <c r="C108" s="1111"/>
      <c r="D108" s="1111"/>
      <c r="E108" s="1111"/>
      <c r="F108" s="1111"/>
      <c r="G108" s="1111"/>
      <c r="H108" s="1111"/>
      <c r="I108" s="1111"/>
      <c r="J108" s="1112"/>
    </row>
    <row r="109" spans="2:10" ht="15.75" x14ac:dyDescent="0.25">
      <c r="B109" s="452" t="str">
        <f>'Taršos faktoriai'!B7</f>
        <v>Kūrenimui skirti ir kiti gazoliai (įskaitant dyzeliną)</v>
      </c>
      <c r="C109" s="395"/>
      <c r="D109" s="382" t="s">
        <v>129</v>
      </c>
      <c r="E109" s="437">
        <f>C109*'Taršos faktoriai'!H7</f>
        <v>0</v>
      </c>
      <c r="F109" s="453">
        <f>E109*'Taršos faktoriai'!I7</f>
        <v>0</v>
      </c>
      <c r="G109" s="454">
        <f>E109*'Taršos faktoriai'!J7*VAP!$E$9/1000</f>
        <v>0</v>
      </c>
      <c r="H109" s="454">
        <f>E109*'Taršos faktoriai'!K7*VAP!$E$10/1000</f>
        <v>0</v>
      </c>
      <c r="I109" s="454">
        <f>F109+G109+H109</f>
        <v>0</v>
      </c>
      <c r="J109" s="382"/>
    </row>
    <row r="110" spans="2:10" ht="15.75" x14ac:dyDescent="0.25">
      <c r="B110" s="452" t="str">
        <f>'Taršos faktoriai'!B8</f>
        <v>Skystasis kuras (mazutas), turintis mažiau kaip 1% sieros</v>
      </c>
      <c r="C110" s="395"/>
      <c r="D110" s="382" t="s">
        <v>129</v>
      </c>
      <c r="E110" s="437">
        <f>C110*'Taršos faktoriai'!H8</f>
        <v>0</v>
      </c>
      <c r="F110" s="453">
        <f>E110*'Taršos faktoriai'!I8</f>
        <v>0</v>
      </c>
      <c r="G110" s="454">
        <f>E110*'Taršos faktoriai'!J8*VAP!$E$9/1000</f>
        <v>0</v>
      </c>
      <c r="H110" s="454">
        <f>E110*'Taršos faktoriai'!K8*VAP!$E$10/1000</f>
        <v>0</v>
      </c>
      <c r="I110" s="454">
        <f t="shared" ref="I110:I127" si="3">F110+G110+H110</f>
        <v>0</v>
      </c>
      <c r="J110" s="382"/>
    </row>
    <row r="111" spans="2:10" ht="15.75" x14ac:dyDescent="0.25">
      <c r="B111" s="452" t="str">
        <f>'Taršos faktoriai'!B9</f>
        <v>Skystasis kuras (mazutas), turintis 1% ir daugiau sieros</v>
      </c>
      <c r="C111" s="395"/>
      <c r="D111" s="382" t="s">
        <v>129</v>
      </c>
      <c r="E111" s="437">
        <f>C111*'Taršos faktoriai'!H9</f>
        <v>0</v>
      </c>
      <c r="F111" s="453">
        <f>E111*'Taršos faktoriai'!I9</f>
        <v>0</v>
      </c>
      <c r="G111" s="454">
        <f>E111*'Taršos faktoriai'!J9*VAP!$E$9/1000</f>
        <v>0</v>
      </c>
      <c r="H111" s="454">
        <f>E111*'Taršos faktoriai'!K9*VAP!$E$10/1000</f>
        <v>0</v>
      </c>
      <c r="I111" s="454">
        <f t="shared" si="3"/>
        <v>0</v>
      </c>
      <c r="J111" s="382"/>
    </row>
    <row r="112" spans="2:10" ht="15.75" x14ac:dyDescent="0.25">
      <c r="B112" s="452" t="str">
        <f>'Taršos faktoriai'!B10</f>
        <v>Suskystintos naftos dujos</v>
      </c>
      <c r="C112" s="395"/>
      <c r="D112" s="382" t="s">
        <v>129</v>
      </c>
      <c r="E112" s="437">
        <f>C112*'Taršos faktoriai'!H10</f>
        <v>0</v>
      </c>
      <c r="F112" s="453">
        <f>E112*'Taršos faktoriai'!I10</f>
        <v>0</v>
      </c>
      <c r="G112" s="454">
        <f>E112*'Taršos faktoriai'!J10*VAP!$E$9/1000</f>
        <v>0</v>
      </c>
      <c r="H112" s="454">
        <f>E112*'Taršos faktoriai'!K10*VAP!$E$10/1000</f>
        <v>0</v>
      </c>
      <c r="I112" s="454">
        <f t="shared" si="3"/>
        <v>0</v>
      </c>
      <c r="J112" s="382"/>
    </row>
    <row r="113" spans="2:10" ht="15.75" x14ac:dyDescent="0.25">
      <c r="B113" s="452" t="str">
        <f>'Taršos faktoriai'!B11</f>
        <v>Skalūnų alyva ir kiti distiliatai</v>
      </c>
      <c r="C113" s="395"/>
      <c r="D113" s="382" t="s">
        <v>129</v>
      </c>
      <c r="E113" s="437">
        <f>C113*'Taršos faktoriai'!H11</f>
        <v>0</v>
      </c>
      <c r="F113" s="453">
        <f>E113*'Taršos faktoriai'!I11</f>
        <v>0</v>
      </c>
      <c r="G113" s="454">
        <f>E113*'Taršos faktoriai'!J11*VAP!$E$9/1000</f>
        <v>0</v>
      </c>
      <c r="H113" s="454">
        <f>E113*'Taršos faktoriai'!K11*VAP!$E$10/1000</f>
        <v>0</v>
      </c>
      <c r="I113" s="454">
        <f t="shared" si="3"/>
        <v>0</v>
      </c>
      <c r="J113" s="382"/>
    </row>
    <row r="114" spans="2:10" ht="15.75" x14ac:dyDescent="0.25">
      <c r="B114" s="452" t="str">
        <f>'Taršos faktoriai'!B12</f>
        <v>Žalia nafta</v>
      </c>
      <c r="C114" s="395"/>
      <c r="D114" s="382" t="s">
        <v>129</v>
      </c>
      <c r="E114" s="437">
        <f>C114*'Taršos faktoriai'!H12</f>
        <v>0</v>
      </c>
      <c r="F114" s="453">
        <f>E114*'Taršos faktoriai'!I12</f>
        <v>0</v>
      </c>
      <c r="G114" s="454">
        <f>E114*'Taršos faktoriai'!J12*VAP!$E$9/1000</f>
        <v>0</v>
      </c>
      <c r="H114" s="454">
        <f>E114*'Taršos faktoriai'!K12*VAP!$E$10/1000</f>
        <v>0</v>
      </c>
      <c r="I114" s="454">
        <f t="shared" si="3"/>
        <v>0</v>
      </c>
      <c r="J114" s="382"/>
    </row>
    <row r="115" spans="2:10" ht="15.75" x14ac:dyDescent="0.25">
      <c r="B115" s="452" t="str">
        <f>'Taršos faktoriai'!B13</f>
        <v>Naftos koksas</v>
      </c>
      <c r="C115" s="395"/>
      <c r="D115" s="382" t="s">
        <v>129</v>
      </c>
      <c r="E115" s="437">
        <f>C115*'Taršos faktoriai'!H13</f>
        <v>0</v>
      </c>
      <c r="F115" s="453">
        <f>E115*'Taršos faktoriai'!I13</f>
        <v>0</v>
      </c>
      <c r="G115" s="454">
        <f>E115*'Taršos faktoriai'!J13*VAP!$E$9/1000</f>
        <v>0</v>
      </c>
      <c r="H115" s="454">
        <f>E115*'Taršos faktoriai'!K13*VAP!$E$10/1000</f>
        <v>0</v>
      </c>
      <c r="I115" s="454">
        <f t="shared" si="3"/>
        <v>0</v>
      </c>
      <c r="J115" s="382"/>
    </row>
    <row r="116" spans="2:10" ht="15.75" x14ac:dyDescent="0.25">
      <c r="B116" s="1110" t="s">
        <v>366</v>
      </c>
      <c r="C116" s="1111"/>
      <c r="D116" s="1111"/>
      <c r="E116" s="1111"/>
      <c r="F116" s="1111"/>
      <c r="G116" s="1111"/>
      <c r="H116" s="1111"/>
      <c r="I116" s="1111"/>
      <c r="J116" s="1112"/>
    </row>
    <row r="117" spans="2:10" ht="15.75" x14ac:dyDescent="0.25">
      <c r="B117" s="452" t="str">
        <f>'Taršos faktoriai'!B15</f>
        <v>Koksas ir puskoksis</v>
      </c>
      <c r="C117" s="687"/>
      <c r="D117" s="382" t="s">
        <v>129</v>
      </c>
      <c r="E117" s="429">
        <f>C117*'Taršos faktoriai'!H15</f>
        <v>0</v>
      </c>
      <c r="F117" s="678">
        <f>E117*'Taršos faktoriai'!I15</f>
        <v>0</v>
      </c>
      <c r="G117" s="679">
        <f>E117*'Taršos faktoriai'!J15*VAP!$E$9/1000</f>
        <v>0</v>
      </c>
      <c r="H117" s="679">
        <f>E117*'Taršos faktoriai'!K15*VAP!$E$10/1000</f>
        <v>0</v>
      </c>
      <c r="I117" s="679">
        <f t="shared" si="3"/>
        <v>0</v>
      </c>
      <c r="J117" s="382"/>
    </row>
    <row r="118" spans="2:10" ht="15.75" x14ac:dyDescent="0.25">
      <c r="B118" s="452" t="str">
        <f>'Taršos faktoriai'!B16</f>
        <v>Kitos bituminės anglys</v>
      </c>
      <c r="C118" s="687"/>
      <c r="D118" s="382" t="s">
        <v>129</v>
      </c>
      <c r="E118" s="429">
        <f>C118*'Taršos faktoriai'!H16</f>
        <v>0</v>
      </c>
      <c r="F118" s="678">
        <f>E118*'Taršos faktoriai'!I16</f>
        <v>0</v>
      </c>
      <c r="G118" s="679">
        <f>E118*'Taršos faktoriai'!J16*VAP!$E$9/1000</f>
        <v>0</v>
      </c>
      <c r="H118" s="679">
        <f>E118*'Taršos faktoriai'!K16*VAP!$E$10/1000</f>
        <v>0</v>
      </c>
      <c r="I118" s="679">
        <f t="shared" si="3"/>
        <v>0</v>
      </c>
      <c r="J118" s="382"/>
    </row>
    <row r="119" spans="2:10" ht="15.75" x14ac:dyDescent="0.25">
      <c r="B119" s="452" t="str">
        <f>'Taršos faktoriai'!B17</f>
        <v>Antracitas</v>
      </c>
      <c r="C119" s="687"/>
      <c r="D119" s="382" t="s">
        <v>129</v>
      </c>
      <c r="E119" s="429">
        <f>C119*'Taršos faktoriai'!H17</f>
        <v>0</v>
      </c>
      <c r="F119" s="678">
        <f>E119*'Taršos faktoriai'!I17</f>
        <v>0</v>
      </c>
      <c r="G119" s="679">
        <f>E119*'Taršos faktoriai'!J17*VAP!$E$9/1000</f>
        <v>0</v>
      </c>
      <c r="H119" s="679">
        <f>E119*'Taršos faktoriai'!K17*VAP!$E$10/1000</f>
        <v>0</v>
      </c>
      <c r="I119" s="679">
        <f t="shared" si="3"/>
        <v>0</v>
      </c>
      <c r="J119" s="382"/>
    </row>
    <row r="120" spans="2:10" ht="15.75" x14ac:dyDescent="0.25">
      <c r="B120" s="452" t="str">
        <f>'Taršos faktoriai'!B18</f>
        <v>Subbituminės akmens anglys</v>
      </c>
      <c r="C120" s="688"/>
      <c r="D120" s="382" t="s">
        <v>129</v>
      </c>
      <c r="E120" s="429">
        <f>C120*'Taršos faktoriai'!H18</f>
        <v>0</v>
      </c>
      <c r="F120" s="678">
        <f>E120*'Taršos faktoriai'!I18</f>
        <v>0</v>
      </c>
      <c r="G120" s="679">
        <f>E120*'Taršos faktoriai'!J18*VAP!$E$9/1000</f>
        <v>0</v>
      </c>
      <c r="H120" s="679">
        <f>E120*'Taršos faktoriai'!K18*VAP!$E$10/1000</f>
        <v>0</v>
      </c>
      <c r="I120" s="679">
        <f t="shared" si="3"/>
        <v>0</v>
      </c>
      <c r="J120" s="417"/>
    </row>
    <row r="121" spans="2:10" ht="15.75" x14ac:dyDescent="0.25">
      <c r="B121" s="452" t="str">
        <f>'Taršos faktoriai'!B19</f>
        <v>Lignitas arba rusvosios anglys</v>
      </c>
      <c r="C121" s="687"/>
      <c r="D121" s="382" t="s">
        <v>129</v>
      </c>
      <c r="E121" s="429">
        <f>C121*'Taršos faktoriai'!H19</f>
        <v>0</v>
      </c>
      <c r="F121" s="678">
        <f>E121*'Taršos faktoriai'!I19</f>
        <v>0</v>
      </c>
      <c r="G121" s="679">
        <f>E121*'Taršos faktoriai'!J19*VAP!$E$9/1000</f>
        <v>0</v>
      </c>
      <c r="H121" s="679">
        <f>E121*'Taršos faktoriai'!K19*VAP!$E$10/1000</f>
        <v>0</v>
      </c>
      <c r="I121" s="679">
        <f t="shared" si="3"/>
        <v>0</v>
      </c>
      <c r="J121" s="417"/>
    </row>
    <row r="122" spans="2:10" ht="15.75" x14ac:dyDescent="0.25">
      <c r="B122" s="1106" t="s">
        <v>367</v>
      </c>
      <c r="C122" s="1107"/>
      <c r="D122" s="1107"/>
      <c r="E122" s="1107"/>
      <c r="F122" s="1107"/>
      <c r="G122" s="1107"/>
      <c r="H122" s="1107"/>
      <c r="I122" s="1107"/>
      <c r="J122" s="1108"/>
    </row>
    <row r="123" spans="2:10" ht="15.75" x14ac:dyDescent="0.25">
      <c r="B123" s="452" t="str">
        <f>'Taršos faktoriai'!B22</f>
        <v>Durpės kurui</v>
      </c>
      <c r="C123" s="687"/>
      <c r="D123" s="382" t="s">
        <v>129</v>
      </c>
      <c r="E123" s="429">
        <f>C123*'Taršos faktoriai'!H22</f>
        <v>0</v>
      </c>
      <c r="F123" s="678">
        <f>E123*'Taršos faktoriai'!I22</f>
        <v>0</v>
      </c>
      <c r="G123" s="679">
        <f>E123*'Taršos faktoriai'!J22*VAP!$E$9/1000</f>
        <v>0</v>
      </c>
      <c r="H123" s="679">
        <f>E123*'Taršos faktoriai'!K22*VAP!$E$10/1000</f>
        <v>0</v>
      </c>
      <c r="I123" s="679">
        <f t="shared" si="3"/>
        <v>0</v>
      </c>
      <c r="J123" s="417"/>
    </row>
    <row r="124" spans="2:10" ht="15.75" x14ac:dyDescent="0.25">
      <c r="B124" s="452" t="str">
        <f>'Taršos faktoriai'!B21</f>
        <v>Durpių briketai</v>
      </c>
      <c r="C124" s="687"/>
      <c r="D124" s="382" t="s">
        <v>129</v>
      </c>
      <c r="E124" s="429">
        <f>C124*'Taršos faktoriai'!H21</f>
        <v>0</v>
      </c>
      <c r="F124" s="678">
        <f>E124*'Taršos faktoriai'!I21</f>
        <v>0</v>
      </c>
      <c r="G124" s="679">
        <f>E124*'Taršos faktoriai'!J21*VAP!$E$9/1000</f>
        <v>0</v>
      </c>
      <c r="H124" s="679">
        <f>E124*'Taršos faktoriai'!K21*VAP!$E$10/1000</f>
        <v>0</v>
      </c>
      <c r="I124" s="679">
        <f t="shared" si="3"/>
        <v>0</v>
      </c>
      <c r="J124" s="417"/>
    </row>
    <row r="125" spans="2:10" ht="15.75" x14ac:dyDescent="0.25">
      <c r="B125" s="1110" t="s">
        <v>148</v>
      </c>
      <c r="C125" s="1111"/>
      <c r="D125" s="1111"/>
      <c r="E125" s="1111"/>
      <c r="F125" s="1111"/>
      <c r="G125" s="1111"/>
      <c r="H125" s="1111"/>
      <c r="I125" s="1111"/>
      <c r="J125" s="1112"/>
    </row>
    <row r="126" spans="2:10" ht="15.75" x14ac:dyDescent="0.25">
      <c r="B126" s="452" t="str">
        <f>'Taršos faktoriai'!B24</f>
        <v>Gamtinės dujos, MWh</v>
      </c>
      <c r="C126" s="395"/>
      <c r="D126" s="375" t="s">
        <v>150</v>
      </c>
      <c r="E126" s="429">
        <f>C126*'Taršos faktoriai'!H24</f>
        <v>0</v>
      </c>
      <c r="F126" s="678">
        <f>E126*'Taršos faktoriai'!I24</f>
        <v>0</v>
      </c>
      <c r="G126" s="679">
        <f>E126*'Taršos faktoriai'!J24*VAP!$E$9/1000</f>
        <v>0</v>
      </c>
      <c r="H126" s="679">
        <f>E126*'Taršos faktoriai'!K24*VAP!$E$10/1000</f>
        <v>0</v>
      </c>
      <c r="I126" s="679">
        <f t="shared" si="3"/>
        <v>0</v>
      </c>
      <c r="J126" s="461"/>
    </row>
    <row r="127" spans="2:10" ht="18" x14ac:dyDescent="0.25">
      <c r="B127" s="452" t="s">
        <v>374</v>
      </c>
      <c r="C127" s="456">
        <v>335.59100000000001</v>
      </c>
      <c r="D127" s="374" t="s">
        <v>152</v>
      </c>
      <c r="E127" s="429">
        <f>C127*'Taršos faktoriai'!H25</f>
        <v>11.452042875000002</v>
      </c>
      <c r="F127" s="678">
        <f>E127*'Taršos faktoriai'!I25</f>
        <v>633.75605270250014</v>
      </c>
      <c r="G127" s="679">
        <f>E127*'Taršos faktoriai'!J25*VAP!$E$9/1000</f>
        <v>0.32065720050000002</v>
      </c>
      <c r="H127" s="679">
        <f>E127*'Taršos faktoriai'!K25*VAP!$E$10/1000</f>
        <v>0.30347913618750005</v>
      </c>
      <c r="I127" s="679">
        <f t="shared" si="3"/>
        <v>634.38018903918771</v>
      </c>
      <c r="J127" s="461"/>
    </row>
    <row r="128" spans="2:10" ht="15.75" x14ac:dyDescent="0.25">
      <c r="B128" s="1110" t="s">
        <v>153</v>
      </c>
      <c r="C128" s="1111"/>
      <c r="D128" s="1111"/>
      <c r="E128" s="1111"/>
      <c r="F128" s="1111"/>
      <c r="G128" s="1111"/>
      <c r="H128" s="1111"/>
      <c r="I128" s="1111"/>
      <c r="J128" s="1112"/>
    </row>
    <row r="129" spans="2:10" ht="18" x14ac:dyDescent="0.25">
      <c r="B129" s="452" t="str">
        <f>'Taršos faktoriai'!B28</f>
        <v>Malkos ir kurui skirtos medienos atliekos (paslaugų sektorius)</v>
      </c>
      <c r="C129" s="686"/>
      <c r="D129" s="382" t="s">
        <v>368</v>
      </c>
      <c r="E129" s="429">
        <f>C129*'Taršos faktoriai'!H28</f>
        <v>0</v>
      </c>
      <c r="F129" s="429"/>
      <c r="G129" s="679">
        <f>E129*'Taršos faktoriai'!J28*VAP!$E$9/1000</f>
        <v>0</v>
      </c>
      <c r="H129" s="679">
        <f>E129*'Taršos faktoriai'!K28*VAP!$E$10/1000</f>
        <v>0</v>
      </c>
      <c r="I129" s="679">
        <f t="shared" ref="I129:I134" si="4">G129+H129</f>
        <v>0</v>
      </c>
      <c r="J129" s="678">
        <f>E129*'Taršos faktoriai'!I27</f>
        <v>0</v>
      </c>
    </row>
    <row r="130" spans="2:10" ht="15.75" x14ac:dyDescent="0.25">
      <c r="B130" s="452" t="str">
        <f>'Taršos faktoriai'!B29</f>
        <v>Kitas kietasis biokuras (žemės ūkio atliekos)</v>
      </c>
      <c r="C130" s="687"/>
      <c r="D130" s="382" t="s">
        <v>129</v>
      </c>
      <c r="E130" s="429">
        <f>C130*'Taršos faktoriai'!H29</f>
        <v>0</v>
      </c>
      <c r="F130" s="429"/>
      <c r="G130" s="679">
        <f>E130*'Taršos faktoriai'!J29*VAP!$E$9/1000</f>
        <v>0</v>
      </c>
      <c r="H130" s="679">
        <f>E130*'Taršos faktoriai'!K29*VAP!$E$10/1000</f>
        <v>0</v>
      </c>
      <c r="I130" s="679">
        <f t="shared" si="4"/>
        <v>0</v>
      </c>
      <c r="J130" s="678">
        <f>E130*'Taršos faktoriai'!I29</f>
        <v>0</v>
      </c>
    </row>
    <row r="131" spans="2:10" ht="15.75" x14ac:dyDescent="0.25">
      <c r="B131" s="452" t="str">
        <f>'Taršos faktoriai'!B30</f>
        <v>Bioetanolis</v>
      </c>
      <c r="C131" s="687"/>
      <c r="D131" s="382" t="s">
        <v>129</v>
      </c>
      <c r="E131" s="429">
        <f>C131*'Taršos faktoriai'!H30</f>
        <v>0</v>
      </c>
      <c r="F131" s="429"/>
      <c r="G131" s="679">
        <f>E131*'Taršos faktoriai'!J30*VAP!$E$9/1000</f>
        <v>0</v>
      </c>
      <c r="H131" s="679">
        <f>E131*'Taršos faktoriai'!K30*VAP!$E$10/1000</f>
        <v>0</v>
      </c>
      <c r="I131" s="679">
        <f t="shared" si="4"/>
        <v>0</v>
      </c>
      <c r="J131" s="678">
        <f>E131*'Taršos faktoriai'!I30</f>
        <v>0</v>
      </c>
    </row>
    <row r="132" spans="2:10" ht="15.75" x14ac:dyDescent="0.25">
      <c r="B132" s="452" t="str">
        <f>'Taršos faktoriai'!B31</f>
        <v>Biodyzelinas - metilo (etilo) esteris</v>
      </c>
      <c r="C132" s="687"/>
      <c r="D132" s="382" t="s">
        <v>129</v>
      </c>
      <c r="E132" s="429">
        <f>C132*'Taršos faktoriai'!H31</f>
        <v>0</v>
      </c>
      <c r="F132" s="429"/>
      <c r="G132" s="679">
        <f>E132*'Taršos faktoriai'!J31*VAP!$E$9/1000</f>
        <v>0</v>
      </c>
      <c r="H132" s="679">
        <f>E132*'Taršos faktoriai'!K31*VAP!$E$10/1000</f>
        <v>0</v>
      </c>
      <c r="I132" s="679">
        <f t="shared" si="4"/>
        <v>0</v>
      </c>
      <c r="J132" s="678">
        <f>E132*'Taršos faktoriai'!I31</f>
        <v>0</v>
      </c>
    </row>
    <row r="133" spans="2:10" ht="18" x14ac:dyDescent="0.25">
      <c r="B133" s="452" t="str">
        <f>'Taršos faktoriai'!B32</f>
        <v xml:space="preserve">Biodujos, </v>
      </c>
      <c r="C133" s="690"/>
      <c r="D133" s="374" t="s">
        <v>152</v>
      </c>
      <c r="E133" s="429">
        <f>C133*'Taršos faktoriai'!H32</f>
        <v>0</v>
      </c>
      <c r="F133" s="429"/>
      <c r="G133" s="679">
        <f>E133*'Taršos faktoriai'!J32*VAP!$E$9/1000</f>
        <v>0</v>
      </c>
      <c r="H133" s="679">
        <f>E133*'Taršos faktoriai'!K32*VAP!$E$10/1000</f>
        <v>0</v>
      </c>
      <c r="I133" s="679">
        <f t="shared" si="4"/>
        <v>0</v>
      </c>
      <c r="J133" s="678">
        <f>E133*'Taršos faktoriai'!I32</f>
        <v>0</v>
      </c>
    </row>
    <row r="134" spans="2:10" ht="15.75" x14ac:dyDescent="0.25">
      <c r="B134" s="452" t="str">
        <f>'Taršos faktoriai'!B33</f>
        <v>Medžio anglys</v>
      </c>
      <c r="C134" s="576"/>
      <c r="D134" s="382" t="s">
        <v>129</v>
      </c>
      <c r="E134" s="429">
        <f>C134*'Taršos faktoriai'!H33</f>
        <v>0</v>
      </c>
      <c r="F134" s="429"/>
      <c r="G134" s="679">
        <f>E134*'Taršos faktoriai'!J33*VAP!$E$9/1000</f>
        <v>0</v>
      </c>
      <c r="H134" s="679">
        <f>E134*'Taršos faktoriai'!K33*VAP!$E$10/1000</f>
        <v>0</v>
      </c>
      <c r="I134" s="679">
        <f t="shared" si="4"/>
        <v>0</v>
      </c>
      <c r="J134" s="678">
        <f>E134*'Taršos faktoriai'!I33</f>
        <v>0</v>
      </c>
    </row>
    <row r="135" spans="2:10" ht="15.75" x14ac:dyDescent="0.25">
      <c r="B135" s="1110" t="s">
        <v>163</v>
      </c>
      <c r="C135" s="1111"/>
      <c r="D135" s="1111"/>
      <c r="E135" s="1111"/>
      <c r="F135" s="1111"/>
      <c r="G135" s="1111"/>
      <c r="H135" s="1111"/>
      <c r="I135" s="1111"/>
      <c r="J135" s="1112"/>
    </row>
    <row r="136" spans="2:10" ht="15.75" x14ac:dyDescent="0.25">
      <c r="B136" s="452" t="str">
        <f>'Taršos faktoriai'!B35</f>
        <v>Pramoninės atliekos (neatsinaujinančios)</v>
      </c>
      <c r="C136" s="457"/>
      <c r="D136" s="382" t="s">
        <v>129</v>
      </c>
      <c r="E136" s="437">
        <f>C136*'Taršos faktoriai'!H35</f>
        <v>0</v>
      </c>
      <c r="F136" s="453">
        <f>E136*'Taršos faktoriai'!I35</f>
        <v>0</v>
      </c>
      <c r="G136" s="454">
        <f>E136*'Taršos faktoriai'!J35*VAP!$E$9/1000</f>
        <v>0</v>
      </c>
      <c r="H136" s="454">
        <f>E136*'Taršos faktoriai'!K35*VAP!$E$10/1000</f>
        <v>0</v>
      </c>
      <c r="I136" s="454">
        <f>F136+G136+H136</f>
        <v>0</v>
      </c>
      <c r="J136" s="437"/>
    </row>
    <row r="137" spans="2:10" ht="15.75" x14ac:dyDescent="0.25">
      <c r="B137" s="452" t="str">
        <f>'Taršos faktoriai'!B36</f>
        <v>Pramoninės atliekos (atsinaujinančios)</v>
      </c>
      <c r="C137" s="457"/>
      <c r="D137" s="382" t="s">
        <v>129</v>
      </c>
      <c r="E137" s="437">
        <f>C137*'Taršos faktoriai'!H36</f>
        <v>0</v>
      </c>
      <c r="F137" s="691"/>
      <c r="G137" s="454">
        <f>E137*'Taršos faktoriai'!J36*VAP!$E$9/1000</f>
        <v>0</v>
      </c>
      <c r="H137" s="454">
        <f>E137*'Taršos faktoriai'!K36*VAP!$E$10/1000</f>
        <v>0</v>
      </c>
      <c r="I137" s="454">
        <f>G137+H137</f>
        <v>0</v>
      </c>
      <c r="J137" s="453">
        <f>E137*'Taršos faktoriai'!I36</f>
        <v>0</v>
      </c>
    </row>
    <row r="138" spans="2:10" ht="15.75" x14ac:dyDescent="0.25">
      <c r="B138" s="452" t="str">
        <f>'Taršos faktoriai'!B37</f>
        <v>Kitas iškastinis kuras (padangos)</v>
      </c>
      <c r="C138" s="457"/>
      <c r="D138" s="382" t="s">
        <v>129</v>
      </c>
      <c r="E138" s="437">
        <f>C138*'Taršos faktoriai'!H37</f>
        <v>0</v>
      </c>
      <c r="F138" s="453">
        <f>E138*(1-0.237)*'Taršos faktoriai'!I37</f>
        <v>0</v>
      </c>
      <c r="G138" s="454">
        <f>E138*'Taršos faktoriai'!J37*VAP!$E$9/1000</f>
        <v>0</v>
      </c>
      <c r="H138" s="454">
        <f>E138*'Taršos faktoriai'!K37*VAP!$E$10/1000</f>
        <v>0</v>
      </c>
      <c r="I138" s="454">
        <f>F138+G138+H138</f>
        <v>0</v>
      </c>
      <c r="J138" s="453">
        <f>E138*0.237*'Taršos faktoriai'!I37</f>
        <v>0</v>
      </c>
    </row>
    <row r="139" spans="2:10" ht="15.75" x14ac:dyDescent="0.25">
      <c r="B139" s="452" t="str">
        <f>'Taršos faktoriai'!B38</f>
        <v>Komunalinės atliekos (neatsinaujinančios)</v>
      </c>
      <c r="C139" s="457"/>
      <c r="D139" s="382" t="s">
        <v>129</v>
      </c>
      <c r="E139" s="437">
        <f>C139*'Taršos faktoriai'!H38</f>
        <v>0</v>
      </c>
      <c r="F139" s="453">
        <f>E139*'Taršos faktoriai'!I38</f>
        <v>0</v>
      </c>
      <c r="G139" s="454">
        <f>E139*'Taršos faktoriai'!J38*VAP!$E$9/1000</f>
        <v>0</v>
      </c>
      <c r="H139" s="454">
        <f>E139*'Taršos faktoriai'!K38*VAP!$E$10/1000</f>
        <v>0</v>
      </c>
      <c r="I139" s="454">
        <f>F139+G139+H139</f>
        <v>0</v>
      </c>
      <c r="J139" s="437"/>
    </row>
    <row r="140" spans="2:10" ht="15.75" x14ac:dyDescent="0.25">
      <c r="B140" s="452" t="str">
        <f>'Taršos faktoriai'!B39</f>
        <v>Komunalinės atliekos (atsinaujinančios)</v>
      </c>
      <c r="C140" s="457"/>
      <c r="D140" s="382" t="s">
        <v>129</v>
      </c>
      <c r="E140" s="437">
        <f>C140*'Taršos faktoriai'!H39</f>
        <v>0</v>
      </c>
      <c r="F140" s="691"/>
      <c r="G140" s="454">
        <f>E140*'Taršos faktoriai'!J39*VAP!$E$9/1000</f>
        <v>0</v>
      </c>
      <c r="H140" s="454">
        <f>E140*'Taršos faktoriai'!K39*VAP!$E$10/1000</f>
        <v>0</v>
      </c>
      <c r="I140" s="454">
        <f>G140+H140</f>
        <v>0</v>
      </c>
      <c r="J140" s="453">
        <f>E140*'Taršos faktoriai'!I39</f>
        <v>0</v>
      </c>
    </row>
    <row r="141" spans="2:10" ht="15.75" x14ac:dyDescent="0.25">
      <c r="B141" s="1110" t="s">
        <v>370</v>
      </c>
      <c r="C141" s="1111"/>
      <c r="D141" s="1111"/>
      <c r="E141" s="1111"/>
      <c r="F141" s="1111"/>
      <c r="G141" s="1111"/>
      <c r="H141" s="1111"/>
      <c r="I141" s="1111"/>
      <c r="J141" s="1112"/>
    </row>
    <row r="142" spans="2:10" ht="15.75" x14ac:dyDescent="0.25">
      <c r="B142" s="462" t="s">
        <v>177</v>
      </c>
      <c r="C142" s="463"/>
      <c r="D142" s="464" t="s">
        <v>150</v>
      </c>
      <c r="E142" s="444"/>
      <c r="F142" s="445"/>
      <c r="G142" s="444"/>
      <c r="H142" s="444"/>
      <c r="I142" s="454">
        <f>C142*'Taršos faktoriai'!M50</f>
        <v>0</v>
      </c>
      <c r="J142" s="444"/>
    </row>
    <row r="143" spans="2:10" ht="15.75" x14ac:dyDescent="0.25">
      <c r="B143" s="330" t="s">
        <v>181</v>
      </c>
      <c r="C143" s="246"/>
      <c r="D143" s="331" t="s">
        <v>150</v>
      </c>
      <c r="E143" s="325"/>
      <c r="F143" s="325"/>
      <c r="G143" s="325"/>
      <c r="H143" s="325"/>
      <c r="I143" s="454">
        <f>C143*'Taršos faktoriai'!M51</f>
        <v>0</v>
      </c>
      <c r="J143" s="325"/>
    </row>
    <row r="144" spans="2:10" ht="15.75" x14ac:dyDescent="0.25">
      <c r="B144" s="223"/>
      <c r="C144" s="223"/>
      <c r="D144" s="223"/>
      <c r="E144" s="223"/>
      <c r="F144" s="223"/>
      <c r="G144" s="223"/>
      <c r="H144" s="223"/>
      <c r="I144" s="223"/>
      <c r="J144" s="223"/>
    </row>
    <row r="145" spans="2:10" ht="15.75" x14ac:dyDescent="0.25">
      <c r="B145" s="232" t="s">
        <v>322</v>
      </c>
      <c r="C145" s="233"/>
      <c r="D145" s="233"/>
      <c r="E145" s="233"/>
      <c r="F145" s="233"/>
      <c r="G145" s="233"/>
      <c r="H145" s="233"/>
      <c r="I145" s="233"/>
      <c r="J145" s="233"/>
    </row>
    <row r="146" spans="2:10" ht="15.75" x14ac:dyDescent="0.25">
      <c r="B146" s="223"/>
      <c r="C146" s="223"/>
      <c r="D146" s="223"/>
      <c r="E146" s="223"/>
      <c r="F146" s="223"/>
      <c r="G146" s="223"/>
      <c r="H146" s="223"/>
      <c r="I146" s="223"/>
      <c r="J146" s="223"/>
    </row>
    <row r="147" spans="2:10" ht="15.75" x14ac:dyDescent="0.25">
      <c r="B147" s="1117" t="s">
        <v>330</v>
      </c>
      <c r="C147" s="1105" t="s">
        <v>331</v>
      </c>
      <c r="D147" s="1105" t="s">
        <v>332</v>
      </c>
      <c r="E147" s="1105" t="s">
        <v>333</v>
      </c>
      <c r="F147" s="1099" t="s">
        <v>334</v>
      </c>
      <c r="G147" s="223"/>
      <c r="H147" s="223"/>
      <c r="I147" s="223"/>
      <c r="J147" s="223"/>
    </row>
    <row r="148" spans="2:10" ht="15.75" x14ac:dyDescent="0.25">
      <c r="B148" s="1113"/>
      <c r="C148" s="1104"/>
      <c r="D148" s="1104"/>
      <c r="E148" s="1104"/>
      <c r="F148" s="1100"/>
      <c r="G148" s="223"/>
      <c r="H148" s="223"/>
      <c r="I148" s="223"/>
      <c r="J148" s="223"/>
    </row>
    <row r="149" spans="2:10" ht="249" customHeight="1" x14ac:dyDescent="0.25">
      <c r="B149" s="708" t="s">
        <v>375</v>
      </c>
      <c r="C149" s="439" t="s">
        <v>376</v>
      </c>
      <c r="D149" s="451" t="s">
        <v>377</v>
      </c>
      <c r="E149" s="460" t="s">
        <v>338</v>
      </c>
      <c r="F149" s="439" t="s">
        <v>355</v>
      </c>
      <c r="G149" s="223"/>
      <c r="H149" s="223"/>
      <c r="I149" s="223"/>
      <c r="J149" s="223"/>
    </row>
    <row r="150" spans="2:10" ht="15.75" x14ac:dyDescent="0.25">
      <c r="B150" s="247"/>
      <c r="C150" s="247"/>
      <c r="D150" s="247"/>
      <c r="E150" s="248"/>
      <c r="F150" s="223"/>
      <c r="G150" s="223"/>
      <c r="H150" s="223"/>
      <c r="I150" s="223"/>
      <c r="J150" s="223"/>
    </row>
    <row r="151" spans="2:10" ht="23.1" customHeight="1" x14ac:dyDescent="0.25">
      <c r="B151" s="1101" t="s">
        <v>340</v>
      </c>
      <c r="C151" s="1101" t="s">
        <v>341</v>
      </c>
      <c r="D151" s="1101" t="s">
        <v>287</v>
      </c>
      <c r="E151" s="1099" t="s">
        <v>365</v>
      </c>
      <c r="F151" s="1114" t="s">
        <v>285</v>
      </c>
      <c r="G151" s="1115"/>
      <c r="H151" s="1115"/>
      <c r="I151" s="1115"/>
      <c r="J151" s="1116"/>
    </row>
    <row r="152" spans="2:10" ht="18.75" x14ac:dyDescent="0.25">
      <c r="B152" s="1102"/>
      <c r="C152" s="1102"/>
      <c r="D152" s="1102"/>
      <c r="E152" s="1100"/>
      <c r="F152" s="399" t="s">
        <v>288</v>
      </c>
      <c r="G152" s="399" t="s">
        <v>289</v>
      </c>
      <c r="H152" s="399" t="s">
        <v>290</v>
      </c>
      <c r="I152" s="820" t="s">
        <v>291</v>
      </c>
      <c r="J152" s="399" t="s">
        <v>292</v>
      </c>
    </row>
    <row r="153" spans="2:10" ht="15.75" x14ac:dyDescent="0.25">
      <c r="B153" s="373" t="s">
        <v>378</v>
      </c>
      <c r="C153" s="441"/>
      <c r="D153" s="374" t="s">
        <v>129</v>
      </c>
      <c r="E153" s="429">
        <f>C153*'Taršos faktoriai'!H16</f>
        <v>0</v>
      </c>
      <c r="F153" s="671">
        <f>E153*'Taršos faktoriai'!$I$18</f>
        <v>0</v>
      </c>
      <c r="G153" s="429">
        <f>E153*'Taršos faktoriai'!$J$18*VAP!$E$9/1000</f>
        <v>0</v>
      </c>
      <c r="H153" s="429">
        <f>E153*'Taršos faktoriai'!$K$18*VAP!$E$10/1000</f>
        <v>0</v>
      </c>
      <c r="I153" s="429">
        <f t="shared" ref="I153:I158" si="5">F153+G153+H153</f>
        <v>0</v>
      </c>
      <c r="J153" s="429"/>
    </row>
    <row r="154" spans="2:10" ht="18" x14ac:dyDescent="0.25">
      <c r="B154" s="373" t="s">
        <v>303</v>
      </c>
      <c r="C154" s="441"/>
      <c r="D154" s="374" t="s">
        <v>155</v>
      </c>
      <c r="E154" s="429">
        <f>C154*'Taršos faktoriai'!$H$28</f>
        <v>0</v>
      </c>
      <c r="F154" s="672"/>
      <c r="G154" s="429">
        <f>E154*'Taršos faktoriai'!$J$28*VAP!$E$9/1000</f>
        <v>0</v>
      </c>
      <c r="H154" s="429">
        <f>E154*'Taršos faktoriai'!$K$28*VAP!$E$10/1000</f>
        <v>0</v>
      </c>
      <c r="I154" s="429">
        <f t="shared" si="5"/>
        <v>0</v>
      </c>
      <c r="J154" s="429">
        <f>E154*'Taršos faktoriai'!$I$28</f>
        <v>0</v>
      </c>
    </row>
    <row r="155" spans="2:10" ht="15.75" x14ac:dyDescent="0.25">
      <c r="B155" s="373" t="s">
        <v>304</v>
      </c>
      <c r="C155" s="441"/>
      <c r="D155" s="374" t="s">
        <v>129</v>
      </c>
      <c r="E155" s="429">
        <f>C155*'Taršos faktoriai'!$H$21</f>
        <v>0</v>
      </c>
      <c r="F155" s="671">
        <f>E155*'Taršos faktoriai'!$I$21</f>
        <v>0</v>
      </c>
      <c r="G155" s="429">
        <f>E155*'Taršos faktoriai'!$J$21*VAP!$E$9/1000</f>
        <v>0</v>
      </c>
      <c r="H155" s="429">
        <f>E155*'Taršos faktoriai'!$K$21*VAP!$E$10/1000</f>
        <v>0</v>
      </c>
      <c r="I155" s="429">
        <f t="shared" si="5"/>
        <v>0</v>
      </c>
      <c r="J155" s="429"/>
    </row>
    <row r="156" spans="2:10" ht="18" x14ac:dyDescent="0.25">
      <c r="B156" s="373" t="s">
        <v>175</v>
      </c>
      <c r="C156" s="441"/>
      <c r="D156" s="374" t="s">
        <v>152</v>
      </c>
      <c r="E156" s="429">
        <f>'Taršos faktoriai'!$H$25*C156</f>
        <v>0</v>
      </c>
      <c r="F156" s="671">
        <f>E156*'Taršos faktoriai'!$I$25</f>
        <v>0</v>
      </c>
      <c r="G156" s="429">
        <f>E156*'Taršos faktoriai'!$J$25*VAP!$E$9/1000</f>
        <v>0</v>
      </c>
      <c r="H156" s="429">
        <f>E156*'Taršos faktoriai'!$K$25*VAP!$E$10/1000</f>
        <v>0</v>
      </c>
      <c r="I156" s="429">
        <f t="shared" si="5"/>
        <v>0</v>
      </c>
      <c r="J156" s="429"/>
    </row>
    <row r="157" spans="2:10" ht="15.75" x14ac:dyDescent="0.25">
      <c r="B157" s="373" t="s">
        <v>305</v>
      </c>
      <c r="C157" s="441"/>
      <c r="D157" s="374" t="s">
        <v>129</v>
      </c>
      <c r="E157" s="429">
        <f>C157*'Taršos faktoriai'!$H$7</f>
        <v>0</v>
      </c>
      <c r="F157" s="671">
        <f>E157*'Taršos faktoriai'!$I$7</f>
        <v>0</v>
      </c>
      <c r="G157" s="429">
        <f>F157*'Taršos faktoriai'!$J$7*VAP!$E$9/1000</f>
        <v>0</v>
      </c>
      <c r="H157" s="429">
        <f>E157*'Taršos faktoriai'!$K$7*VAP!$E$10/1000</f>
        <v>0</v>
      </c>
      <c r="I157" s="429">
        <f t="shared" si="5"/>
        <v>0</v>
      </c>
      <c r="J157" s="429"/>
    </row>
    <row r="158" spans="2:10" ht="15.75" x14ac:dyDescent="0.25">
      <c r="B158" s="373" t="s">
        <v>306</v>
      </c>
      <c r="C158" s="441"/>
      <c r="D158" s="374" t="s">
        <v>129</v>
      </c>
      <c r="E158" s="429">
        <f>C158*'Taršos faktoriai'!$H$10</f>
        <v>0</v>
      </c>
      <c r="F158" s="671">
        <f>E158*'Taršos faktoriai'!$I$10</f>
        <v>0</v>
      </c>
      <c r="G158" s="429">
        <f>F158*'Taršos faktoriai'!$J$10*VAP!$E$9/1000</f>
        <v>0</v>
      </c>
      <c r="H158" s="429">
        <f>E158*'Taršos faktoriai'!$K$10*VAP!$E$10/1000</f>
        <v>0</v>
      </c>
      <c r="I158" s="429">
        <f t="shared" si="5"/>
        <v>0</v>
      </c>
      <c r="J158" s="429"/>
    </row>
    <row r="159" spans="2:10" ht="15.75" x14ac:dyDescent="0.25">
      <c r="B159" s="465" t="s">
        <v>158</v>
      </c>
      <c r="C159" s="441"/>
      <c r="D159" s="374" t="s">
        <v>129</v>
      </c>
      <c r="E159" s="429">
        <f>C159*'Taršos faktoriai'!H29</f>
        <v>0</v>
      </c>
      <c r="F159" s="684"/>
      <c r="G159" s="429">
        <f>E159*'Taršos faktoriai'!J29*VAP!E9/1000</f>
        <v>0</v>
      </c>
      <c r="H159" s="429">
        <f>E159*'Taršos faktoriai'!K29*VAP!E10/1000</f>
        <v>0</v>
      </c>
      <c r="I159" s="429">
        <f>G159+H159</f>
        <v>0</v>
      </c>
      <c r="J159" s="671">
        <f>E159*'Taršos faktoriai'!I29</f>
        <v>0</v>
      </c>
    </row>
    <row r="160" spans="2:10" ht="15.75" x14ac:dyDescent="0.25">
      <c r="B160" s="465" t="s">
        <v>324</v>
      </c>
      <c r="C160" s="441"/>
      <c r="D160" s="374" t="s">
        <v>129</v>
      </c>
      <c r="E160" s="429">
        <f>C160*'Taršos faktoriai'!H8</f>
        <v>0</v>
      </c>
      <c r="F160" s="671">
        <f>E160*'Taršos faktoriai'!I8</f>
        <v>0</v>
      </c>
      <c r="G160" s="429">
        <f>E160*'Taršos faktoriai'!J8*VAP!E9/1000</f>
        <v>0</v>
      </c>
      <c r="H160" s="429">
        <f>E160*'Taršos faktoriai'!K8*VAP!E10/1000</f>
        <v>0</v>
      </c>
      <c r="I160" s="429">
        <f>F160+G160+H160</f>
        <v>0</v>
      </c>
      <c r="J160" s="429"/>
    </row>
    <row r="161" spans="2:10" ht="18" x14ac:dyDescent="0.25">
      <c r="B161" s="465" t="s">
        <v>307</v>
      </c>
      <c r="C161" s="441"/>
      <c r="D161" s="374" t="s">
        <v>152</v>
      </c>
      <c r="E161" s="429">
        <f>C161*'Taršos faktoriai'!H32</f>
        <v>0</v>
      </c>
      <c r="F161" s="671"/>
      <c r="G161" s="429">
        <f>E161*'Taršos faktoriai'!J32*VAP!E9/1000</f>
        <v>0</v>
      </c>
      <c r="H161" s="429">
        <f>E161*'Taršos faktoriai'!K32*VAP!E10/1000</f>
        <v>0</v>
      </c>
      <c r="I161" s="429">
        <f>G161+H161</f>
        <v>0</v>
      </c>
      <c r="J161" s="671">
        <f>E161*'Taršos faktoriai'!I32</f>
        <v>0</v>
      </c>
    </row>
    <row r="162" spans="2:10" ht="15.75" x14ac:dyDescent="0.25">
      <c r="B162" s="442" t="s">
        <v>177</v>
      </c>
      <c r="C162" s="443"/>
      <c r="D162" s="444" t="s">
        <v>150</v>
      </c>
      <c r="E162" s="673"/>
      <c r="F162" s="674"/>
      <c r="G162" s="673"/>
      <c r="H162" s="673"/>
      <c r="I162" s="673">
        <f>C162*'Taršos faktoriai'!M50</f>
        <v>0</v>
      </c>
      <c r="J162" s="673"/>
    </row>
    <row r="163" spans="2:10" ht="15.75" x14ac:dyDescent="0.25">
      <c r="B163" s="324" t="s">
        <v>181</v>
      </c>
      <c r="C163" s="326"/>
      <c r="D163" s="325" t="s">
        <v>150</v>
      </c>
      <c r="E163" s="675"/>
      <c r="F163" s="676"/>
      <c r="G163" s="676"/>
      <c r="H163" s="676"/>
      <c r="I163" s="676">
        <f>'Taršos faktoriai'!M51*'I. Energetika – Įvestis'!C163</f>
        <v>0</v>
      </c>
      <c r="J163" s="676"/>
    </row>
  </sheetData>
  <sheetProtection algorithmName="SHA-512" hashValue="Ejv+5lhpgziN5Z0h6rIPwkvJZaoV8R6D8/Z3XSc9/0g1Yq58qFkz+sd2o0yAutRYjGDVBv5+VzoPFpzG/+R7Ig==" saltValue="fI1Mdf+mNTc4ZIXV3ORZCQ==" spinCount="100000" sheet="1" objects="1" scenarios="1"/>
  <protectedRanges>
    <protectedRange sqref="C13:C21" name="Diapazonas1"/>
    <protectedRange sqref="C27:D28" name="Diapazonas2"/>
    <protectedRange sqref="E27" name="Diapazonas3"/>
    <protectedRange sqref="C38:C51" name="Diapazonas4"/>
    <protectedRange sqref="C63:C69" name="Diapazonas5"/>
    <protectedRange sqref="C71:C75" name="Diapazonas6"/>
    <protectedRange sqref="C77:C78" name="Diapazonas7"/>
    <protectedRange sqref="C80:C81" name="Diapazonas8"/>
    <protectedRange sqref="C83:C88" name="Diapazonas9"/>
    <protectedRange sqref="C90:C94" name="Diapazonas10"/>
    <protectedRange sqref="C96:C97" name="Diapazonas11"/>
    <protectedRange sqref="C109:C115" name="Diapazonas12"/>
    <protectedRange sqref="C117:C121" name="Diapazonas13"/>
    <protectedRange sqref="C123:C124" name="Diapazonas14"/>
    <protectedRange sqref="C96:C97" name="Diapazonas15"/>
    <protectedRange sqref="C126:C127" name="Diapazonas16"/>
    <protectedRange sqref="C129:C134" name="Diapazonas17"/>
    <protectedRange sqref="C136:C140" name="Diapazonas18"/>
    <protectedRange sqref="C142:C143" name="Diapazonas19"/>
    <protectedRange sqref="C153:C163" name="Diapazonas20"/>
  </protectedRanges>
  <sortState xmlns:xlrd2="http://schemas.microsoft.com/office/spreadsheetml/2017/richdata2" ref="B13:I20">
    <sortCondition ref="B13:B20"/>
  </sortState>
  <mergeCells count="65">
    <mergeCell ref="E151:E152"/>
    <mergeCell ref="F151:J151"/>
    <mergeCell ref="B151:B152"/>
    <mergeCell ref="C151:C152"/>
    <mergeCell ref="D151:D152"/>
    <mergeCell ref="F147:F148"/>
    <mergeCell ref="E147:E148"/>
    <mergeCell ref="B108:J108"/>
    <mergeCell ref="B116:J116"/>
    <mergeCell ref="B125:J125"/>
    <mergeCell ref="B128:J128"/>
    <mergeCell ref="B135:J135"/>
    <mergeCell ref="B141:J141"/>
    <mergeCell ref="B147:B148"/>
    <mergeCell ref="C147:C148"/>
    <mergeCell ref="D147:D148"/>
    <mergeCell ref="B122:J122"/>
    <mergeCell ref="F11:J11"/>
    <mergeCell ref="F36:J36"/>
    <mergeCell ref="E106:E107"/>
    <mergeCell ref="F106:J106"/>
    <mergeCell ref="B101:B102"/>
    <mergeCell ref="D11:D12"/>
    <mergeCell ref="B11:B12"/>
    <mergeCell ref="C11:C12"/>
    <mergeCell ref="E60:E61"/>
    <mergeCell ref="F60:J60"/>
    <mergeCell ref="E56:E57"/>
    <mergeCell ref="B24:J25"/>
    <mergeCell ref="C36:C37"/>
    <mergeCell ref="D36:D37"/>
    <mergeCell ref="B56:B57"/>
    <mergeCell ref="C56:C57"/>
    <mergeCell ref="D60:D61"/>
    <mergeCell ref="B106:B107"/>
    <mergeCell ref="F7:F8"/>
    <mergeCell ref="F101:F102"/>
    <mergeCell ref="D32:D33"/>
    <mergeCell ref="E32:E33"/>
    <mergeCell ref="B62:J62"/>
    <mergeCell ref="B70:J70"/>
    <mergeCell ref="B79:J79"/>
    <mergeCell ref="B82:J82"/>
    <mergeCell ref="B89:J89"/>
    <mergeCell ref="B95:J95"/>
    <mergeCell ref="B7:B8"/>
    <mergeCell ref="C7:C8"/>
    <mergeCell ref="B36:B37"/>
    <mergeCell ref="E11:E12"/>
    <mergeCell ref="C32:C33"/>
    <mergeCell ref="E36:E37"/>
    <mergeCell ref="C106:C107"/>
    <mergeCell ref="D106:D107"/>
    <mergeCell ref="D7:D8"/>
    <mergeCell ref="E7:E8"/>
    <mergeCell ref="C101:C102"/>
    <mergeCell ref="D101:D102"/>
    <mergeCell ref="B76:J76"/>
    <mergeCell ref="E101:E102"/>
    <mergeCell ref="F32:F33"/>
    <mergeCell ref="F56:F57"/>
    <mergeCell ref="B32:B33"/>
    <mergeCell ref="D56:D57"/>
    <mergeCell ref="B60:B61"/>
    <mergeCell ref="C60:C61"/>
  </mergeCells>
  <hyperlinks>
    <hyperlink ref="B1" location="Turinys!A1" display="Turinys" xr:uid="{76374FAD-F2BE-49D7-9EB3-3CB3D889AC36}"/>
  </hyperlinks>
  <pageMargins left="0.7" right="0.7" top="0.75" bottom="0.75" header="0.3" footer="0.3"/>
  <ignoredErrors>
    <ignoredError sqref="I40 I49:I50 I91 I137 I159" formula="1"/>
  </ignoredErrors>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A3C7C-323D-4CEE-8385-7450837DE6BD}">
  <sheetPr>
    <tabColor theme="4"/>
  </sheetPr>
  <dimension ref="B1:HP63"/>
  <sheetViews>
    <sheetView showGridLines="0" topLeftCell="A48" zoomScale="80" zoomScaleNormal="80" workbookViewId="0">
      <selection activeCell="B57" sqref="B57:D57"/>
    </sheetView>
  </sheetViews>
  <sheetFormatPr defaultRowHeight="15" x14ac:dyDescent="0.25"/>
  <cols>
    <col min="2" max="2" width="71.140625" customWidth="1"/>
    <col min="3" max="3" width="17.5703125" customWidth="1"/>
    <col min="4" max="5" width="23.5703125" customWidth="1"/>
    <col min="6" max="6" width="21.5703125" customWidth="1"/>
    <col min="7" max="7" width="22.140625" customWidth="1"/>
    <col min="8" max="8" width="32.85546875" customWidth="1"/>
    <col min="9" max="11" width="8.85546875" customWidth="1"/>
  </cols>
  <sheetData>
    <row r="1" spans="2:224" ht="15.75" x14ac:dyDescent="0.25">
      <c r="B1" s="197" t="s">
        <v>0</v>
      </c>
    </row>
    <row r="3" spans="2:224" ht="15.75" x14ac:dyDescent="0.25">
      <c r="B3" s="232" t="s">
        <v>379</v>
      </c>
      <c r="C3" s="232"/>
      <c r="D3" s="232"/>
      <c r="E3" s="232"/>
      <c r="F3" s="232"/>
      <c r="G3" s="232"/>
      <c r="H3" s="232"/>
    </row>
    <row r="4" spans="2:224" ht="15.75" x14ac:dyDescent="0.25">
      <c r="B4" s="223"/>
      <c r="C4" s="223"/>
      <c r="D4" s="223"/>
      <c r="E4" s="223"/>
      <c r="F4" s="223"/>
      <c r="G4" s="223"/>
      <c r="H4" s="223"/>
    </row>
    <row r="5" spans="2:224" s="205" customFormat="1" ht="18.600000000000001" customHeight="1" x14ac:dyDescent="0.25">
      <c r="B5" s="232" t="s">
        <v>380</v>
      </c>
      <c r="C5" s="233"/>
      <c r="D5" s="233"/>
      <c r="E5" s="233"/>
      <c r="F5" s="233"/>
      <c r="G5" s="233"/>
      <c r="H5" s="233"/>
    </row>
    <row r="6" spans="2:224" s="205" customFormat="1" ht="15.75" x14ac:dyDescent="0.25">
      <c r="B6" s="223"/>
      <c r="C6" s="223"/>
      <c r="D6" s="223"/>
      <c r="E6" s="223"/>
      <c r="F6" s="223"/>
      <c r="G6" s="223"/>
      <c r="H6" s="223"/>
    </row>
    <row r="7" spans="2:224" s="205" customFormat="1" ht="78.75" x14ac:dyDescent="0.2">
      <c r="B7" s="448" t="s">
        <v>381</v>
      </c>
      <c r="C7" s="447" t="s">
        <v>347</v>
      </c>
      <c r="D7" s="447" t="s">
        <v>348</v>
      </c>
      <c r="E7" s="1109" t="s">
        <v>382</v>
      </c>
      <c r="F7" s="1109"/>
      <c r="G7" s="1109"/>
      <c r="H7" s="448" t="s">
        <v>383</v>
      </c>
    </row>
    <row r="8" spans="2:224" s="205" customFormat="1" ht="39.75" customHeight="1" x14ac:dyDescent="0.2">
      <c r="B8" s="466" t="s">
        <v>384</v>
      </c>
      <c r="C8" s="467">
        <v>82.18</v>
      </c>
      <c r="D8" s="467">
        <v>93.12</v>
      </c>
      <c r="E8" s="1122" t="s">
        <v>385</v>
      </c>
      <c r="F8" s="1123"/>
      <c r="G8" s="1124"/>
      <c r="H8" s="468" t="s">
        <v>386</v>
      </c>
    </row>
    <row r="9" spans="2:224" s="205" customFormat="1" ht="87.6" customHeight="1" x14ac:dyDescent="0.2">
      <c r="B9" s="1129" t="s">
        <v>387</v>
      </c>
      <c r="C9" s="1128">
        <v>10</v>
      </c>
      <c r="D9" s="1128">
        <v>20</v>
      </c>
      <c r="E9" s="1130" t="s">
        <v>388</v>
      </c>
      <c r="F9" s="1130"/>
      <c r="G9" s="1130"/>
      <c r="H9" s="469" t="s">
        <v>389</v>
      </c>
    </row>
    <row r="10" spans="2:224" s="219" customFormat="1" ht="45" customHeight="1" x14ac:dyDescent="0.2">
      <c r="B10" s="1129"/>
      <c r="C10" s="1128"/>
      <c r="D10" s="1128"/>
      <c r="E10" s="1130"/>
      <c r="F10" s="1130"/>
      <c r="G10" s="1130"/>
      <c r="H10" s="470" t="s">
        <v>390</v>
      </c>
      <c r="I10" s="205"/>
      <c r="J10" s="205"/>
      <c r="K10" s="205"/>
      <c r="L10" s="205"/>
      <c r="M10" s="205"/>
      <c r="N10" s="205"/>
      <c r="O10" s="205"/>
      <c r="P10" s="205"/>
      <c r="Q10" s="205"/>
      <c r="R10" s="205"/>
      <c r="S10" s="205"/>
      <c r="T10" s="205"/>
      <c r="U10" s="205"/>
      <c r="V10" s="205"/>
      <c r="W10" s="205"/>
      <c r="X10" s="205"/>
      <c r="Y10" s="205"/>
      <c r="Z10" s="205"/>
      <c r="AA10" s="205"/>
      <c r="AB10" s="205"/>
      <c r="AC10" s="205"/>
      <c r="AD10" s="205"/>
      <c r="AE10" s="205"/>
      <c r="AF10" s="205"/>
      <c r="AG10" s="205"/>
      <c r="AH10" s="205"/>
      <c r="AI10" s="205"/>
      <c r="AJ10" s="205"/>
      <c r="AK10" s="205"/>
      <c r="AL10" s="205"/>
      <c r="AM10" s="205"/>
      <c r="AN10" s="205"/>
      <c r="AO10" s="205"/>
      <c r="AP10" s="205"/>
      <c r="AQ10" s="205"/>
      <c r="AR10" s="205"/>
      <c r="AS10" s="205"/>
      <c r="AT10" s="205"/>
      <c r="AU10" s="205"/>
      <c r="AV10" s="205"/>
      <c r="AW10" s="205"/>
      <c r="AX10" s="205"/>
      <c r="AY10" s="205"/>
      <c r="AZ10" s="205"/>
      <c r="BA10" s="205"/>
      <c r="BB10" s="205"/>
      <c r="BC10" s="205"/>
      <c r="BD10" s="205"/>
      <c r="BE10" s="205"/>
      <c r="BF10" s="205"/>
      <c r="BG10" s="205"/>
      <c r="BH10" s="205"/>
      <c r="BI10" s="205"/>
      <c r="BJ10" s="205"/>
      <c r="BK10" s="205"/>
      <c r="BL10" s="205"/>
      <c r="BM10" s="205"/>
      <c r="BN10" s="205"/>
      <c r="BO10" s="205"/>
      <c r="BP10" s="205"/>
      <c r="BQ10" s="205"/>
      <c r="BR10" s="205"/>
      <c r="BS10" s="205"/>
      <c r="BT10" s="205"/>
      <c r="BU10" s="205"/>
      <c r="BV10" s="205"/>
      <c r="BW10" s="205"/>
      <c r="BX10" s="205"/>
      <c r="BY10" s="205"/>
      <c r="BZ10" s="205"/>
      <c r="CA10" s="205"/>
      <c r="CB10" s="205"/>
      <c r="CC10" s="205"/>
      <c r="CD10" s="205"/>
      <c r="CE10" s="205"/>
      <c r="CF10" s="205"/>
      <c r="CG10" s="205"/>
      <c r="CH10" s="205"/>
      <c r="CI10" s="205"/>
      <c r="CJ10" s="205"/>
      <c r="CK10" s="205"/>
      <c r="CL10" s="205"/>
      <c r="CM10" s="205"/>
      <c r="CN10" s="205"/>
      <c r="CO10" s="205"/>
      <c r="CP10" s="205"/>
      <c r="CQ10" s="205"/>
      <c r="CR10" s="205"/>
      <c r="CS10" s="205"/>
      <c r="CT10" s="205"/>
      <c r="CU10" s="205"/>
      <c r="CV10" s="205"/>
      <c r="CW10" s="205"/>
      <c r="CX10" s="205"/>
      <c r="CY10" s="205"/>
      <c r="CZ10" s="205"/>
      <c r="DA10" s="205"/>
      <c r="DB10" s="205"/>
      <c r="DC10" s="205"/>
      <c r="DD10" s="205"/>
      <c r="DE10" s="205"/>
      <c r="DF10" s="205"/>
      <c r="DG10" s="205"/>
      <c r="DH10" s="205"/>
      <c r="DI10" s="205"/>
      <c r="DJ10" s="205"/>
      <c r="DK10" s="205"/>
      <c r="DL10" s="205"/>
      <c r="DM10" s="205"/>
      <c r="DN10" s="205"/>
      <c r="DO10" s="205"/>
      <c r="DP10" s="205"/>
      <c r="DQ10" s="205"/>
      <c r="DR10" s="205"/>
      <c r="DS10" s="205"/>
      <c r="DT10" s="205"/>
      <c r="DU10" s="205"/>
      <c r="DV10" s="205"/>
      <c r="DW10" s="205"/>
      <c r="DX10" s="205"/>
      <c r="DY10" s="205"/>
      <c r="DZ10" s="205"/>
      <c r="EA10" s="205"/>
      <c r="EB10" s="205"/>
      <c r="EC10" s="205"/>
      <c r="ED10" s="205"/>
      <c r="EE10" s="205"/>
      <c r="EF10" s="205"/>
      <c r="EG10" s="205"/>
      <c r="EH10" s="205"/>
      <c r="EI10" s="205"/>
      <c r="EJ10" s="205"/>
      <c r="EK10" s="205"/>
      <c r="EL10" s="205"/>
      <c r="EM10" s="205"/>
      <c r="EN10" s="205"/>
      <c r="EO10" s="205"/>
      <c r="EP10" s="205"/>
      <c r="EQ10" s="205"/>
      <c r="ER10" s="205"/>
      <c r="ES10" s="205"/>
      <c r="ET10" s="205"/>
      <c r="EU10" s="205"/>
      <c r="EV10" s="205"/>
      <c r="EW10" s="205"/>
      <c r="EX10" s="205"/>
      <c r="EY10" s="205"/>
      <c r="EZ10" s="205"/>
      <c r="FA10" s="205"/>
      <c r="FB10" s="205"/>
      <c r="FC10" s="205"/>
      <c r="FD10" s="205"/>
      <c r="FE10" s="205"/>
      <c r="FF10" s="205"/>
      <c r="FG10" s="205"/>
      <c r="FH10" s="205"/>
      <c r="FI10" s="205"/>
      <c r="FJ10" s="205"/>
      <c r="FK10" s="205"/>
      <c r="FL10" s="205"/>
      <c r="FM10" s="205"/>
      <c r="FN10" s="205"/>
      <c r="FO10" s="205"/>
      <c r="FP10" s="205"/>
      <c r="FQ10" s="205"/>
      <c r="FR10" s="205"/>
      <c r="FS10" s="205"/>
      <c r="FT10" s="205"/>
      <c r="FU10" s="205"/>
      <c r="FV10" s="205"/>
      <c r="FW10" s="205"/>
      <c r="FX10" s="205"/>
      <c r="FY10" s="205"/>
      <c r="FZ10" s="205"/>
      <c r="GA10" s="205"/>
      <c r="GB10" s="205"/>
      <c r="GC10" s="205"/>
      <c r="GD10" s="205"/>
      <c r="GE10" s="205"/>
      <c r="GF10" s="205"/>
      <c r="GG10" s="205"/>
      <c r="GH10" s="205"/>
      <c r="GI10" s="205"/>
      <c r="GJ10" s="205"/>
      <c r="GK10" s="205"/>
      <c r="GL10" s="205"/>
      <c r="GM10" s="205"/>
      <c r="GN10" s="205"/>
      <c r="GO10" s="205"/>
      <c r="GP10" s="205"/>
      <c r="GQ10" s="205"/>
      <c r="GR10" s="205"/>
      <c r="GS10" s="205"/>
      <c r="GT10" s="205"/>
      <c r="GU10" s="205"/>
      <c r="GV10" s="205"/>
      <c r="GW10" s="205"/>
      <c r="GX10" s="205"/>
      <c r="GY10" s="205"/>
      <c r="GZ10" s="205"/>
      <c r="HA10" s="205"/>
      <c r="HB10" s="205"/>
      <c r="HC10" s="205"/>
      <c r="HD10" s="205"/>
      <c r="HE10" s="205"/>
      <c r="HF10" s="205"/>
      <c r="HG10" s="205"/>
      <c r="HH10" s="205"/>
      <c r="HI10" s="205"/>
      <c r="HJ10" s="205"/>
      <c r="HK10" s="205"/>
      <c r="HL10" s="205"/>
      <c r="HM10" s="205"/>
      <c r="HN10" s="205"/>
      <c r="HO10" s="205"/>
      <c r="HP10" s="205"/>
    </row>
    <row r="11" spans="2:224" s="219" customFormat="1" ht="18" customHeight="1" x14ac:dyDescent="0.25">
      <c r="B11" s="223"/>
      <c r="C11" s="223"/>
      <c r="D11" s="223"/>
      <c r="E11" s="223"/>
      <c r="F11" s="223"/>
      <c r="G11" s="223"/>
      <c r="H11" s="197"/>
      <c r="I11" s="205"/>
      <c r="J11" s="205"/>
      <c r="K11" s="205"/>
      <c r="L11" s="205"/>
      <c r="M11" s="205"/>
      <c r="N11" s="205"/>
      <c r="O11" s="205"/>
      <c r="P11" s="205"/>
      <c r="Q11" s="205"/>
      <c r="R11" s="205"/>
      <c r="S11" s="205"/>
      <c r="T11" s="205"/>
      <c r="U11" s="205"/>
      <c r="V11" s="205"/>
      <c r="W11" s="205"/>
      <c r="X11" s="205"/>
      <c r="Y11" s="205"/>
      <c r="Z11" s="205"/>
      <c r="AA11" s="205"/>
      <c r="AB11" s="205"/>
      <c r="AC11" s="205"/>
      <c r="AD11" s="205"/>
      <c r="AE11" s="205"/>
      <c r="AF11" s="205"/>
      <c r="AG11" s="205"/>
      <c r="AH11" s="205"/>
      <c r="AI11" s="205"/>
      <c r="AJ11" s="205"/>
      <c r="AK11" s="205"/>
      <c r="AL11" s="205"/>
      <c r="AM11" s="205"/>
      <c r="AN11" s="205"/>
      <c r="AO11" s="205"/>
      <c r="AP11" s="205"/>
      <c r="AQ11" s="205"/>
      <c r="AR11" s="205"/>
      <c r="AS11" s="205"/>
      <c r="AT11" s="205"/>
      <c r="AU11" s="205"/>
      <c r="AV11" s="205"/>
      <c r="AW11" s="205"/>
      <c r="AX11" s="205"/>
      <c r="AY11" s="205"/>
      <c r="AZ11" s="205"/>
      <c r="BA11" s="205"/>
      <c r="BB11" s="205"/>
      <c r="BC11" s="205"/>
      <c r="BD11" s="205"/>
      <c r="BE11" s="205"/>
      <c r="BF11" s="205"/>
      <c r="BG11" s="205"/>
      <c r="BH11" s="205"/>
      <c r="BI11" s="205"/>
      <c r="BJ11" s="205"/>
      <c r="BK11" s="205"/>
      <c r="BL11" s="205"/>
      <c r="BM11" s="205"/>
      <c r="BN11" s="205"/>
      <c r="BO11" s="205"/>
      <c r="BP11" s="205"/>
      <c r="BQ11" s="205"/>
      <c r="BR11" s="205"/>
      <c r="BS11" s="205"/>
      <c r="BT11" s="205"/>
      <c r="BU11" s="205"/>
      <c r="BV11" s="205"/>
      <c r="BW11" s="205"/>
      <c r="BX11" s="205"/>
      <c r="BY11" s="205"/>
      <c r="BZ11" s="205"/>
      <c r="CA11" s="205"/>
      <c r="CB11" s="205"/>
      <c r="CC11" s="205"/>
      <c r="CD11" s="205"/>
      <c r="CE11" s="205"/>
      <c r="CF11" s="205"/>
      <c r="CG11" s="205"/>
      <c r="CH11" s="205"/>
      <c r="CI11" s="205"/>
      <c r="CJ11" s="205"/>
      <c r="CK11" s="205"/>
      <c r="CL11" s="205"/>
      <c r="CM11" s="205"/>
      <c r="CN11" s="205"/>
      <c r="CO11" s="205"/>
      <c r="CP11" s="205"/>
      <c r="CQ11" s="205"/>
      <c r="CR11" s="205"/>
      <c r="CS11" s="205"/>
      <c r="CT11" s="205"/>
      <c r="CU11" s="205"/>
      <c r="CV11" s="205"/>
      <c r="CW11" s="205"/>
      <c r="CX11" s="205"/>
      <c r="CY11" s="205"/>
      <c r="CZ11" s="205"/>
      <c r="DA11" s="205"/>
      <c r="DB11" s="205"/>
      <c r="DC11" s="205"/>
      <c r="DD11" s="205"/>
      <c r="DE11" s="205"/>
      <c r="DF11" s="205"/>
      <c r="DG11" s="205"/>
      <c r="DH11" s="205"/>
      <c r="DI11" s="205"/>
      <c r="DJ11" s="205"/>
      <c r="DK11" s="205"/>
      <c r="DL11" s="205"/>
      <c r="DM11" s="205"/>
      <c r="DN11" s="205"/>
      <c r="DO11" s="205"/>
      <c r="DP11" s="205"/>
      <c r="DQ11" s="205"/>
      <c r="DR11" s="205"/>
      <c r="DS11" s="205"/>
      <c r="DT11" s="205"/>
      <c r="DU11" s="205"/>
      <c r="DV11" s="205"/>
      <c r="DW11" s="205"/>
      <c r="DX11" s="205"/>
      <c r="DY11" s="205"/>
      <c r="DZ11" s="205"/>
      <c r="EA11" s="205"/>
      <c r="EB11" s="205"/>
      <c r="EC11" s="205"/>
      <c r="ED11" s="205"/>
      <c r="EE11" s="205"/>
      <c r="EF11" s="205"/>
      <c r="EG11" s="205"/>
      <c r="EH11" s="205"/>
      <c r="EI11" s="205"/>
      <c r="EJ11" s="205"/>
      <c r="EK11" s="205"/>
      <c r="EL11" s="205"/>
      <c r="EM11" s="205"/>
      <c r="EN11" s="205"/>
      <c r="EO11" s="205"/>
      <c r="EP11" s="205"/>
      <c r="EQ11" s="205"/>
      <c r="ER11" s="205"/>
      <c r="ES11" s="205"/>
      <c r="ET11" s="205"/>
      <c r="EU11" s="205"/>
      <c r="EV11" s="205"/>
      <c r="EW11" s="205"/>
      <c r="EX11" s="205"/>
      <c r="EY11" s="205"/>
      <c r="EZ11" s="205"/>
      <c r="FA11" s="205"/>
      <c r="FB11" s="205"/>
      <c r="FC11" s="205"/>
      <c r="FD11" s="205"/>
      <c r="FE11" s="205"/>
      <c r="FF11" s="205"/>
      <c r="FG11" s="205"/>
      <c r="FH11" s="205"/>
      <c r="FI11" s="205"/>
      <c r="FJ11" s="205"/>
      <c r="FK11" s="205"/>
      <c r="FL11" s="205"/>
      <c r="FM11" s="205"/>
      <c r="FN11" s="205"/>
      <c r="FO11" s="205"/>
      <c r="FP11" s="205"/>
      <c r="FQ11" s="205"/>
      <c r="FR11" s="205"/>
      <c r="FS11" s="205"/>
      <c r="FT11" s="205"/>
      <c r="FU11" s="205"/>
      <c r="FV11" s="205"/>
      <c r="FW11" s="205"/>
      <c r="FX11" s="205"/>
      <c r="FY11" s="205"/>
      <c r="FZ11" s="205"/>
      <c r="GA11" s="205"/>
      <c r="GB11" s="205"/>
      <c r="GC11" s="205"/>
      <c r="GD11" s="205"/>
      <c r="GE11" s="205"/>
      <c r="GF11" s="205"/>
      <c r="GG11" s="205"/>
      <c r="GH11" s="205"/>
      <c r="GI11" s="205"/>
      <c r="GJ11" s="205"/>
      <c r="GK11" s="205"/>
      <c r="GL11" s="205"/>
      <c r="GM11" s="205"/>
      <c r="GN11" s="205"/>
      <c r="GO11" s="205"/>
      <c r="GP11" s="205"/>
      <c r="GQ11" s="205"/>
      <c r="GR11" s="205"/>
      <c r="GS11" s="205"/>
      <c r="GT11" s="205"/>
      <c r="GU11" s="205"/>
      <c r="GV11" s="205"/>
      <c r="GW11" s="205"/>
      <c r="GX11" s="205"/>
      <c r="GY11" s="205"/>
      <c r="GZ11" s="205"/>
      <c r="HA11" s="205"/>
      <c r="HB11" s="205"/>
      <c r="HC11" s="205"/>
      <c r="HD11" s="205"/>
      <c r="HE11" s="205"/>
      <c r="HF11" s="205"/>
      <c r="HG11" s="205"/>
      <c r="HH11" s="205"/>
      <c r="HI11" s="205"/>
      <c r="HJ11" s="205"/>
      <c r="HK11" s="205"/>
      <c r="HL11" s="205"/>
      <c r="HM11" s="205"/>
      <c r="HN11" s="205"/>
      <c r="HO11" s="205"/>
      <c r="HP11" s="205"/>
    </row>
    <row r="12" spans="2:224" s="205" customFormat="1" ht="15.75" x14ac:dyDescent="0.25">
      <c r="B12" s="224" t="s">
        <v>391</v>
      </c>
      <c r="C12" s="223"/>
      <c r="D12" s="223"/>
      <c r="E12" s="223"/>
      <c r="F12" s="223"/>
      <c r="G12" s="223"/>
      <c r="H12" s="223"/>
    </row>
    <row r="13" spans="2:224" s="205" customFormat="1" ht="81" x14ac:dyDescent="0.2">
      <c r="B13" s="448" t="s">
        <v>392</v>
      </c>
      <c r="C13" s="448" t="s">
        <v>393</v>
      </c>
      <c r="D13" s="447" t="s">
        <v>394</v>
      </c>
      <c r="E13" s="447" t="s">
        <v>395</v>
      </c>
      <c r="F13" s="447" t="s">
        <v>396</v>
      </c>
      <c r="G13" s="447" t="s">
        <v>397</v>
      </c>
      <c r="H13" s="365" t="s">
        <v>126</v>
      </c>
    </row>
    <row r="14" spans="2:224" s="205" customFormat="1" ht="15.75" customHeight="1" x14ac:dyDescent="0.25">
      <c r="B14" s="373" t="s">
        <v>398</v>
      </c>
      <c r="C14" s="934">
        <v>793.5</v>
      </c>
      <c r="D14" s="429">
        <f>C14*1000*'Taršos faktoriai'!$H$52</f>
        <v>2856.6</v>
      </c>
      <c r="E14" s="429">
        <f t="shared" ref="E14:E21" si="0">D14*100/$D$22</f>
        <v>9.979269766602954</v>
      </c>
      <c r="F14" s="429">
        <f>$C$8*E14/100</f>
        <v>8.2009638941943077</v>
      </c>
      <c r="G14" s="429">
        <f>$D$8*E14/100</f>
        <v>9.2926960066606714</v>
      </c>
      <c r="H14" s="1119" t="s">
        <v>399</v>
      </c>
    </row>
    <row r="15" spans="2:224" s="205" customFormat="1" ht="15.75" x14ac:dyDescent="0.25">
      <c r="B15" s="452" t="s">
        <v>400</v>
      </c>
      <c r="C15" s="934">
        <v>40.799999999999997</v>
      </c>
      <c r="D15" s="411">
        <f>C15*1000*'Taršos faktoriai'!$H$18</f>
        <v>925.75200000000007</v>
      </c>
      <c r="E15" s="429">
        <f t="shared" si="0"/>
        <v>3.2340295963635857</v>
      </c>
      <c r="F15" s="429">
        <f t="shared" ref="F15:F21" si="1">$C$8*E15/100</f>
        <v>2.657725522291595</v>
      </c>
      <c r="G15" s="429">
        <f t="shared" ref="G15:G21" si="2">$D$8*E15/100</f>
        <v>3.011528360133771</v>
      </c>
      <c r="H15" s="1120"/>
      <c r="I15" s="323"/>
    </row>
    <row r="16" spans="2:224" s="205" customFormat="1" ht="15.75" x14ac:dyDescent="0.25">
      <c r="B16" s="373" t="s">
        <v>401</v>
      </c>
      <c r="C16" s="934">
        <v>39</v>
      </c>
      <c r="D16" s="429">
        <f>C16*1000*'Taršos faktoriai'!$H$21</f>
        <v>620.49</v>
      </c>
      <c r="E16" s="429">
        <f t="shared" si="0"/>
        <v>2.1676248328360521</v>
      </c>
      <c r="F16" s="429">
        <f t="shared" si="1"/>
        <v>1.7813540876246676</v>
      </c>
      <c r="G16" s="429">
        <f t="shared" si="2"/>
        <v>2.0184922443369318</v>
      </c>
      <c r="H16" s="1120"/>
    </row>
    <row r="17" spans="2:10" s="205" customFormat="1" ht="18" x14ac:dyDescent="0.25">
      <c r="B17" s="373" t="s">
        <v>402</v>
      </c>
      <c r="C17" s="934">
        <v>2049.6999999999998</v>
      </c>
      <c r="D17" s="429">
        <f>C17*1000*'Taršos faktoriai'!$H$27</f>
        <v>16807.54</v>
      </c>
      <c r="E17" s="429">
        <f t="shared" si="0"/>
        <v>58.715597484061405</v>
      </c>
      <c r="F17" s="429">
        <f t="shared" si="1"/>
        <v>48.252478012401667</v>
      </c>
      <c r="G17" s="429">
        <f t="shared" si="2"/>
        <v>54.675964377157982</v>
      </c>
      <c r="H17" s="1120"/>
    </row>
    <row r="18" spans="2:10" s="205" customFormat="1" ht="15.75" customHeight="1" x14ac:dyDescent="0.25">
      <c r="B18" s="373" t="s">
        <v>403</v>
      </c>
      <c r="C18" s="934">
        <v>1</v>
      </c>
      <c r="D18" s="429">
        <f>C18*1000*'Taršos faktoriai'!$H$10</f>
        <v>45.79</v>
      </c>
      <c r="E18" s="429">
        <f t="shared" si="0"/>
        <v>0.15996315991484605</v>
      </c>
      <c r="F18" s="429">
        <f t="shared" si="1"/>
        <v>0.13145772481802051</v>
      </c>
      <c r="G18" s="677">
        <f t="shared" si="2"/>
        <v>0.14895769451270466</v>
      </c>
      <c r="H18" s="1121" t="s">
        <v>404</v>
      </c>
    </row>
    <row r="19" spans="2:10" s="205" customFormat="1" ht="15.6" customHeight="1" x14ac:dyDescent="0.25">
      <c r="B19" s="373" t="s">
        <v>405</v>
      </c>
      <c r="C19" s="934">
        <v>22.7</v>
      </c>
      <c r="D19" s="429">
        <f>C19*1000*'Taršos faktoriai'!$H$7</f>
        <v>974.0569999999999</v>
      </c>
      <c r="E19" s="429">
        <f t="shared" si="0"/>
        <v>3.4027786778155753</v>
      </c>
      <c r="F19" s="429">
        <f t="shared" si="1"/>
        <v>2.79640351742884</v>
      </c>
      <c r="G19" s="677">
        <f t="shared" si="2"/>
        <v>3.1686675047818635</v>
      </c>
      <c r="H19" s="1121"/>
    </row>
    <row r="20" spans="2:10" s="205" customFormat="1" ht="15.6" customHeight="1" x14ac:dyDescent="0.25">
      <c r="B20" s="373" t="s">
        <v>406</v>
      </c>
      <c r="C20" s="934">
        <v>1666.8</v>
      </c>
      <c r="D20" s="429">
        <f>C20*1000*'Taršos faktoriai'!$H$24</f>
        <v>5400.4320000000007</v>
      </c>
      <c r="E20" s="429">
        <f t="shared" si="0"/>
        <v>18.865913247985411</v>
      </c>
      <c r="F20" s="429">
        <f t="shared" si="1"/>
        <v>15.504007507194412</v>
      </c>
      <c r="G20" s="677">
        <f t="shared" si="2"/>
        <v>17.567938416524015</v>
      </c>
      <c r="H20" s="1121"/>
    </row>
    <row r="21" spans="2:10" s="205" customFormat="1" ht="15.6" customHeight="1" x14ac:dyDescent="0.25">
      <c r="B21" s="373" t="s">
        <v>407</v>
      </c>
      <c r="C21" s="934">
        <v>276.3</v>
      </c>
      <c r="D21" s="429">
        <f>C21*1000*'Taršos faktoriai'!$H$50</f>
        <v>994.68</v>
      </c>
      <c r="E21" s="429">
        <f t="shared" si="0"/>
        <v>3.4748232344201591</v>
      </c>
      <c r="F21" s="429">
        <f t="shared" si="1"/>
        <v>2.855609734046487</v>
      </c>
      <c r="G21" s="677">
        <f t="shared" si="2"/>
        <v>3.2357553958920522</v>
      </c>
      <c r="H21" s="1121"/>
    </row>
    <row r="22" spans="2:10" s="205" customFormat="1" ht="15.75" x14ac:dyDescent="0.25">
      <c r="B22" s="223"/>
      <c r="C22" s="935"/>
      <c r="D22" s="429">
        <f>SUM(D14:D21)</f>
        <v>28625.341000000004</v>
      </c>
      <c r="E22" s="936">
        <f>SUM(E14:E21)</f>
        <v>99.999999999999986</v>
      </c>
      <c r="F22" s="936">
        <f>SUM(F14:F21)</f>
        <v>82.179999999999993</v>
      </c>
      <c r="G22" s="936">
        <f>SUM(G14:G21)</f>
        <v>93.11999999999999</v>
      </c>
      <c r="H22" s="253"/>
    </row>
    <row r="23" spans="2:10" s="205" customFormat="1" ht="15.75" x14ac:dyDescent="0.25">
      <c r="B23" s="223"/>
      <c r="C23" s="223"/>
      <c r="D23" s="251"/>
      <c r="E23" s="251"/>
      <c r="F23" s="252"/>
      <c r="G23" s="252"/>
      <c r="H23" s="253"/>
    </row>
    <row r="24" spans="2:10" s="205" customFormat="1" ht="15.75" x14ac:dyDescent="0.25">
      <c r="B24" s="335" t="s">
        <v>408</v>
      </c>
      <c r="C24" s="223"/>
      <c r="D24" s="249"/>
      <c r="E24" s="223"/>
      <c r="F24" s="249"/>
      <c r="G24" s="249"/>
      <c r="H24" s="223"/>
    </row>
    <row r="25" spans="2:10" s="205" customFormat="1" ht="81" x14ac:dyDescent="0.2">
      <c r="B25" s="448" t="s">
        <v>392</v>
      </c>
      <c r="C25" s="447" t="s">
        <v>409</v>
      </c>
      <c r="D25" s="447" t="s">
        <v>394</v>
      </c>
      <c r="E25" s="447" t="s">
        <v>395</v>
      </c>
      <c r="F25" s="447" t="s">
        <v>396</v>
      </c>
      <c r="G25" s="447" t="s">
        <v>410</v>
      </c>
      <c r="H25" s="785" t="s">
        <v>126</v>
      </c>
    </row>
    <row r="26" spans="2:10" s="205" customFormat="1" ht="16.5" customHeight="1" x14ac:dyDescent="0.25">
      <c r="B26" s="373" t="s">
        <v>398</v>
      </c>
      <c r="C26" s="934">
        <v>118.6</v>
      </c>
      <c r="D26" s="429">
        <f>C26*1000*'Taršos faktoriai'!$H$52</f>
        <v>426.96</v>
      </c>
      <c r="E26" s="429">
        <f t="shared" ref="E26:E33" si="3">D26*100/$D$34</f>
        <v>10.409817060192179</v>
      </c>
      <c r="F26" s="429">
        <f>$C$9*E26/100</f>
        <v>1.0409817060192179</v>
      </c>
      <c r="G26" s="429">
        <f>$D$9*E26/100</f>
        <v>2.0819634120384358</v>
      </c>
      <c r="H26" s="1125" t="s">
        <v>399</v>
      </c>
    </row>
    <row r="27" spans="2:10" s="205" customFormat="1" ht="16.5" customHeight="1" x14ac:dyDescent="0.25">
      <c r="B27" s="452" t="s">
        <v>400</v>
      </c>
      <c r="C27" s="934">
        <v>2.8</v>
      </c>
      <c r="D27" s="411">
        <f>C27*1000*'Taršos faktoriai'!$H$18</f>
        <v>63.532000000000004</v>
      </c>
      <c r="E27" s="429">
        <f t="shared" si="3"/>
        <v>1.5489893607554093</v>
      </c>
      <c r="F27" s="429">
        <f t="shared" ref="F27:F33" si="4">$C$9*E27/100</f>
        <v>0.15489893607554092</v>
      </c>
      <c r="G27" s="677">
        <f t="shared" ref="G27:G33" si="5">$D$9*E27/100</f>
        <v>0.30979787215108184</v>
      </c>
      <c r="H27" s="1126"/>
    </row>
    <row r="28" spans="2:10" s="205" customFormat="1" ht="16.5" customHeight="1" x14ac:dyDescent="0.25">
      <c r="B28" s="373" t="s">
        <v>401</v>
      </c>
      <c r="C28" s="934">
        <v>2.8</v>
      </c>
      <c r="D28" s="429">
        <f>C28*1000*'Taršos faktoriai'!$H$21</f>
        <v>44.548000000000002</v>
      </c>
      <c r="E28" s="429">
        <f t="shared" si="3"/>
        <v>1.0861357747738458</v>
      </c>
      <c r="F28" s="429">
        <f t="shared" si="4"/>
        <v>0.10861357747738458</v>
      </c>
      <c r="G28" s="677">
        <f t="shared" si="5"/>
        <v>0.21722715495476916</v>
      </c>
      <c r="H28" s="1126"/>
    </row>
    <row r="29" spans="2:10" s="205" customFormat="1" ht="16.5" customHeight="1" x14ac:dyDescent="0.25">
      <c r="B29" s="373" t="s">
        <v>411</v>
      </c>
      <c r="C29" s="934">
        <v>150.80000000000001</v>
      </c>
      <c r="D29" s="429">
        <f>C29*1000*'Taršos faktoriai'!$H$27</f>
        <v>1236.5600000000002</v>
      </c>
      <c r="E29" s="429">
        <f t="shared" si="3"/>
        <v>30.148874330033824</v>
      </c>
      <c r="F29" s="429">
        <f t="shared" si="4"/>
        <v>3.0148874330033824</v>
      </c>
      <c r="G29" s="677">
        <f t="shared" si="5"/>
        <v>6.0297748660067647</v>
      </c>
      <c r="H29" s="1126"/>
    </row>
    <row r="30" spans="2:10" s="205" customFormat="1" ht="16.5" customHeight="1" x14ac:dyDescent="0.25">
      <c r="B30" s="373" t="s">
        <v>403</v>
      </c>
      <c r="C30" s="934">
        <v>0.3</v>
      </c>
      <c r="D30" s="429">
        <f>C30*1000*'Taršos faktoriai'!$H$10</f>
        <v>13.736999999999998</v>
      </c>
      <c r="E30" s="429">
        <f t="shared" si="3"/>
        <v>0.33492518492566031</v>
      </c>
      <c r="F30" s="429">
        <f t="shared" si="4"/>
        <v>3.3492518492566029E-2</v>
      </c>
      <c r="G30" s="677">
        <f t="shared" si="5"/>
        <v>6.6985036985132057E-2</v>
      </c>
      <c r="H30" s="1121" t="s">
        <v>404</v>
      </c>
    </row>
    <row r="31" spans="2:10" s="205" customFormat="1" ht="16.5" customHeight="1" x14ac:dyDescent="0.25">
      <c r="B31" s="373" t="s">
        <v>405</v>
      </c>
      <c r="C31" s="934">
        <v>6.8</v>
      </c>
      <c r="D31" s="429">
        <f>C31*1000*'Taršos faktoriai'!$H$7</f>
        <v>291.78799999999995</v>
      </c>
      <c r="E31" s="429">
        <f t="shared" si="3"/>
        <v>7.1141551910234089</v>
      </c>
      <c r="F31" s="429">
        <f t="shared" si="4"/>
        <v>0.7114155191023408</v>
      </c>
      <c r="G31" s="677">
        <f t="shared" si="5"/>
        <v>1.4228310382046816</v>
      </c>
      <c r="H31" s="1121"/>
    </row>
    <row r="32" spans="2:10" s="205" customFormat="1" ht="16.5" customHeight="1" x14ac:dyDescent="0.25">
      <c r="B32" s="373" t="s">
        <v>406</v>
      </c>
      <c r="C32" s="934">
        <v>372.7</v>
      </c>
      <c r="D32" s="429">
        <f>C32*1000*'Taršos faktoriai'!$H$24</f>
        <v>1207.548</v>
      </c>
      <c r="E32" s="429">
        <f t="shared" si="3"/>
        <v>29.441525602868992</v>
      </c>
      <c r="F32" s="429">
        <f t="shared" si="4"/>
        <v>2.944152560286899</v>
      </c>
      <c r="G32" s="677">
        <f t="shared" si="5"/>
        <v>5.888305120573798</v>
      </c>
      <c r="H32" s="1121"/>
      <c r="J32" s="709"/>
    </row>
    <row r="33" spans="2:12" s="205" customFormat="1" ht="16.5" customHeight="1" x14ac:dyDescent="0.25">
      <c r="B33" s="373" t="s">
        <v>407</v>
      </c>
      <c r="C33" s="934">
        <v>226.9</v>
      </c>
      <c r="D33" s="429">
        <f>C33*1000*'Taršos faktoriai'!$H$50</f>
        <v>816.84</v>
      </c>
      <c r="E33" s="429">
        <f t="shared" si="3"/>
        <v>19.915577495426689</v>
      </c>
      <c r="F33" s="429">
        <f t="shared" si="4"/>
        <v>1.9915577495426688</v>
      </c>
      <c r="G33" s="677">
        <f t="shared" si="5"/>
        <v>3.9831154990853377</v>
      </c>
      <c r="H33" s="1121"/>
    </row>
    <row r="34" spans="2:12" s="205" customFormat="1" ht="15.75" x14ac:dyDescent="0.25">
      <c r="B34" s="223"/>
      <c r="C34" s="672"/>
      <c r="D34" s="429">
        <f>SUM(D26:D33)</f>
        <v>4101.5129999999999</v>
      </c>
      <c r="E34" s="429">
        <f>SUM(E26:E33)</f>
        <v>100.00000000000001</v>
      </c>
      <c r="F34" s="936">
        <f>SUM(F26:F33)</f>
        <v>10</v>
      </c>
      <c r="G34" s="936">
        <f>SUM(G26:G33)</f>
        <v>20</v>
      </c>
      <c r="H34" s="223"/>
    </row>
    <row r="35" spans="2:12" s="205" customFormat="1" ht="26.45" hidden="1" customHeight="1" x14ac:dyDescent="0.25">
      <c r="B35" s="334" t="s">
        <v>412</v>
      </c>
      <c r="C35" s="223"/>
      <c r="D35" s="249"/>
      <c r="E35" s="223"/>
      <c r="F35" s="249"/>
      <c r="G35" s="249"/>
      <c r="H35" s="223"/>
    </row>
    <row r="36" spans="2:12" s="205" customFormat="1" ht="26.45" hidden="1" customHeight="1" x14ac:dyDescent="0.2">
      <c r="B36" s="448" t="s">
        <v>392</v>
      </c>
      <c r="C36" s="447" t="s">
        <v>409</v>
      </c>
      <c r="D36" s="447" t="s">
        <v>394</v>
      </c>
      <c r="E36" s="250" t="s">
        <v>395</v>
      </c>
      <c r="F36" s="250" t="s">
        <v>396</v>
      </c>
      <c r="G36" s="447" t="s">
        <v>410</v>
      </c>
      <c r="H36" s="365" t="s">
        <v>126</v>
      </c>
    </row>
    <row r="37" spans="2:12" s="205" customFormat="1" ht="26.45" hidden="1" customHeight="1" x14ac:dyDescent="0.25">
      <c r="B37" s="452" t="s">
        <v>400</v>
      </c>
      <c r="C37" s="471">
        <v>0.3</v>
      </c>
      <c r="D37" s="417">
        <f>C37*1000*'Taršos faktoriai'!$H$18</f>
        <v>6.8070000000000004</v>
      </c>
      <c r="E37" s="437">
        <f>D37*100/$D$44</f>
        <v>0.16450297842949563</v>
      </c>
      <c r="F37" s="472">
        <f t="shared" ref="F37:F43" si="6">$C$9*E37/100</f>
        <v>1.645029784294956E-2</v>
      </c>
      <c r="G37" s="472">
        <f t="shared" ref="G37:G43" si="7">$D$9*E37/100</f>
        <v>3.290059568589912E-2</v>
      </c>
      <c r="H37" s="1126" t="s">
        <v>399</v>
      </c>
    </row>
    <row r="38" spans="2:12" s="205" customFormat="1" ht="26.45" hidden="1" customHeight="1" x14ac:dyDescent="0.25">
      <c r="B38" s="373" t="s">
        <v>401</v>
      </c>
      <c r="C38" s="471">
        <v>0.7</v>
      </c>
      <c r="D38" s="437">
        <f>C38*1000*'Taršos faktoriai'!$H$21</f>
        <v>11.137</v>
      </c>
      <c r="E38" s="437">
        <f t="shared" ref="E38:E43" si="8">D38*100/$D$44</f>
        <v>0.26914494942989459</v>
      </c>
      <c r="F38" s="472">
        <f t="shared" si="6"/>
        <v>2.6914494942989458E-2</v>
      </c>
      <c r="G38" s="472">
        <f t="shared" si="7"/>
        <v>5.3828989885978916E-2</v>
      </c>
      <c r="H38" s="1126"/>
    </row>
    <row r="39" spans="2:12" s="205" customFormat="1" ht="26.45" hidden="1" customHeight="1" x14ac:dyDescent="0.25">
      <c r="B39" s="373" t="s">
        <v>411</v>
      </c>
      <c r="C39" s="471">
        <v>44.8</v>
      </c>
      <c r="D39" s="437">
        <f>C39*1000*'Taršos faktoriai'!$H$27</f>
        <v>367.36</v>
      </c>
      <c r="E39" s="437">
        <f t="shared" si="8"/>
        <v>8.8778924865373146</v>
      </c>
      <c r="F39" s="472">
        <f t="shared" si="6"/>
        <v>0.88778924865373143</v>
      </c>
      <c r="G39" s="472">
        <f t="shared" si="7"/>
        <v>1.7755784973074629</v>
      </c>
      <c r="H39" s="1126"/>
    </row>
    <row r="40" spans="2:12" s="205" customFormat="1" ht="26.45" hidden="1" customHeight="1" x14ac:dyDescent="0.25">
      <c r="B40" s="373" t="s">
        <v>403</v>
      </c>
      <c r="C40" s="471">
        <v>23.3</v>
      </c>
      <c r="D40" s="437">
        <f>C40*1000*'Taršos faktoriai'!$H$10</f>
        <v>1066.9069999999999</v>
      </c>
      <c r="E40" s="437">
        <f t="shared" si="8"/>
        <v>25.783660820813555</v>
      </c>
      <c r="F40" s="472">
        <f t="shared" si="6"/>
        <v>2.5783660820813554</v>
      </c>
      <c r="G40" s="472">
        <f t="shared" si="7"/>
        <v>5.1567321641627109</v>
      </c>
      <c r="H40" s="1126"/>
    </row>
    <row r="41" spans="2:12" s="205" customFormat="1" ht="26.45" hidden="1" customHeight="1" x14ac:dyDescent="0.25">
      <c r="B41" s="373" t="s">
        <v>405</v>
      </c>
      <c r="C41" s="471"/>
      <c r="D41" s="437">
        <f>C41*1000*'Taršos faktoriai'!$H$7</f>
        <v>0</v>
      </c>
      <c r="E41" s="437">
        <f t="shared" si="8"/>
        <v>0</v>
      </c>
      <c r="F41" s="472">
        <f t="shared" si="6"/>
        <v>0</v>
      </c>
      <c r="G41" s="472">
        <f t="shared" si="7"/>
        <v>0</v>
      </c>
      <c r="H41" s="1121" t="s">
        <v>404</v>
      </c>
    </row>
    <row r="42" spans="2:12" s="205" customFormat="1" ht="26.45" hidden="1" customHeight="1" x14ac:dyDescent="0.25">
      <c r="B42" s="373" t="s">
        <v>406</v>
      </c>
      <c r="C42" s="471">
        <v>563.70000000000005</v>
      </c>
      <c r="D42" s="437">
        <f>C42*1000*'Taršos faktoriai'!$H$24</f>
        <v>1826.3880000000001</v>
      </c>
      <c r="E42" s="437">
        <f t="shared" si="8"/>
        <v>44.137838367546593</v>
      </c>
      <c r="F42" s="472">
        <f t="shared" si="6"/>
        <v>4.4137838367546589</v>
      </c>
      <c r="G42" s="472">
        <f t="shared" si="7"/>
        <v>8.8275676735093178</v>
      </c>
      <c r="H42" s="1121"/>
    </row>
    <row r="43" spans="2:12" s="205" customFormat="1" ht="26.45" hidden="1" customHeight="1" x14ac:dyDescent="0.25">
      <c r="B43" s="373" t="s">
        <v>407</v>
      </c>
      <c r="C43" s="471">
        <v>238.7</v>
      </c>
      <c r="D43" s="437">
        <f>C43*1000*'Taršos faktoriai'!$H$50</f>
        <v>859.31999999999994</v>
      </c>
      <c r="E43" s="437">
        <f t="shared" si="8"/>
        <v>20.766960397243157</v>
      </c>
      <c r="F43" s="472">
        <f t="shared" si="6"/>
        <v>2.0766960397243155</v>
      </c>
      <c r="G43" s="472">
        <f t="shared" si="7"/>
        <v>4.153392079448631</v>
      </c>
      <c r="H43" s="1121"/>
    </row>
    <row r="44" spans="2:12" s="205" customFormat="1" ht="15.75" hidden="1" x14ac:dyDescent="0.25">
      <c r="B44" s="223"/>
      <c r="C44" s="239"/>
      <c r="D44" s="251">
        <f>SUM(D37:D43)</f>
        <v>4137.9189999999999</v>
      </c>
      <c r="E44" s="251"/>
      <c r="F44" s="252"/>
      <c r="G44" s="252"/>
      <c r="H44" s="605"/>
    </row>
    <row r="47" spans="2:12" x14ac:dyDescent="0.25">
      <c r="H47" s="1127"/>
      <c r="I47" s="1127"/>
      <c r="J47" s="1127"/>
      <c r="K47" s="1127"/>
      <c r="L47" s="1127"/>
    </row>
    <row r="48" spans="2:12" s="205" customFormat="1" ht="101.1" customHeight="1" x14ac:dyDescent="0.2">
      <c r="B48" s="448" t="s">
        <v>413</v>
      </c>
      <c r="C48" s="447" t="s">
        <v>396</v>
      </c>
      <c r="D48" s="447" t="s">
        <v>397</v>
      </c>
      <c r="E48" s="447" t="s">
        <v>414</v>
      </c>
      <c r="F48" s="447" t="s">
        <v>415</v>
      </c>
      <c r="G48" s="448" t="s">
        <v>416</v>
      </c>
      <c r="H48" s="310"/>
      <c r="I48" s="310"/>
      <c r="J48" s="310"/>
      <c r="K48" s="912"/>
      <c r="L48" s="310"/>
    </row>
    <row r="49" spans="2:12" s="205" customFormat="1" ht="31.5" x14ac:dyDescent="0.25">
      <c r="B49" s="466" t="s">
        <v>417</v>
      </c>
      <c r="C49" s="839">
        <f t="shared" ref="C49:D56" si="9">F14+F26</f>
        <v>9.2419456002135263</v>
      </c>
      <c r="D49" s="839">
        <f t="shared" si="9"/>
        <v>11.374659418699107</v>
      </c>
      <c r="E49" s="839">
        <f>(C49*'I. Energetika – Įvestis'!$C$27)+('I. Energetika – Įvestis'!$D$27*'I. Energetika – Prielaidos'!D49)</f>
        <v>26111900.193875805</v>
      </c>
      <c r="F49" s="839">
        <f>E49*'Taršos faktoriai'!$H$52/1000</f>
        <v>94.002840697952891</v>
      </c>
      <c r="G49" s="474" t="s">
        <v>418</v>
      </c>
      <c r="H49" s="219"/>
      <c r="I49" s="219"/>
      <c r="J49" s="219"/>
      <c r="K49" s="219"/>
      <c r="L49" s="219"/>
    </row>
    <row r="50" spans="2:12" s="205" customFormat="1" ht="15.75" x14ac:dyDescent="0.25">
      <c r="B50" s="475" t="s">
        <v>141</v>
      </c>
      <c r="C50" s="839">
        <f t="shared" si="9"/>
        <v>2.8126244583671358</v>
      </c>
      <c r="D50" s="839">
        <f t="shared" si="9"/>
        <v>3.3213262322848527</v>
      </c>
      <c r="E50" s="839">
        <f>C50*'I. Energetika – Įvestis'!$C$27+'I. Energetika – Įvestis'!$D$27*'I. Energetika – Prielaidos'!D50</f>
        <v>7918741.8129500281</v>
      </c>
      <c r="F50" s="839">
        <f>E50*'Taršos faktoriai'!$H$52/1000</f>
        <v>28.5074705266201</v>
      </c>
      <c r="G50" s="374"/>
      <c r="H50" s="913"/>
      <c r="I50" s="913"/>
      <c r="J50" s="913"/>
      <c r="K50" s="913"/>
      <c r="L50" s="219"/>
    </row>
    <row r="51" spans="2:12" s="205" customFormat="1" ht="15.75" x14ac:dyDescent="0.25">
      <c r="B51" s="466" t="s">
        <v>343</v>
      </c>
      <c r="C51" s="839">
        <f t="shared" si="9"/>
        <v>1.8899676651020523</v>
      </c>
      <c r="D51" s="839">
        <f t="shared" si="9"/>
        <v>2.235719399291701</v>
      </c>
      <c r="E51" s="839">
        <f>C51*'I. Energetika – Įvestis'!$C$27+'I. Energetika – Įvestis'!$D$27*'I. Energetika – Prielaidos'!D51</f>
        <v>5321849.8738352228</v>
      </c>
      <c r="F51" s="839">
        <f>E51*'Taršos faktoriai'!$H$52/1000</f>
        <v>19.158659545806799</v>
      </c>
      <c r="G51" s="374"/>
      <c r="H51" s="913"/>
      <c r="I51" s="913"/>
      <c r="J51" s="913"/>
      <c r="K51" s="913"/>
      <c r="L51" s="219"/>
    </row>
    <row r="52" spans="2:12" s="205" customFormat="1" ht="15.75" x14ac:dyDescent="0.25">
      <c r="B52" s="466" t="s">
        <v>344</v>
      </c>
      <c r="C52" s="839">
        <f t="shared" si="9"/>
        <v>51.267365445405048</v>
      </c>
      <c r="D52" s="839">
        <f t="shared" si="9"/>
        <v>60.705739243164743</v>
      </c>
      <c r="E52" s="839">
        <f>C52*'I. Energetika – Įvestis'!$C$27+'I. Energetika – Įvestis'!$D$27*'I. Energetika – Prielaidos'!D52</f>
        <v>144372639.57947254</v>
      </c>
      <c r="F52" s="839">
        <f>E52*'Taršos faktoriai'!$H$52/1000</f>
        <v>519.74150248610113</v>
      </c>
      <c r="G52" s="374"/>
      <c r="H52" s="219"/>
      <c r="I52" s="913"/>
      <c r="J52" s="913"/>
      <c r="K52" s="913"/>
      <c r="L52" s="913"/>
    </row>
    <row r="53" spans="2:12" s="205" customFormat="1" ht="15.75" x14ac:dyDescent="0.25">
      <c r="B53" s="466" t="s">
        <v>135</v>
      </c>
      <c r="C53" s="839">
        <f t="shared" si="9"/>
        <v>0.16495024331058655</v>
      </c>
      <c r="D53" s="839">
        <f t="shared" si="9"/>
        <v>0.21594273149783672</v>
      </c>
      <c r="E53" s="839">
        <f>C53*'I. Energetika – Įvestis'!$C$27+'I. Energetika – Įvestis'!$D$27*'I. Energetika – Prielaidos'!D53</f>
        <v>468620.40990434459</v>
      </c>
      <c r="F53" s="839">
        <f>E53*'Taršos faktoriai'!$H$52/1000</f>
        <v>1.6870334756556407</v>
      </c>
      <c r="G53" s="374"/>
      <c r="H53" s="913"/>
      <c r="I53" s="913"/>
      <c r="J53" s="913"/>
      <c r="K53" s="913"/>
      <c r="L53" s="219"/>
    </row>
    <row r="54" spans="2:12" s="205" customFormat="1" ht="15.75" x14ac:dyDescent="0.25">
      <c r="B54" s="466" t="s">
        <v>305</v>
      </c>
      <c r="C54" s="839">
        <f t="shared" si="9"/>
        <v>3.5078190365311808</v>
      </c>
      <c r="D54" s="839">
        <f t="shared" si="9"/>
        <v>4.5914985429865451</v>
      </c>
      <c r="E54" s="839">
        <f>C54*'I. Energetika – Įvestis'!$C$27+'I. Energetika – Įvestis'!$D$27*'I. Energetika – Prielaidos'!D54</f>
        <v>9965501.1878206749</v>
      </c>
      <c r="F54" s="839">
        <f>E54*'Taršos faktoriai'!$H$52/1000</f>
        <v>35.875804276154426</v>
      </c>
      <c r="G54" s="374"/>
      <c r="H54" s="913"/>
      <c r="I54" s="913"/>
      <c r="J54" s="913"/>
      <c r="K54" s="913"/>
      <c r="L54" s="219"/>
    </row>
    <row r="55" spans="2:12" s="205" customFormat="1" ht="78.75" x14ac:dyDescent="0.25">
      <c r="B55" s="466" t="s">
        <v>175</v>
      </c>
      <c r="C55" s="839">
        <f t="shared" si="9"/>
        <v>18.448160067481311</v>
      </c>
      <c r="D55" s="839">
        <f t="shared" si="9"/>
        <v>23.456243537097812</v>
      </c>
      <c r="E55" s="839">
        <f>C55*'I. Energetika – Įvestis'!$C$27+'I. Energetika – Įvestis'!$D$27*'I. Energetika – Prielaidos'!D55</f>
        <v>52272426.318705171</v>
      </c>
      <c r="F55" s="839">
        <f>E55*'Taršos faktoriai'!$H$52/1000</f>
        <v>188.18073474733859</v>
      </c>
      <c r="G55" s="474" t="s">
        <v>419</v>
      </c>
      <c r="H55" s="219"/>
      <c r="I55" s="219"/>
      <c r="J55" s="219"/>
      <c r="K55" s="219"/>
      <c r="L55" s="219"/>
    </row>
    <row r="56" spans="2:12" s="205" customFormat="1" ht="78.75" x14ac:dyDescent="0.25">
      <c r="B56" s="466" t="s">
        <v>420</v>
      </c>
      <c r="C56" s="839">
        <f t="shared" si="9"/>
        <v>4.8471674835891561</v>
      </c>
      <c r="D56" s="839">
        <f t="shared" si="9"/>
        <v>7.2188708949773899</v>
      </c>
      <c r="E56" s="839">
        <f>C56*'I. Energetika – Įvestis'!$C$27+'I. Energetika – Įvestis'!$D$27*'I. Energetika – Prielaidos'!D56</f>
        <v>13944660.623436239</v>
      </c>
      <c r="F56" s="839">
        <f>E56*'Taršos faktoriai'!$H$52/1000</f>
        <v>50.200778244370454</v>
      </c>
      <c r="G56" s="476" t="s">
        <v>421</v>
      </c>
      <c r="H56" s="219"/>
      <c r="I56" s="219"/>
      <c r="J56" s="219"/>
      <c r="K56" s="219"/>
      <c r="L56" s="219"/>
    </row>
    <row r="57" spans="2:12" s="205" customFormat="1" ht="15.75" x14ac:dyDescent="0.25">
      <c r="B57" s="223" t="s">
        <v>422</v>
      </c>
      <c r="C57" s="937">
        <f>SUM(C49:C56)</f>
        <v>92.179999999999993</v>
      </c>
      <c r="D57" s="937">
        <f>SUM(D49:D56)</f>
        <v>113.11999999999998</v>
      </c>
      <c r="E57" s="672"/>
      <c r="F57" s="672"/>
      <c r="G57" s="251"/>
    </row>
    <row r="58" spans="2:12" s="205" customFormat="1" ht="15.75" x14ac:dyDescent="0.25">
      <c r="B58" s="223"/>
      <c r="C58" s="251"/>
      <c r="D58" s="251"/>
      <c r="E58" s="239"/>
      <c r="F58" s="239"/>
      <c r="G58" s="251"/>
    </row>
    <row r="59" spans="2:12" s="205" customFormat="1" ht="15.75" x14ac:dyDescent="0.25">
      <c r="B59" s="232" t="s">
        <v>423</v>
      </c>
      <c r="C59" s="233"/>
      <c r="D59" s="233"/>
      <c r="E59" s="233"/>
      <c r="F59" s="233"/>
      <c r="G59" s="233"/>
    </row>
    <row r="60" spans="2:12" s="205" customFormat="1" ht="15.75" x14ac:dyDescent="0.25">
      <c r="B60" s="223"/>
      <c r="C60" s="223"/>
      <c r="D60" s="223"/>
      <c r="E60" s="223"/>
      <c r="F60" s="223"/>
      <c r="G60" s="249"/>
    </row>
    <row r="61" spans="2:12" s="205" customFormat="1" ht="15.75" x14ac:dyDescent="0.25">
      <c r="B61" s="1101" t="s">
        <v>424</v>
      </c>
      <c r="C61" s="1099" t="s">
        <v>331</v>
      </c>
      <c r="D61" s="1099" t="s">
        <v>332</v>
      </c>
      <c r="E61" s="1099" t="s">
        <v>333</v>
      </c>
      <c r="F61" s="223"/>
      <c r="G61" s="249"/>
    </row>
    <row r="62" spans="2:12" s="205" customFormat="1" ht="15.75" x14ac:dyDescent="0.25">
      <c r="B62" s="1102"/>
      <c r="C62" s="1100"/>
      <c r="D62" s="1100"/>
      <c r="E62" s="1100"/>
      <c r="F62" s="223"/>
      <c r="G62" s="249"/>
    </row>
    <row r="63" spans="2:12" s="205" customFormat="1" ht="81.75" customHeight="1" x14ac:dyDescent="0.25">
      <c r="B63" s="439" t="s">
        <v>425</v>
      </c>
      <c r="C63" s="1122" t="s">
        <v>426</v>
      </c>
      <c r="D63" s="1123"/>
      <c r="E63" s="1124"/>
      <c r="F63" s="223"/>
      <c r="G63" s="249"/>
    </row>
  </sheetData>
  <mergeCells count="18">
    <mergeCell ref="B61:B62"/>
    <mergeCell ref="C61:C62"/>
    <mergeCell ref="E7:G7"/>
    <mergeCell ref="E8:G8"/>
    <mergeCell ref="D9:D10"/>
    <mergeCell ref="C9:C10"/>
    <mergeCell ref="B9:B10"/>
    <mergeCell ref="E9:G10"/>
    <mergeCell ref="H14:H17"/>
    <mergeCell ref="H18:H21"/>
    <mergeCell ref="H30:H33"/>
    <mergeCell ref="C63:E63"/>
    <mergeCell ref="D61:D62"/>
    <mergeCell ref="E61:E62"/>
    <mergeCell ref="H26:H29"/>
    <mergeCell ref="H37:H40"/>
    <mergeCell ref="H41:H43"/>
    <mergeCell ref="H47:L47"/>
  </mergeCells>
  <hyperlinks>
    <hyperlink ref="H8" r:id="rId1" display="https://energis.lt/report-list" xr:uid="{BCC2581A-94A6-4B0D-B7DE-17891338DE74}"/>
    <hyperlink ref="B1" location="Turinys!A1" display="Turinys" xr:uid="{0303095B-4658-4A23-B7E4-017CFF08BF6B}"/>
    <hyperlink ref="H10" r:id="rId2" xr:uid="{352EEBA9-4320-4B4F-B90D-8AEFEF26C666}"/>
    <hyperlink ref="H30:H33" r:id="rId3" location="/" display="Statistinių rodiklių analizė" xr:uid="{B5C00F86-D35D-4855-B765-F2FE0AC4B45A}"/>
    <hyperlink ref="H18:H21" r:id="rId4" location="/" display="Statistinių rodiklių analizė" xr:uid="{DCAE24BB-236E-44E6-9C88-F3270955DE7C}"/>
    <hyperlink ref="H41:H43" r:id="rId5" location="/" display="Statistinių rodiklių analizė" xr:uid="{EF3DFB58-9853-4247-A16C-A187E4115D21}"/>
  </hyperlinks>
  <pageMargins left="0.7" right="0.7" top="0.75" bottom="0.75" header="0.3" footer="0.3"/>
  <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Darbalapiai</vt:lpstr>
      </vt:variant>
      <vt:variant>
        <vt:i4>28</vt:i4>
      </vt:variant>
    </vt:vector>
  </HeadingPairs>
  <TitlesOfParts>
    <vt:vector size="28" baseType="lpstr">
      <vt:lpstr>Įvadas</vt:lpstr>
      <vt:lpstr>Turinys</vt:lpstr>
      <vt:lpstr>VAP</vt:lpstr>
      <vt:lpstr>Taršos faktoriai</vt:lpstr>
      <vt:lpstr>Savivaldybė</vt:lpstr>
      <vt:lpstr>Savivaldybė - Prielaidos</vt:lpstr>
      <vt:lpstr>I. Energetika – Suvestinė</vt:lpstr>
      <vt:lpstr>I. Energetika – Įvestis</vt:lpstr>
      <vt:lpstr>I. Energetika – Prielaidos</vt:lpstr>
      <vt:lpstr>II. Transportas – Suvestinė </vt:lpstr>
      <vt:lpstr>II. Transportas – Įvestis</vt:lpstr>
      <vt:lpstr>II. Transportas – Prielaidos</vt:lpstr>
      <vt:lpstr>III. Atliekos – Suvestinė</vt:lpstr>
      <vt:lpstr>III. Atliekos – Įvestis</vt:lpstr>
      <vt:lpstr>III. Atliekos – Prielaidos</vt:lpstr>
      <vt:lpstr>IV. Pramonė – Suvestinė</vt:lpstr>
      <vt:lpstr>IV. Pramonė – Įvestis</vt:lpstr>
      <vt:lpstr>IV. Pramonė – Prielaidos</vt:lpstr>
      <vt:lpstr>V.1|3 Žemės ūkis - Suvestinė</vt:lpstr>
      <vt:lpstr>V.1|3 Žemės ūkis – Įvestis</vt:lpstr>
      <vt:lpstr>V.1|3 Žemės ūkis – Prielaidos</vt:lpstr>
      <vt:lpstr>V.2 ŽNŽNKM – Suvestinė</vt:lpstr>
      <vt:lpstr>V.2 ŽNŽNKM – Įvestis</vt:lpstr>
      <vt:lpstr>V.2 ŽNŽNKM – Prielaidos</vt:lpstr>
      <vt:lpstr>CIRIS</vt:lpstr>
      <vt:lpstr>Merų paktas</vt:lpstr>
      <vt:lpstr>Grafikai</vt:lpstr>
      <vt:lpstr>ŠESD pokyčio stebėsena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Inga Valuntiene</dc:creator>
  <cp:keywords/>
  <dc:description/>
  <cp:lastModifiedBy>Kristina Stulpinienė</cp:lastModifiedBy>
  <cp:revision/>
  <dcterms:created xsi:type="dcterms:W3CDTF">2023-11-29T15:19:00Z</dcterms:created>
  <dcterms:modified xsi:type="dcterms:W3CDTF">2025-06-11T08:50:34Z</dcterms:modified>
  <cp:category/>
  <cp:contentStatus/>
</cp:coreProperties>
</file>